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nvallejo\Desktop\BOLETIN DE DEUDA PÚBLICA\BOLETIN DE FEBRERO 2026\"/>
    </mc:Choice>
  </mc:AlternateContent>
  <xr:revisionPtr revIDLastSave="0" documentId="13_ncr:1_{6C2753B2-6689-44FC-879B-A33C1F4DC7DC}" xr6:coauthVersionLast="36" xr6:coauthVersionMax="47" xr10:uidLastSave="{00000000-0000-0000-0000-000000000000}"/>
  <bookViews>
    <workbookView xWindow="0" yWindow="0" windowWidth="23040" windowHeight="8940" xr2:uid="{00000000-000D-0000-FFFF-FFFF00000000}"/>
  </bookViews>
  <sheets>
    <sheet name="INDICE" sheetId="33" r:id="rId1"/>
    <sheet name="1." sheetId="4" r:id="rId2"/>
    <sheet name="2." sheetId="5" r:id="rId3"/>
    <sheet name="3." sheetId="6" r:id="rId4"/>
    <sheet name="4." sheetId="7" r:id="rId5"/>
    <sheet name="5." sheetId="8" r:id="rId6"/>
    <sheet name="6." sheetId="9" r:id="rId7"/>
    <sheet name="7." sheetId="10" r:id="rId8"/>
    <sheet name="8." sheetId="19" r:id="rId9"/>
    <sheet name="9." sheetId="11" r:id="rId10"/>
    <sheet name="10." sheetId="17" r:id="rId11"/>
    <sheet name="11." sheetId="13" r:id="rId12"/>
    <sheet name="12." sheetId="18" r:id="rId13"/>
    <sheet name="13." sheetId="29" r:id="rId14"/>
    <sheet name="14." sheetId="30" r:id="rId15"/>
    <sheet name="15." sheetId="31" r:id="rId16"/>
    <sheet name="16." sheetId="20" r:id="rId17"/>
    <sheet name="17." sheetId="22" r:id="rId18"/>
    <sheet name="18." sheetId="21" r:id="rId19"/>
    <sheet name="19." sheetId="23" r:id="rId20"/>
    <sheet name="20." sheetId="24" r:id="rId21"/>
    <sheet name="Hoja1 (2)" sheetId="2" state="hidden" r:id="rId22"/>
  </sheets>
  <externalReferences>
    <externalReference r:id="rId23"/>
    <externalReference r:id="rId24"/>
  </externalReferences>
  <definedNames>
    <definedName name="_xlnm._FilterDatabase" localSheetId="12" hidden="1">'12.'!$A$1:$AQ$2096</definedName>
    <definedName name="_xlnm._FilterDatabase" localSheetId="16" hidden="1">'16.'!$A$33:$M$56</definedName>
    <definedName name="_xlnm._FilterDatabase" localSheetId="8" hidden="1">'8.'!$A$1:$AO$376</definedName>
    <definedName name="_xlnm._FilterDatabase" localSheetId="21" hidden="1">'Hoja1 (2)'!$A$1:$AW$1</definedName>
    <definedName name="anita" localSheetId="13">#REF!</definedName>
    <definedName name="anita" localSheetId="14">#REF!</definedName>
    <definedName name="anita" localSheetId="15">#REF!</definedName>
    <definedName name="anita" localSheetId="16">#REF!</definedName>
    <definedName name="anita" localSheetId="17">#REF!</definedName>
    <definedName name="anita" localSheetId="18">#REF!</definedName>
    <definedName name="anita" localSheetId="0">#REF!</definedName>
    <definedName name="anita">#REF!</definedName>
    <definedName name="base" localSheetId="13">#REF!</definedName>
    <definedName name="base" localSheetId="14">#REF!</definedName>
    <definedName name="base" localSheetId="15">#REF!</definedName>
    <definedName name="base" localSheetId="16">#REF!</definedName>
    <definedName name="base" localSheetId="17">#REF!</definedName>
    <definedName name="base" localSheetId="18">#REF!</definedName>
    <definedName name="base" localSheetId="0">#REF!</definedName>
    <definedName name="base">#REF!</definedName>
    <definedName name="bce" localSheetId="13">#REF!</definedName>
    <definedName name="bce" localSheetId="14">#REF!</definedName>
    <definedName name="bce" localSheetId="15">#REF!</definedName>
    <definedName name="bce" localSheetId="16">#REF!</definedName>
    <definedName name="bce" localSheetId="17">#REF!</definedName>
    <definedName name="bce" localSheetId="18">#REF!</definedName>
    <definedName name="bce" localSheetId="0">#REF!</definedName>
    <definedName name="bce">#REF!</definedName>
    <definedName name="boeltin">#REF!</definedName>
    <definedName name="diciembre" localSheetId="13">#REF!</definedName>
    <definedName name="diciembre" localSheetId="14">#REF!</definedName>
    <definedName name="diciembre" localSheetId="15">#REF!</definedName>
    <definedName name="diciembre" localSheetId="16">#REF!</definedName>
    <definedName name="diciembre" localSheetId="17">#REF!</definedName>
    <definedName name="diciembre" localSheetId="18">#REF!</definedName>
    <definedName name="diciembre" localSheetId="0">#REF!</definedName>
    <definedName name="diciembre">#REF!</definedName>
    <definedName name="enero">'[1]SDX1(2)'!$C$8:$P$2347</definedName>
    <definedName name="proyeccion" localSheetId="21">'Hoja1 (2)'!$A$1:$AW$360</definedName>
    <definedName name="sigade" localSheetId="13">#REF!</definedName>
    <definedName name="sigade" localSheetId="14">#REF!</definedName>
    <definedName name="sigade" localSheetId="15">#REF!</definedName>
    <definedName name="sigade" localSheetId="16">#REF!</definedName>
    <definedName name="sigade" localSheetId="17">#REF!</definedName>
    <definedName name="sigade" localSheetId="18">#REF!</definedName>
    <definedName name="sigade" localSheetId="0">#REF!</definedName>
    <definedName name="sigade">#REF!</definedName>
    <definedName name="ss" localSheetId="13">#REF!</definedName>
    <definedName name="ss" localSheetId="14">#REF!</definedName>
    <definedName name="ss" localSheetId="15">#REF!</definedName>
    <definedName name="ss" localSheetId="16">#REF!</definedName>
    <definedName name="ss" localSheetId="17">#REF!</definedName>
    <definedName name="ss" localSheetId="18">#REF!</definedName>
    <definedName name="ss" localSheetId="0">#REF!</definedName>
    <definedName name="ss">#REF!</definedName>
    <definedName name="SSS" localSheetId="13">#REF!</definedName>
    <definedName name="SSS" localSheetId="14">#REF!</definedName>
    <definedName name="SSS" localSheetId="15">#REF!</definedName>
    <definedName name="SSS" localSheetId="16">#REF!</definedName>
    <definedName name="SSS" localSheetId="17">#REF!</definedName>
    <definedName name="SSS" localSheetId="18">#REF!</definedName>
    <definedName name="SSS" localSheetId="0">#REF!</definedName>
    <definedName name="SSS">#REF!</definedName>
    <definedName name="tasa" localSheetId="13">#REF!</definedName>
    <definedName name="tasa" localSheetId="14">#REF!</definedName>
    <definedName name="tasa" localSheetId="15">#REF!</definedName>
    <definedName name="tasa" localSheetId="16">#REF!</definedName>
    <definedName name="tasa" localSheetId="17">#REF!</definedName>
    <definedName name="tasa" localSheetId="18">#REF!</definedName>
    <definedName name="tasa" localSheetId="0">#REF!</definedName>
    <definedName name="tasa">#REF!</definedName>
    <definedName name="tasas">#REF!</definedName>
  </definedNames>
  <calcPr calcId="191029"/>
</workbook>
</file>

<file path=xl/calcChain.xml><?xml version="1.0" encoding="utf-8"?>
<calcChain xmlns="http://schemas.openxmlformats.org/spreadsheetml/2006/main">
  <c r="D37" i="10" l="1"/>
  <c r="C65" i="8"/>
  <c r="D65" i="8"/>
  <c r="E65" i="8"/>
  <c r="F65" i="8"/>
  <c r="H65" i="8"/>
  <c r="I65" i="8"/>
  <c r="J65" i="8"/>
  <c r="B65" i="8"/>
  <c r="D37" i="7"/>
  <c r="C36" i="7"/>
  <c r="D36" i="7"/>
  <c r="E36" i="7"/>
  <c r="F36" i="7"/>
  <c r="G36" i="7"/>
  <c r="H36" i="7"/>
  <c r="I36" i="7"/>
  <c r="J36" i="7"/>
  <c r="C38" i="10" l="1"/>
  <c r="D38" i="10"/>
  <c r="E38" i="10"/>
  <c r="F38" i="10"/>
  <c r="G38" i="10"/>
  <c r="H38" i="10"/>
  <c r="I38" i="10"/>
  <c r="J38" i="10"/>
  <c r="B38" i="10"/>
  <c r="H48" i="10"/>
  <c r="H49" i="10" s="1"/>
  <c r="C49" i="10"/>
  <c r="D49" i="10"/>
  <c r="E49" i="10"/>
  <c r="F49" i="10"/>
  <c r="G49" i="10"/>
  <c r="I49" i="10"/>
  <c r="B49" i="10"/>
  <c r="J48" i="10"/>
  <c r="J49" i="10" s="1"/>
  <c r="C16" i="21" l="1"/>
  <c r="C11" i="21"/>
  <c r="G21" i="13" l="1"/>
  <c r="B17" i="13"/>
  <c r="B7" i="13" s="1"/>
  <c r="G17" i="13"/>
  <c r="B8" i="13"/>
  <c r="C45" i="13"/>
  <c r="D45" i="13"/>
  <c r="E45" i="13"/>
  <c r="F45" i="13"/>
  <c r="G45" i="13"/>
  <c r="H45" i="13"/>
  <c r="I45" i="13"/>
  <c r="B45" i="13"/>
  <c r="C66" i="13"/>
  <c r="D66" i="13"/>
  <c r="E66" i="13"/>
  <c r="F66" i="13"/>
  <c r="G66" i="13"/>
  <c r="H66" i="13"/>
  <c r="I66" i="13"/>
  <c r="J66" i="13"/>
  <c r="B66" i="13"/>
  <c r="C33" i="13"/>
  <c r="D33" i="13"/>
  <c r="E33" i="13"/>
  <c r="F33" i="13"/>
  <c r="G33" i="13"/>
  <c r="H33" i="13"/>
  <c r="I33" i="13"/>
  <c r="J33" i="13"/>
  <c r="B33" i="13"/>
  <c r="C17" i="13"/>
  <c r="C7" i="13" s="1"/>
  <c r="D17" i="13"/>
  <c r="D7" i="13" s="1"/>
  <c r="E17" i="13"/>
  <c r="E7" i="13" s="1"/>
  <c r="F17" i="13"/>
  <c r="F7" i="13" s="1"/>
  <c r="H17" i="13"/>
  <c r="I17" i="13"/>
  <c r="J17" i="13"/>
  <c r="C8" i="13"/>
  <c r="D8" i="13"/>
  <c r="E8" i="13"/>
  <c r="F8" i="13"/>
  <c r="G8" i="13"/>
  <c r="H8" i="13"/>
  <c r="I8" i="13"/>
  <c r="J8" i="13"/>
  <c r="C37" i="17"/>
  <c r="D37" i="17"/>
  <c r="E37" i="17"/>
  <c r="F37" i="17"/>
  <c r="G37" i="17"/>
  <c r="H37" i="17"/>
  <c r="I37" i="17"/>
  <c r="J37" i="17"/>
  <c r="J7" i="17" s="1"/>
  <c r="B37" i="17"/>
  <c r="B7" i="17" s="1"/>
  <c r="C7" i="17"/>
  <c r="D7" i="17"/>
  <c r="E7" i="17"/>
  <c r="F7" i="17"/>
  <c r="G7" i="17"/>
  <c r="H7" i="17"/>
  <c r="I7" i="17"/>
  <c r="C70" i="17"/>
  <c r="D70" i="17"/>
  <c r="E70" i="17"/>
  <c r="F70" i="17"/>
  <c r="G70" i="17"/>
  <c r="H70" i="17"/>
  <c r="I70" i="17"/>
  <c r="J70" i="17"/>
  <c r="B70" i="17"/>
  <c r="C44" i="17"/>
  <c r="D44" i="17"/>
  <c r="E44" i="17"/>
  <c r="F44" i="17"/>
  <c r="G44" i="17"/>
  <c r="H44" i="17"/>
  <c r="I44" i="17"/>
  <c r="J44" i="17"/>
  <c r="B44" i="17"/>
  <c r="C49" i="17"/>
  <c r="D49" i="17"/>
  <c r="E49" i="17"/>
  <c r="F49" i="17"/>
  <c r="G49" i="17"/>
  <c r="H49" i="17"/>
  <c r="I49" i="17"/>
  <c r="J49" i="17"/>
  <c r="B49" i="17"/>
  <c r="C17" i="17"/>
  <c r="D17" i="17"/>
  <c r="E17" i="17"/>
  <c r="F17" i="17"/>
  <c r="G17" i="17"/>
  <c r="H17" i="17"/>
  <c r="I17" i="17"/>
  <c r="J17" i="17"/>
  <c r="B17" i="17"/>
  <c r="C8" i="17"/>
  <c r="D8" i="17"/>
  <c r="E8" i="17"/>
  <c r="F8" i="17"/>
  <c r="G8" i="17"/>
  <c r="H8" i="17"/>
  <c r="I8" i="17"/>
  <c r="J8" i="17"/>
  <c r="B8" i="17"/>
  <c r="C7" i="11"/>
  <c r="D7" i="11"/>
  <c r="E7" i="11"/>
  <c r="F7" i="11"/>
  <c r="G7" i="11"/>
  <c r="H7" i="11"/>
  <c r="I7" i="11"/>
  <c r="J7" i="11"/>
  <c r="B7" i="11"/>
  <c r="B51" i="11"/>
  <c r="C38" i="11"/>
  <c r="D38" i="11"/>
  <c r="E38" i="11"/>
  <c r="F38" i="11"/>
  <c r="G38" i="11"/>
  <c r="H38" i="11"/>
  <c r="I38" i="11"/>
  <c r="J38" i="11"/>
  <c r="B38" i="11"/>
  <c r="J7" i="13" l="1"/>
  <c r="I7" i="13"/>
  <c r="H7" i="13"/>
  <c r="G7" i="13"/>
  <c r="C72" i="11"/>
  <c r="D72" i="11"/>
  <c r="E72" i="11"/>
  <c r="F72" i="11"/>
  <c r="G72" i="11"/>
  <c r="H72" i="11"/>
  <c r="I72" i="11"/>
  <c r="J72" i="11"/>
  <c r="B72" i="11"/>
  <c r="C46" i="11"/>
  <c r="D46" i="11"/>
  <c r="E46" i="11"/>
  <c r="F46" i="11"/>
  <c r="G46" i="11"/>
  <c r="H46" i="11"/>
  <c r="I46" i="11"/>
  <c r="B46" i="11"/>
  <c r="C51" i="11"/>
  <c r="D51" i="11"/>
  <c r="E51" i="11"/>
  <c r="F51" i="11"/>
  <c r="G51" i="11"/>
  <c r="H51" i="11"/>
  <c r="I51" i="11"/>
  <c r="J51" i="11"/>
  <c r="J46" i="11" s="1"/>
  <c r="C17" i="11"/>
  <c r="D17" i="11"/>
  <c r="E17" i="11"/>
  <c r="F17" i="11"/>
  <c r="G17" i="11"/>
  <c r="H17" i="11"/>
  <c r="I17" i="11"/>
  <c r="J17" i="11"/>
  <c r="B17" i="11"/>
  <c r="C8" i="11"/>
  <c r="D8" i="11"/>
  <c r="E8" i="11"/>
  <c r="F8" i="11"/>
  <c r="G8" i="11"/>
  <c r="H8" i="11"/>
  <c r="I8" i="11"/>
  <c r="J8" i="11"/>
  <c r="B8" i="11"/>
  <c r="AS11" i="29" l="1"/>
  <c r="W8" i="29" s="1"/>
  <c r="B6" i="24" l="1"/>
  <c r="B6" i="23"/>
  <c r="D17" i="22"/>
  <c r="D59" i="20"/>
  <c r="G73" i="10" l="1"/>
  <c r="H73" i="10"/>
  <c r="J78" i="10"/>
  <c r="B78" i="10"/>
  <c r="C70" i="10"/>
  <c r="C78" i="10" s="1"/>
  <c r="D70" i="10"/>
  <c r="D78" i="10" s="1"/>
  <c r="E70" i="10"/>
  <c r="E78" i="10" s="1"/>
  <c r="F70" i="10"/>
  <c r="F78" i="10" s="1"/>
  <c r="G70" i="10"/>
  <c r="G78" i="10" s="1"/>
  <c r="H70" i="10"/>
  <c r="H78" i="10" s="1"/>
  <c r="I70" i="10"/>
  <c r="I78" i="10" s="1"/>
  <c r="J70" i="10"/>
  <c r="B70" i="10"/>
  <c r="C36" i="10"/>
  <c r="D36" i="10"/>
  <c r="E36" i="10"/>
  <c r="F36" i="10"/>
  <c r="G36" i="10"/>
  <c r="H36" i="10"/>
  <c r="I36" i="10"/>
  <c r="J36" i="10"/>
  <c r="B36" i="10"/>
  <c r="C32" i="10"/>
  <c r="D32" i="10"/>
  <c r="E32" i="10"/>
  <c r="F32" i="10"/>
  <c r="G32" i="10"/>
  <c r="H32" i="10"/>
  <c r="I32" i="10"/>
  <c r="J32" i="10"/>
  <c r="B32" i="10"/>
  <c r="C27" i="10"/>
  <c r="D27" i="10"/>
  <c r="E27" i="10"/>
  <c r="F27" i="10"/>
  <c r="G27" i="10"/>
  <c r="H27" i="10"/>
  <c r="I27" i="10"/>
  <c r="J27" i="10"/>
  <c r="B27" i="10"/>
  <c r="C13" i="10"/>
  <c r="C21" i="10" s="1"/>
  <c r="C73" i="10" s="1"/>
  <c r="D13" i="10"/>
  <c r="D21" i="10" s="1"/>
  <c r="D73" i="10" s="1"/>
  <c r="E13" i="10"/>
  <c r="E21" i="10" s="1"/>
  <c r="E73" i="10" s="1"/>
  <c r="F13" i="10"/>
  <c r="F21" i="10" s="1"/>
  <c r="F73" i="10" s="1"/>
  <c r="G13" i="10"/>
  <c r="G21" i="10" s="1"/>
  <c r="H13" i="10"/>
  <c r="H21" i="10" s="1"/>
  <c r="I13" i="10"/>
  <c r="I21" i="10" s="1"/>
  <c r="I73" i="10" s="1"/>
  <c r="J13" i="10"/>
  <c r="J21" i="10" s="1"/>
  <c r="J73" i="10" s="1"/>
  <c r="B13" i="10"/>
  <c r="B21" i="10" s="1"/>
  <c r="B73" i="10" s="1"/>
  <c r="D30" i="10"/>
  <c r="D30" i="7"/>
  <c r="D32" i="7" s="1"/>
  <c r="J78" i="9"/>
  <c r="C73" i="9"/>
  <c r="D73" i="9"/>
  <c r="E73" i="9"/>
  <c r="F73" i="9"/>
  <c r="G73" i="9"/>
  <c r="H73" i="9"/>
  <c r="I73" i="9"/>
  <c r="J73" i="9"/>
  <c r="C66" i="9"/>
  <c r="C70" i="9" s="1"/>
  <c r="C78" i="9" s="1"/>
  <c r="D66" i="9"/>
  <c r="D70" i="9" s="1"/>
  <c r="D78" i="9" s="1"/>
  <c r="E66" i="9"/>
  <c r="E70" i="9" s="1"/>
  <c r="E78" i="9" s="1"/>
  <c r="F66" i="9"/>
  <c r="F70" i="9" s="1"/>
  <c r="F78" i="9" s="1"/>
  <c r="H66" i="9"/>
  <c r="I66" i="9"/>
  <c r="J66" i="9"/>
  <c r="J70" i="9" s="1"/>
  <c r="B66" i="9"/>
  <c r="H70" i="9"/>
  <c r="H78" i="9" s="1"/>
  <c r="I70" i="9"/>
  <c r="I78" i="9" s="1"/>
  <c r="B70" i="9"/>
  <c r="B78" i="9" s="1"/>
  <c r="C68" i="9"/>
  <c r="D67" i="9"/>
  <c r="H48" i="9"/>
  <c r="H49" i="9" s="1"/>
  <c r="D47" i="9"/>
  <c r="C45" i="9"/>
  <c r="D44" i="9"/>
  <c r="H40" i="9"/>
  <c r="D39" i="9"/>
  <c r="C49" i="9"/>
  <c r="D49" i="9"/>
  <c r="E49" i="9"/>
  <c r="F49" i="9"/>
  <c r="G49" i="9"/>
  <c r="I49" i="9"/>
  <c r="J49" i="9"/>
  <c r="B49" i="9"/>
  <c r="C41" i="9"/>
  <c r="D41" i="9"/>
  <c r="E41" i="9"/>
  <c r="F41" i="9"/>
  <c r="G41" i="9"/>
  <c r="H41" i="9"/>
  <c r="I41" i="9"/>
  <c r="J41" i="9"/>
  <c r="B41" i="9"/>
  <c r="C38" i="9"/>
  <c r="E38" i="9"/>
  <c r="F38" i="9"/>
  <c r="G38" i="9"/>
  <c r="H38" i="9"/>
  <c r="I38" i="9"/>
  <c r="I42" i="9" s="1"/>
  <c r="I50" i="9" s="1"/>
  <c r="I74" i="9" s="1"/>
  <c r="I75" i="9" s="1"/>
  <c r="J38" i="9"/>
  <c r="J42" i="9" s="1"/>
  <c r="J50" i="9" s="1"/>
  <c r="J74" i="9" s="1"/>
  <c r="J75" i="9" s="1"/>
  <c r="D37" i="9"/>
  <c r="C30" i="9"/>
  <c r="C32" i="9" s="1"/>
  <c r="C21" i="9"/>
  <c r="D21" i="9"/>
  <c r="E21" i="9"/>
  <c r="F21" i="9"/>
  <c r="G21" i="9"/>
  <c r="H21" i="9"/>
  <c r="I21" i="9"/>
  <c r="J21" i="9"/>
  <c r="B36" i="9"/>
  <c r="B38" i="9"/>
  <c r="C36" i="9"/>
  <c r="D36" i="9"/>
  <c r="E36" i="9"/>
  <c r="F36" i="9"/>
  <c r="G36" i="9"/>
  <c r="H36" i="9"/>
  <c r="I36" i="9"/>
  <c r="J36" i="9"/>
  <c r="D32" i="9"/>
  <c r="E32" i="9"/>
  <c r="F32" i="9"/>
  <c r="G32" i="9"/>
  <c r="H32" i="9"/>
  <c r="I32" i="9"/>
  <c r="J32" i="9"/>
  <c r="B32" i="9"/>
  <c r="B21" i="9"/>
  <c r="B73" i="9" s="1"/>
  <c r="G64" i="9"/>
  <c r="G66" i="9" s="1"/>
  <c r="G70" i="9" s="1"/>
  <c r="G78" i="9" s="1"/>
  <c r="C77" i="8"/>
  <c r="D77" i="8"/>
  <c r="E77" i="8"/>
  <c r="C69" i="8"/>
  <c r="D69" i="8"/>
  <c r="E69" i="8"/>
  <c r="F69" i="8"/>
  <c r="F77" i="8" s="1"/>
  <c r="H69" i="8"/>
  <c r="H77" i="8" s="1"/>
  <c r="I69" i="8"/>
  <c r="I77" i="8" s="1"/>
  <c r="J69" i="8"/>
  <c r="J77" i="8" s="1"/>
  <c r="B69" i="8"/>
  <c r="B77" i="8" s="1"/>
  <c r="G63" i="8"/>
  <c r="G65" i="8" s="1"/>
  <c r="G69" i="8" s="1"/>
  <c r="G77" i="8" s="1"/>
  <c r="C49" i="8"/>
  <c r="E49" i="8"/>
  <c r="F49" i="8"/>
  <c r="G49" i="8"/>
  <c r="H49" i="8"/>
  <c r="I49" i="8"/>
  <c r="B49" i="8"/>
  <c r="C41" i="8"/>
  <c r="D41" i="8"/>
  <c r="D42" i="8" s="1"/>
  <c r="E41" i="8"/>
  <c r="E42" i="8" s="1"/>
  <c r="F41" i="8"/>
  <c r="F42" i="8" s="1"/>
  <c r="G41" i="8"/>
  <c r="H41" i="8"/>
  <c r="I41" i="8"/>
  <c r="J41" i="8"/>
  <c r="B41" i="8"/>
  <c r="D38" i="8"/>
  <c r="E38" i="8"/>
  <c r="F38" i="8"/>
  <c r="G38" i="8"/>
  <c r="H38" i="8"/>
  <c r="I38" i="8"/>
  <c r="J38" i="8"/>
  <c r="B38" i="8"/>
  <c r="J45" i="8"/>
  <c r="J49" i="8" s="1"/>
  <c r="D44" i="8"/>
  <c r="D49" i="8" s="1"/>
  <c r="C37" i="8"/>
  <c r="C38" i="8" s="1"/>
  <c r="R378" i="19"/>
  <c r="S378" i="19"/>
  <c r="T378" i="19"/>
  <c r="U378" i="19"/>
  <c r="V378" i="19"/>
  <c r="W378" i="19"/>
  <c r="X378" i="19"/>
  <c r="Y378" i="19"/>
  <c r="C19" i="8"/>
  <c r="C20" i="8" s="1"/>
  <c r="C21" i="8" s="1"/>
  <c r="C72" i="8" s="1"/>
  <c r="D19" i="8"/>
  <c r="D20" i="8" s="1"/>
  <c r="D21" i="8" s="1"/>
  <c r="D72" i="8" s="1"/>
  <c r="E19" i="8"/>
  <c r="E20" i="8" s="1"/>
  <c r="E21" i="8" s="1"/>
  <c r="E72" i="8" s="1"/>
  <c r="F19" i="8"/>
  <c r="F20" i="8" s="1"/>
  <c r="F21" i="8" s="1"/>
  <c r="F72" i="8" s="1"/>
  <c r="G19" i="8"/>
  <c r="G20" i="8" s="1"/>
  <c r="G21" i="8" s="1"/>
  <c r="G72" i="8" s="1"/>
  <c r="H19" i="8"/>
  <c r="H20" i="8" s="1"/>
  <c r="H21" i="8" s="1"/>
  <c r="H72" i="8" s="1"/>
  <c r="I19" i="8"/>
  <c r="I20" i="8" s="1"/>
  <c r="I21" i="8" s="1"/>
  <c r="I72" i="8" s="1"/>
  <c r="J19" i="8"/>
  <c r="J20" i="8" s="1"/>
  <c r="J21" i="8" s="1"/>
  <c r="J72" i="8" s="1"/>
  <c r="B19" i="8"/>
  <c r="B20" i="8" s="1"/>
  <c r="B21" i="8" s="1"/>
  <c r="B72" i="8" s="1"/>
  <c r="C38" i="7"/>
  <c r="C42" i="7" s="1"/>
  <c r="C50" i="7" s="1"/>
  <c r="D38" i="7"/>
  <c r="E38" i="7"/>
  <c r="E42" i="7" s="1"/>
  <c r="E50" i="7" s="1"/>
  <c r="E73" i="7" s="1"/>
  <c r="F38" i="7"/>
  <c r="F42" i="7" s="1"/>
  <c r="F50" i="7" s="1"/>
  <c r="F73" i="7" s="1"/>
  <c r="G38" i="7"/>
  <c r="G42" i="7" s="1"/>
  <c r="G50" i="7" s="1"/>
  <c r="G73" i="7" s="1"/>
  <c r="H38" i="7"/>
  <c r="H42" i="7" s="1"/>
  <c r="H50" i="7" s="1"/>
  <c r="H73" i="7" s="1"/>
  <c r="I38" i="7"/>
  <c r="J38" i="7"/>
  <c r="C32" i="7"/>
  <c r="E32" i="7"/>
  <c r="F32" i="7"/>
  <c r="G32" i="7"/>
  <c r="H32" i="7"/>
  <c r="I32" i="7"/>
  <c r="I42" i="7" s="1"/>
  <c r="J32" i="7"/>
  <c r="J42" i="7" s="1"/>
  <c r="B32" i="7"/>
  <c r="B49" i="7"/>
  <c r="B36" i="7"/>
  <c r="J72" i="7"/>
  <c r="C69" i="7"/>
  <c r="C77" i="7" s="1"/>
  <c r="D69" i="7"/>
  <c r="D77" i="7" s="1"/>
  <c r="E69" i="7"/>
  <c r="E77" i="7" s="1"/>
  <c r="F69" i="7"/>
  <c r="F77" i="7" s="1"/>
  <c r="G69" i="7"/>
  <c r="G77" i="7" s="1"/>
  <c r="H69" i="7"/>
  <c r="H77" i="7" s="1"/>
  <c r="I69" i="7"/>
  <c r="I77" i="7" s="1"/>
  <c r="J69" i="7"/>
  <c r="J77" i="7" s="1"/>
  <c r="B69" i="7"/>
  <c r="B77" i="7" s="1"/>
  <c r="B38" i="7"/>
  <c r="B42" i="7" s="1"/>
  <c r="B50" i="7" s="1"/>
  <c r="C49" i="7"/>
  <c r="D49" i="7"/>
  <c r="E49" i="7"/>
  <c r="F49" i="7"/>
  <c r="G49" i="7"/>
  <c r="H49" i="7"/>
  <c r="I49" i="7"/>
  <c r="J49" i="7"/>
  <c r="C21" i="7"/>
  <c r="C72" i="7" s="1"/>
  <c r="D21" i="7"/>
  <c r="D72" i="7" s="1"/>
  <c r="E21" i="7"/>
  <c r="E72" i="7" s="1"/>
  <c r="F21" i="7"/>
  <c r="F72" i="7" s="1"/>
  <c r="G21" i="7"/>
  <c r="G72" i="7" s="1"/>
  <c r="H21" i="7"/>
  <c r="H72" i="7" s="1"/>
  <c r="I21" i="7"/>
  <c r="I72" i="7" s="1"/>
  <c r="J21" i="7"/>
  <c r="B21" i="7"/>
  <c r="B72" i="7" s="1"/>
  <c r="AL247" i="19"/>
  <c r="AL261" i="19"/>
  <c r="AL313" i="19"/>
  <c r="C76" i="6"/>
  <c r="D76" i="6"/>
  <c r="E76" i="6"/>
  <c r="F76" i="6"/>
  <c r="G76" i="6"/>
  <c r="H76" i="6"/>
  <c r="I76" i="6"/>
  <c r="J76" i="6"/>
  <c r="B76" i="6"/>
  <c r="C73" i="6"/>
  <c r="D73" i="6"/>
  <c r="E73" i="6"/>
  <c r="F73" i="6"/>
  <c r="G73" i="6"/>
  <c r="H73" i="6"/>
  <c r="I73" i="6"/>
  <c r="J73" i="6"/>
  <c r="B73" i="6"/>
  <c r="C71" i="6"/>
  <c r="D71" i="6"/>
  <c r="E71" i="6"/>
  <c r="F71" i="6"/>
  <c r="G71" i="6"/>
  <c r="H71" i="6"/>
  <c r="I71" i="6"/>
  <c r="J71" i="6"/>
  <c r="C72" i="6"/>
  <c r="D72" i="6"/>
  <c r="E72" i="6"/>
  <c r="F72" i="6"/>
  <c r="G72" i="6"/>
  <c r="H72" i="6"/>
  <c r="I72" i="6"/>
  <c r="J72" i="6"/>
  <c r="B72" i="6"/>
  <c r="B71" i="6"/>
  <c r="C50" i="6"/>
  <c r="D50" i="6"/>
  <c r="E50" i="6"/>
  <c r="F50" i="6"/>
  <c r="G50" i="6"/>
  <c r="H50" i="6"/>
  <c r="I50" i="6"/>
  <c r="J50" i="6"/>
  <c r="B50" i="6"/>
  <c r="C49" i="6"/>
  <c r="D49" i="6"/>
  <c r="E49" i="6"/>
  <c r="F49" i="6"/>
  <c r="G49" i="6"/>
  <c r="H49" i="6"/>
  <c r="I49" i="6"/>
  <c r="J49" i="6"/>
  <c r="B49" i="6"/>
  <c r="C42" i="6"/>
  <c r="D42" i="6"/>
  <c r="E42" i="6"/>
  <c r="F42" i="6"/>
  <c r="G42" i="6"/>
  <c r="H42" i="6"/>
  <c r="I42" i="6"/>
  <c r="J42" i="6"/>
  <c r="B42" i="6"/>
  <c r="B41" i="6"/>
  <c r="B38" i="6"/>
  <c r="B36" i="6"/>
  <c r="B32" i="6"/>
  <c r="C27" i="6"/>
  <c r="D27" i="6"/>
  <c r="E27" i="6"/>
  <c r="F27" i="6"/>
  <c r="G27" i="6"/>
  <c r="H27" i="6"/>
  <c r="I27" i="6"/>
  <c r="J27" i="6"/>
  <c r="B27" i="6"/>
  <c r="C21" i="6"/>
  <c r="D21" i="6"/>
  <c r="E21" i="6"/>
  <c r="F21" i="6"/>
  <c r="G21" i="6"/>
  <c r="H21" i="6"/>
  <c r="I21" i="6"/>
  <c r="J21" i="6"/>
  <c r="B21" i="6"/>
  <c r="C13" i="6"/>
  <c r="D13" i="6"/>
  <c r="E13" i="6"/>
  <c r="F13" i="6"/>
  <c r="G13" i="6"/>
  <c r="H13" i="6"/>
  <c r="I13" i="6"/>
  <c r="J13" i="6"/>
  <c r="B13" i="6"/>
  <c r="C68" i="6"/>
  <c r="D68" i="6"/>
  <c r="E68" i="6"/>
  <c r="F68" i="6"/>
  <c r="G68" i="6"/>
  <c r="H68" i="6"/>
  <c r="I68" i="6"/>
  <c r="J68" i="6"/>
  <c r="B68" i="6"/>
  <c r="D37" i="6"/>
  <c r="D38" i="6" s="1"/>
  <c r="J37" i="6"/>
  <c r="J38" i="6" s="1"/>
  <c r="C64" i="6"/>
  <c r="D64" i="6"/>
  <c r="E64" i="6"/>
  <c r="F64" i="6"/>
  <c r="H64" i="6"/>
  <c r="I64" i="6"/>
  <c r="J64" i="6"/>
  <c r="B64" i="6"/>
  <c r="G62" i="6"/>
  <c r="G64" i="6" s="1"/>
  <c r="C32" i="6"/>
  <c r="D32" i="6"/>
  <c r="E32" i="6"/>
  <c r="F32" i="6"/>
  <c r="G32" i="6"/>
  <c r="H32" i="6"/>
  <c r="I32" i="6"/>
  <c r="J32" i="6"/>
  <c r="C41" i="6"/>
  <c r="D41" i="6"/>
  <c r="E41" i="6"/>
  <c r="F41" i="6"/>
  <c r="G41" i="6"/>
  <c r="H41" i="6"/>
  <c r="I41" i="6"/>
  <c r="J41" i="6"/>
  <c r="C38" i="6"/>
  <c r="E38" i="6"/>
  <c r="F38" i="6"/>
  <c r="G38" i="6"/>
  <c r="H38" i="6"/>
  <c r="I38" i="6"/>
  <c r="C36" i="6"/>
  <c r="D36" i="6"/>
  <c r="E36" i="6"/>
  <c r="F36" i="6"/>
  <c r="G36" i="6"/>
  <c r="H36" i="6"/>
  <c r="I36" i="6"/>
  <c r="J36" i="6"/>
  <c r="E20" i="6"/>
  <c r="F20" i="6"/>
  <c r="G20" i="6"/>
  <c r="H20" i="6"/>
  <c r="I20" i="6"/>
  <c r="J20" i="6"/>
  <c r="C19" i="6"/>
  <c r="C20" i="6" s="1"/>
  <c r="D19" i="6"/>
  <c r="D20" i="6" s="1"/>
  <c r="E19" i="6"/>
  <c r="F19" i="6"/>
  <c r="G19" i="6"/>
  <c r="H19" i="6"/>
  <c r="I19" i="6"/>
  <c r="J19" i="6"/>
  <c r="B19" i="6"/>
  <c r="B20" i="6" s="1"/>
  <c r="C64" i="5"/>
  <c r="D64" i="5"/>
  <c r="E64" i="5"/>
  <c r="F64" i="5"/>
  <c r="H64" i="5"/>
  <c r="I64" i="5"/>
  <c r="B64" i="5"/>
  <c r="G62" i="5"/>
  <c r="D47" i="5"/>
  <c r="C45" i="5"/>
  <c r="C49" i="5" s="1"/>
  <c r="C38" i="5"/>
  <c r="E38" i="5"/>
  <c r="F38" i="5"/>
  <c r="G38" i="5"/>
  <c r="H38" i="5"/>
  <c r="I38" i="5"/>
  <c r="E49" i="5"/>
  <c r="F49" i="5"/>
  <c r="G49" i="5"/>
  <c r="I49" i="5"/>
  <c r="J49" i="5"/>
  <c r="B49" i="5"/>
  <c r="H48" i="5"/>
  <c r="H49" i="5" s="1"/>
  <c r="D46" i="5"/>
  <c r="D42" i="10" l="1"/>
  <c r="D50" i="10" s="1"/>
  <c r="D74" i="10" s="1"/>
  <c r="D75" i="10" s="1"/>
  <c r="J42" i="10"/>
  <c r="J50" i="10" s="1"/>
  <c r="J74" i="10" s="1"/>
  <c r="J75" i="10" s="1"/>
  <c r="H42" i="10"/>
  <c r="H50" i="10" s="1"/>
  <c r="H74" i="10" s="1"/>
  <c r="G42" i="10"/>
  <c r="G50" i="10" s="1"/>
  <c r="G74" i="10" s="1"/>
  <c r="F42" i="10"/>
  <c r="F50" i="10" s="1"/>
  <c r="I42" i="10"/>
  <c r="I50" i="10" s="1"/>
  <c r="E42" i="10"/>
  <c r="E50" i="10" s="1"/>
  <c r="E74" i="10" s="1"/>
  <c r="E75" i="10" s="1"/>
  <c r="C42" i="10"/>
  <c r="C50" i="10" s="1"/>
  <c r="C74" i="10" s="1"/>
  <c r="C75" i="10" s="1"/>
  <c r="B42" i="10"/>
  <c r="B50" i="10" s="1"/>
  <c r="H42" i="8"/>
  <c r="H50" i="8" s="1"/>
  <c r="H73" i="8" s="1"/>
  <c r="H74" i="8" s="1"/>
  <c r="I42" i="8"/>
  <c r="I50" i="8" s="1"/>
  <c r="I73" i="8" s="1"/>
  <c r="I74" i="8" s="1"/>
  <c r="G42" i="8"/>
  <c r="G50" i="8" s="1"/>
  <c r="G73" i="8" s="1"/>
  <c r="G74" i="8" s="1"/>
  <c r="C42" i="8"/>
  <c r="B42" i="8"/>
  <c r="B50" i="8" s="1"/>
  <c r="B73" i="8" s="1"/>
  <c r="B74" i="8" s="1"/>
  <c r="J42" i="8"/>
  <c r="J50" i="8" s="1"/>
  <c r="J73" i="8" s="1"/>
  <c r="J74" i="8" s="1"/>
  <c r="G74" i="7"/>
  <c r="F74" i="7"/>
  <c r="I74" i="7"/>
  <c r="H74" i="7"/>
  <c r="E74" i="7"/>
  <c r="D42" i="7"/>
  <c r="D50" i="7" s="1"/>
  <c r="D73" i="7" s="1"/>
  <c r="D74" i="7" s="1"/>
  <c r="C73" i="7"/>
  <c r="C74" i="7" s="1"/>
  <c r="H75" i="10"/>
  <c r="G75" i="10"/>
  <c r="I74" i="10"/>
  <c r="I75" i="10" s="1"/>
  <c r="F74" i="10"/>
  <c r="F75" i="10" s="1"/>
  <c r="B74" i="10"/>
  <c r="B75" i="10" s="1"/>
  <c r="B42" i="9"/>
  <c r="C42" i="9"/>
  <c r="C50" i="9" s="1"/>
  <c r="C74" i="9" s="1"/>
  <c r="C75" i="9" s="1"/>
  <c r="D38" i="9"/>
  <c r="F42" i="9"/>
  <c r="F50" i="9" s="1"/>
  <c r="F74" i="9" s="1"/>
  <c r="F75" i="9" s="1"/>
  <c r="B50" i="9"/>
  <c r="B74" i="9" s="1"/>
  <c r="B75" i="9" s="1"/>
  <c r="H42" i="9"/>
  <c r="H50" i="9" s="1"/>
  <c r="H74" i="9" s="1"/>
  <c r="H75" i="9" s="1"/>
  <c r="G42" i="9"/>
  <c r="G50" i="9" s="1"/>
  <c r="G74" i="9" s="1"/>
  <c r="G75" i="9" s="1"/>
  <c r="E42" i="9"/>
  <c r="E50" i="9" s="1"/>
  <c r="E74" i="9" s="1"/>
  <c r="E75" i="9" s="1"/>
  <c r="D42" i="9"/>
  <c r="D50" i="9" s="1"/>
  <c r="D74" i="9" s="1"/>
  <c r="D75" i="9" s="1"/>
  <c r="F50" i="8"/>
  <c r="F73" i="8" s="1"/>
  <c r="F74" i="8" s="1"/>
  <c r="E50" i="8"/>
  <c r="E73" i="8" s="1"/>
  <c r="E74" i="8" s="1"/>
  <c r="D50" i="8"/>
  <c r="D73" i="8" s="1"/>
  <c r="D74" i="8" s="1"/>
  <c r="C50" i="8"/>
  <c r="C73" i="8" s="1"/>
  <c r="C74" i="8" s="1"/>
  <c r="B73" i="7"/>
  <c r="I50" i="7"/>
  <c r="I73" i="7" s="1"/>
  <c r="J50" i="7"/>
  <c r="B74" i="7"/>
  <c r="J73" i="7" l="1"/>
  <c r="J74" i="7" s="1"/>
  <c r="D44" i="5"/>
  <c r="D49" i="5" s="1"/>
  <c r="C41" i="5"/>
  <c r="E41" i="5"/>
  <c r="F41" i="5"/>
  <c r="G41" i="5"/>
  <c r="I41" i="5"/>
  <c r="J41" i="5"/>
  <c r="B41" i="5"/>
  <c r="H40" i="5"/>
  <c r="H41" i="5" s="1"/>
  <c r="D39" i="5"/>
  <c r="D41" i="5" s="1"/>
  <c r="J37" i="5"/>
  <c r="J38" i="5" s="1"/>
  <c r="C36" i="5"/>
  <c r="D36" i="5"/>
  <c r="E36" i="5"/>
  <c r="F36" i="5"/>
  <c r="G36" i="5"/>
  <c r="H36" i="5"/>
  <c r="I36" i="5"/>
  <c r="J36" i="5"/>
  <c r="B36" i="5"/>
  <c r="D32" i="5"/>
  <c r="E32" i="5"/>
  <c r="F32" i="5"/>
  <c r="G32" i="5"/>
  <c r="H32" i="5"/>
  <c r="I32" i="5"/>
  <c r="J32" i="5"/>
  <c r="B32" i="5"/>
  <c r="C27" i="5"/>
  <c r="D27" i="5"/>
  <c r="E27" i="5"/>
  <c r="F27" i="5"/>
  <c r="G27" i="5"/>
  <c r="H27" i="5"/>
  <c r="I27" i="5"/>
  <c r="J27" i="5"/>
  <c r="B27" i="5"/>
  <c r="C20" i="5"/>
  <c r="E20" i="5"/>
  <c r="F20" i="5"/>
  <c r="G20" i="5"/>
  <c r="H20" i="5"/>
  <c r="I20" i="5"/>
  <c r="J20" i="5"/>
  <c r="B20" i="5"/>
  <c r="C13" i="5"/>
  <c r="D13" i="5"/>
  <c r="E13" i="5"/>
  <c r="F13" i="5"/>
  <c r="G13" i="5"/>
  <c r="H13" i="5"/>
  <c r="I13" i="5"/>
  <c r="J13" i="5"/>
  <c r="B13" i="5"/>
  <c r="Z378" i="19"/>
  <c r="C50" i="4"/>
  <c r="C45" i="4"/>
  <c r="C51" i="4" s="1"/>
  <c r="C40" i="4"/>
  <c r="C52" i="4" s="1"/>
  <c r="B38" i="5"/>
  <c r="I42" i="5" l="1"/>
  <c r="I50" i="5" s="1"/>
  <c r="I72" i="5" s="1"/>
  <c r="E42" i="5"/>
  <c r="E50" i="5" s="1"/>
  <c r="E72" i="5" s="1"/>
  <c r="F42" i="5"/>
  <c r="F50" i="5" s="1"/>
  <c r="F72" i="5" s="1"/>
  <c r="G42" i="5"/>
  <c r="G50" i="5" s="1"/>
  <c r="G72" i="5" s="1"/>
  <c r="J42" i="5"/>
  <c r="B42" i="5"/>
  <c r="B50" i="5" s="1"/>
  <c r="B72" i="5" s="1"/>
  <c r="J50" i="5"/>
  <c r="D37" i="5"/>
  <c r="H42" i="5" l="1"/>
  <c r="H50" i="5" s="1"/>
  <c r="H72" i="5" s="1"/>
  <c r="D38" i="5"/>
  <c r="D42" i="5" s="1"/>
  <c r="D50" i="5" s="1"/>
  <c r="D72" i="5" s="1"/>
  <c r="J72" i="5"/>
  <c r="C66" i="5"/>
  <c r="C68" i="5" s="1"/>
  <c r="C76" i="5" s="1"/>
  <c r="D65" i="5"/>
  <c r="D68" i="5"/>
  <c r="D76" i="5" s="1"/>
  <c r="E68" i="5"/>
  <c r="E76" i="5" s="1"/>
  <c r="F68" i="5"/>
  <c r="F76" i="5" s="1"/>
  <c r="H68" i="5"/>
  <c r="H76" i="5" s="1"/>
  <c r="I68" i="5"/>
  <c r="I76" i="5" s="1"/>
  <c r="B68" i="5"/>
  <c r="D18" i="5"/>
  <c r="D19" i="5" s="1"/>
  <c r="D20" i="5" s="1"/>
  <c r="D21" i="5" s="1"/>
  <c r="D71" i="5" s="1"/>
  <c r="C21" i="5"/>
  <c r="C71" i="5" s="1"/>
  <c r="E21" i="5"/>
  <c r="E71" i="5" s="1"/>
  <c r="E73" i="5" s="1"/>
  <c r="F21" i="5"/>
  <c r="F71" i="5" s="1"/>
  <c r="F73" i="5" s="1"/>
  <c r="G21" i="5"/>
  <c r="G71" i="5" s="1"/>
  <c r="G73" i="5" s="1"/>
  <c r="H21" i="5"/>
  <c r="H71" i="5" s="1"/>
  <c r="I21" i="5"/>
  <c r="I71" i="5" s="1"/>
  <c r="I73" i="5" s="1"/>
  <c r="J21" i="5"/>
  <c r="J71" i="5" s="1"/>
  <c r="B21" i="5"/>
  <c r="B71" i="5" s="1"/>
  <c r="B73" i="5" s="1"/>
  <c r="AL376" i="19"/>
  <c r="AL375" i="19"/>
  <c r="AL374" i="19"/>
  <c r="AL373" i="19"/>
  <c r="AL372" i="19"/>
  <c r="AL371" i="19"/>
  <c r="AL370" i="19"/>
  <c r="AL369" i="19"/>
  <c r="AL368" i="19"/>
  <c r="AL367" i="19"/>
  <c r="AL366" i="19"/>
  <c r="AL365" i="19"/>
  <c r="AL364" i="19"/>
  <c r="AL363" i="19"/>
  <c r="AL362" i="19"/>
  <c r="AL361" i="19"/>
  <c r="AL360" i="19"/>
  <c r="AL359" i="19"/>
  <c r="AL358" i="19"/>
  <c r="AL357" i="19"/>
  <c r="AL356" i="19"/>
  <c r="AL355" i="19"/>
  <c r="AL354" i="19"/>
  <c r="AL353" i="19"/>
  <c r="AL352" i="19"/>
  <c r="AL351" i="19"/>
  <c r="AL350" i="19"/>
  <c r="AL349" i="19"/>
  <c r="AL348" i="19"/>
  <c r="AL347" i="19"/>
  <c r="AL346" i="19"/>
  <c r="AL345" i="19"/>
  <c r="AL344" i="19"/>
  <c r="AL343" i="19"/>
  <c r="AL342" i="19"/>
  <c r="AL341" i="19"/>
  <c r="AL340" i="19"/>
  <c r="AL339" i="19"/>
  <c r="AL338" i="19"/>
  <c r="AL337" i="19"/>
  <c r="AL336" i="19"/>
  <c r="AL335" i="19"/>
  <c r="AL334" i="19"/>
  <c r="AL333" i="19"/>
  <c r="AL332" i="19"/>
  <c r="AL331" i="19"/>
  <c r="AL330" i="19"/>
  <c r="AL329" i="19"/>
  <c r="AL328" i="19"/>
  <c r="AL327" i="19"/>
  <c r="AL326" i="19"/>
  <c r="AL325" i="19"/>
  <c r="AL324" i="19"/>
  <c r="AL323" i="19"/>
  <c r="AL322" i="19"/>
  <c r="AL321" i="19"/>
  <c r="AL320" i="19"/>
  <c r="AL319" i="19"/>
  <c r="AL318" i="19"/>
  <c r="AL317" i="19"/>
  <c r="AL316" i="19"/>
  <c r="AL315" i="19"/>
  <c r="AL314" i="19"/>
  <c r="AL312" i="19"/>
  <c r="AL311" i="19"/>
  <c r="AL310" i="19"/>
  <c r="AL309" i="19"/>
  <c r="AL308" i="19"/>
  <c r="AL307" i="19"/>
  <c r="AL306" i="19"/>
  <c r="AL305" i="19"/>
  <c r="AL304" i="19"/>
  <c r="AL303" i="19"/>
  <c r="AL302" i="19"/>
  <c r="AL301" i="19"/>
  <c r="AL300" i="19"/>
  <c r="AL299" i="19"/>
  <c r="AL298" i="19"/>
  <c r="AL297" i="19"/>
  <c r="AL296" i="19"/>
  <c r="AL295" i="19"/>
  <c r="AL294" i="19"/>
  <c r="AL293" i="19"/>
  <c r="AL292" i="19"/>
  <c r="AL291" i="19"/>
  <c r="AL290" i="19"/>
  <c r="AL289" i="19"/>
  <c r="AL288" i="19"/>
  <c r="AL287" i="19"/>
  <c r="AL286" i="19"/>
  <c r="AL285" i="19"/>
  <c r="AL284" i="19"/>
  <c r="AL283" i="19"/>
  <c r="AL282" i="19"/>
  <c r="AL281" i="19"/>
  <c r="AL280" i="19"/>
  <c r="AL279" i="19"/>
  <c r="AL278" i="19"/>
  <c r="AL277" i="19"/>
  <c r="AL276" i="19"/>
  <c r="AL275" i="19"/>
  <c r="AL274" i="19"/>
  <c r="AL273" i="19"/>
  <c r="AL272" i="19"/>
  <c r="AL271" i="19"/>
  <c r="AL270" i="19"/>
  <c r="AL269" i="19"/>
  <c r="AL268" i="19"/>
  <c r="AL267" i="19"/>
  <c r="AL266" i="19"/>
  <c r="AL265" i="19"/>
  <c r="AL264" i="19"/>
  <c r="AL263" i="19"/>
  <c r="AL262" i="19"/>
  <c r="AL260" i="19"/>
  <c r="AL259" i="19"/>
  <c r="AL258" i="19"/>
  <c r="AL257" i="19"/>
  <c r="AL256" i="19"/>
  <c r="AL255" i="19"/>
  <c r="AL254" i="19"/>
  <c r="AL253" i="19"/>
  <c r="AL252" i="19"/>
  <c r="AL251" i="19"/>
  <c r="AL250" i="19"/>
  <c r="AL249" i="19"/>
  <c r="AL248" i="19"/>
  <c r="AL246" i="19"/>
  <c r="AL245" i="19"/>
  <c r="AL244" i="19"/>
  <c r="AL243" i="19"/>
  <c r="AL242" i="19"/>
  <c r="AL241" i="19"/>
  <c r="AL240" i="19"/>
  <c r="AL239" i="19"/>
  <c r="AL238" i="19"/>
  <c r="AL237" i="19"/>
  <c r="AL236" i="19"/>
  <c r="AL235" i="19"/>
  <c r="AL234" i="19"/>
  <c r="AL233" i="19"/>
  <c r="AL232" i="19"/>
  <c r="AL231" i="19"/>
  <c r="AL230" i="19"/>
  <c r="AL229" i="19"/>
  <c r="AL228" i="19"/>
  <c r="AL227" i="19"/>
  <c r="AL226" i="19"/>
  <c r="AL225" i="19"/>
  <c r="AL224" i="19"/>
  <c r="AL223" i="19"/>
  <c r="AL222" i="19"/>
  <c r="AL221" i="19"/>
  <c r="AL220" i="19"/>
  <c r="AL219" i="19"/>
  <c r="AL218" i="19"/>
  <c r="AL217" i="19"/>
  <c r="AL216" i="19"/>
  <c r="AL215" i="19"/>
  <c r="AL214" i="19"/>
  <c r="AL213" i="19"/>
  <c r="AL212" i="19"/>
  <c r="AL211" i="19"/>
  <c r="AL210" i="19"/>
  <c r="AL209" i="19"/>
  <c r="AL208" i="19"/>
  <c r="AL207" i="19"/>
  <c r="AL206" i="19"/>
  <c r="AL205" i="19"/>
  <c r="AL204" i="19"/>
  <c r="AL203" i="19"/>
  <c r="AL202" i="19"/>
  <c r="AL201" i="19"/>
  <c r="AL200" i="19"/>
  <c r="AL199" i="19"/>
  <c r="AL198" i="19"/>
  <c r="AL197" i="19"/>
  <c r="AL196" i="19"/>
  <c r="AL195" i="19"/>
  <c r="AL194" i="19"/>
  <c r="AL193" i="19"/>
  <c r="AL192" i="19"/>
  <c r="AL191" i="19"/>
  <c r="AL190" i="19"/>
  <c r="AL189" i="19"/>
  <c r="AL188" i="19"/>
  <c r="AL187" i="19"/>
  <c r="AL186" i="19"/>
  <c r="AL185" i="19"/>
  <c r="AL184" i="19"/>
  <c r="AL183" i="19"/>
  <c r="AL182" i="19"/>
  <c r="AL181" i="19"/>
  <c r="AL180" i="19"/>
  <c r="AL179" i="19"/>
  <c r="AL178" i="19"/>
  <c r="AL177" i="19"/>
  <c r="AL176" i="19"/>
  <c r="AL175" i="19"/>
  <c r="AL174" i="19"/>
  <c r="AL173" i="19"/>
  <c r="AL172" i="19"/>
  <c r="AL171" i="19"/>
  <c r="AL170" i="19"/>
  <c r="AL169" i="19"/>
  <c r="AL168" i="19"/>
  <c r="AL167" i="19"/>
  <c r="AL166" i="19"/>
  <c r="AL165" i="19"/>
  <c r="AL164" i="19"/>
  <c r="AL163" i="19"/>
  <c r="AL162" i="19"/>
  <c r="AL161" i="19"/>
  <c r="AL160" i="19"/>
  <c r="AL159" i="19"/>
  <c r="AL158" i="19"/>
  <c r="AL157" i="19"/>
  <c r="AL156" i="19"/>
  <c r="AL155" i="19"/>
  <c r="AL154" i="19"/>
  <c r="AL153" i="19"/>
  <c r="AL152" i="19"/>
  <c r="AL151" i="19"/>
  <c r="AL150" i="19"/>
  <c r="AL149" i="19"/>
  <c r="AL148" i="19"/>
  <c r="AL147" i="19"/>
  <c r="AL146" i="19"/>
  <c r="AL145" i="19"/>
  <c r="AL144" i="19"/>
  <c r="AL143" i="19"/>
  <c r="AL142" i="19"/>
  <c r="AL141" i="19"/>
  <c r="AL140" i="19"/>
  <c r="AL139" i="19"/>
  <c r="AL138" i="19"/>
  <c r="AL137" i="19"/>
  <c r="AL136" i="19"/>
  <c r="AL135" i="19"/>
  <c r="AL134" i="19"/>
  <c r="AL133" i="19"/>
  <c r="AL132" i="19"/>
  <c r="AL131" i="19"/>
  <c r="AL130" i="19"/>
  <c r="AL129" i="19"/>
  <c r="AL128" i="19"/>
  <c r="AL127" i="19"/>
  <c r="AL126" i="19"/>
  <c r="AL125" i="19"/>
  <c r="AL124" i="19"/>
  <c r="AL123" i="19"/>
  <c r="AL122" i="19"/>
  <c r="AL121" i="19"/>
  <c r="AL120" i="19"/>
  <c r="AL119" i="19"/>
  <c r="AL118" i="19"/>
  <c r="AL117" i="19"/>
  <c r="AL116" i="19"/>
  <c r="AL115" i="19"/>
  <c r="AL114" i="19"/>
  <c r="AL113" i="19"/>
  <c r="AL112" i="19"/>
  <c r="AL111" i="19"/>
  <c r="AL110" i="19"/>
  <c r="AL109" i="19"/>
  <c r="AL108" i="19"/>
  <c r="AL107" i="19"/>
  <c r="AL106" i="19"/>
  <c r="AL105" i="19"/>
  <c r="AL104" i="19"/>
  <c r="AL103" i="19"/>
  <c r="AL102" i="19"/>
  <c r="AL101" i="19"/>
  <c r="AL100" i="19"/>
  <c r="AL99" i="19"/>
  <c r="AL98" i="19"/>
  <c r="AL97" i="19"/>
  <c r="AL96" i="19"/>
  <c r="AL95" i="19"/>
  <c r="AL94" i="19"/>
  <c r="AL93" i="19"/>
  <c r="AL92" i="19"/>
  <c r="AL91" i="19"/>
  <c r="AL90" i="19"/>
  <c r="AL89" i="19"/>
  <c r="AL88" i="19"/>
  <c r="AL87" i="19"/>
  <c r="AL86" i="19"/>
  <c r="AL85" i="19"/>
  <c r="AL84" i="19"/>
  <c r="AL83" i="19"/>
  <c r="AL82" i="19"/>
  <c r="AL81" i="19"/>
  <c r="AL80" i="19"/>
  <c r="AL79" i="19"/>
  <c r="AL78" i="19"/>
  <c r="AL77" i="19"/>
  <c r="AL76" i="19"/>
  <c r="AL75" i="19"/>
  <c r="AL74" i="19"/>
  <c r="AL73" i="19"/>
  <c r="AL72" i="19"/>
  <c r="AL71" i="19"/>
  <c r="AL70" i="19"/>
  <c r="AL69" i="19"/>
  <c r="AL68" i="19"/>
  <c r="AL67" i="19"/>
  <c r="AL66" i="19"/>
  <c r="AL65" i="19"/>
  <c r="AL64" i="19"/>
  <c r="AL63" i="19"/>
  <c r="AL62" i="19"/>
  <c r="AL61" i="19"/>
  <c r="AL60" i="19"/>
  <c r="AL59" i="19"/>
  <c r="AL58" i="19"/>
  <c r="AL57" i="19"/>
  <c r="AL56" i="19"/>
  <c r="AL55" i="19"/>
  <c r="AL54" i="19"/>
  <c r="AL53" i="19"/>
  <c r="AL52" i="19"/>
  <c r="AL51" i="19"/>
  <c r="AL50" i="19"/>
  <c r="AL49" i="19"/>
  <c r="AL48" i="19"/>
  <c r="AL47" i="19"/>
  <c r="AL46" i="19"/>
  <c r="AL45" i="19"/>
  <c r="AL44" i="19"/>
  <c r="AL43" i="19"/>
  <c r="AL42" i="19"/>
  <c r="AL41" i="19"/>
  <c r="AL40" i="19"/>
  <c r="AL39" i="19"/>
  <c r="AL38" i="19"/>
  <c r="AL37" i="19"/>
  <c r="AL36" i="19"/>
  <c r="AL35" i="19"/>
  <c r="AL34" i="19"/>
  <c r="AL33" i="19"/>
  <c r="AL32" i="19"/>
  <c r="AL31" i="19"/>
  <c r="AL30" i="19"/>
  <c r="AL29" i="19"/>
  <c r="AL28" i="19"/>
  <c r="AL27" i="19"/>
  <c r="AL26" i="19"/>
  <c r="AL25" i="19"/>
  <c r="AL24" i="19"/>
  <c r="AL23" i="19"/>
  <c r="AL22" i="19"/>
  <c r="AL21" i="19"/>
  <c r="AL20" i="19"/>
  <c r="AL19" i="19"/>
  <c r="AL18" i="19"/>
  <c r="AL17" i="19"/>
  <c r="AL16" i="19"/>
  <c r="AL15" i="19"/>
  <c r="AL14" i="19"/>
  <c r="AL13" i="19"/>
  <c r="AL12" i="19"/>
  <c r="AL11" i="19"/>
  <c r="AL10" i="19"/>
  <c r="AL9" i="19"/>
  <c r="AL8" i="19"/>
  <c r="AL7" i="19"/>
  <c r="AL6" i="19"/>
  <c r="AL5" i="19"/>
  <c r="AL4" i="19"/>
  <c r="AL3" i="19"/>
  <c r="AL2" i="19"/>
  <c r="AL2096" i="18"/>
  <c r="AL2095" i="18"/>
  <c r="AJ2094" i="18"/>
  <c r="AM2094" i="18" s="1"/>
  <c r="AI2094" i="18"/>
  <c r="AL2094" i="18" s="1"/>
  <c r="AJ2093" i="18"/>
  <c r="AM2093" i="18" s="1"/>
  <c r="AI2093" i="18"/>
  <c r="AL2093" i="18" s="1"/>
  <c r="AJ2092" i="18"/>
  <c r="AM2092" i="18" s="1"/>
  <c r="AI2092" i="18"/>
  <c r="AL2092" i="18" s="1"/>
  <c r="AJ2091" i="18"/>
  <c r="AM2091" i="18" s="1"/>
  <c r="AI2091" i="18"/>
  <c r="AL2091" i="18" s="1"/>
  <c r="AJ2090" i="18"/>
  <c r="AM2090" i="18" s="1"/>
  <c r="AI2090" i="18"/>
  <c r="AL2090" i="18" s="1"/>
  <c r="AJ2089" i="18"/>
  <c r="AM2089" i="18" s="1"/>
  <c r="AI2089" i="18"/>
  <c r="AL2089" i="18" s="1"/>
  <c r="AJ2088" i="18"/>
  <c r="AM2088" i="18" s="1"/>
  <c r="AI2088" i="18"/>
  <c r="AL2088" i="18" s="1"/>
  <c r="AJ2087" i="18"/>
  <c r="AM2087" i="18" s="1"/>
  <c r="AI2087" i="18"/>
  <c r="AL2087" i="18" s="1"/>
  <c r="AJ2086" i="18"/>
  <c r="AM2086" i="18" s="1"/>
  <c r="AI2086" i="18"/>
  <c r="AL2086" i="18" s="1"/>
  <c r="AL2085" i="18"/>
  <c r="AJ2085" i="18"/>
  <c r="AM2085" i="18" s="1"/>
  <c r="AI2085" i="18"/>
  <c r="AJ2084" i="18"/>
  <c r="AM2084" i="18" s="1"/>
  <c r="AI2084" i="18"/>
  <c r="AL2084" i="18" s="1"/>
  <c r="AJ2083" i="18"/>
  <c r="AM2083" i="18" s="1"/>
  <c r="AI2083" i="18"/>
  <c r="AL2083" i="18" s="1"/>
  <c r="AJ2082" i="18"/>
  <c r="AM2082" i="18" s="1"/>
  <c r="AI2082" i="18"/>
  <c r="AL2082" i="18" s="1"/>
  <c r="AJ2081" i="18"/>
  <c r="AM2081" i="18" s="1"/>
  <c r="AI2081" i="18"/>
  <c r="AL2081" i="18" s="1"/>
  <c r="AJ2080" i="18"/>
  <c r="AM2080" i="18" s="1"/>
  <c r="AI2080" i="18"/>
  <c r="AL2080" i="18" s="1"/>
  <c r="AI2079" i="18"/>
  <c r="AL2079" i="18" s="1"/>
  <c r="AI2078" i="18"/>
  <c r="AL2078" i="18" s="1"/>
  <c r="AI2077" i="18"/>
  <c r="AL2077" i="18" s="1"/>
  <c r="AI2076" i="18"/>
  <c r="AL2076" i="18" s="1"/>
  <c r="AI2075" i="18"/>
  <c r="AL2075" i="18" s="1"/>
  <c r="AI2074" i="18"/>
  <c r="AL2074" i="18" s="1"/>
  <c r="AI2073" i="18"/>
  <c r="AL2073" i="18" s="1"/>
  <c r="AI2072" i="18"/>
  <c r="AL2072" i="18" s="1"/>
  <c r="AI2071" i="18"/>
  <c r="AL2071" i="18" s="1"/>
  <c r="AI2070" i="18"/>
  <c r="AL2070" i="18" s="1"/>
  <c r="AI2069" i="18"/>
  <c r="AL2069" i="18" s="1"/>
  <c r="AI2068" i="18"/>
  <c r="AL2068" i="18" s="1"/>
  <c r="AI2067" i="18"/>
  <c r="AL2067" i="18" s="1"/>
  <c r="AI2066" i="18"/>
  <c r="AL2066" i="18" s="1"/>
  <c r="AI2065" i="18"/>
  <c r="AL2065" i="18" s="1"/>
  <c r="AI2064" i="18"/>
  <c r="AL2064" i="18" s="1"/>
  <c r="AI2063" i="18"/>
  <c r="AL2063" i="18" s="1"/>
  <c r="AI2062" i="18"/>
  <c r="AL2062" i="18" s="1"/>
  <c r="AI2061" i="18"/>
  <c r="AL2061" i="18" s="1"/>
  <c r="AI2060" i="18"/>
  <c r="AL2060" i="18" s="1"/>
  <c r="AI2059" i="18"/>
  <c r="AL2059" i="18" s="1"/>
  <c r="AI2058" i="18"/>
  <c r="AL2058" i="18" s="1"/>
  <c r="AI2057" i="18"/>
  <c r="AL2057" i="18" s="1"/>
  <c r="AI2056" i="18"/>
  <c r="AL2056" i="18" s="1"/>
  <c r="AI2055" i="18"/>
  <c r="AL2055" i="18" s="1"/>
  <c r="AI2054" i="18"/>
  <c r="AL2054" i="18" s="1"/>
  <c r="AI2053" i="18"/>
  <c r="AL2053" i="18" s="1"/>
  <c r="AI2052" i="18"/>
  <c r="AL2052" i="18" s="1"/>
  <c r="AI2051" i="18"/>
  <c r="AL2051" i="18" s="1"/>
  <c r="AI2050" i="18"/>
  <c r="AL2050" i="18" s="1"/>
  <c r="AI2049" i="18"/>
  <c r="AL2049" i="18" s="1"/>
  <c r="AI2048" i="18"/>
  <c r="AL2048" i="18" s="1"/>
  <c r="AI2047" i="18"/>
  <c r="AL2047" i="18" s="1"/>
  <c r="AI2046" i="18"/>
  <c r="AL2046" i="18" s="1"/>
  <c r="AI2045" i="18"/>
  <c r="AL2045" i="18" s="1"/>
  <c r="AI2044" i="18"/>
  <c r="AL2044" i="18" s="1"/>
  <c r="AI2043" i="18"/>
  <c r="AL2043" i="18" s="1"/>
  <c r="AI2042" i="18"/>
  <c r="AL2042" i="18" s="1"/>
  <c r="AI2041" i="18"/>
  <c r="AL2041" i="18" s="1"/>
  <c r="AI2040" i="18"/>
  <c r="AL2040" i="18" s="1"/>
  <c r="AI2039" i="18"/>
  <c r="AL2039" i="18" s="1"/>
  <c r="AI2038" i="18"/>
  <c r="AL2038" i="18" s="1"/>
  <c r="AI2037" i="18"/>
  <c r="AL2037" i="18" s="1"/>
  <c r="AI2036" i="18"/>
  <c r="AL2036" i="18" s="1"/>
  <c r="AI2035" i="18"/>
  <c r="AL2035" i="18" s="1"/>
  <c r="AI2034" i="18"/>
  <c r="AL2034" i="18" s="1"/>
  <c r="AI2033" i="18"/>
  <c r="AL2033" i="18" s="1"/>
  <c r="AI2032" i="18"/>
  <c r="AL2032" i="18" s="1"/>
  <c r="AI2031" i="18"/>
  <c r="AL2031" i="18" s="1"/>
  <c r="AI2030" i="18"/>
  <c r="AL2030" i="18" s="1"/>
  <c r="AI2029" i="18"/>
  <c r="AL2029" i="18" s="1"/>
  <c r="AI2028" i="18"/>
  <c r="AL2028" i="18" s="1"/>
  <c r="AI2027" i="18"/>
  <c r="AL2027" i="18" s="1"/>
  <c r="AI2026" i="18"/>
  <c r="AL2026" i="18" s="1"/>
  <c r="AI2025" i="18"/>
  <c r="AL2025" i="18" s="1"/>
  <c r="AI2024" i="18"/>
  <c r="AL2024" i="18" s="1"/>
  <c r="AI2023" i="18"/>
  <c r="AL2023" i="18" s="1"/>
  <c r="AI2022" i="18"/>
  <c r="AL2022" i="18" s="1"/>
  <c r="AI2021" i="18"/>
  <c r="AL2021" i="18" s="1"/>
  <c r="AI2020" i="18"/>
  <c r="AL2020" i="18" s="1"/>
  <c r="AI2019" i="18"/>
  <c r="AL2019" i="18" s="1"/>
  <c r="AI2018" i="18"/>
  <c r="AL2018" i="18" s="1"/>
  <c r="AI2017" i="18"/>
  <c r="AL2017" i="18" s="1"/>
  <c r="AI2016" i="18"/>
  <c r="AL2016" i="18" s="1"/>
  <c r="AI2015" i="18"/>
  <c r="AL2015" i="18" s="1"/>
  <c r="AI2014" i="18"/>
  <c r="AL2014" i="18" s="1"/>
  <c r="AI2013" i="18"/>
  <c r="AL2013" i="18" s="1"/>
  <c r="AI2012" i="18"/>
  <c r="AL2012" i="18" s="1"/>
  <c r="AI2011" i="18"/>
  <c r="AL2011" i="18" s="1"/>
  <c r="AI2010" i="18"/>
  <c r="AL2010" i="18" s="1"/>
  <c r="AI2009" i="18"/>
  <c r="AL2009" i="18" s="1"/>
  <c r="AI2008" i="18"/>
  <c r="AL2008" i="18" s="1"/>
  <c r="AI2007" i="18"/>
  <c r="AL2007" i="18" s="1"/>
  <c r="AI2006" i="18"/>
  <c r="AL2006" i="18" s="1"/>
  <c r="AI2005" i="18"/>
  <c r="AL2005" i="18" s="1"/>
  <c r="AI2004" i="18"/>
  <c r="AL2004" i="18" s="1"/>
  <c r="AI2003" i="18"/>
  <c r="AL2003" i="18" s="1"/>
  <c r="AI2002" i="18"/>
  <c r="AL2002" i="18" s="1"/>
  <c r="AI2001" i="18"/>
  <c r="AL2001" i="18" s="1"/>
  <c r="AI2000" i="18"/>
  <c r="AL2000" i="18" s="1"/>
  <c r="AI1999" i="18"/>
  <c r="AL1999" i="18" s="1"/>
  <c r="AI1998" i="18"/>
  <c r="AL1998" i="18" s="1"/>
  <c r="AI1997" i="18"/>
  <c r="AL1997" i="18" s="1"/>
  <c r="AI1996" i="18"/>
  <c r="AL1996" i="18" s="1"/>
  <c r="AI1995" i="18"/>
  <c r="AL1995" i="18" s="1"/>
  <c r="AI1994" i="18"/>
  <c r="AL1994" i="18" s="1"/>
  <c r="AI1993" i="18"/>
  <c r="AL1993" i="18" s="1"/>
  <c r="AI1992" i="18"/>
  <c r="AL1992" i="18" s="1"/>
  <c r="AI1991" i="18"/>
  <c r="AL1991" i="18" s="1"/>
  <c r="AI1990" i="18"/>
  <c r="AL1990" i="18" s="1"/>
  <c r="AI1989" i="18"/>
  <c r="AL1989" i="18" s="1"/>
  <c r="AI1988" i="18"/>
  <c r="AL1988" i="18" s="1"/>
  <c r="AI1987" i="18"/>
  <c r="AL1987" i="18" s="1"/>
  <c r="AI1986" i="18"/>
  <c r="AL1986" i="18" s="1"/>
  <c r="AI1985" i="18"/>
  <c r="AL1985" i="18" s="1"/>
  <c r="AI1984" i="18"/>
  <c r="AL1984" i="18" s="1"/>
  <c r="AI1983" i="18"/>
  <c r="AL1983" i="18" s="1"/>
  <c r="AI1982" i="18"/>
  <c r="AL1982" i="18" s="1"/>
  <c r="AI1981" i="18"/>
  <c r="AL1981" i="18" s="1"/>
  <c r="AI1980" i="18"/>
  <c r="AL1980" i="18" s="1"/>
  <c r="AI1979" i="18"/>
  <c r="AL1979" i="18" s="1"/>
  <c r="AI1978" i="18"/>
  <c r="AL1978" i="18" s="1"/>
  <c r="AI1977" i="18"/>
  <c r="AL1977" i="18" s="1"/>
  <c r="AI1976" i="18"/>
  <c r="AL1976" i="18" s="1"/>
  <c r="AI1975" i="18"/>
  <c r="AL1975" i="18" s="1"/>
  <c r="AI1974" i="18"/>
  <c r="AL1974" i="18" s="1"/>
  <c r="AI1973" i="18"/>
  <c r="AL1973" i="18" s="1"/>
  <c r="AI1972" i="18"/>
  <c r="AL1972" i="18" s="1"/>
  <c r="AI1971" i="18"/>
  <c r="AL1971" i="18" s="1"/>
  <c r="AI1970" i="18"/>
  <c r="AL1970" i="18" s="1"/>
  <c r="AI1969" i="18"/>
  <c r="AL1969" i="18" s="1"/>
  <c r="AI1968" i="18"/>
  <c r="AL1968" i="18" s="1"/>
  <c r="AI1967" i="18"/>
  <c r="AL1967" i="18" s="1"/>
  <c r="AI1966" i="18"/>
  <c r="AL1966" i="18" s="1"/>
  <c r="AI1965" i="18"/>
  <c r="AL1965" i="18" s="1"/>
  <c r="AI1964" i="18"/>
  <c r="AL1964" i="18" s="1"/>
  <c r="AI1963" i="18"/>
  <c r="AL1963" i="18" s="1"/>
  <c r="AI1962" i="18"/>
  <c r="AL1962" i="18" s="1"/>
  <c r="AI1961" i="18"/>
  <c r="AL1961" i="18" s="1"/>
  <c r="AI1960" i="18"/>
  <c r="AL1960" i="18" s="1"/>
  <c r="AI1959" i="18"/>
  <c r="AL1959" i="18" s="1"/>
  <c r="AI1958" i="18"/>
  <c r="AL1958" i="18" s="1"/>
  <c r="AI1957" i="18"/>
  <c r="AL1957" i="18" s="1"/>
  <c r="AI1956" i="18"/>
  <c r="AL1956" i="18" s="1"/>
  <c r="AI1955" i="18"/>
  <c r="AL1955" i="18" s="1"/>
  <c r="AI1954" i="18"/>
  <c r="AL1954" i="18" s="1"/>
  <c r="AI1953" i="18"/>
  <c r="AL1953" i="18" s="1"/>
  <c r="AI1952" i="18"/>
  <c r="AL1952" i="18" s="1"/>
  <c r="AI1951" i="18"/>
  <c r="AL1951" i="18" s="1"/>
  <c r="AI1950" i="18"/>
  <c r="AL1950" i="18" s="1"/>
  <c r="AI1949" i="18"/>
  <c r="AL1949" i="18" s="1"/>
  <c r="AI1948" i="18"/>
  <c r="AL1948" i="18" s="1"/>
  <c r="AI1947" i="18"/>
  <c r="AL1947" i="18" s="1"/>
  <c r="AI1946" i="18"/>
  <c r="AL1946" i="18" s="1"/>
  <c r="AI1945" i="18"/>
  <c r="AL1945" i="18" s="1"/>
  <c r="AI1944" i="18"/>
  <c r="AL1944" i="18" s="1"/>
  <c r="AI1943" i="18"/>
  <c r="AL1943" i="18" s="1"/>
  <c r="AI1942" i="18"/>
  <c r="AL1942" i="18" s="1"/>
  <c r="AI1941" i="18"/>
  <c r="AL1941" i="18" s="1"/>
  <c r="AI1940" i="18"/>
  <c r="AL1940" i="18" s="1"/>
  <c r="AI1939" i="18"/>
  <c r="AL1939" i="18" s="1"/>
  <c r="AI1938" i="18"/>
  <c r="AL1938" i="18" s="1"/>
  <c r="AI1937" i="18"/>
  <c r="AL1937" i="18" s="1"/>
  <c r="AI1936" i="18"/>
  <c r="AL1936" i="18" s="1"/>
  <c r="AI1935" i="18"/>
  <c r="AL1935" i="18" s="1"/>
  <c r="AI1934" i="18"/>
  <c r="AL1934" i="18" s="1"/>
  <c r="AI1933" i="18"/>
  <c r="AL1933" i="18" s="1"/>
  <c r="AI1932" i="18"/>
  <c r="AL1932" i="18" s="1"/>
  <c r="AI1931" i="18"/>
  <c r="AL1931" i="18" s="1"/>
  <c r="AI1930" i="18"/>
  <c r="AL1930" i="18" s="1"/>
  <c r="AI1929" i="18"/>
  <c r="AL1929" i="18" s="1"/>
  <c r="AI1928" i="18"/>
  <c r="AL1928" i="18" s="1"/>
  <c r="AI1927" i="18"/>
  <c r="AL1927" i="18" s="1"/>
  <c r="AI1926" i="18"/>
  <c r="AL1926" i="18" s="1"/>
  <c r="AI1925" i="18"/>
  <c r="AL1925" i="18" s="1"/>
  <c r="AI1924" i="18"/>
  <c r="AL1924" i="18" s="1"/>
  <c r="AI1923" i="18"/>
  <c r="AL1923" i="18" s="1"/>
  <c r="AI1922" i="18"/>
  <c r="AL1922" i="18" s="1"/>
  <c r="AI1921" i="18"/>
  <c r="AL1921" i="18" s="1"/>
  <c r="AI1920" i="18"/>
  <c r="AL1920" i="18" s="1"/>
  <c r="AI1919" i="18"/>
  <c r="AL1919" i="18" s="1"/>
  <c r="AI1918" i="18"/>
  <c r="AL1918" i="18" s="1"/>
  <c r="AI1917" i="18"/>
  <c r="AL1917" i="18" s="1"/>
  <c r="AI1916" i="18"/>
  <c r="AL1916" i="18" s="1"/>
  <c r="AI1915" i="18"/>
  <c r="AL1915" i="18" s="1"/>
  <c r="AI1914" i="18"/>
  <c r="AL1914" i="18" s="1"/>
  <c r="AI1913" i="18"/>
  <c r="AL1913" i="18" s="1"/>
  <c r="AI1912" i="18"/>
  <c r="AL1912" i="18" s="1"/>
  <c r="AI1911" i="18"/>
  <c r="AL1911" i="18" s="1"/>
  <c r="AI1910" i="18"/>
  <c r="AL1910" i="18" s="1"/>
  <c r="AI1909" i="18"/>
  <c r="AL1909" i="18" s="1"/>
  <c r="AI1908" i="18"/>
  <c r="AL1908" i="18" s="1"/>
  <c r="AI1907" i="18"/>
  <c r="AL1907" i="18" s="1"/>
  <c r="AI1906" i="18"/>
  <c r="AL1906" i="18" s="1"/>
  <c r="AI1905" i="18"/>
  <c r="AL1905" i="18" s="1"/>
  <c r="AI1904" i="18"/>
  <c r="AL1904" i="18" s="1"/>
  <c r="AI1903" i="18"/>
  <c r="AL1903" i="18" s="1"/>
  <c r="AI1902" i="18"/>
  <c r="AL1902" i="18" s="1"/>
  <c r="AI1901" i="18"/>
  <c r="AL1901" i="18" s="1"/>
  <c r="AI1900" i="18"/>
  <c r="AL1900" i="18" s="1"/>
  <c r="AI1899" i="18"/>
  <c r="AL1899" i="18" s="1"/>
  <c r="AI1898" i="18"/>
  <c r="AL1898" i="18" s="1"/>
  <c r="AI1897" i="18"/>
  <c r="AL1897" i="18" s="1"/>
  <c r="AI1896" i="18"/>
  <c r="AL1896" i="18" s="1"/>
  <c r="AI1895" i="18"/>
  <c r="AL1895" i="18" s="1"/>
  <c r="AI1894" i="18"/>
  <c r="AL1894" i="18" s="1"/>
  <c r="AI1893" i="18"/>
  <c r="AL1893" i="18" s="1"/>
  <c r="AI1892" i="18"/>
  <c r="AL1892" i="18" s="1"/>
  <c r="AI1891" i="18"/>
  <c r="AL1891" i="18" s="1"/>
  <c r="AI1890" i="18"/>
  <c r="AL1890" i="18" s="1"/>
  <c r="AI1889" i="18"/>
  <c r="AL1889" i="18" s="1"/>
  <c r="AI1888" i="18"/>
  <c r="AL1888" i="18" s="1"/>
  <c r="AI1887" i="18"/>
  <c r="AL1887" i="18" s="1"/>
  <c r="AI1886" i="18"/>
  <c r="AL1886" i="18" s="1"/>
  <c r="AI1885" i="18"/>
  <c r="AL1885" i="18" s="1"/>
  <c r="AI1884" i="18"/>
  <c r="AL1884" i="18" s="1"/>
  <c r="AI1883" i="18"/>
  <c r="AL1883" i="18" s="1"/>
  <c r="AI1882" i="18"/>
  <c r="AL1882" i="18" s="1"/>
  <c r="AI1881" i="18"/>
  <c r="AL1881" i="18" s="1"/>
  <c r="AI1880" i="18"/>
  <c r="AL1880" i="18" s="1"/>
  <c r="AI1879" i="18"/>
  <c r="AL1879" i="18" s="1"/>
  <c r="AI1878" i="18"/>
  <c r="AL1878" i="18" s="1"/>
  <c r="AI1877" i="18"/>
  <c r="AL1877" i="18" s="1"/>
  <c r="AI1876" i="18"/>
  <c r="AL1876" i="18" s="1"/>
  <c r="AI1875" i="18"/>
  <c r="AL1875" i="18" s="1"/>
  <c r="AI1874" i="18"/>
  <c r="AL1874" i="18" s="1"/>
  <c r="AI1873" i="18"/>
  <c r="AL1873" i="18" s="1"/>
  <c r="AI1872" i="18"/>
  <c r="AL1872" i="18" s="1"/>
  <c r="AI1871" i="18"/>
  <c r="AL1871" i="18" s="1"/>
  <c r="AI1870" i="18"/>
  <c r="AL1870" i="18" s="1"/>
  <c r="AI1869" i="18"/>
  <c r="AL1869" i="18" s="1"/>
  <c r="AI1868" i="18"/>
  <c r="AL1868" i="18" s="1"/>
  <c r="AI1867" i="18"/>
  <c r="AL1867" i="18" s="1"/>
  <c r="AI1866" i="18"/>
  <c r="AL1866" i="18" s="1"/>
  <c r="AI1865" i="18"/>
  <c r="AL1865" i="18" s="1"/>
  <c r="AI1864" i="18"/>
  <c r="AL1864" i="18" s="1"/>
  <c r="AI1863" i="18"/>
  <c r="AL1863" i="18" s="1"/>
  <c r="AI1862" i="18"/>
  <c r="AL1862" i="18" s="1"/>
  <c r="AI1861" i="18"/>
  <c r="AL1861" i="18" s="1"/>
  <c r="AI1860" i="18"/>
  <c r="AL1860" i="18" s="1"/>
  <c r="AI1859" i="18"/>
  <c r="AL1859" i="18" s="1"/>
  <c r="AI1858" i="18"/>
  <c r="AL1858" i="18" s="1"/>
  <c r="AI1857" i="18"/>
  <c r="AL1857" i="18" s="1"/>
  <c r="AI1856" i="18"/>
  <c r="AL1856" i="18" s="1"/>
  <c r="AI1855" i="18"/>
  <c r="AL1855" i="18" s="1"/>
  <c r="AI1854" i="18"/>
  <c r="AL1854" i="18" s="1"/>
  <c r="AL1853" i="18"/>
  <c r="AI1853" i="18"/>
  <c r="AI1852" i="18"/>
  <c r="AL1852" i="18" s="1"/>
  <c r="AI1851" i="18"/>
  <c r="AL1851" i="18" s="1"/>
  <c r="AI1850" i="18"/>
  <c r="AL1850" i="18" s="1"/>
  <c r="AI1849" i="18"/>
  <c r="AL1849" i="18" s="1"/>
  <c r="AI1848" i="18"/>
  <c r="AL1848" i="18" s="1"/>
  <c r="AI1847" i="18"/>
  <c r="AL1847" i="18" s="1"/>
  <c r="AI1846" i="18"/>
  <c r="AL1846" i="18" s="1"/>
  <c r="AI1845" i="18"/>
  <c r="AL1845" i="18" s="1"/>
  <c r="AI1844" i="18"/>
  <c r="AL1844" i="18" s="1"/>
  <c r="AI1843" i="18"/>
  <c r="AL1843" i="18" s="1"/>
  <c r="AI1842" i="18"/>
  <c r="AL1842" i="18" s="1"/>
  <c r="AI1841" i="18"/>
  <c r="AL1841" i="18" s="1"/>
  <c r="AI1840" i="18"/>
  <c r="AL1840" i="18" s="1"/>
  <c r="AI1839" i="18"/>
  <c r="AL1839" i="18" s="1"/>
  <c r="AI1838" i="18"/>
  <c r="AL1838" i="18" s="1"/>
  <c r="AI1837" i="18"/>
  <c r="AL1837" i="18" s="1"/>
  <c r="AI1836" i="18"/>
  <c r="AL1836" i="18" s="1"/>
  <c r="AI1835" i="18"/>
  <c r="AL1835" i="18" s="1"/>
  <c r="AI1834" i="18"/>
  <c r="AL1834" i="18" s="1"/>
  <c r="AI1833" i="18"/>
  <c r="AL1833" i="18" s="1"/>
  <c r="AI1832" i="18"/>
  <c r="AL1832" i="18" s="1"/>
  <c r="AI1831" i="18"/>
  <c r="AL1831" i="18" s="1"/>
  <c r="AI1830" i="18"/>
  <c r="AL1830" i="18" s="1"/>
  <c r="AI1829" i="18"/>
  <c r="AL1829" i="18" s="1"/>
  <c r="AI1828" i="18"/>
  <c r="AL1828" i="18" s="1"/>
  <c r="AI1827" i="18"/>
  <c r="AL1827" i="18" s="1"/>
  <c r="AI1826" i="18"/>
  <c r="AL1826" i="18" s="1"/>
  <c r="AI1825" i="18"/>
  <c r="AL1825" i="18" s="1"/>
  <c r="AI1824" i="18"/>
  <c r="AL1824" i="18" s="1"/>
  <c r="AI1823" i="18"/>
  <c r="AL1823" i="18" s="1"/>
  <c r="AI1822" i="18"/>
  <c r="AL1822" i="18" s="1"/>
  <c r="AI1821" i="18"/>
  <c r="AL1821" i="18" s="1"/>
  <c r="AI1820" i="18"/>
  <c r="AL1820" i="18" s="1"/>
  <c r="AI1819" i="18"/>
  <c r="AL1819" i="18" s="1"/>
  <c r="AI1818" i="18"/>
  <c r="AL1818" i="18" s="1"/>
  <c r="AI1817" i="18"/>
  <c r="AL1817" i="18" s="1"/>
  <c r="AI1816" i="18"/>
  <c r="AL1816" i="18" s="1"/>
  <c r="AI1815" i="18"/>
  <c r="AL1815" i="18" s="1"/>
  <c r="AI1814" i="18"/>
  <c r="AL1814" i="18" s="1"/>
  <c r="AI1813" i="18"/>
  <c r="AL1813" i="18" s="1"/>
  <c r="AI1812" i="18"/>
  <c r="AL1812" i="18" s="1"/>
  <c r="AI1811" i="18"/>
  <c r="AL1811" i="18" s="1"/>
  <c r="AI1810" i="18"/>
  <c r="AL1810" i="18" s="1"/>
  <c r="AI1809" i="18"/>
  <c r="AL1809" i="18" s="1"/>
  <c r="AI1808" i="18"/>
  <c r="AL1808" i="18" s="1"/>
  <c r="AI1807" i="18"/>
  <c r="AL1807" i="18" s="1"/>
  <c r="AI1806" i="18"/>
  <c r="AL1806" i="18" s="1"/>
  <c r="AI1805" i="18"/>
  <c r="AL1805" i="18" s="1"/>
  <c r="AI1804" i="18"/>
  <c r="AL1804" i="18" s="1"/>
  <c r="AI1803" i="18"/>
  <c r="AL1803" i="18" s="1"/>
  <c r="AI1802" i="18"/>
  <c r="AL1802" i="18" s="1"/>
  <c r="AI1801" i="18"/>
  <c r="AL1801" i="18" s="1"/>
  <c r="AI1800" i="18"/>
  <c r="AL1800" i="18" s="1"/>
  <c r="AI1799" i="18"/>
  <c r="AL1799" i="18" s="1"/>
  <c r="AI1798" i="18"/>
  <c r="AL1798" i="18" s="1"/>
  <c r="AI1797" i="18"/>
  <c r="AL1797" i="18" s="1"/>
  <c r="AI1796" i="18"/>
  <c r="AL1796" i="18" s="1"/>
  <c r="AI1795" i="18"/>
  <c r="AL1795" i="18" s="1"/>
  <c r="AI1794" i="18"/>
  <c r="AL1794" i="18" s="1"/>
  <c r="AI1793" i="18"/>
  <c r="AL1793" i="18" s="1"/>
  <c r="AI1792" i="18"/>
  <c r="AL1792" i="18" s="1"/>
  <c r="AI1791" i="18"/>
  <c r="AL1791" i="18" s="1"/>
  <c r="AI1790" i="18"/>
  <c r="AL1790" i="18" s="1"/>
  <c r="AI1789" i="18"/>
  <c r="AL1789" i="18" s="1"/>
  <c r="AI1788" i="18"/>
  <c r="AL1788" i="18" s="1"/>
  <c r="AI1787" i="18"/>
  <c r="AL1787" i="18" s="1"/>
  <c r="AI1786" i="18"/>
  <c r="AL1786" i="18" s="1"/>
  <c r="AI1785" i="18"/>
  <c r="AL1785" i="18" s="1"/>
  <c r="AI1784" i="18"/>
  <c r="AL1784" i="18" s="1"/>
  <c r="AI1783" i="18"/>
  <c r="AL1783" i="18" s="1"/>
  <c r="AI1782" i="18"/>
  <c r="AL1782" i="18" s="1"/>
  <c r="AI1781" i="18"/>
  <c r="AL1781" i="18" s="1"/>
  <c r="AI1780" i="18"/>
  <c r="AL1780" i="18" s="1"/>
  <c r="AI1779" i="18"/>
  <c r="AL1779" i="18" s="1"/>
  <c r="AI1778" i="18"/>
  <c r="AL1778" i="18" s="1"/>
  <c r="AI1777" i="18"/>
  <c r="AL1777" i="18" s="1"/>
  <c r="AI1776" i="18"/>
  <c r="AL1776" i="18" s="1"/>
  <c r="AI1775" i="18"/>
  <c r="AL1775" i="18" s="1"/>
  <c r="AI1774" i="18"/>
  <c r="AL1774" i="18" s="1"/>
  <c r="AI1773" i="18"/>
  <c r="AL1773" i="18" s="1"/>
  <c r="AI1772" i="18"/>
  <c r="AL1772" i="18" s="1"/>
  <c r="AI1771" i="18"/>
  <c r="AL1771" i="18" s="1"/>
  <c r="AI1770" i="18"/>
  <c r="AL1770" i="18" s="1"/>
  <c r="AI1769" i="18"/>
  <c r="AL1769" i="18" s="1"/>
  <c r="AI1768" i="18"/>
  <c r="AL1768" i="18" s="1"/>
  <c r="AI1767" i="18"/>
  <c r="AL1767" i="18" s="1"/>
  <c r="AI1766" i="18"/>
  <c r="AL1766" i="18" s="1"/>
  <c r="AI1765" i="18"/>
  <c r="AL1765" i="18" s="1"/>
  <c r="AI1764" i="18"/>
  <c r="AL1764" i="18" s="1"/>
  <c r="AI1763" i="18"/>
  <c r="AL1763" i="18" s="1"/>
  <c r="AI1762" i="18"/>
  <c r="AL1762" i="18" s="1"/>
  <c r="AI1761" i="18"/>
  <c r="AL1761" i="18" s="1"/>
  <c r="AI1760" i="18"/>
  <c r="AL1760" i="18" s="1"/>
  <c r="AI1759" i="18"/>
  <c r="AL1759" i="18" s="1"/>
  <c r="AI1758" i="18"/>
  <c r="AL1758" i="18" s="1"/>
  <c r="AI1757" i="18"/>
  <c r="AL1757" i="18" s="1"/>
  <c r="AI1756" i="18"/>
  <c r="AL1756" i="18" s="1"/>
  <c r="AI1755" i="18"/>
  <c r="AL1755" i="18" s="1"/>
  <c r="AI1754" i="18"/>
  <c r="AL1754" i="18" s="1"/>
  <c r="AI1753" i="18"/>
  <c r="AL1753" i="18" s="1"/>
  <c r="AI1752" i="18"/>
  <c r="AL1752" i="18" s="1"/>
  <c r="AI1751" i="18"/>
  <c r="AL1751" i="18" s="1"/>
  <c r="AI1750" i="18"/>
  <c r="AL1750" i="18" s="1"/>
  <c r="AI1749" i="18"/>
  <c r="AL1749" i="18" s="1"/>
  <c r="AI1748" i="18"/>
  <c r="AL1748" i="18" s="1"/>
  <c r="AI1747" i="18"/>
  <c r="AL1747" i="18" s="1"/>
  <c r="AI1746" i="18"/>
  <c r="AL1746" i="18" s="1"/>
  <c r="AI1745" i="18"/>
  <c r="AL1745" i="18" s="1"/>
  <c r="AI1744" i="18"/>
  <c r="AL1744" i="18" s="1"/>
  <c r="AI1743" i="18"/>
  <c r="AL1743" i="18" s="1"/>
  <c r="AI1742" i="18"/>
  <c r="AL1742" i="18" s="1"/>
  <c r="AI1741" i="18"/>
  <c r="AL1741" i="18" s="1"/>
  <c r="AI1740" i="18"/>
  <c r="AL1740" i="18" s="1"/>
  <c r="AI1739" i="18"/>
  <c r="AL1739" i="18" s="1"/>
  <c r="AI1738" i="18"/>
  <c r="AL1738" i="18" s="1"/>
  <c r="AI1737" i="18"/>
  <c r="AL1737" i="18" s="1"/>
  <c r="AI1736" i="18"/>
  <c r="AL1736" i="18" s="1"/>
  <c r="AI1735" i="18"/>
  <c r="AL1735" i="18" s="1"/>
  <c r="AI1734" i="18"/>
  <c r="AL1734" i="18" s="1"/>
  <c r="AI1733" i="18"/>
  <c r="AL1733" i="18" s="1"/>
  <c r="AI1732" i="18"/>
  <c r="AL1732" i="18" s="1"/>
  <c r="AI1731" i="18"/>
  <c r="AL1731" i="18" s="1"/>
  <c r="AI1730" i="18"/>
  <c r="AL1730" i="18" s="1"/>
  <c r="AI1729" i="18"/>
  <c r="AL1729" i="18" s="1"/>
  <c r="AI1728" i="18"/>
  <c r="AL1728" i="18" s="1"/>
  <c r="AI1727" i="18"/>
  <c r="AL1727" i="18" s="1"/>
  <c r="AI1726" i="18"/>
  <c r="AL1726" i="18" s="1"/>
  <c r="AI1725" i="18"/>
  <c r="AL1725" i="18" s="1"/>
  <c r="AI1724" i="18"/>
  <c r="AL1724" i="18" s="1"/>
  <c r="AI1723" i="18"/>
  <c r="AL1723" i="18" s="1"/>
  <c r="AI1722" i="18"/>
  <c r="AL1722" i="18" s="1"/>
  <c r="AI1721" i="18"/>
  <c r="AL1721" i="18" s="1"/>
  <c r="AI1720" i="18"/>
  <c r="AL1720" i="18" s="1"/>
  <c r="AI1719" i="18"/>
  <c r="AL1719" i="18" s="1"/>
  <c r="AI1718" i="18"/>
  <c r="AL1718" i="18" s="1"/>
  <c r="AI1717" i="18"/>
  <c r="AL1717" i="18" s="1"/>
  <c r="AI1716" i="18"/>
  <c r="AL1716" i="18" s="1"/>
  <c r="AI1715" i="18"/>
  <c r="AL1715" i="18" s="1"/>
  <c r="AI1714" i="18"/>
  <c r="AL1714" i="18" s="1"/>
  <c r="AI1713" i="18"/>
  <c r="AL1713" i="18" s="1"/>
  <c r="AI1712" i="18"/>
  <c r="AL1712" i="18" s="1"/>
  <c r="AI1711" i="18"/>
  <c r="AL1711" i="18" s="1"/>
  <c r="AI1710" i="18"/>
  <c r="AL1710" i="18" s="1"/>
  <c r="AI1709" i="18"/>
  <c r="AL1709" i="18" s="1"/>
  <c r="AI1708" i="18"/>
  <c r="AL1708" i="18" s="1"/>
  <c r="AI1707" i="18"/>
  <c r="AL1707" i="18" s="1"/>
  <c r="AI1706" i="18"/>
  <c r="AL1706" i="18" s="1"/>
  <c r="AI1705" i="18"/>
  <c r="AL1705" i="18" s="1"/>
  <c r="AI1704" i="18"/>
  <c r="AL1704" i="18" s="1"/>
  <c r="AI1703" i="18"/>
  <c r="AL1703" i="18" s="1"/>
  <c r="AI1702" i="18"/>
  <c r="AL1702" i="18" s="1"/>
  <c r="AI1701" i="18"/>
  <c r="AL1701" i="18" s="1"/>
  <c r="AI1700" i="18"/>
  <c r="AL1700" i="18" s="1"/>
  <c r="AI1699" i="18"/>
  <c r="AL1699" i="18" s="1"/>
  <c r="AI1698" i="18"/>
  <c r="AL1698" i="18" s="1"/>
  <c r="AI1697" i="18"/>
  <c r="AL1697" i="18" s="1"/>
  <c r="AI1696" i="18"/>
  <c r="AL1696" i="18" s="1"/>
  <c r="AI1695" i="18"/>
  <c r="AL1695" i="18" s="1"/>
  <c r="AI1694" i="18"/>
  <c r="AL1694" i="18" s="1"/>
  <c r="AI1693" i="18"/>
  <c r="AL1693" i="18" s="1"/>
  <c r="AI1692" i="18"/>
  <c r="AL1692" i="18" s="1"/>
  <c r="AI1691" i="18"/>
  <c r="AL1691" i="18" s="1"/>
  <c r="AI1690" i="18"/>
  <c r="AL1690" i="18" s="1"/>
  <c r="AI1689" i="18"/>
  <c r="AL1689" i="18" s="1"/>
  <c r="AI1688" i="18"/>
  <c r="AL1688" i="18" s="1"/>
  <c r="AI1687" i="18"/>
  <c r="AL1687" i="18" s="1"/>
  <c r="AI1686" i="18"/>
  <c r="AL1686" i="18" s="1"/>
  <c r="AI1685" i="18"/>
  <c r="AL1685" i="18" s="1"/>
  <c r="AI1684" i="18"/>
  <c r="AL1684" i="18" s="1"/>
  <c r="AI1683" i="18"/>
  <c r="AL1683" i="18" s="1"/>
  <c r="AI1682" i="18"/>
  <c r="AL1682" i="18" s="1"/>
  <c r="AI1681" i="18"/>
  <c r="AL1681" i="18" s="1"/>
  <c r="AI1680" i="18"/>
  <c r="AL1680" i="18" s="1"/>
  <c r="AI1679" i="18"/>
  <c r="AL1679" i="18" s="1"/>
  <c r="AI1678" i="18"/>
  <c r="AL1678" i="18" s="1"/>
  <c r="AI1677" i="18"/>
  <c r="AL1677" i="18" s="1"/>
  <c r="AI1676" i="18"/>
  <c r="AL1676" i="18" s="1"/>
  <c r="AI1675" i="18"/>
  <c r="AL1675" i="18" s="1"/>
  <c r="AI1674" i="18"/>
  <c r="AL1674" i="18" s="1"/>
  <c r="AI1673" i="18"/>
  <c r="AL1673" i="18" s="1"/>
  <c r="AI1672" i="18"/>
  <c r="AL1672" i="18" s="1"/>
  <c r="AL1671" i="18"/>
  <c r="AI1671" i="18"/>
  <c r="AI1670" i="18"/>
  <c r="AL1670" i="18" s="1"/>
  <c r="AI1669" i="18"/>
  <c r="AL1669" i="18" s="1"/>
  <c r="AI1668" i="18"/>
  <c r="AL1668" i="18" s="1"/>
  <c r="AI1667" i="18"/>
  <c r="AL1667" i="18" s="1"/>
  <c r="AI1666" i="18"/>
  <c r="AL1666" i="18" s="1"/>
  <c r="AI1665" i="18"/>
  <c r="AL1665" i="18" s="1"/>
  <c r="AI1664" i="18"/>
  <c r="AL1664" i="18" s="1"/>
  <c r="AI1663" i="18"/>
  <c r="AL1663" i="18" s="1"/>
  <c r="AI1662" i="18"/>
  <c r="AL1662" i="18" s="1"/>
  <c r="AI1661" i="18"/>
  <c r="AL1661" i="18" s="1"/>
  <c r="AI1660" i="18"/>
  <c r="AL1660" i="18" s="1"/>
  <c r="AI1659" i="18"/>
  <c r="AL1659" i="18" s="1"/>
  <c r="AI1658" i="18"/>
  <c r="AL1658" i="18" s="1"/>
  <c r="AI1657" i="18"/>
  <c r="AL1657" i="18" s="1"/>
  <c r="AI1656" i="18"/>
  <c r="AL1656" i="18" s="1"/>
  <c r="AI1655" i="18"/>
  <c r="AL1655" i="18" s="1"/>
  <c r="AI1654" i="18"/>
  <c r="AL1654" i="18" s="1"/>
  <c r="AI1653" i="18"/>
  <c r="AL1653" i="18" s="1"/>
  <c r="AI1652" i="18"/>
  <c r="AL1652" i="18" s="1"/>
  <c r="AI1651" i="18"/>
  <c r="AL1651" i="18" s="1"/>
  <c r="AI1650" i="18"/>
  <c r="AL1650" i="18" s="1"/>
  <c r="AI1649" i="18"/>
  <c r="AL1649" i="18" s="1"/>
  <c r="AI1648" i="18"/>
  <c r="AL1648" i="18" s="1"/>
  <c r="AI1647" i="18"/>
  <c r="AL1647" i="18" s="1"/>
  <c r="AI1646" i="18"/>
  <c r="AL1646" i="18" s="1"/>
  <c r="AI1645" i="18"/>
  <c r="AL1645" i="18" s="1"/>
  <c r="AI1644" i="18"/>
  <c r="AL1644" i="18" s="1"/>
  <c r="AI1643" i="18"/>
  <c r="AL1643" i="18" s="1"/>
  <c r="AI1642" i="18"/>
  <c r="AL1642" i="18" s="1"/>
  <c r="AI1641" i="18"/>
  <c r="AL1641" i="18" s="1"/>
  <c r="AI1640" i="18"/>
  <c r="AL1640" i="18" s="1"/>
  <c r="AI1639" i="18"/>
  <c r="AL1639" i="18" s="1"/>
  <c r="AI1638" i="18"/>
  <c r="AL1638" i="18" s="1"/>
  <c r="AI1637" i="18"/>
  <c r="AL1637" i="18" s="1"/>
  <c r="AI1636" i="18"/>
  <c r="AL1636" i="18" s="1"/>
  <c r="AI1635" i="18"/>
  <c r="AL1635" i="18" s="1"/>
  <c r="AI1634" i="18"/>
  <c r="AL1634" i="18" s="1"/>
  <c r="AI1633" i="18"/>
  <c r="AL1633" i="18" s="1"/>
  <c r="AI1632" i="18"/>
  <c r="AL1632" i="18" s="1"/>
  <c r="AI1631" i="18"/>
  <c r="AL1631" i="18" s="1"/>
  <c r="AI1630" i="18"/>
  <c r="AL1630" i="18" s="1"/>
  <c r="AI1629" i="18"/>
  <c r="AL1629" i="18" s="1"/>
  <c r="AI1628" i="18"/>
  <c r="AL1628" i="18" s="1"/>
  <c r="AI1627" i="18"/>
  <c r="AL1627" i="18" s="1"/>
  <c r="AI1626" i="18"/>
  <c r="AL1626" i="18" s="1"/>
  <c r="AI1625" i="18"/>
  <c r="AL1625" i="18" s="1"/>
  <c r="AI1624" i="18"/>
  <c r="AL1624" i="18" s="1"/>
  <c r="AL1623" i="18"/>
  <c r="AI1623" i="18"/>
  <c r="AI1622" i="18"/>
  <c r="AL1622" i="18" s="1"/>
  <c r="AI1621" i="18"/>
  <c r="AL1621" i="18" s="1"/>
  <c r="AI1620" i="18"/>
  <c r="AL1620" i="18" s="1"/>
  <c r="AI1619" i="18"/>
  <c r="AL1619" i="18" s="1"/>
  <c r="AI1618" i="18"/>
  <c r="AL1618" i="18" s="1"/>
  <c r="AI1617" i="18"/>
  <c r="AL1617" i="18" s="1"/>
  <c r="AI1616" i="18"/>
  <c r="AL1616" i="18" s="1"/>
  <c r="AI1615" i="18"/>
  <c r="AL1615" i="18" s="1"/>
  <c r="AI1614" i="18"/>
  <c r="AL1614" i="18" s="1"/>
  <c r="AI1613" i="18"/>
  <c r="AL1613" i="18" s="1"/>
  <c r="AI1612" i="18"/>
  <c r="AL1612" i="18" s="1"/>
  <c r="AI1611" i="18"/>
  <c r="AL1611" i="18" s="1"/>
  <c r="AI1610" i="18"/>
  <c r="AL1610" i="18" s="1"/>
  <c r="AI1609" i="18"/>
  <c r="AL1609" i="18" s="1"/>
  <c r="AI1608" i="18"/>
  <c r="AL1608" i="18" s="1"/>
  <c r="AI1607" i="18"/>
  <c r="AL1607" i="18" s="1"/>
  <c r="AI1606" i="18"/>
  <c r="AL1606" i="18" s="1"/>
  <c r="AI1605" i="18"/>
  <c r="AL1605" i="18" s="1"/>
  <c r="AI1604" i="18"/>
  <c r="AL1604" i="18" s="1"/>
  <c r="AI1603" i="18"/>
  <c r="AL1603" i="18" s="1"/>
  <c r="AI1602" i="18"/>
  <c r="AL1602" i="18" s="1"/>
  <c r="AI1601" i="18"/>
  <c r="AL1601" i="18" s="1"/>
  <c r="AI1600" i="18"/>
  <c r="AL1600" i="18" s="1"/>
  <c r="AI1599" i="18"/>
  <c r="AL1599" i="18" s="1"/>
  <c r="AI1598" i="18"/>
  <c r="AL1598" i="18" s="1"/>
  <c r="AI1597" i="18"/>
  <c r="AL1597" i="18" s="1"/>
  <c r="AI1596" i="18"/>
  <c r="AL1596" i="18" s="1"/>
  <c r="AI1595" i="18"/>
  <c r="AL1595" i="18" s="1"/>
  <c r="AI1594" i="18"/>
  <c r="AL1594" i="18" s="1"/>
  <c r="AI1593" i="18"/>
  <c r="AL1593" i="18" s="1"/>
  <c r="AI1592" i="18"/>
  <c r="AL1592" i="18" s="1"/>
  <c r="AI1591" i="18"/>
  <c r="AL1591" i="18" s="1"/>
  <c r="AI1590" i="18"/>
  <c r="AL1590" i="18" s="1"/>
  <c r="AI1589" i="18"/>
  <c r="AL1589" i="18" s="1"/>
  <c r="AI1588" i="18"/>
  <c r="AL1588" i="18" s="1"/>
  <c r="AI1587" i="18"/>
  <c r="AL1587" i="18" s="1"/>
  <c r="AI1586" i="18"/>
  <c r="AL1586" i="18" s="1"/>
  <c r="AI1585" i="18"/>
  <c r="AL1585" i="18" s="1"/>
  <c r="AI1584" i="18"/>
  <c r="AL1584" i="18" s="1"/>
  <c r="AI1583" i="18"/>
  <c r="AL1583" i="18" s="1"/>
  <c r="AI1582" i="18"/>
  <c r="AL1582" i="18" s="1"/>
  <c r="AI1581" i="18"/>
  <c r="AL1581" i="18" s="1"/>
  <c r="AI1580" i="18"/>
  <c r="AL1580" i="18" s="1"/>
  <c r="AI1579" i="18"/>
  <c r="AL1579" i="18" s="1"/>
  <c r="AI1578" i="18"/>
  <c r="AL1578" i="18" s="1"/>
  <c r="AI1577" i="18"/>
  <c r="AL1577" i="18" s="1"/>
  <c r="AI1576" i="18"/>
  <c r="AL1576" i="18" s="1"/>
  <c r="AI1575" i="18"/>
  <c r="AL1575" i="18" s="1"/>
  <c r="AI1574" i="18"/>
  <c r="AL1574" i="18" s="1"/>
  <c r="AI1573" i="18"/>
  <c r="AL1573" i="18" s="1"/>
  <c r="AI1572" i="18"/>
  <c r="AL1572" i="18" s="1"/>
  <c r="AI1571" i="18"/>
  <c r="AL1571" i="18" s="1"/>
  <c r="AI1570" i="18"/>
  <c r="AL1570" i="18" s="1"/>
  <c r="AI1569" i="18"/>
  <c r="AL1569" i="18" s="1"/>
  <c r="AI1568" i="18"/>
  <c r="AL1568" i="18" s="1"/>
  <c r="AI1567" i="18"/>
  <c r="AL1567" i="18" s="1"/>
  <c r="AI1566" i="18"/>
  <c r="AL1566" i="18" s="1"/>
  <c r="AI1565" i="18"/>
  <c r="AL1565" i="18" s="1"/>
  <c r="AI1564" i="18"/>
  <c r="AL1564" i="18" s="1"/>
  <c r="AI1563" i="18"/>
  <c r="AL1563" i="18" s="1"/>
  <c r="AI1562" i="18"/>
  <c r="AL1562" i="18" s="1"/>
  <c r="AI1561" i="18"/>
  <c r="AL1561" i="18" s="1"/>
  <c r="AI1560" i="18"/>
  <c r="AL1560" i="18" s="1"/>
  <c r="AI1559" i="18"/>
  <c r="AL1559" i="18" s="1"/>
  <c r="AI1558" i="18"/>
  <c r="AL1558" i="18" s="1"/>
  <c r="AI1557" i="18"/>
  <c r="AL1557" i="18" s="1"/>
  <c r="AI1556" i="18"/>
  <c r="AL1556" i="18" s="1"/>
  <c r="AI1555" i="18"/>
  <c r="AL1555" i="18" s="1"/>
  <c r="AI1554" i="18"/>
  <c r="AL1554" i="18" s="1"/>
  <c r="AI1553" i="18"/>
  <c r="AL1553" i="18" s="1"/>
  <c r="AI1552" i="18"/>
  <c r="AL1552" i="18" s="1"/>
  <c r="AI1551" i="18"/>
  <c r="AL1551" i="18" s="1"/>
  <c r="AI1550" i="18"/>
  <c r="AL1550" i="18" s="1"/>
  <c r="AI1549" i="18"/>
  <c r="AL1549" i="18" s="1"/>
  <c r="AI1548" i="18"/>
  <c r="AL1548" i="18" s="1"/>
  <c r="AI1547" i="18"/>
  <c r="AL1547" i="18" s="1"/>
  <c r="AI1546" i="18"/>
  <c r="AL1546" i="18" s="1"/>
  <c r="AI1545" i="18"/>
  <c r="AL1545" i="18" s="1"/>
  <c r="AI1544" i="18"/>
  <c r="AL1544" i="18" s="1"/>
  <c r="AI1543" i="18"/>
  <c r="AL1543" i="18" s="1"/>
  <c r="AI1542" i="18"/>
  <c r="AL1542" i="18" s="1"/>
  <c r="AI1541" i="18"/>
  <c r="AL1541" i="18" s="1"/>
  <c r="AI1540" i="18"/>
  <c r="AL1540" i="18" s="1"/>
  <c r="AI1539" i="18"/>
  <c r="AL1539" i="18" s="1"/>
  <c r="AI1538" i="18"/>
  <c r="AL1538" i="18" s="1"/>
  <c r="AI1537" i="18"/>
  <c r="AL1537" i="18" s="1"/>
  <c r="AI1536" i="18"/>
  <c r="AL1536" i="18" s="1"/>
  <c r="AI1535" i="18"/>
  <c r="AL1535" i="18" s="1"/>
  <c r="AI1534" i="18"/>
  <c r="AL1534" i="18" s="1"/>
  <c r="AI1533" i="18"/>
  <c r="AL1533" i="18" s="1"/>
  <c r="AI1532" i="18"/>
  <c r="AL1532" i="18" s="1"/>
  <c r="AI1531" i="18"/>
  <c r="AL1531" i="18" s="1"/>
  <c r="AI1530" i="18"/>
  <c r="AL1530" i="18" s="1"/>
  <c r="AI1529" i="18"/>
  <c r="AL1529" i="18" s="1"/>
  <c r="AI1528" i="18"/>
  <c r="AL1528" i="18" s="1"/>
  <c r="AI1527" i="18"/>
  <c r="AL1527" i="18" s="1"/>
  <c r="AI1526" i="18"/>
  <c r="AL1526" i="18" s="1"/>
  <c r="AI1525" i="18"/>
  <c r="AL1525" i="18" s="1"/>
  <c r="AI1524" i="18"/>
  <c r="AL1524" i="18" s="1"/>
  <c r="AI1523" i="18"/>
  <c r="AL1523" i="18" s="1"/>
  <c r="AI1522" i="18"/>
  <c r="AL1522" i="18" s="1"/>
  <c r="AI1521" i="18"/>
  <c r="AL1521" i="18" s="1"/>
  <c r="AI1520" i="18"/>
  <c r="AL1520" i="18" s="1"/>
  <c r="AI1519" i="18"/>
  <c r="AL1519" i="18" s="1"/>
  <c r="AI1518" i="18"/>
  <c r="AL1518" i="18" s="1"/>
  <c r="AI1517" i="18"/>
  <c r="AL1517" i="18" s="1"/>
  <c r="AI1516" i="18"/>
  <c r="AL1516" i="18" s="1"/>
  <c r="AI1515" i="18"/>
  <c r="AL1515" i="18" s="1"/>
  <c r="AI1514" i="18"/>
  <c r="AL1514" i="18" s="1"/>
  <c r="AI1513" i="18"/>
  <c r="AL1513" i="18" s="1"/>
  <c r="AI1512" i="18"/>
  <c r="AL1512" i="18" s="1"/>
  <c r="AI1511" i="18"/>
  <c r="AL1511" i="18" s="1"/>
  <c r="AI1510" i="18"/>
  <c r="AL1510" i="18" s="1"/>
  <c r="AI1509" i="18"/>
  <c r="AL1509" i="18" s="1"/>
  <c r="AI1508" i="18"/>
  <c r="AL1508" i="18" s="1"/>
  <c r="AI1507" i="18"/>
  <c r="AL1507" i="18" s="1"/>
  <c r="AI1506" i="18"/>
  <c r="AL1506" i="18" s="1"/>
  <c r="AI1505" i="18"/>
  <c r="AL1505" i="18" s="1"/>
  <c r="AI1504" i="18"/>
  <c r="AL1504" i="18" s="1"/>
  <c r="AI1503" i="18"/>
  <c r="AL1503" i="18" s="1"/>
  <c r="AI1502" i="18"/>
  <c r="AL1502" i="18" s="1"/>
  <c r="AI1501" i="18"/>
  <c r="AL1501" i="18" s="1"/>
  <c r="AI1500" i="18"/>
  <c r="AL1500" i="18" s="1"/>
  <c r="AI1499" i="18"/>
  <c r="AL1499" i="18" s="1"/>
  <c r="AI1498" i="18"/>
  <c r="AL1498" i="18" s="1"/>
  <c r="AI1497" i="18"/>
  <c r="AL1497" i="18" s="1"/>
  <c r="AI1496" i="18"/>
  <c r="AL1496" i="18" s="1"/>
  <c r="AI1495" i="18"/>
  <c r="AL1495" i="18" s="1"/>
  <c r="AI1494" i="18"/>
  <c r="AL1494" i="18" s="1"/>
  <c r="AI1493" i="18"/>
  <c r="AL1493" i="18" s="1"/>
  <c r="AI1492" i="18"/>
  <c r="AL1492" i="18" s="1"/>
  <c r="AI1491" i="18"/>
  <c r="AL1491" i="18" s="1"/>
  <c r="AI1490" i="18"/>
  <c r="AL1490" i="18" s="1"/>
  <c r="AI1489" i="18"/>
  <c r="AL1489" i="18" s="1"/>
  <c r="AI1488" i="18"/>
  <c r="AL1488" i="18" s="1"/>
  <c r="AI1487" i="18"/>
  <c r="AL1487" i="18" s="1"/>
  <c r="AI1486" i="18"/>
  <c r="AL1486" i="18" s="1"/>
  <c r="AI1485" i="18"/>
  <c r="AL1485" i="18" s="1"/>
  <c r="AI1484" i="18"/>
  <c r="AL1484" i="18" s="1"/>
  <c r="AI1483" i="18"/>
  <c r="AL1483" i="18" s="1"/>
  <c r="AI1482" i="18"/>
  <c r="AL1482" i="18" s="1"/>
  <c r="AI1481" i="18"/>
  <c r="AL1481" i="18" s="1"/>
  <c r="AI1480" i="18"/>
  <c r="AL1480" i="18" s="1"/>
  <c r="AI1479" i="18"/>
  <c r="AL1479" i="18" s="1"/>
  <c r="AI1478" i="18"/>
  <c r="AL1478" i="18" s="1"/>
  <c r="AI1477" i="18"/>
  <c r="AL1477" i="18" s="1"/>
  <c r="AI1476" i="18"/>
  <c r="AL1476" i="18" s="1"/>
  <c r="AI1475" i="18"/>
  <c r="AL1475" i="18" s="1"/>
  <c r="AI1474" i="18"/>
  <c r="AL1474" i="18" s="1"/>
  <c r="AI1473" i="18"/>
  <c r="AL1473" i="18" s="1"/>
  <c r="AI1472" i="18"/>
  <c r="AL1472" i="18" s="1"/>
  <c r="AI1471" i="18"/>
  <c r="AL1471" i="18" s="1"/>
  <c r="AI1470" i="18"/>
  <c r="AL1470" i="18" s="1"/>
  <c r="AI1469" i="18"/>
  <c r="AL1469" i="18" s="1"/>
  <c r="AI1468" i="18"/>
  <c r="AL1468" i="18" s="1"/>
  <c r="AI1467" i="18"/>
  <c r="AL1467" i="18" s="1"/>
  <c r="AI1466" i="18"/>
  <c r="AL1466" i="18" s="1"/>
  <c r="AI1465" i="18"/>
  <c r="AL1465" i="18" s="1"/>
  <c r="AI1464" i="18"/>
  <c r="AL1464" i="18" s="1"/>
  <c r="AI1463" i="18"/>
  <c r="AL1463" i="18" s="1"/>
  <c r="AI1462" i="18"/>
  <c r="AL1462" i="18" s="1"/>
  <c r="AI1461" i="18"/>
  <c r="AL1461" i="18" s="1"/>
  <c r="AI1460" i="18"/>
  <c r="AL1460" i="18" s="1"/>
  <c r="AI1459" i="18"/>
  <c r="AL1459" i="18" s="1"/>
  <c r="AI1458" i="18"/>
  <c r="AL1458" i="18" s="1"/>
  <c r="AI1457" i="18"/>
  <c r="AL1457" i="18" s="1"/>
  <c r="AI1456" i="18"/>
  <c r="AL1456" i="18" s="1"/>
  <c r="AI1455" i="18"/>
  <c r="AL1455" i="18" s="1"/>
  <c r="AI1454" i="18"/>
  <c r="AL1454" i="18" s="1"/>
  <c r="AI1453" i="18"/>
  <c r="AL1453" i="18" s="1"/>
  <c r="AI1452" i="18"/>
  <c r="AL1452" i="18" s="1"/>
  <c r="AI1451" i="18"/>
  <c r="AL1451" i="18" s="1"/>
  <c r="AI1450" i="18"/>
  <c r="AL1450" i="18" s="1"/>
  <c r="AI1449" i="18"/>
  <c r="AL1449" i="18" s="1"/>
  <c r="AI1448" i="18"/>
  <c r="AL1448" i="18" s="1"/>
  <c r="AI1447" i="18"/>
  <c r="AL1447" i="18" s="1"/>
  <c r="AI1446" i="18"/>
  <c r="AL1446" i="18" s="1"/>
  <c r="AI1445" i="18"/>
  <c r="AL1445" i="18" s="1"/>
  <c r="AI1444" i="18"/>
  <c r="AL1444" i="18" s="1"/>
  <c r="AI1443" i="18"/>
  <c r="AL1443" i="18" s="1"/>
  <c r="AI1442" i="18"/>
  <c r="AL1442" i="18" s="1"/>
  <c r="AI1441" i="18"/>
  <c r="AL1441" i="18" s="1"/>
  <c r="AI1440" i="18"/>
  <c r="AL1440" i="18" s="1"/>
  <c r="AI1439" i="18"/>
  <c r="AL1439" i="18" s="1"/>
  <c r="AI1438" i="18"/>
  <c r="AL1438" i="18" s="1"/>
  <c r="AI1437" i="18"/>
  <c r="AL1437" i="18" s="1"/>
  <c r="AI1436" i="18"/>
  <c r="AL1436" i="18" s="1"/>
  <c r="AI1435" i="18"/>
  <c r="AL1435" i="18" s="1"/>
  <c r="AL1434" i="18"/>
  <c r="AI1434" i="18"/>
  <c r="AI1433" i="18"/>
  <c r="AL1433" i="18" s="1"/>
  <c r="AI1432" i="18"/>
  <c r="AL1432" i="18" s="1"/>
  <c r="AI1431" i="18"/>
  <c r="AL1431" i="18" s="1"/>
  <c r="AI1430" i="18"/>
  <c r="AL1430" i="18" s="1"/>
  <c r="AI1429" i="18"/>
  <c r="AL1429" i="18" s="1"/>
  <c r="AI1428" i="18"/>
  <c r="AL1428" i="18" s="1"/>
  <c r="AI1427" i="18"/>
  <c r="AL1427" i="18" s="1"/>
  <c r="AI1426" i="18"/>
  <c r="AL1426" i="18" s="1"/>
  <c r="AI1425" i="18"/>
  <c r="AL1425" i="18" s="1"/>
  <c r="AI1424" i="18"/>
  <c r="AL1424" i="18" s="1"/>
  <c r="AI1423" i="18"/>
  <c r="AL1423" i="18" s="1"/>
  <c r="AI1422" i="18"/>
  <c r="AL1422" i="18" s="1"/>
  <c r="AI1421" i="18"/>
  <c r="AL1421" i="18" s="1"/>
  <c r="AI1420" i="18"/>
  <c r="AL1420" i="18" s="1"/>
  <c r="AI1419" i="18"/>
  <c r="AL1419" i="18" s="1"/>
  <c r="AI1418" i="18"/>
  <c r="AL1418" i="18" s="1"/>
  <c r="AI1417" i="18"/>
  <c r="AL1417" i="18" s="1"/>
  <c r="AI1416" i="18"/>
  <c r="AL1416" i="18" s="1"/>
  <c r="AI1415" i="18"/>
  <c r="AL1415" i="18" s="1"/>
  <c r="AI1414" i="18"/>
  <c r="AL1414" i="18" s="1"/>
  <c r="AI1413" i="18"/>
  <c r="AL1413" i="18" s="1"/>
  <c r="AI1412" i="18"/>
  <c r="AL1412" i="18" s="1"/>
  <c r="AI1411" i="18"/>
  <c r="AL1411" i="18" s="1"/>
  <c r="AI1410" i="18"/>
  <c r="AL1410" i="18" s="1"/>
  <c r="AI1409" i="18"/>
  <c r="AL1409" i="18" s="1"/>
  <c r="AI1408" i="18"/>
  <c r="AL1408" i="18" s="1"/>
  <c r="AI1407" i="18"/>
  <c r="AL1407" i="18" s="1"/>
  <c r="AI1406" i="18"/>
  <c r="AL1406" i="18" s="1"/>
  <c r="AI1405" i="18"/>
  <c r="AL1405" i="18" s="1"/>
  <c r="AI1404" i="18"/>
  <c r="AL1404" i="18" s="1"/>
  <c r="AI1403" i="18"/>
  <c r="AL1403" i="18" s="1"/>
  <c r="AI1402" i="18"/>
  <c r="AL1402" i="18" s="1"/>
  <c r="AI1401" i="18"/>
  <c r="AL1401" i="18" s="1"/>
  <c r="AI1400" i="18"/>
  <c r="AL1400" i="18" s="1"/>
  <c r="AI1399" i="18"/>
  <c r="AL1399" i="18" s="1"/>
  <c r="AI1398" i="18"/>
  <c r="AL1398" i="18" s="1"/>
  <c r="AI1397" i="18"/>
  <c r="AL1397" i="18" s="1"/>
  <c r="AI1396" i="18"/>
  <c r="AL1396" i="18" s="1"/>
  <c r="AI1395" i="18"/>
  <c r="AL1395" i="18" s="1"/>
  <c r="AI1394" i="18"/>
  <c r="AL1394" i="18" s="1"/>
  <c r="AI1393" i="18"/>
  <c r="AL1393" i="18" s="1"/>
  <c r="AI1392" i="18"/>
  <c r="AL1392" i="18" s="1"/>
  <c r="AI1391" i="18"/>
  <c r="AL1391" i="18" s="1"/>
  <c r="AI1390" i="18"/>
  <c r="AL1390" i="18" s="1"/>
  <c r="AI1389" i="18"/>
  <c r="AL1389" i="18" s="1"/>
  <c r="AI1388" i="18"/>
  <c r="AL1388" i="18" s="1"/>
  <c r="AI1387" i="18"/>
  <c r="AL1387" i="18" s="1"/>
  <c r="AI1386" i="18"/>
  <c r="AL1386" i="18" s="1"/>
  <c r="AI1385" i="18"/>
  <c r="AL1385" i="18" s="1"/>
  <c r="AI1384" i="18"/>
  <c r="AL1384" i="18" s="1"/>
  <c r="AI1383" i="18"/>
  <c r="AL1383" i="18" s="1"/>
  <c r="AI1382" i="18"/>
  <c r="AL1382" i="18" s="1"/>
  <c r="AL1381" i="18"/>
  <c r="AI1381" i="18"/>
  <c r="AI1380" i="18"/>
  <c r="AL1380" i="18" s="1"/>
  <c r="AI1379" i="18"/>
  <c r="AL1379" i="18" s="1"/>
  <c r="AI1378" i="18"/>
  <c r="AL1378" i="18" s="1"/>
  <c r="AI1377" i="18"/>
  <c r="AL1377" i="18" s="1"/>
  <c r="AI1376" i="18"/>
  <c r="AL1376" i="18" s="1"/>
  <c r="AI1375" i="18"/>
  <c r="AL1375" i="18" s="1"/>
  <c r="AI1374" i="18"/>
  <c r="AL1374" i="18" s="1"/>
  <c r="AI1373" i="18"/>
  <c r="AL1373" i="18" s="1"/>
  <c r="AI1372" i="18"/>
  <c r="AL1372" i="18" s="1"/>
  <c r="AI1371" i="18"/>
  <c r="AL1371" i="18" s="1"/>
  <c r="AI1370" i="18"/>
  <c r="AL1370" i="18" s="1"/>
  <c r="AI1369" i="18"/>
  <c r="AL1369" i="18" s="1"/>
  <c r="AI1368" i="18"/>
  <c r="AL1368" i="18" s="1"/>
  <c r="AI1367" i="18"/>
  <c r="AL1367" i="18" s="1"/>
  <c r="AI1366" i="18"/>
  <c r="AL1366" i="18" s="1"/>
  <c r="AI1365" i="18"/>
  <c r="AL1365" i="18" s="1"/>
  <c r="AI1364" i="18"/>
  <c r="AL1364" i="18" s="1"/>
  <c r="AI1363" i="18"/>
  <c r="AL1363" i="18" s="1"/>
  <c r="AI1362" i="18"/>
  <c r="AL1362" i="18" s="1"/>
  <c r="AI1361" i="18"/>
  <c r="AL1361" i="18" s="1"/>
  <c r="AI1360" i="18"/>
  <c r="AL1360" i="18" s="1"/>
  <c r="AI1359" i="18"/>
  <c r="AL1359" i="18" s="1"/>
  <c r="AI1358" i="18"/>
  <c r="AL1358" i="18" s="1"/>
  <c r="AI1357" i="18"/>
  <c r="AL1357" i="18" s="1"/>
  <c r="AI1356" i="18"/>
  <c r="AL1356" i="18" s="1"/>
  <c r="AI1355" i="18"/>
  <c r="AL1355" i="18" s="1"/>
  <c r="AI1354" i="18"/>
  <c r="AL1354" i="18" s="1"/>
  <c r="AI1353" i="18"/>
  <c r="AL1353" i="18" s="1"/>
  <c r="AI1352" i="18"/>
  <c r="AL1352" i="18" s="1"/>
  <c r="AI1351" i="18"/>
  <c r="AL1351" i="18" s="1"/>
  <c r="AI1350" i="18"/>
  <c r="AL1350" i="18" s="1"/>
  <c r="AI1349" i="18"/>
  <c r="AL1349" i="18" s="1"/>
  <c r="AI1348" i="18"/>
  <c r="AL1348" i="18" s="1"/>
  <c r="AI1347" i="18"/>
  <c r="AL1347" i="18" s="1"/>
  <c r="AI1346" i="18"/>
  <c r="AL1346" i="18" s="1"/>
  <c r="AI1345" i="18"/>
  <c r="AL1345" i="18" s="1"/>
  <c r="AI1344" i="18"/>
  <c r="AL1344" i="18" s="1"/>
  <c r="AI1343" i="18"/>
  <c r="AL1343" i="18" s="1"/>
  <c r="AI1342" i="18"/>
  <c r="AL1342" i="18" s="1"/>
  <c r="AI1341" i="18"/>
  <c r="AL1341" i="18" s="1"/>
  <c r="AI1340" i="18"/>
  <c r="AL1340" i="18" s="1"/>
  <c r="AI1339" i="18"/>
  <c r="AL1339" i="18" s="1"/>
  <c r="AI1338" i="18"/>
  <c r="AL1338" i="18" s="1"/>
  <c r="AI1337" i="18"/>
  <c r="AL1337" i="18" s="1"/>
  <c r="AI1336" i="18"/>
  <c r="AL1336" i="18" s="1"/>
  <c r="AI1335" i="18"/>
  <c r="AL1335" i="18" s="1"/>
  <c r="AI1334" i="18"/>
  <c r="AL1334" i="18" s="1"/>
  <c r="AI1333" i="18"/>
  <c r="AL1333" i="18" s="1"/>
  <c r="AI1332" i="18"/>
  <c r="AL1332" i="18" s="1"/>
  <c r="AI1331" i="18"/>
  <c r="AL1331" i="18" s="1"/>
  <c r="AI1330" i="18"/>
  <c r="AL1330" i="18" s="1"/>
  <c r="AI1329" i="18"/>
  <c r="AL1329" i="18" s="1"/>
  <c r="AI1328" i="18"/>
  <c r="AL1328" i="18" s="1"/>
  <c r="AI1327" i="18"/>
  <c r="AL1327" i="18" s="1"/>
  <c r="AI1326" i="18"/>
  <c r="AL1326" i="18" s="1"/>
  <c r="AI1325" i="18"/>
  <c r="AL1325" i="18" s="1"/>
  <c r="AI1324" i="18"/>
  <c r="AL1324" i="18" s="1"/>
  <c r="AI1323" i="18"/>
  <c r="AL1323" i="18" s="1"/>
  <c r="AI1322" i="18"/>
  <c r="AL1322" i="18" s="1"/>
  <c r="AI1321" i="18"/>
  <c r="AL1321" i="18" s="1"/>
  <c r="AI1320" i="18"/>
  <c r="AL1320" i="18" s="1"/>
  <c r="AI1319" i="18"/>
  <c r="AL1319" i="18" s="1"/>
  <c r="AI1318" i="18"/>
  <c r="AL1318" i="18" s="1"/>
  <c r="AI1317" i="18"/>
  <c r="AL1317" i="18" s="1"/>
  <c r="AI1316" i="18"/>
  <c r="AL1316" i="18" s="1"/>
  <c r="AI1315" i="18"/>
  <c r="AL1315" i="18" s="1"/>
  <c r="AI1314" i="18"/>
  <c r="AL1314" i="18" s="1"/>
  <c r="AI1313" i="18"/>
  <c r="AL1313" i="18" s="1"/>
  <c r="AI1312" i="18"/>
  <c r="AL1312" i="18" s="1"/>
  <c r="AL1311" i="18"/>
  <c r="AI1311" i="18"/>
  <c r="AI1310" i="18"/>
  <c r="AL1310" i="18" s="1"/>
  <c r="AI1309" i="18"/>
  <c r="AL1309" i="18" s="1"/>
  <c r="AI1308" i="18"/>
  <c r="AL1308" i="18" s="1"/>
  <c r="AI1307" i="18"/>
  <c r="AL1307" i="18" s="1"/>
  <c r="AI1306" i="18"/>
  <c r="AL1306" i="18" s="1"/>
  <c r="AI1305" i="18"/>
  <c r="AL1305" i="18" s="1"/>
  <c r="AI1304" i="18"/>
  <c r="AL1304" i="18" s="1"/>
  <c r="AI1303" i="18"/>
  <c r="AL1303" i="18" s="1"/>
  <c r="AI1302" i="18"/>
  <c r="AL1302" i="18" s="1"/>
  <c r="AI1301" i="18"/>
  <c r="AL1301" i="18" s="1"/>
  <c r="AI1300" i="18"/>
  <c r="AL1300" i="18" s="1"/>
  <c r="AI1299" i="18"/>
  <c r="AL1299" i="18" s="1"/>
  <c r="AI1298" i="18"/>
  <c r="AL1298" i="18" s="1"/>
  <c r="AI1297" i="18"/>
  <c r="AL1297" i="18" s="1"/>
  <c r="AI1296" i="18"/>
  <c r="AL1296" i="18" s="1"/>
  <c r="AI1295" i="18"/>
  <c r="AL1295" i="18" s="1"/>
  <c r="AI1294" i="18"/>
  <c r="AL1294" i="18" s="1"/>
  <c r="AI1293" i="18"/>
  <c r="AL1293" i="18" s="1"/>
  <c r="AI1292" i="18"/>
  <c r="AL1292" i="18" s="1"/>
  <c r="AI1291" i="18"/>
  <c r="AL1291" i="18" s="1"/>
  <c r="AI1290" i="18"/>
  <c r="AL1290" i="18" s="1"/>
  <c r="AL1289" i="18"/>
  <c r="AI1289" i="18"/>
  <c r="AI1288" i="18"/>
  <c r="AL1288" i="18" s="1"/>
  <c r="AI1287" i="18"/>
  <c r="AL1287" i="18" s="1"/>
  <c r="AI1286" i="18"/>
  <c r="AL1286" i="18" s="1"/>
  <c r="AI1285" i="18"/>
  <c r="AL1285" i="18" s="1"/>
  <c r="AI1284" i="18"/>
  <c r="AL1284" i="18" s="1"/>
  <c r="AI1283" i="18"/>
  <c r="AL1283" i="18" s="1"/>
  <c r="AI1282" i="18"/>
  <c r="AL1282" i="18" s="1"/>
  <c r="AI1281" i="18"/>
  <c r="AL1281" i="18" s="1"/>
  <c r="AI1280" i="18"/>
  <c r="AL1280" i="18" s="1"/>
  <c r="AI1279" i="18"/>
  <c r="AL1279" i="18" s="1"/>
  <c r="AI1278" i="18"/>
  <c r="AL1278" i="18" s="1"/>
  <c r="AI1277" i="18"/>
  <c r="AL1277" i="18" s="1"/>
  <c r="AI1276" i="18"/>
  <c r="AL1276" i="18" s="1"/>
  <c r="AI1275" i="18"/>
  <c r="AL1275" i="18" s="1"/>
  <c r="AI1274" i="18"/>
  <c r="AL1274" i="18" s="1"/>
  <c r="AI1273" i="18"/>
  <c r="AL1273" i="18" s="1"/>
  <c r="AI1272" i="18"/>
  <c r="AL1272" i="18" s="1"/>
  <c r="AI1271" i="18"/>
  <c r="AL1271" i="18" s="1"/>
  <c r="AI1270" i="18"/>
  <c r="AL1270" i="18" s="1"/>
  <c r="AI1269" i="18"/>
  <c r="AL1269" i="18" s="1"/>
  <c r="AI1268" i="18"/>
  <c r="AL1268" i="18" s="1"/>
  <c r="AI1267" i="18"/>
  <c r="AL1267" i="18" s="1"/>
  <c r="AI1266" i="18"/>
  <c r="AL1266" i="18" s="1"/>
  <c r="AI1265" i="18"/>
  <c r="AL1265" i="18" s="1"/>
  <c r="AI1264" i="18"/>
  <c r="AL1264" i="18" s="1"/>
  <c r="AI1263" i="18"/>
  <c r="AL1263" i="18" s="1"/>
  <c r="AI1262" i="18"/>
  <c r="AL1262" i="18" s="1"/>
  <c r="AI1261" i="18"/>
  <c r="AL1261" i="18" s="1"/>
  <c r="AI1260" i="18"/>
  <c r="AL1260" i="18" s="1"/>
  <c r="AI1259" i="18"/>
  <c r="AL1259" i="18" s="1"/>
  <c r="AI1258" i="18"/>
  <c r="AL1258" i="18" s="1"/>
  <c r="AI1257" i="18"/>
  <c r="AL1257" i="18" s="1"/>
  <c r="AI1256" i="18"/>
  <c r="AL1256" i="18" s="1"/>
  <c r="AI1255" i="18"/>
  <c r="AL1255" i="18" s="1"/>
  <c r="AI1254" i="18"/>
  <c r="AL1254" i="18" s="1"/>
  <c r="AI1253" i="18"/>
  <c r="AL1253" i="18" s="1"/>
  <c r="AI1252" i="18"/>
  <c r="AL1252" i="18" s="1"/>
  <c r="AI1251" i="18"/>
  <c r="AL1251" i="18" s="1"/>
  <c r="AI1250" i="18"/>
  <c r="AL1250" i="18" s="1"/>
  <c r="AI1249" i="18"/>
  <c r="AL1249" i="18" s="1"/>
  <c r="AI1248" i="18"/>
  <c r="AL1248" i="18" s="1"/>
  <c r="AI1247" i="18"/>
  <c r="AL1247" i="18" s="1"/>
  <c r="AI1246" i="18"/>
  <c r="AL1246" i="18" s="1"/>
  <c r="AI1245" i="18"/>
  <c r="AL1245" i="18" s="1"/>
  <c r="AI1244" i="18"/>
  <c r="AL1244" i="18" s="1"/>
  <c r="AI1243" i="18"/>
  <c r="AL1243" i="18" s="1"/>
  <c r="AI1242" i="18"/>
  <c r="AL1242" i="18" s="1"/>
  <c r="AI1241" i="18"/>
  <c r="AL1241" i="18" s="1"/>
  <c r="AI1240" i="18"/>
  <c r="AL1240" i="18" s="1"/>
  <c r="AI1239" i="18"/>
  <c r="AL1239" i="18" s="1"/>
  <c r="AI1238" i="18"/>
  <c r="AL1238" i="18" s="1"/>
  <c r="AI1237" i="18"/>
  <c r="AL1237" i="18" s="1"/>
  <c r="AI1236" i="18"/>
  <c r="AL1236" i="18" s="1"/>
  <c r="AI1235" i="18"/>
  <c r="AL1235" i="18" s="1"/>
  <c r="AI1234" i="18"/>
  <c r="AL1234" i="18" s="1"/>
  <c r="AI1233" i="18"/>
  <c r="AL1233" i="18" s="1"/>
  <c r="AI1232" i="18"/>
  <c r="AL1232" i="18" s="1"/>
  <c r="AI1231" i="18"/>
  <c r="AL1231" i="18" s="1"/>
  <c r="AI1230" i="18"/>
  <c r="AL1230" i="18" s="1"/>
  <c r="AI1229" i="18"/>
  <c r="AL1229" i="18" s="1"/>
  <c r="AI1228" i="18"/>
  <c r="AL1228" i="18" s="1"/>
  <c r="AI1227" i="18"/>
  <c r="AL1227" i="18" s="1"/>
  <c r="AI1226" i="18"/>
  <c r="AL1226" i="18" s="1"/>
  <c r="AI1225" i="18"/>
  <c r="AL1225" i="18" s="1"/>
  <c r="AI1224" i="18"/>
  <c r="AL1224" i="18" s="1"/>
  <c r="AI1223" i="18"/>
  <c r="AL1223" i="18" s="1"/>
  <c r="AI1222" i="18"/>
  <c r="AL1222" i="18" s="1"/>
  <c r="AI1221" i="18"/>
  <c r="AL1221" i="18" s="1"/>
  <c r="AI1220" i="18"/>
  <c r="AL1220" i="18" s="1"/>
  <c r="AI1219" i="18"/>
  <c r="AL1219" i="18" s="1"/>
  <c r="AI1218" i="18"/>
  <c r="AL1218" i="18" s="1"/>
  <c r="AI1217" i="18"/>
  <c r="AL1217" i="18" s="1"/>
  <c r="AI1216" i="18"/>
  <c r="AL1216" i="18" s="1"/>
  <c r="AI1215" i="18"/>
  <c r="AL1215" i="18" s="1"/>
  <c r="AI1214" i="18"/>
  <c r="AL1214" i="18" s="1"/>
  <c r="AI1213" i="18"/>
  <c r="AL1213" i="18" s="1"/>
  <c r="AI1212" i="18"/>
  <c r="AL1212" i="18" s="1"/>
  <c r="AI1211" i="18"/>
  <c r="AL1211" i="18" s="1"/>
  <c r="AI1210" i="18"/>
  <c r="AL1210" i="18" s="1"/>
  <c r="AI1209" i="18"/>
  <c r="AL1209" i="18" s="1"/>
  <c r="AI1208" i="18"/>
  <c r="AL1208" i="18" s="1"/>
  <c r="AI1207" i="18"/>
  <c r="AL1207" i="18" s="1"/>
  <c r="AI1206" i="18"/>
  <c r="AL1206" i="18" s="1"/>
  <c r="AI1205" i="18"/>
  <c r="AL1205" i="18" s="1"/>
  <c r="AI1204" i="18"/>
  <c r="AL1204" i="18" s="1"/>
  <c r="AI1203" i="18"/>
  <c r="AL1203" i="18" s="1"/>
  <c r="AI1202" i="18"/>
  <c r="AL1202" i="18" s="1"/>
  <c r="AI1201" i="18"/>
  <c r="AL1201" i="18" s="1"/>
  <c r="AI1200" i="18"/>
  <c r="AL1200" i="18" s="1"/>
  <c r="AI1199" i="18"/>
  <c r="AL1199" i="18" s="1"/>
  <c r="AI1198" i="18"/>
  <c r="AL1198" i="18" s="1"/>
  <c r="AI1197" i="18"/>
  <c r="AL1197" i="18" s="1"/>
  <c r="AI1196" i="18"/>
  <c r="AL1196" i="18" s="1"/>
  <c r="AI1195" i="18"/>
  <c r="AL1195" i="18" s="1"/>
  <c r="AI1194" i="18"/>
  <c r="AL1194" i="18" s="1"/>
  <c r="AI1193" i="18"/>
  <c r="AL1193" i="18" s="1"/>
  <c r="AI1192" i="18"/>
  <c r="AL1192" i="18" s="1"/>
  <c r="AI1191" i="18"/>
  <c r="AL1191" i="18" s="1"/>
  <c r="AI1190" i="18"/>
  <c r="AL1190" i="18" s="1"/>
  <c r="AI1189" i="18"/>
  <c r="AL1189" i="18" s="1"/>
  <c r="AI1188" i="18"/>
  <c r="AL1188" i="18" s="1"/>
  <c r="AI1187" i="18"/>
  <c r="AL1187" i="18" s="1"/>
  <c r="AI1186" i="18"/>
  <c r="AL1186" i="18" s="1"/>
  <c r="AI1185" i="18"/>
  <c r="AL1185" i="18" s="1"/>
  <c r="AI1184" i="18"/>
  <c r="AL1184" i="18" s="1"/>
  <c r="AI1183" i="18"/>
  <c r="AL1183" i="18" s="1"/>
  <c r="AI1182" i="18"/>
  <c r="AL1182" i="18" s="1"/>
  <c r="AI1181" i="18"/>
  <c r="AL1181" i="18" s="1"/>
  <c r="AI1180" i="18"/>
  <c r="AL1180" i="18" s="1"/>
  <c r="AI1179" i="18"/>
  <c r="AL1179" i="18" s="1"/>
  <c r="AI1178" i="18"/>
  <c r="AL1178" i="18" s="1"/>
  <c r="AI1177" i="18"/>
  <c r="AL1177" i="18" s="1"/>
  <c r="AI1176" i="18"/>
  <c r="AL1176" i="18" s="1"/>
  <c r="AI1175" i="18"/>
  <c r="AL1175" i="18" s="1"/>
  <c r="AI1174" i="18"/>
  <c r="AL1174" i="18" s="1"/>
  <c r="AI1173" i="18"/>
  <c r="AL1173" i="18" s="1"/>
  <c r="AI1172" i="18"/>
  <c r="AL1172" i="18" s="1"/>
  <c r="AI1171" i="18"/>
  <c r="AL1171" i="18" s="1"/>
  <c r="AI1170" i="18"/>
  <c r="AL1170" i="18" s="1"/>
  <c r="AI1169" i="18"/>
  <c r="AL1169" i="18" s="1"/>
  <c r="AI1168" i="18"/>
  <c r="AL1168" i="18" s="1"/>
  <c r="AI1167" i="18"/>
  <c r="AL1167" i="18" s="1"/>
  <c r="AI1166" i="18"/>
  <c r="AL1166" i="18" s="1"/>
  <c r="AI1165" i="18"/>
  <c r="AL1165" i="18" s="1"/>
  <c r="AI1164" i="18"/>
  <c r="AL1164" i="18" s="1"/>
  <c r="AI1163" i="18"/>
  <c r="AL1163" i="18" s="1"/>
  <c r="AI1162" i="18"/>
  <c r="AL1162" i="18" s="1"/>
  <c r="AI1161" i="18"/>
  <c r="AL1161" i="18" s="1"/>
  <c r="AI1160" i="18"/>
  <c r="AL1160" i="18" s="1"/>
  <c r="AI1159" i="18"/>
  <c r="AL1159" i="18" s="1"/>
  <c r="AI1158" i="18"/>
  <c r="AL1158" i="18" s="1"/>
  <c r="AI1157" i="18"/>
  <c r="AL1157" i="18" s="1"/>
  <c r="AI1156" i="18"/>
  <c r="AL1156" i="18" s="1"/>
  <c r="AI1155" i="18"/>
  <c r="AL1155" i="18" s="1"/>
  <c r="AL1154" i="18"/>
  <c r="AI1154" i="18"/>
  <c r="AI1153" i="18"/>
  <c r="AL1153" i="18" s="1"/>
  <c r="AI1152" i="18"/>
  <c r="AL1152" i="18" s="1"/>
  <c r="AI1151" i="18"/>
  <c r="AL1151" i="18" s="1"/>
  <c r="AI1150" i="18"/>
  <c r="AL1150" i="18" s="1"/>
  <c r="AI1149" i="18"/>
  <c r="AL1149" i="18" s="1"/>
  <c r="AI1148" i="18"/>
  <c r="AL1148" i="18" s="1"/>
  <c r="AI1147" i="18"/>
  <c r="AL1147" i="18" s="1"/>
  <c r="AI1146" i="18"/>
  <c r="AL1146" i="18" s="1"/>
  <c r="AI1145" i="18"/>
  <c r="AL1145" i="18" s="1"/>
  <c r="AI1144" i="18"/>
  <c r="AL1144" i="18" s="1"/>
  <c r="AI1143" i="18"/>
  <c r="AL1143" i="18" s="1"/>
  <c r="AI1142" i="18"/>
  <c r="AL1142" i="18" s="1"/>
  <c r="AI1141" i="18"/>
  <c r="AL1141" i="18" s="1"/>
  <c r="AI1140" i="18"/>
  <c r="AL1140" i="18" s="1"/>
  <c r="AI1139" i="18"/>
  <c r="AL1139" i="18" s="1"/>
  <c r="AI1138" i="18"/>
  <c r="AL1138" i="18" s="1"/>
  <c r="AI1137" i="18"/>
  <c r="AL1137" i="18" s="1"/>
  <c r="AI1136" i="18"/>
  <c r="AL1136" i="18" s="1"/>
  <c r="AI1135" i="18"/>
  <c r="AL1135" i="18" s="1"/>
  <c r="AI1134" i="18"/>
  <c r="AL1134" i="18" s="1"/>
  <c r="AI1133" i="18"/>
  <c r="AL1133" i="18" s="1"/>
  <c r="AI1132" i="18"/>
  <c r="AL1132" i="18" s="1"/>
  <c r="AI1131" i="18"/>
  <c r="AL1131" i="18" s="1"/>
  <c r="AI1130" i="18"/>
  <c r="AL1130" i="18" s="1"/>
  <c r="AI1129" i="18"/>
  <c r="AL1129" i="18" s="1"/>
  <c r="AI1128" i="18"/>
  <c r="AL1128" i="18" s="1"/>
  <c r="AI1127" i="18"/>
  <c r="AL1127" i="18" s="1"/>
  <c r="AI1126" i="18"/>
  <c r="AL1126" i="18" s="1"/>
  <c r="AI1125" i="18"/>
  <c r="AL1125" i="18" s="1"/>
  <c r="AI1124" i="18"/>
  <c r="AL1124" i="18" s="1"/>
  <c r="AI1123" i="18"/>
  <c r="AL1123" i="18" s="1"/>
  <c r="AI1122" i="18"/>
  <c r="AL1122" i="18" s="1"/>
  <c r="AI1121" i="18"/>
  <c r="AL1121" i="18" s="1"/>
  <c r="AI1120" i="18"/>
  <c r="AL1120" i="18" s="1"/>
  <c r="AI1119" i="18"/>
  <c r="AL1119" i="18" s="1"/>
  <c r="AI1118" i="18"/>
  <c r="AL1118" i="18" s="1"/>
  <c r="AI1117" i="18"/>
  <c r="AL1117" i="18" s="1"/>
  <c r="AI1116" i="18"/>
  <c r="AL1116" i="18" s="1"/>
  <c r="AI1115" i="18"/>
  <c r="AL1115" i="18" s="1"/>
  <c r="AI1114" i="18"/>
  <c r="AL1114" i="18" s="1"/>
  <c r="AI1113" i="18"/>
  <c r="AL1113" i="18" s="1"/>
  <c r="AI1112" i="18"/>
  <c r="AL1112" i="18" s="1"/>
  <c r="AI1111" i="18"/>
  <c r="AL1111" i="18" s="1"/>
  <c r="AI1110" i="18"/>
  <c r="AL1110" i="18" s="1"/>
  <c r="AI1109" i="18"/>
  <c r="AL1109" i="18" s="1"/>
  <c r="AI1108" i="18"/>
  <c r="AL1108" i="18" s="1"/>
  <c r="AI1107" i="18"/>
  <c r="AL1107" i="18" s="1"/>
  <c r="AI1106" i="18"/>
  <c r="AL1106" i="18" s="1"/>
  <c r="AI1105" i="18"/>
  <c r="AL1105" i="18" s="1"/>
  <c r="AI1104" i="18"/>
  <c r="AL1104" i="18" s="1"/>
  <c r="AI1103" i="18"/>
  <c r="AL1103" i="18" s="1"/>
  <c r="AI1102" i="18"/>
  <c r="AL1102" i="18" s="1"/>
  <c r="AI1101" i="18"/>
  <c r="AL1101" i="18" s="1"/>
  <c r="AI1100" i="18"/>
  <c r="AL1100" i="18" s="1"/>
  <c r="AI1099" i="18"/>
  <c r="AL1099" i="18" s="1"/>
  <c r="AI1098" i="18"/>
  <c r="AL1098" i="18" s="1"/>
  <c r="AI1097" i="18"/>
  <c r="AL1097" i="18" s="1"/>
  <c r="AI1096" i="18"/>
  <c r="AL1096" i="18" s="1"/>
  <c r="AL1095" i="18"/>
  <c r="AI1095" i="18"/>
  <c r="AI1094" i="18"/>
  <c r="AL1094" i="18" s="1"/>
  <c r="AI1093" i="18"/>
  <c r="AL1093" i="18" s="1"/>
  <c r="AI1092" i="18"/>
  <c r="AL1092" i="18" s="1"/>
  <c r="AI1091" i="18"/>
  <c r="AL1091" i="18" s="1"/>
  <c r="AI1090" i="18"/>
  <c r="AL1090" i="18" s="1"/>
  <c r="AI1089" i="18"/>
  <c r="AL1089" i="18" s="1"/>
  <c r="AI1088" i="18"/>
  <c r="AL1088" i="18" s="1"/>
  <c r="AI1087" i="18"/>
  <c r="AL1087" i="18" s="1"/>
  <c r="AI1086" i="18"/>
  <c r="AL1086" i="18" s="1"/>
  <c r="AI1085" i="18"/>
  <c r="AL1085" i="18" s="1"/>
  <c r="AI1084" i="18"/>
  <c r="AL1084" i="18" s="1"/>
  <c r="AI1083" i="18"/>
  <c r="AL1083" i="18" s="1"/>
  <c r="AI1082" i="18"/>
  <c r="AL1082" i="18" s="1"/>
  <c r="AI1081" i="18"/>
  <c r="AL1081" i="18" s="1"/>
  <c r="AI1080" i="18"/>
  <c r="AL1080" i="18" s="1"/>
  <c r="AI1079" i="18"/>
  <c r="AL1079" i="18" s="1"/>
  <c r="AI1078" i="18"/>
  <c r="AL1078" i="18" s="1"/>
  <c r="AI1077" i="18"/>
  <c r="AL1077" i="18" s="1"/>
  <c r="AI1076" i="18"/>
  <c r="AL1076" i="18" s="1"/>
  <c r="AI1075" i="18"/>
  <c r="AL1075" i="18" s="1"/>
  <c r="AI1074" i="18"/>
  <c r="AL1074" i="18" s="1"/>
  <c r="AI1073" i="18"/>
  <c r="AL1073" i="18" s="1"/>
  <c r="AI1072" i="18"/>
  <c r="AL1072" i="18" s="1"/>
  <c r="AI1071" i="18"/>
  <c r="AL1071" i="18" s="1"/>
  <c r="AI1070" i="18"/>
  <c r="AL1070" i="18" s="1"/>
  <c r="AI1069" i="18"/>
  <c r="AL1069" i="18" s="1"/>
  <c r="AI1068" i="18"/>
  <c r="AL1068" i="18" s="1"/>
  <c r="AI1067" i="18"/>
  <c r="AL1067" i="18" s="1"/>
  <c r="AI1066" i="18"/>
  <c r="AL1066" i="18" s="1"/>
  <c r="AI1065" i="18"/>
  <c r="AL1065" i="18" s="1"/>
  <c r="AI1064" i="18"/>
  <c r="AL1064" i="18" s="1"/>
  <c r="AI1063" i="18"/>
  <c r="AL1063" i="18" s="1"/>
  <c r="AI1062" i="18"/>
  <c r="AL1062" i="18" s="1"/>
  <c r="AI1061" i="18"/>
  <c r="AL1061" i="18" s="1"/>
  <c r="AI1060" i="18"/>
  <c r="AL1060" i="18" s="1"/>
  <c r="AI1059" i="18"/>
  <c r="AL1059" i="18" s="1"/>
  <c r="AI1058" i="18"/>
  <c r="AL1058" i="18" s="1"/>
  <c r="AI1057" i="18"/>
  <c r="AL1057" i="18" s="1"/>
  <c r="AI1056" i="18"/>
  <c r="AL1056" i="18" s="1"/>
  <c r="AI1055" i="18"/>
  <c r="AL1055" i="18" s="1"/>
  <c r="AI1054" i="18"/>
  <c r="AL1054" i="18" s="1"/>
  <c r="AI1053" i="18"/>
  <c r="AL1053" i="18" s="1"/>
  <c r="AI1052" i="18"/>
  <c r="AL1052" i="18" s="1"/>
  <c r="AI1051" i="18"/>
  <c r="AL1051" i="18" s="1"/>
  <c r="AI1050" i="18"/>
  <c r="AL1050" i="18" s="1"/>
  <c r="AI1049" i="18"/>
  <c r="AL1049" i="18" s="1"/>
  <c r="AI1048" i="18"/>
  <c r="AL1048" i="18" s="1"/>
  <c r="AI1047" i="18"/>
  <c r="AL1047" i="18" s="1"/>
  <c r="AI1046" i="18"/>
  <c r="AL1046" i="18" s="1"/>
  <c r="AI1045" i="18"/>
  <c r="AL1045" i="18" s="1"/>
  <c r="AI1044" i="18"/>
  <c r="AL1044" i="18" s="1"/>
  <c r="AI1043" i="18"/>
  <c r="AL1043" i="18" s="1"/>
  <c r="AI1042" i="18"/>
  <c r="AL1042" i="18" s="1"/>
  <c r="AI1041" i="18"/>
  <c r="AL1041" i="18" s="1"/>
  <c r="AI1040" i="18"/>
  <c r="AL1040" i="18" s="1"/>
  <c r="AI1039" i="18"/>
  <c r="AL1039" i="18" s="1"/>
  <c r="AI1038" i="18"/>
  <c r="AL1038" i="18" s="1"/>
  <c r="AI1037" i="18"/>
  <c r="AL1037" i="18" s="1"/>
  <c r="AI1036" i="18"/>
  <c r="AL1036" i="18" s="1"/>
  <c r="AI1035" i="18"/>
  <c r="AL1035" i="18" s="1"/>
  <c r="AI1034" i="18"/>
  <c r="AL1034" i="18" s="1"/>
  <c r="AI1033" i="18"/>
  <c r="AL1033" i="18" s="1"/>
  <c r="AI1032" i="18"/>
  <c r="AL1032" i="18" s="1"/>
  <c r="AI1031" i="18"/>
  <c r="AL1031" i="18" s="1"/>
  <c r="AI1030" i="18"/>
  <c r="AL1030" i="18" s="1"/>
  <c r="AI1029" i="18"/>
  <c r="AL1029" i="18" s="1"/>
  <c r="AI1028" i="18"/>
  <c r="AL1028" i="18" s="1"/>
  <c r="AI1027" i="18"/>
  <c r="AL1027" i="18" s="1"/>
  <c r="AI1026" i="18"/>
  <c r="AL1026" i="18" s="1"/>
  <c r="AI1025" i="18"/>
  <c r="AL1025" i="18" s="1"/>
  <c r="AI1024" i="18"/>
  <c r="AL1024" i="18" s="1"/>
  <c r="AI1023" i="18"/>
  <c r="AL1023" i="18" s="1"/>
  <c r="AI1022" i="18"/>
  <c r="AL1022" i="18" s="1"/>
  <c r="AI1021" i="18"/>
  <c r="AL1021" i="18" s="1"/>
  <c r="AI1020" i="18"/>
  <c r="AL1020" i="18" s="1"/>
  <c r="AI1019" i="18"/>
  <c r="AL1019" i="18" s="1"/>
  <c r="AI1018" i="18"/>
  <c r="AL1018" i="18" s="1"/>
  <c r="AI1017" i="18"/>
  <c r="AL1017" i="18" s="1"/>
  <c r="AI1016" i="18"/>
  <c r="AL1016" i="18" s="1"/>
  <c r="AI1015" i="18"/>
  <c r="AL1015" i="18" s="1"/>
  <c r="AI1014" i="18"/>
  <c r="AL1014" i="18" s="1"/>
  <c r="AI1013" i="18"/>
  <c r="AL1013" i="18" s="1"/>
  <c r="AI1012" i="18"/>
  <c r="AL1012" i="18" s="1"/>
  <c r="AI1011" i="18"/>
  <c r="AL1011" i="18" s="1"/>
  <c r="AI1010" i="18"/>
  <c r="AL1010" i="18" s="1"/>
  <c r="AI1009" i="18"/>
  <c r="AL1009" i="18" s="1"/>
  <c r="AI1008" i="18"/>
  <c r="AL1008" i="18" s="1"/>
  <c r="AI1007" i="18"/>
  <c r="AL1007" i="18" s="1"/>
  <c r="AI1006" i="18"/>
  <c r="AL1006" i="18" s="1"/>
  <c r="AI1005" i="18"/>
  <c r="AL1005" i="18" s="1"/>
  <c r="AI1004" i="18"/>
  <c r="AL1004" i="18" s="1"/>
  <c r="AI1003" i="18"/>
  <c r="AL1003" i="18" s="1"/>
  <c r="AI1002" i="18"/>
  <c r="AL1002" i="18" s="1"/>
  <c r="AI1001" i="18"/>
  <c r="AL1001" i="18" s="1"/>
  <c r="AI1000" i="18"/>
  <c r="AL1000" i="18" s="1"/>
  <c r="AI999" i="18"/>
  <c r="AL999" i="18" s="1"/>
  <c r="AI998" i="18"/>
  <c r="AL998" i="18" s="1"/>
  <c r="AI997" i="18"/>
  <c r="AL997" i="18" s="1"/>
  <c r="AI996" i="18"/>
  <c r="AL996" i="18" s="1"/>
  <c r="AI995" i="18"/>
  <c r="AL995" i="18" s="1"/>
  <c r="AI994" i="18"/>
  <c r="AL994" i="18" s="1"/>
  <c r="AI993" i="18"/>
  <c r="AL993" i="18" s="1"/>
  <c r="AI992" i="18"/>
  <c r="AL992" i="18" s="1"/>
  <c r="AI991" i="18"/>
  <c r="AL991" i="18" s="1"/>
  <c r="AI990" i="18"/>
  <c r="AL990" i="18" s="1"/>
  <c r="AI989" i="18"/>
  <c r="AL989" i="18" s="1"/>
  <c r="AI988" i="18"/>
  <c r="AL988" i="18" s="1"/>
  <c r="AI987" i="18"/>
  <c r="AL987" i="18" s="1"/>
  <c r="AI986" i="18"/>
  <c r="AL986" i="18" s="1"/>
  <c r="AI985" i="18"/>
  <c r="AL985" i="18" s="1"/>
  <c r="AI984" i="18"/>
  <c r="AL984" i="18" s="1"/>
  <c r="AI983" i="18"/>
  <c r="AL983" i="18" s="1"/>
  <c r="AI982" i="18"/>
  <c r="AL982" i="18" s="1"/>
  <c r="AI981" i="18"/>
  <c r="AL981" i="18" s="1"/>
  <c r="AI980" i="18"/>
  <c r="AL980" i="18" s="1"/>
  <c r="AI979" i="18"/>
  <c r="AL979" i="18" s="1"/>
  <c r="AI978" i="18"/>
  <c r="AL978" i="18" s="1"/>
  <c r="AI977" i="18"/>
  <c r="AL977" i="18" s="1"/>
  <c r="AI976" i="18"/>
  <c r="AL976" i="18" s="1"/>
  <c r="AI975" i="18"/>
  <c r="AL975" i="18" s="1"/>
  <c r="AI974" i="18"/>
  <c r="AL974" i="18" s="1"/>
  <c r="AI973" i="18"/>
  <c r="AL973" i="18" s="1"/>
  <c r="AI972" i="18"/>
  <c r="AL972" i="18" s="1"/>
  <c r="AI971" i="18"/>
  <c r="AL971" i="18" s="1"/>
  <c r="AI970" i="18"/>
  <c r="AL970" i="18" s="1"/>
  <c r="AI969" i="18"/>
  <c r="AL969" i="18" s="1"/>
  <c r="AI968" i="18"/>
  <c r="AL968" i="18" s="1"/>
  <c r="AI967" i="18"/>
  <c r="AL967" i="18" s="1"/>
  <c r="AI966" i="18"/>
  <c r="AL966" i="18" s="1"/>
  <c r="AI965" i="18"/>
  <c r="AL965" i="18" s="1"/>
  <c r="AI964" i="18"/>
  <c r="AL964" i="18" s="1"/>
  <c r="AI963" i="18"/>
  <c r="AL963" i="18" s="1"/>
  <c r="AI962" i="18"/>
  <c r="AL962" i="18" s="1"/>
  <c r="AI961" i="18"/>
  <c r="AL961" i="18" s="1"/>
  <c r="AI960" i="18"/>
  <c r="AL960" i="18" s="1"/>
  <c r="AI959" i="18"/>
  <c r="AL959" i="18" s="1"/>
  <c r="AI958" i="18"/>
  <c r="AL958" i="18" s="1"/>
  <c r="AI957" i="18"/>
  <c r="AL957" i="18" s="1"/>
  <c r="AI956" i="18"/>
  <c r="AL956" i="18" s="1"/>
  <c r="AI955" i="18"/>
  <c r="AL955" i="18" s="1"/>
  <c r="AI954" i="18"/>
  <c r="AL954" i="18" s="1"/>
  <c r="AI953" i="18"/>
  <c r="AL953" i="18" s="1"/>
  <c r="AI952" i="18"/>
  <c r="AL952" i="18" s="1"/>
  <c r="AI951" i="18"/>
  <c r="AL951" i="18" s="1"/>
  <c r="AI950" i="18"/>
  <c r="AL950" i="18" s="1"/>
  <c r="AI949" i="18"/>
  <c r="AL949" i="18" s="1"/>
  <c r="AI948" i="18"/>
  <c r="AL948" i="18" s="1"/>
  <c r="AI947" i="18"/>
  <c r="AL947" i="18" s="1"/>
  <c r="AI946" i="18"/>
  <c r="AL946" i="18" s="1"/>
  <c r="AI945" i="18"/>
  <c r="AL945" i="18" s="1"/>
  <c r="AI944" i="18"/>
  <c r="AL944" i="18" s="1"/>
  <c r="AI943" i="18"/>
  <c r="AL943" i="18" s="1"/>
  <c r="AI942" i="18"/>
  <c r="AL942" i="18" s="1"/>
  <c r="AI941" i="18"/>
  <c r="AL941" i="18" s="1"/>
  <c r="AI940" i="18"/>
  <c r="AL940" i="18" s="1"/>
  <c r="AI939" i="18"/>
  <c r="AL939" i="18" s="1"/>
  <c r="AI938" i="18"/>
  <c r="AL938" i="18" s="1"/>
  <c r="AI937" i="18"/>
  <c r="AL937" i="18" s="1"/>
  <c r="AI936" i="18"/>
  <c r="AL936" i="18" s="1"/>
  <c r="AI935" i="18"/>
  <c r="AL935" i="18" s="1"/>
  <c r="AI934" i="18"/>
  <c r="AL934" i="18" s="1"/>
  <c r="AI933" i="18"/>
  <c r="AL933" i="18" s="1"/>
  <c r="AI932" i="18"/>
  <c r="AL932" i="18" s="1"/>
  <c r="AI931" i="18"/>
  <c r="AL931" i="18" s="1"/>
  <c r="AI930" i="18"/>
  <c r="AL930" i="18" s="1"/>
  <c r="AI929" i="18"/>
  <c r="AL929" i="18" s="1"/>
  <c r="AI928" i="18"/>
  <c r="AL928" i="18" s="1"/>
  <c r="AI927" i="18"/>
  <c r="AL927" i="18" s="1"/>
  <c r="AI926" i="18"/>
  <c r="AL926" i="18" s="1"/>
  <c r="AI925" i="18"/>
  <c r="AL925" i="18" s="1"/>
  <c r="AI924" i="18"/>
  <c r="AL924" i="18" s="1"/>
  <c r="AI923" i="18"/>
  <c r="AL923" i="18" s="1"/>
  <c r="AI922" i="18"/>
  <c r="AL922" i="18" s="1"/>
  <c r="AI921" i="18"/>
  <c r="AL921" i="18" s="1"/>
  <c r="AI920" i="18"/>
  <c r="AL920" i="18" s="1"/>
  <c r="AI919" i="18"/>
  <c r="AL919" i="18" s="1"/>
  <c r="AI918" i="18"/>
  <c r="AL918" i="18" s="1"/>
  <c r="AI917" i="18"/>
  <c r="AL917" i="18" s="1"/>
  <c r="AI916" i="18"/>
  <c r="AL916" i="18" s="1"/>
  <c r="AI915" i="18"/>
  <c r="AL915" i="18" s="1"/>
  <c r="AI914" i="18"/>
  <c r="AL914" i="18" s="1"/>
  <c r="AI913" i="18"/>
  <c r="AL913" i="18" s="1"/>
  <c r="AI912" i="18"/>
  <c r="AL912" i="18" s="1"/>
  <c r="AI911" i="18"/>
  <c r="AL911" i="18" s="1"/>
  <c r="AI910" i="18"/>
  <c r="AL910" i="18" s="1"/>
  <c r="AI909" i="18"/>
  <c r="AL909" i="18" s="1"/>
  <c r="AI908" i="18"/>
  <c r="AL908" i="18" s="1"/>
  <c r="AI907" i="18"/>
  <c r="AL907" i="18" s="1"/>
  <c r="AI906" i="18"/>
  <c r="AL906" i="18" s="1"/>
  <c r="AI905" i="18"/>
  <c r="AL905" i="18" s="1"/>
  <c r="AI904" i="18"/>
  <c r="AL904" i="18" s="1"/>
  <c r="AI903" i="18"/>
  <c r="AL903" i="18" s="1"/>
  <c r="AI902" i="18"/>
  <c r="AL902" i="18" s="1"/>
  <c r="AI901" i="18"/>
  <c r="AL901" i="18" s="1"/>
  <c r="AI900" i="18"/>
  <c r="AL900" i="18" s="1"/>
  <c r="AI899" i="18"/>
  <c r="AL899" i="18" s="1"/>
  <c r="AI898" i="18"/>
  <c r="AL898" i="18" s="1"/>
  <c r="AI897" i="18"/>
  <c r="AL897" i="18" s="1"/>
  <c r="AI896" i="18"/>
  <c r="AL896" i="18" s="1"/>
  <c r="AI895" i="18"/>
  <c r="AL895" i="18" s="1"/>
  <c r="AI894" i="18"/>
  <c r="AL894" i="18" s="1"/>
  <c r="AI893" i="18"/>
  <c r="AL893" i="18" s="1"/>
  <c r="AI892" i="18"/>
  <c r="AL892" i="18" s="1"/>
  <c r="AI891" i="18"/>
  <c r="AL891" i="18" s="1"/>
  <c r="AI890" i="18"/>
  <c r="AL890" i="18" s="1"/>
  <c r="AI889" i="18"/>
  <c r="AL889" i="18" s="1"/>
  <c r="AI888" i="18"/>
  <c r="AL888" i="18" s="1"/>
  <c r="AI887" i="18"/>
  <c r="AL887" i="18" s="1"/>
  <c r="AI886" i="18"/>
  <c r="AL886" i="18" s="1"/>
  <c r="AI885" i="18"/>
  <c r="AL885" i="18" s="1"/>
  <c r="AI884" i="18"/>
  <c r="AL884" i="18" s="1"/>
  <c r="AI883" i="18"/>
  <c r="AL883" i="18" s="1"/>
  <c r="AI882" i="18"/>
  <c r="AL882" i="18" s="1"/>
  <c r="AI881" i="18"/>
  <c r="AL881" i="18" s="1"/>
  <c r="AI880" i="18"/>
  <c r="AL880" i="18" s="1"/>
  <c r="AI879" i="18"/>
  <c r="AL879" i="18" s="1"/>
  <c r="AI878" i="18"/>
  <c r="AL878" i="18" s="1"/>
  <c r="AI877" i="18"/>
  <c r="AL877" i="18" s="1"/>
  <c r="AI876" i="18"/>
  <c r="AL876" i="18" s="1"/>
  <c r="AI875" i="18"/>
  <c r="AL875" i="18" s="1"/>
  <c r="AI874" i="18"/>
  <c r="AL874" i="18" s="1"/>
  <c r="AI873" i="18"/>
  <c r="AL873" i="18" s="1"/>
  <c r="AI872" i="18"/>
  <c r="AL872" i="18" s="1"/>
  <c r="AI871" i="18"/>
  <c r="AL871" i="18" s="1"/>
  <c r="AI870" i="18"/>
  <c r="AL870" i="18" s="1"/>
  <c r="AI869" i="18"/>
  <c r="AL869" i="18" s="1"/>
  <c r="AI868" i="18"/>
  <c r="AL868" i="18" s="1"/>
  <c r="AI867" i="18"/>
  <c r="AL867" i="18" s="1"/>
  <c r="AI866" i="18"/>
  <c r="AL866" i="18" s="1"/>
  <c r="AI865" i="18"/>
  <c r="AL865" i="18" s="1"/>
  <c r="AI864" i="18"/>
  <c r="AL864" i="18" s="1"/>
  <c r="AI863" i="18"/>
  <c r="AL863" i="18" s="1"/>
  <c r="AI862" i="18"/>
  <c r="AL862" i="18" s="1"/>
  <c r="AI861" i="18"/>
  <c r="AL861" i="18" s="1"/>
  <c r="AI860" i="18"/>
  <c r="AL860" i="18" s="1"/>
  <c r="AI859" i="18"/>
  <c r="AL859" i="18" s="1"/>
  <c r="AI858" i="18"/>
  <c r="AL858" i="18" s="1"/>
  <c r="AI857" i="18"/>
  <c r="AL857" i="18" s="1"/>
  <c r="AI856" i="18"/>
  <c r="AL856" i="18" s="1"/>
  <c r="AI855" i="18"/>
  <c r="AL855" i="18" s="1"/>
  <c r="AI854" i="18"/>
  <c r="AL854" i="18" s="1"/>
  <c r="AI853" i="18"/>
  <c r="AL853" i="18" s="1"/>
  <c r="AI852" i="18"/>
  <c r="AL852" i="18" s="1"/>
  <c r="AI851" i="18"/>
  <c r="AL851" i="18" s="1"/>
  <c r="AI850" i="18"/>
  <c r="AL850" i="18" s="1"/>
  <c r="AI849" i="18"/>
  <c r="AL849" i="18" s="1"/>
  <c r="AI848" i="18"/>
  <c r="AL848" i="18" s="1"/>
  <c r="AI847" i="18"/>
  <c r="AL847" i="18" s="1"/>
  <c r="AI846" i="18"/>
  <c r="AL846" i="18" s="1"/>
  <c r="AI845" i="18"/>
  <c r="AL845" i="18" s="1"/>
  <c r="AI844" i="18"/>
  <c r="AL844" i="18" s="1"/>
  <c r="AI843" i="18"/>
  <c r="AL843" i="18" s="1"/>
  <c r="AI842" i="18"/>
  <c r="AL842" i="18" s="1"/>
  <c r="AI841" i="18"/>
  <c r="AL841" i="18" s="1"/>
  <c r="AI840" i="18"/>
  <c r="AL840" i="18" s="1"/>
  <c r="AI839" i="18"/>
  <c r="AL839" i="18" s="1"/>
  <c r="AI838" i="18"/>
  <c r="AL838" i="18" s="1"/>
  <c r="AI837" i="18"/>
  <c r="AL837" i="18" s="1"/>
  <c r="AI836" i="18"/>
  <c r="AL836" i="18" s="1"/>
  <c r="AI835" i="18"/>
  <c r="AL835" i="18" s="1"/>
  <c r="AI834" i="18"/>
  <c r="AL834" i="18" s="1"/>
  <c r="AI833" i="18"/>
  <c r="AL833" i="18" s="1"/>
  <c r="AI832" i="18"/>
  <c r="AL832" i="18" s="1"/>
  <c r="AI831" i="18"/>
  <c r="AL831" i="18" s="1"/>
  <c r="AI830" i="18"/>
  <c r="AL830" i="18" s="1"/>
  <c r="AI829" i="18"/>
  <c r="AL829" i="18" s="1"/>
  <c r="AI828" i="18"/>
  <c r="AL828" i="18" s="1"/>
  <c r="AI827" i="18"/>
  <c r="AL827" i="18" s="1"/>
  <c r="AI826" i="18"/>
  <c r="AL826" i="18" s="1"/>
  <c r="AI825" i="18"/>
  <c r="AL825" i="18" s="1"/>
  <c r="AI824" i="18"/>
  <c r="AL824" i="18" s="1"/>
  <c r="AI823" i="18"/>
  <c r="AL823" i="18" s="1"/>
  <c r="AI822" i="18"/>
  <c r="AL822" i="18" s="1"/>
  <c r="AI821" i="18"/>
  <c r="AL821" i="18" s="1"/>
  <c r="AI820" i="18"/>
  <c r="AL820" i="18" s="1"/>
  <c r="AI819" i="18"/>
  <c r="AL819" i="18" s="1"/>
  <c r="AI818" i="18"/>
  <c r="AL818" i="18" s="1"/>
  <c r="AI817" i="18"/>
  <c r="AL817" i="18" s="1"/>
  <c r="AI816" i="18"/>
  <c r="AL816" i="18" s="1"/>
  <c r="AI815" i="18"/>
  <c r="AL815" i="18" s="1"/>
  <c r="AI814" i="18"/>
  <c r="AL814" i="18" s="1"/>
  <c r="AI813" i="18"/>
  <c r="AL813" i="18" s="1"/>
  <c r="AI812" i="18"/>
  <c r="AL812" i="18" s="1"/>
  <c r="AI811" i="18"/>
  <c r="AL811" i="18" s="1"/>
  <c r="AI810" i="18"/>
  <c r="AL810" i="18" s="1"/>
  <c r="AI809" i="18"/>
  <c r="AL809" i="18" s="1"/>
  <c r="AI808" i="18"/>
  <c r="AL808" i="18" s="1"/>
  <c r="AI807" i="18"/>
  <c r="AL807" i="18" s="1"/>
  <c r="AI806" i="18"/>
  <c r="AL806" i="18" s="1"/>
  <c r="AI805" i="18"/>
  <c r="AL805" i="18" s="1"/>
  <c r="AI804" i="18"/>
  <c r="AL804" i="18" s="1"/>
  <c r="AI803" i="18"/>
  <c r="AL803" i="18" s="1"/>
  <c r="AI802" i="18"/>
  <c r="AL802" i="18" s="1"/>
  <c r="AI801" i="18"/>
  <c r="AL801" i="18" s="1"/>
  <c r="AI800" i="18"/>
  <c r="AL800" i="18" s="1"/>
  <c r="AI799" i="18"/>
  <c r="AL799" i="18" s="1"/>
  <c r="AI798" i="18"/>
  <c r="AL798" i="18" s="1"/>
  <c r="AI797" i="18"/>
  <c r="AL797" i="18" s="1"/>
  <c r="AI796" i="18"/>
  <c r="AL796" i="18" s="1"/>
  <c r="AI795" i="18"/>
  <c r="AL795" i="18" s="1"/>
  <c r="AI794" i="18"/>
  <c r="AL794" i="18" s="1"/>
  <c r="AI793" i="18"/>
  <c r="AL793" i="18" s="1"/>
  <c r="AI792" i="18"/>
  <c r="AL792" i="18" s="1"/>
  <c r="AI791" i="18"/>
  <c r="AL791" i="18" s="1"/>
  <c r="AI790" i="18"/>
  <c r="AL790" i="18" s="1"/>
  <c r="AI789" i="18"/>
  <c r="AL789" i="18" s="1"/>
  <c r="AI788" i="18"/>
  <c r="AL788" i="18" s="1"/>
  <c r="AI787" i="18"/>
  <c r="AL787" i="18" s="1"/>
  <c r="AI786" i="18"/>
  <c r="AL786" i="18" s="1"/>
  <c r="AI785" i="18"/>
  <c r="AL785" i="18" s="1"/>
  <c r="AI784" i="18"/>
  <c r="AL784" i="18" s="1"/>
  <c r="AI783" i="18"/>
  <c r="AL783" i="18" s="1"/>
  <c r="AI782" i="18"/>
  <c r="AL782" i="18" s="1"/>
  <c r="AI781" i="18"/>
  <c r="AL781" i="18" s="1"/>
  <c r="AI780" i="18"/>
  <c r="AL780" i="18" s="1"/>
  <c r="AI779" i="18"/>
  <c r="AL779" i="18" s="1"/>
  <c r="AI778" i="18"/>
  <c r="AL778" i="18" s="1"/>
  <c r="AI777" i="18"/>
  <c r="AL777" i="18" s="1"/>
  <c r="AI776" i="18"/>
  <c r="AL776" i="18" s="1"/>
  <c r="AI775" i="18"/>
  <c r="AL775" i="18" s="1"/>
  <c r="AI774" i="18"/>
  <c r="AL774" i="18" s="1"/>
  <c r="AI773" i="18"/>
  <c r="AL773" i="18" s="1"/>
  <c r="AI772" i="18"/>
  <c r="AL772" i="18" s="1"/>
  <c r="AI771" i="18"/>
  <c r="AL771" i="18" s="1"/>
  <c r="AI770" i="18"/>
  <c r="AL770" i="18" s="1"/>
  <c r="AI769" i="18"/>
  <c r="AL769" i="18" s="1"/>
  <c r="AI768" i="18"/>
  <c r="AL768" i="18" s="1"/>
  <c r="AI767" i="18"/>
  <c r="AL767" i="18" s="1"/>
  <c r="AI766" i="18"/>
  <c r="AL766" i="18" s="1"/>
  <c r="AI765" i="18"/>
  <c r="AL765" i="18" s="1"/>
  <c r="AI764" i="18"/>
  <c r="AL764" i="18" s="1"/>
  <c r="AI763" i="18"/>
  <c r="AL763" i="18" s="1"/>
  <c r="AI762" i="18"/>
  <c r="AL762" i="18" s="1"/>
  <c r="AI761" i="18"/>
  <c r="AL761" i="18" s="1"/>
  <c r="AI760" i="18"/>
  <c r="AL760" i="18" s="1"/>
  <c r="AI759" i="18"/>
  <c r="AL759" i="18" s="1"/>
  <c r="AI758" i="18"/>
  <c r="AL758" i="18" s="1"/>
  <c r="AI757" i="18"/>
  <c r="AL757" i="18" s="1"/>
  <c r="AI756" i="18"/>
  <c r="AL756" i="18" s="1"/>
  <c r="AI755" i="18"/>
  <c r="AL755" i="18" s="1"/>
  <c r="AI754" i="18"/>
  <c r="AL754" i="18" s="1"/>
  <c r="AI753" i="18"/>
  <c r="AL753" i="18" s="1"/>
  <c r="AI752" i="18"/>
  <c r="AL752" i="18" s="1"/>
  <c r="AI751" i="18"/>
  <c r="AL751" i="18" s="1"/>
  <c r="AI750" i="18"/>
  <c r="AL750" i="18" s="1"/>
  <c r="AI749" i="18"/>
  <c r="AL749" i="18" s="1"/>
  <c r="AI748" i="18"/>
  <c r="AL748" i="18" s="1"/>
  <c r="AI747" i="18"/>
  <c r="AL747" i="18" s="1"/>
  <c r="AI746" i="18"/>
  <c r="AL746" i="18" s="1"/>
  <c r="AI745" i="18"/>
  <c r="AL745" i="18" s="1"/>
  <c r="AI744" i="18"/>
  <c r="AL744" i="18" s="1"/>
  <c r="AI743" i="18"/>
  <c r="AL743" i="18" s="1"/>
  <c r="AI742" i="18"/>
  <c r="AL742" i="18" s="1"/>
  <c r="AI741" i="18"/>
  <c r="AL741" i="18" s="1"/>
  <c r="AI740" i="18"/>
  <c r="AL740" i="18" s="1"/>
  <c r="AI739" i="18"/>
  <c r="AL739" i="18" s="1"/>
  <c r="AI738" i="18"/>
  <c r="AL738" i="18" s="1"/>
  <c r="AI737" i="18"/>
  <c r="AL737" i="18" s="1"/>
  <c r="AI736" i="18"/>
  <c r="AL736" i="18" s="1"/>
  <c r="AI735" i="18"/>
  <c r="AL735" i="18" s="1"/>
  <c r="AI734" i="18"/>
  <c r="AL734" i="18" s="1"/>
  <c r="AI733" i="18"/>
  <c r="AL733" i="18" s="1"/>
  <c r="AI732" i="18"/>
  <c r="AL732" i="18" s="1"/>
  <c r="AI731" i="18"/>
  <c r="AL731" i="18" s="1"/>
  <c r="AI730" i="18"/>
  <c r="AL730" i="18" s="1"/>
  <c r="AI729" i="18"/>
  <c r="AL729" i="18" s="1"/>
  <c r="AI728" i="18"/>
  <c r="AL728" i="18" s="1"/>
  <c r="AI727" i="18"/>
  <c r="AL727" i="18" s="1"/>
  <c r="AI726" i="18"/>
  <c r="AL726" i="18" s="1"/>
  <c r="AI725" i="18"/>
  <c r="AL725" i="18" s="1"/>
  <c r="AI724" i="18"/>
  <c r="AL724" i="18" s="1"/>
  <c r="AI723" i="18"/>
  <c r="AL723" i="18" s="1"/>
  <c r="AI722" i="18"/>
  <c r="AL722" i="18" s="1"/>
  <c r="AI721" i="18"/>
  <c r="AL721" i="18" s="1"/>
  <c r="AI720" i="18"/>
  <c r="AL720" i="18" s="1"/>
  <c r="AI719" i="18"/>
  <c r="AL719" i="18" s="1"/>
  <c r="AI718" i="18"/>
  <c r="AL718" i="18" s="1"/>
  <c r="AI717" i="18"/>
  <c r="AL717" i="18" s="1"/>
  <c r="AI716" i="18"/>
  <c r="AL716" i="18" s="1"/>
  <c r="AI715" i="18"/>
  <c r="AL715" i="18" s="1"/>
  <c r="AI714" i="18"/>
  <c r="AL714" i="18" s="1"/>
  <c r="AI713" i="18"/>
  <c r="AL713" i="18" s="1"/>
  <c r="AI712" i="18"/>
  <c r="AL712" i="18" s="1"/>
  <c r="AI711" i="18"/>
  <c r="AL711" i="18" s="1"/>
  <c r="AI710" i="18"/>
  <c r="AL710" i="18" s="1"/>
  <c r="AI709" i="18"/>
  <c r="AL709" i="18" s="1"/>
  <c r="AI708" i="18"/>
  <c r="AL708" i="18" s="1"/>
  <c r="AI707" i="18"/>
  <c r="AL707" i="18" s="1"/>
  <c r="AI706" i="18"/>
  <c r="AL706" i="18" s="1"/>
  <c r="AI705" i="18"/>
  <c r="AL705" i="18" s="1"/>
  <c r="AI704" i="18"/>
  <c r="AL704" i="18" s="1"/>
  <c r="AI703" i="18"/>
  <c r="AL703" i="18" s="1"/>
  <c r="AI702" i="18"/>
  <c r="AL702" i="18" s="1"/>
  <c r="AI701" i="18"/>
  <c r="AL701" i="18" s="1"/>
  <c r="AI700" i="18"/>
  <c r="AL700" i="18" s="1"/>
  <c r="AI699" i="18"/>
  <c r="AL699" i="18" s="1"/>
  <c r="AI698" i="18"/>
  <c r="AL698" i="18" s="1"/>
  <c r="AI697" i="18"/>
  <c r="AL697" i="18" s="1"/>
  <c r="AI696" i="18"/>
  <c r="AL696" i="18" s="1"/>
  <c r="AI695" i="18"/>
  <c r="AL695" i="18" s="1"/>
  <c r="AI694" i="18"/>
  <c r="AL694" i="18" s="1"/>
  <c r="AI693" i="18"/>
  <c r="AL693" i="18" s="1"/>
  <c r="AI692" i="18"/>
  <c r="AL692" i="18" s="1"/>
  <c r="AI691" i="18"/>
  <c r="AL691" i="18" s="1"/>
  <c r="AI690" i="18"/>
  <c r="AL690" i="18" s="1"/>
  <c r="AI689" i="18"/>
  <c r="AL689" i="18" s="1"/>
  <c r="AI688" i="18"/>
  <c r="AL688" i="18" s="1"/>
  <c r="AI687" i="18"/>
  <c r="AL687" i="18" s="1"/>
  <c r="AI686" i="18"/>
  <c r="AL686" i="18" s="1"/>
  <c r="AI685" i="18"/>
  <c r="AL685" i="18" s="1"/>
  <c r="AI684" i="18"/>
  <c r="AL684" i="18" s="1"/>
  <c r="AI683" i="18"/>
  <c r="AL683" i="18" s="1"/>
  <c r="AI682" i="18"/>
  <c r="AL682" i="18" s="1"/>
  <c r="AI681" i="18"/>
  <c r="AL681" i="18" s="1"/>
  <c r="AI680" i="18"/>
  <c r="AL680" i="18" s="1"/>
  <c r="AI679" i="18"/>
  <c r="AL679" i="18" s="1"/>
  <c r="AI678" i="18"/>
  <c r="AL678" i="18" s="1"/>
  <c r="AI677" i="18"/>
  <c r="AL677" i="18" s="1"/>
  <c r="AI676" i="18"/>
  <c r="AL676" i="18" s="1"/>
  <c r="AI675" i="18"/>
  <c r="AL675" i="18" s="1"/>
  <c r="AI674" i="18"/>
  <c r="AL674" i="18" s="1"/>
  <c r="AI673" i="18"/>
  <c r="AL673" i="18" s="1"/>
  <c r="AI672" i="18"/>
  <c r="AL672" i="18" s="1"/>
  <c r="AI671" i="18"/>
  <c r="AL671" i="18" s="1"/>
  <c r="AI670" i="18"/>
  <c r="AL670" i="18" s="1"/>
  <c r="AI669" i="18"/>
  <c r="AL669" i="18" s="1"/>
  <c r="AI668" i="18"/>
  <c r="AL668" i="18" s="1"/>
  <c r="AI667" i="18"/>
  <c r="AL667" i="18" s="1"/>
  <c r="AI666" i="18"/>
  <c r="AL666" i="18" s="1"/>
  <c r="AI665" i="18"/>
  <c r="AL665" i="18" s="1"/>
  <c r="AI664" i="18"/>
  <c r="AL664" i="18" s="1"/>
  <c r="AI663" i="18"/>
  <c r="AL663" i="18" s="1"/>
  <c r="AI662" i="18"/>
  <c r="AL662" i="18" s="1"/>
  <c r="AI661" i="18"/>
  <c r="AL661" i="18" s="1"/>
  <c r="AI660" i="18"/>
  <c r="AL660" i="18" s="1"/>
  <c r="AI659" i="18"/>
  <c r="AL659" i="18" s="1"/>
  <c r="AI658" i="18"/>
  <c r="AL658" i="18" s="1"/>
  <c r="AI657" i="18"/>
  <c r="AL657" i="18" s="1"/>
  <c r="AI656" i="18"/>
  <c r="AL656" i="18" s="1"/>
  <c r="AI655" i="18"/>
  <c r="AL655" i="18" s="1"/>
  <c r="AI654" i="18"/>
  <c r="AL654" i="18" s="1"/>
  <c r="AI653" i="18"/>
  <c r="AL653" i="18" s="1"/>
  <c r="AI652" i="18"/>
  <c r="AL652" i="18" s="1"/>
  <c r="AI651" i="18"/>
  <c r="AL651" i="18" s="1"/>
  <c r="AI650" i="18"/>
  <c r="AL650" i="18" s="1"/>
  <c r="AI649" i="18"/>
  <c r="AL649" i="18" s="1"/>
  <c r="AI648" i="18"/>
  <c r="AL648" i="18" s="1"/>
  <c r="AI647" i="18"/>
  <c r="AL647" i="18" s="1"/>
  <c r="AI646" i="18"/>
  <c r="AL646" i="18" s="1"/>
  <c r="AI645" i="18"/>
  <c r="AL645" i="18" s="1"/>
  <c r="AI644" i="18"/>
  <c r="AL644" i="18" s="1"/>
  <c r="AI643" i="18"/>
  <c r="AL643" i="18" s="1"/>
  <c r="AI642" i="18"/>
  <c r="AL642" i="18" s="1"/>
  <c r="AI641" i="18"/>
  <c r="AL641" i="18" s="1"/>
  <c r="AI640" i="18"/>
  <c r="AL640" i="18" s="1"/>
  <c r="AI639" i="18"/>
  <c r="AL639" i="18" s="1"/>
  <c r="AI638" i="18"/>
  <c r="AL638" i="18" s="1"/>
  <c r="AI637" i="18"/>
  <c r="AL637" i="18" s="1"/>
  <c r="AI636" i="18"/>
  <c r="AL636" i="18" s="1"/>
  <c r="AI635" i="18"/>
  <c r="AL635" i="18" s="1"/>
  <c r="AI634" i="18"/>
  <c r="AL634" i="18" s="1"/>
  <c r="AI633" i="18"/>
  <c r="AL633" i="18" s="1"/>
  <c r="AI632" i="18"/>
  <c r="AL632" i="18" s="1"/>
  <c r="AI631" i="18"/>
  <c r="AL631" i="18" s="1"/>
  <c r="AI630" i="18"/>
  <c r="AL630" i="18" s="1"/>
  <c r="AI629" i="18"/>
  <c r="AL629" i="18" s="1"/>
  <c r="AI628" i="18"/>
  <c r="AL628" i="18" s="1"/>
  <c r="AI627" i="18"/>
  <c r="AL627" i="18" s="1"/>
  <c r="AI626" i="18"/>
  <c r="AL626" i="18" s="1"/>
  <c r="AI625" i="18"/>
  <c r="AL625" i="18" s="1"/>
  <c r="AI624" i="18"/>
  <c r="AL624" i="18" s="1"/>
  <c r="AI623" i="18"/>
  <c r="AL623" i="18" s="1"/>
  <c r="AI622" i="18"/>
  <c r="AL622" i="18" s="1"/>
  <c r="AI621" i="18"/>
  <c r="AL621" i="18" s="1"/>
  <c r="AI620" i="18"/>
  <c r="AL620" i="18" s="1"/>
  <c r="AI619" i="18"/>
  <c r="AL619" i="18" s="1"/>
  <c r="AI618" i="18"/>
  <c r="AL618" i="18" s="1"/>
  <c r="AI617" i="18"/>
  <c r="AL617" i="18" s="1"/>
  <c r="AI616" i="18"/>
  <c r="AL616" i="18" s="1"/>
  <c r="AI615" i="18"/>
  <c r="AL615" i="18" s="1"/>
  <c r="AI614" i="18"/>
  <c r="AL614" i="18" s="1"/>
  <c r="AI613" i="18"/>
  <c r="AL613" i="18" s="1"/>
  <c r="AI612" i="18"/>
  <c r="AL612" i="18" s="1"/>
  <c r="AI611" i="18"/>
  <c r="AL611" i="18" s="1"/>
  <c r="AI610" i="18"/>
  <c r="AL610" i="18" s="1"/>
  <c r="AI609" i="18"/>
  <c r="AL609" i="18" s="1"/>
  <c r="AI608" i="18"/>
  <c r="AL608" i="18" s="1"/>
  <c r="AI607" i="18"/>
  <c r="AL607" i="18" s="1"/>
  <c r="AI606" i="18"/>
  <c r="AL606" i="18" s="1"/>
  <c r="AI605" i="18"/>
  <c r="AL605" i="18" s="1"/>
  <c r="AI604" i="18"/>
  <c r="AL604" i="18" s="1"/>
  <c r="AI603" i="18"/>
  <c r="AL603" i="18" s="1"/>
  <c r="AI602" i="18"/>
  <c r="AL602" i="18" s="1"/>
  <c r="AI601" i="18"/>
  <c r="AL601" i="18" s="1"/>
  <c r="AI600" i="18"/>
  <c r="AL600" i="18" s="1"/>
  <c r="AI599" i="18"/>
  <c r="AL599" i="18" s="1"/>
  <c r="AI598" i="18"/>
  <c r="AL598" i="18" s="1"/>
  <c r="AI597" i="18"/>
  <c r="AL597" i="18" s="1"/>
  <c r="AI596" i="18"/>
  <c r="AL596" i="18" s="1"/>
  <c r="AI595" i="18"/>
  <c r="AL595" i="18" s="1"/>
  <c r="AI594" i="18"/>
  <c r="AL594" i="18" s="1"/>
  <c r="AI593" i="18"/>
  <c r="AL593" i="18" s="1"/>
  <c r="AI592" i="18"/>
  <c r="AL592" i="18" s="1"/>
  <c r="AI591" i="18"/>
  <c r="AL591" i="18" s="1"/>
  <c r="AI590" i="18"/>
  <c r="AL590" i="18" s="1"/>
  <c r="AI589" i="18"/>
  <c r="AL589" i="18" s="1"/>
  <c r="AI588" i="18"/>
  <c r="AL588" i="18" s="1"/>
  <c r="AI587" i="18"/>
  <c r="AL587" i="18" s="1"/>
  <c r="AI586" i="18"/>
  <c r="AL586" i="18" s="1"/>
  <c r="AI585" i="18"/>
  <c r="AL585" i="18" s="1"/>
  <c r="AI584" i="18"/>
  <c r="AL584" i="18" s="1"/>
  <c r="AI583" i="18"/>
  <c r="AL583" i="18" s="1"/>
  <c r="AI582" i="18"/>
  <c r="AL582" i="18" s="1"/>
  <c r="AI581" i="18"/>
  <c r="AL581" i="18" s="1"/>
  <c r="AI580" i="18"/>
  <c r="AL580" i="18" s="1"/>
  <c r="AI579" i="18"/>
  <c r="AL579" i="18" s="1"/>
  <c r="AI578" i="18"/>
  <c r="AL578" i="18" s="1"/>
  <c r="AI577" i="18"/>
  <c r="AL577" i="18" s="1"/>
  <c r="AI576" i="18"/>
  <c r="AL576" i="18" s="1"/>
  <c r="AI575" i="18"/>
  <c r="AL575" i="18" s="1"/>
  <c r="AI574" i="18"/>
  <c r="AL574" i="18" s="1"/>
  <c r="AI573" i="18"/>
  <c r="AL573" i="18" s="1"/>
  <c r="AI572" i="18"/>
  <c r="AL572" i="18" s="1"/>
  <c r="AI571" i="18"/>
  <c r="AL571" i="18" s="1"/>
  <c r="AI570" i="18"/>
  <c r="AL570" i="18" s="1"/>
  <c r="AI569" i="18"/>
  <c r="AL569" i="18" s="1"/>
  <c r="AI568" i="18"/>
  <c r="AL568" i="18" s="1"/>
  <c r="AI567" i="18"/>
  <c r="AL567" i="18" s="1"/>
  <c r="AI566" i="18"/>
  <c r="AL566" i="18" s="1"/>
  <c r="AI565" i="18"/>
  <c r="AL565" i="18" s="1"/>
  <c r="AI564" i="18"/>
  <c r="AL564" i="18" s="1"/>
  <c r="AI563" i="18"/>
  <c r="AL563" i="18" s="1"/>
  <c r="AI562" i="18"/>
  <c r="AL562" i="18" s="1"/>
  <c r="AI561" i="18"/>
  <c r="AL561" i="18" s="1"/>
  <c r="AI560" i="18"/>
  <c r="AL560" i="18" s="1"/>
  <c r="AI559" i="18"/>
  <c r="AL559" i="18" s="1"/>
  <c r="AI558" i="18"/>
  <c r="AL558" i="18" s="1"/>
  <c r="AI557" i="18"/>
  <c r="AL557" i="18" s="1"/>
  <c r="AI556" i="18"/>
  <c r="AL556" i="18" s="1"/>
  <c r="AI555" i="18"/>
  <c r="AL555" i="18" s="1"/>
  <c r="AI554" i="18"/>
  <c r="AL554" i="18" s="1"/>
  <c r="AI553" i="18"/>
  <c r="AL553" i="18" s="1"/>
  <c r="AI552" i="18"/>
  <c r="AL552" i="18" s="1"/>
  <c r="AI551" i="18"/>
  <c r="AL551" i="18" s="1"/>
  <c r="AI550" i="18"/>
  <c r="AL550" i="18" s="1"/>
  <c r="AI549" i="18"/>
  <c r="AL549" i="18" s="1"/>
  <c r="AI548" i="18"/>
  <c r="AL548" i="18" s="1"/>
  <c r="AI547" i="18"/>
  <c r="AL547" i="18" s="1"/>
  <c r="AI546" i="18"/>
  <c r="AL546" i="18" s="1"/>
  <c r="AI545" i="18"/>
  <c r="AL545" i="18" s="1"/>
  <c r="AI544" i="18"/>
  <c r="AL544" i="18" s="1"/>
  <c r="AI543" i="18"/>
  <c r="AL543" i="18" s="1"/>
  <c r="AI542" i="18"/>
  <c r="AL542" i="18" s="1"/>
  <c r="AI541" i="18"/>
  <c r="AL541" i="18" s="1"/>
  <c r="AI540" i="18"/>
  <c r="AL540" i="18" s="1"/>
  <c r="AI539" i="18"/>
  <c r="AL539" i="18" s="1"/>
  <c r="AI538" i="18"/>
  <c r="AL538" i="18" s="1"/>
  <c r="AI537" i="18"/>
  <c r="AL537" i="18" s="1"/>
  <c r="AI536" i="18"/>
  <c r="AL536" i="18" s="1"/>
  <c r="AI535" i="18"/>
  <c r="AL535" i="18" s="1"/>
  <c r="AI534" i="18"/>
  <c r="AL534" i="18" s="1"/>
  <c r="AI533" i="18"/>
  <c r="AL533" i="18" s="1"/>
  <c r="AI532" i="18"/>
  <c r="AL532" i="18" s="1"/>
  <c r="AI531" i="18"/>
  <c r="AL531" i="18" s="1"/>
  <c r="AI530" i="18"/>
  <c r="AL530" i="18" s="1"/>
  <c r="AI529" i="18"/>
  <c r="AL529" i="18" s="1"/>
  <c r="AI528" i="18"/>
  <c r="AL528" i="18" s="1"/>
  <c r="AI527" i="18"/>
  <c r="AL527" i="18" s="1"/>
  <c r="AI526" i="18"/>
  <c r="AL526" i="18" s="1"/>
  <c r="AI525" i="18"/>
  <c r="AL525" i="18" s="1"/>
  <c r="AI524" i="18"/>
  <c r="AL524" i="18" s="1"/>
  <c r="AI523" i="18"/>
  <c r="AL523" i="18" s="1"/>
  <c r="AI522" i="18"/>
  <c r="AL522" i="18" s="1"/>
  <c r="AI521" i="18"/>
  <c r="AL521" i="18" s="1"/>
  <c r="AI520" i="18"/>
  <c r="AL520" i="18" s="1"/>
  <c r="AI519" i="18"/>
  <c r="AL519" i="18" s="1"/>
  <c r="AI518" i="18"/>
  <c r="AL518" i="18" s="1"/>
  <c r="AI517" i="18"/>
  <c r="AL517" i="18" s="1"/>
  <c r="AI516" i="18"/>
  <c r="AL516" i="18" s="1"/>
  <c r="AI515" i="18"/>
  <c r="AL515" i="18" s="1"/>
  <c r="AI514" i="18"/>
  <c r="AL514" i="18" s="1"/>
  <c r="AI513" i="18"/>
  <c r="AL513" i="18" s="1"/>
  <c r="AI512" i="18"/>
  <c r="AL512" i="18" s="1"/>
  <c r="AI511" i="18"/>
  <c r="AL511" i="18" s="1"/>
  <c r="AI510" i="18"/>
  <c r="AL510" i="18" s="1"/>
  <c r="AI509" i="18"/>
  <c r="AL509" i="18" s="1"/>
  <c r="AI508" i="18"/>
  <c r="AL508" i="18" s="1"/>
  <c r="AI507" i="18"/>
  <c r="AL507" i="18" s="1"/>
  <c r="AI506" i="18"/>
  <c r="AL506" i="18" s="1"/>
  <c r="AI505" i="18"/>
  <c r="AL505" i="18" s="1"/>
  <c r="AI504" i="18"/>
  <c r="AL504" i="18" s="1"/>
  <c r="AI503" i="18"/>
  <c r="AL503" i="18" s="1"/>
  <c r="AI502" i="18"/>
  <c r="AL502" i="18" s="1"/>
  <c r="AI501" i="18"/>
  <c r="AL501" i="18" s="1"/>
  <c r="AI500" i="18"/>
  <c r="AL500" i="18" s="1"/>
  <c r="AI499" i="18"/>
  <c r="AL499" i="18" s="1"/>
  <c r="AI498" i="18"/>
  <c r="AL498" i="18" s="1"/>
  <c r="AI497" i="18"/>
  <c r="AL497" i="18" s="1"/>
  <c r="AI496" i="18"/>
  <c r="AL496" i="18" s="1"/>
  <c r="AI495" i="18"/>
  <c r="AL495" i="18" s="1"/>
  <c r="AI494" i="18"/>
  <c r="AL494" i="18" s="1"/>
  <c r="AI493" i="18"/>
  <c r="AL493" i="18" s="1"/>
  <c r="AI492" i="18"/>
  <c r="AL492" i="18" s="1"/>
  <c r="AI491" i="18"/>
  <c r="AL491" i="18" s="1"/>
  <c r="AI490" i="18"/>
  <c r="AL490" i="18" s="1"/>
  <c r="AI489" i="18"/>
  <c r="AL489" i="18" s="1"/>
  <c r="AI488" i="18"/>
  <c r="AL488" i="18" s="1"/>
  <c r="AI487" i="18"/>
  <c r="AL487" i="18" s="1"/>
  <c r="AI486" i="18"/>
  <c r="AL486" i="18" s="1"/>
  <c r="AI485" i="18"/>
  <c r="AL485" i="18" s="1"/>
  <c r="AI484" i="18"/>
  <c r="AL484" i="18" s="1"/>
  <c r="AI483" i="18"/>
  <c r="AL483" i="18" s="1"/>
  <c r="AI482" i="18"/>
  <c r="AL482" i="18" s="1"/>
  <c r="AI481" i="18"/>
  <c r="AL481" i="18" s="1"/>
  <c r="AI480" i="18"/>
  <c r="AL480" i="18" s="1"/>
  <c r="AI479" i="18"/>
  <c r="AL479" i="18" s="1"/>
  <c r="AI478" i="18"/>
  <c r="AL478" i="18" s="1"/>
  <c r="AI477" i="18"/>
  <c r="AL477" i="18" s="1"/>
  <c r="AI476" i="18"/>
  <c r="AL476" i="18" s="1"/>
  <c r="AI475" i="18"/>
  <c r="AL475" i="18" s="1"/>
  <c r="AI474" i="18"/>
  <c r="AL474" i="18" s="1"/>
  <c r="AI473" i="18"/>
  <c r="AL473" i="18" s="1"/>
  <c r="AI472" i="18"/>
  <c r="AL472" i="18" s="1"/>
  <c r="AI471" i="18"/>
  <c r="AL471" i="18" s="1"/>
  <c r="AI470" i="18"/>
  <c r="AL470" i="18" s="1"/>
  <c r="AI469" i="18"/>
  <c r="AL469" i="18" s="1"/>
  <c r="AI468" i="18"/>
  <c r="AL468" i="18" s="1"/>
  <c r="AI467" i="18"/>
  <c r="AL467" i="18" s="1"/>
  <c r="AI466" i="18"/>
  <c r="AL466" i="18" s="1"/>
  <c r="AI465" i="18"/>
  <c r="AL465" i="18" s="1"/>
  <c r="AI464" i="18"/>
  <c r="AL464" i="18" s="1"/>
  <c r="AI463" i="18"/>
  <c r="AL463" i="18" s="1"/>
  <c r="AI462" i="18"/>
  <c r="AL462" i="18" s="1"/>
  <c r="AI461" i="18"/>
  <c r="AL461" i="18" s="1"/>
  <c r="AI460" i="18"/>
  <c r="AL460" i="18" s="1"/>
  <c r="AI459" i="18"/>
  <c r="AL459" i="18" s="1"/>
  <c r="AI458" i="18"/>
  <c r="AL458" i="18" s="1"/>
  <c r="AI457" i="18"/>
  <c r="AL457" i="18" s="1"/>
  <c r="AI456" i="18"/>
  <c r="AL456" i="18" s="1"/>
  <c r="AI455" i="18"/>
  <c r="AL455" i="18" s="1"/>
  <c r="AI454" i="18"/>
  <c r="AL454" i="18" s="1"/>
  <c r="AI453" i="18"/>
  <c r="AL453" i="18" s="1"/>
  <c r="AI452" i="18"/>
  <c r="AL452" i="18" s="1"/>
  <c r="AI451" i="18"/>
  <c r="AL451" i="18" s="1"/>
  <c r="AI450" i="18"/>
  <c r="AL450" i="18" s="1"/>
  <c r="AI449" i="18"/>
  <c r="AL449" i="18" s="1"/>
  <c r="AI448" i="18"/>
  <c r="AL448" i="18" s="1"/>
  <c r="AI447" i="18"/>
  <c r="AL447" i="18" s="1"/>
  <c r="AI446" i="18"/>
  <c r="AL446" i="18" s="1"/>
  <c r="AI445" i="18"/>
  <c r="AL445" i="18" s="1"/>
  <c r="AI444" i="18"/>
  <c r="AL444" i="18" s="1"/>
  <c r="AI443" i="18"/>
  <c r="AL443" i="18" s="1"/>
  <c r="AI442" i="18"/>
  <c r="AL442" i="18" s="1"/>
  <c r="AI441" i="18"/>
  <c r="AL441" i="18" s="1"/>
  <c r="AI440" i="18"/>
  <c r="AL440" i="18" s="1"/>
  <c r="AI439" i="18"/>
  <c r="AL439" i="18" s="1"/>
  <c r="AI438" i="18"/>
  <c r="AL438" i="18" s="1"/>
  <c r="AI437" i="18"/>
  <c r="AL437" i="18" s="1"/>
  <c r="AI436" i="18"/>
  <c r="AL436" i="18" s="1"/>
  <c r="AI435" i="18"/>
  <c r="AL435" i="18" s="1"/>
  <c r="AI434" i="18"/>
  <c r="AL434" i="18" s="1"/>
  <c r="AI433" i="18"/>
  <c r="AL433" i="18" s="1"/>
  <c r="AI432" i="18"/>
  <c r="AL432" i="18" s="1"/>
  <c r="AI431" i="18"/>
  <c r="AL431" i="18" s="1"/>
  <c r="AI430" i="18"/>
  <c r="AL430" i="18" s="1"/>
  <c r="AI429" i="18"/>
  <c r="AL429" i="18" s="1"/>
  <c r="AI428" i="18"/>
  <c r="AL428" i="18" s="1"/>
  <c r="AI427" i="18"/>
  <c r="AL427" i="18" s="1"/>
  <c r="AI426" i="18"/>
  <c r="AL426" i="18" s="1"/>
  <c r="AI425" i="18"/>
  <c r="AL425" i="18" s="1"/>
  <c r="AI424" i="18"/>
  <c r="AL424" i="18" s="1"/>
  <c r="AI423" i="18"/>
  <c r="AL423" i="18" s="1"/>
  <c r="AI422" i="18"/>
  <c r="AL422" i="18" s="1"/>
  <c r="AI421" i="18"/>
  <c r="AL421" i="18" s="1"/>
  <c r="AI420" i="18"/>
  <c r="AL420" i="18" s="1"/>
  <c r="AI419" i="18"/>
  <c r="AL419" i="18" s="1"/>
  <c r="AI418" i="18"/>
  <c r="AL418" i="18" s="1"/>
  <c r="AI417" i="18"/>
  <c r="AL417" i="18" s="1"/>
  <c r="AI416" i="18"/>
  <c r="AL416" i="18" s="1"/>
  <c r="AI415" i="18"/>
  <c r="AL415" i="18" s="1"/>
  <c r="AI414" i="18"/>
  <c r="AL414" i="18" s="1"/>
  <c r="AI413" i="18"/>
  <c r="AL413" i="18" s="1"/>
  <c r="AI412" i="18"/>
  <c r="AL412" i="18" s="1"/>
  <c r="AI411" i="18"/>
  <c r="AL411" i="18" s="1"/>
  <c r="AI410" i="18"/>
  <c r="AL410" i="18" s="1"/>
  <c r="AI409" i="18"/>
  <c r="AL409" i="18" s="1"/>
  <c r="AI408" i="18"/>
  <c r="AL408" i="18" s="1"/>
  <c r="AI407" i="18"/>
  <c r="AL407" i="18" s="1"/>
  <c r="AI406" i="18"/>
  <c r="AL406" i="18" s="1"/>
  <c r="AI405" i="18"/>
  <c r="AL405" i="18" s="1"/>
  <c r="AI404" i="18"/>
  <c r="AL404" i="18" s="1"/>
  <c r="AI403" i="18"/>
  <c r="AL403" i="18" s="1"/>
  <c r="AI402" i="18"/>
  <c r="AL402" i="18" s="1"/>
  <c r="AI401" i="18"/>
  <c r="AL401" i="18" s="1"/>
  <c r="AI400" i="18"/>
  <c r="AL400" i="18" s="1"/>
  <c r="AI399" i="18"/>
  <c r="AL399" i="18" s="1"/>
  <c r="AI398" i="18"/>
  <c r="AL398" i="18" s="1"/>
  <c r="AI397" i="18"/>
  <c r="AL397" i="18" s="1"/>
  <c r="AI396" i="18"/>
  <c r="AL396" i="18" s="1"/>
  <c r="AI395" i="18"/>
  <c r="AL395" i="18" s="1"/>
  <c r="AI394" i="18"/>
  <c r="AL394" i="18" s="1"/>
  <c r="AI393" i="18"/>
  <c r="AL393" i="18" s="1"/>
  <c r="AI392" i="18"/>
  <c r="AL392" i="18" s="1"/>
  <c r="AI391" i="18"/>
  <c r="AL391" i="18" s="1"/>
  <c r="AI390" i="18"/>
  <c r="AL390" i="18" s="1"/>
  <c r="AI389" i="18"/>
  <c r="AL389" i="18" s="1"/>
  <c r="AI388" i="18"/>
  <c r="AL388" i="18" s="1"/>
  <c r="AI387" i="18"/>
  <c r="AL387" i="18" s="1"/>
  <c r="AI386" i="18"/>
  <c r="AL386" i="18" s="1"/>
  <c r="AI385" i="18"/>
  <c r="AL385" i="18" s="1"/>
  <c r="AI384" i="18"/>
  <c r="AL384" i="18" s="1"/>
  <c r="AI383" i="18"/>
  <c r="AL383" i="18" s="1"/>
  <c r="AI382" i="18"/>
  <c r="AL382" i="18" s="1"/>
  <c r="AI381" i="18"/>
  <c r="AL381" i="18" s="1"/>
  <c r="AI380" i="18"/>
  <c r="AL380" i="18" s="1"/>
  <c r="AI379" i="18"/>
  <c r="AL379" i="18" s="1"/>
  <c r="AI378" i="18"/>
  <c r="AL378" i="18" s="1"/>
  <c r="AI377" i="18"/>
  <c r="AL377" i="18" s="1"/>
  <c r="AI376" i="18"/>
  <c r="AL376" i="18" s="1"/>
  <c r="AI375" i="18"/>
  <c r="AL375" i="18" s="1"/>
  <c r="AI374" i="18"/>
  <c r="AL374" i="18" s="1"/>
  <c r="AI373" i="18"/>
  <c r="AL373" i="18" s="1"/>
  <c r="AI372" i="18"/>
  <c r="AL372" i="18" s="1"/>
  <c r="AI371" i="18"/>
  <c r="AL371" i="18" s="1"/>
  <c r="AI370" i="18"/>
  <c r="AL370" i="18" s="1"/>
  <c r="AI369" i="18"/>
  <c r="AL369" i="18" s="1"/>
  <c r="AI368" i="18"/>
  <c r="AL368" i="18" s="1"/>
  <c r="AI367" i="18"/>
  <c r="AL367" i="18" s="1"/>
  <c r="AI366" i="18"/>
  <c r="AL366" i="18" s="1"/>
  <c r="AI365" i="18"/>
  <c r="AL365" i="18" s="1"/>
  <c r="AI364" i="18"/>
  <c r="AL364" i="18" s="1"/>
  <c r="AI363" i="18"/>
  <c r="AL363" i="18" s="1"/>
  <c r="AI362" i="18"/>
  <c r="AL362" i="18" s="1"/>
  <c r="AI361" i="18"/>
  <c r="AL361" i="18" s="1"/>
  <c r="AI360" i="18"/>
  <c r="AL360" i="18" s="1"/>
  <c r="AI359" i="18"/>
  <c r="AL359" i="18" s="1"/>
  <c r="AI358" i="18"/>
  <c r="AL358" i="18" s="1"/>
  <c r="AI357" i="18"/>
  <c r="AL357" i="18" s="1"/>
  <c r="AI356" i="18"/>
  <c r="AL356" i="18" s="1"/>
  <c r="AI355" i="18"/>
  <c r="AL355" i="18" s="1"/>
  <c r="AI354" i="18"/>
  <c r="AL354" i="18" s="1"/>
  <c r="AI353" i="18"/>
  <c r="AL353" i="18" s="1"/>
  <c r="AI352" i="18"/>
  <c r="AL352" i="18" s="1"/>
  <c r="AI351" i="18"/>
  <c r="AL351" i="18" s="1"/>
  <c r="AI350" i="18"/>
  <c r="AL350" i="18" s="1"/>
  <c r="AI349" i="18"/>
  <c r="AL349" i="18" s="1"/>
  <c r="AI348" i="18"/>
  <c r="AL348" i="18" s="1"/>
  <c r="AI347" i="18"/>
  <c r="AL347" i="18" s="1"/>
  <c r="AI346" i="18"/>
  <c r="AL346" i="18" s="1"/>
  <c r="AI345" i="18"/>
  <c r="AL345" i="18" s="1"/>
  <c r="AI344" i="18"/>
  <c r="AL344" i="18" s="1"/>
  <c r="AI343" i="18"/>
  <c r="AL343" i="18" s="1"/>
  <c r="AL342" i="18"/>
  <c r="AI341" i="18"/>
  <c r="AL341" i="18" s="1"/>
  <c r="AI340" i="18"/>
  <c r="AL340" i="18" s="1"/>
  <c r="AL339" i="18"/>
  <c r="AI338" i="18"/>
  <c r="AL338" i="18" s="1"/>
  <c r="AI337" i="18"/>
  <c r="AL337" i="18" s="1"/>
  <c r="AI336" i="18"/>
  <c r="AL336" i="18" s="1"/>
  <c r="AI335" i="18"/>
  <c r="AL335" i="18" s="1"/>
  <c r="AL334" i="18"/>
  <c r="AI333" i="18"/>
  <c r="AL333" i="18" s="1"/>
  <c r="AI332" i="18"/>
  <c r="AL332" i="18" s="1"/>
  <c r="AI331" i="18"/>
  <c r="AL331" i="18" s="1"/>
  <c r="AI330" i="18"/>
  <c r="AL330" i="18" s="1"/>
  <c r="AI329" i="18"/>
  <c r="AL329" i="18" s="1"/>
  <c r="AI328" i="18"/>
  <c r="AL328" i="18" s="1"/>
  <c r="AI327" i="18"/>
  <c r="AL327" i="18" s="1"/>
  <c r="AI326" i="18"/>
  <c r="AL326" i="18" s="1"/>
  <c r="AI325" i="18"/>
  <c r="AL325" i="18" s="1"/>
  <c r="AI324" i="18"/>
  <c r="AL324" i="18" s="1"/>
  <c r="AI323" i="18"/>
  <c r="AL323" i="18" s="1"/>
  <c r="AI322" i="18"/>
  <c r="AL322" i="18" s="1"/>
  <c r="AI321" i="18"/>
  <c r="AL321" i="18" s="1"/>
  <c r="AI320" i="18"/>
  <c r="AL320" i="18" s="1"/>
  <c r="AI319" i="18"/>
  <c r="AL319" i="18" s="1"/>
  <c r="AI318" i="18"/>
  <c r="AL318" i="18" s="1"/>
  <c r="AI317" i="18"/>
  <c r="AL317" i="18" s="1"/>
  <c r="AL316" i="18"/>
  <c r="AI316" i="18"/>
  <c r="AI315" i="18"/>
  <c r="AL315" i="18" s="1"/>
  <c r="AI314" i="18"/>
  <c r="AL314" i="18" s="1"/>
  <c r="AI313" i="18"/>
  <c r="AL313" i="18" s="1"/>
  <c r="AI312" i="18"/>
  <c r="AL312" i="18" s="1"/>
  <c r="AI311" i="18"/>
  <c r="AL311" i="18" s="1"/>
  <c r="AI310" i="18"/>
  <c r="AL310" i="18" s="1"/>
  <c r="AI309" i="18"/>
  <c r="AL309" i="18" s="1"/>
  <c r="AI308" i="18"/>
  <c r="AL308" i="18" s="1"/>
  <c r="AI307" i="18"/>
  <c r="AL307" i="18" s="1"/>
  <c r="AI306" i="18"/>
  <c r="AL306" i="18" s="1"/>
  <c r="AI305" i="18"/>
  <c r="AL305" i="18" s="1"/>
  <c r="AI304" i="18"/>
  <c r="AL304" i="18" s="1"/>
  <c r="AI303" i="18"/>
  <c r="AL303" i="18" s="1"/>
  <c r="AI302" i="18"/>
  <c r="AL302" i="18" s="1"/>
  <c r="AI301" i="18"/>
  <c r="AL301" i="18" s="1"/>
  <c r="AI300" i="18"/>
  <c r="AL300" i="18" s="1"/>
  <c r="AI299" i="18"/>
  <c r="AL299" i="18" s="1"/>
  <c r="AI298" i="18"/>
  <c r="AL298" i="18" s="1"/>
  <c r="AI297" i="18"/>
  <c r="AL297" i="18" s="1"/>
  <c r="AI296" i="18"/>
  <c r="AL296" i="18" s="1"/>
  <c r="AI295" i="18"/>
  <c r="AL295" i="18" s="1"/>
  <c r="AI294" i="18"/>
  <c r="AL294" i="18" s="1"/>
  <c r="AI293" i="18"/>
  <c r="AL293" i="18" s="1"/>
  <c r="AI292" i="18"/>
  <c r="AL292" i="18" s="1"/>
  <c r="AI291" i="18"/>
  <c r="AL291" i="18" s="1"/>
  <c r="AI290" i="18"/>
  <c r="AL290" i="18" s="1"/>
  <c r="AI289" i="18"/>
  <c r="AL289" i="18" s="1"/>
  <c r="AI288" i="18"/>
  <c r="AL288" i="18" s="1"/>
  <c r="AI287" i="18"/>
  <c r="AL287" i="18" s="1"/>
  <c r="AI286" i="18"/>
  <c r="AL286" i="18" s="1"/>
  <c r="AI285" i="18"/>
  <c r="AL285" i="18" s="1"/>
  <c r="AI284" i="18"/>
  <c r="AL284" i="18" s="1"/>
  <c r="AI283" i="18"/>
  <c r="AL283" i="18" s="1"/>
  <c r="AI282" i="18"/>
  <c r="AL282" i="18" s="1"/>
  <c r="AI281" i="18"/>
  <c r="AL281" i="18" s="1"/>
  <c r="AI280" i="18"/>
  <c r="AL280" i="18" s="1"/>
  <c r="AI279" i="18"/>
  <c r="AL279" i="18" s="1"/>
  <c r="AI278" i="18"/>
  <c r="AL278" i="18" s="1"/>
  <c r="AI277" i="18"/>
  <c r="AL277" i="18" s="1"/>
  <c r="AI276" i="18"/>
  <c r="AL276" i="18" s="1"/>
  <c r="AI275" i="18"/>
  <c r="AL275" i="18" s="1"/>
  <c r="AI274" i="18"/>
  <c r="AL274" i="18" s="1"/>
  <c r="AI273" i="18"/>
  <c r="AL273" i="18" s="1"/>
  <c r="AI272" i="18"/>
  <c r="AL272" i="18" s="1"/>
  <c r="AI271" i="18"/>
  <c r="AL271" i="18" s="1"/>
  <c r="AI270" i="18"/>
  <c r="AL270" i="18" s="1"/>
  <c r="AI269" i="18"/>
  <c r="AL269" i="18" s="1"/>
  <c r="AI268" i="18"/>
  <c r="AL268" i="18" s="1"/>
  <c r="AI267" i="18"/>
  <c r="AL267" i="18" s="1"/>
  <c r="AI266" i="18"/>
  <c r="AL266" i="18" s="1"/>
  <c r="AI265" i="18"/>
  <c r="AL265" i="18" s="1"/>
  <c r="AI264" i="18"/>
  <c r="AL264" i="18" s="1"/>
  <c r="AI263" i="18"/>
  <c r="AL263" i="18" s="1"/>
  <c r="AI262" i="18"/>
  <c r="AL262" i="18" s="1"/>
  <c r="AI261" i="18"/>
  <c r="AL261" i="18" s="1"/>
  <c r="AI260" i="18"/>
  <c r="AL260" i="18" s="1"/>
  <c r="AI259" i="18"/>
  <c r="AL259" i="18" s="1"/>
  <c r="AI258" i="18"/>
  <c r="AL258" i="18" s="1"/>
  <c r="AI257" i="18"/>
  <c r="AL257" i="18" s="1"/>
  <c r="AI256" i="18"/>
  <c r="AL256" i="18" s="1"/>
  <c r="AI255" i="18"/>
  <c r="AL255" i="18" s="1"/>
  <c r="AI254" i="18"/>
  <c r="AL254" i="18" s="1"/>
  <c r="AI253" i="18"/>
  <c r="AL253" i="18" s="1"/>
  <c r="AI252" i="18"/>
  <c r="AL252" i="18" s="1"/>
  <c r="AI251" i="18"/>
  <c r="AL251" i="18" s="1"/>
  <c r="AI250" i="18"/>
  <c r="AL250" i="18" s="1"/>
  <c r="AI249" i="18"/>
  <c r="AL249" i="18" s="1"/>
  <c r="AI248" i="18"/>
  <c r="AL248" i="18" s="1"/>
  <c r="AI247" i="18"/>
  <c r="AL247" i="18" s="1"/>
  <c r="AI246" i="18"/>
  <c r="AL246" i="18" s="1"/>
  <c r="AI245" i="18"/>
  <c r="AL245" i="18" s="1"/>
  <c r="AI244" i="18"/>
  <c r="AL244" i="18" s="1"/>
  <c r="AI243" i="18"/>
  <c r="AL243" i="18" s="1"/>
  <c r="AI242" i="18"/>
  <c r="AL242" i="18" s="1"/>
  <c r="AI241" i="18"/>
  <c r="AL241" i="18" s="1"/>
  <c r="AI240" i="18"/>
  <c r="AL240" i="18" s="1"/>
  <c r="AI239" i="18"/>
  <c r="AL239" i="18" s="1"/>
  <c r="AI238" i="18"/>
  <c r="AL238" i="18" s="1"/>
  <c r="AI237" i="18"/>
  <c r="AL237" i="18" s="1"/>
  <c r="AI236" i="18"/>
  <c r="AL236" i="18" s="1"/>
  <c r="AI235" i="18"/>
  <c r="AL235" i="18" s="1"/>
  <c r="AI234" i="18"/>
  <c r="AL234" i="18" s="1"/>
  <c r="AI233" i="18"/>
  <c r="AL233" i="18" s="1"/>
  <c r="AI232" i="18"/>
  <c r="AL232" i="18" s="1"/>
  <c r="AI231" i="18"/>
  <c r="AL231" i="18" s="1"/>
  <c r="AI230" i="18"/>
  <c r="AL230" i="18" s="1"/>
  <c r="AI229" i="18"/>
  <c r="AL229" i="18" s="1"/>
  <c r="AI228" i="18"/>
  <c r="AL228" i="18" s="1"/>
  <c r="AI227" i="18"/>
  <c r="AL227" i="18" s="1"/>
  <c r="AI226" i="18"/>
  <c r="AL226" i="18" s="1"/>
  <c r="AI225" i="18"/>
  <c r="AL225" i="18" s="1"/>
  <c r="AI224" i="18"/>
  <c r="AL224" i="18" s="1"/>
  <c r="AI223" i="18"/>
  <c r="AL223" i="18" s="1"/>
  <c r="AI222" i="18"/>
  <c r="AL222" i="18" s="1"/>
  <c r="AI221" i="18"/>
  <c r="AL221" i="18" s="1"/>
  <c r="AI220" i="18"/>
  <c r="AL220" i="18" s="1"/>
  <c r="AI219" i="18"/>
  <c r="AL219" i="18" s="1"/>
  <c r="AI218" i="18"/>
  <c r="AL218" i="18" s="1"/>
  <c r="AI217" i="18"/>
  <c r="AL217" i="18" s="1"/>
  <c r="AI216" i="18"/>
  <c r="AL216" i="18" s="1"/>
  <c r="AI215" i="18"/>
  <c r="AL215" i="18" s="1"/>
  <c r="AI214" i="18"/>
  <c r="AL214" i="18" s="1"/>
  <c r="AI213" i="18"/>
  <c r="AL213" i="18" s="1"/>
  <c r="AI212" i="18"/>
  <c r="AL212" i="18" s="1"/>
  <c r="AI211" i="18"/>
  <c r="AL211" i="18" s="1"/>
  <c r="AI210" i="18"/>
  <c r="AL210" i="18" s="1"/>
  <c r="AI209" i="18"/>
  <c r="AL209" i="18" s="1"/>
  <c r="AI208" i="18"/>
  <c r="AL208" i="18" s="1"/>
  <c r="AI207" i="18"/>
  <c r="AL207" i="18" s="1"/>
  <c r="AI206" i="18"/>
  <c r="AL206" i="18" s="1"/>
  <c r="AI205" i="18"/>
  <c r="AL205" i="18" s="1"/>
  <c r="AI204" i="18"/>
  <c r="AL204" i="18" s="1"/>
  <c r="AI203" i="18"/>
  <c r="AL203" i="18" s="1"/>
  <c r="AI202" i="18"/>
  <c r="AL202" i="18" s="1"/>
  <c r="AI201" i="18"/>
  <c r="AL201" i="18" s="1"/>
  <c r="AI200" i="18"/>
  <c r="AL200" i="18" s="1"/>
  <c r="AI199" i="18"/>
  <c r="AL199" i="18" s="1"/>
  <c r="AI198" i="18"/>
  <c r="AL198" i="18" s="1"/>
  <c r="AI197" i="18"/>
  <c r="AL197" i="18" s="1"/>
  <c r="AI196" i="18"/>
  <c r="AL196" i="18" s="1"/>
  <c r="AI195" i="18"/>
  <c r="AL195" i="18" s="1"/>
  <c r="AI194" i="18"/>
  <c r="AL194" i="18" s="1"/>
  <c r="AI193" i="18"/>
  <c r="AL193" i="18" s="1"/>
  <c r="AI192" i="18"/>
  <c r="AL192" i="18" s="1"/>
  <c r="AI191" i="18"/>
  <c r="AL191" i="18" s="1"/>
  <c r="AI190" i="18"/>
  <c r="AL190" i="18" s="1"/>
  <c r="AI189" i="18"/>
  <c r="AL189" i="18" s="1"/>
  <c r="AI188" i="18"/>
  <c r="AL188" i="18" s="1"/>
  <c r="AI187" i="18"/>
  <c r="AL187" i="18" s="1"/>
  <c r="AI186" i="18"/>
  <c r="AL186" i="18" s="1"/>
  <c r="AI185" i="18"/>
  <c r="AL185" i="18" s="1"/>
  <c r="AI184" i="18"/>
  <c r="AL184" i="18" s="1"/>
  <c r="AI183" i="18"/>
  <c r="AL183" i="18" s="1"/>
  <c r="AI182" i="18"/>
  <c r="AL182" i="18" s="1"/>
  <c r="AI181" i="18"/>
  <c r="AL181" i="18" s="1"/>
  <c r="AI180" i="18"/>
  <c r="AL180" i="18" s="1"/>
  <c r="AI179" i="18"/>
  <c r="AL179" i="18" s="1"/>
  <c r="AI178" i="18"/>
  <c r="AL178" i="18" s="1"/>
  <c r="AI177" i="18"/>
  <c r="AL177" i="18" s="1"/>
  <c r="AI176" i="18"/>
  <c r="AL176" i="18" s="1"/>
  <c r="AI175" i="18"/>
  <c r="AL175" i="18" s="1"/>
  <c r="AI174" i="18"/>
  <c r="AL174" i="18" s="1"/>
  <c r="AI173" i="18"/>
  <c r="AL173" i="18" s="1"/>
  <c r="AI172" i="18"/>
  <c r="AL172" i="18" s="1"/>
  <c r="AI171" i="18"/>
  <c r="AL171" i="18" s="1"/>
  <c r="AI170" i="18"/>
  <c r="AL170" i="18" s="1"/>
  <c r="AI169" i="18"/>
  <c r="AL169" i="18" s="1"/>
  <c r="AI168" i="18"/>
  <c r="AL168" i="18" s="1"/>
  <c r="AI167" i="18"/>
  <c r="AL167" i="18" s="1"/>
  <c r="AI166" i="18"/>
  <c r="AL166" i="18" s="1"/>
  <c r="AI165" i="18"/>
  <c r="AL165" i="18" s="1"/>
  <c r="AI164" i="18"/>
  <c r="AL164" i="18" s="1"/>
  <c r="AI163" i="18"/>
  <c r="AL163" i="18" s="1"/>
  <c r="AI162" i="18"/>
  <c r="AL162" i="18" s="1"/>
  <c r="AI161" i="18"/>
  <c r="AL161" i="18" s="1"/>
  <c r="AI160" i="18"/>
  <c r="AL160" i="18" s="1"/>
  <c r="AI159" i="18"/>
  <c r="AL159" i="18" s="1"/>
  <c r="AI158" i="18"/>
  <c r="AL158" i="18" s="1"/>
  <c r="AI157" i="18"/>
  <c r="AL157" i="18" s="1"/>
  <c r="AI156" i="18"/>
  <c r="AL156" i="18" s="1"/>
  <c r="AI155" i="18"/>
  <c r="AL155" i="18" s="1"/>
  <c r="AI154" i="18"/>
  <c r="AL154" i="18" s="1"/>
  <c r="AI153" i="18"/>
  <c r="AL153" i="18" s="1"/>
  <c r="AI152" i="18"/>
  <c r="AL152" i="18" s="1"/>
  <c r="AI151" i="18"/>
  <c r="AL151" i="18" s="1"/>
  <c r="AI150" i="18"/>
  <c r="AL150" i="18" s="1"/>
  <c r="AI149" i="18"/>
  <c r="AL149" i="18" s="1"/>
  <c r="AI148" i="18"/>
  <c r="AL148" i="18" s="1"/>
  <c r="AI147" i="18"/>
  <c r="AL147" i="18" s="1"/>
  <c r="AI146" i="18"/>
  <c r="AL146" i="18" s="1"/>
  <c r="AI145" i="18"/>
  <c r="AL145" i="18" s="1"/>
  <c r="AI144" i="18"/>
  <c r="AL144" i="18" s="1"/>
  <c r="AI143" i="18"/>
  <c r="AL143" i="18" s="1"/>
  <c r="AI142" i="18"/>
  <c r="AL142" i="18" s="1"/>
  <c r="AI141" i="18"/>
  <c r="AL141" i="18" s="1"/>
  <c r="AI140" i="18"/>
  <c r="AL140" i="18" s="1"/>
  <c r="AI139" i="18"/>
  <c r="AL139" i="18" s="1"/>
  <c r="AI138" i="18"/>
  <c r="AL138" i="18" s="1"/>
  <c r="AI137" i="18"/>
  <c r="AL137" i="18" s="1"/>
  <c r="AI136" i="18"/>
  <c r="AL136" i="18" s="1"/>
  <c r="AI135" i="18"/>
  <c r="AL135" i="18" s="1"/>
  <c r="AI134" i="18"/>
  <c r="AL134" i="18" s="1"/>
  <c r="AI133" i="18"/>
  <c r="AL133" i="18" s="1"/>
  <c r="AI132" i="18"/>
  <c r="AL132" i="18" s="1"/>
  <c r="AI131" i="18"/>
  <c r="AL131" i="18" s="1"/>
  <c r="AI130" i="18"/>
  <c r="AL130" i="18" s="1"/>
  <c r="AI129" i="18"/>
  <c r="AL129" i="18" s="1"/>
  <c r="AI128" i="18"/>
  <c r="AL128" i="18" s="1"/>
  <c r="AI127" i="18"/>
  <c r="AL127" i="18" s="1"/>
  <c r="AI126" i="18"/>
  <c r="AL126" i="18" s="1"/>
  <c r="AI125" i="18"/>
  <c r="AL125" i="18" s="1"/>
  <c r="AI124" i="18"/>
  <c r="AL124" i="18" s="1"/>
  <c r="AI123" i="18"/>
  <c r="AL123" i="18" s="1"/>
  <c r="AI122" i="18"/>
  <c r="AL122" i="18" s="1"/>
  <c r="AI121" i="18"/>
  <c r="AL121" i="18" s="1"/>
  <c r="AI120" i="18"/>
  <c r="AL120" i="18" s="1"/>
  <c r="AI119" i="18"/>
  <c r="AL119" i="18" s="1"/>
  <c r="AI118" i="18"/>
  <c r="AL118" i="18" s="1"/>
  <c r="AI117" i="18"/>
  <c r="AL117" i="18" s="1"/>
  <c r="AI116" i="18"/>
  <c r="AL116" i="18" s="1"/>
  <c r="AI115" i="18"/>
  <c r="AL115" i="18" s="1"/>
  <c r="AI114" i="18"/>
  <c r="AL114" i="18" s="1"/>
  <c r="AI113" i="18"/>
  <c r="AL113" i="18" s="1"/>
  <c r="AI112" i="18"/>
  <c r="AL112" i="18" s="1"/>
  <c r="AI111" i="18"/>
  <c r="AL111" i="18" s="1"/>
  <c r="AI110" i="18"/>
  <c r="AL110" i="18" s="1"/>
  <c r="AI109" i="18"/>
  <c r="AL109" i="18" s="1"/>
  <c r="AI108" i="18"/>
  <c r="AL108" i="18" s="1"/>
  <c r="AI107" i="18"/>
  <c r="AL107" i="18" s="1"/>
  <c r="AI106" i="18"/>
  <c r="AL106" i="18" s="1"/>
  <c r="AI105" i="18"/>
  <c r="AL105" i="18" s="1"/>
  <c r="AI104" i="18"/>
  <c r="AL104" i="18" s="1"/>
  <c r="AI103" i="18"/>
  <c r="AL103" i="18" s="1"/>
  <c r="AI102" i="18"/>
  <c r="AL102" i="18" s="1"/>
  <c r="AI101" i="18"/>
  <c r="AL101" i="18" s="1"/>
  <c r="AI100" i="18"/>
  <c r="AL100" i="18" s="1"/>
  <c r="AI99" i="18"/>
  <c r="AL99" i="18" s="1"/>
  <c r="AI98" i="18"/>
  <c r="AL98" i="18" s="1"/>
  <c r="AI97" i="18"/>
  <c r="AL97" i="18" s="1"/>
  <c r="AI96" i="18"/>
  <c r="AL96" i="18" s="1"/>
  <c r="AI95" i="18"/>
  <c r="AL95" i="18" s="1"/>
  <c r="AI94" i="18"/>
  <c r="AL94" i="18" s="1"/>
  <c r="AI93" i="18"/>
  <c r="AL93" i="18" s="1"/>
  <c r="AI92" i="18"/>
  <c r="AL92" i="18" s="1"/>
  <c r="AI91" i="18"/>
  <c r="AL91" i="18" s="1"/>
  <c r="AI90" i="18"/>
  <c r="AL90" i="18" s="1"/>
  <c r="AI89" i="18"/>
  <c r="AL89" i="18" s="1"/>
  <c r="AI88" i="18"/>
  <c r="AL88" i="18" s="1"/>
  <c r="AI87" i="18"/>
  <c r="AL87" i="18" s="1"/>
  <c r="AI86" i="18"/>
  <c r="AL86" i="18" s="1"/>
  <c r="AI85" i="18"/>
  <c r="AL85" i="18" s="1"/>
  <c r="AI84" i="18"/>
  <c r="AL84" i="18" s="1"/>
  <c r="AI83" i="18"/>
  <c r="AL83" i="18" s="1"/>
  <c r="AI82" i="18"/>
  <c r="AL82" i="18" s="1"/>
  <c r="AI81" i="18"/>
  <c r="AL81" i="18" s="1"/>
  <c r="AI80" i="18"/>
  <c r="AL80" i="18" s="1"/>
  <c r="AI79" i="18"/>
  <c r="AL79" i="18" s="1"/>
  <c r="AI78" i="18"/>
  <c r="AL78" i="18" s="1"/>
  <c r="AI77" i="18"/>
  <c r="AL77" i="18" s="1"/>
  <c r="AI76" i="18"/>
  <c r="AL76" i="18" s="1"/>
  <c r="AI75" i="18"/>
  <c r="AL75" i="18" s="1"/>
  <c r="AI74" i="18"/>
  <c r="AL74" i="18" s="1"/>
  <c r="AI73" i="18"/>
  <c r="AL73" i="18" s="1"/>
  <c r="AI72" i="18"/>
  <c r="AL72" i="18" s="1"/>
  <c r="AI71" i="18"/>
  <c r="AL71" i="18" s="1"/>
  <c r="AI70" i="18"/>
  <c r="AL70" i="18" s="1"/>
  <c r="AI69" i="18"/>
  <c r="AL69" i="18" s="1"/>
  <c r="AI68" i="18"/>
  <c r="AL68" i="18" s="1"/>
  <c r="AI67" i="18"/>
  <c r="AL67" i="18" s="1"/>
  <c r="AI66" i="18"/>
  <c r="AL66" i="18" s="1"/>
  <c r="AI65" i="18"/>
  <c r="AL65" i="18" s="1"/>
  <c r="AI64" i="18"/>
  <c r="AL64" i="18" s="1"/>
  <c r="AI63" i="18"/>
  <c r="AL63" i="18" s="1"/>
  <c r="AI62" i="18"/>
  <c r="AL62" i="18" s="1"/>
  <c r="AI61" i="18"/>
  <c r="AL61" i="18" s="1"/>
  <c r="AI60" i="18"/>
  <c r="AL60" i="18" s="1"/>
  <c r="AI59" i="18"/>
  <c r="AL59" i="18" s="1"/>
  <c r="AI58" i="18"/>
  <c r="AL58" i="18" s="1"/>
  <c r="AI57" i="18"/>
  <c r="AL57" i="18" s="1"/>
  <c r="AI56" i="18"/>
  <c r="AL56" i="18" s="1"/>
  <c r="AI55" i="18"/>
  <c r="AL55" i="18" s="1"/>
  <c r="AI54" i="18"/>
  <c r="AL54" i="18" s="1"/>
  <c r="AI53" i="18"/>
  <c r="AL53" i="18" s="1"/>
  <c r="AI52" i="18"/>
  <c r="AL52" i="18" s="1"/>
  <c r="AI51" i="18"/>
  <c r="AL51" i="18" s="1"/>
  <c r="AI50" i="18"/>
  <c r="AL50" i="18" s="1"/>
  <c r="AI49" i="18"/>
  <c r="AL49" i="18" s="1"/>
  <c r="AI48" i="18"/>
  <c r="AL48" i="18" s="1"/>
  <c r="AI47" i="18"/>
  <c r="AL47" i="18" s="1"/>
  <c r="AI46" i="18"/>
  <c r="AL46" i="18" s="1"/>
  <c r="AI45" i="18"/>
  <c r="AL45" i="18" s="1"/>
  <c r="AI44" i="18"/>
  <c r="AL44" i="18" s="1"/>
  <c r="AI43" i="18"/>
  <c r="AL43" i="18" s="1"/>
  <c r="AI42" i="18"/>
  <c r="AL42" i="18" s="1"/>
  <c r="AI41" i="18"/>
  <c r="AL41" i="18" s="1"/>
  <c r="AL40" i="18"/>
  <c r="AI40" i="18"/>
  <c r="AI39" i="18"/>
  <c r="AL39" i="18" s="1"/>
  <c r="AI38" i="18"/>
  <c r="AL38" i="18" s="1"/>
  <c r="AI37" i="18"/>
  <c r="AL37" i="18" s="1"/>
  <c r="AI36" i="18"/>
  <c r="AL36" i="18" s="1"/>
  <c r="AI35" i="18"/>
  <c r="AL35" i="18" s="1"/>
  <c r="AI34" i="18"/>
  <c r="AL34" i="18" s="1"/>
  <c r="AI33" i="18"/>
  <c r="AL33" i="18" s="1"/>
  <c r="AI32" i="18"/>
  <c r="AL32" i="18" s="1"/>
  <c r="AI31" i="18"/>
  <c r="AL31" i="18" s="1"/>
  <c r="AI30" i="18"/>
  <c r="AL30" i="18" s="1"/>
  <c r="AI29" i="18"/>
  <c r="AL29" i="18" s="1"/>
  <c r="AI28" i="18"/>
  <c r="AL28" i="18" s="1"/>
  <c r="AL27" i="18"/>
  <c r="AI26" i="18"/>
  <c r="AL26" i="18" s="1"/>
  <c r="AL25" i="18"/>
  <c r="AL24" i="18"/>
  <c r="AL23" i="18"/>
  <c r="AI22" i="18"/>
  <c r="AL22" i="18" s="1"/>
  <c r="AI21" i="18"/>
  <c r="AL21" i="18" s="1"/>
  <c r="AI20" i="18"/>
  <c r="AL20" i="18" s="1"/>
  <c r="AI19" i="18"/>
  <c r="AL19" i="18" s="1"/>
  <c r="AI18" i="18"/>
  <c r="AL18" i="18" s="1"/>
  <c r="AI17" i="18"/>
  <c r="AL17" i="18" s="1"/>
  <c r="AI16" i="18"/>
  <c r="AL16" i="18" s="1"/>
  <c r="AI15" i="18"/>
  <c r="AL15" i="18" s="1"/>
  <c r="AI14" i="18"/>
  <c r="AL14" i="18" s="1"/>
  <c r="AI13" i="18"/>
  <c r="AL13" i="18" s="1"/>
  <c r="AI12" i="18"/>
  <c r="AL12" i="18" s="1"/>
  <c r="AI11" i="18"/>
  <c r="AL11" i="18" s="1"/>
  <c r="AI10" i="18"/>
  <c r="AL10" i="18" s="1"/>
  <c r="AI9" i="18"/>
  <c r="AL9" i="18" s="1"/>
  <c r="AI8" i="18"/>
  <c r="AL8" i="18" s="1"/>
  <c r="AI7" i="18"/>
  <c r="AL7" i="18" s="1"/>
  <c r="AI6" i="18"/>
  <c r="AL6" i="18" s="1"/>
  <c r="AI5" i="18"/>
  <c r="AL5" i="18" s="1"/>
  <c r="AI4" i="18"/>
  <c r="AL4" i="18" s="1"/>
  <c r="AI3" i="18"/>
  <c r="AL3" i="18" s="1"/>
  <c r="AI2" i="18"/>
  <c r="AL2" i="18" s="1"/>
  <c r="J73" i="5" l="1"/>
  <c r="D73" i="5"/>
  <c r="H73" i="5"/>
  <c r="B76" i="5"/>
  <c r="C30" i="5"/>
  <c r="C32" i="5" s="1"/>
  <c r="C42" i="5" s="1"/>
  <c r="C50" i="5" l="1"/>
  <c r="C72" i="5" l="1"/>
  <c r="C73" i="5" l="1"/>
  <c r="C54" i="4" l="1"/>
  <c r="C59" i="4" s="1"/>
  <c r="C60" i="4" s="1"/>
  <c r="C67" i="4" s="1"/>
  <c r="C16" i="4" l="1"/>
  <c r="C21" i="4"/>
  <c r="C22" i="4" s="1"/>
  <c r="C23" i="4" l="1"/>
  <c r="C68" i="4" s="1"/>
  <c r="C71" i="4" s="1"/>
  <c r="J64" i="7"/>
  <c r="G64" i="7"/>
  <c r="B64" i="7"/>
  <c r="J63" i="5"/>
  <c r="G63" i="5"/>
  <c r="G64" i="5" s="1"/>
  <c r="G68" i="5" s="1"/>
  <c r="G76" i="5" s="1"/>
  <c r="J62" i="5"/>
  <c r="J64" i="5" s="1"/>
  <c r="J68" i="5" s="1"/>
  <c r="J76" i="5" s="1"/>
  <c r="I332" i="2"/>
</calcChain>
</file>

<file path=xl/sharedStrings.xml><?xml version="1.0" encoding="utf-8"?>
<sst xmlns="http://schemas.openxmlformats.org/spreadsheetml/2006/main" count="50642" uniqueCount="5335">
  <si>
    <t>No 
Prestamo</t>
  </si>
  <si>
    <t>SPT</t>
  </si>
  <si>
    <t>SPNF</t>
  </si>
  <si>
    <t>PGE</t>
  </si>
  <si>
    <t>MONEDA</t>
  </si>
  <si>
    <t>SPNF / SPF</t>
  </si>
  <si>
    <t>SECTOR GENERAL</t>
  </si>
  <si>
    <t xml:space="preserve">SECTOR   </t>
  </si>
  <si>
    <t>TIPO DE 
INSTRUMENTO</t>
  </si>
  <si>
    <t>NOMBRE DEL
 ACREEDOR</t>
  </si>
  <si>
    <t>DEUDOR</t>
  </si>
  <si>
    <t>TIPO DE ACREEDOR</t>
  </si>
  <si>
    <t>GRAFICA DX</t>
  </si>
  <si>
    <t>REFERENCIA PARA BONOS</t>
  </si>
  <si>
    <t>REFERENCIA CLUB PARIS</t>
  </si>
  <si>
    <t>COMISIONES</t>
  </si>
  <si>
    <t>ATRASOS</t>
  </si>
  <si>
    <t>INTERESES CONDONADOS</t>
  </si>
  <si>
    <t>FECHA DE VENCIMIENTO DEL PRÉSTAMO</t>
  </si>
  <si>
    <t>MONTO CONTRATADO</t>
  </si>
  <si>
    <t>MONTO NETO</t>
  </si>
  <si>
    <t>PLAZO POR VENCER</t>
  </si>
  <si>
    <t>PLAZO CONTRACTUAL</t>
  </si>
  <si>
    <t xml:space="preserve">TIPO INTERES </t>
  </si>
  <si>
    <t>MARGEN</t>
  </si>
  <si>
    <t xml:space="preserve">PLAZO POR VENCER PROMEDIO PONDERADO </t>
  </si>
  <si>
    <t xml:space="preserve">PLAZO CONTRACTUAL PONDERADO </t>
  </si>
  <si>
    <t xml:space="preserve">TASA PROMEDIO PONDERADA </t>
  </si>
  <si>
    <t>ACREEDOR</t>
  </si>
  <si>
    <t>P.F.  ACREEDOR</t>
  </si>
  <si>
    <t>USD</t>
  </si>
  <si>
    <t>Sector Público No Financiero SPNF</t>
  </si>
  <si>
    <t>Gobierno General</t>
  </si>
  <si>
    <t xml:space="preserve">Gobierno Central </t>
  </si>
  <si>
    <t>Préstamos</t>
  </si>
  <si>
    <t>BANCO OF CHINA</t>
  </si>
  <si>
    <t>GOBIERNO CENTRAL</t>
  </si>
  <si>
    <t>CONVENIOS ORIGINALES (BANCOS)</t>
  </si>
  <si>
    <t>CHINA</t>
  </si>
  <si>
    <t>BANCO OF CHINA 3 CAR</t>
  </si>
  <si>
    <t xml:space="preserve">  </t>
  </si>
  <si>
    <t>SOFR 6 MESES</t>
  </si>
  <si>
    <t>Convenios Originales (Bancos)</t>
  </si>
  <si>
    <t>BANCO OF CHINA CAÑAR</t>
  </si>
  <si>
    <t>BANK OF CHINA 10CARR</t>
  </si>
  <si>
    <t>Empresas Públicas No Financieras EPNF</t>
  </si>
  <si>
    <t>BEI</t>
  </si>
  <si>
    <t>EMAPA-G</t>
  </si>
  <si>
    <t>BANKS</t>
  </si>
  <si>
    <t>FIJA</t>
  </si>
  <si>
    <t>BEI METRO QUITO B</t>
  </si>
  <si>
    <t>BEI USD 72.9 M</t>
  </si>
  <si>
    <t>BEI USD.175.0 M.</t>
  </si>
  <si>
    <t>BEI. EUR 240.0M</t>
  </si>
  <si>
    <t>Gobiernos Autonomos Descentralizados GADS</t>
  </si>
  <si>
    <t>Concejo Municipal</t>
  </si>
  <si>
    <t>MUN. CUENCA</t>
  </si>
  <si>
    <t>BEI ETAPA CUENCA</t>
  </si>
  <si>
    <t>MUN. PORTOVIEJO</t>
  </si>
  <si>
    <t>BEI MUN PORTOVIEJO</t>
  </si>
  <si>
    <t>DEUTSCHE BANK ESPAÑA</t>
  </si>
  <si>
    <t>DEUTSCHE USD.88.0M</t>
  </si>
  <si>
    <t>EUR</t>
  </si>
  <si>
    <t>UNICREDIT</t>
  </si>
  <si>
    <t>UNICREDIT BANK 6.0 M</t>
  </si>
  <si>
    <t>SIN TASA</t>
  </si>
  <si>
    <t>UNICREDIT EUR.12.9</t>
  </si>
  <si>
    <t>AFD</t>
  </si>
  <si>
    <t>EMAP-Q</t>
  </si>
  <si>
    <t>CONVENIOS ORIGINALES (GOBIERNOS)</t>
  </si>
  <si>
    <t>BILATERALS</t>
  </si>
  <si>
    <t>AFD CEC 1010 01R</t>
  </si>
  <si>
    <t>Convenios Originales (Gobiernos)</t>
  </si>
  <si>
    <t>AFD CEC1019 01A</t>
  </si>
  <si>
    <t>AFD CEC 1005 01 V</t>
  </si>
  <si>
    <t>Libid 6 Meses</t>
  </si>
  <si>
    <t>AFD CEC 1006 02 X</t>
  </si>
  <si>
    <t>SOFR 6M (última tasa reportada)</t>
  </si>
  <si>
    <t>AFD CEC 1008</t>
  </si>
  <si>
    <t>LIBID 6 MESES</t>
  </si>
  <si>
    <t>AFD CEC 1012 01</t>
  </si>
  <si>
    <t xml:space="preserve">FIJA </t>
  </si>
  <si>
    <t>AFD CEC 1012 02U</t>
  </si>
  <si>
    <t>AFD CEC 1031 01U</t>
  </si>
  <si>
    <t>AFD CEC 1034 01X</t>
  </si>
  <si>
    <t>MUN. GUAYAQUIL</t>
  </si>
  <si>
    <t>AFD. USD.114.3</t>
  </si>
  <si>
    <t>BANCO DESA CHINA</t>
  </si>
  <si>
    <t>CDB  LINA 5 TRAMO A</t>
  </si>
  <si>
    <t>CDB LINEA 4 TRAMO A</t>
  </si>
  <si>
    <t>CNY</t>
  </si>
  <si>
    <t>CDB LINEA 4 TRAMO B</t>
  </si>
  <si>
    <t>PLAN INVERSIONES</t>
  </si>
  <si>
    <t>CCC</t>
  </si>
  <si>
    <t>PL-480 TITULO 1</t>
  </si>
  <si>
    <t>PL-480 TITULO I</t>
  </si>
  <si>
    <t>EXIMBANK CHINA</t>
  </si>
  <si>
    <t>EXIMB. CHINA USD312</t>
  </si>
  <si>
    <t>EXIMBANK  CH RMB733</t>
  </si>
  <si>
    <t>EXIMBANK CHINA 102.5</t>
  </si>
  <si>
    <t>EXIMBANK CHINA 198.2</t>
  </si>
  <si>
    <t>EXIMBANK CHINA 571</t>
  </si>
  <si>
    <t>EXIMBANK CHINA USD80</t>
  </si>
  <si>
    <t>EXIMBANK OF CHINA</t>
  </si>
  <si>
    <t>EXIMBANK RMB 390.1</t>
  </si>
  <si>
    <t>EXIMBANK RMB485.6 M.</t>
  </si>
  <si>
    <t>EXPORT IMPORT CHINA</t>
  </si>
  <si>
    <t>EXIMBANK DE RUSIA</t>
  </si>
  <si>
    <t>CELEC EP</t>
  </si>
  <si>
    <t>EXIMBANK RUSIA</t>
  </si>
  <si>
    <t>HIDROTOAPI E.P.</t>
  </si>
  <si>
    <t>G.RUSIA USD 123.2</t>
  </si>
  <si>
    <t>KRW</t>
  </si>
  <si>
    <t>EXIMBANK KOREA</t>
  </si>
  <si>
    <t>MUN. SANTO DOMINGO</t>
  </si>
  <si>
    <t>EXIMBANK COREA WONS</t>
  </si>
  <si>
    <t>GOB. BELGICA</t>
  </si>
  <si>
    <t>ARMADA NAC.</t>
  </si>
  <si>
    <t>BELG EUROS 982.</t>
  </si>
  <si>
    <t>GOB BELGICA EURO 942</t>
  </si>
  <si>
    <t>G. BELGICA VI APLICA</t>
  </si>
  <si>
    <t>G.BELGICA V</t>
  </si>
  <si>
    <t>GOBIERNO DE ITALIA</t>
  </si>
  <si>
    <t>ICO - ESPAÑA</t>
  </si>
  <si>
    <t>EMETEL</t>
  </si>
  <si>
    <t>ICO 6) 013025.0</t>
  </si>
  <si>
    <t>ICO 013026.0</t>
  </si>
  <si>
    <t>ICO EUR23.5</t>
  </si>
  <si>
    <t>ICO USD.183.592.999</t>
  </si>
  <si>
    <t>ICO USD20.0 M.</t>
  </si>
  <si>
    <t>JBIC</t>
  </si>
  <si>
    <t>JBIC - CITI JAPAN</t>
  </si>
  <si>
    <t>JBIC USD.50.0</t>
  </si>
  <si>
    <t>Sector Público Financiero SPF</t>
  </si>
  <si>
    <t>Banco de Desarrollo del Ecuador</t>
  </si>
  <si>
    <t>KFW</t>
  </si>
  <si>
    <t>BANCO DEL ESTADO</t>
  </si>
  <si>
    <t>KFW EUR 10.0</t>
  </si>
  <si>
    <t>Concejo Provincial</t>
  </si>
  <si>
    <t>CON. PROV. TUNGURAHU</t>
  </si>
  <si>
    <t>KFW. 200266015</t>
  </si>
  <si>
    <t>KFW No. 9466657</t>
  </si>
  <si>
    <t>NATEXIS BANQUE</t>
  </si>
  <si>
    <t>GOB. FRANCIA EUR 6.5</t>
  </si>
  <si>
    <t>GOB.FRANCIA EUR 90.0</t>
  </si>
  <si>
    <t>JPY</t>
  </si>
  <si>
    <t>OECF</t>
  </si>
  <si>
    <t>OECF EC- P6</t>
  </si>
  <si>
    <t>USAID</t>
  </si>
  <si>
    <t>518-T-058-A</t>
  </si>
  <si>
    <t>AID 518-T-058-B</t>
  </si>
  <si>
    <t>AID 518-T-058-C</t>
  </si>
  <si>
    <t>BID</t>
  </si>
  <si>
    <t xml:space="preserve">ORGANISMOS INTERNACIONALES </t>
  </si>
  <si>
    <t>INTERNATIONAL ORGANIZATIONS</t>
  </si>
  <si>
    <t>843-SF-EC BEDE USD</t>
  </si>
  <si>
    <t>CFN</t>
  </si>
  <si>
    <t>873-SF-EC</t>
  </si>
  <si>
    <t>CON. PROV. CHIMBORAZ</t>
  </si>
  <si>
    <t>2950/OC-EC</t>
  </si>
  <si>
    <t>SOFR (MAS MARGEN)</t>
  </si>
  <si>
    <t>CONAFIPS</t>
  </si>
  <si>
    <t>5024/OC-EC</t>
  </si>
  <si>
    <t>DMQ</t>
  </si>
  <si>
    <t>1740-OC-EC</t>
  </si>
  <si>
    <t>EMAAP-Q</t>
  </si>
  <si>
    <t>1802-OC-EC</t>
  </si>
  <si>
    <t>SOFR + MARGEN</t>
  </si>
  <si>
    <t>ETAPA  EP CUENCA</t>
  </si>
  <si>
    <t>1753-OC-EC</t>
  </si>
  <si>
    <t>842-SF-EC ETAPA  USD</t>
  </si>
  <si>
    <t>SUC</t>
  </si>
  <si>
    <t>1002-SF-EC</t>
  </si>
  <si>
    <t>1261-OC-EC</t>
  </si>
  <si>
    <t>1274-OC-EC</t>
  </si>
  <si>
    <t>1282-OC-EC</t>
  </si>
  <si>
    <t>1358-OC-EC</t>
  </si>
  <si>
    <t>1373-OC-EC</t>
  </si>
  <si>
    <t>1376-OC-EC</t>
  </si>
  <si>
    <t>1416-OC-EC</t>
  </si>
  <si>
    <t>1420-OC-EC</t>
  </si>
  <si>
    <t>1466-OC-EC</t>
  </si>
  <si>
    <t>1531-OC-EC</t>
  </si>
  <si>
    <t>1707-OC-EC</t>
  </si>
  <si>
    <t>1754-OC-EC</t>
  </si>
  <si>
    <t>1791-OC-EC</t>
  </si>
  <si>
    <t>1923-BL-OC/EC</t>
  </si>
  <si>
    <t>1924-OC-EC</t>
  </si>
  <si>
    <t>2113/OC-EC</t>
  </si>
  <si>
    <t>2114/BL-EC-OC</t>
  </si>
  <si>
    <t>2114/BL-EC-SF</t>
  </si>
  <si>
    <t>2201/OC-EC</t>
  </si>
  <si>
    <t>2279-OC-EC</t>
  </si>
  <si>
    <t>2340-OC-EC</t>
  </si>
  <si>
    <t>2377-OC-EC</t>
  </si>
  <si>
    <t>2431/OC-EC</t>
  </si>
  <si>
    <t>2457/OC-EC</t>
  </si>
  <si>
    <t>2461/OC-EC</t>
  </si>
  <si>
    <t>2472/OC-EC</t>
  </si>
  <si>
    <t>2487/OC-EC</t>
  </si>
  <si>
    <t>2584/OC-EC</t>
  </si>
  <si>
    <t>2585/OC-EC</t>
  </si>
  <si>
    <t>2608/OC-EC</t>
  </si>
  <si>
    <t>2651/OC-EC</t>
  </si>
  <si>
    <t>2653/OC-EC</t>
  </si>
  <si>
    <t>2678/OC-EC</t>
  </si>
  <si>
    <t>2761/OC-EC</t>
  </si>
  <si>
    <t>2787/OC-EC</t>
  </si>
  <si>
    <t>2797/OC-EC</t>
  </si>
  <si>
    <t>2839/OC-EC</t>
  </si>
  <si>
    <t>2882-2882.1/OC-EC</t>
  </si>
  <si>
    <t>2882/OC-EC-2</t>
  </si>
  <si>
    <t>3073/OC-EC</t>
  </si>
  <si>
    <t>3087/OC-EC</t>
  </si>
  <si>
    <t>3120/OC-EC</t>
  </si>
  <si>
    <t>3135/OC-EC</t>
  </si>
  <si>
    <t>3167/OC-EC</t>
  </si>
  <si>
    <t>3187/OC-EC</t>
  </si>
  <si>
    <t>3188/CH-EC</t>
  </si>
  <si>
    <t>3232/OC-EC</t>
  </si>
  <si>
    <t>3233/CH-EC</t>
  </si>
  <si>
    <t>3325/OC-EC</t>
  </si>
  <si>
    <t>3341/OC-EC</t>
  </si>
  <si>
    <t>3420/OC-EC</t>
  </si>
  <si>
    <t>3494/CH-EC</t>
  </si>
  <si>
    <t>3494/OC-EC</t>
  </si>
  <si>
    <t>3670-OC-EC/X1014</t>
  </si>
  <si>
    <t>3710/OC-EC</t>
  </si>
  <si>
    <t>3711/KI-EC</t>
  </si>
  <si>
    <t>3726/OC-EC</t>
  </si>
  <si>
    <t>3751/OC-EC</t>
  </si>
  <si>
    <t>3906/OC-EC</t>
  </si>
  <si>
    <t>3913/OC-EC</t>
  </si>
  <si>
    <t>4343/OC-EC</t>
  </si>
  <si>
    <t>4364/OC-EC</t>
  </si>
  <si>
    <t>4600/OC-EC</t>
  </si>
  <si>
    <t>4607/OC-EC</t>
  </si>
  <si>
    <t>4614/OC-EC</t>
  </si>
  <si>
    <t>4634/OC-EC</t>
  </si>
  <si>
    <t>4670/OC-EC</t>
  </si>
  <si>
    <t>4754/OC-EC</t>
  </si>
  <si>
    <t>4771/OC-EC</t>
  </si>
  <si>
    <t>4788/OC-EC</t>
  </si>
  <si>
    <t>4759/OC-EC</t>
  </si>
  <si>
    <t>4812/OC-EC</t>
  </si>
  <si>
    <t>4825/OC-EC</t>
  </si>
  <si>
    <t>4845/OC-EC</t>
  </si>
  <si>
    <t>5031/OC-EC</t>
  </si>
  <si>
    <t>5044/OC-EC</t>
  </si>
  <si>
    <t>5136/OC-EC</t>
  </si>
  <si>
    <t>5230/OC-EC</t>
  </si>
  <si>
    <t>792-SF-EC   USD</t>
  </si>
  <si>
    <t>805-SF-EC   USD</t>
  </si>
  <si>
    <t>808-SF-EC</t>
  </si>
  <si>
    <t>824-SF-EC   USD</t>
  </si>
  <si>
    <t>834-SF-EC   USD</t>
  </si>
  <si>
    <t>842-SF-EC D.CAM. USD</t>
  </si>
  <si>
    <t>843-SF-EC  USD GOB.</t>
  </si>
  <si>
    <t>843-SF-EC D.CAMB.USD</t>
  </si>
  <si>
    <t>851-SF-EC DIF.CAMB</t>
  </si>
  <si>
    <t>900-SF-EC    USD</t>
  </si>
  <si>
    <t>904-SF-EC   USD</t>
  </si>
  <si>
    <t>913-SF-EC   USD</t>
  </si>
  <si>
    <t>919-SF-EC   USD</t>
  </si>
  <si>
    <t>928-SF-EC     USD</t>
  </si>
  <si>
    <t>998-SF-EC</t>
  </si>
  <si>
    <t>1761-OC-EC</t>
  </si>
  <si>
    <t>LIBOR (3 meses) ajustada</t>
  </si>
  <si>
    <t>4921/OC-EC</t>
  </si>
  <si>
    <t>TAME</t>
  </si>
  <si>
    <t>1925-OC-EC</t>
  </si>
  <si>
    <t>BIRF</t>
  </si>
  <si>
    <t>9131-0 EC</t>
  </si>
  <si>
    <t>7496-0 EC</t>
  </si>
  <si>
    <t>8285-0 EC</t>
  </si>
  <si>
    <t>8889-0 EC</t>
  </si>
  <si>
    <t>8505-0 EC</t>
  </si>
  <si>
    <t>8888-0 EC</t>
  </si>
  <si>
    <t>8946-0 EC</t>
  </si>
  <si>
    <t>8515-0 EC</t>
  </si>
  <si>
    <t>8542-0 EC</t>
  </si>
  <si>
    <t>8591-0 EC</t>
  </si>
  <si>
    <t>8667-0 EC</t>
  </si>
  <si>
    <t>8978-0 EC</t>
  </si>
  <si>
    <t>9087-0 EC</t>
  </si>
  <si>
    <t>9114-0 EC</t>
  </si>
  <si>
    <t>9180-EC</t>
  </si>
  <si>
    <t>9228-0 EC</t>
  </si>
  <si>
    <t>MUN. IBARRA</t>
  </si>
  <si>
    <t>8579-0 EC</t>
  </si>
  <si>
    <t>MUN. MANTA</t>
  </si>
  <si>
    <t>8289-0 EC</t>
  </si>
  <si>
    <t>CAF</t>
  </si>
  <si>
    <t>BANECUADOR B.P.</t>
  </si>
  <si>
    <t>CAF 11027</t>
  </si>
  <si>
    <t>CAF 10873</t>
  </si>
  <si>
    <t>CON. PROV. PICHINCHA</t>
  </si>
  <si>
    <t>CAF 7407</t>
  </si>
  <si>
    <t>CAF 8491</t>
  </si>
  <si>
    <t>CAF 10579</t>
  </si>
  <si>
    <t>CAF 10588</t>
  </si>
  <si>
    <t>CAF 7836</t>
  </si>
  <si>
    <t>CAF 8744</t>
  </si>
  <si>
    <t>CAF 11057</t>
  </si>
  <si>
    <t>CAF 010602</t>
  </si>
  <si>
    <t>CAF 10451</t>
  </si>
  <si>
    <t>CAF 10730</t>
  </si>
  <si>
    <t>CAF 10787</t>
  </si>
  <si>
    <t>CAF 10989</t>
  </si>
  <si>
    <t>CAF 11048</t>
  </si>
  <si>
    <t>CAF 11196</t>
  </si>
  <si>
    <t>CAF 11208</t>
  </si>
  <si>
    <t>CAF 11260</t>
  </si>
  <si>
    <t>CAF 11375</t>
  </si>
  <si>
    <t>CAF 6182</t>
  </si>
  <si>
    <t>CAF 6903</t>
  </si>
  <si>
    <t>CAF 7413</t>
  </si>
  <si>
    <t>CAF 7809</t>
  </si>
  <si>
    <t>CAF 8396 BEDE</t>
  </si>
  <si>
    <t>CAF 8396 MINFIN</t>
  </si>
  <si>
    <t>CAF 8734/CFN</t>
  </si>
  <si>
    <t>CAF 8741</t>
  </si>
  <si>
    <t>CAF 8759</t>
  </si>
  <si>
    <t>CAF 8949</t>
  </si>
  <si>
    <t>CAF 8959</t>
  </si>
  <si>
    <t>CAF 9229</t>
  </si>
  <si>
    <t>CAF 9543</t>
  </si>
  <si>
    <t>CAF 9117</t>
  </si>
  <si>
    <t>CAF 10482</t>
  </si>
  <si>
    <t>CAF 11371/CAF 11373</t>
  </si>
  <si>
    <t>MUN. LOJA</t>
  </si>
  <si>
    <t>CAF 8702 - 8703</t>
  </si>
  <si>
    <t>FIDA</t>
  </si>
  <si>
    <t>T.FIDA</t>
  </si>
  <si>
    <t>SDR</t>
  </si>
  <si>
    <t>650-EC</t>
  </si>
  <si>
    <t>T. FIDA</t>
  </si>
  <si>
    <t>785-EC</t>
  </si>
  <si>
    <t>789-EC</t>
  </si>
  <si>
    <t>804-EC</t>
  </si>
  <si>
    <t>849-EC</t>
  </si>
  <si>
    <t>F.FIDUCIARIO E-5-EC</t>
  </si>
  <si>
    <t>FMI</t>
  </si>
  <si>
    <t>IMF</t>
  </si>
  <si>
    <t>DEG 4.615 MILLONES</t>
  </si>
  <si>
    <t>T.VAR.FMI</t>
  </si>
  <si>
    <t>FMI 3.035.000.000</t>
  </si>
  <si>
    <t>Bonos en Mercado Internacional</t>
  </si>
  <si>
    <t>CITIBANK-USA</t>
  </si>
  <si>
    <t>BONOS EMITIDOS EN MERCADOS INTERNACIONALES</t>
  </si>
  <si>
    <t>BONDS</t>
  </si>
  <si>
    <t>B.GLOBALES 2012</t>
  </si>
  <si>
    <t xml:space="preserve">BONOS GLOBALES </t>
  </si>
  <si>
    <t>Bonos 2012</t>
  </si>
  <si>
    <t>Bonos Globales 2012</t>
  </si>
  <si>
    <t>B.GLOBALES 2030</t>
  </si>
  <si>
    <t>Bonos 2030</t>
  </si>
  <si>
    <t>Bonos Globales 2030</t>
  </si>
  <si>
    <t>GOLDMAN SACHS</t>
  </si>
  <si>
    <t>BONOS SOBERANOS 2035</t>
  </si>
  <si>
    <t>Bonos Soberanos 2019-2035</t>
  </si>
  <si>
    <t>THE BANK OF NEW YORK</t>
  </si>
  <si>
    <t>BONO 2022 NO INT.</t>
  </si>
  <si>
    <t>Bonos 2022</t>
  </si>
  <si>
    <t>BONO 2022</t>
  </si>
  <si>
    <t>BONO 2023 NO INT.</t>
  </si>
  <si>
    <t>Bonos 2023</t>
  </si>
  <si>
    <t>BONO 2023</t>
  </si>
  <si>
    <t>BONO 2024 NO INT.</t>
  </si>
  <si>
    <t>Bonos 2024</t>
  </si>
  <si>
    <t>BONO 2024</t>
  </si>
  <si>
    <t>BONO 2025 NO INT.</t>
  </si>
  <si>
    <t>Bonos 2025</t>
  </si>
  <si>
    <t>BONO 2025</t>
  </si>
  <si>
    <t>BONO 2026 NO INT.</t>
  </si>
  <si>
    <t>Bonos 2026</t>
  </si>
  <si>
    <t>BONO 2026</t>
  </si>
  <si>
    <t>BONO 2027 NO INT 1</t>
  </si>
  <si>
    <t>Bonos 2027 1</t>
  </si>
  <si>
    <t>BONO 2027 1</t>
  </si>
  <si>
    <t>BONO 2027 NO INT 2</t>
  </si>
  <si>
    <t>Bonos 2027 2</t>
  </si>
  <si>
    <t>BONO 2027 2</t>
  </si>
  <si>
    <t>BONO 2028 NO INT.</t>
  </si>
  <si>
    <t>Bonos 2028</t>
  </si>
  <si>
    <t>BONO 2028</t>
  </si>
  <si>
    <t>BONO 2029 NO INT.</t>
  </si>
  <si>
    <t>Bonos 2029</t>
  </si>
  <si>
    <t>BONO 2029</t>
  </si>
  <si>
    <t>BONO 2030 NO INT.</t>
  </si>
  <si>
    <t>Bonos-2030</t>
  </si>
  <si>
    <t>BONO 2030</t>
  </si>
  <si>
    <t>BONOS PDI 2030</t>
  </si>
  <si>
    <t>Bonos PDI 2030</t>
  </si>
  <si>
    <t>NUEVO BONO S. 2040 1</t>
  </si>
  <si>
    <t>Nuevo Bono S. 2040 1</t>
  </si>
  <si>
    <t>NUEVO BONO SOB 2030</t>
  </si>
  <si>
    <t>Nuevo Bono SOB 2030</t>
  </si>
  <si>
    <t>NUEVO BONO SOB 2035</t>
  </si>
  <si>
    <t>Nuevo Bono SOB 2035</t>
  </si>
  <si>
    <t>Gobierno Central</t>
  </si>
  <si>
    <t>4989/OC-EC</t>
  </si>
  <si>
    <t>CAF 11549</t>
  </si>
  <si>
    <t>5312/0C-EC</t>
  </si>
  <si>
    <t>JICA</t>
  </si>
  <si>
    <t>JICA EC-F-P1</t>
  </si>
  <si>
    <t>CAF11632</t>
  </si>
  <si>
    <t>5403/OC-EC</t>
  </si>
  <si>
    <t>CAF 11497</t>
  </si>
  <si>
    <t>CAF 11634</t>
  </si>
  <si>
    <t>CAF 11636</t>
  </si>
  <si>
    <t>CAF 10801</t>
  </si>
  <si>
    <t>KFW. 201465020</t>
  </si>
  <si>
    <t>4923/OC-EC</t>
  </si>
  <si>
    <t>BIRF 9333</t>
  </si>
  <si>
    <t>KFW ALEMANIA</t>
  </si>
  <si>
    <t>CAF011688</t>
  </si>
  <si>
    <t>CFA011682</t>
  </si>
  <si>
    <t>CFA011684</t>
  </si>
  <si>
    <t>BIRF 9163</t>
  </si>
  <si>
    <t>BEI USD.100.M</t>
  </si>
  <si>
    <t>BID 5520/OC-EC</t>
  </si>
  <si>
    <t>CAF 11740</t>
  </si>
  <si>
    <t>AFD CEC 1059 01 E</t>
  </si>
  <si>
    <t>AFD CEC 1041 01 V</t>
  </si>
  <si>
    <t>5687/OC-EC</t>
  </si>
  <si>
    <t>9421-0 EC</t>
  </si>
  <si>
    <t>9453-0 EC</t>
  </si>
  <si>
    <t>CAF 11899</t>
  </si>
  <si>
    <t>AFD CEC 1039 01 C</t>
  </si>
  <si>
    <t>EC-C1</t>
  </si>
  <si>
    <t>CAF 11967</t>
  </si>
  <si>
    <t>5599/KI-EC</t>
  </si>
  <si>
    <t>9433-0 EC</t>
  </si>
  <si>
    <t>GPS BLUE</t>
  </si>
  <si>
    <t>INSTITUCIÓN FINANCIERA INTERNACIONAL</t>
  </si>
  <si>
    <t>FINANCIAL INTERNATIONAL ORGANIZATIONS</t>
  </si>
  <si>
    <t>MUN. LA LIBERTAD</t>
  </si>
  <si>
    <t>CAF 11904</t>
  </si>
  <si>
    <t>CAF 12016</t>
  </si>
  <si>
    <t xml:space="preserve">USD </t>
  </si>
  <si>
    <t>CFA 11968</t>
  </si>
  <si>
    <t>5676/OC-EC</t>
  </si>
  <si>
    <t>SOFR + MARGEN VARIABLE</t>
  </si>
  <si>
    <t>5598/OC-EC</t>
  </si>
  <si>
    <t>5214/OC-EC</t>
  </si>
  <si>
    <t>BIRF 9388-EC</t>
  </si>
  <si>
    <t>GAD DE SAMBORONDON</t>
  </si>
  <si>
    <t>CAF 012048</t>
  </si>
  <si>
    <t>CAF 012064</t>
  </si>
  <si>
    <t>CAF 012067</t>
  </si>
  <si>
    <t>5770/OC-EC</t>
  </si>
  <si>
    <t>5771/KI-EC</t>
  </si>
  <si>
    <t>9585-0 EC</t>
  </si>
  <si>
    <t>CFA 12076</t>
  </si>
  <si>
    <t>AIIB</t>
  </si>
  <si>
    <t>L0435A</t>
  </si>
  <si>
    <t>CFA 12119</t>
  </si>
  <si>
    <t>9526-0 EC</t>
  </si>
  <si>
    <t>CFA 12184</t>
  </si>
  <si>
    <t>4928/OC-EC</t>
  </si>
  <si>
    <t>ESPOL</t>
  </si>
  <si>
    <t>5748/OC-EC</t>
  </si>
  <si>
    <t>EPMAPS</t>
  </si>
  <si>
    <t>ICO 40M EPMAPS</t>
  </si>
  <si>
    <t>GAD DE CHONE</t>
  </si>
  <si>
    <t>CFA 12135</t>
  </si>
  <si>
    <t>5774/OC-EC</t>
  </si>
  <si>
    <t>5653/OC-GR</t>
  </si>
  <si>
    <t>BDE KFW 6510.0</t>
  </si>
  <si>
    <t>9555-0 EC</t>
  </si>
  <si>
    <t>FI 93397</t>
  </si>
  <si>
    <t>ICO 17M PORTOVIEJO</t>
  </si>
  <si>
    <t>CFA 012226</t>
  </si>
  <si>
    <t>CAD</t>
  </si>
  <si>
    <t>GOB. CANADA</t>
  </si>
  <si>
    <t>120MM CAD</t>
  </si>
  <si>
    <t>9598-0</t>
  </si>
  <si>
    <t>CFA 12265</t>
  </si>
  <si>
    <t>CAF 11832</t>
  </si>
  <si>
    <t>ECR-4</t>
  </si>
  <si>
    <t xml:space="preserve">FMI 3.000 MILLONES </t>
  </si>
  <si>
    <t>5787/OC-EC</t>
  </si>
  <si>
    <t>CFA 12323</t>
  </si>
  <si>
    <t>CFA 12325</t>
  </si>
  <si>
    <t>CFA 12327</t>
  </si>
  <si>
    <t>MUN. MANABÍ</t>
  </si>
  <si>
    <t>CFA 12339</t>
  </si>
  <si>
    <t>5800/OC-EC</t>
  </si>
  <si>
    <t>5811/OC-EC</t>
  </si>
  <si>
    <t>GAD PROVINCIAL DE PICHINCHA</t>
  </si>
  <si>
    <t>CFA 12332</t>
  </si>
  <si>
    <t>CEC 1067</t>
  </si>
  <si>
    <t xml:space="preserve">GAD PROVINCIAL DE GUAYAS </t>
  </si>
  <si>
    <t>CFA 12334</t>
  </si>
  <si>
    <t>CFA 12330</t>
  </si>
  <si>
    <t>9715-0</t>
  </si>
  <si>
    <t>5903/OC-EC</t>
  </si>
  <si>
    <t>5904/KI-EC</t>
  </si>
  <si>
    <t>5857/OC-EC</t>
  </si>
  <si>
    <t>5858/OC-EC</t>
  </si>
  <si>
    <t>GAD MUN. DAULE</t>
  </si>
  <si>
    <t>CFA 12375</t>
  </si>
  <si>
    <t>5909/OC-EC</t>
  </si>
  <si>
    <t>EC-P8</t>
  </si>
  <si>
    <t>AFD CEC 1068 01 E</t>
  </si>
  <si>
    <t>AFD CEC 1064 01 A</t>
  </si>
  <si>
    <t>AMAZON CONSERVATION DAC</t>
  </si>
  <si>
    <t>AMAZON DAC</t>
  </si>
  <si>
    <t>5987/OC-EC</t>
  </si>
  <si>
    <t>BIRF 9722-0</t>
  </si>
  <si>
    <t>EP MUN. ASEO CUENCA</t>
  </si>
  <si>
    <t>AFD CEC 1072 01 Z</t>
  </si>
  <si>
    <t>6014/OC-EC</t>
  </si>
  <si>
    <t>CFA 12456</t>
  </si>
  <si>
    <t>5910/OC-EC</t>
  </si>
  <si>
    <t>5932/OC-EC</t>
  </si>
  <si>
    <t>5932 OC-EC</t>
  </si>
  <si>
    <t>5933/OC-EC</t>
  </si>
  <si>
    <t>5927/OC-EC</t>
  </si>
  <si>
    <t>9595-0 EC</t>
  </si>
  <si>
    <t>CFA 12677</t>
  </si>
  <si>
    <t>9776-EC</t>
  </si>
  <si>
    <t>9890-0</t>
  </si>
  <si>
    <t>5920/OC-EC</t>
  </si>
  <si>
    <t>5921/TC-EC</t>
  </si>
  <si>
    <t>5183/OC-EC</t>
  </si>
  <si>
    <t>5184/TC-EC</t>
  </si>
  <si>
    <t>GAD PROVINCIAL DE LOS RIOS</t>
  </si>
  <si>
    <t>CFA 12796</t>
  </si>
  <si>
    <t>EMAPAG</t>
  </si>
  <si>
    <t>AFD CEC 1046 01A</t>
  </si>
  <si>
    <t>GAD MONTECRISTI</t>
  </si>
  <si>
    <t>CFA 12794</t>
  </si>
  <si>
    <t>BMZ-NO.202165231</t>
  </si>
  <si>
    <t>BNYM 500 M</t>
  </si>
  <si>
    <t>BONYM</t>
  </si>
  <si>
    <t>6096/OC-EC</t>
  </si>
  <si>
    <t>FLAR</t>
  </si>
  <si>
    <t>FLAR USD 500 M</t>
  </si>
  <si>
    <t xml:space="preserve">FLAR   </t>
  </si>
  <si>
    <t>SOFR</t>
  </si>
  <si>
    <t>BONO 2034</t>
  </si>
  <si>
    <t>BONO 2039</t>
  </si>
  <si>
    <t>BEI-98090</t>
  </si>
  <si>
    <t>Id. del prÃ©stamo</t>
  </si>
  <si>
    <t>No. de tramo</t>
  </si>
  <si>
    <t>Moneda del tramo</t>
  </si>
  <si>
    <t>Acreedor</t>
  </si>
  <si>
    <t>Referencia del acreedor</t>
  </si>
  <si>
    <t>Deudor</t>
  </si>
  <si>
    <t>Fecha de firma</t>
  </si>
  <si>
    <t>PROYECCIÓN DE PRINCIPAL, FLUJOS</t>
  </si>
  <si>
    <t>sima</t>
  </si>
  <si>
    <t>01.02.2026 31.12.2026</t>
  </si>
  <si>
    <t>01.01.2027 31.12.2027</t>
  </si>
  <si>
    <t>01.01.2028 31.12.2028</t>
  </si>
  <si>
    <t>01.01.2029 31.12.2029</t>
  </si>
  <si>
    <t>01.01.2030 31.12.2030</t>
  </si>
  <si>
    <t>01.01.2031 31.12.2031</t>
  </si>
  <si>
    <t>01.01.2032 31.12.2032</t>
  </si>
  <si>
    <t>01.01.2033 31.12.2033</t>
  </si>
  <si>
    <t>01.01.2034 31.12.2034</t>
  </si>
  <si>
    <t>01.01.2035 31.12.2035</t>
  </si>
  <si>
    <t>01.01.2036 31.12.2036</t>
  </si>
  <si>
    <t>01.01.2037 31.12.2037</t>
  </si>
  <si>
    <t>01.01.2038 31.12.2038</t>
  </si>
  <si>
    <t>01.01.2039 31.12.2039</t>
  </si>
  <si>
    <t>01.01.2040 31.12.2040</t>
  </si>
  <si>
    <t>01.01.2041 31.12.2041</t>
  </si>
  <si>
    <t>01.01.2042 31.12.2042</t>
  </si>
  <si>
    <t>01.01.2043 31.12.2043</t>
  </si>
  <si>
    <t>01.01.2044 31.12.2044</t>
  </si>
  <si>
    <t>01.01.2045 31.12.2045</t>
  </si>
  <si>
    <t>01.01.2046 31.12.2046</t>
  </si>
  <si>
    <t>01.01.2047 31.12.2047</t>
  </si>
  <si>
    <t>01.01.2048 31.12.2048</t>
  </si>
  <si>
    <t>01.01.2049 31.12.2049</t>
  </si>
  <si>
    <t>01.01.2050 31.12.2050</t>
  </si>
  <si>
    <t>01.01.2051 31.12.2051</t>
  </si>
  <si>
    <t>01.01.2052 31.12.2052</t>
  </si>
  <si>
    <t>01.01.2053 31.12.2053</t>
  </si>
  <si>
    <t>01.01.2054 31.12.2054</t>
  </si>
  <si>
    <t>01.01.2055 31.12.2055</t>
  </si>
  <si>
    <t>01.01.2056 31.12.2056</t>
  </si>
  <si>
    <t>01.01.2057 31.12.2057</t>
  </si>
  <si>
    <t>01.01.2058 31.12.2058</t>
  </si>
  <si>
    <t>01.01.2059 31.12.2059</t>
  </si>
  <si>
    <t>01.01.2060 31.12.2060</t>
  </si>
  <si>
    <t>01.01.2061 31.12.2061</t>
  </si>
  <si>
    <t>01.01.2062 31.12.2062</t>
  </si>
  <si>
    <t>01.01.2063 31.12.2063</t>
  </si>
  <si>
    <t>01.01.2064 31.12.2064</t>
  </si>
  <si>
    <t>01.01.2065 31.12.2065</t>
  </si>
  <si>
    <t xml:space="preserve"> 20.12.1988 </t>
  </si>
  <si>
    <t xml:space="preserve"> 19.06.1991 </t>
  </si>
  <si>
    <t xml:space="preserve"> 05.04.1992 </t>
  </si>
  <si>
    <t xml:space="preserve"> 14.03.1998 </t>
  </si>
  <si>
    <t xml:space="preserve"> 19.10.1998 </t>
  </si>
  <si>
    <t xml:space="preserve"> 04.05.2023 </t>
  </si>
  <si>
    <t xml:space="preserve"> 20.03.2001 </t>
  </si>
  <si>
    <t xml:space="preserve"> 30.04.2001 </t>
  </si>
  <si>
    <t xml:space="preserve"> 27.07.2001 </t>
  </si>
  <si>
    <t xml:space="preserve"> 22.05.2002 </t>
  </si>
  <si>
    <t xml:space="preserve"> 16.12.2002 </t>
  </si>
  <si>
    <t xml:space="preserve"> 12.02.2003 </t>
  </si>
  <si>
    <t xml:space="preserve"> 30.07.2003 </t>
  </si>
  <si>
    <t xml:space="preserve"> 27.08.2003 </t>
  </si>
  <si>
    <t xml:space="preserve"> 26.10.2004 </t>
  </si>
  <si>
    <t xml:space="preserve"> 25.05.2006 </t>
  </si>
  <si>
    <t xml:space="preserve"> 07.12.2006 </t>
  </si>
  <si>
    <t xml:space="preserve"> 05.03.2007 </t>
  </si>
  <si>
    <t xml:space="preserve"> 29.06.2007 </t>
  </si>
  <si>
    <t xml:space="preserve"> 12.12.2007 </t>
  </si>
  <si>
    <t>1923/BL-EC</t>
  </si>
  <si>
    <t xml:space="preserve"> 31.03.2009 </t>
  </si>
  <si>
    <t xml:space="preserve"> 19.02.2010 </t>
  </si>
  <si>
    <t xml:space="preserve"> 22.03.2010 </t>
  </si>
  <si>
    <t xml:space="preserve"> 13.12.2010 </t>
  </si>
  <si>
    <t xml:space="preserve"> 10.01.2011 </t>
  </si>
  <si>
    <t xml:space="preserve"> 01.02.2011 </t>
  </si>
  <si>
    <t xml:space="preserve"> 03.03.2011 </t>
  </si>
  <si>
    <t xml:space="preserve"> 27.03.2011 </t>
  </si>
  <si>
    <t xml:space="preserve"> 02.12.2011 </t>
  </si>
  <si>
    <t xml:space="preserve"> 15.12.2011 </t>
  </si>
  <si>
    <t xml:space="preserve"> 02.05.2012 </t>
  </si>
  <si>
    <t xml:space="preserve"> 16.03.2012 </t>
  </si>
  <si>
    <t xml:space="preserve"> 15.08.2012 </t>
  </si>
  <si>
    <t xml:space="preserve"> 30.11.2012 </t>
  </si>
  <si>
    <t xml:space="preserve"> 15.03.2013 </t>
  </si>
  <si>
    <t xml:space="preserve"> 01.08.2013 </t>
  </si>
  <si>
    <t xml:space="preserve"> 23.09.2013 </t>
  </si>
  <si>
    <t xml:space="preserve"> 03.12.2013 </t>
  </si>
  <si>
    <t xml:space="preserve"> 28.03.2014 </t>
  </si>
  <si>
    <t xml:space="preserve"> 24.04.2014 </t>
  </si>
  <si>
    <t xml:space="preserve"> 31.07.2014 </t>
  </si>
  <si>
    <t xml:space="preserve"> 23.06.2014 </t>
  </si>
  <si>
    <t xml:space="preserve"> 14.11.2014 </t>
  </si>
  <si>
    <t xml:space="preserve"> 05.02.2015 </t>
  </si>
  <si>
    <t xml:space="preserve"> 16.06.2015 </t>
  </si>
  <si>
    <t xml:space="preserve"> 30.09.2015 </t>
  </si>
  <si>
    <t xml:space="preserve"> 31.10.2016 </t>
  </si>
  <si>
    <t xml:space="preserve"> 29.11.2016 </t>
  </si>
  <si>
    <t xml:space="preserve"> 18.04.2017 </t>
  </si>
  <si>
    <t xml:space="preserve"> 26.05.2017 </t>
  </si>
  <si>
    <t xml:space="preserve"> 07.09.2018 </t>
  </si>
  <si>
    <t xml:space="preserve"> 11.12.2018 </t>
  </si>
  <si>
    <t xml:space="preserve"> 12.03.2019 </t>
  </si>
  <si>
    <t xml:space="preserve"> 10.04.2019 </t>
  </si>
  <si>
    <t xml:space="preserve"> 24.05.2019 </t>
  </si>
  <si>
    <t xml:space="preserve"> 12.07.2019 </t>
  </si>
  <si>
    <t xml:space="preserve"> 03.07.2019 </t>
  </si>
  <si>
    <t xml:space="preserve"> 23.07.2019 </t>
  </si>
  <si>
    <t xml:space="preserve"> 28.08.2019 </t>
  </si>
  <si>
    <t xml:space="preserve"> 04.09.2019 </t>
  </si>
  <si>
    <t xml:space="preserve"> 09.09.2019 </t>
  </si>
  <si>
    <t xml:space="preserve"> 04.10.2019 </t>
  </si>
  <si>
    <t xml:space="preserve"> 18.11.2019 </t>
  </si>
  <si>
    <t xml:space="preserve"> 24.02.2020 </t>
  </si>
  <si>
    <t xml:space="preserve"> 03.04.2020 </t>
  </si>
  <si>
    <t xml:space="preserve"> 05.06.2020 </t>
  </si>
  <si>
    <t xml:space="preserve"> 17.06.2020 </t>
  </si>
  <si>
    <t xml:space="preserve"> 16.07.2020 </t>
  </si>
  <si>
    <t xml:space="preserve"> 16.09.2020 </t>
  </si>
  <si>
    <t xml:space="preserve"> 22.12.2020 </t>
  </si>
  <si>
    <t xml:space="preserve"> 22.03.2021 </t>
  </si>
  <si>
    <t>5312/OC-EC</t>
  </si>
  <si>
    <t xml:space="preserve"> 28.10.2021 </t>
  </si>
  <si>
    <t xml:space="preserve"> 06.12.2021 </t>
  </si>
  <si>
    <t>5520/OC-EC</t>
  </si>
  <si>
    <t xml:space="preserve"> 21.06.2022 </t>
  </si>
  <si>
    <t xml:space="preserve"> 13.12.2022 </t>
  </si>
  <si>
    <t xml:space="preserve"> 23.01.2023 </t>
  </si>
  <si>
    <t xml:space="preserve"> 14.04.2023 </t>
  </si>
  <si>
    <t xml:space="preserve"> 15.05.2023 </t>
  </si>
  <si>
    <t xml:space="preserve"> 03.07.2023 </t>
  </si>
  <si>
    <t xml:space="preserve"> 18.08.2023 </t>
  </si>
  <si>
    <t xml:space="preserve"> 21.07.2023 </t>
  </si>
  <si>
    <t xml:space="preserve"> 21.05.2025 </t>
  </si>
  <si>
    <t xml:space="preserve"> 16.06.2025 </t>
  </si>
  <si>
    <t xml:space="preserve"> 06.10.2023 </t>
  </si>
  <si>
    <t xml:space="preserve"> 16.11.2023 </t>
  </si>
  <si>
    <t xml:space="preserve"> 17.06.2024 </t>
  </si>
  <si>
    <t>BDE</t>
  </si>
  <si>
    <t xml:space="preserve"> 01.07.2024 </t>
  </si>
  <si>
    <t>5903/OCEC</t>
  </si>
  <si>
    <t xml:space="preserve"> 15.08.2024 </t>
  </si>
  <si>
    <t xml:space="preserve"> 19.08.2024 </t>
  </si>
  <si>
    <t>5858/GN-EC</t>
  </si>
  <si>
    <t xml:space="preserve"> 07.10.2024 </t>
  </si>
  <si>
    <t xml:space="preserve"> 18.03.2025 </t>
  </si>
  <si>
    <t xml:space="preserve"> 26.06.2025 </t>
  </si>
  <si>
    <t xml:space="preserve"> 12.12.2025 </t>
  </si>
  <si>
    <t xml:space="preserve"> 18.04.2008 </t>
  </si>
  <si>
    <t xml:space="preserve"> 11.11.2013 </t>
  </si>
  <si>
    <t xml:space="preserve"> 20.11.2013 </t>
  </si>
  <si>
    <t xml:space="preserve"> 29.06.2015 </t>
  </si>
  <si>
    <t xml:space="preserve"> 09.10.2015 </t>
  </si>
  <si>
    <t xml:space="preserve"> 28.01.2016 </t>
  </si>
  <si>
    <t xml:space="preserve"> 22.04.2016 </t>
  </si>
  <si>
    <t xml:space="preserve"> 22.12.2016 </t>
  </si>
  <si>
    <t xml:space="preserve"> 29.11.2018 </t>
  </si>
  <si>
    <t xml:space="preserve"> 22.07.2019 </t>
  </si>
  <si>
    <t xml:space="preserve"> 17.06.2019 </t>
  </si>
  <si>
    <t xml:space="preserve"> 04.04.2020 </t>
  </si>
  <si>
    <t xml:space="preserve"> 08.05.2020 </t>
  </si>
  <si>
    <t xml:space="preserve"> 29.07.2020 </t>
  </si>
  <si>
    <t xml:space="preserve"> 26.11.2020 </t>
  </si>
  <si>
    <t>9163-0 EC</t>
  </si>
  <si>
    <t xml:space="preserve"> 22.04.2021 </t>
  </si>
  <si>
    <t xml:space="preserve"> 26.04.2021 </t>
  </si>
  <si>
    <t xml:space="preserve"> 24.02.2022 </t>
  </si>
  <si>
    <t xml:space="preserve"> 26.10.2022 </t>
  </si>
  <si>
    <t xml:space="preserve"> 16.12.2022 </t>
  </si>
  <si>
    <t>9388-0 EC</t>
  </si>
  <si>
    <t xml:space="preserve"> 13.04.2023 </t>
  </si>
  <si>
    <t xml:space="preserve"> 22.08.2023 </t>
  </si>
  <si>
    <t xml:space="preserve"> 11.10.2023 </t>
  </si>
  <si>
    <t xml:space="preserve"> 12.09.2023 </t>
  </si>
  <si>
    <t>BIRF 9598</t>
  </si>
  <si>
    <t xml:space="preserve"> 27.02.2024 </t>
  </si>
  <si>
    <t xml:space="preserve"> 30.11.2025 </t>
  </si>
  <si>
    <t xml:space="preserve"> 16.03.2007 </t>
  </si>
  <si>
    <t xml:space="preserve"> 04.04.2011 </t>
  </si>
  <si>
    <t xml:space="preserve"> 30.05.2012 </t>
  </si>
  <si>
    <t>F.FIDUCIARIO LE-5-EC</t>
  </si>
  <si>
    <t xml:space="preserve"> 05.09.2017 </t>
  </si>
  <si>
    <t xml:space="preserve"> 08.07.2019 </t>
  </si>
  <si>
    <t xml:space="preserve"> 15.09.2022 </t>
  </si>
  <si>
    <t xml:space="preserve"> 09.02.2024 </t>
  </si>
  <si>
    <t>BIRF 9715</t>
  </si>
  <si>
    <t>GAD GUAYAS</t>
  </si>
  <si>
    <t xml:space="preserve"> 03.12.2024 </t>
  </si>
  <si>
    <t xml:space="preserve"> 26.11.2025 </t>
  </si>
  <si>
    <t>CFA 6182</t>
  </si>
  <si>
    <t xml:space="preserve"> 23.03.2010 </t>
  </si>
  <si>
    <t>CFA 6903</t>
  </si>
  <si>
    <t xml:space="preserve"> 30.11.2010 </t>
  </si>
  <si>
    <t>CFA 7413</t>
  </si>
  <si>
    <t xml:space="preserve"> 26.06.2011 </t>
  </si>
  <si>
    <t>CFA 7809</t>
  </si>
  <si>
    <t xml:space="preserve"> 25.06.2012 </t>
  </si>
  <si>
    <t>CFA 7836</t>
  </si>
  <si>
    <t xml:space="preserve"> 03.07.2012 </t>
  </si>
  <si>
    <t>CFA 8396 BEDE</t>
  </si>
  <si>
    <t>CFA 8491</t>
  </si>
  <si>
    <t xml:space="preserve"> 18.03.2014 </t>
  </si>
  <si>
    <t>CFA 8734/CFN</t>
  </si>
  <si>
    <t xml:space="preserve"> 18.11.2014 </t>
  </si>
  <si>
    <t>CFA 7407</t>
  </si>
  <si>
    <t xml:space="preserve"> 27.06.2011 </t>
  </si>
  <si>
    <t>CFA 8744</t>
  </si>
  <si>
    <t xml:space="preserve"> 25.11.2014 </t>
  </si>
  <si>
    <t>CFA 8741</t>
  </si>
  <si>
    <t>CFA 8759</t>
  </si>
  <si>
    <t xml:space="preserve"> 05.12.2014 </t>
  </si>
  <si>
    <t>CFA 8702 - 8703</t>
  </si>
  <si>
    <t xml:space="preserve"> 21.10.2014 </t>
  </si>
  <si>
    <t>CFA 8949</t>
  </si>
  <si>
    <t xml:space="preserve"> 26.06.2015 </t>
  </si>
  <si>
    <t>CFA 9229</t>
  </si>
  <si>
    <t>CFA 8959</t>
  </si>
  <si>
    <t xml:space="preserve"> 14.07.2015 </t>
  </si>
  <si>
    <t>CFA 9117</t>
  </si>
  <si>
    <t xml:space="preserve"> 26.10.2015 </t>
  </si>
  <si>
    <t>CFA 9543</t>
  </si>
  <si>
    <t xml:space="preserve"> 23.09.2016 </t>
  </si>
  <si>
    <t>CFA 10451</t>
  </si>
  <si>
    <t xml:space="preserve"> 14.09.2018 </t>
  </si>
  <si>
    <t>CFA 10579</t>
  </si>
  <si>
    <t xml:space="preserve"> 28.11.2018 </t>
  </si>
  <si>
    <t>CFA 10602</t>
  </si>
  <si>
    <t xml:space="preserve"> 12.12.2018 </t>
  </si>
  <si>
    <t>CFA 10588</t>
  </si>
  <si>
    <t>CFA 10730</t>
  </si>
  <si>
    <t xml:space="preserve"> 01.04.2019 </t>
  </si>
  <si>
    <t>CFA 10787</t>
  </si>
  <si>
    <t>CFA 10801</t>
  </si>
  <si>
    <t xml:space="preserve"> 28.05.2019 </t>
  </si>
  <si>
    <t>CFA 11048</t>
  </si>
  <si>
    <t>CFA 10873</t>
  </si>
  <si>
    <t xml:space="preserve"> 13.08.2019 </t>
  </si>
  <si>
    <t>CFA 10989</t>
  </si>
  <si>
    <t>CFA 11027</t>
  </si>
  <si>
    <t xml:space="preserve"> 29.11.2019 </t>
  </si>
  <si>
    <t>CFA 11057</t>
  </si>
  <si>
    <t xml:space="preserve"> 20.12.2019 </t>
  </si>
  <si>
    <t>CFA 11196</t>
  </si>
  <si>
    <t xml:space="preserve"> 17.04.2020 </t>
  </si>
  <si>
    <t>CFA 11208</t>
  </si>
  <si>
    <t xml:space="preserve"> 05.05.2020 </t>
  </si>
  <si>
    <t>CFA 11260</t>
  </si>
  <si>
    <t xml:space="preserve"> 23.07.2020 </t>
  </si>
  <si>
    <t>CFA 11375</t>
  </si>
  <si>
    <t xml:space="preserve"> 04.12.2020 </t>
  </si>
  <si>
    <t>CFA 11497</t>
  </si>
  <si>
    <t xml:space="preserve"> 02.06.2021 </t>
  </si>
  <si>
    <t>CFA 11549</t>
  </si>
  <si>
    <t xml:space="preserve"> 31.08.2021 </t>
  </si>
  <si>
    <t>CFA 11634</t>
  </si>
  <si>
    <t xml:space="preserve"> 07.12.2021 </t>
  </si>
  <si>
    <t>CFA 11636</t>
  </si>
  <si>
    <t>CFA 11632</t>
  </si>
  <si>
    <t>CFA 11688</t>
  </si>
  <si>
    <t xml:space="preserve"> 08.03.2022 </t>
  </si>
  <si>
    <t>CFA 11682</t>
  </si>
  <si>
    <t>CFA 11684</t>
  </si>
  <si>
    <t>CFA 11740</t>
  </si>
  <si>
    <t xml:space="preserve"> 25.05.2022 </t>
  </si>
  <si>
    <t>CFA 11832</t>
  </si>
  <si>
    <t>CFA 11899</t>
  </si>
  <si>
    <t xml:space="preserve"> 21.12.2022 </t>
  </si>
  <si>
    <t>CFA 11904</t>
  </si>
  <si>
    <t>MUN-LA LIBERTAD</t>
  </si>
  <si>
    <t xml:space="preserve"> 23.12.2022 </t>
  </si>
  <si>
    <t>CFA 12016</t>
  </si>
  <si>
    <t xml:space="preserve"> 24.05.2023 </t>
  </si>
  <si>
    <t>CFA 12048</t>
  </si>
  <si>
    <t>MUN-SAMBORONDON</t>
  </si>
  <si>
    <t xml:space="preserve"> 06.07.2023 </t>
  </si>
  <si>
    <t>CFA 12064</t>
  </si>
  <si>
    <t xml:space="preserve"> 28.07.2023 </t>
  </si>
  <si>
    <t>CFA 12067</t>
  </si>
  <si>
    <t xml:space="preserve"> 08.08.2023 </t>
  </si>
  <si>
    <t xml:space="preserve"> 15.09.2023 </t>
  </si>
  <si>
    <t>MUN-CHONE</t>
  </si>
  <si>
    <t xml:space="preserve"> 29.09.2023 </t>
  </si>
  <si>
    <t xml:space="preserve"> 13.12.2023 </t>
  </si>
  <si>
    <t xml:space="preserve"> 01.03.2024 </t>
  </si>
  <si>
    <t xml:space="preserve"> 23.04.2024 </t>
  </si>
  <si>
    <t xml:space="preserve"> 29.07.2024 </t>
  </si>
  <si>
    <t xml:space="preserve"> 30.07.2024 </t>
  </si>
  <si>
    <t>GAD MUNICIPAL PORTOV</t>
  </si>
  <si>
    <t xml:space="preserve"> 31.07.2024 </t>
  </si>
  <si>
    <t xml:space="preserve"> 08.08.2024 </t>
  </si>
  <si>
    <t>GAD PICHINCHA</t>
  </si>
  <si>
    <t xml:space="preserve"> 01.08.2024 </t>
  </si>
  <si>
    <t xml:space="preserve"> 05.08.2024 </t>
  </si>
  <si>
    <t>GAD MANABI</t>
  </si>
  <si>
    <t>MUN-DAULE</t>
  </si>
  <si>
    <t xml:space="preserve"> 23.09.2024 </t>
  </si>
  <si>
    <t xml:space="preserve"> 07.08.2025 </t>
  </si>
  <si>
    <t xml:space="preserve"> 11.03.2019 </t>
  </si>
  <si>
    <t xml:space="preserve"> 30.09.2020 </t>
  </si>
  <si>
    <t>FMI DEG 3000 MILLONE</t>
  </si>
  <si>
    <t xml:space="preserve"> 04.06.2024 </t>
  </si>
  <si>
    <t xml:space="preserve"> 27.01.1997 </t>
  </si>
  <si>
    <t xml:space="preserve"> 30.09.1998 </t>
  </si>
  <si>
    <t xml:space="preserve"> 31.08.1986 </t>
  </si>
  <si>
    <t xml:space="preserve"> 23.07.1987 </t>
  </si>
  <si>
    <t xml:space="preserve"> 21.07.1987 </t>
  </si>
  <si>
    <t xml:space="preserve"> 14.11.1989 </t>
  </si>
  <si>
    <t xml:space="preserve"> 14.05.1996 </t>
  </si>
  <si>
    <t xml:space="preserve"> 19.01.1996 </t>
  </si>
  <si>
    <t xml:space="preserve"> 18.07.1996 </t>
  </si>
  <si>
    <t xml:space="preserve"> 12.11.1996 </t>
  </si>
  <si>
    <t xml:space="preserve"> 25.03.1998 </t>
  </si>
  <si>
    <t xml:space="preserve"> 02.08.1999 </t>
  </si>
  <si>
    <t xml:space="preserve"> 11.06.2002 </t>
  </si>
  <si>
    <t xml:space="preserve"> 18.06.2002 </t>
  </si>
  <si>
    <t xml:space="preserve"> 09.01.2003 </t>
  </si>
  <si>
    <t xml:space="preserve"> 18.01.2006 </t>
  </si>
  <si>
    <t xml:space="preserve"> 18.12.2009 </t>
  </si>
  <si>
    <t xml:space="preserve"> 06.10.2009 </t>
  </si>
  <si>
    <t xml:space="preserve"> 03.06.2010 </t>
  </si>
  <si>
    <t xml:space="preserve"> 22.12.2010 </t>
  </si>
  <si>
    <t xml:space="preserve"> 18.10.2011 </t>
  </si>
  <si>
    <t xml:space="preserve"> 28.01.2013 </t>
  </si>
  <si>
    <t xml:space="preserve"> 30.01.2013 </t>
  </si>
  <si>
    <t xml:space="preserve"> 22.02.2013 </t>
  </si>
  <si>
    <t xml:space="preserve"> 10.04.2013 </t>
  </si>
  <si>
    <t xml:space="preserve"> 14.06.2013 </t>
  </si>
  <si>
    <t xml:space="preserve"> 03.09.2013 </t>
  </si>
  <si>
    <t xml:space="preserve"> 29.10.2013 </t>
  </si>
  <si>
    <t xml:space="preserve"> 13.02.2014 </t>
  </si>
  <si>
    <t xml:space="preserve"> 24.03.2014 </t>
  </si>
  <si>
    <t xml:space="preserve"> 29.10.2014 </t>
  </si>
  <si>
    <t xml:space="preserve"> 30.07.2015 </t>
  </si>
  <si>
    <t xml:space="preserve"> 04.12.2015 </t>
  </si>
  <si>
    <t xml:space="preserve"> 06.10.2015 </t>
  </si>
  <si>
    <t xml:space="preserve"> 25.02.2016 </t>
  </si>
  <si>
    <t xml:space="preserve"> 29.04.2016 </t>
  </si>
  <si>
    <t xml:space="preserve"> 31.05.2016 </t>
  </si>
  <si>
    <t xml:space="preserve"> 15.07.2016 </t>
  </si>
  <si>
    <t xml:space="preserve"> 17.11.2016 </t>
  </si>
  <si>
    <t xml:space="preserve"> 07.10.2016 </t>
  </si>
  <si>
    <t xml:space="preserve"> 21.02.2017 </t>
  </si>
  <si>
    <t xml:space="preserve"> 01.04.2017 </t>
  </si>
  <si>
    <t xml:space="preserve"> 22.06.2017 </t>
  </si>
  <si>
    <t xml:space="preserve"> 04.08.2017 </t>
  </si>
  <si>
    <t xml:space="preserve"> 11.08.2017 </t>
  </si>
  <si>
    <t xml:space="preserve"> 20.12.2017 </t>
  </si>
  <si>
    <t xml:space="preserve"> 20.12.2018 </t>
  </si>
  <si>
    <t xml:space="preserve"> 22.11.2019 </t>
  </si>
  <si>
    <t xml:space="preserve"> 04.11.2019 </t>
  </si>
  <si>
    <t xml:space="preserve"> 10.12.2019 </t>
  </si>
  <si>
    <t>KFW 201465020</t>
  </si>
  <si>
    <t xml:space="preserve"> 23.12.2019 </t>
  </si>
  <si>
    <t>JICA  EC-F-P1</t>
  </si>
  <si>
    <t xml:space="preserve"> 28.01.2020 </t>
  </si>
  <si>
    <t xml:space="preserve"> 15.04.2021 </t>
  </si>
  <si>
    <t>AFD 1041 01 v</t>
  </si>
  <si>
    <t xml:space="preserve"> 25.11.2022 </t>
  </si>
  <si>
    <t>AFD 1059 01 E</t>
  </si>
  <si>
    <t>CRISIS RESPONSE</t>
  </si>
  <si>
    <t xml:space="preserve"> 27.10.2022 </t>
  </si>
  <si>
    <t xml:space="preserve"> 10.01.2023 </t>
  </si>
  <si>
    <t xml:space="preserve"> 13.03.2023 </t>
  </si>
  <si>
    <t xml:space="preserve"> 15.03.2024 </t>
  </si>
  <si>
    <t>CEC 1067  01 D</t>
  </si>
  <si>
    <t xml:space="preserve"> 12.08.2024 </t>
  </si>
  <si>
    <t xml:space="preserve"> 01.05.2024 </t>
  </si>
  <si>
    <t>CEC1064 01A</t>
  </si>
  <si>
    <t xml:space="preserve"> 16.12.2024 </t>
  </si>
  <si>
    <t xml:space="preserve"> 11.03.2025 </t>
  </si>
  <si>
    <t xml:space="preserve"> 18.03.2022 </t>
  </si>
  <si>
    <t xml:space="preserve"> 23.08.2000 </t>
  </si>
  <si>
    <t xml:space="preserve"> 30.01.2020 </t>
  </si>
  <si>
    <t xml:space="preserve"> 31.08.2020 </t>
  </si>
  <si>
    <t>BONO PDI 2030</t>
  </si>
  <si>
    <t xml:space="preserve"> 29.01.2026 </t>
  </si>
  <si>
    <t xml:space="preserve"> 28.11.2012 </t>
  </si>
  <si>
    <t xml:space="preserve"> 31.07.2013 </t>
  </si>
  <si>
    <t xml:space="preserve"> 25.09.2014 </t>
  </si>
  <si>
    <t xml:space="preserve"> 24.11.2014 </t>
  </si>
  <si>
    <t xml:space="preserve"> 11.12.2014 </t>
  </si>
  <si>
    <t xml:space="preserve"> 01.12.2014 </t>
  </si>
  <si>
    <t xml:space="preserve"> 26.02.2015 </t>
  </si>
  <si>
    <t xml:space="preserve"> 31.03.2015 </t>
  </si>
  <si>
    <t>EMAPAG-EP</t>
  </si>
  <si>
    <t xml:space="preserve"> 29.07.2015 </t>
  </si>
  <si>
    <t xml:space="preserve"> 14.11.2016 </t>
  </si>
  <si>
    <t xml:space="preserve"> 28.12.2016 </t>
  </si>
  <si>
    <t>BEI ETAPA EP</t>
  </si>
  <si>
    <t xml:space="preserve"> 24.01.2020 </t>
  </si>
  <si>
    <t>BEI  MUN PORTOVIEJO</t>
  </si>
  <si>
    <t xml:space="preserve"> 30.11.2020 </t>
  </si>
  <si>
    <t>BEI BDE</t>
  </si>
  <si>
    <t xml:space="preserve"> 24.12.2021 </t>
  </si>
  <si>
    <t xml:space="preserve"> 26.12.2025 </t>
  </si>
  <si>
    <t xml:space="preserve"> 11.12.1986 </t>
  </si>
  <si>
    <t xml:space="preserve"> 25.03.1987 </t>
  </si>
  <si>
    <t xml:space="preserve"> 28.09.1989 </t>
  </si>
  <si>
    <t xml:space="preserve"> 03.05.1990 </t>
  </si>
  <si>
    <t xml:space="preserve"> 30.10.1990 </t>
  </si>
  <si>
    <t xml:space="preserve"> 15.02.1991 </t>
  </si>
  <si>
    <t xml:space="preserve"> 27.01.1994 </t>
  </si>
  <si>
    <t xml:space="preserve"> 09.04.1994 </t>
  </si>
  <si>
    <t xml:space="preserve"> 13.10.1994 </t>
  </si>
  <si>
    <t xml:space="preserve"> 26.07.1994 </t>
  </si>
  <si>
    <t>GPS Blue</t>
  </si>
  <si>
    <t xml:space="preserve"> 09.05.2023 </t>
  </si>
  <si>
    <t>ACDAC</t>
  </si>
  <si>
    <t>AMAZON DAC MANEJO D</t>
  </si>
  <si>
    <t>Bono 2034</t>
  </si>
  <si>
    <t>Bono 2039</t>
  </si>
  <si>
    <t>SUBSECTOR</t>
  </si>
  <si>
    <t>700075221</t>
  </si>
  <si>
    <t>ACTIVO</t>
  </si>
  <si>
    <t>Presupuesto General del Estado PGE</t>
  </si>
  <si>
    <t>BANCO DE DESARROLLO DEL ECUADOR (BDE)</t>
  </si>
  <si>
    <t>Préstamo</t>
  </si>
  <si>
    <t>Sector Público Financiero</t>
  </si>
  <si>
    <t>PRÉSTAMO BDE</t>
  </si>
  <si>
    <t>República del Ecuador</t>
  </si>
  <si>
    <t>INSTITUCIÓN FINANCIERA PÚBLICA</t>
  </si>
  <si>
    <t>ENTIDADES DEL ESTADO</t>
  </si>
  <si>
    <t>700075301</t>
  </si>
  <si>
    <t>Operación de reporto</t>
  </si>
  <si>
    <t>CORPORACIÓN FINANCIERA NACIONAL</t>
  </si>
  <si>
    <t>TENEDORES DE BONOS Y PAGARÉS</t>
  </si>
  <si>
    <t>DI00004012</t>
  </si>
  <si>
    <t>DI000040</t>
  </si>
  <si>
    <t>INVERSIONISTAS PRIVADOS</t>
  </si>
  <si>
    <t>Tenedores de Bonos y Pagares Privados</t>
  </si>
  <si>
    <t>Inversionistas Privados</t>
  </si>
  <si>
    <t>A.PRIV.INVERSIONISTA</t>
  </si>
  <si>
    <t>TITULOS DEL ESTADO</t>
  </si>
  <si>
    <t>BONOS DOLARES MED-LARGO PLAZO</t>
  </si>
  <si>
    <t>DI00004013</t>
  </si>
  <si>
    <t>DI00004017</t>
  </si>
  <si>
    <t>DI0000467</t>
  </si>
  <si>
    <t>DI000046</t>
  </si>
  <si>
    <t>DI0000468</t>
  </si>
  <si>
    <t>DI0000469</t>
  </si>
  <si>
    <t>DI00004610</t>
  </si>
  <si>
    <t>DI00005440</t>
  </si>
  <si>
    <t>DI000054</t>
  </si>
  <si>
    <t>DI00005441</t>
  </si>
  <si>
    <t>DI00005447</t>
  </si>
  <si>
    <t>DI00005450</t>
  </si>
  <si>
    <t>DI00005456</t>
  </si>
  <si>
    <t>DI00005464</t>
  </si>
  <si>
    <t>DI00005465</t>
  </si>
  <si>
    <t>DI00005466</t>
  </si>
  <si>
    <t>DI00005470</t>
  </si>
  <si>
    <t>DI00005650</t>
  </si>
  <si>
    <t>DI000056</t>
  </si>
  <si>
    <t>DI00006019</t>
  </si>
  <si>
    <t>DI000060</t>
  </si>
  <si>
    <t>DI00006030</t>
  </si>
  <si>
    <t>DI00006032</t>
  </si>
  <si>
    <t>DI00006438</t>
  </si>
  <si>
    <t>DI000064</t>
  </si>
  <si>
    <t>DI00006439</t>
  </si>
  <si>
    <t>DI00006459</t>
  </si>
  <si>
    <t>DI00006460</t>
  </si>
  <si>
    <t>DI0000891</t>
  </si>
  <si>
    <t>DI000089</t>
  </si>
  <si>
    <t>DI0000901</t>
  </si>
  <si>
    <t>DI000090</t>
  </si>
  <si>
    <t>DI0000961</t>
  </si>
  <si>
    <t>DI000096</t>
  </si>
  <si>
    <t>DI0000971</t>
  </si>
  <si>
    <t>DI000097</t>
  </si>
  <si>
    <t>DI0001031</t>
  </si>
  <si>
    <t>DI000103</t>
  </si>
  <si>
    <t>DI0001041</t>
  </si>
  <si>
    <t>DI000104</t>
  </si>
  <si>
    <t>DI0001091</t>
  </si>
  <si>
    <t>DI000109</t>
  </si>
  <si>
    <t>DI0001101</t>
  </si>
  <si>
    <t>DI000110</t>
  </si>
  <si>
    <t>DI0001121</t>
  </si>
  <si>
    <t>DI000112</t>
  </si>
  <si>
    <t>DI0002111</t>
  </si>
  <si>
    <t>DI000211</t>
  </si>
  <si>
    <t>DI0002121</t>
  </si>
  <si>
    <t>DI000212</t>
  </si>
  <si>
    <t>DI0002131</t>
  </si>
  <si>
    <t>DI000213</t>
  </si>
  <si>
    <t>DI0002141</t>
  </si>
  <si>
    <t>DI000214</t>
  </si>
  <si>
    <t>DI0002161</t>
  </si>
  <si>
    <t>DI000216</t>
  </si>
  <si>
    <t>DI0002171</t>
  </si>
  <si>
    <t>DI000217</t>
  </si>
  <si>
    <t>DI0002181</t>
  </si>
  <si>
    <t>DI000218</t>
  </si>
  <si>
    <t>DI0002191</t>
  </si>
  <si>
    <t>DI000219</t>
  </si>
  <si>
    <t>DI0002201</t>
  </si>
  <si>
    <t>DI000220</t>
  </si>
  <si>
    <t>DI0002221</t>
  </si>
  <si>
    <t>DI000222</t>
  </si>
  <si>
    <t>DI0002231</t>
  </si>
  <si>
    <t>DI000223</t>
  </si>
  <si>
    <t>DI0002271</t>
  </si>
  <si>
    <t>DI000227</t>
  </si>
  <si>
    <t>DI0002321</t>
  </si>
  <si>
    <t>DI000232</t>
  </si>
  <si>
    <t>DI0002331</t>
  </si>
  <si>
    <t>DI000233</t>
  </si>
  <si>
    <t>DI0002371</t>
  </si>
  <si>
    <t>DI000237</t>
  </si>
  <si>
    <t>DI0002501</t>
  </si>
  <si>
    <t>DI000250</t>
  </si>
  <si>
    <t>DI0002581</t>
  </si>
  <si>
    <t>DI000258</t>
  </si>
  <si>
    <t>DI0002611</t>
  </si>
  <si>
    <t>DI000261</t>
  </si>
  <si>
    <t>DI0002671</t>
  </si>
  <si>
    <t>DI000267</t>
  </si>
  <si>
    <t>DI0002701</t>
  </si>
  <si>
    <t>DI000270</t>
  </si>
  <si>
    <t>DI0002801</t>
  </si>
  <si>
    <t>DI000280</t>
  </si>
  <si>
    <t>DI0002841</t>
  </si>
  <si>
    <t>DI000284</t>
  </si>
  <si>
    <t>DI0002881</t>
  </si>
  <si>
    <t>DI000288</t>
  </si>
  <si>
    <t>DI0002921</t>
  </si>
  <si>
    <t>DI000292</t>
  </si>
  <si>
    <t>DI0003011</t>
  </si>
  <si>
    <t>DI000301</t>
  </si>
  <si>
    <t>DI0003101</t>
  </si>
  <si>
    <t>DI000310</t>
  </si>
  <si>
    <t>DI0003161</t>
  </si>
  <si>
    <t>DI000316</t>
  </si>
  <si>
    <t>DI0003211</t>
  </si>
  <si>
    <t>DI000321</t>
  </si>
  <si>
    <t>DI0003301</t>
  </si>
  <si>
    <t>DI000330</t>
  </si>
  <si>
    <t>DI0003351</t>
  </si>
  <si>
    <t>DI000335</t>
  </si>
  <si>
    <t>DI0003451</t>
  </si>
  <si>
    <t>DI000345</t>
  </si>
  <si>
    <t>DI0003491</t>
  </si>
  <si>
    <t>DI000349</t>
  </si>
  <si>
    <t>DI0003581</t>
  </si>
  <si>
    <t>DI000358</t>
  </si>
  <si>
    <t>DI0003611</t>
  </si>
  <si>
    <t>DI000361</t>
  </si>
  <si>
    <t>DI0003641</t>
  </si>
  <si>
    <t>DI000364</t>
  </si>
  <si>
    <t>DI0003701</t>
  </si>
  <si>
    <t>DI000370</t>
  </si>
  <si>
    <t>DI0003801</t>
  </si>
  <si>
    <t>DI000380</t>
  </si>
  <si>
    <t>DI0003841</t>
  </si>
  <si>
    <t>DI000384</t>
  </si>
  <si>
    <t>DI0003881</t>
  </si>
  <si>
    <t>DI000388</t>
  </si>
  <si>
    <t>DI0003911</t>
  </si>
  <si>
    <t>DI000391</t>
  </si>
  <si>
    <t>DI0003991</t>
  </si>
  <si>
    <t>DI000399</t>
  </si>
  <si>
    <t>DI0004021</t>
  </si>
  <si>
    <t>DI000402</t>
  </si>
  <si>
    <t>DI0004061</t>
  </si>
  <si>
    <t>DI000406</t>
  </si>
  <si>
    <t>DI0004101</t>
  </si>
  <si>
    <t>DI000410</t>
  </si>
  <si>
    <t>DI0004131</t>
  </si>
  <si>
    <t>DI000413</t>
  </si>
  <si>
    <t>DI0004161</t>
  </si>
  <si>
    <t>DI000416</t>
  </si>
  <si>
    <t>DI0004191</t>
  </si>
  <si>
    <t>DI000419</t>
  </si>
  <si>
    <t>DI0004221</t>
  </si>
  <si>
    <t>DI000422</t>
  </si>
  <si>
    <t>DI0004291</t>
  </si>
  <si>
    <t>DI000429</t>
  </si>
  <si>
    <t>DI0004341</t>
  </si>
  <si>
    <t>DI000434</t>
  </si>
  <si>
    <t>DI0004561</t>
  </si>
  <si>
    <t>DI000456</t>
  </si>
  <si>
    <t>DI0004591</t>
  </si>
  <si>
    <t>DI000459</t>
  </si>
  <si>
    <t>DI0004781</t>
  </si>
  <si>
    <t>DI000478</t>
  </si>
  <si>
    <t>DI0004871</t>
  </si>
  <si>
    <t>DI000487</t>
  </si>
  <si>
    <t>DI0005061</t>
  </si>
  <si>
    <t>DI000506</t>
  </si>
  <si>
    <t>DI0005141</t>
  </si>
  <si>
    <t>DI000514</t>
  </si>
  <si>
    <t>DI0005261</t>
  </si>
  <si>
    <t>DI000526</t>
  </si>
  <si>
    <t>DI0005901</t>
  </si>
  <si>
    <t>DI000590</t>
  </si>
  <si>
    <t>DI0005941</t>
  </si>
  <si>
    <t>DI000594</t>
  </si>
  <si>
    <t>DI0006081</t>
  </si>
  <si>
    <t>DI000608</t>
  </si>
  <si>
    <t>DI0006301</t>
  </si>
  <si>
    <t>DI000630</t>
  </si>
  <si>
    <t>DI0006331</t>
  </si>
  <si>
    <t>DI000633</t>
  </si>
  <si>
    <t>DI0006361</t>
  </si>
  <si>
    <t>DI000636</t>
  </si>
  <si>
    <t>DI0006391</t>
  </si>
  <si>
    <t>DI000639</t>
  </si>
  <si>
    <t>DI0006411</t>
  </si>
  <si>
    <t>DI000641</t>
  </si>
  <si>
    <t>DI0006441</t>
  </si>
  <si>
    <t>DI000644</t>
  </si>
  <si>
    <t>DI0006461</t>
  </si>
  <si>
    <t>DI000646</t>
  </si>
  <si>
    <t>DI0006511</t>
  </si>
  <si>
    <t>DI000651</t>
  </si>
  <si>
    <t>DI0006601</t>
  </si>
  <si>
    <t>DI000660</t>
  </si>
  <si>
    <t>DI0006661</t>
  </si>
  <si>
    <t>DI000666</t>
  </si>
  <si>
    <t>DI0006691</t>
  </si>
  <si>
    <t>DI000669</t>
  </si>
  <si>
    <t>DI0006741</t>
  </si>
  <si>
    <t>DI000674</t>
  </si>
  <si>
    <t>DI0006771</t>
  </si>
  <si>
    <t>DI000677</t>
  </si>
  <si>
    <t>DI0006801</t>
  </si>
  <si>
    <t>DI000680</t>
  </si>
  <si>
    <t>DI0006821</t>
  </si>
  <si>
    <t>DI000682</t>
  </si>
  <si>
    <t>DI0006861</t>
  </si>
  <si>
    <t>DI000686</t>
  </si>
  <si>
    <t>DI0006981</t>
  </si>
  <si>
    <t>DI000698</t>
  </si>
  <si>
    <t>DI0007051</t>
  </si>
  <si>
    <t>DI000705</t>
  </si>
  <si>
    <t>DI0007121</t>
  </si>
  <si>
    <t>DI000712</t>
  </si>
  <si>
    <t>DI0007211</t>
  </si>
  <si>
    <t>DI000721</t>
  </si>
  <si>
    <t>DI0007831</t>
  </si>
  <si>
    <t>DI000783</t>
  </si>
  <si>
    <t>DI0007861</t>
  </si>
  <si>
    <t>DI000786</t>
  </si>
  <si>
    <t>DI0007901</t>
  </si>
  <si>
    <t>DI000790</t>
  </si>
  <si>
    <t>DI0007941</t>
  </si>
  <si>
    <t>DI000794</t>
  </si>
  <si>
    <t>DI0007981</t>
  </si>
  <si>
    <t>DI000798</t>
  </si>
  <si>
    <t>DI0008041</t>
  </si>
  <si>
    <t>DI000804</t>
  </si>
  <si>
    <t>DI0008071</t>
  </si>
  <si>
    <t>DI000807</t>
  </si>
  <si>
    <t>DI0008111</t>
  </si>
  <si>
    <t>DI000811</t>
  </si>
  <si>
    <t>DI0008221</t>
  </si>
  <si>
    <t>DI000822</t>
  </si>
  <si>
    <t>DI0008321</t>
  </si>
  <si>
    <t>DI000832</t>
  </si>
  <si>
    <t>DI0001137</t>
  </si>
  <si>
    <t>DI000113</t>
  </si>
  <si>
    <t>INVERSIONISTAS PRIVADOS JUBILADOS</t>
  </si>
  <si>
    <t>Inversionistas Privados Jubilados</t>
  </si>
  <si>
    <t>ACR.PRIV.JUBILADOS</t>
  </si>
  <si>
    <t>DI0001138</t>
  </si>
  <si>
    <t>DI0001139</t>
  </si>
  <si>
    <t>DI0001146</t>
  </si>
  <si>
    <t>DI000114</t>
  </si>
  <si>
    <t>DI0001147</t>
  </si>
  <si>
    <t>DI0001148</t>
  </si>
  <si>
    <t>DI0001157</t>
  </si>
  <si>
    <t>DI000115</t>
  </si>
  <si>
    <t>DI0001158</t>
  </si>
  <si>
    <t>DI0001166</t>
  </si>
  <si>
    <t>DI000116</t>
  </si>
  <si>
    <t>DI0001167</t>
  </si>
  <si>
    <t>DI0001176</t>
  </si>
  <si>
    <t>DI000117</t>
  </si>
  <si>
    <t>DI0001177</t>
  </si>
  <si>
    <t>DI0001187</t>
  </si>
  <si>
    <t>DI000118</t>
  </si>
  <si>
    <t>DI0001188</t>
  </si>
  <si>
    <t>DI0001189</t>
  </si>
  <si>
    <t>DI0001196</t>
  </si>
  <si>
    <t>DI000119</t>
  </si>
  <si>
    <t>DI0001197</t>
  </si>
  <si>
    <t>DI0001207</t>
  </si>
  <si>
    <t>DI000120</t>
  </si>
  <si>
    <t>DI0001208</t>
  </si>
  <si>
    <t>DI0001209</t>
  </si>
  <si>
    <t>DI0001214</t>
  </si>
  <si>
    <t>DI000121</t>
  </si>
  <si>
    <t>DI0001215</t>
  </si>
  <si>
    <t>DI0001227</t>
  </si>
  <si>
    <t>DI000122</t>
  </si>
  <si>
    <t>DI0001228</t>
  </si>
  <si>
    <t>DI0001235</t>
  </si>
  <si>
    <t>DI000123</t>
  </si>
  <si>
    <t>DI0001236</t>
  </si>
  <si>
    <t>DI0001237</t>
  </si>
  <si>
    <t>DI0001246</t>
  </si>
  <si>
    <t>DI000124</t>
  </si>
  <si>
    <t>DI0001247</t>
  </si>
  <si>
    <t>DI0001248</t>
  </si>
  <si>
    <t>DI0001256</t>
  </si>
  <si>
    <t>DI000125</t>
  </si>
  <si>
    <t>DI0001257</t>
  </si>
  <si>
    <t>DI0001258</t>
  </si>
  <si>
    <t>DI0001265</t>
  </si>
  <si>
    <t>DI000126</t>
  </si>
  <si>
    <t>DI0001266</t>
  </si>
  <si>
    <t>DI0001277</t>
  </si>
  <si>
    <t>DI000127</t>
  </si>
  <si>
    <t>DI0001278</t>
  </si>
  <si>
    <t>DI0001287</t>
  </si>
  <si>
    <t>DI000128</t>
  </si>
  <si>
    <t>DI0001288</t>
  </si>
  <si>
    <t>DI0001289</t>
  </si>
  <si>
    <t>DI0001296</t>
  </si>
  <si>
    <t>DI000129</t>
  </si>
  <si>
    <t>DI0001297</t>
  </si>
  <si>
    <t>DI0001298</t>
  </si>
  <si>
    <t>DI0001299</t>
  </si>
  <si>
    <t>DI0001307</t>
  </si>
  <si>
    <t>DI000130</t>
  </si>
  <si>
    <t>DI0001308</t>
  </si>
  <si>
    <t>DI0001309</t>
  </si>
  <si>
    <t>DI0001315</t>
  </si>
  <si>
    <t>DI000131</t>
  </si>
  <si>
    <t>DI0001316</t>
  </si>
  <si>
    <t>DI0001326</t>
  </si>
  <si>
    <t>DI000132</t>
  </si>
  <si>
    <t>DI0001327</t>
  </si>
  <si>
    <t>DI0001337</t>
  </si>
  <si>
    <t>DI000133</t>
  </si>
  <si>
    <t>DI0001338</t>
  </si>
  <si>
    <t>DI0001347</t>
  </si>
  <si>
    <t>DI000134</t>
  </si>
  <si>
    <t>DI0001348</t>
  </si>
  <si>
    <t>DI0001349</t>
  </si>
  <si>
    <t>DI0001357</t>
  </si>
  <si>
    <t>DI000135</t>
  </si>
  <si>
    <t>DI0001358</t>
  </si>
  <si>
    <t>DI0001359</t>
  </si>
  <si>
    <t>DI0001365</t>
  </si>
  <si>
    <t>DI000136</t>
  </si>
  <si>
    <t>DI0001366</t>
  </si>
  <si>
    <t>DI0001367</t>
  </si>
  <si>
    <t>DI0001387</t>
  </si>
  <si>
    <t>DI000138</t>
  </si>
  <si>
    <t>DI0001388</t>
  </si>
  <si>
    <t>DI0001389</t>
  </si>
  <si>
    <t>DI0001393</t>
  </si>
  <si>
    <t>DI000139</t>
  </si>
  <si>
    <t>DI0001407</t>
  </si>
  <si>
    <t>DI000140</t>
  </si>
  <si>
    <t>DI0001408</t>
  </si>
  <si>
    <t>DI0001409</t>
  </si>
  <si>
    <t>DI00014010</t>
  </si>
  <si>
    <t>DI0001417</t>
  </si>
  <si>
    <t>DI000141</t>
  </si>
  <si>
    <t>DI0001418</t>
  </si>
  <si>
    <t>DI0001419</t>
  </si>
  <si>
    <t>DI0001427</t>
  </si>
  <si>
    <t>DI000142</t>
  </si>
  <si>
    <t>DI0001428</t>
  </si>
  <si>
    <t>DI0001429</t>
  </si>
  <si>
    <t>DI00014210</t>
  </si>
  <si>
    <t>DI0001432</t>
  </si>
  <si>
    <t>DI000143</t>
  </si>
  <si>
    <t>DI0001433</t>
  </si>
  <si>
    <t>DI0001441</t>
  </si>
  <si>
    <t>DI000144</t>
  </si>
  <si>
    <t>DI0001457</t>
  </si>
  <si>
    <t>DI000145</t>
  </si>
  <si>
    <t>DI0001458</t>
  </si>
  <si>
    <t>DI0001459</t>
  </si>
  <si>
    <t>DI0001467</t>
  </si>
  <si>
    <t>DI000146</t>
  </si>
  <si>
    <t>DI0001468</t>
  </si>
  <si>
    <t>DI0001469</t>
  </si>
  <si>
    <t>DI0001477</t>
  </si>
  <si>
    <t>DI000147</t>
  </si>
  <si>
    <t>DI0001478</t>
  </si>
  <si>
    <t>DI0001479</t>
  </si>
  <si>
    <t>DI0001486</t>
  </si>
  <si>
    <t>DI000148</t>
  </si>
  <si>
    <t>DI0001487</t>
  </si>
  <si>
    <t>DI0001488</t>
  </si>
  <si>
    <t>DI0001494</t>
  </si>
  <si>
    <t>DI000149</t>
  </si>
  <si>
    <t>DI0001495</t>
  </si>
  <si>
    <t>DI0001507</t>
  </si>
  <si>
    <t>DI000150</t>
  </si>
  <si>
    <t>DI0001508</t>
  </si>
  <si>
    <t>DI0001509</t>
  </si>
  <si>
    <t>DI0001526</t>
  </si>
  <si>
    <t>DI000152</t>
  </si>
  <si>
    <t>DI0001527</t>
  </si>
  <si>
    <t>DI0001528</t>
  </si>
  <si>
    <t>DI0001535</t>
  </si>
  <si>
    <t>DI000153</t>
  </si>
  <si>
    <t>DI0001536</t>
  </si>
  <si>
    <t>DI0001537</t>
  </si>
  <si>
    <t>DI0001538</t>
  </si>
  <si>
    <t>DI0001546</t>
  </si>
  <si>
    <t>DI000154</t>
  </si>
  <si>
    <t>DI0001547</t>
  </si>
  <si>
    <t>DI0001548</t>
  </si>
  <si>
    <t>DI0001549</t>
  </si>
  <si>
    <t>DI0001553</t>
  </si>
  <si>
    <t>DI000155</t>
  </si>
  <si>
    <t>DI0001554</t>
  </si>
  <si>
    <t>DI0001555</t>
  </si>
  <si>
    <t>DI0001556</t>
  </si>
  <si>
    <t>DI0001592</t>
  </si>
  <si>
    <t>DI000159</t>
  </si>
  <si>
    <t>DI0001593</t>
  </si>
  <si>
    <t>DI0001604</t>
  </si>
  <si>
    <t>DI000160</t>
  </si>
  <si>
    <t>DI0001605</t>
  </si>
  <si>
    <t>DI0001612</t>
  </si>
  <si>
    <t>DI000161</t>
  </si>
  <si>
    <t>DI0001613</t>
  </si>
  <si>
    <t>DI0001636</t>
  </si>
  <si>
    <t>DI000163</t>
  </si>
  <si>
    <t>DI0001637</t>
  </si>
  <si>
    <t>DI0001638</t>
  </si>
  <si>
    <t>DI0001643</t>
  </si>
  <si>
    <t>DI000164</t>
  </si>
  <si>
    <t>DI0001644</t>
  </si>
  <si>
    <t>DI0001645</t>
  </si>
  <si>
    <t>DI0001646</t>
  </si>
  <si>
    <t>DI0001651</t>
  </si>
  <si>
    <t>DI000165</t>
  </si>
  <si>
    <t>DI0001652</t>
  </si>
  <si>
    <t>DI0001662</t>
  </si>
  <si>
    <t>DI000166</t>
  </si>
  <si>
    <t>DI0001663</t>
  </si>
  <si>
    <t>DI0001676</t>
  </si>
  <si>
    <t>DI000167</t>
  </si>
  <si>
    <t>DI0001677</t>
  </si>
  <si>
    <t>DI0001678</t>
  </si>
  <si>
    <t>DI0001679</t>
  </si>
  <si>
    <t>DI0001686</t>
  </si>
  <si>
    <t>DI000168</t>
  </si>
  <si>
    <t>DI0001687</t>
  </si>
  <si>
    <t>DI0001688</t>
  </si>
  <si>
    <t>DI0001689</t>
  </si>
  <si>
    <t>DI0001702</t>
  </si>
  <si>
    <t>DI000170</t>
  </si>
  <si>
    <t>DI0001703</t>
  </si>
  <si>
    <t>DI0001704</t>
  </si>
  <si>
    <t>DI0001713</t>
  </si>
  <si>
    <t>DI000171</t>
  </si>
  <si>
    <t>DI0001722</t>
  </si>
  <si>
    <t>DI000172</t>
  </si>
  <si>
    <t>DI0001723</t>
  </si>
  <si>
    <t>DI0001724</t>
  </si>
  <si>
    <t>DI0001736</t>
  </si>
  <si>
    <t>DI000173</t>
  </si>
  <si>
    <t>DI0001737</t>
  </si>
  <si>
    <t>DI0001738</t>
  </si>
  <si>
    <t>DI0001739</t>
  </si>
  <si>
    <t>DI0001745</t>
  </si>
  <si>
    <t>DI000174</t>
  </si>
  <si>
    <t>DI0001746</t>
  </si>
  <si>
    <t>DI0001747</t>
  </si>
  <si>
    <t>DI0001748</t>
  </si>
  <si>
    <t>DI0001751</t>
  </si>
  <si>
    <t>DI000175</t>
  </si>
  <si>
    <t>DI0001752</t>
  </si>
  <si>
    <t>DI0001753</t>
  </si>
  <si>
    <t>DI0001754</t>
  </si>
  <si>
    <t>DI0001761</t>
  </si>
  <si>
    <t>DI000176</t>
  </si>
  <si>
    <t>DI0001784</t>
  </si>
  <si>
    <t>DI000178</t>
  </si>
  <si>
    <t>DI0001785</t>
  </si>
  <si>
    <t>DI0001801</t>
  </si>
  <si>
    <t>DI000180</t>
  </si>
  <si>
    <t>DI0001802</t>
  </si>
  <si>
    <t>DI0001815</t>
  </si>
  <si>
    <t>DI000181</t>
  </si>
  <si>
    <t>DI0001816</t>
  </si>
  <si>
    <t>DI0001817</t>
  </si>
  <si>
    <t>DI0001818</t>
  </si>
  <si>
    <t>DI0001825</t>
  </si>
  <si>
    <t>DI000182</t>
  </si>
  <si>
    <t>DI0001826</t>
  </si>
  <si>
    <t>DI0001827</t>
  </si>
  <si>
    <t>DI0001828</t>
  </si>
  <si>
    <t>DI0001833</t>
  </si>
  <si>
    <t>DI000183</t>
  </si>
  <si>
    <t>DI0001834</t>
  </si>
  <si>
    <t>DI0001835</t>
  </si>
  <si>
    <t>DI0001845</t>
  </si>
  <si>
    <t>DI000184</t>
  </si>
  <si>
    <t>DI0001846</t>
  </si>
  <si>
    <t>DI0001863</t>
  </si>
  <si>
    <t>DI000186</t>
  </si>
  <si>
    <t>DI0001876</t>
  </si>
  <si>
    <t>DI000187</t>
  </si>
  <si>
    <t>DI0001877</t>
  </si>
  <si>
    <t>DI0001878</t>
  </si>
  <si>
    <t>DI0001881</t>
  </si>
  <si>
    <t>DI000188</t>
  </si>
  <si>
    <t>DI0001894</t>
  </si>
  <si>
    <t>DI000189</t>
  </si>
  <si>
    <t>DI0001895</t>
  </si>
  <si>
    <t>DI0001896</t>
  </si>
  <si>
    <t>DI0001904</t>
  </si>
  <si>
    <t>DI000190</t>
  </si>
  <si>
    <t>DI0001905</t>
  </si>
  <si>
    <t>DI0001906</t>
  </si>
  <si>
    <t>DI0001907</t>
  </si>
  <si>
    <t>DI0001912</t>
  </si>
  <si>
    <t>DI000191</t>
  </si>
  <si>
    <t>DI0001913</t>
  </si>
  <si>
    <t>DI0001922</t>
  </si>
  <si>
    <t>DI000192</t>
  </si>
  <si>
    <t>DI0001957</t>
  </si>
  <si>
    <t>DI000195</t>
  </si>
  <si>
    <t>DI0001958</t>
  </si>
  <si>
    <t>DI0001959</t>
  </si>
  <si>
    <t>DI00019510</t>
  </si>
  <si>
    <t>DI0001983</t>
  </si>
  <si>
    <t>DI000198</t>
  </si>
  <si>
    <t>DI0001992</t>
  </si>
  <si>
    <t>DI000199</t>
  </si>
  <si>
    <t>DI0001993</t>
  </si>
  <si>
    <t>DI0002003</t>
  </si>
  <si>
    <t>DI000200</t>
  </si>
  <si>
    <t>DI0002004</t>
  </si>
  <si>
    <t>DI0002022</t>
  </si>
  <si>
    <t>DI000202</t>
  </si>
  <si>
    <t>DI0002023</t>
  </si>
  <si>
    <t>DI0002042</t>
  </si>
  <si>
    <t>DI000204</t>
  </si>
  <si>
    <t>DI0002043</t>
  </si>
  <si>
    <t>DI0002053</t>
  </si>
  <si>
    <t>DI000205</t>
  </si>
  <si>
    <t>DI0002054</t>
  </si>
  <si>
    <t>DI0002061</t>
  </si>
  <si>
    <t>DI000206</t>
  </si>
  <si>
    <t>DI0002087</t>
  </si>
  <si>
    <t>DI000208</t>
  </si>
  <si>
    <t>DI0002088</t>
  </si>
  <si>
    <t>DI0002089</t>
  </si>
  <si>
    <t>DI0002091</t>
  </si>
  <si>
    <t>DI000209</t>
  </si>
  <si>
    <t>DI0002102</t>
  </si>
  <si>
    <t>DI000210</t>
  </si>
  <si>
    <t>DI0002103</t>
  </si>
  <si>
    <t>DI0002104</t>
  </si>
  <si>
    <t>DI0002157</t>
  </si>
  <si>
    <t>DI000215</t>
  </si>
  <si>
    <t>DI0002158</t>
  </si>
  <si>
    <t>DI0002159</t>
  </si>
  <si>
    <t>DI000226</t>
  </si>
  <si>
    <t>DI0002267</t>
  </si>
  <si>
    <t>DI0002268</t>
  </si>
  <si>
    <t>DI0002269</t>
  </si>
  <si>
    <t>DI000229</t>
  </si>
  <si>
    <t>DI0002297</t>
  </si>
  <si>
    <t>DI0002298</t>
  </si>
  <si>
    <t>DI0002299</t>
  </si>
  <si>
    <t>DI00022910</t>
  </si>
  <si>
    <t>DI0002366</t>
  </si>
  <si>
    <t>DI000236</t>
  </si>
  <si>
    <t>DI0002367</t>
  </si>
  <si>
    <t>DI0002368</t>
  </si>
  <si>
    <t>DI0002369</t>
  </si>
  <si>
    <t>DI0002396</t>
  </si>
  <si>
    <t>DI000239</t>
  </si>
  <si>
    <t>DI0002397</t>
  </si>
  <si>
    <t>DI0002398</t>
  </si>
  <si>
    <t>DI0002416</t>
  </si>
  <si>
    <t>DI000241</t>
  </si>
  <si>
    <t>DI0002417</t>
  </si>
  <si>
    <t>DI0002418</t>
  </si>
  <si>
    <t>DI0002466</t>
  </si>
  <si>
    <t>DI000246</t>
  </si>
  <si>
    <t>DI0002467</t>
  </si>
  <si>
    <t>DI0002468</t>
  </si>
  <si>
    <t>DI0002635</t>
  </si>
  <si>
    <t>DI000263</t>
  </si>
  <si>
    <t>DI0002636</t>
  </si>
  <si>
    <t>DI0002637</t>
  </si>
  <si>
    <t>DI0002724</t>
  </si>
  <si>
    <t>DI000272</t>
  </si>
  <si>
    <t>DI0002725</t>
  </si>
  <si>
    <t>DI0002964</t>
  </si>
  <si>
    <t>DI000296</t>
  </si>
  <si>
    <t>DI0002965</t>
  </si>
  <si>
    <t>DI0002966</t>
  </si>
  <si>
    <t>DI0002967</t>
  </si>
  <si>
    <t>DI0002968</t>
  </si>
  <si>
    <t>DI0003024</t>
  </si>
  <si>
    <t>DI000302</t>
  </si>
  <si>
    <t>DI0003025</t>
  </si>
  <si>
    <t>DI0003026</t>
  </si>
  <si>
    <t>DI0003027</t>
  </si>
  <si>
    <t>DI0003028</t>
  </si>
  <si>
    <t>DI0003175</t>
  </si>
  <si>
    <t>DI000317</t>
  </si>
  <si>
    <t>DI0003176</t>
  </si>
  <si>
    <t>DI0003177</t>
  </si>
  <si>
    <t>DI0003178</t>
  </si>
  <si>
    <t>DI0003179</t>
  </si>
  <si>
    <t>DI0003315</t>
  </si>
  <si>
    <t>DI000331</t>
  </si>
  <si>
    <t>DI0003316</t>
  </si>
  <si>
    <t>DI0003317</t>
  </si>
  <si>
    <t>DI0003318</t>
  </si>
  <si>
    <t>DI0003654</t>
  </si>
  <si>
    <t>DI000365</t>
  </si>
  <si>
    <t>DI0003655</t>
  </si>
  <si>
    <t>DI0003656</t>
  </si>
  <si>
    <t>DI0003745</t>
  </si>
  <si>
    <t>DI000374</t>
  </si>
  <si>
    <t>DI0003746</t>
  </si>
  <si>
    <t>DI0003747</t>
  </si>
  <si>
    <t>DI0003771</t>
  </si>
  <si>
    <t>DI000377</t>
  </si>
  <si>
    <t>DI0003772</t>
  </si>
  <si>
    <t>DI0003773</t>
  </si>
  <si>
    <t>DI0003811</t>
  </si>
  <si>
    <t>DI000381</t>
  </si>
  <si>
    <t>DI0003812</t>
  </si>
  <si>
    <t>DI0003813</t>
  </si>
  <si>
    <t>DI0003855</t>
  </si>
  <si>
    <t>DI000385</t>
  </si>
  <si>
    <t>DI0003856</t>
  </si>
  <si>
    <t>DI0003857</t>
  </si>
  <si>
    <t>DI0003858</t>
  </si>
  <si>
    <t>DI0003925</t>
  </si>
  <si>
    <t>DI000392</t>
  </si>
  <si>
    <t>DI0003926</t>
  </si>
  <si>
    <t>DI0003927</t>
  </si>
  <si>
    <t>DI0004076</t>
  </si>
  <si>
    <t>DI000407</t>
  </si>
  <si>
    <t>DI0004077</t>
  </si>
  <si>
    <t>DI0004078</t>
  </si>
  <si>
    <t>DI0004079</t>
  </si>
  <si>
    <t>DI00040710</t>
  </si>
  <si>
    <t>DI0004236</t>
  </si>
  <si>
    <t>DI000423</t>
  </si>
  <si>
    <t>DI0004237</t>
  </si>
  <si>
    <t>DI0004238</t>
  </si>
  <si>
    <t>DI0004239</t>
  </si>
  <si>
    <t>DI00042310</t>
  </si>
  <si>
    <t>DI0004846</t>
  </si>
  <si>
    <t>DI000484</t>
  </si>
  <si>
    <t>DI0004847</t>
  </si>
  <si>
    <t>DI0004848</t>
  </si>
  <si>
    <t>DI0004896</t>
  </si>
  <si>
    <t>DI000489</t>
  </si>
  <si>
    <t>DI0004897</t>
  </si>
  <si>
    <t>DI0004898</t>
  </si>
  <si>
    <t>DI0004925</t>
  </si>
  <si>
    <t>DI000492</t>
  </si>
  <si>
    <t>DI0004926</t>
  </si>
  <si>
    <t>DI0004927</t>
  </si>
  <si>
    <t>DI0004928</t>
  </si>
  <si>
    <t>DI0004929</t>
  </si>
  <si>
    <t>DI0005466</t>
  </si>
  <si>
    <t>DI000546</t>
  </si>
  <si>
    <t>DI0005467</t>
  </si>
  <si>
    <t>DI0005468</t>
  </si>
  <si>
    <t>DI0005469</t>
  </si>
  <si>
    <t>DI0006185</t>
  </si>
  <si>
    <t>DI000618</t>
  </si>
  <si>
    <t>DI0006186</t>
  </si>
  <si>
    <t>DI0006187</t>
  </si>
  <si>
    <t>DI0006188</t>
  </si>
  <si>
    <t>DI0006835</t>
  </si>
  <si>
    <t>DI000683</t>
  </si>
  <si>
    <t>DI0006836</t>
  </si>
  <si>
    <t>DI0006837</t>
  </si>
  <si>
    <t>DI0006838</t>
  </si>
  <si>
    <t>DI0006839</t>
  </si>
  <si>
    <t>DI0007024</t>
  </si>
  <si>
    <t>DI000702</t>
  </si>
  <si>
    <t>DI0007025</t>
  </si>
  <si>
    <t>DI0007026</t>
  </si>
  <si>
    <t>DI0007035</t>
  </si>
  <si>
    <t>DI000703</t>
  </si>
  <si>
    <t>DI0007036</t>
  </si>
  <si>
    <t>DI0007037</t>
  </si>
  <si>
    <t>DI0007038</t>
  </si>
  <si>
    <t>DI0007039</t>
  </si>
  <si>
    <t>DI00070310</t>
  </si>
  <si>
    <t>DI0007155</t>
  </si>
  <si>
    <t>DI000715</t>
  </si>
  <si>
    <t>DI0007156</t>
  </si>
  <si>
    <t>DI0007157</t>
  </si>
  <si>
    <t>DI0007158</t>
  </si>
  <si>
    <t>DI0007159</t>
  </si>
  <si>
    <t>DI0007195</t>
  </si>
  <si>
    <t>DI000719</t>
  </si>
  <si>
    <t>DI0007196</t>
  </si>
  <si>
    <t>DI0007197</t>
  </si>
  <si>
    <t>DI0007198</t>
  </si>
  <si>
    <t>DI0007199</t>
  </si>
  <si>
    <t>DI00071910</t>
  </si>
  <si>
    <t>DI0008015</t>
  </si>
  <si>
    <t>DI000801</t>
  </si>
  <si>
    <t>DI0008016</t>
  </si>
  <si>
    <t>DI0008017</t>
  </si>
  <si>
    <t>DI0008018</t>
  </si>
  <si>
    <t>DI0008019</t>
  </si>
  <si>
    <t>DI0000543</t>
  </si>
  <si>
    <t>IESS</t>
  </si>
  <si>
    <t>Tenedores de Bonos y Pagares Públicos</t>
  </si>
  <si>
    <t>Sector Público No Financiero</t>
  </si>
  <si>
    <t>BONOS EMITIDOS EN MERCADO NACIONAL CON TENEDORES PÚBLICOS</t>
  </si>
  <si>
    <t>BIESS</t>
  </si>
  <si>
    <t>DI0000544</t>
  </si>
  <si>
    <t>DI0000545</t>
  </si>
  <si>
    <t>DI00005414</t>
  </si>
  <si>
    <t>DI00005446</t>
  </si>
  <si>
    <t>DI00005628</t>
  </si>
  <si>
    <t>DI00005633</t>
  </si>
  <si>
    <t>DI00005647</t>
  </si>
  <si>
    <t>DI0000577</t>
  </si>
  <si>
    <t>DI000057</t>
  </si>
  <si>
    <t>DI00005716</t>
  </si>
  <si>
    <t>DI00005717</t>
  </si>
  <si>
    <t>DI0001513</t>
  </si>
  <si>
    <t>DI000151</t>
  </si>
  <si>
    <t>DI0002211</t>
  </si>
  <si>
    <t>DI000221</t>
  </si>
  <si>
    <t>DI0002471</t>
  </si>
  <si>
    <t>DI000247</t>
  </si>
  <si>
    <t>DI0003371</t>
  </si>
  <si>
    <t>DI000337</t>
  </si>
  <si>
    <t>DI0003381</t>
  </si>
  <si>
    <t>DI000338</t>
  </si>
  <si>
    <t>DI0003391</t>
  </si>
  <si>
    <t>DI000339</t>
  </si>
  <si>
    <t>DI0003461</t>
  </si>
  <si>
    <t>DI000346</t>
  </si>
  <si>
    <t>DI0004311</t>
  </si>
  <si>
    <t>DI000431</t>
  </si>
  <si>
    <t>DI0004601</t>
  </si>
  <si>
    <t>DI000460</t>
  </si>
  <si>
    <t>DI0004681</t>
  </si>
  <si>
    <t>DI000468</t>
  </si>
  <si>
    <t>DI0004691</t>
  </si>
  <si>
    <t>DI000469</t>
  </si>
  <si>
    <t>DI0004701</t>
  </si>
  <si>
    <t>DI000470</t>
  </si>
  <si>
    <t>DI0004811</t>
  </si>
  <si>
    <t>DI000481</t>
  </si>
  <si>
    <t>DI0004821</t>
  </si>
  <si>
    <t>DI000482</t>
  </si>
  <si>
    <t>DI0005191</t>
  </si>
  <si>
    <t>DI000519</t>
  </si>
  <si>
    <t>DI0005511</t>
  </si>
  <si>
    <t>DI000551</t>
  </si>
  <si>
    <t>DI0006521</t>
  </si>
  <si>
    <t>DI000652</t>
  </si>
  <si>
    <t>DI0006631</t>
  </si>
  <si>
    <t>DI000663</t>
  </si>
  <si>
    <t>DI0000501</t>
  </si>
  <si>
    <t>DI000050</t>
  </si>
  <si>
    <t>DI00005457</t>
  </si>
  <si>
    <t>DI0000609</t>
  </si>
  <si>
    <t>DI00006016</t>
  </si>
  <si>
    <t>DI00006313</t>
  </si>
  <si>
    <t>DI000063</t>
  </si>
  <si>
    <t>DI00006322</t>
  </si>
  <si>
    <t>DI00006332</t>
  </si>
  <si>
    <t>DI00007223</t>
  </si>
  <si>
    <t>DI000072</t>
  </si>
  <si>
    <t>DI0005351</t>
  </si>
  <si>
    <t>DI000535</t>
  </si>
  <si>
    <t>CNT-EP</t>
  </si>
  <si>
    <t>DI0003051</t>
  </si>
  <si>
    <t>DI000305</t>
  </si>
  <si>
    <t>GOBIERNOS AUTÓNOMOS DESCENTRALIZADOS</t>
  </si>
  <si>
    <t>CON-LOS RIOS</t>
  </si>
  <si>
    <t>DI0007311</t>
  </si>
  <si>
    <t>DI000731</t>
  </si>
  <si>
    <t>DI0007081</t>
  </si>
  <si>
    <t>DI000708</t>
  </si>
  <si>
    <t>DI0005821</t>
  </si>
  <si>
    <t>DI000582</t>
  </si>
  <si>
    <t>INVERSIONISTAS PRIVADOS UNIVERSIDADES</t>
  </si>
  <si>
    <t>Inversionistas Privados Universidades</t>
  </si>
  <si>
    <t>FLACSO</t>
  </si>
  <si>
    <t>DI0004261</t>
  </si>
  <si>
    <t>DI000426</t>
  </si>
  <si>
    <t>GAD AMBATO</t>
  </si>
  <si>
    <t>IESS 40%</t>
  </si>
  <si>
    <t>DI0000549</t>
  </si>
  <si>
    <t>DI00005413</t>
  </si>
  <si>
    <t>DI00005425</t>
  </si>
  <si>
    <t>DI00005436</t>
  </si>
  <si>
    <t>DI0000569</t>
  </si>
  <si>
    <t>DI00005617</t>
  </si>
  <si>
    <t>DI0000574</t>
  </si>
  <si>
    <t>DI0000578</t>
  </si>
  <si>
    <t>DI00005718</t>
  </si>
  <si>
    <t>DI0000607</t>
  </si>
  <si>
    <t>DI0000608</t>
  </si>
  <si>
    <t>DI00006015</t>
  </si>
  <si>
    <t>DI00004026</t>
  </si>
  <si>
    <t>INMOBILIAR</t>
  </si>
  <si>
    <t>Presupuesto General del Estado</t>
  </si>
  <si>
    <t>DI00005428</t>
  </si>
  <si>
    <t>DI00004011</t>
  </si>
  <si>
    <t>ISSPOL</t>
  </si>
  <si>
    <t>DI00004022</t>
  </si>
  <si>
    <t>DI00004025</t>
  </si>
  <si>
    <t>DI00004033</t>
  </si>
  <si>
    <t>DI00004041</t>
  </si>
  <si>
    <t>DI0000462</t>
  </si>
  <si>
    <t>DI0000464</t>
  </si>
  <si>
    <t>DI0000465</t>
  </si>
  <si>
    <t>DI00004611</t>
  </si>
  <si>
    <t>DI0000546</t>
  </si>
  <si>
    <t>DI00005417</t>
  </si>
  <si>
    <t>DI00005422</t>
  </si>
  <si>
    <t>DI00005448</t>
  </si>
  <si>
    <t>DI0000564</t>
  </si>
  <si>
    <t>DI0000565</t>
  </si>
  <si>
    <t>DI0000567</t>
  </si>
  <si>
    <t>DI0000568</t>
  </si>
  <si>
    <t>DI00005613</t>
  </si>
  <si>
    <t>DI00005614</t>
  </si>
  <si>
    <t>DI00005618</t>
  </si>
  <si>
    <t>DI00005631</t>
  </si>
  <si>
    <t>DI00005632</t>
  </si>
  <si>
    <t>DI00005634</t>
  </si>
  <si>
    <t>DI00005635</t>
  </si>
  <si>
    <t>DI00007213</t>
  </si>
  <si>
    <t>SCPN</t>
  </si>
  <si>
    <t>DI0006951</t>
  </si>
  <si>
    <t>DI000695</t>
  </si>
  <si>
    <t>MUN-DURAN</t>
  </si>
  <si>
    <t>DI0006171</t>
  </si>
  <si>
    <t>DI000617</t>
  </si>
  <si>
    <t>MUN-LAGO AGRIO</t>
  </si>
  <si>
    <t>DI0006231</t>
  </si>
  <si>
    <t>DI000623</t>
  </si>
  <si>
    <t>MUN-MILAGRO</t>
  </si>
  <si>
    <t>DI0006551</t>
  </si>
  <si>
    <t>DI000655</t>
  </si>
  <si>
    <t>MUN-OTAVALO</t>
  </si>
  <si>
    <t>DI0006621</t>
  </si>
  <si>
    <t>DI000662</t>
  </si>
  <si>
    <t>MUN-QUEVEDO</t>
  </si>
  <si>
    <t>DI0007361</t>
  </si>
  <si>
    <t>DI000736</t>
  </si>
  <si>
    <t>MUN-SANTA CRUZ</t>
  </si>
  <si>
    <t>DI0006261</t>
  </si>
  <si>
    <t>DI000626</t>
  </si>
  <si>
    <t>MUN-SANTA ELENA</t>
  </si>
  <si>
    <t>DI0005981</t>
  </si>
  <si>
    <t>DI000598</t>
  </si>
  <si>
    <t>MUN. BABAHOYO</t>
  </si>
  <si>
    <t>DI0006141</t>
  </si>
  <si>
    <t>DI000614</t>
  </si>
  <si>
    <t>DI0007011</t>
  </si>
  <si>
    <t>DI000701</t>
  </si>
  <si>
    <t>DI0006011</t>
  </si>
  <si>
    <t>DI000601</t>
  </si>
  <si>
    <t>DI0006031</t>
  </si>
  <si>
    <t>DI000603</t>
  </si>
  <si>
    <t>PUCE</t>
  </si>
  <si>
    <t>DI0005721</t>
  </si>
  <si>
    <t>DI000572</t>
  </si>
  <si>
    <t>U. ANDINA S. BOLIVAR</t>
  </si>
  <si>
    <t>DI0005781</t>
  </si>
  <si>
    <t>DI000578</t>
  </si>
  <si>
    <t>U. AZUAY</t>
  </si>
  <si>
    <t>DI0005761</t>
  </si>
  <si>
    <t>DI000576</t>
  </si>
  <si>
    <t>U. CASA GRANDE</t>
  </si>
  <si>
    <t>DI0005801</t>
  </si>
  <si>
    <t>DI000580</t>
  </si>
  <si>
    <t>U. CATOLICA GQUIL.</t>
  </si>
  <si>
    <t>DI0005741</t>
  </si>
  <si>
    <t>DI000574</t>
  </si>
  <si>
    <t>U. ECOTEC</t>
  </si>
  <si>
    <t>DI0005841</t>
  </si>
  <si>
    <t>DI000584</t>
  </si>
  <si>
    <t>UDLA</t>
  </si>
  <si>
    <t>DI0005701</t>
  </si>
  <si>
    <t>DI000570</t>
  </si>
  <si>
    <t>UEES</t>
  </si>
  <si>
    <t>DI0005861</t>
  </si>
  <si>
    <t>DI000586</t>
  </si>
  <si>
    <t>ULVR</t>
  </si>
  <si>
    <t>DI0005681</t>
  </si>
  <si>
    <t>DI000568</t>
  </si>
  <si>
    <t>USFQ</t>
  </si>
  <si>
    <t>DI0006051</t>
  </si>
  <si>
    <t>DI000605</t>
  </si>
  <si>
    <t>UTE</t>
  </si>
  <si>
    <t>DI0006711</t>
  </si>
  <si>
    <t>DI000671</t>
  </si>
  <si>
    <t>UTPL</t>
  </si>
  <si>
    <t>DI0008501</t>
  </si>
  <si>
    <t>DI000850</t>
  </si>
  <si>
    <t>DI0008531</t>
  </si>
  <si>
    <t>DI000853</t>
  </si>
  <si>
    <t>DI0008561</t>
  </si>
  <si>
    <t>DI000856</t>
  </si>
  <si>
    <t>DI0008451</t>
  </si>
  <si>
    <t>DI000845</t>
  </si>
  <si>
    <t>DI0008631</t>
  </si>
  <si>
    <t>DI000863</t>
  </si>
  <si>
    <t>DI0008661</t>
  </si>
  <si>
    <t>DI000866</t>
  </si>
  <si>
    <t>DI0008731</t>
  </si>
  <si>
    <t>DI000873</t>
  </si>
  <si>
    <t>DI0008771</t>
  </si>
  <si>
    <t>DI000877</t>
  </si>
  <si>
    <t>DI0008801</t>
  </si>
  <si>
    <t>DI000880</t>
  </si>
  <si>
    <t>DI0008851</t>
  </si>
  <si>
    <t>DI000885</t>
  </si>
  <si>
    <t>DI0008881</t>
  </si>
  <si>
    <t>DI000888</t>
  </si>
  <si>
    <t>DI0008971</t>
  </si>
  <si>
    <t>DI000897</t>
  </si>
  <si>
    <t>DI0008702</t>
  </si>
  <si>
    <t>DI000870</t>
  </si>
  <si>
    <t>DI0008703</t>
  </si>
  <si>
    <t>DI0008704</t>
  </si>
  <si>
    <t>DI0008705</t>
  </si>
  <si>
    <t>DI0008706</t>
  </si>
  <si>
    <t>DI0008891</t>
  </si>
  <si>
    <t>DI000889</t>
  </si>
  <si>
    <t>DI0008911</t>
  </si>
  <si>
    <t>DI000891</t>
  </si>
  <si>
    <t>DI0008931</t>
  </si>
  <si>
    <t>DI000893</t>
  </si>
  <si>
    <t>DI0009044</t>
  </si>
  <si>
    <t>DI000904</t>
  </si>
  <si>
    <t>DI0009045</t>
  </si>
  <si>
    <t>DI0009046</t>
  </si>
  <si>
    <t>DI0009047</t>
  </si>
  <si>
    <t>DI0009048</t>
  </si>
  <si>
    <t>DI0009049</t>
  </si>
  <si>
    <t>DI0009064</t>
  </si>
  <si>
    <t>DI000906</t>
  </si>
  <si>
    <t>DI0009065</t>
  </si>
  <si>
    <t>DI0009066</t>
  </si>
  <si>
    <t>DI0009067</t>
  </si>
  <si>
    <t>DI0009068</t>
  </si>
  <si>
    <t>DI0009069</t>
  </si>
  <si>
    <t>DI0009171</t>
  </si>
  <si>
    <t>DI000917</t>
  </si>
  <si>
    <t>DI0009191</t>
  </si>
  <si>
    <t>DI000919</t>
  </si>
  <si>
    <t>DI0009211</t>
  </si>
  <si>
    <t>DI000921</t>
  </si>
  <si>
    <t>DI0009231</t>
  </si>
  <si>
    <t>DI000923</t>
  </si>
  <si>
    <t>DI0009251</t>
  </si>
  <si>
    <t>DI000925</t>
  </si>
  <si>
    <t>DI0009281</t>
  </si>
  <si>
    <t>DI000928</t>
  </si>
  <si>
    <t>DI0009291</t>
  </si>
  <si>
    <t>DI000929</t>
  </si>
  <si>
    <t>DI0009311</t>
  </si>
  <si>
    <t>DI000931</t>
  </si>
  <si>
    <t>DI0009331</t>
  </si>
  <si>
    <t>DI000933</t>
  </si>
  <si>
    <t>DI0009351</t>
  </si>
  <si>
    <t>DI000935</t>
  </si>
  <si>
    <t>DI0009441</t>
  </si>
  <si>
    <t>DI000944</t>
  </si>
  <si>
    <t>MUN-ESMERALDAS</t>
  </si>
  <si>
    <t>DI0009371</t>
  </si>
  <si>
    <t>DI000937</t>
  </si>
  <si>
    <t>DI0009391</t>
  </si>
  <si>
    <t>DI000939</t>
  </si>
  <si>
    <t>DI0009411</t>
  </si>
  <si>
    <t>DI000941</t>
  </si>
  <si>
    <t>DI0009461</t>
  </si>
  <si>
    <t>DI000946</t>
  </si>
  <si>
    <t>DI0009481</t>
  </si>
  <si>
    <t>DI000948</t>
  </si>
  <si>
    <t>DI0009501</t>
  </si>
  <si>
    <t>DI000950</t>
  </si>
  <si>
    <t>DI0009521</t>
  </si>
  <si>
    <t>DI000952</t>
  </si>
  <si>
    <t>DI0009541</t>
  </si>
  <si>
    <t>DI000954</t>
  </si>
  <si>
    <t>DI0009561</t>
  </si>
  <si>
    <t>DI000956</t>
  </si>
  <si>
    <t>DI0009781</t>
  </si>
  <si>
    <t>DI000978</t>
  </si>
  <si>
    <t>DI0009801</t>
  </si>
  <si>
    <t>DI000980</t>
  </si>
  <si>
    <t>DI0009821</t>
  </si>
  <si>
    <t>DI000982</t>
  </si>
  <si>
    <t>DI0009841</t>
  </si>
  <si>
    <t>DI000984</t>
  </si>
  <si>
    <t>DI0009861</t>
  </si>
  <si>
    <t>DI000986</t>
  </si>
  <si>
    <t>DI0009881</t>
  </si>
  <si>
    <t>DI000988</t>
  </si>
  <si>
    <t>DI0009901</t>
  </si>
  <si>
    <t>DI000990</t>
  </si>
  <si>
    <t>DI0009911</t>
  </si>
  <si>
    <t>DI000991</t>
  </si>
  <si>
    <t>DI0009931</t>
  </si>
  <si>
    <t>DI000993</t>
  </si>
  <si>
    <t>DI0009991</t>
  </si>
  <si>
    <t>DI000999</t>
  </si>
  <si>
    <t>DI0010081</t>
  </si>
  <si>
    <t>DI001008</t>
  </si>
  <si>
    <t>MUN-SUCUMBIOS</t>
  </si>
  <si>
    <t>DI0009141</t>
  </si>
  <si>
    <t>DI000914</t>
  </si>
  <si>
    <t>DI0009575</t>
  </si>
  <si>
    <t>DI000957</t>
  </si>
  <si>
    <t>DI0009576</t>
  </si>
  <si>
    <t>DI0009577</t>
  </si>
  <si>
    <t>DI0009578</t>
  </si>
  <si>
    <t>DI0009579</t>
  </si>
  <si>
    <t>DI00095710</t>
  </si>
  <si>
    <t>DI0010191</t>
  </si>
  <si>
    <t>DI001019</t>
  </si>
  <si>
    <t>DI0010031</t>
  </si>
  <si>
    <t>DI001003</t>
  </si>
  <si>
    <t>DI0010051</t>
  </si>
  <si>
    <t>DI001005</t>
  </si>
  <si>
    <t>DI0010065</t>
  </si>
  <si>
    <t>DI001006</t>
  </si>
  <si>
    <t>DI0010066</t>
  </si>
  <si>
    <t>DI0010067</t>
  </si>
  <si>
    <t>DI0010068</t>
  </si>
  <si>
    <t>DI0010134</t>
  </si>
  <si>
    <t>DI001013</t>
  </si>
  <si>
    <t>DI0010135</t>
  </si>
  <si>
    <t>DI0010136</t>
  </si>
  <si>
    <t>DI0010137</t>
  </si>
  <si>
    <t>DI0010138</t>
  </si>
  <si>
    <t>DI0010181</t>
  </si>
  <si>
    <t>DI001018</t>
  </si>
  <si>
    <t>CON-COTOPAXI</t>
  </si>
  <si>
    <t>DI0010161</t>
  </si>
  <si>
    <t>DI001016</t>
  </si>
  <si>
    <t>MUN-ORELLANA</t>
  </si>
  <si>
    <t>DI0009611</t>
  </si>
  <si>
    <t>DI000961</t>
  </si>
  <si>
    <t>DI0009591</t>
  </si>
  <si>
    <t>DI000959</t>
  </si>
  <si>
    <t>DI0009631</t>
  </si>
  <si>
    <t>DI000963</t>
  </si>
  <si>
    <t>DI0009651</t>
  </si>
  <si>
    <t>DI000965</t>
  </si>
  <si>
    <t>DI0009711</t>
  </si>
  <si>
    <t>DI000971</t>
  </si>
  <si>
    <t>DI0009671</t>
  </si>
  <si>
    <t>DI000967</t>
  </si>
  <si>
    <t>DI0009691</t>
  </si>
  <si>
    <t>DI000969</t>
  </si>
  <si>
    <t>DI0009731</t>
  </si>
  <si>
    <t>DI000973</t>
  </si>
  <si>
    <t>DI0009751</t>
  </si>
  <si>
    <t>DI000975</t>
  </si>
  <si>
    <t>DI0009951</t>
  </si>
  <si>
    <t>DI000995</t>
  </si>
  <si>
    <t>DI0010111</t>
  </si>
  <si>
    <t>DI001011</t>
  </si>
  <si>
    <t>DI0010231</t>
  </si>
  <si>
    <t>DI001023</t>
  </si>
  <si>
    <t>DI0010251</t>
  </si>
  <si>
    <t>DI001025</t>
  </si>
  <si>
    <t>DI0010271</t>
  </si>
  <si>
    <t>DI001027</t>
  </si>
  <si>
    <t>DI0010301</t>
  </si>
  <si>
    <t>DI001030</t>
  </si>
  <si>
    <t>DI0010121</t>
  </si>
  <si>
    <t>DI001012</t>
  </si>
  <si>
    <t>DI0010361</t>
  </si>
  <si>
    <t>DI001036</t>
  </si>
  <si>
    <t>DI0010421</t>
  </si>
  <si>
    <t>DI001042</t>
  </si>
  <si>
    <t>DI0010441</t>
  </si>
  <si>
    <t>DI001044</t>
  </si>
  <si>
    <t>DI0010561</t>
  </si>
  <si>
    <t>DI001056</t>
  </si>
  <si>
    <t>ISSFA</t>
  </si>
  <si>
    <t>DI0010341</t>
  </si>
  <si>
    <t>DI001034</t>
  </si>
  <si>
    <t>DI0010381</t>
  </si>
  <si>
    <t>DI001038</t>
  </si>
  <si>
    <t>DI0010461</t>
  </si>
  <si>
    <t>DI001046</t>
  </si>
  <si>
    <t>DI0010481</t>
  </si>
  <si>
    <t>DI001048</t>
  </si>
  <si>
    <t>DI0010541</t>
  </si>
  <si>
    <t>DI001054</t>
  </si>
  <si>
    <t>DI0010321</t>
  </si>
  <si>
    <t>DI001032</t>
  </si>
  <si>
    <t>DI0010401</t>
  </si>
  <si>
    <t>DI001040</t>
  </si>
  <si>
    <t>DI0010501</t>
  </si>
  <si>
    <t>DI001050</t>
  </si>
  <si>
    <t>DI0010521</t>
  </si>
  <si>
    <t>DI001052</t>
  </si>
  <si>
    <t>DI0010581</t>
  </si>
  <si>
    <t>DI001058</t>
  </si>
  <si>
    <t>DI0010601</t>
  </si>
  <si>
    <t>DI001060</t>
  </si>
  <si>
    <t>DI0010611</t>
  </si>
  <si>
    <t>DI001061</t>
  </si>
  <si>
    <t>DI0010641</t>
  </si>
  <si>
    <t>DI001064</t>
  </si>
  <si>
    <t>DI0010651</t>
  </si>
  <si>
    <t>DI001065</t>
  </si>
  <si>
    <t>DI0010671</t>
  </si>
  <si>
    <t>DI001067</t>
  </si>
  <si>
    <t>DI0010681</t>
  </si>
  <si>
    <t>DI001068</t>
  </si>
  <si>
    <t>DI0010694</t>
  </si>
  <si>
    <t>DI001069</t>
  </si>
  <si>
    <t>DI0010695</t>
  </si>
  <si>
    <t>DI0010696</t>
  </si>
  <si>
    <t>DI0010697</t>
  </si>
  <si>
    <t>DI0010698</t>
  </si>
  <si>
    <t>DI0010699</t>
  </si>
  <si>
    <t>DI0010731</t>
  </si>
  <si>
    <t>DI001073</t>
  </si>
  <si>
    <t>DI0010751</t>
  </si>
  <si>
    <t>DI001075</t>
  </si>
  <si>
    <t>DI0010791</t>
  </si>
  <si>
    <t>DI001079</t>
  </si>
  <si>
    <t>DI0010801</t>
  </si>
  <si>
    <t>DI001080</t>
  </si>
  <si>
    <t>DI0010821</t>
  </si>
  <si>
    <t>DI001082</t>
  </si>
  <si>
    <t>DI0010841</t>
  </si>
  <si>
    <t>DI001084</t>
  </si>
  <si>
    <t>DI0010871</t>
  </si>
  <si>
    <t>DI001087</t>
  </si>
  <si>
    <t>DI0010891</t>
  </si>
  <si>
    <t>DI001089</t>
  </si>
  <si>
    <t>DI0010911</t>
  </si>
  <si>
    <t>DI001091</t>
  </si>
  <si>
    <t>DI0010934</t>
  </si>
  <si>
    <t>DI001093</t>
  </si>
  <si>
    <t>DI0010935</t>
  </si>
  <si>
    <t>DI0010936</t>
  </si>
  <si>
    <t>DI0010937</t>
  </si>
  <si>
    <t>DI0010938</t>
  </si>
  <si>
    <t>DI0010939</t>
  </si>
  <si>
    <t>DI0010951</t>
  </si>
  <si>
    <t>DI001095</t>
  </si>
  <si>
    <t>DI0010961</t>
  </si>
  <si>
    <t>DI001096</t>
  </si>
  <si>
    <t>DI0010971</t>
  </si>
  <si>
    <t>DI001097</t>
  </si>
  <si>
    <t>DI0011024</t>
  </si>
  <si>
    <t>DI001102</t>
  </si>
  <si>
    <t>DI0011025</t>
  </si>
  <si>
    <t>DI0011026</t>
  </si>
  <si>
    <t>DI0011027</t>
  </si>
  <si>
    <t>DI0011034</t>
  </si>
  <si>
    <t>DI001103</t>
  </si>
  <si>
    <t>DI0011035</t>
  </si>
  <si>
    <t>DI0011036</t>
  </si>
  <si>
    <t>DI0011037</t>
  </si>
  <si>
    <t>DI0011038</t>
  </si>
  <si>
    <t>DI0011039</t>
  </si>
  <si>
    <t>DI0011041</t>
  </si>
  <si>
    <t>DI001104</t>
  </si>
  <si>
    <t>DI0011061</t>
  </si>
  <si>
    <t>DI001106</t>
  </si>
  <si>
    <t>DI0011091</t>
  </si>
  <si>
    <t>DI001109</t>
  </si>
  <si>
    <t>DI0011111</t>
  </si>
  <si>
    <t>DI001111</t>
  </si>
  <si>
    <t>DI0011131</t>
  </si>
  <si>
    <t>DI001113</t>
  </si>
  <si>
    <t>DI0011171</t>
  </si>
  <si>
    <t>DI001117</t>
  </si>
  <si>
    <t>DI0011191</t>
  </si>
  <si>
    <t>DI001119</t>
  </si>
  <si>
    <t>DI0011204</t>
  </si>
  <si>
    <t>DI001120</t>
  </si>
  <si>
    <t>DI0011205</t>
  </si>
  <si>
    <t>DI0011206</t>
  </si>
  <si>
    <t>DI0011207</t>
  </si>
  <si>
    <t>DI0011208</t>
  </si>
  <si>
    <t>DI0011221</t>
  </si>
  <si>
    <t>DI001122</t>
  </si>
  <si>
    <t>DI0011241</t>
  </si>
  <si>
    <t>DI001124</t>
  </si>
  <si>
    <t>DI0011261</t>
  </si>
  <si>
    <t>DI001126</t>
  </si>
  <si>
    <t>DI0011281</t>
  </si>
  <si>
    <t>DI001128</t>
  </si>
  <si>
    <t>DI0011311</t>
  </si>
  <si>
    <t>DI001131</t>
  </si>
  <si>
    <t>DI0011331</t>
  </si>
  <si>
    <t>DI001133</t>
  </si>
  <si>
    <t>DI0011351</t>
  </si>
  <si>
    <t>DI001135</t>
  </si>
  <si>
    <t>DI0011371</t>
  </si>
  <si>
    <t>DI001137</t>
  </si>
  <si>
    <t>DI00113810</t>
  </si>
  <si>
    <t>DI001138</t>
  </si>
  <si>
    <t>DI0011384</t>
  </si>
  <si>
    <t>DI0011385</t>
  </si>
  <si>
    <t>DI0011386</t>
  </si>
  <si>
    <t>DI0011387</t>
  </si>
  <si>
    <t>DI0011388</t>
  </si>
  <si>
    <t>DI0011389</t>
  </si>
  <si>
    <t>DI00113910</t>
  </si>
  <si>
    <t>DI001139</t>
  </si>
  <si>
    <t>DI0011394</t>
  </si>
  <si>
    <t>DI0011395</t>
  </si>
  <si>
    <t>DI0011396</t>
  </si>
  <si>
    <t>DI0011397</t>
  </si>
  <si>
    <t>DI0011398</t>
  </si>
  <si>
    <t>DI0011399</t>
  </si>
  <si>
    <t>DI0011403</t>
  </si>
  <si>
    <t>DI001140</t>
  </si>
  <si>
    <t>DI0011404</t>
  </si>
  <si>
    <t>DI0011405</t>
  </si>
  <si>
    <t>DI0011406</t>
  </si>
  <si>
    <t>DI0011407</t>
  </si>
  <si>
    <t>DI0011421</t>
  </si>
  <si>
    <t>DI001142</t>
  </si>
  <si>
    <t>DI0011441</t>
  </si>
  <si>
    <t>DI001144</t>
  </si>
  <si>
    <t>DI0011451</t>
  </si>
  <si>
    <t>DI001145</t>
  </si>
  <si>
    <t>DI0011471</t>
  </si>
  <si>
    <t>DI001147</t>
  </si>
  <si>
    <t>DI0011481</t>
  </si>
  <si>
    <t>DI001148</t>
  </si>
  <si>
    <t>DI0011491</t>
  </si>
  <si>
    <t>DI001149</t>
  </si>
  <si>
    <t>DI0011503</t>
  </si>
  <si>
    <t>DI001150</t>
  </si>
  <si>
    <t>DI0011504</t>
  </si>
  <si>
    <t>DI0011505</t>
  </si>
  <si>
    <t>DI0011506</t>
  </si>
  <si>
    <t>DI0011507</t>
  </si>
  <si>
    <t>DI0011508</t>
  </si>
  <si>
    <t>DI0011509</t>
  </si>
  <si>
    <t>DI0011514</t>
  </si>
  <si>
    <t>DI001151</t>
  </si>
  <si>
    <t>DI0011515</t>
  </si>
  <si>
    <t>DI0011516</t>
  </si>
  <si>
    <t>DI0011517</t>
  </si>
  <si>
    <t>DI0011524</t>
  </si>
  <si>
    <t>DI001152</t>
  </si>
  <si>
    <t>DI0011525</t>
  </si>
  <si>
    <t>DI0011526</t>
  </si>
  <si>
    <t>DI0011527</t>
  </si>
  <si>
    <t>DI0011528</t>
  </si>
  <si>
    <t>DI0011531</t>
  </si>
  <si>
    <t>DI001153</t>
  </si>
  <si>
    <t>DI0011544</t>
  </si>
  <si>
    <t>DI001154</t>
  </si>
  <si>
    <t>DI0011545</t>
  </si>
  <si>
    <t>DI0011546</t>
  </si>
  <si>
    <t>DI0011547</t>
  </si>
  <si>
    <t>DI0011548</t>
  </si>
  <si>
    <t>DI0011549</t>
  </si>
  <si>
    <t>DI0011551</t>
  </si>
  <si>
    <t>DI001155</t>
  </si>
  <si>
    <t>DI0011561</t>
  </si>
  <si>
    <t>DI001156</t>
  </si>
  <si>
    <t>DI0011571</t>
  </si>
  <si>
    <t>DI001157</t>
  </si>
  <si>
    <t>DI0011581</t>
  </si>
  <si>
    <t>DI001158</t>
  </si>
  <si>
    <t>DI0011591</t>
  </si>
  <si>
    <t>DI001159</t>
  </si>
  <si>
    <t>DI0011601</t>
  </si>
  <si>
    <t>DI001160</t>
  </si>
  <si>
    <t>DI0011611</t>
  </si>
  <si>
    <t>DI001161</t>
  </si>
  <si>
    <t>DI0011621</t>
  </si>
  <si>
    <t>DI001162</t>
  </si>
  <si>
    <t>DI0011634</t>
  </si>
  <si>
    <t>DI001163</t>
  </si>
  <si>
    <t>DI0011635</t>
  </si>
  <si>
    <t>DI0011636</t>
  </si>
  <si>
    <t>DI0011637</t>
  </si>
  <si>
    <t>DI0011638</t>
  </si>
  <si>
    <t>DI0011639</t>
  </si>
  <si>
    <t>DI0011643</t>
  </si>
  <si>
    <t>DI001164</t>
  </si>
  <si>
    <t>DI0011644</t>
  </si>
  <si>
    <t>DI0011645</t>
  </si>
  <si>
    <t>DI0011646</t>
  </si>
  <si>
    <t>DI0011647</t>
  </si>
  <si>
    <t>DI0011648</t>
  </si>
  <si>
    <t>DI0011653</t>
  </si>
  <si>
    <t>DI001165</t>
  </si>
  <si>
    <t>DI0011654</t>
  </si>
  <si>
    <t>DI0011655</t>
  </si>
  <si>
    <t>DI0011656</t>
  </si>
  <si>
    <t>DI0011657</t>
  </si>
  <si>
    <t>DI0011658</t>
  </si>
  <si>
    <t>DI0011664</t>
  </si>
  <si>
    <t>DI001166</t>
  </si>
  <si>
    <t>DI0011665</t>
  </si>
  <si>
    <t>DI0011666</t>
  </si>
  <si>
    <t>DI0011667</t>
  </si>
  <si>
    <t>DI0011668</t>
  </si>
  <si>
    <t>DI0011669</t>
  </si>
  <si>
    <t>DI0011671</t>
  </si>
  <si>
    <t>DI001167</t>
  </si>
  <si>
    <t>DI0011681</t>
  </si>
  <si>
    <t>DI001168</t>
  </si>
  <si>
    <t>DI0011691</t>
  </si>
  <si>
    <t>DI001169</t>
  </si>
  <si>
    <t>COSEDE</t>
  </si>
  <si>
    <t>DI0011701</t>
  </si>
  <si>
    <t>DI001170</t>
  </si>
  <si>
    <t>DI0011711</t>
  </si>
  <si>
    <t>DI001171</t>
  </si>
  <si>
    <t>DI0011731</t>
  </si>
  <si>
    <t>DI001173</t>
  </si>
  <si>
    <t>DI0011741</t>
  </si>
  <si>
    <t>DI001174</t>
  </si>
  <si>
    <t>DI0011751</t>
  </si>
  <si>
    <t>DI001175</t>
  </si>
  <si>
    <t>DI0011771</t>
  </si>
  <si>
    <t>DI001177</t>
  </si>
  <si>
    <t>DI0011781</t>
  </si>
  <si>
    <t>DI001178</t>
  </si>
  <si>
    <t>DI0011801</t>
  </si>
  <si>
    <t>DI001180</t>
  </si>
  <si>
    <t>DI0011821</t>
  </si>
  <si>
    <t>DI001182</t>
  </si>
  <si>
    <t>DI0011841</t>
  </si>
  <si>
    <t>DI001184</t>
  </si>
  <si>
    <t>DI0011861</t>
  </si>
  <si>
    <t>DI001186</t>
  </si>
  <si>
    <t>DI0011871</t>
  </si>
  <si>
    <t>DI001187</t>
  </si>
  <si>
    <t>DI0011881</t>
  </si>
  <si>
    <t>DI001188</t>
  </si>
  <si>
    <t>DI0011882</t>
  </si>
  <si>
    <t>DI0011883</t>
  </si>
  <si>
    <t>DI0011891</t>
  </si>
  <si>
    <t>DI001189</t>
  </si>
  <si>
    <t>DI0011901</t>
  </si>
  <si>
    <t>DI001190</t>
  </si>
  <si>
    <t>GAD LOS RIOS</t>
  </si>
  <si>
    <t>DI0011913</t>
  </si>
  <si>
    <t>DI001191</t>
  </si>
  <si>
    <t>DI0011914</t>
  </si>
  <si>
    <t>DI0011915</t>
  </si>
  <si>
    <t>DI0011916</t>
  </si>
  <si>
    <t>DI0011917</t>
  </si>
  <si>
    <t>DI0011918</t>
  </si>
  <si>
    <t>DI0011923</t>
  </si>
  <si>
    <t>DI001192</t>
  </si>
  <si>
    <t>DI0011924</t>
  </si>
  <si>
    <t>DI0011925</t>
  </si>
  <si>
    <t>DI0011926</t>
  </si>
  <si>
    <t>DI0011927</t>
  </si>
  <si>
    <t>DI0011928</t>
  </si>
  <si>
    <t>DI0011929</t>
  </si>
  <si>
    <t>DI00119210</t>
  </si>
  <si>
    <t>DI0011933</t>
  </si>
  <si>
    <t>DI001193</t>
  </si>
  <si>
    <t>DI0011934</t>
  </si>
  <si>
    <t>DI0011935</t>
  </si>
  <si>
    <t>DI0011936</t>
  </si>
  <si>
    <t>DI0011937</t>
  </si>
  <si>
    <t>DI0011938</t>
  </si>
  <si>
    <t>DI0011939</t>
  </si>
  <si>
    <t>DI00119310</t>
  </si>
  <si>
    <t>DI0011941</t>
  </si>
  <si>
    <t>DI001194</t>
  </si>
  <si>
    <t>DI0011951</t>
  </si>
  <si>
    <t>DI001195</t>
  </si>
  <si>
    <t>DI0011961</t>
  </si>
  <si>
    <t>DI001196</t>
  </si>
  <si>
    <t>DI0011973</t>
  </si>
  <si>
    <t>DI001197</t>
  </si>
  <si>
    <t>DI0011974</t>
  </si>
  <si>
    <t>DI0011975</t>
  </si>
  <si>
    <t>DI0011976</t>
  </si>
  <si>
    <t>DI0011981</t>
  </si>
  <si>
    <t>DI001198</t>
  </si>
  <si>
    <t>DI0011991</t>
  </si>
  <si>
    <t>DI001199</t>
  </si>
  <si>
    <t>DI0012001</t>
  </si>
  <si>
    <t>DI001200</t>
  </si>
  <si>
    <t>DI0012011</t>
  </si>
  <si>
    <t>DI001201</t>
  </si>
  <si>
    <t>DI0012023</t>
  </si>
  <si>
    <t>DI001202</t>
  </si>
  <si>
    <t>DI0012024</t>
  </si>
  <si>
    <t>DI0012025</t>
  </si>
  <si>
    <t>DI0012026</t>
  </si>
  <si>
    <t>DI0012027</t>
  </si>
  <si>
    <t>DI0012028</t>
  </si>
  <si>
    <t>DI0012029</t>
  </si>
  <si>
    <t>DI00120210</t>
  </si>
  <si>
    <t>DI0012031</t>
  </si>
  <si>
    <t>DI001203</t>
  </si>
  <si>
    <t>DI0012041</t>
  </si>
  <si>
    <t>DI001204</t>
  </si>
  <si>
    <t>DI0012051</t>
  </si>
  <si>
    <t>DI001205</t>
  </si>
  <si>
    <t>DI0012061</t>
  </si>
  <si>
    <t>DI001206</t>
  </si>
  <si>
    <t>DI0012071</t>
  </si>
  <si>
    <t>DI001207</t>
  </si>
  <si>
    <t>DI0012081</t>
  </si>
  <si>
    <t>DI001208</t>
  </si>
  <si>
    <t>DI0012091</t>
  </si>
  <si>
    <t>DI001209</t>
  </si>
  <si>
    <t>DI0012101</t>
  </si>
  <si>
    <t>DI001210</t>
  </si>
  <si>
    <t>DI0012111</t>
  </si>
  <si>
    <t>DI001211</t>
  </si>
  <si>
    <t>DI0012121</t>
  </si>
  <si>
    <t>DI001212</t>
  </si>
  <si>
    <t>DI0012131</t>
  </si>
  <si>
    <t>DI001213</t>
  </si>
  <si>
    <t>DI0012141</t>
  </si>
  <si>
    <t>DI001214</t>
  </si>
  <si>
    <t>DI0012151</t>
  </si>
  <si>
    <t>DI001215</t>
  </si>
  <si>
    <t>DI0012161</t>
  </si>
  <si>
    <t>DI001216</t>
  </si>
  <si>
    <t>DI0012171</t>
  </si>
  <si>
    <t>DI001217</t>
  </si>
  <si>
    <t>DI0012181</t>
  </si>
  <si>
    <t>DI001218</t>
  </si>
  <si>
    <t>DI0012191</t>
  </si>
  <si>
    <t>DI001219</t>
  </si>
  <si>
    <t>DI0012201</t>
  </si>
  <si>
    <t>DI001220</t>
  </si>
  <si>
    <t>DI0012211</t>
  </si>
  <si>
    <t>DI001221</t>
  </si>
  <si>
    <t>DI0012221</t>
  </si>
  <si>
    <t>DI001222</t>
  </si>
  <si>
    <t>DI0012231</t>
  </si>
  <si>
    <t>DI001223</t>
  </si>
  <si>
    <t>DI0012241</t>
  </si>
  <si>
    <t>DI001224</t>
  </si>
  <si>
    <t>DI0012253</t>
  </si>
  <si>
    <t>DI001225</t>
  </si>
  <si>
    <t>DI0012254</t>
  </si>
  <si>
    <t>DI0012255</t>
  </si>
  <si>
    <t>DI0012256</t>
  </si>
  <si>
    <t>DI0012257</t>
  </si>
  <si>
    <t>DI0012258</t>
  </si>
  <si>
    <t>DI0012261</t>
  </si>
  <si>
    <t>DI001226</t>
  </si>
  <si>
    <t>DI0012271</t>
  </si>
  <si>
    <t>DI001227</t>
  </si>
  <si>
    <t>DI0012281</t>
  </si>
  <si>
    <t>DI001228</t>
  </si>
  <si>
    <t>DI0012291</t>
  </si>
  <si>
    <t>DI001229</t>
  </si>
  <si>
    <t>DI0012301</t>
  </si>
  <si>
    <t>DI001230</t>
  </si>
  <si>
    <t>DI0012311</t>
  </si>
  <si>
    <t>DI001231</t>
  </si>
  <si>
    <t>DI0012321</t>
  </si>
  <si>
    <t>DI001232</t>
  </si>
  <si>
    <t>DI0012331</t>
  </si>
  <si>
    <t>DI001233</t>
  </si>
  <si>
    <t>DI0012341</t>
  </si>
  <si>
    <t>DI001234</t>
  </si>
  <si>
    <t>DI0012351</t>
  </si>
  <si>
    <t>DI001235</t>
  </si>
  <si>
    <t>DI0012361</t>
  </si>
  <si>
    <t>DI001236</t>
  </si>
  <si>
    <t>DI0012371</t>
  </si>
  <si>
    <t>DI001237</t>
  </si>
  <si>
    <t>DI0012381</t>
  </si>
  <si>
    <t>DI001238</t>
  </si>
  <si>
    <t>DI0012391</t>
  </si>
  <si>
    <t>DI001239</t>
  </si>
  <si>
    <t>DI0012401</t>
  </si>
  <si>
    <t>DI001240</t>
  </si>
  <si>
    <t>DI0012411</t>
  </si>
  <si>
    <t>DI001241</t>
  </si>
  <si>
    <t>DI0012421</t>
  </si>
  <si>
    <t>DI001242</t>
  </si>
  <si>
    <t>DI0012431</t>
  </si>
  <si>
    <t>DI001243</t>
  </si>
  <si>
    <t>DI0012441</t>
  </si>
  <si>
    <t>DI001244</t>
  </si>
  <si>
    <t>DI0012451</t>
  </si>
  <si>
    <t>DI001245</t>
  </si>
  <si>
    <t>DI0012461</t>
  </si>
  <si>
    <t>DI001246</t>
  </si>
  <si>
    <t>DI0012471</t>
  </si>
  <si>
    <t>DI001247</t>
  </si>
  <si>
    <t>DI0012481</t>
  </si>
  <si>
    <t>DI001248</t>
  </si>
  <si>
    <t>DI0012491</t>
  </si>
  <si>
    <t>DI001249</t>
  </si>
  <si>
    <t>DI0012501</t>
  </si>
  <si>
    <t>DI001250</t>
  </si>
  <si>
    <t>DI0012511</t>
  </si>
  <si>
    <t>DI001251</t>
  </si>
  <si>
    <t>DI0012523</t>
  </si>
  <si>
    <t>DI001252</t>
  </si>
  <si>
    <t>DI0012524</t>
  </si>
  <si>
    <t>DI0012525</t>
  </si>
  <si>
    <t>DI0012526</t>
  </si>
  <si>
    <t>DI0012527</t>
  </si>
  <si>
    <t>DI0012528</t>
  </si>
  <si>
    <t>DI0012529</t>
  </si>
  <si>
    <t>DI00125210</t>
  </si>
  <si>
    <t>DI0012531</t>
  </si>
  <si>
    <t>DI001253</t>
  </si>
  <si>
    <t>DI0012541</t>
  </si>
  <si>
    <t>DI001254</t>
  </si>
  <si>
    <t>DI0012551</t>
  </si>
  <si>
    <t>DI001255</t>
  </si>
  <si>
    <t>DI0012561</t>
  </si>
  <si>
    <t>DI001256</t>
  </si>
  <si>
    <t>DI0012571</t>
  </si>
  <si>
    <t>DI001257</t>
  </si>
  <si>
    <t>DI0012581</t>
  </si>
  <si>
    <t>DI001258</t>
  </si>
  <si>
    <t>DI0012591</t>
  </si>
  <si>
    <t>DI001259</t>
  </si>
  <si>
    <t>DI0012601</t>
  </si>
  <si>
    <t>DI001260</t>
  </si>
  <si>
    <t>DI0012611</t>
  </si>
  <si>
    <t>DI001261</t>
  </si>
  <si>
    <t>DI0012621</t>
  </si>
  <si>
    <t>DI001262</t>
  </si>
  <si>
    <t>DI0012631</t>
  </si>
  <si>
    <t>DI001263</t>
  </si>
  <si>
    <t>DI0012641</t>
  </si>
  <si>
    <t>DI001264</t>
  </si>
  <si>
    <t>DI0012651</t>
  </si>
  <si>
    <t>DI001265</t>
  </si>
  <si>
    <t>DI0012661</t>
  </si>
  <si>
    <t>DI001266</t>
  </si>
  <si>
    <t>DI0012671</t>
  </si>
  <si>
    <t>DI001267</t>
  </si>
  <si>
    <t>DI0012681</t>
  </si>
  <si>
    <t>DI001268</t>
  </si>
  <si>
    <t>DI0012691</t>
  </si>
  <si>
    <t>DI001269</t>
  </si>
  <si>
    <t>DI0012701</t>
  </si>
  <si>
    <t>DI001270</t>
  </si>
  <si>
    <t>DI0012711</t>
  </si>
  <si>
    <t>DI001271</t>
  </si>
  <si>
    <t>DI0012721</t>
  </si>
  <si>
    <t>DI001272</t>
  </si>
  <si>
    <t>DI0012741</t>
  </si>
  <si>
    <t>DI001274</t>
  </si>
  <si>
    <t>DI0012751</t>
  </si>
  <si>
    <t>DI001275</t>
  </si>
  <si>
    <t>DI0012761</t>
  </si>
  <si>
    <t>DI001276</t>
  </si>
  <si>
    <t>DI0012771</t>
  </si>
  <si>
    <t>DI001277</t>
  </si>
  <si>
    <t>DI0012781</t>
  </si>
  <si>
    <t>DI001278</t>
  </si>
  <si>
    <t>DI0012791</t>
  </si>
  <si>
    <t>DI001279</t>
  </si>
  <si>
    <t>DI0012792</t>
  </si>
  <si>
    <t>DI0012793</t>
  </si>
  <si>
    <t>DI0012801</t>
  </si>
  <si>
    <t>DI001280</t>
  </si>
  <si>
    <t>DI0012802</t>
  </si>
  <si>
    <t>DI0012831</t>
  </si>
  <si>
    <t>DI001283</t>
  </si>
  <si>
    <t>Convenio BCE</t>
  </si>
  <si>
    <t>BANCO CENTRAL EC.</t>
  </si>
  <si>
    <t>AUTORIDAD MONETARIA</t>
  </si>
  <si>
    <t>DI0012841</t>
  </si>
  <si>
    <t>DI001284</t>
  </si>
  <si>
    <t>Convenio CFN</t>
  </si>
  <si>
    <t>DI0012871</t>
  </si>
  <si>
    <t>DI001287</t>
  </si>
  <si>
    <t>DI0012881</t>
  </si>
  <si>
    <t>DI001288</t>
  </si>
  <si>
    <t>DI0012891</t>
  </si>
  <si>
    <t>DI001289</t>
  </si>
  <si>
    <t>DI0012901</t>
  </si>
  <si>
    <t>DI001290</t>
  </si>
  <si>
    <t>DI0012911</t>
  </si>
  <si>
    <t>DI001291</t>
  </si>
  <si>
    <t>DI0012921</t>
  </si>
  <si>
    <t>DI001292</t>
  </si>
  <si>
    <t>DI0012931</t>
  </si>
  <si>
    <t>DI001293</t>
  </si>
  <si>
    <t>DI0012941</t>
  </si>
  <si>
    <t>DI001294</t>
  </si>
  <si>
    <t>DI0012951</t>
  </si>
  <si>
    <t>DI001295</t>
  </si>
  <si>
    <t>GAD ZAMORA</t>
  </si>
  <si>
    <t>DI0012961</t>
  </si>
  <si>
    <t>DI001296</t>
  </si>
  <si>
    <t>GAD CAÑAR</t>
  </si>
  <si>
    <t>DI0012971</t>
  </si>
  <si>
    <t>DI001297</t>
  </si>
  <si>
    <t>DI0012981</t>
  </si>
  <si>
    <t>DI001298</t>
  </si>
  <si>
    <t>DI0012991</t>
  </si>
  <si>
    <t>DI001299</t>
  </si>
  <si>
    <t>DI0013001</t>
  </si>
  <si>
    <t>DI001300</t>
  </si>
  <si>
    <t>GAD BOLIVAR</t>
  </si>
  <si>
    <t>DI0013011</t>
  </si>
  <si>
    <t>DI001301</t>
  </si>
  <si>
    <t>GAD MORONA</t>
  </si>
  <si>
    <t>DI0013021</t>
  </si>
  <si>
    <t>DI001302</t>
  </si>
  <si>
    <t>DI0013031</t>
  </si>
  <si>
    <t>DI001303</t>
  </si>
  <si>
    <t>DI0013041</t>
  </si>
  <si>
    <t>DI001304</t>
  </si>
  <si>
    <t>DI0013051</t>
  </si>
  <si>
    <t>DI001305</t>
  </si>
  <si>
    <t>GAD PASTAZA</t>
  </si>
  <si>
    <t>DI0013061</t>
  </si>
  <si>
    <t>DI001306</t>
  </si>
  <si>
    <t>GAD IMBABURA</t>
  </si>
  <si>
    <t>DI0013071</t>
  </si>
  <si>
    <t>DI001307</t>
  </si>
  <si>
    <t>DI0013081</t>
  </si>
  <si>
    <t>DI001308</t>
  </si>
  <si>
    <t>DI0013091</t>
  </si>
  <si>
    <t>DI001309</t>
  </si>
  <si>
    <t>CON. PROV. GUAYAS</t>
  </si>
  <si>
    <t>DI0013101</t>
  </si>
  <si>
    <t>DI001310</t>
  </si>
  <si>
    <t>DI0013111</t>
  </si>
  <si>
    <t>DI001311</t>
  </si>
  <si>
    <t>DI0013121</t>
  </si>
  <si>
    <t>DI001312</t>
  </si>
  <si>
    <t>DI0013131</t>
  </si>
  <si>
    <t>DI001313</t>
  </si>
  <si>
    <t>DI0013141</t>
  </si>
  <si>
    <t>DI001314</t>
  </si>
  <si>
    <t>GAD. CARCHI</t>
  </si>
  <si>
    <t>DI0013151</t>
  </si>
  <si>
    <t>DI001315</t>
  </si>
  <si>
    <t>DI0013161</t>
  </si>
  <si>
    <t>DI001316</t>
  </si>
  <si>
    <t>DI0013171</t>
  </si>
  <si>
    <t>DI001317</t>
  </si>
  <si>
    <t>DI0013181</t>
  </si>
  <si>
    <t>DI001318</t>
  </si>
  <si>
    <t>DI0013191</t>
  </si>
  <si>
    <t>DI001319</t>
  </si>
  <si>
    <t>DI0013201</t>
  </si>
  <si>
    <t>DI001320</t>
  </si>
  <si>
    <t>DI0013211</t>
  </si>
  <si>
    <t>DI001321</t>
  </si>
  <si>
    <t>DI0013221</t>
  </si>
  <si>
    <t>DI001322</t>
  </si>
  <si>
    <t>DI0013231</t>
  </si>
  <si>
    <t>DI001323</t>
  </si>
  <si>
    <t>DI0013241</t>
  </si>
  <si>
    <t>DI001324</t>
  </si>
  <si>
    <t>DI0013251</t>
  </si>
  <si>
    <t>DI001325</t>
  </si>
  <si>
    <t>DI0013261</t>
  </si>
  <si>
    <t>DI001326</t>
  </si>
  <si>
    <t>DI0013271</t>
  </si>
  <si>
    <t>DI001327</t>
  </si>
  <si>
    <t>DI0013281</t>
  </si>
  <si>
    <t>DI001328</t>
  </si>
  <si>
    <t>DI0013291</t>
  </si>
  <si>
    <t>DI001329</t>
  </si>
  <si>
    <t>DI0013301</t>
  </si>
  <si>
    <t>DI001330</t>
  </si>
  <si>
    <t>DI0013311</t>
  </si>
  <si>
    <t>DI001331</t>
  </si>
  <si>
    <t>DI0013321</t>
  </si>
  <si>
    <t>DI001332</t>
  </si>
  <si>
    <t>DI0013331</t>
  </si>
  <si>
    <t>DI001333</t>
  </si>
  <si>
    <t>DI0013341</t>
  </si>
  <si>
    <t>DI001334</t>
  </si>
  <si>
    <t>DI0013351</t>
  </si>
  <si>
    <t>DI001335</t>
  </si>
  <si>
    <t>DI0013361</t>
  </si>
  <si>
    <t>DI001336</t>
  </si>
  <si>
    <t>DI0013371</t>
  </si>
  <si>
    <t>DI001337</t>
  </si>
  <si>
    <t>DI0013381</t>
  </si>
  <si>
    <t>DI001338</t>
  </si>
  <si>
    <t>DI0013391</t>
  </si>
  <si>
    <t>DI001339</t>
  </si>
  <si>
    <t>DI0013401</t>
  </si>
  <si>
    <t>DI001340</t>
  </si>
  <si>
    <t>DI0013411</t>
  </si>
  <si>
    <t>DI001341</t>
  </si>
  <si>
    <t>DI0013421</t>
  </si>
  <si>
    <t>DI001342</t>
  </si>
  <si>
    <t>DI0013431</t>
  </si>
  <si>
    <t>DI001343</t>
  </si>
  <si>
    <t>DI0013441</t>
  </si>
  <si>
    <t>DI001344</t>
  </si>
  <si>
    <t>DI0013451</t>
  </si>
  <si>
    <t>DI001345</t>
  </si>
  <si>
    <t>DI0013461</t>
  </si>
  <si>
    <t>DI001346</t>
  </si>
  <si>
    <t>DI0013471</t>
  </si>
  <si>
    <t>DI001347</t>
  </si>
  <si>
    <t>DI0013481</t>
  </si>
  <si>
    <t>DI001348</t>
  </si>
  <si>
    <t>GAD PROVINCIAL AZUAY</t>
  </si>
  <si>
    <t>DI0013491</t>
  </si>
  <si>
    <t>DI001349</t>
  </si>
  <si>
    <t>DI0013501</t>
  </si>
  <si>
    <t>DI001350</t>
  </si>
  <si>
    <t>GAD PROVINCIAL COTOPAXI</t>
  </si>
  <si>
    <t>DI0013511</t>
  </si>
  <si>
    <t>DI001351</t>
  </si>
  <si>
    <t>GAD PROVINCIAL LOS RIOS</t>
  </si>
  <si>
    <t>DI0013521</t>
  </si>
  <si>
    <t>DI001352</t>
  </si>
  <si>
    <t>GAD MUNICIPAL SANTO DOMINGO</t>
  </si>
  <si>
    <t>DI0013531</t>
  </si>
  <si>
    <t>DI001353</t>
  </si>
  <si>
    <t>GAD MUNICIPAL CUENCA</t>
  </si>
  <si>
    <t>DI0013541</t>
  </si>
  <si>
    <t>DI001354</t>
  </si>
  <si>
    <t>GAD MUNICIPAL GUAYAQUIL</t>
  </si>
  <si>
    <t>DI0013551</t>
  </si>
  <si>
    <t>DI001355</t>
  </si>
  <si>
    <t>GAD MUNICIPAL DURAN</t>
  </si>
  <si>
    <t>DI0013561</t>
  </si>
  <si>
    <t>DI001356</t>
  </si>
  <si>
    <t>GAD MUNICIPAL CHONE</t>
  </si>
  <si>
    <t>DI0013571</t>
  </si>
  <si>
    <t>DI001357</t>
  </si>
  <si>
    <t>DI0013591</t>
  </si>
  <si>
    <t>DI001359</t>
  </si>
  <si>
    <t>DI0013601</t>
  </si>
  <si>
    <t>DI001360</t>
  </si>
  <si>
    <t>DI0013621</t>
  </si>
  <si>
    <t>DI001362</t>
  </si>
  <si>
    <t>DI0013631</t>
  </si>
  <si>
    <t>DI001363</t>
  </si>
  <si>
    <t>DI0013641</t>
  </si>
  <si>
    <t>DI001364</t>
  </si>
  <si>
    <t>GAD ORELLANA</t>
  </si>
  <si>
    <t>DI0013651</t>
  </si>
  <si>
    <t>DI001365</t>
  </si>
  <si>
    <t>DI0013661</t>
  </si>
  <si>
    <t>DI001366</t>
  </si>
  <si>
    <t>DI0013671</t>
  </si>
  <si>
    <t>DI001367</t>
  </si>
  <si>
    <t>GAD LOJA</t>
  </si>
  <si>
    <t>DI0013681</t>
  </si>
  <si>
    <t>DI001368</t>
  </si>
  <si>
    <t>DI0013691</t>
  </si>
  <si>
    <t>DI001369</t>
  </si>
  <si>
    <t>DI0013701</t>
  </si>
  <si>
    <t>DI001370</t>
  </si>
  <si>
    <t>DI0013711</t>
  </si>
  <si>
    <t>DI001371</t>
  </si>
  <si>
    <t>DI0013721</t>
  </si>
  <si>
    <t>DI001372</t>
  </si>
  <si>
    <t>DI0013731</t>
  </si>
  <si>
    <t>DI001373</t>
  </si>
  <si>
    <t>DI0013751</t>
  </si>
  <si>
    <t>DI001375</t>
  </si>
  <si>
    <t>DI0013761</t>
  </si>
  <si>
    <t>DI001376</t>
  </si>
  <si>
    <t>DI0013771</t>
  </si>
  <si>
    <t>DI001377</t>
  </si>
  <si>
    <t>DI0013781</t>
  </si>
  <si>
    <t>DI001378</t>
  </si>
  <si>
    <t>DI0013791</t>
  </si>
  <si>
    <t>DI001379</t>
  </si>
  <si>
    <t>DI0013801</t>
  </si>
  <si>
    <t>DI001380</t>
  </si>
  <si>
    <t>DI0013811</t>
  </si>
  <si>
    <t>DI001381</t>
  </si>
  <si>
    <t>DI0013821</t>
  </si>
  <si>
    <t>DI001382</t>
  </si>
  <si>
    <t>DI0013871</t>
  </si>
  <si>
    <t>DI001387</t>
  </si>
  <si>
    <t>GAD NAPO</t>
  </si>
  <si>
    <t>DI0013881</t>
  </si>
  <si>
    <t>DI001388</t>
  </si>
  <si>
    <t>GAD TUNGURAHUA</t>
  </si>
  <si>
    <t>DI0013891</t>
  </si>
  <si>
    <t>DI001389</t>
  </si>
  <si>
    <t>DI0013901</t>
  </si>
  <si>
    <t>DI001390</t>
  </si>
  <si>
    <t>DI0013971</t>
  </si>
  <si>
    <t>DI001397</t>
  </si>
  <si>
    <t>DI0013991</t>
  </si>
  <si>
    <t>DI001399</t>
  </si>
  <si>
    <t>DI0014011</t>
  </si>
  <si>
    <t>DI001401</t>
  </si>
  <si>
    <t>DI0014031</t>
  </si>
  <si>
    <t>DI001403</t>
  </si>
  <si>
    <t>DI0014041</t>
  </si>
  <si>
    <t>DI001404</t>
  </si>
  <si>
    <t>GAD MUNICIPAL SUCRE</t>
  </si>
  <si>
    <t>DI0014051</t>
  </si>
  <si>
    <t>DI001405</t>
  </si>
  <si>
    <t>GAD MUNICIPAL JOYA DE LOS SACHAS</t>
  </si>
  <si>
    <t>DI0014061</t>
  </si>
  <si>
    <t>DI001406</t>
  </si>
  <si>
    <t>GAD MUNICIPAL SIG SIG</t>
  </si>
  <si>
    <t>DI0014071</t>
  </si>
  <si>
    <t>DI001407</t>
  </si>
  <si>
    <t>GAD MUNICIPAL ATACAMES</t>
  </si>
  <si>
    <t>DI0014081</t>
  </si>
  <si>
    <t>DI001408</t>
  </si>
  <si>
    <t>GAD MUNICIPAL SHUSHUFINDI</t>
  </si>
  <si>
    <t>DI0014091</t>
  </si>
  <si>
    <t>DI001409</t>
  </si>
  <si>
    <t>GAD MUNICIPAL LA LIBERTAD</t>
  </si>
  <si>
    <t>DI0014101</t>
  </si>
  <si>
    <t>DI001410</t>
  </si>
  <si>
    <t>GAD MUNICIPAL PUJILI</t>
  </si>
  <si>
    <t>DI0014111</t>
  </si>
  <si>
    <t>DI001411</t>
  </si>
  <si>
    <t>GAD MUNICIPAL SANTA ELENA</t>
  </si>
  <si>
    <t>DI0014121</t>
  </si>
  <si>
    <t>DI001412</t>
  </si>
  <si>
    <t>GAD MUNICIPAL CHORDELEG</t>
  </si>
  <si>
    <t>DI0014131</t>
  </si>
  <si>
    <t>DI001413</t>
  </si>
  <si>
    <t>GAD MUNICIPAL NARANJAL</t>
  </si>
  <si>
    <t>DI0014141</t>
  </si>
  <si>
    <t>DI001414</t>
  </si>
  <si>
    <t>DI0014151</t>
  </si>
  <si>
    <t>DI001415</t>
  </si>
  <si>
    <t>DI0014152</t>
  </si>
  <si>
    <t>DI0014153</t>
  </si>
  <si>
    <t>DI0014154</t>
  </si>
  <si>
    <t>DI0014155</t>
  </si>
  <si>
    <t>DI0014156</t>
  </si>
  <si>
    <t>DI0014161</t>
  </si>
  <si>
    <t>DI001416</t>
  </si>
  <si>
    <t>DI0014181</t>
  </si>
  <si>
    <t>DI001418</t>
  </si>
  <si>
    <t>DI0014192</t>
  </si>
  <si>
    <t>DI001419</t>
  </si>
  <si>
    <t>DI0014193</t>
  </si>
  <si>
    <t>DI0014194</t>
  </si>
  <si>
    <t>DI0014195</t>
  </si>
  <si>
    <t>DI0014196</t>
  </si>
  <si>
    <t>DI0014197</t>
  </si>
  <si>
    <t>DI0014198</t>
  </si>
  <si>
    <t>DI0014199</t>
  </si>
  <si>
    <t>DI0014201</t>
  </si>
  <si>
    <t>DI001420</t>
  </si>
  <si>
    <t>DI0014211</t>
  </si>
  <si>
    <t>DI001421</t>
  </si>
  <si>
    <t>DI0014221</t>
  </si>
  <si>
    <t>DI001422</t>
  </si>
  <si>
    <t>GAD MUNICIPAL SANTA CRUZ</t>
  </si>
  <si>
    <t>DI0014231</t>
  </si>
  <si>
    <t>DI001423</t>
  </si>
  <si>
    <t>GAD MUNICIPAL DAULE</t>
  </si>
  <si>
    <t>DI0014241</t>
  </si>
  <si>
    <t>DI001424</t>
  </si>
  <si>
    <t>GAD MUNICIPAL CATAMAYO</t>
  </si>
  <si>
    <t>DI0014251</t>
  </si>
  <si>
    <t>DI001425</t>
  </si>
  <si>
    <t>GAD MUNICIPAL CONCORDIA</t>
  </si>
  <si>
    <t>DI0014261</t>
  </si>
  <si>
    <t>DI001426</t>
  </si>
  <si>
    <t>DI0014271</t>
  </si>
  <si>
    <t>DI001427</t>
  </si>
  <si>
    <t>GAD PROVINCIAL MANABI</t>
  </si>
  <si>
    <t>DI0014281</t>
  </si>
  <si>
    <t>DI001428</t>
  </si>
  <si>
    <t>GAD PROVINCIAL PICHINCHA</t>
  </si>
  <si>
    <t>DI0014291</t>
  </si>
  <si>
    <t>DI001429</t>
  </si>
  <si>
    <t>GAD MUNICIPAL MEJIA</t>
  </si>
  <si>
    <t>DI0014311</t>
  </si>
  <si>
    <t>DI001431</t>
  </si>
  <si>
    <t>GAD MUNICIPAL LATACUNGA</t>
  </si>
  <si>
    <t>DI0014321</t>
  </si>
  <si>
    <t>DI001432</t>
  </si>
  <si>
    <t>GAD MUNICIPAL SIMON BOLIVAR</t>
  </si>
  <si>
    <t>DI0014331</t>
  </si>
  <si>
    <t>DI001433</t>
  </si>
  <si>
    <t>GAD MUNICIPAL PORTOVIEJO</t>
  </si>
  <si>
    <t>DI0014341</t>
  </si>
  <si>
    <t>DI001434</t>
  </si>
  <si>
    <t>GAD MUNICIPAL SANTA ROSA</t>
  </si>
  <si>
    <t>DI0014351</t>
  </si>
  <si>
    <t>DI001435</t>
  </si>
  <si>
    <t>GAD MUNICIPAL MOCACHE</t>
  </si>
  <si>
    <t>DI0014371</t>
  </si>
  <si>
    <t>DI001437</t>
  </si>
  <si>
    <t>GAD MUNICIPAL YAGUACHI</t>
  </si>
  <si>
    <t>DI0014391</t>
  </si>
  <si>
    <t>DI001439</t>
  </si>
  <si>
    <t>DI0014401</t>
  </si>
  <si>
    <t>DI001440</t>
  </si>
  <si>
    <t>DI0014411</t>
  </si>
  <si>
    <t>DI001441</t>
  </si>
  <si>
    <t>DI0014431</t>
  </si>
  <si>
    <t>DI001443</t>
  </si>
  <si>
    <t>DI0014441</t>
  </si>
  <si>
    <t>DI001444</t>
  </si>
  <si>
    <t>DI0014452</t>
  </si>
  <si>
    <t>DI001445</t>
  </si>
  <si>
    <t>DI0014453</t>
  </si>
  <si>
    <t>DI0014454</t>
  </si>
  <si>
    <t>DI0014455</t>
  </si>
  <si>
    <t>DI0014456</t>
  </si>
  <si>
    <t>DI0014457</t>
  </si>
  <si>
    <t>DI0014458</t>
  </si>
  <si>
    <t>DI0014461</t>
  </si>
  <si>
    <t>DI001446</t>
  </si>
  <si>
    <t>DI0014471</t>
  </si>
  <si>
    <t>DI001447</t>
  </si>
  <si>
    <t>DI0014481</t>
  </si>
  <si>
    <t>DI001448</t>
  </si>
  <si>
    <t>DI0014491</t>
  </si>
  <si>
    <t>DI001449</t>
  </si>
  <si>
    <t>DI0014501</t>
  </si>
  <si>
    <t>DI001450</t>
  </si>
  <si>
    <t>DI0014512</t>
  </si>
  <si>
    <t>DI001451</t>
  </si>
  <si>
    <t>DI0014513</t>
  </si>
  <si>
    <t>DI0014514</t>
  </si>
  <si>
    <t>DI0014515</t>
  </si>
  <si>
    <t>DI0014516</t>
  </si>
  <si>
    <t>DI0014517</t>
  </si>
  <si>
    <t>DI0014518</t>
  </si>
  <si>
    <t>DI0014521</t>
  </si>
  <si>
    <t>DI001452</t>
  </si>
  <si>
    <t>DI0014541</t>
  </si>
  <si>
    <t>DI001454</t>
  </si>
  <si>
    <t>DI0014551</t>
  </si>
  <si>
    <t>DI001455</t>
  </si>
  <si>
    <t>DI0014571</t>
  </si>
  <si>
    <t>DI001457</t>
  </si>
  <si>
    <t>GAD MUNICIPAL DE GUAYAQUIL</t>
  </si>
  <si>
    <t>DI0014591</t>
  </si>
  <si>
    <t>DI001459</t>
  </si>
  <si>
    <t>DI0014601</t>
  </si>
  <si>
    <t>DI001460</t>
  </si>
  <si>
    <t>DI0014611</t>
  </si>
  <si>
    <t>DI001461</t>
  </si>
  <si>
    <t>DI0014621</t>
  </si>
  <si>
    <t>DI001462</t>
  </si>
  <si>
    <t>DI0014631</t>
  </si>
  <si>
    <t>DI001463</t>
  </si>
  <si>
    <t>DI0014641</t>
  </si>
  <si>
    <t>DI001464</t>
  </si>
  <si>
    <t>DI0014652</t>
  </si>
  <si>
    <t>DI001465</t>
  </si>
  <si>
    <t>DI0014653</t>
  </si>
  <si>
    <t>DI0014654</t>
  </si>
  <si>
    <t>DI0014655</t>
  </si>
  <si>
    <t>DI0014656</t>
  </si>
  <si>
    <t>DI0014657</t>
  </si>
  <si>
    <t>DI0014658</t>
  </si>
  <si>
    <t>DI0014661</t>
  </si>
  <si>
    <t>DI001466</t>
  </si>
  <si>
    <t>DI0014671</t>
  </si>
  <si>
    <t>DI001467</t>
  </si>
  <si>
    <t>DI0014681</t>
  </si>
  <si>
    <t>DI001468</t>
  </si>
  <si>
    <t>DI0014691</t>
  </si>
  <si>
    <t>DI001469</t>
  </si>
  <si>
    <t>DI0014701</t>
  </si>
  <si>
    <t>DI001470</t>
  </si>
  <si>
    <t>DI0014711</t>
  </si>
  <si>
    <t>DI001471</t>
  </si>
  <si>
    <t>DI0014721</t>
  </si>
  <si>
    <t>DI001472</t>
  </si>
  <si>
    <t>DI0014741</t>
  </si>
  <si>
    <t>DI001474</t>
  </si>
  <si>
    <t>DI0014751</t>
  </si>
  <si>
    <t>DI001475</t>
  </si>
  <si>
    <t>DI0014761</t>
  </si>
  <si>
    <t>DI001476</t>
  </si>
  <si>
    <t>DI0014771</t>
  </si>
  <si>
    <t>DI001477</t>
  </si>
  <si>
    <t>DI0014811</t>
  </si>
  <si>
    <t>DI001481</t>
  </si>
  <si>
    <t>DI0014821</t>
  </si>
  <si>
    <t>DI001482</t>
  </si>
  <si>
    <t>DI0014831</t>
  </si>
  <si>
    <t>DI001483</t>
  </si>
  <si>
    <t>DI0014841</t>
  </si>
  <si>
    <t>DI001484</t>
  </si>
  <si>
    <t>DI0014851</t>
  </si>
  <si>
    <t>DI001485</t>
  </si>
  <si>
    <t>DI0014881</t>
  </si>
  <si>
    <t>DI001488</t>
  </si>
  <si>
    <t>DI0014891</t>
  </si>
  <si>
    <t>DI001489</t>
  </si>
  <si>
    <t>DI0014911</t>
  </si>
  <si>
    <t>DI001491</t>
  </si>
  <si>
    <t>DI0014932</t>
  </si>
  <si>
    <t>DI001493</t>
  </si>
  <si>
    <t>DI0014933</t>
  </si>
  <si>
    <t>DI0014934</t>
  </si>
  <si>
    <t>DI0014935</t>
  </si>
  <si>
    <t>DI0014941</t>
  </si>
  <si>
    <t>DI001494</t>
  </si>
  <si>
    <t>DI0014951</t>
  </si>
  <si>
    <t>DI001495</t>
  </si>
  <si>
    <t>DI0014981</t>
  </si>
  <si>
    <t>DI001498</t>
  </si>
  <si>
    <t>DI0015022</t>
  </si>
  <si>
    <t>DI001502</t>
  </si>
  <si>
    <t>DI0015023</t>
  </si>
  <si>
    <t>DI0015024</t>
  </si>
  <si>
    <t>DI0015025</t>
  </si>
  <si>
    <t>DI0015026</t>
  </si>
  <si>
    <t>DI0015027</t>
  </si>
  <si>
    <t>DI0015028</t>
  </si>
  <si>
    <t>DI0015029</t>
  </si>
  <si>
    <t>DI0015031</t>
  </si>
  <si>
    <t>DI001503</t>
  </si>
  <si>
    <t>DI0015041</t>
  </si>
  <si>
    <t>DI001504</t>
  </si>
  <si>
    <t>DI0015051</t>
  </si>
  <si>
    <t>DI001505</t>
  </si>
  <si>
    <t>DI0015082</t>
  </si>
  <si>
    <t>DI001508</t>
  </si>
  <si>
    <t>DI0015083</t>
  </si>
  <si>
    <t>DI0015084</t>
  </si>
  <si>
    <t>DI0015085</t>
  </si>
  <si>
    <t>DI0015086</t>
  </si>
  <si>
    <t>DI0015087</t>
  </si>
  <si>
    <t>DI0015088</t>
  </si>
  <si>
    <t>DI0015102</t>
  </si>
  <si>
    <t>DI001510</t>
  </si>
  <si>
    <t>DI0015103</t>
  </si>
  <si>
    <t>DI0015104</t>
  </si>
  <si>
    <t>DI0015105</t>
  </si>
  <si>
    <t>DI0015106</t>
  </si>
  <si>
    <t>DI0015107</t>
  </si>
  <si>
    <t>DI0015108</t>
  </si>
  <si>
    <t>DI0015109</t>
  </si>
  <si>
    <t>DI0015111</t>
  </si>
  <si>
    <t>DI001511</t>
  </si>
  <si>
    <t>DI0015141</t>
  </si>
  <si>
    <t>DI001514</t>
  </si>
  <si>
    <t>DI0015151</t>
  </si>
  <si>
    <t>DI001515</t>
  </si>
  <si>
    <t>DI0015161</t>
  </si>
  <si>
    <t>DI001516</t>
  </si>
  <si>
    <t>DI0015171</t>
  </si>
  <si>
    <t>DI001517</t>
  </si>
  <si>
    <t>DI0015181</t>
  </si>
  <si>
    <t>DI001518</t>
  </si>
  <si>
    <t>DI0015192</t>
  </si>
  <si>
    <t>DI001519</t>
  </si>
  <si>
    <t>DI0015193</t>
  </si>
  <si>
    <t>DI0015194</t>
  </si>
  <si>
    <t>DI0015195</t>
  </si>
  <si>
    <t>DI0015196</t>
  </si>
  <si>
    <t>DI0015197</t>
  </si>
  <si>
    <t>DI0015198</t>
  </si>
  <si>
    <t>DI0015211</t>
  </si>
  <si>
    <t>DI001521</t>
  </si>
  <si>
    <t>DI0015221</t>
  </si>
  <si>
    <t>DI001522</t>
  </si>
  <si>
    <t>DI00152810</t>
  </si>
  <si>
    <t>DI001528</t>
  </si>
  <si>
    <t>DI0015282</t>
  </si>
  <si>
    <t>DI0015283</t>
  </si>
  <si>
    <t>DI0015284</t>
  </si>
  <si>
    <t>DI0015285</t>
  </si>
  <si>
    <t>DI0015286</t>
  </si>
  <si>
    <t>DI0015287</t>
  </si>
  <si>
    <t>DI0015288</t>
  </si>
  <si>
    <t>DI0015289</t>
  </si>
  <si>
    <t>DI0015291</t>
  </si>
  <si>
    <t>DI001529</t>
  </si>
  <si>
    <t>DI0015292</t>
  </si>
  <si>
    <t>DI0015311</t>
  </si>
  <si>
    <t>DI001531</t>
  </si>
  <si>
    <t>DI0015431</t>
  </si>
  <si>
    <t>DI001543</t>
  </si>
  <si>
    <t>GAD MACHALA</t>
  </si>
  <si>
    <t>DI0015441</t>
  </si>
  <si>
    <t>DI001544</t>
  </si>
  <si>
    <t>DI0015451</t>
  </si>
  <si>
    <t>DI001545</t>
  </si>
  <si>
    <t>DI0015461</t>
  </si>
  <si>
    <t>DI001546</t>
  </si>
  <si>
    <t>GAD OTAVALO.</t>
  </si>
  <si>
    <t>DI0015471</t>
  </si>
  <si>
    <t>DI001547</t>
  </si>
  <si>
    <t>DI0015481</t>
  </si>
  <si>
    <t>DI001548</t>
  </si>
  <si>
    <t>DI0015491</t>
  </si>
  <si>
    <t>DI001549</t>
  </si>
  <si>
    <t>GAD PUYANGO</t>
  </si>
  <si>
    <t>DI0015501</t>
  </si>
  <si>
    <t>DI001550</t>
  </si>
  <si>
    <t>GAD QUEVEDO</t>
  </si>
  <si>
    <t>DI0015511</t>
  </si>
  <si>
    <t>DI001551</t>
  </si>
  <si>
    <t>GAD QUININDE</t>
  </si>
  <si>
    <t>DI0015521</t>
  </si>
  <si>
    <t>DI001552</t>
  </si>
  <si>
    <t>GAD RIO VERDE</t>
  </si>
  <si>
    <t>DI0015531</t>
  </si>
  <si>
    <t>DI001553</t>
  </si>
  <si>
    <t>GAD SALCEDO</t>
  </si>
  <si>
    <t>DI0015541</t>
  </si>
  <si>
    <t>DI001554</t>
  </si>
  <si>
    <t>GAD COTACACHI</t>
  </si>
  <si>
    <t>DI0015551</t>
  </si>
  <si>
    <t>DI001555</t>
  </si>
  <si>
    <t>GAD TULCAN</t>
  </si>
  <si>
    <t>DI0015561</t>
  </si>
  <si>
    <t>DI001556</t>
  </si>
  <si>
    <t>GAD VALENCIA</t>
  </si>
  <si>
    <t>DI0015571</t>
  </si>
  <si>
    <t>DI001557</t>
  </si>
  <si>
    <t>GAD VINCES</t>
  </si>
  <si>
    <t>DI0015581</t>
  </si>
  <si>
    <t>DI001558</t>
  </si>
  <si>
    <t>GAD IMBABURA.</t>
  </si>
  <si>
    <t>DI0015591</t>
  </si>
  <si>
    <t>DI001559</t>
  </si>
  <si>
    <t>GAD SUCUMBIOS.</t>
  </si>
  <si>
    <t>DI0015601</t>
  </si>
  <si>
    <t>DI001560</t>
  </si>
  <si>
    <t>GAD BABAHOYO.</t>
  </si>
  <si>
    <t>DI0015611</t>
  </si>
  <si>
    <t>DI001561</t>
  </si>
  <si>
    <t>GAD BALZAR</t>
  </si>
  <si>
    <t>DI0015621</t>
  </si>
  <si>
    <t>DI001562</t>
  </si>
  <si>
    <t>GAD BOLIVAR.</t>
  </si>
  <si>
    <t>DI0015631</t>
  </si>
  <si>
    <t>DI001563</t>
  </si>
  <si>
    <t>GAD CELICA</t>
  </si>
  <si>
    <t>DI0015641</t>
  </si>
  <si>
    <t>DI001564</t>
  </si>
  <si>
    <t>GAD ESMERALDAS.</t>
  </si>
  <si>
    <t>DI0015651</t>
  </si>
  <si>
    <t>DI001565</t>
  </si>
  <si>
    <t>GAD FLAVIO ALFARO</t>
  </si>
  <si>
    <t>DI0015661</t>
  </si>
  <si>
    <t>DI001566</t>
  </si>
  <si>
    <t>DI0015671</t>
  </si>
  <si>
    <t>DI001567</t>
  </si>
  <si>
    <t>DI0015681</t>
  </si>
  <si>
    <t>DI001568</t>
  </si>
  <si>
    <t>DI0015691</t>
  </si>
  <si>
    <t>DI001569</t>
  </si>
  <si>
    <t>DI0015701</t>
  </si>
  <si>
    <t>DI001570</t>
  </si>
  <si>
    <t>DI0015721</t>
  </si>
  <si>
    <t>DI001572</t>
  </si>
  <si>
    <t>DI0015731</t>
  </si>
  <si>
    <t>DI001573</t>
  </si>
  <si>
    <t>DI0015781</t>
  </si>
  <si>
    <t>DI001578</t>
  </si>
  <si>
    <t>DI0015791</t>
  </si>
  <si>
    <t>DI001579</t>
  </si>
  <si>
    <t>DI0015801</t>
  </si>
  <si>
    <t>DI001580</t>
  </si>
  <si>
    <t>DI0015811</t>
  </si>
  <si>
    <t>DI001581</t>
  </si>
  <si>
    <t>DI0015821</t>
  </si>
  <si>
    <t>DI001582</t>
  </si>
  <si>
    <t>DI0015831</t>
  </si>
  <si>
    <t>DI001583</t>
  </si>
  <si>
    <t>DI0015851</t>
  </si>
  <si>
    <t>DI001585</t>
  </si>
  <si>
    <t>DI0015861</t>
  </si>
  <si>
    <t>DI001586</t>
  </si>
  <si>
    <t>DI0015891</t>
  </si>
  <si>
    <t>DI001589</t>
  </si>
  <si>
    <t>DI0015901</t>
  </si>
  <si>
    <t>DI001590</t>
  </si>
  <si>
    <t>DI0015911</t>
  </si>
  <si>
    <t>DI001591</t>
  </si>
  <si>
    <t>DI0015921</t>
  </si>
  <si>
    <t>DI001592</t>
  </si>
  <si>
    <t>DI0015931</t>
  </si>
  <si>
    <t>DI001593</t>
  </si>
  <si>
    <t>DI0015941</t>
  </si>
  <si>
    <t>DI001594</t>
  </si>
  <si>
    <t>DI0015951</t>
  </si>
  <si>
    <t>DI001595</t>
  </si>
  <si>
    <t>DI0015961</t>
  </si>
  <si>
    <t>DI001596</t>
  </si>
  <si>
    <t>DI0015971</t>
  </si>
  <si>
    <t>DI001597</t>
  </si>
  <si>
    <t>BANECUADOR</t>
  </si>
  <si>
    <t>DI0015981</t>
  </si>
  <si>
    <t>DI001598</t>
  </si>
  <si>
    <t>DI0015991</t>
  </si>
  <si>
    <t>DI001599</t>
  </si>
  <si>
    <t>DI0016001</t>
  </si>
  <si>
    <t>DI001600</t>
  </si>
  <si>
    <t>DI0016011</t>
  </si>
  <si>
    <t>DI001601</t>
  </si>
  <si>
    <t>DI0016021</t>
  </si>
  <si>
    <t>DI001602</t>
  </si>
  <si>
    <t>DI0016031</t>
  </si>
  <si>
    <t>DI001603</t>
  </si>
  <si>
    <t>DI0016041</t>
  </si>
  <si>
    <t>DI001604</t>
  </si>
  <si>
    <t>DI0016051</t>
  </si>
  <si>
    <t>DI001605</t>
  </si>
  <si>
    <t>DI0016061</t>
  </si>
  <si>
    <t>DI001606</t>
  </si>
  <si>
    <t>DI0016071</t>
  </si>
  <si>
    <t>DI001607</t>
  </si>
  <si>
    <t>DI0016081</t>
  </si>
  <si>
    <t>DI001608</t>
  </si>
  <si>
    <t>DI0016091</t>
  </si>
  <si>
    <t>DI001609</t>
  </si>
  <si>
    <t>DI0016101</t>
  </si>
  <si>
    <t>DI001610</t>
  </si>
  <si>
    <t>DI0016111</t>
  </si>
  <si>
    <t>DI001611</t>
  </si>
  <si>
    <t>DI0016121</t>
  </si>
  <si>
    <t>DI001612</t>
  </si>
  <si>
    <t>DI0016141</t>
  </si>
  <si>
    <t>DI001614</t>
  </si>
  <si>
    <t>DI0016151</t>
  </si>
  <si>
    <t>DI001615</t>
  </si>
  <si>
    <t>DI0016161</t>
  </si>
  <si>
    <t>DI001616</t>
  </si>
  <si>
    <t>DI0016171</t>
  </si>
  <si>
    <t>DI001617</t>
  </si>
  <si>
    <t>DI0016181</t>
  </si>
  <si>
    <t>DI001618</t>
  </si>
  <si>
    <t>DI0016201</t>
  </si>
  <si>
    <t>DI001620</t>
  </si>
  <si>
    <t>DI0016211</t>
  </si>
  <si>
    <t>DI001621</t>
  </si>
  <si>
    <t>DI0016221</t>
  </si>
  <si>
    <t>DI001622</t>
  </si>
  <si>
    <t>DI0016231</t>
  </si>
  <si>
    <t>DI001623</t>
  </si>
  <si>
    <t>DI0016241</t>
  </si>
  <si>
    <t>DI001624</t>
  </si>
  <si>
    <t>DI0016251</t>
  </si>
  <si>
    <t>DI001625</t>
  </si>
  <si>
    <t>GAD SANTO DOMINGO</t>
  </si>
  <si>
    <t>DI0016261</t>
  </si>
  <si>
    <t>DI001626</t>
  </si>
  <si>
    <t>DI0016271</t>
  </si>
  <si>
    <t>DI001627</t>
  </si>
  <si>
    <t>DI0016281</t>
  </si>
  <si>
    <t>DI001628</t>
  </si>
  <si>
    <t>DI0016291</t>
  </si>
  <si>
    <t>DI001629</t>
  </si>
  <si>
    <t>DI0016301</t>
  </si>
  <si>
    <t>DI001630</t>
  </si>
  <si>
    <t>DI0016311</t>
  </si>
  <si>
    <t>DI001631</t>
  </si>
  <si>
    <t>MUN-EL CARMEN</t>
  </si>
  <si>
    <t>DI0016321</t>
  </si>
  <si>
    <t>DI001632</t>
  </si>
  <si>
    <t>DI0016331</t>
  </si>
  <si>
    <t>DI001633</t>
  </si>
  <si>
    <t>DI0016341</t>
  </si>
  <si>
    <t>DI001634</t>
  </si>
  <si>
    <t>GAD CONCORDIA</t>
  </si>
  <si>
    <t>DI0016351</t>
  </si>
  <si>
    <t>DI001635</t>
  </si>
  <si>
    <t>DI0016361</t>
  </si>
  <si>
    <t>DI001636</t>
  </si>
  <si>
    <t>DI0016371</t>
  </si>
  <si>
    <t>DI001637</t>
  </si>
  <si>
    <t>GAD MUNICIPAL STA RO</t>
  </si>
  <si>
    <t>DI0016381</t>
  </si>
  <si>
    <t>DI001638</t>
  </si>
  <si>
    <t>DI0016391</t>
  </si>
  <si>
    <t>DI001639</t>
  </si>
  <si>
    <t>DI0016401</t>
  </si>
  <si>
    <t>DI001640</t>
  </si>
  <si>
    <t>MUN-HUAQUILLAS</t>
  </si>
  <si>
    <t>DI0016411</t>
  </si>
  <si>
    <t>DI001641</t>
  </si>
  <si>
    <t>DI0016421</t>
  </si>
  <si>
    <t>DI001642</t>
  </si>
  <si>
    <t>DI0016431</t>
  </si>
  <si>
    <t>DI001643</t>
  </si>
  <si>
    <t>MUN-LOS BANCOS</t>
  </si>
  <si>
    <t>DI0016441</t>
  </si>
  <si>
    <t>DI001644</t>
  </si>
  <si>
    <t>DI0016451</t>
  </si>
  <si>
    <t>DI001645</t>
  </si>
  <si>
    <t>DI0016461</t>
  </si>
  <si>
    <t>DI001646</t>
  </si>
  <si>
    <t>MUN-ESPINDOLA</t>
  </si>
  <si>
    <t>DI0016471</t>
  </si>
  <si>
    <t>DI001647</t>
  </si>
  <si>
    <t>DI0016481</t>
  </si>
  <si>
    <t>DI001648</t>
  </si>
  <si>
    <t>DI0016491</t>
  </si>
  <si>
    <t>DI001649</t>
  </si>
  <si>
    <t>MUN-SAN MIGUEL</t>
  </si>
  <si>
    <t>DI0016501</t>
  </si>
  <si>
    <t>DI001650</t>
  </si>
  <si>
    <t>DI0016511</t>
  </si>
  <si>
    <t>DI001651</t>
  </si>
  <si>
    <t>DI0016521</t>
  </si>
  <si>
    <t>DI001652</t>
  </si>
  <si>
    <t>MUN-QUERO</t>
  </si>
  <si>
    <t>DI0016531</t>
  </si>
  <si>
    <t>DI001653</t>
  </si>
  <si>
    <t>DI0016541</t>
  </si>
  <si>
    <t>DI001654</t>
  </si>
  <si>
    <t>DI0016551</t>
  </si>
  <si>
    <t>DI001655</t>
  </si>
  <si>
    <t>DI0016561</t>
  </si>
  <si>
    <t>DI001656</t>
  </si>
  <si>
    <t>DI0016571</t>
  </si>
  <si>
    <t>DI001657</t>
  </si>
  <si>
    <t>DI0016581</t>
  </si>
  <si>
    <t>DI001658</t>
  </si>
  <si>
    <t>MUN-SANTA LUCIA</t>
  </si>
  <si>
    <t>DI0016591</t>
  </si>
  <si>
    <t>DI001659</t>
  </si>
  <si>
    <t>DI0016601</t>
  </si>
  <si>
    <t>DI001660</t>
  </si>
  <si>
    <t>DI0016611</t>
  </si>
  <si>
    <t>DI001661</t>
  </si>
  <si>
    <t>DI0016621</t>
  </si>
  <si>
    <t>DI001662</t>
  </si>
  <si>
    <t>DI0016631</t>
  </si>
  <si>
    <t>DI001663</t>
  </si>
  <si>
    <t>DI0016641</t>
  </si>
  <si>
    <t>DI001664</t>
  </si>
  <si>
    <t>DI0016651</t>
  </si>
  <si>
    <t>DI001665</t>
  </si>
  <si>
    <t>DI0016661</t>
  </si>
  <si>
    <t>DI001666</t>
  </si>
  <si>
    <t>DI0016671</t>
  </si>
  <si>
    <t>DI001667</t>
  </si>
  <si>
    <t>MUN-LORETO</t>
  </si>
  <si>
    <t>DI0016681</t>
  </si>
  <si>
    <t>DI001668</t>
  </si>
  <si>
    <t>DI0016691</t>
  </si>
  <si>
    <t>DI001669</t>
  </si>
  <si>
    <t>DI0016701</t>
  </si>
  <si>
    <t>DI001670</t>
  </si>
  <si>
    <t>MUN-GUARANDA</t>
  </si>
  <si>
    <t>DI0016711</t>
  </si>
  <si>
    <t>DI001671</t>
  </si>
  <si>
    <t>DI0016721</t>
  </si>
  <si>
    <t>DI001672</t>
  </si>
  <si>
    <t>DI0016731</t>
  </si>
  <si>
    <t>DI001673</t>
  </si>
  <si>
    <t>MUN-JOYA SACHAS</t>
  </si>
  <si>
    <t>DI0016741</t>
  </si>
  <si>
    <t>DI001674</t>
  </si>
  <si>
    <t>DI0016751</t>
  </si>
  <si>
    <t>DI001675</t>
  </si>
  <si>
    <t>DI0016761</t>
  </si>
  <si>
    <t>DI001676</t>
  </si>
  <si>
    <t>DI0016771</t>
  </si>
  <si>
    <t>DI001677</t>
  </si>
  <si>
    <t>DI0016791</t>
  </si>
  <si>
    <t>DI001679</t>
  </si>
  <si>
    <t>DI0016801</t>
  </si>
  <si>
    <t>DI001680</t>
  </si>
  <si>
    <t>DI0016811</t>
  </si>
  <si>
    <t>DI001681</t>
  </si>
  <si>
    <t>DI0016821</t>
  </si>
  <si>
    <t>DI001682</t>
  </si>
  <si>
    <t>DI0016831</t>
  </si>
  <si>
    <t>DI001683</t>
  </si>
  <si>
    <t>MUN-PELILEO</t>
  </si>
  <si>
    <t>DI0016841</t>
  </si>
  <si>
    <t>DI001684</t>
  </si>
  <si>
    <t>DI0016851</t>
  </si>
  <si>
    <t>DI001685</t>
  </si>
  <si>
    <t>DI0016861</t>
  </si>
  <si>
    <t>DI001686</t>
  </si>
  <si>
    <t>GAD GUAYAQUIL</t>
  </si>
  <si>
    <t>DI0016871</t>
  </si>
  <si>
    <t>DI001687</t>
  </si>
  <si>
    <t>DI0016881</t>
  </si>
  <si>
    <t>DI001688</t>
  </si>
  <si>
    <t>DI0016891</t>
  </si>
  <si>
    <t>DI001689</t>
  </si>
  <si>
    <t>GADM PEDRO VIC. MAL</t>
  </si>
  <si>
    <t>DI0016901</t>
  </si>
  <si>
    <t>DI001690</t>
  </si>
  <si>
    <t>DI0016911</t>
  </si>
  <si>
    <t>DI001691</t>
  </si>
  <si>
    <t>DI0016921</t>
  </si>
  <si>
    <t>DI001692</t>
  </si>
  <si>
    <t>GADM CAM PONC. ENR</t>
  </si>
  <si>
    <t>DI0016931</t>
  </si>
  <si>
    <t>DI001693</t>
  </si>
  <si>
    <t>DI0016941</t>
  </si>
  <si>
    <t>DI001694</t>
  </si>
  <si>
    <t>DI0016951</t>
  </si>
  <si>
    <t>DI001695</t>
  </si>
  <si>
    <t>MUN-VENTANAS</t>
  </si>
  <si>
    <t>DI0016961</t>
  </si>
  <si>
    <t>DI001696</t>
  </si>
  <si>
    <t>DI0016971</t>
  </si>
  <si>
    <t>DI001697</t>
  </si>
  <si>
    <t>DI0016981</t>
  </si>
  <si>
    <t>DI001698</t>
  </si>
  <si>
    <t>GAD MUNICIPAL LA LIB</t>
  </si>
  <si>
    <t>DI0016991</t>
  </si>
  <si>
    <t>DI001699</t>
  </si>
  <si>
    <t>DI0017001</t>
  </si>
  <si>
    <t>DI001700</t>
  </si>
  <si>
    <t>DI0017011</t>
  </si>
  <si>
    <t>DI001701</t>
  </si>
  <si>
    <t>MUN-ARCHIDONA</t>
  </si>
  <si>
    <t>DI0017021</t>
  </si>
  <si>
    <t>DI001702</t>
  </si>
  <si>
    <t>DI0017031</t>
  </si>
  <si>
    <t>DI001703</t>
  </si>
  <si>
    <t>DI0017041</t>
  </si>
  <si>
    <t>DI001704</t>
  </si>
  <si>
    <t>MUN-SUCRE</t>
  </si>
  <si>
    <t>DI0017051</t>
  </si>
  <si>
    <t>DI001705</t>
  </si>
  <si>
    <t>DI0017061</t>
  </si>
  <si>
    <t>DI001706</t>
  </si>
  <si>
    <t>DI0017071</t>
  </si>
  <si>
    <t>DI001707</t>
  </si>
  <si>
    <t>GADM SALITRE</t>
  </si>
  <si>
    <t>DI0017081</t>
  </si>
  <si>
    <t>DI001708</t>
  </si>
  <si>
    <t>DI0017091</t>
  </si>
  <si>
    <t>DI001709</t>
  </si>
  <si>
    <t>DI0017101</t>
  </si>
  <si>
    <t>DI001710</t>
  </si>
  <si>
    <t>DI0017111</t>
  </si>
  <si>
    <t>DI001711</t>
  </si>
  <si>
    <t>DI0017121</t>
  </si>
  <si>
    <t>DI001712</t>
  </si>
  <si>
    <t>DI0017131</t>
  </si>
  <si>
    <t>DI001713</t>
  </si>
  <si>
    <t>DI0017141</t>
  </si>
  <si>
    <t>DI001714</t>
  </si>
  <si>
    <t>DI0017151</t>
  </si>
  <si>
    <t>DI001715</t>
  </si>
  <si>
    <t>DI0017161</t>
  </si>
  <si>
    <t>DI001716</t>
  </si>
  <si>
    <t>MUN-SANTA ISABEL</t>
  </si>
  <si>
    <t>DI0017171</t>
  </si>
  <si>
    <t>DI001717</t>
  </si>
  <si>
    <t>DI0017181</t>
  </si>
  <si>
    <t>DI001718</t>
  </si>
  <si>
    <t>DI0017191</t>
  </si>
  <si>
    <t>DI001719</t>
  </si>
  <si>
    <t>MUN-LATACUNGA</t>
  </si>
  <si>
    <t>DI0017201</t>
  </si>
  <si>
    <t>DI001720</t>
  </si>
  <si>
    <t>DI0017211</t>
  </si>
  <si>
    <t>DI001721</t>
  </si>
  <si>
    <t>DI0017221</t>
  </si>
  <si>
    <t>DI001722</t>
  </si>
  <si>
    <t>MUN-DE LA TRONCAL</t>
  </si>
  <si>
    <t>DI0017231</t>
  </si>
  <si>
    <t>DI001723</t>
  </si>
  <si>
    <t>DI0017241</t>
  </si>
  <si>
    <t>DI001724</t>
  </si>
  <si>
    <t>DI0017251</t>
  </si>
  <si>
    <t>DI001725</t>
  </si>
  <si>
    <t>MUN-GUALAQUIZA</t>
  </si>
  <si>
    <t>DI0017261</t>
  </si>
  <si>
    <t>DI001726</t>
  </si>
  <si>
    <t>DI0017271</t>
  </si>
  <si>
    <t>DI001727</t>
  </si>
  <si>
    <t>DI0017281</t>
  </si>
  <si>
    <t>DI001728</t>
  </si>
  <si>
    <t>DI0017291</t>
  </si>
  <si>
    <t>DI001729</t>
  </si>
  <si>
    <t>DI0017301</t>
  </si>
  <si>
    <t>DI001730</t>
  </si>
  <si>
    <t>DI0017311</t>
  </si>
  <si>
    <t>DI001731</t>
  </si>
  <si>
    <t>DI0017321</t>
  </si>
  <si>
    <t>DI001732</t>
  </si>
  <si>
    <t>DI0017331</t>
  </si>
  <si>
    <t>DI001733</t>
  </si>
  <si>
    <t>DI0017341</t>
  </si>
  <si>
    <t>DI001734</t>
  </si>
  <si>
    <t>DI0017351</t>
  </si>
  <si>
    <t>DI001735</t>
  </si>
  <si>
    <t>DI0017361</t>
  </si>
  <si>
    <t>DI001736</t>
  </si>
  <si>
    <t>DI0017371</t>
  </si>
  <si>
    <t>DI001737</t>
  </si>
  <si>
    <t>MUN-PASAJE</t>
  </si>
  <si>
    <t>DI0017381</t>
  </si>
  <si>
    <t>DI001738</t>
  </si>
  <si>
    <t>DI0017391</t>
  </si>
  <si>
    <t>DI001739</t>
  </si>
  <si>
    <t>DI0017401</t>
  </si>
  <si>
    <t>DI001740</t>
  </si>
  <si>
    <t>MUN-LA MANA</t>
  </si>
  <si>
    <t>DI0017411</t>
  </si>
  <si>
    <t>DI001741</t>
  </si>
  <si>
    <t>DI0017421</t>
  </si>
  <si>
    <t>DI001742</t>
  </si>
  <si>
    <t>DI0017431</t>
  </si>
  <si>
    <t>DI001743</t>
  </si>
  <si>
    <t>MUN. AMBATO</t>
  </si>
  <si>
    <t>DI0017441</t>
  </si>
  <si>
    <t>DI001744</t>
  </si>
  <si>
    <t>DI0017451</t>
  </si>
  <si>
    <t>DI001745</t>
  </si>
  <si>
    <t>DI0017461</t>
  </si>
  <si>
    <t>DI001746</t>
  </si>
  <si>
    <t>DI0017471</t>
  </si>
  <si>
    <t>DI001747</t>
  </si>
  <si>
    <t>DI0017481</t>
  </si>
  <si>
    <t>DI001748</t>
  </si>
  <si>
    <t>DI0017491</t>
  </si>
  <si>
    <t>DI001749</t>
  </si>
  <si>
    <t>DI0017501</t>
  </si>
  <si>
    <t>DI001750</t>
  </si>
  <si>
    <t>DI0017511</t>
  </si>
  <si>
    <t>DI001751</t>
  </si>
  <si>
    <t>DI0017521</t>
  </si>
  <si>
    <t>DI001752</t>
  </si>
  <si>
    <t>MUN-SAQUISILI</t>
  </si>
  <si>
    <t>DI0017531</t>
  </si>
  <si>
    <t>DI001753</t>
  </si>
  <si>
    <t>DI0017541</t>
  </si>
  <si>
    <t>DI001754</t>
  </si>
  <si>
    <t>DI0017551</t>
  </si>
  <si>
    <t>DI001755</t>
  </si>
  <si>
    <t>MUN-CATAMAYO</t>
  </si>
  <si>
    <t>DI0017561</t>
  </si>
  <si>
    <t>DI001756</t>
  </si>
  <si>
    <t>DI0017571</t>
  </si>
  <si>
    <t>DI001757</t>
  </si>
  <si>
    <t>DI0017581</t>
  </si>
  <si>
    <t>DI001758</t>
  </si>
  <si>
    <t>GAD ESMERALDAS</t>
  </si>
  <si>
    <t>DI0017591</t>
  </si>
  <si>
    <t>DI001759</t>
  </si>
  <si>
    <t>DI0017601</t>
  </si>
  <si>
    <t>DI001760</t>
  </si>
  <si>
    <t>DI0017611</t>
  </si>
  <si>
    <t>DI001761</t>
  </si>
  <si>
    <t>DI0017621</t>
  </si>
  <si>
    <t>DI001762</t>
  </si>
  <si>
    <t>MUN-YAGUACHI</t>
  </si>
  <si>
    <t>DI0017631</t>
  </si>
  <si>
    <t>DI001763</t>
  </si>
  <si>
    <t>GADM PUERTO QUITO</t>
  </si>
  <si>
    <t>DI0017641</t>
  </si>
  <si>
    <t>DI001764</t>
  </si>
  <si>
    <t>GAD MUNICIPAL SHUSHU</t>
  </si>
  <si>
    <t>DI0017651</t>
  </si>
  <si>
    <t>DI001765</t>
  </si>
  <si>
    <t>DI0017661</t>
  </si>
  <si>
    <t>DI001766</t>
  </si>
  <si>
    <t>DI0017671</t>
  </si>
  <si>
    <t>DI001767</t>
  </si>
  <si>
    <t>DI0017681</t>
  </si>
  <si>
    <t>DI001768</t>
  </si>
  <si>
    <t>DI0017691</t>
  </si>
  <si>
    <t>DI001769</t>
  </si>
  <si>
    <t>DI0017701</t>
  </si>
  <si>
    <t>DI001770</t>
  </si>
  <si>
    <t>DI0017711</t>
  </si>
  <si>
    <t>DI001771</t>
  </si>
  <si>
    <t>DI0017721</t>
  </si>
  <si>
    <t>DI001772</t>
  </si>
  <si>
    <t>DI0017731</t>
  </si>
  <si>
    <t>DI001773</t>
  </si>
  <si>
    <t>MUN-SANTIAGO</t>
  </si>
  <si>
    <t>DI0017741</t>
  </si>
  <si>
    <t>DI001774</t>
  </si>
  <si>
    <t>DI0017751</t>
  </si>
  <si>
    <t>DI001775</t>
  </si>
  <si>
    <t>DI0017761</t>
  </si>
  <si>
    <t>DI001776</t>
  </si>
  <si>
    <t>DI0017771</t>
  </si>
  <si>
    <t>DI001777</t>
  </si>
  <si>
    <t>DI0017781</t>
  </si>
  <si>
    <t>DI001778</t>
  </si>
  <si>
    <t>DI0017791</t>
  </si>
  <si>
    <t>DI001779</t>
  </si>
  <si>
    <t>DI0017801</t>
  </si>
  <si>
    <t>DI001780</t>
  </si>
  <si>
    <t>DI0017811</t>
  </si>
  <si>
    <t>DI001781</t>
  </si>
  <si>
    <t>DI0017821</t>
  </si>
  <si>
    <t>DI001782</t>
  </si>
  <si>
    <t>DI0017831</t>
  </si>
  <si>
    <t>DI001783</t>
  </si>
  <si>
    <t>DI0017841</t>
  </si>
  <si>
    <t>DI001784</t>
  </si>
  <si>
    <t>DI0017851</t>
  </si>
  <si>
    <t>DI001785</t>
  </si>
  <si>
    <t>DI0017861</t>
  </si>
  <si>
    <t>DI001786</t>
  </si>
  <si>
    <t>DI0017871</t>
  </si>
  <si>
    <t>DI001787</t>
  </si>
  <si>
    <t>DI0017881</t>
  </si>
  <si>
    <t>DI001788</t>
  </si>
  <si>
    <t>DI0017891</t>
  </si>
  <si>
    <t>DI001789</t>
  </si>
  <si>
    <t>DI0017901</t>
  </si>
  <si>
    <t>DI001790</t>
  </si>
  <si>
    <t>DI0017911</t>
  </si>
  <si>
    <t>DI001791</t>
  </si>
  <si>
    <t>DI0017921</t>
  </si>
  <si>
    <t>DI001792</t>
  </si>
  <si>
    <t>DI0017931</t>
  </si>
  <si>
    <t>DI001793</t>
  </si>
  <si>
    <t>DI0017941</t>
  </si>
  <si>
    <t>DI001794</t>
  </si>
  <si>
    <t>DI0017951</t>
  </si>
  <si>
    <t>DI001795</t>
  </si>
  <si>
    <t>DI0017961</t>
  </si>
  <si>
    <t>DI001796</t>
  </si>
  <si>
    <t>DI0017971</t>
  </si>
  <si>
    <t>DI001797</t>
  </si>
  <si>
    <t>DI0017981</t>
  </si>
  <si>
    <t>DI001798</t>
  </si>
  <si>
    <t>DI0017991</t>
  </si>
  <si>
    <t>DI001799</t>
  </si>
  <si>
    <t>DI0018001</t>
  </si>
  <si>
    <t>DI001800</t>
  </si>
  <si>
    <t>DI0018011</t>
  </si>
  <si>
    <t>DI001801</t>
  </si>
  <si>
    <t>DI0018021</t>
  </si>
  <si>
    <t>DI001802</t>
  </si>
  <si>
    <t>DI0018031</t>
  </si>
  <si>
    <t>DI001803</t>
  </si>
  <si>
    <t>DI0018041</t>
  </si>
  <si>
    <t>DI001804</t>
  </si>
  <si>
    <t>DI0018051</t>
  </si>
  <si>
    <t>DI001805</t>
  </si>
  <si>
    <t>DI0018061</t>
  </si>
  <si>
    <t>DI001806</t>
  </si>
  <si>
    <t>DI0018071</t>
  </si>
  <si>
    <t>DI001807</t>
  </si>
  <si>
    <t>DI0018081</t>
  </si>
  <si>
    <t>DI001808</t>
  </si>
  <si>
    <t>DI0018091</t>
  </si>
  <si>
    <t>DI001809</t>
  </si>
  <si>
    <t>DI0018101</t>
  </si>
  <si>
    <t>DI001810</t>
  </si>
  <si>
    <t>DI0018111</t>
  </si>
  <si>
    <t>DI001811</t>
  </si>
  <si>
    <t>DI0018121</t>
  </si>
  <si>
    <t>DI001812</t>
  </si>
  <si>
    <t>DI0018131</t>
  </si>
  <si>
    <t>DI001813</t>
  </si>
  <si>
    <t>DI0018141</t>
  </si>
  <si>
    <t>DI001814</t>
  </si>
  <si>
    <t>DI0018151</t>
  </si>
  <si>
    <t>DI001815</t>
  </si>
  <si>
    <t>DI0018161</t>
  </si>
  <si>
    <t>DI001816</t>
  </si>
  <si>
    <t>DI0018171</t>
  </si>
  <si>
    <t>DI001817</t>
  </si>
  <si>
    <t>DI0018181</t>
  </si>
  <si>
    <t>DI001818</t>
  </si>
  <si>
    <t>DI0018191</t>
  </si>
  <si>
    <t>DI001819</t>
  </si>
  <si>
    <t>DI0018201</t>
  </si>
  <si>
    <t>DI001820</t>
  </si>
  <si>
    <t>DI0018211</t>
  </si>
  <si>
    <t>DI001821</t>
  </si>
  <si>
    <t>DI0018221</t>
  </si>
  <si>
    <t>DI001822</t>
  </si>
  <si>
    <t>DI0018231</t>
  </si>
  <si>
    <t>DI001823</t>
  </si>
  <si>
    <t>DI0018241</t>
  </si>
  <si>
    <t>DI001824</t>
  </si>
  <si>
    <t>DI0018251</t>
  </si>
  <si>
    <t>DI001825</t>
  </si>
  <si>
    <t>DI0018261</t>
  </si>
  <si>
    <t>DI001826</t>
  </si>
  <si>
    <t>DI0018271</t>
  </si>
  <si>
    <t>DI001827</t>
  </si>
  <si>
    <t>DI0018272</t>
  </si>
  <si>
    <t>DI0018273</t>
  </si>
  <si>
    <t>DI0018274</t>
  </si>
  <si>
    <t>DI0018275</t>
  </si>
  <si>
    <t>DI0018276</t>
  </si>
  <si>
    <t>DI0018277</t>
  </si>
  <si>
    <t>DI0018278</t>
  </si>
  <si>
    <t>DI0018281</t>
  </si>
  <si>
    <t>DI001828</t>
  </si>
  <si>
    <t>DI0018291</t>
  </si>
  <si>
    <t>DI001829</t>
  </si>
  <si>
    <t>DI0018301</t>
  </si>
  <si>
    <t>DI001830</t>
  </si>
  <si>
    <t>DI0018311</t>
  </si>
  <si>
    <t>DI001831</t>
  </si>
  <si>
    <t>DI0018321</t>
  </si>
  <si>
    <t>DI001832</t>
  </si>
  <si>
    <t>DI0018331</t>
  </si>
  <si>
    <t>DI001833</t>
  </si>
  <si>
    <t>DI0018341</t>
  </si>
  <si>
    <t>DI001834</t>
  </si>
  <si>
    <t>DI0018351</t>
  </si>
  <si>
    <t>DI001835</t>
  </si>
  <si>
    <t>DI0018361</t>
  </si>
  <si>
    <t>DI001836</t>
  </si>
  <si>
    <t>DI0018371</t>
  </si>
  <si>
    <t>DI001837</t>
  </si>
  <si>
    <t>DI0018381</t>
  </si>
  <si>
    <t>DI001838</t>
  </si>
  <si>
    <t>DI0018382</t>
  </si>
  <si>
    <t>DI0018383</t>
  </si>
  <si>
    <t>DI0018384</t>
  </si>
  <si>
    <t>DI0018385</t>
  </si>
  <si>
    <t>DI0018386</t>
  </si>
  <si>
    <t>DI0018387</t>
  </si>
  <si>
    <t>DI0018388</t>
  </si>
  <si>
    <t>DI0018391</t>
  </si>
  <si>
    <t>DI001839</t>
  </si>
  <si>
    <t>DI0018401</t>
  </si>
  <si>
    <t>DI001840</t>
  </si>
  <si>
    <t>DI0018411</t>
  </si>
  <si>
    <t>DI001841</t>
  </si>
  <si>
    <t>DI0018421</t>
  </si>
  <si>
    <t>DI001842</t>
  </si>
  <si>
    <t>DI0018431</t>
  </si>
  <si>
    <t>DI001843</t>
  </si>
  <si>
    <t>DI0018441</t>
  </si>
  <si>
    <t>DI001844</t>
  </si>
  <si>
    <t>DI0018451</t>
  </si>
  <si>
    <t>DI001845</t>
  </si>
  <si>
    <t>DI0018461</t>
  </si>
  <si>
    <t>DI001846</t>
  </si>
  <si>
    <t>DI0018471</t>
  </si>
  <si>
    <t>DI001847</t>
  </si>
  <si>
    <t>DI0018481</t>
  </si>
  <si>
    <t>DI001848</t>
  </si>
  <si>
    <t>DI0018491</t>
  </si>
  <si>
    <t>DI001849</t>
  </si>
  <si>
    <t>DI0018501</t>
  </si>
  <si>
    <t>DI001850</t>
  </si>
  <si>
    <t>DI0018511</t>
  </si>
  <si>
    <t>DI001851</t>
  </si>
  <si>
    <t>DI0018521</t>
  </si>
  <si>
    <t>DI001852</t>
  </si>
  <si>
    <t>DI0018531</t>
  </si>
  <si>
    <t>DI001853</t>
  </si>
  <si>
    <t>DI0018541</t>
  </si>
  <si>
    <t>DI001854</t>
  </si>
  <si>
    <t>DI0018551</t>
  </si>
  <si>
    <t>DI001855</t>
  </si>
  <si>
    <t>DI0018561</t>
  </si>
  <si>
    <t>DI001856</t>
  </si>
  <si>
    <t>DI0018571</t>
  </si>
  <si>
    <t>DI001857</t>
  </si>
  <si>
    <t>DI0018581</t>
  </si>
  <si>
    <t>DI001858</t>
  </si>
  <si>
    <t>DI0018591</t>
  </si>
  <si>
    <t>DI001859</t>
  </si>
  <si>
    <t>DI0018601</t>
  </si>
  <si>
    <t>DI001860</t>
  </si>
  <si>
    <t>DI0018611</t>
  </si>
  <si>
    <t>DI001861</t>
  </si>
  <si>
    <t>DI0018621</t>
  </si>
  <si>
    <t>DI001862</t>
  </si>
  <si>
    <t>DI0018631</t>
  </si>
  <si>
    <t>DI001863</t>
  </si>
  <si>
    <t>DI0018641</t>
  </si>
  <si>
    <t>DI001864</t>
  </si>
  <si>
    <t>DI0018651</t>
  </si>
  <si>
    <t>DI001865</t>
  </si>
  <si>
    <t>DI0018661</t>
  </si>
  <si>
    <t>DI001866</t>
  </si>
  <si>
    <t>DI0018671</t>
  </si>
  <si>
    <t>DI001867</t>
  </si>
  <si>
    <t>DI0018681</t>
  </si>
  <si>
    <t>DI001868</t>
  </si>
  <si>
    <t>DI0018691</t>
  </si>
  <si>
    <t>DI001869</t>
  </si>
  <si>
    <t>DI0018701</t>
  </si>
  <si>
    <t>DI001870</t>
  </si>
  <si>
    <t>DI0018711</t>
  </si>
  <si>
    <t>DI001871</t>
  </si>
  <si>
    <t>DI0018721</t>
  </si>
  <si>
    <t>DI001872</t>
  </si>
  <si>
    <t>DI0018731</t>
  </si>
  <si>
    <t>DI001873</t>
  </si>
  <si>
    <t>DI0018741</t>
  </si>
  <si>
    <t>DI001874</t>
  </si>
  <si>
    <t>DI0018751</t>
  </si>
  <si>
    <t>DI001875</t>
  </si>
  <si>
    <t>DI0018761</t>
  </si>
  <si>
    <t>DI001876</t>
  </si>
  <si>
    <t>DI0018771</t>
  </si>
  <si>
    <t>DI001877</t>
  </si>
  <si>
    <t>DI0018781</t>
  </si>
  <si>
    <t>DI001878</t>
  </si>
  <si>
    <t>DI0018791</t>
  </si>
  <si>
    <t>DI001879</t>
  </si>
  <si>
    <t>DI0018801</t>
  </si>
  <si>
    <t>DI001880</t>
  </si>
  <si>
    <t>DI0018811</t>
  </si>
  <si>
    <t>DI001881</t>
  </si>
  <si>
    <t>DI0018821</t>
  </si>
  <si>
    <t>DI001882</t>
  </si>
  <si>
    <t>DI0018831</t>
  </si>
  <si>
    <t>DI001883</t>
  </si>
  <si>
    <t>DI0018841</t>
  </si>
  <si>
    <t>DI001884</t>
  </si>
  <si>
    <t>DI0018851</t>
  </si>
  <si>
    <t>DI001885</t>
  </si>
  <si>
    <t>DI0018861</t>
  </si>
  <si>
    <t>DI001886</t>
  </si>
  <si>
    <t>MUN-ELOY ALFARO</t>
  </si>
  <si>
    <t>DI0018871</t>
  </si>
  <si>
    <t>DI001887</t>
  </si>
  <si>
    <t>DI0018881</t>
  </si>
  <si>
    <t>DI001888</t>
  </si>
  <si>
    <t>DI0018891</t>
  </si>
  <si>
    <t>DI001889</t>
  </si>
  <si>
    <t>MUN-GUALACEO</t>
  </si>
  <si>
    <t>DI0018901</t>
  </si>
  <si>
    <t>DI001890</t>
  </si>
  <si>
    <t>DI0018911</t>
  </si>
  <si>
    <t>DI001891</t>
  </si>
  <si>
    <t>DI0018921</t>
  </si>
  <si>
    <t>DI001892</t>
  </si>
  <si>
    <t>MUN-JIPIJAPA</t>
  </si>
  <si>
    <t>DI0018931</t>
  </si>
  <si>
    <t>DI001893</t>
  </si>
  <si>
    <t>DI0018941</t>
  </si>
  <si>
    <t>DI001894</t>
  </si>
  <si>
    <t>DI0018951</t>
  </si>
  <si>
    <t>DI001895</t>
  </si>
  <si>
    <t>DI0018961</t>
  </si>
  <si>
    <t>DI001896</t>
  </si>
  <si>
    <t>DI0018971</t>
  </si>
  <si>
    <t>DI001897</t>
  </si>
  <si>
    <t>DI0018981</t>
  </si>
  <si>
    <t>DI001898</t>
  </si>
  <si>
    <t>DI0018991</t>
  </si>
  <si>
    <t>DI001899</t>
  </si>
  <si>
    <t>DI0019001</t>
  </si>
  <si>
    <t>DI001900</t>
  </si>
  <si>
    <t>DI0019011</t>
  </si>
  <si>
    <t>DI001901</t>
  </si>
  <si>
    <t>GADM DE PEDERNALES</t>
  </si>
  <si>
    <t>DI0019021</t>
  </si>
  <si>
    <t>DI001902</t>
  </si>
  <si>
    <t>DI0019031</t>
  </si>
  <si>
    <t>DI001903</t>
  </si>
  <si>
    <t>DI0019041</t>
  </si>
  <si>
    <t>DI001904</t>
  </si>
  <si>
    <t>MUN-PEDRO MONCAYO</t>
  </si>
  <si>
    <t>DI0019051</t>
  </si>
  <si>
    <t>DI001905</t>
  </si>
  <si>
    <t>DI0019061</t>
  </si>
  <si>
    <t>DI001906</t>
  </si>
  <si>
    <t>DI0019071</t>
  </si>
  <si>
    <t>DI001907</t>
  </si>
  <si>
    <t>DI0019081</t>
  </si>
  <si>
    <t>DI001908</t>
  </si>
  <si>
    <t>MUN-TENA</t>
  </si>
  <si>
    <t>DI0019091</t>
  </si>
  <si>
    <t>DI001909</t>
  </si>
  <si>
    <t>DI0019101</t>
  </si>
  <si>
    <t>DI001910</t>
  </si>
  <si>
    <t>MUN-SAN LORENZO</t>
  </si>
  <si>
    <t>DI0019111</t>
  </si>
  <si>
    <t>DI001911</t>
  </si>
  <si>
    <t>DI0019121</t>
  </si>
  <si>
    <t>DI001912</t>
  </si>
  <si>
    <t>DI0019131</t>
  </si>
  <si>
    <t>DI001913</t>
  </si>
  <si>
    <t>DI0019141</t>
  </si>
  <si>
    <t>DI001914</t>
  </si>
  <si>
    <t>GAD MUNICIPAL NARANJ</t>
  </si>
  <si>
    <t>DI0019151</t>
  </si>
  <si>
    <t>DI001915</t>
  </si>
  <si>
    <t>MUN-CAÑAR</t>
  </si>
  <si>
    <t>DI0019161</t>
  </si>
  <si>
    <t>DI001916</t>
  </si>
  <si>
    <t>DI0019171</t>
  </si>
  <si>
    <t>DI001917</t>
  </si>
  <si>
    <t>DI0019181</t>
  </si>
  <si>
    <t>DI001918</t>
  </si>
  <si>
    <t>DI0019191</t>
  </si>
  <si>
    <t>DI001919</t>
  </si>
  <si>
    <t>DI0019201</t>
  </si>
  <si>
    <t>DI001920</t>
  </si>
  <si>
    <t>DI0019211</t>
  </si>
  <si>
    <t>DI001921</t>
  </si>
  <si>
    <t>GADP DE TUNGURAHUA</t>
  </si>
  <si>
    <t>DI0019221</t>
  </si>
  <si>
    <t>DI001922</t>
  </si>
  <si>
    <t>DI0019231</t>
  </si>
  <si>
    <t>DI001923</t>
  </si>
  <si>
    <t>DI0019241</t>
  </si>
  <si>
    <t>DI001924</t>
  </si>
  <si>
    <t>DI0019251</t>
  </si>
  <si>
    <t>DI001925</t>
  </si>
  <si>
    <t>DI0019261</t>
  </si>
  <si>
    <t>DI001926</t>
  </si>
  <si>
    <t>DI0019271</t>
  </si>
  <si>
    <t>DI001927</t>
  </si>
  <si>
    <t>DI0019281</t>
  </si>
  <si>
    <t>DI001928</t>
  </si>
  <si>
    <t>DI0019301</t>
  </si>
  <si>
    <t>DI001930</t>
  </si>
  <si>
    <t>DI0019311</t>
  </si>
  <si>
    <t>DI001931</t>
  </si>
  <si>
    <t>DI0019321</t>
  </si>
  <si>
    <t>DI001932</t>
  </si>
  <si>
    <t>DI0019331</t>
  </si>
  <si>
    <t>DI001933</t>
  </si>
  <si>
    <t>DI0019341</t>
  </si>
  <si>
    <t>DI001934</t>
  </si>
  <si>
    <t>DI0019351</t>
  </si>
  <si>
    <t>DI001935</t>
  </si>
  <si>
    <t>DI0019361</t>
  </si>
  <si>
    <t>DI001936</t>
  </si>
  <si>
    <t>DI0019371</t>
  </si>
  <si>
    <t>DI001937</t>
  </si>
  <si>
    <t>DI0019381</t>
  </si>
  <si>
    <t>DI001938</t>
  </si>
  <si>
    <t>DI0019391</t>
  </si>
  <si>
    <t>DI001939</t>
  </si>
  <si>
    <t>DI0019401</t>
  </si>
  <si>
    <t>DI001940</t>
  </si>
  <si>
    <t>DI0019411</t>
  </si>
  <si>
    <t>DI001941</t>
  </si>
  <si>
    <t>DI0019421</t>
  </si>
  <si>
    <t>DI001942</t>
  </si>
  <si>
    <t>DI0019431</t>
  </si>
  <si>
    <t>DI001943</t>
  </si>
  <si>
    <t>DI0019441</t>
  </si>
  <si>
    <t>DI001944</t>
  </si>
  <si>
    <t>DI0019451</t>
  </si>
  <si>
    <t>DI001945</t>
  </si>
  <si>
    <t>DI0019461</t>
  </si>
  <si>
    <t>DI001946</t>
  </si>
  <si>
    <t>DI0019471</t>
  </si>
  <si>
    <t>DI001947</t>
  </si>
  <si>
    <t>DI0019481</t>
  </si>
  <si>
    <t>DI001948</t>
  </si>
  <si>
    <t>DI0019491</t>
  </si>
  <si>
    <t>DI001949</t>
  </si>
  <si>
    <t>DI0019501</t>
  </si>
  <si>
    <t>DI001950</t>
  </si>
  <si>
    <t>DI0019511</t>
  </si>
  <si>
    <t>DI001951</t>
  </si>
  <si>
    <t>DI0019521</t>
  </si>
  <si>
    <t>DI001952</t>
  </si>
  <si>
    <t>DI0019531</t>
  </si>
  <si>
    <t>DI001953</t>
  </si>
  <si>
    <t>DI0019551</t>
  </si>
  <si>
    <t>DI001955</t>
  </si>
  <si>
    <t>DI0019541</t>
  </si>
  <si>
    <t>DI001954</t>
  </si>
  <si>
    <t>DI00195410</t>
  </si>
  <si>
    <t>DI0019542</t>
  </si>
  <si>
    <t>DI0019543</t>
  </si>
  <si>
    <t>DI0019544</t>
  </si>
  <si>
    <t>DI0019545</t>
  </si>
  <si>
    <t>DI0019546</t>
  </si>
  <si>
    <t>DI0019547</t>
  </si>
  <si>
    <t>DI0019548</t>
  </si>
  <si>
    <t>DI0019549</t>
  </si>
  <si>
    <t>DI0019561</t>
  </si>
  <si>
    <t>DI001956</t>
  </si>
  <si>
    <t>DI0019571</t>
  </si>
  <si>
    <t>DI001957</t>
  </si>
  <si>
    <t>DI0019581</t>
  </si>
  <si>
    <t>DI001958</t>
  </si>
  <si>
    <t>DI0019591</t>
  </si>
  <si>
    <t>DI001959</t>
  </si>
  <si>
    <t>DI0019601</t>
  </si>
  <si>
    <t>DI001960</t>
  </si>
  <si>
    <t>DI0019611</t>
  </si>
  <si>
    <t>DI001961</t>
  </si>
  <si>
    <t>DI0019621</t>
  </si>
  <si>
    <t>DI001962</t>
  </si>
  <si>
    <t>DI0019631</t>
  </si>
  <si>
    <t>DI001963</t>
  </si>
  <si>
    <t>DI0019641</t>
  </si>
  <si>
    <t>DI001964</t>
  </si>
  <si>
    <t>DI0019651</t>
  </si>
  <si>
    <t>DI001965</t>
  </si>
  <si>
    <t>DI0019661</t>
  </si>
  <si>
    <t>DI001966</t>
  </si>
  <si>
    <t>DI0019671</t>
  </si>
  <si>
    <t>DI001967</t>
  </si>
  <si>
    <t>DI0019681</t>
  </si>
  <si>
    <t>DI001968</t>
  </si>
  <si>
    <t>DI0019691</t>
  </si>
  <si>
    <t>DI001969</t>
  </si>
  <si>
    <t>DI0019701</t>
  </si>
  <si>
    <t>DI001970</t>
  </si>
  <si>
    <t>DI0019711</t>
  </si>
  <si>
    <t>DI001971</t>
  </si>
  <si>
    <t>DI0019721</t>
  </si>
  <si>
    <t>DI001972</t>
  </si>
  <si>
    <t>DI0019731</t>
  </si>
  <si>
    <t>DI001973</t>
  </si>
  <si>
    <t>DI0019741</t>
  </si>
  <si>
    <t>DI001974</t>
  </si>
  <si>
    <t>DI0019751</t>
  </si>
  <si>
    <t>DI001975</t>
  </si>
  <si>
    <t>DI0019761</t>
  </si>
  <si>
    <t>DI001976</t>
  </si>
  <si>
    <t>DI0019771</t>
  </si>
  <si>
    <t>DI001977</t>
  </si>
  <si>
    <t>DI0019781</t>
  </si>
  <si>
    <t>DI001978</t>
  </si>
  <si>
    <t>DI0019791</t>
  </si>
  <si>
    <t>DI001979</t>
  </si>
  <si>
    <t>DI0019801</t>
  </si>
  <si>
    <t>DI001980</t>
  </si>
  <si>
    <t>DI0019811</t>
  </si>
  <si>
    <t>DI001981</t>
  </si>
  <si>
    <t>DI0019821</t>
  </si>
  <si>
    <t>DI001982</t>
  </si>
  <si>
    <t>DI0019831</t>
  </si>
  <si>
    <t>DI001983</t>
  </si>
  <si>
    <t>DI0019841</t>
  </si>
  <si>
    <t>DI001984</t>
  </si>
  <si>
    <t>DI0019851</t>
  </si>
  <si>
    <t>DI001985</t>
  </si>
  <si>
    <t>DI0019861</t>
  </si>
  <si>
    <t>DI001986</t>
  </si>
  <si>
    <t>DI0019871</t>
  </si>
  <si>
    <t>DI001987</t>
  </si>
  <si>
    <t>DI00198710</t>
  </si>
  <si>
    <t>DI0019872</t>
  </si>
  <si>
    <t>DI0019873</t>
  </si>
  <si>
    <t>DI0019874</t>
  </si>
  <si>
    <t>DI0019875</t>
  </si>
  <si>
    <t>DI0019876</t>
  </si>
  <si>
    <t>DI0019877</t>
  </si>
  <si>
    <t>DI0019878</t>
  </si>
  <si>
    <t>DI0019879</t>
  </si>
  <si>
    <t>DI0019881</t>
  </si>
  <si>
    <t>DI001988</t>
  </si>
  <si>
    <t>DI0019891</t>
  </si>
  <si>
    <t>DI001989</t>
  </si>
  <si>
    <t>DI00198910</t>
  </si>
  <si>
    <t>DI0019892</t>
  </si>
  <si>
    <t>DI0019893</t>
  </si>
  <si>
    <t>DI0019894</t>
  </si>
  <si>
    <t>DI0019895</t>
  </si>
  <si>
    <t>DI0019896</t>
  </si>
  <si>
    <t>DI0019897</t>
  </si>
  <si>
    <t>DI0019898</t>
  </si>
  <si>
    <t>DI0019899</t>
  </si>
  <si>
    <t>DI0019901</t>
  </si>
  <si>
    <t>DI001990</t>
  </si>
  <si>
    <t>MUN-GUANO</t>
  </si>
  <si>
    <t>DI0019911</t>
  </si>
  <si>
    <t>DI001991</t>
  </si>
  <si>
    <t>DI0019921</t>
  </si>
  <si>
    <t>DI001992</t>
  </si>
  <si>
    <t>MUN-MONTUFAR</t>
  </si>
  <si>
    <t>DI0019931</t>
  </si>
  <si>
    <t>DI001993</t>
  </si>
  <si>
    <t>MUN-PAUTE</t>
  </si>
  <si>
    <t>DI0019941</t>
  </si>
  <si>
    <t>DI001994</t>
  </si>
  <si>
    <t>MUN-RIOBAMBA</t>
  </si>
  <si>
    <t>DI0019951</t>
  </si>
  <si>
    <t>DI001995</t>
  </si>
  <si>
    <t>MUN-AZOGUES</t>
  </si>
  <si>
    <t>DI0019961</t>
  </si>
  <si>
    <t>DI001996</t>
  </si>
  <si>
    <t>DI0019971</t>
  </si>
  <si>
    <t>DI001997</t>
  </si>
  <si>
    <t>DI0019981</t>
  </si>
  <si>
    <t>DI001998</t>
  </si>
  <si>
    <t>DI0019991</t>
  </si>
  <si>
    <t>DI001999</t>
  </si>
  <si>
    <t>MUN-EMPALME</t>
  </si>
  <si>
    <t>DI0020001</t>
  </si>
  <si>
    <t>DI002000</t>
  </si>
  <si>
    <t>DI0020011</t>
  </si>
  <si>
    <t>DI002001</t>
  </si>
  <si>
    <t>MUN-DEL TRIUNFO</t>
  </si>
  <si>
    <t>DI0020031</t>
  </si>
  <si>
    <t>DI002003</t>
  </si>
  <si>
    <t>DI0020041</t>
  </si>
  <si>
    <t>DI002004</t>
  </si>
  <si>
    <t>DI0020051</t>
  </si>
  <si>
    <t>DI002005</t>
  </si>
  <si>
    <t>MUN-GIRON</t>
  </si>
  <si>
    <t>DI0020061</t>
  </si>
  <si>
    <t>DI002006</t>
  </si>
  <si>
    <t>DI0020071</t>
  </si>
  <si>
    <t>DI002007</t>
  </si>
  <si>
    <t>DI0020081</t>
  </si>
  <si>
    <t>DI002008</t>
  </si>
  <si>
    <t>MUN-COLTA</t>
  </si>
  <si>
    <t>DI0020091</t>
  </si>
  <si>
    <t>DI002009</t>
  </si>
  <si>
    <t>DI0020101</t>
  </si>
  <si>
    <t>DI002010</t>
  </si>
  <si>
    <t>DI0020111</t>
  </si>
  <si>
    <t>DI002011</t>
  </si>
  <si>
    <t>MUN-SARAGURO</t>
  </si>
  <si>
    <t>DI0020121</t>
  </si>
  <si>
    <t>DI002012</t>
  </si>
  <si>
    <t>DI0020131</t>
  </si>
  <si>
    <t>DI002013</t>
  </si>
  <si>
    <t>DI0020141</t>
  </si>
  <si>
    <t>DI002014</t>
  </si>
  <si>
    <t>DI0020151</t>
  </si>
  <si>
    <t>DI002015</t>
  </si>
  <si>
    <t>DI0020161</t>
  </si>
  <si>
    <t>DI002016</t>
  </si>
  <si>
    <t>DI0020171</t>
  </si>
  <si>
    <t>DI002017</t>
  </si>
  <si>
    <t>DI0020181</t>
  </si>
  <si>
    <t>DI002018</t>
  </si>
  <si>
    <t>DI0020191</t>
  </si>
  <si>
    <t>DI002019</t>
  </si>
  <si>
    <t>MUN-MOCHA</t>
  </si>
  <si>
    <t>DI0020201</t>
  </si>
  <si>
    <t>DI002020</t>
  </si>
  <si>
    <t>DI0020211</t>
  </si>
  <si>
    <t>DI002021</t>
  </si>
  <si>
    <t>DI0020221</t>
  </si>
  <si>
    <t>DI002022</t>
  </si>
  <si>
    <t>DI0020231</t>
  </si>
  <si>
    <t>DI002023</t>
  </si>
  <si>
    <t>MUN-NARANJITO</t>
  </si>
  <si>
    <t>DI0020241</t>
  </si>
  <si>
    <t>DI002024</t>
  </si>
  <si>
    <t>DI0020251</t>
  </si>
  <si>
    <t>DI002025</t>
  </si>
  <si>
    <t>DI0020261</t>
  </si>
  <si>
    <t>DI002026</t>
  </si>
  <si>
    <t>DI0020271</t>
  </si>
  <si>
    <t>DI002027</t>
  </si>
  <si>
    <t>MUN-PAJAN</t>
  </si>
  <si>
    <t>DI0020281</t>
  </si>
  <si>
    <t>DI002028</t>
  </si>
  <si>
    <t>DI0020291</t>
  </si>
  <si>
    <t>DI002029</t>
  </si>
  <si>
    <t>MUN-PALTAS</t>
  </si>
  <si>
    <t>DI0020301</t>
  </si>
  <si>
    <t>DI002030</t>
  </si>
  <si>
    <t>DI0020311</t>
  </si>
  <si>
    <t>DI002031</t>
  </si>
  <si>
    <t>MUN-PANGUA</t>
  </si>
  <si>
    <t>DI0020321</t>
  </si>
  <si>
    <t>DI002032</t>
  </si>
  <si>
    <t>DI0020331</t>
  </si>
  <si>
    <t>DI002033</t>
  </si>
  <si>
    <t>MUN-PATATE</t>
  </si>
  <si>
    <t>DI0020341</t>
  </si>
  <si>
    <t>DI002034</t>
  </si>
  <si>
    <t>DI0020351</t>
  </si>
  <si>
    <t>DI002035</t>
  </si>
  <si>
    <t>DI0020361</t>
  </si>
  <si>
    <t>DI002036</t>
  </si>
  <si>
    <t>DI0020371</t>
  </si>
  <si>
    <t>DI002037</t>
  </si>
  <si>
    <t>DI0020381</t>
  </si>
  <si>
    <t>DI002038</t>
  </si>
  <si>
    <t>DI0020391</t>
  </si>
  <si>
    <t>DI002039</t>
  </si>
  <si>
    <t>MUN-ROCAFUERTE</t>
  </si>
  <si>
    <t>DI0020401</t>
  </si>
  <si>
    <t>DI002040</t>
  </si>
  <si>
    <t>DI0020411</t>
  </si>
  <si>
    <t>DI002041</t>
  </si>
  <si>
    <t>MUN-SALINAS</t>
  </si>
  <si>
    <t>DI0020421</t>
  </si>
  <si>
    <t>DI002042</t>
  </si>
  <si>
    <t>DI0020431</t>
  </si>
  <si>
    <t>DI002043</t>
  </si>
  <si>
    <t>MUN-TOSAGUA</t>
  </si>
  <si>
    <t>DI0020441</t>
  </si>
  <si>
    <t>DI002044</t>
  </si>
  <si>
    <t>DI0020451</t>
  </si>
  <si>
    <t>DI002045</t>
  </si>
  <si>
    <t>DI0020461</t>
  </si>
  <si>
    <t>DI002046</t>
  </si>
  <si>
    <t>DI0020471</t>
  </si>
  <si>
    <t>DI002047</t>
  </si>
  <si>
    <t>DI0020481</t>
  </si>
  <si>
    <t>DI002048</t>
  </si>
  <si>
    <t>DI0020491</t>
  </si>
  <si>
    <t>DI002049</t>
  </si>
  <si>
    <t>GAD AZUAY</t>
  </si>
  <si>
    <t>DI0020501</t>
  </si>
  <si>
    <t>DI002050</t>
  </si>
  <si>
    <t>DI0020511</t>
  </si>
  <si>
    <t>DI002051</t>
  </si>
  <si>
    <t>DI0020521</t>
  </si>
  <si>
    <t>DI002052</t>
  </si>
  <si>
    <t>DI0020531</t>
  </si>
  <si>
    <t>DI002053</t>
  </si>
  <si>
    <t>GAD CARCHI</t>
  </si>
  <si>
    <t>DI0020541</t>
  </si>
  <si>
    <t>DI002054</t>
  </si>
  <si>
    <t>DI0020551</t>
  </si>
  <si>
    <t>DI002055</t>
  </si>
  <si>
    <t>GAD CHIMBORAZO</t>
  </si>
  <si>
    <t>DI0020561</t>
  </si>
  <si>
    <t>DI002056</t>
  </si>
  <si>
    <t>DI0020571</t>
  </si>
  <si>
    <t>DI002057</t>
  </si>
  <si>
    <t>GAD COTOPAXI</t>
  </si>
  <si>
    <t>DI0020581</t>
  </si>
  <si>
    <t>DI002058</t>
  </si>
  <si>
    <t>DI0020591</t>
  </si>
  <si>
    <t>DI002059</t>
  </si>
  <si>
    <t>CON-EL ORO</t>
  </si>
  <si>
    <t>DI0020601</t>
  </si>
  <si>
    <t>DI002060</t>
  </si>
  <si>
    <t>DI0020611</t>
  </si>
  <si>
    <t>DI002061</t>
  </si>
  <si>
    <t>DI0020621</t>
  </si>
  <si>
    <t>DI002062</t>
  </si>
  <si>
    <t>DI0020631</t>
  </si>
  <si>
    <t>DI002063</t>
  </si>
  <si>
    <t>DI0020641</t>
  </si>
  <si>
    <t>DI002064</t>
  </si>
  <si>
    <t>DI0020651</t>
  </si>
  <si>
    <t>DI002065</t>
  </si>
  <si>
    <t>CON-NAPO</t>
  </si>
  <si>
    <t>DI0020661</t>
  </si>
  <si>
    <t>DI002066</t>
  </si>
  <si>
    <t>DI0020671</t>
  </si>
  <si>
    <t>DI002067</t>
  </si>
  <si>
    <t>CON-PASTAZA</t>
  </si>
  <si>
    <t>DI0020681</t>
  </si>
  <si>
    <t>DI002068</t>
  </si>
  <si>
    <t>DI0020691</t>
  </si>
  <si>
    <t>DI002069</t>
  </si>
  <si>
    <t>DI0020701</t>
  </si>
  <si>
    <t>DI002070</t>
  </si>
  <si>
    <t>DI0020711</t>
  </si>
  <si>
    <t>DI002071</t>
  </si>
  <si>
    <t>CON-SUCUMBIOS</t>
  </si>
  <si>
    <t>DI0020721</t>
  </si>
  <si>
    <t>DI002072</t>
  </si>
  <si>
    <t>DI0020731</t>
  </si>
  <si>
    <t>DI002073</t>
  </si>
  <si>
    <t>DI0020741</t>
  </si>
  <si>
    <t>DI002074</t>
  </si>
  <si>
    <t>DI0020751</t>
  </si>
  <si>
    <t>DI002075</t>
  </si>
  <si>
    <t>CON-ZAMORA</t>
  </si>
  <si>
    <t>DI0020761</t>
  </si>
  <si>
    <t>DI002076</t>
  </si>
  <si>
    <t>DI0020771</t>
  </si>
  <si>
    <t>DI002077</t>
  </si>
  <si>
    <t>DI0020781</t>
  </si>
  <si>
    <t>DI002078</t>
  </si>
  <si>
    <t>DI0020791</t>
  </si>
  <si>
    <t>DI002079</t>
  </si>
  <si>
    <t>DI0020801</t>
  </si>
  <si>
    <t>DI002080</t>
  </si>
  <si>
    <t>DI0020811</t>
  </si>
  <si>
    <t>DI002081</t>
  </si>
  <si>
    <t>DI0020821</t>
  </si>
  <si>
    <t>DI002082</t>
  </si>
  <si>
    <t>DI0020831</t>
  </si>
  <si>
    <t>DI002083</t>
  </si>
  <si>
    <t>DI0020841</t>
  </si>
  <si>
    <t>DI002084</t>
  </si>
  <si>
    <t>DI0020851</t>
  </si>
  <si>
    <t>DI002085</t>
  </si>
  <si>
    <t>DI0020861</t>
  </si>
  <si>
    <t>DI002086</t>
  </si>
  <si>
    <t>DI0020871</t>
  </si>
  <si>
    <t>DI002087</t>
  </si>
  <si>
    <t>DI0020881</t>
  </si>
  <si>
    <t>DI002088</t>
  </si>
  <si>
    <t>DI0020891</t>
  </si>
  <si>
    <t>DI002089</t>
  </si>
  <si>
    <t>DI0020901</t>
  </si>
  <si>
    <t>DI002090</t>
  </si>
  <si>
    <t>DI0020911</t>
  </si>
  <si>
    <t>DI002091</t>
  </si>
  <si>
    <t>DI0020921</t>
  </si>
  <si>
    <t>DI002092</t>
  </si>
  <si>
    <t>DI0020931</t>
  </si>
  <si>
    <t>DI002093</t>
  </si>
  <si>
    <t>DI0020941</t>
  </si>
  <si>
    <t>DI002094</t>
  </si>
  <si>
    <t>DI0020951</t>
  </si>
  <si>
    <t>DI002095</t>
  </si>
  <si>
    <t>DI0020961</t>
  </si>
  <si>
    <t>DI002096</t>
  </si>
  <si>
    <t>DI0020971</t>
  </si>
  <si>
    <t>DI002097</t>
  </si>
  <si>
    <t>DI0020981</t>
  </si>
  <si>
    <t>DI002098</t>
  </si>
  <si>
    <t>DI0020991</t>
  </si>
  <si>
    <t>DI002099</t>
  </si>
  <si>
    <t>DI0021001</t>
  </si>
  <si>
    <t>DI002100</t>
  </si>
  <si>
    <t>DI0021011</t>
  </si>
  <si>
    <t>DI002101</t>
  </si>
  <si>
    <t>DI0021021</t>
  </si>
  <si>
    <t>DI002102</t>
  </si>
  <si>
    <t>DI0021031</t>
  </si>
  <si>
    <t>DI002103</t>
  </si>
  <si>
    <t>DI0021041</t>
  </si>
  <si>
    <t>DI002104</t>
  </si>
  <si>
    <t>DI0021051</t>
  </si>
  <si>
    <t>DI002105</t>
  </si>
  <si>
    <t>DI0021061</t>
  </si>
  <si>
    <t>DI002106</t>
  </si>
  <si>
    <t>DI0021071</t>
  </si>
  <si>
    <t>DI002107</t>
  </si>
  <si>
    <t>DI0021081</t>
  </si>
  <si>
    <t>DI002108</t>
  </si>
  <si>
    <t>DI0021091</t>
  </si>
  <si>
    <t>DI002109</t>
  </si>
  <si>
    <t>DI0021101</t>
  </si>
  <si>
    <t>DI002110</t>
  </si>
  <si>
    <t>DI0021111</t>
  </si>
  <si>
    <t>DI002111</t>
  </si>
  <si>
    <t>DI0021121</t>
  </si>
  <si>
    <t>DI002112</t>
  </si>
  <si>
    <t>DI0021131</t>
  </si>
  <si>
    <t>DI002113</t>
  </si>
  <si>
    <t>DI0021141</t>
  </si>
  <si>
    <t>DI002114</t>
  </si>
  <si>
    <t>DI0021151</t>
  </si>
  <si>
    <t>DI002115</t>
  </si>
  <si>
    <t>DI0021161</t>
  </si>
  <si>
    <t>DI002116</t>
  </si>
  <si>
    <t>DI0022151</t>
  </si>
  <si>
    <t>DI002215</t>
  </si>
  <si>
    <t>DI0021171</t>
  </si>
  <si>
    <t>DI002117</t>
  </si>
  <si>
    <t>DI0021181</t>
  </si>
  <si>
    <t>DI002118</t>
  </si>
  <si>
    <t>DI0021191</t>
  </si>
  <si>
    <t>DI002119</t>
  </si>
  <si>
    <t>DI0021201</t>
  </si>
  <si>
    <t>DI002120</t>
  </si>
  <si>
    <t>DI0021211</t>
  </si>
  <si>
    <t>DI002121</t>
  </si>
  <si>
    <t>DI0021221</t>
  </si>
  <si>
    <t>DI002122</t>
  </si>
  <si>
    <t>DI0021231</t>
  </si>
  <si>
    <t>DI002123</t>
  </si>
  <si>
    <t>DI0021241</t>
  </si>
  <si>
    <t>DI002124</t>
  </si>
  <si>
    <t>DI0021251</t>
  </si>
  <si>
    <t>DI002125</t>
  </si>
  <si>
    <t>DI0021261</t>
  </si>
  <si>
    <t>DI002126</t>
  </si>
  <si>
    <t>DI0021271</t>
  </si>
  <si>
    <t>DI002127</t>
  </si>
  <si>
    <t>DI0021281</t>
  </si>
  <si>
    <t>DI002128</t>
  </si>
  <si>
    <t>DI0021291</t>
  </si>
  <si>
    <t>DI002129</t>
  </si>
  <si>
    <t>DI0021301</t>
  </si>
  <si>
    <t>DI002130</t>
  </si>
  <si>
    <t>GAD CPE</t>
  </si>
  <si>
    <t>DI0021311</t>
  </si>
  <si>
    <t>DI002131</t>
  </si>
  <si>
    <t>DI0021321</t>
  </si>
  <si>
    <t>DI002132</t>
  </si>
  <si>
    <t>GAD MUNICIPAL CHORDE</t>
  </si>
  <si>
    <t>DI0021331</t>
  </si>
  <si>
    <t>DI002133</t>
  </si>
  <si>
    <t>DI0021341</t>
  </si>
  <si>
    <t>DI002134</t>
  </si>
  <si>
    <t>DI0021351</t>
  </si>
  <si>
    <t>DI002135</t>
  </si>
  <si>
    <t>DI0021361</t>
  </si>
  <si>
    <t>DI002136</t>
  </si>
  <si>
    <t>MUN-MUISNE</t>
  </si>
  <si>
    <t>DI0021371</t>
  </si>
  <si>
    <t>DI002137</t>
  </si>
  <si>
    <t>DI0021381</t>
  </si>
  <si>
    <t>DI002138</t>
  </si>
  <si>
    <t>DI0021391</t>
  </si>
  <si>
    <t>DI002139</t>
  </si>
  <si>
    <t>DI0021401</t>
  </si>
  <si>
    <t>DI002140</t>
  </si>
  <si>
    <t>DI0021411</t>
  </si>
  <si>
    <t>DI002141</t>
  </si>
  <si>
    <t>MUN. SIMON BOLIVAR</t>
  </si>
  <si>
    <t>DI0021421</t>
  </si>
  <si>
    <t>DI002142</t>
  </si>
  <si>
    <t>DI0021431</t>
  </si>
  <si>
    <t>DI002143</t>
  </si>
  <si>
    <t>DI0021441</t>
  </si>
  <si>
    <t>DI002144</t>
  </si>
  <si>
    <t>DI0021451</t>
  </si>
  <si>
    <t>DI002145</t>
  </si>
  <si>
    <t>DI0021471</t>
  </si>
  <si>
    <t>DI002147</t>
  </si>
  <si>
    <t>MUN-ANTONIO ANTE</t>
  </si>
  <si>
    <t>DI0021481</t>
  </si>
  <si>
    <t>DI002148</t>
  </si>
  <si>
    <t>MUN-ATAHUALPA</t>
  </si>
  <si>
    <t>DI0021491</t>
  </si>
  <si>
    <t>DI002149</t>
  </si>
  <si>
    <t>MUN-BABA</t>
  </si>
  <si>
    <t>DI0021501</t>
  </si>
  <si>
    <t>DI002150</t>
  </si>
  <si>
    <t>DI0021511</t>
  </si>
  <si>
    <t>DI002151</t>
  </si>
  <si>
    <t>MUN-BALSAS</t>
  </si>
  <si>
    <t>DI0021521</t>
  </si>
  <si>
    <t>DI002152</t>
  </si>
  <si>
    <t>GAD BUENA FE</t>
  </si>
  <si>
    <t>DI0021531</t>
  </si>
  <si>
    <t>DI002153</t>
  </si>
  <si>
    <t>MUN-COLIMES</t>
  </si>
  <si>
    <t>DI0021541</t>
  </si>
  <si>
    <t>DI002154</t>
  </si>
  <si>
    <t>DI0021551</t>
  </si>
  <si>
    <t>DI002155</t>
  </si>
  <si>
    <t>DI0021561</t>
  </si>
  <si>
    <t>DI002156</t>
  </si>
  <si>
    <t>DI0021571</t>
  </si>
  <si>
    <t>DI002157</t>
  </si>
  <si>
    <t>DI0021581</t>
  </si>
  <si>
    <t>DI002158</t>
  </si>
  <si>
    <t>MUN-ESPEJO</t>
  </si>
  <si>
    <t>DI0021591</t>
  </si>
  <si>
    <t>DI002159</t>
  </si>
  <si>
    <t>DI0021601</t>
  </si>
  <si>
    <t>DI002160</t>
  </si>
  <si>
    <t>MUN-GUABO</t>
  </si>
  <si>
    <t>DI0021611</t>
  </si>
  <si>
    <t>DI002161</t>
  </si>
  <si>
    <t>DI0021621</t>
  </si>
  <si>
    <t>DI002162</t>
  </si>
  <si>
    <t>GAD JAMA</t>
  </si>
  <si>
    <t>DI0021631</t>
  </si>
  <si>
    <t>DI002163</t>
  </si>
  <si>
    <t>MUN-JUNIN</t>
  </si>
  <si>
    <t>DI0021641</t>
  </si>
  <si>
    <t>DI002164</t>
  </si>
  <si>
    <t>DI0021651</t>
  </si>
  <si>
    <t>DI002165</t>
  </si>
  <si>
    <t>DI0021661</t>
  </si>
  <si>
    <t>DI002166</t>
  </si>
  <si>
    <t>DI0021671</t>
  </si>
  <si>
    <t>DI002167</t>
  </si>
  <si>
    <t>DI0021681</t>
  </si>
  <si>
    <t>DI002168</t>
  </si>
  <si>
    <t>GAD LAJAS</t>
  </si>
  <si>
    <t>DI0021691</t>
  </si>
  <si>
    <t>DI002169</t>
  </si>
  <si>
    <t>GAD NAVES</t>
  </si>
  <si>
    <t>DI0021701</t>
  </si>
  <si>
    <t>DI002170</t>
  </si>
  <si>
    <t>DI0021711</t>
  </si>
  <si>
    <t>DI002171</t>
  </si>
  <si>
    <t>DI0021721</t>
  </si>
  <si>
    <t>DI002172</t>
  </si>
  <si>
    <t>MUN-OLMEDO</t>
  </si>
  <si>
    <t>DI0021731</t>
  </si>
  <si>
    <t>DI002173</t>
  </si>
  <si>
    <t>MUN-OÑA</t>
  </si>
  <si>
    <t>DI0021741</t>
  </si>
  <si>
    <t>DI002174</t>
  </si>
  <si>
    <t>DI0021751</t>
  </si>
  <si>
    <t>DI002175</t>
  </si>
  <si>
    <t>MUN-PALENQUE</t>
  </si>
  <si>
    <t>DI0021761</t>
  </si>
  <si>
    <t>DI002176</t>
  </si>
  <si>
    <t>MUN-PALLATANGA</t>
  </si>
  <si>
    <t>DI0021771</t>
  </si>
  <si>
    <t>DI002177</t>
  </si>
  <si>
    <t>DI0021781</t>
  </si>
  <si>
    <t>DI002178</t>
  </si>
  <si>
    <t>DI0021791</t>
  </si>
  <si>
    <t>DI002179</t>
  </si>
  <si>
    <t>DI0021801</t>
  </si>
  <si>
    <t>DI002180</t>
  </si>
  <si>
    <t>DI0021811</t>
  </si>
  <si>
    <t>DI002181</t>
  </si>
  <si>
    <t>MUN-PIMAMPIRO</t>
  </si>
  <si>
    <t>DI0021821</t>
  </si>
  <si>
    <t>DI002182</t>
  </si>
  <si>
    <t>MUN-PUEBLOVIEJO</t>
  </si>
  <si>
    <t>DI0021831</t>
  </si>
  <si>
    <t>DI002183</t>
  </si>
  <si>
    <t>GAD CPQ</t>
  </si>
  <si>
    <t>DI0021841</t>
  </si>
  <si>
    <t>DI002184</t>
  </si>
  <si>
    <t>DI0021851</t>
  </si>
  <si>
    <t>DI002185</t>
  </si>
  <si>
    <t>DI0021861</t>
  </si>
  <si>
    <t>DI002186</t>
  </si>
  <si>
    <t>DI0021871</t>
  </si>
  <si>
    <t>DI002187</t>
  </si>
  <si>
    <t>GAD QUISALOMA</t>
  </si>
  <si>
    <t>DI0021881</t>
  </si>
  <si>
    <t>DI002188</t>
  </si>
  <si>
    <t>GAD SJ BOSCO</t>
  </si>
  <si>
    <t>DI0021891</t>
  </si>
  <si>
    <t>DI002189</t>
  </si>
  <si>
    <t>GAD SANTA ELENA</t>
  </si>
  <si>
    <t>DI0021901</t>
  </si>
  <si>
    <t>DI002190</t>
  </si>
  <si>
    <t>DI0021911</t>
  </si>
  <si>
    <t>DI002191</t>
  </si>
  <si>
    <t>DI0021921</t>
  </si>
  <si>
    <t>DI002192</t>
  </si>
  <si>
    <t>GAD S. ORO</t>
  </si>
  <si>
    <t>DI0021931</t>
  </si>
  <si>
    <t>DI002193</t>
  </si>
  <si>
    <t>DI0021941</t>
  </si>
  <si>
    <t>DI002194</t>
  </si>
  <si>
    <t>MUN-SOZORANGA</t>
  </si>
  <si>
    <t>DI0021951</t>
  </si>
  <si>
    <t>DI002195</t>
  </si>
  <si>
    <t>MUN-SUCUA</t>
  </si>
  <si>
    <t>DI0021961</t>
  </si>
  <si>
    <t>DI002196</t>
  </si>
  <si>
    <t>DI0021971</t>
  </si>
  <si>
    <t>DI002197</t>
  </si>
  <si>
    <t>DI0021981</t>
  </si>
  <si>
    <t>DI002198</t>
  </si>
  <si>
    <t>DI0021991</t>
  </si>
  <si>
    <t>DI002199</t>
  </si>
  <si>
    <t>DI0022001</t>
  </si>
  <si>
    <t>DI002200</t>
  </si>
  <si>
    <t>MUN-ZAPOTILLO</t>
  </si>
  <si>
    <t>DI0022011</t>
  </si>
  <si>
    <t>DI002201</t>
  </si>
  <si>
    <t>MUN-ZARUMA</t>
  </si>
  <si>
    <t>DI0022021</t>
  </si>
  <si>
    <t>DI002202</t>
  </si>
  <si>
    <t>DI0022031</t>
  </si>
  <si>
    <t>DI002203</t>
  </si>
  <si>
    <t>DI0022041</t>
  </si>
  <si>
    <t>DI002204</t>
  </si>
  <si>
    <t>DI0022051</t>
  </si>
  <si>
    <t>DI002205</t>
  </si>
  <si>
    <t>DI0022061</t>
  </si>
  <si>
    <t>DI002206</t>
  </si>
  <si>
    <t>DI0022071</t>
  </si>
  <si>
    <t>DI002207</t>
  </si>
  <si>
    <t>DI0022081</t>
  </si>
  <si>
    <t>DI002208</t>
  </si>
  <si>
    <t>DI0022091</t>
  </si>
  <si>
    <t>DI002209</t>
  </si>
  <si>
    <t>DI0022101</t>
  </si>
  <si>
    <t>DI002210</t>
  </si>
  <si>
    <t>DI0022111</t>
  </si>
  <si>
    <t>DI002211</t>
  </si>
  <si>
    <t>DI0022121</t>
  </si>
  <si>
    <t>DI002212</t>
  </si>
  <si>
    <t>DI0022131</t>
  </si>
  <si>
    <t>DI002213</t>
  </si>
  <si>
    <t>DI0022141</t>
  </si>
  <si>
    <t>DI002214</t>
  </si>
  <si>
    <t>DI0000542</t>
  </si>
  <si>
    <t>DI0011381</t>
  </si>
  <si>
    <t>DI0022161</t>
  </si>
  <si>
    <t>DI002216</t>
  </si>
  <si>
    <t>DI00221610</t>
  </si>
  <si>
    <t>DI0022162</t>
  </si>
  <si>
    <t>DI0022163</t>
  </si>
  <si>
    <t>DI0022164</t>
  </si>
  <si>
    <t>DI0022165</t>
  </si>
  <si>
    <t>DI0022166</t>
  </si>
  <si>
    <t>DI0022167</t>
  </si>
  <si>
    <t>DI0022168</t>
  </si>
  <si>
    <t>DI0022169</t>
  </si>
  <si>
    <t>DI0022171</t>
  </si>
  <si>
    <t>DI002217</t>
  </si>
  <si>
    <t>DI0022181</t>
  </si>
  <si>
    <t>DI002218</t>
  </si>
  <si>
    <t>DI0022191</t>
  </si>
  <si>
    <t>DI002219</t>
  </si>
  <si>
    <t>DI0022201</t>
  </si>
  <si>
    <t>DI002220</t>
  </si>
  <si>
    <t>DI0022211</t>
  </si>
  <si>
    <t>DI002221</t>
  </si>
  <si>
    <t>DI0022221</t>
  </si>
  <si>
    <t>DI002222</t>
  </si>
  <si>
    <t>DI0022231</t>
  </si>
  <si>
    <t>DI002223</t>
  </si>
  <si>
    <t>DI0022241</t>
  </si>
  <si>
    <t>DI002224</t>
  </si>
  <si>
    <t>DI0022251</t>
  </si>
  <si>
    <t>DI002225</t>
  </si>
  <si>
    <t>DI0022261</t>
  </si>
  <si>
    <t>DI002226</t>
  </si>
  <si>
    <t>DI0022271</t>
  </si>
  <si>
    <t>DI002227</t>
  </si>
  <si>
    <t>DI0022281</t>
  </si>
  <si>
    <t>DI002228</t>
  </si>
  <si>
    <t>DI0022291</t>
  </si>
  <si>
    <t>DI002229</t>
  </si>
  <si>
    <t>DI0022301</t>
  </si>
  <si>
    <t>DI002230</t>
  </si>
  <si>
    <t>DI0022311</t>
  </si>
  <si>
    <t>DI002231</t>
  </si>
  <si>
    <t>DI0022321</t>
  </si>
  <si>
    <t>DI002232</t>
  </si>
  <si>
    <t>DI0022331</t>
  </si>
  <si>
    <t>DI002233</t>
  </si>
  <si>
    <t>DI0022341</t>
  </si>
  <si>
    <t>DI002234</t>
  </si>
  <si>
    <t>DI0022351</t>
  </si>
  <si>
    <t>DI002235</t>
  </si>
  <si>
    <t>DI0022361</t>
  </si>
  <si>
    <t>DI002236</t>
  </si>
  <si>
    <t>DI0022371</t>
  </si>
  <si>
    <t>DI002237</t>
  </si>
  <si>
    <t>DI0022381</t>
  </si>
  <si>
    <t>DI002238</t>
  </si>
  <si>
    <t>DI0022391</t>
  </si>
  <si>
    <t>DI002239</t>
  </si>
  <si>
    <t>DI0022401</t>
  </si>
  <si>
    <t>DI002240</t>
  </si>
  <si>
    <t>DI0022411</t>
  </si>
  <si>
    <t>DI002241</t>
  </si>
  <si>
    <t>DI0022421</t>
  </si>
  <si>
    <t>DI002242</t>
  </si>
  <si>
    <t>DI0022431</t>
  </si>
  <si>
    <t>DI002243</t>
  </si>
  <si>
    <t>DI0022441</t>
  </si>
  <si>
    <t>DI002244</t>
  </si>
  <si>
    <t>DI0022451</t>
  </si>
  <si>
    <t>DI002245</t>
  </si>
  <si>
    <t>DI0022461</t>
  </si>
  <si>
    <t>DI002246</t>
  </si>
  <si>
    <t>MUN-CUMANDA</t>
  </si>
  <si>
    <t>DI0022471</t>
  </si>
  <si>
    <t>DI002247</t>
  </si>
  <si>
    <t>DI0022481</t>
  </si>
  <si>
    <t>DI002248</t>
  </si>
  <si>
    <t>DI0022491</t>
  </si>
  <si>
    <t>DI002249</t>
  </si>
  <si>
    <t>GAD M EL PAN</t>
  </si>
  <si>
    <t>DI0022501</t>
  </si>
  <si>
    <t>DI002250</t>
  </si>
  <si>
    <t>DI0022511</t>
  </si>
  <si>
    <t>DI002251</t>
  </si>
  <si>
    <t>MUN-FLAVIO ALFARO</t>
  </si>
  <si>
    <t>DI0022521</t>
  </si>
  <si>
    <t>DI002252</t>
  </si>
  <si>
    <t>MUN-GONZANAMA</t>
  </si>
  <si>
    <t>DI0022531</t>
  </si>
  <si>
    <t>DI002253</t>
  </si>
  <si>
    <t>GAD GUACHAPALA</t>
  </si>
  <si>
    <t>DI0022541</t>
  </si>
  <si>
    <t>DI002254</t>
  </si>
  <si>
    <t>DI0022551</t>
  </si>
  <si>
    <t>DI002255</t>
  </si>
  <si>
    <t>DI0022561</t>
  </si>
  <si>
    <t>DI002256</t>
  </si>
  <si>
    <t>DI0022571</t>
  </si>
  <si>
    <t>DI002257</t>
  </si>
  <si>
    <t>DI0022581</t>
  </si>
  <si>
    <t>DI002258</t>
  </si>
  <si>
    <t>DI0022591</t>
  </si>
  <si>
    <t>DI002259</t>
  </si>
  <si>
    <t>DI0022601</t>
  </si>
  <si>
    <t>DI002260</t>
  </si>
  <si>
    <t>GAD LOGROÑO</t>
  </si>
  <si>
    <t>DI0022611</t>
  </si>
  <si>
    <t>DI002261</t>
  </si>
  <si>
    <t>DI0022621</t>
  </si>
  <si>
    <t>DI002262</t>
  </si>
  <si>
    <t>MUN-LOMA SARGENTILLO</t>
  </si>
  <si>
    <t>DI0022631</t>
  </si>
  <si>
    <t>DI002263</t>
  </si>
  <si>
    <t>MUN-MACARA</t>
  </si>
  <si>
    <t>DI0022641</t>
  </si>
  <si>
    <t>DI002264</t>
  </si>
  <si>
    <t>DI0022651</t>
  </si>
  <si>
    <t>DI002265</t>
  </si>
  <si>
    <t>MUN-MARCABELI</t>
  </si>
  <si>
    <t>DI0022661</t>
  </si>
  <si>
    <t>DI002266</t>
  </si>
  <si>
    <t>DI0022671</t>
  </si>
  <si>
    <t>DI002267</t>
  </si>
  <si>
    <t>GAD MUNICIPAL MOCACH</t>
  </si>
  <si>
    <t>DI0022681</t>
  </si>
  <si>
    <t>DI002268</t>
  </si>
  <si>
    <t>DI0022691</t>
  </si>
  <si>
    <t>DI002269</t>
  </si>
  <si>
    <t>DI0022701</t>
  </si>
  <si>
    <t>DI002270</t>
  </si>
  <si>
    <t>MUN-PALESTINA</t>
  </si>
  <si>
    <t>DI0022711</t>
  </si>
  <si>
    <t>DI002271</t>
  </si>
  <si>
    <t>DI0022721</t>
  </si>
  <si>
    <t>DI002272</t>
  </si>
  <si>
    <t>GAD PAQUISHA</t>
  </si>
  <si>
    <t>DI0022731</t>
  </si>
  <si>
    <t>DI002273</t>
  </si>
  <si>
    <t>DI0022741</t>
  </si>
  <si>
    <t>DI002274</t>
  </si>
  <si>
    <t>GAD PVM</t>
  </si>
  <si>
    <t>DI0022751</t>
  </si>
  <si>
    <t>DI002275</t>
  </si>
  <si>
    <t>MUN-PORTOVELO</t>
  </si>
  <si>
    <t>DI0022761</t>
  </si>
  <si>
    <t>DI002276</t>
  </si>
  <si>
    <t>MUN-PUCARA</t>
  </si>
  <si>
    <t>DI0022771</t>
  </si>
  <si>
    <t>DI002277</t>
  </si>
  <si>
    <t>MUN-PUERTO LOPEZ</t>
  </si>
  <si>
    <t>DI0022781</t>
  </si>
  <si>
    <t>DI002278</t>
  </si>
  <si>
    <t>DI0022791</t>
  </si>
  <si>
    <t>DI002279</t>
  </si>
  <si>
    <t>MUN-PUTUMAYO</t>
  </si>
  <si>
    <t>DI0022801</t>
  </si>
  <si>
    <t>DI002280</t>
  </si>
  <si>
    <t>MUN-PUYANGO</t>
  </si>
  <si>
    <t>DI0022811</t>
  </si>
  <si>
    <t>DI002281</t>
  </si>
  <si>
    <t>DI0022821</t>
  </si>
  <si>
    <t>DI002282</t>
  </si>
  <si>
    <t>MUN. QUILANGA</t>
  </si>
  <si>
    <t>DI0022831</t>
  </si>
  <si>
    <t>DI002283</t>
  </si>
  <si>
    <t>MUN RIO VERDE</t>
  </si>
  <si>
    <t>DI0022841</t>
  </si>
  <si>
    <t>DI002284</t>
  </si>
  <si>
    <t>DI0022851</t>
  </si>
  <si>
    <t>DI002285</t>
  </si>
  <si>
    <t>DI0022861</t>
  </si>
  <si>
    <t>DI002286</t>
  </si>
  <si>
    <t>MUN-SALCEDO</t>
  </si>
  <si>
    <t>DI0022871</t>
  </si>
  <si>
    <t>DI002287</t>
  </si>
  <si>
    <t>DI0022881</t>
  </si>
  <si>
    <t>DI002288</t>
  </si>
  <si>
    <t>MUN-URCUQUI</t>
  </si>
  <si>
    <t>DI0022891</t>
  </si>
  <si>
    <t>DI002289</t>
  </si>
  <si>
    <t>GAD HUACA</t>
  </si>
  <si>
    <t>DI0022901</t>
  </si>
  <si>
    <t>DI002290</t>
  </si>
  <si>
    <t>DI0022911</t>
  </si>
  <si>
    <t>DI002291</t>
  </si>
  <si>
    <t>MUN-SANTA ANA</t>
  </si>
  <si>
    <t>DI0022921</t>
  </si>
  <si>
    <t>DI002292</t>
  </si>
  <si>
    <t>MUN-SANTA CLARA</t>
  </si>
  <si>
    <t>DI0022931</t>
  </si>
  <si>
    <t>DI002293</t>
  </si>
  <si>
    <t>DI0022941</t>
  </si>
  <si>
    <t>DI002294</t>
  </si>
  <si>
    <t>DI0022951</t>
  </si>
  <si>
    <t>DI002295</t>
  </si>
  <si>
    <t>DI0022961</t>
  </si>
  <si>
    <t>DI002296</t>
  </si>
  <si>
    <t>MUN-TULCAN</t>
  </si>
  <si>
    <t>DI0022971</t>
  </si>
  <si>
    <t>DI002297</t>
  </si>
  <si>
    <t>MUN-URDANETA</t>
  </si>
  <si>
    <t>DI0022981</t>
  </si>
  <si>
    <t>DI002298</t>
  </si>
  <si>
    <t>DI0022991</t>
  </si>
  <si>
    <t>DI002299</t>
  </si>
  <si>
    <t>MUN-YANTZAZA</t>
  </si>
  <si>
    <t>DI0023001</t>
  </si>
  <si>
    <t>DI002300</t>
  </si>
  <si>
    <t>DI0023011</t>
  </si>
  <si>
    <t>DI002301</t>
  </si>
  <si>
    <t>DI0023021</t>
  </si>
  <si>
    <t>DI002302</t>
  </si>
  <si>
    <t>GOB LOS RIOS</t>
  </si>
  <si>
    <t>DI0023031</t>
  </si>
  <si>
    <t>DI002303</t>
  </si>
  <si>
    <t>DI0023041</t>
  </si>
  <si>
    <t>DI002304</t>
  </si>
  <si>
    <t>DI0023051</t>
  </si>
  <si>
    <t>DI002305</t>
  </si>
  <si>
    <t>DI0023061</t>
  </si>
  <si>
    <t>DI002306</t>
  </si>
  <si>
    <t>DI0023071</t>
  </si>
  <si>
    <t>DI002307</t>
  </si>
  <si>
    <t>DI0023081</t>
  </si>
  <si>
    <t>DI002308</t>
  </si>
  <si>
    <t>DI0023091</t>
  </si>
  <si>
    <t>DI002309</t>
  </si>
  <si>
    <t>DI0023092</t>
  </si>
  <si>
    <t>DI0023093</t>
  </si>
  <si>
    <t>DI0023094</t>
  </si>
  <si>
    <t>DI0023095</t>
  </si>
  <si>
    <t>DI0023096</t>
  </si>
  <si>
    <t>DI0023097</t>
  </si>
  <si>
    <t>DI0023098</t>
  </si>
  <si>
    <t>DI0023101</t>
  </si>
  <si>
    <t>DI002310</t>
  </si>
  <si>
    <t>DI0023111</t>
  </si>
  <si>
    <t>DI002311</t>
  </si>
  <si>
    <t>DI0023121</t>
  </si>
  <si>
    <t>DI002312</t>
  </si>
  <si>
    <t>DI0023131</t>
  </si>
  <si>
    <t>DI002313</t>
  </si>
  <si>
    <t>DI0023141</t>
  </si>
  <si>
    <t>DI002314</t>
  </si>
  <si>
    <t>DI0023151</t>
  </si>
  <si>
    <t>DI002315</t>
  </si>
  <si>
    <t>DI0023161</t>
  </si>
  <si>
    <t>DI002316</t>
  </si>
  <si>
    <t>DI0023171</t>
  </si>
  <si>
    <t>DI002317</t>
  </si>
  <si>
    <t>DI0023181</t>
  </si>
  <si>
    <t>DI002318</t>
  </si>
  <si>
    <t>DI0023191</t>
  </si>
  <si>
    <t>DI002319</t>
  </si>
  <si>
    <t>DI0023201</t>
  </si>
  <si>
    <t>DI002320</t>
  </si>
  <si>
    <t>DI0023211</t>
  </si>
  <si>
    <t>DI002321</t>
  </si>
  <si>
    <t>DI0023221</t>
  </si>
  <si>
    <t>DI002322</t>
  </si>
  <si>
    <t>DI0023231</t>
  </si>
  <si>
    <t>DI002323</t>
  </si>
  <si>
    <t>DI0023241</t>
  </si>
  <si>
    <t>DI002324</t>
  </si>
  <si>
    <t>DI0023251</t>
  </si>
  <si>
    <t>DI002325</t>
  </si>
  <si>
    <t>DI0023261</t>
  </si>
  <si>
    <t>DI002326</t>
  </si>
  <si>
    <t>DI0023271</t>
  </si>
  <si>
    <t>DI002327</t>
  </si>
  <si>
    <t>DI0023281</t>
  </si>
  <si>
    <t>DI002328</t>
  </si>
  <si>
    <t>DI0023291</t>
  </si>
  <si>
    <t>DI002329</t>
  </si>
  <si>
    <t>DI0023301</t>
  </si>
  <si>
    <t>DI002330</t>
  </si>
  <si>
    <t>DI0023311</t>
  </si>
  <si>
    <t>DI002331</t>
  </si>
  <si>
    <t>DI0023321</t>
  </si>
  <si>
    <t>DI002332</t>
  </si>
  <si>
    <t>DI0023331</t>
  </si>
  <si>
    <t>DI002333</t>
  </si>
  <si>
    <t>DI0023341</t>
  </si>
  <si>
    <t>DI002334</t>
  </si>
  <si>
    <t>DI0023351</t>
  </si>
  <si>
    <t>DI002335</t>
  </si>
  <si>
    <t>DI0023361</t>
  </si>
  <si>
    <t>DI002336</t>
  </si>
  <si>
    <t>DI0023371</t>
  </si>
  <si>
    <t>DI002337</t>
  </si>
  <si>
    <t>Indicador de la Deuda Pública y Otras Obligaciones del Sector Público No Financiero y Seguridad Social
(Cifras en USD dólares)</t>
  </si>
  <si>
    <t>Cifras en miles de dólares USD.</t>
  </si>
  <si>
    <t>Deuda Pública Externa</t>
  </si>
  <si>
    <t>Préstamos Externos y Títulos de Deuda emitidos en Mercados Internacionales</t>
  </si>
  <si>
    <t>Organismos Internacionales (Multilaterales)</t>
  </si>
  <si>
    <t>Proveedores</t>
  </si>
  <si>
    <t xml:space="preserve">Subtotal Préstamos Deuda Externa </t>
  </si>
  <si>
    <t>Títulos de Deuda emitidos en Mercados Internacionales</t>
  </si>
  <si>
    <t xml:space="preserve">Subtotal Títulos de Deuda en Mercados Internacionales </t>
  </si>
  <si>
    <t>Institución Financiera Internacional</t>
  </si>
  <si>
    <t>Subtotal Institución Financiera Internacional</t>
  </si>
  <si>
    <t xml:space="preserve">Subtotal Préstamos Externos y Títulos de Deuda en Mercados Internacionales </t>
  </si>
  <si>
    <t>Otras obligaciones</t>
  </si>
  <si>
    <t xml:space="preserve">Anticipos Pactados en los Contratos Comerciales de Venta de Productos </t>
  </si>
  <si>
    <t xml:space="preserve">Subtotal Anticipos Pactados en los Contratos Comerciales de Venta de Productos </t>
  </si>
  <si>
    <t>Derechos Contractuales Originados o Vinculados a Operaciones Ordinarias (Schlumberger)</t>
  </si>
  <si>
    <t>Subtotal Derechos Contractuales Originados o Vinculados a Operaciones Ordinarias</t>
  </si>
  <si>
    <t xml:space="preserve">Subtotal Otras Obligaciones </t>
  </si>
  <si>
    <t xml:space="preserve">Total Deuda Externa </t>
  </si>
  <si>
    <t>Deuda Pública Interna</t>
  </si>
  <si>
    <t>Título de Deuda Interna (fuera del SPNF)</t>
  </si>
  <si>
    <t>Títulos de Deuda Interna Sector Privado*</t>
  </si>
  <si>
    <t xml:space="preserve">Subtotal Títulos de Deuda Pública </t>
  </si>
  <si>
    <t>Préstamo Banco Central del Ecuador BCE</t>
  </si>
  <si>
    <t>Préstamo Banco de Desarrollo del Ecuador BDE**</t>
  </si>
  <si>
    <t>Préstamos Banco de Desarrollo del Ecuador BDE***</t>
  </si>
  <si>
    <t xml:space="preserve">Subtotal Préstamos de Deuda Pública </t>
  </si>
  <si>
    <t xml:space="preserve">Subtotal Convenios de Deuda Pública </t>
  </si>
  <si>
    <t>Obligaciones No Pagadas y Registradas en los Presupuestos Clausurados</t>
  </si>
  <si>
    <t>Subtotal Obligaciones No Pagadas y Registradas en los Presupuestos Clausurados</t>
  </si>
  <si>
    <t>Gobiernos Autónomos Descentralizados</t>
  </si>
  <si>
    <t xml:space="preserve">Sector Privado Financiero </t>
  </si>
  <si>
    <t>Sector Privado No Financiero</t>
  </si>
  <si>
    <t>Subtotal Gobiernos Autónomos Descentralizados</t>
  </si>
  <si>
    <t>Empresas Públicas Eps</t>
  </si>
  <si>
    <t xml:space="preserve">Subtotal Empresas Públicas </t>
  </si>
  <si>
    <t xml:space="preserve">Subtotal de Instituciones Públicas </t>
  </si>
  <si>
    <t>Subtotal Deuda Pública Interna</t>
  </si>
  <si>
    <t>Otras Obligaciones</t>
  </si>
  <si>
    <t>Certificados de Tesoreria CETES</t>
  </si>
  <si>
    <t>Notas del Tesoro NOTAS</t>
  </si>
  <si>
    <t>Pasivos Derivados de Convenios de Liquidez</t>
  </si>
  <si>
    <t>Seguridad Social</t>
  </si>
  <si>
    <t>Obligaciones Pendientes de Pago del Ejercicio Fiscal en Curso</t>
  </si>
  <si>
    <t>Subtotal Deuda Interna</t>
  </si>
  <si>
    <t>Cartas de Crédito</t>
  </si>
  <si>
    <t xml:space="preserve">Secretaría de Hidrocarburos </t>
  </si>
  <si>
    <t>Subtotal Otras Obligaciones</t>
  </si>
  <si>
    <t>Total Deuda Interna</t>
  </si>
  <si>
    <t xml:space="preserve">DEUDA PÚBLICA TOTAL </t>
  </si>
  <si>
    <t>PIB NOMINAL</t>
  </si>
  <si>
    <t>Indicador Deuda / PIB</t>
  </si>
  <si>
    <t>Información provisional</t>
  </si>
  <si>
    <t>**La deuda del Gobierno con el  Banco de Desarrollo del Ecuador (Casa para Todos, Deudor Gobierno Central).</t>
  </si>
  <si>
    <t>***La deuda de otras instituciones públicas con el Banco de Desarrollo del Ecuador.</t>
  </si>
  <si>
    <t>Nota 1 : Seguridad Social es Información disponible provisional, obligaciones IESS con SPT, SPF, SPNF.</t>
  </si>
  <si>
    <t xml:space="preserve">Nota 3: Obligaciones Pendientes de Pago del Ejercicio Fiscal en Curso, mejora metodológica a partir de datos detallados excluyendo partidas recíprocas del Sector Público No Financiero </t>
  </si>
  <si>
    <t xml:space="preserve">Nota 4: Obligaciones No Pagadas y Registradas en los Presupuestos Clausurados mejora metodológica a partir de datos detallados excluyendo partidas recíprocas del Sector Público No Financiero </t>
  </si>
  <si>
    <t>DEUDA PÚBLICA AGREGADA DEL SECTOR PÚBLICO TOTAL</t>
  </si>
  <si>
    <t>Deuda Externa</t>
  </si>
  <si>
    <t xml:space="preserve">Desembolsos </t>
  </si>
  <si>
    <t xml:space="preserve">Amortizaciones </t>
  </si>
  <si>
    <t>Intereses</t>
  </si>
  <si>
    <t xml:space="preserve">Comisiones </t>
  </si>
  <si>
    <t>Otros flujos económicos</t>
  </si>
  <si>
    <t>Atrasos</t>
  </si>
  <si>
    <t>Intereses Condonados</t>
  </si>
  <si>
    <t xml:space="preserve">Convenios Originales (Gobiernos) </t>
  </si>
  <si>
    <t xml:space="preserve">Otras Obligaciones </t>
  </si>
  <si>
    <t>Financiamiento atado a Petróleo</t>
  </si>
  <si>
    <t xml:space="preserve">Deuda Interna </t>
  </si>
  <si>
    <t>Títulos de Deuda Interna del Sector Público</t>
  </si>
  <si>
    <t>Títulos de Deuda Interna del Sector Privado</t>
  </si>
  <si>
    <t>Préstamo Banco de Desarrollo del Ecuador BDE*</t>
  </si>
  <si>
    <t>Préstamos Banco de Desarrollo del Ecuador BDE**</t>
  </si>
  <si>
    <t>Convenio de Pago IESS</t>
  </si>
  <si>
    <t>Subtotal de Instituciones Públicas</t>
  </si>
  <si>
    <t>Notas del Tesoro</t>
  </si>
  <si>
    <t xml:space="preserve">Seguridad Social**** </t>
  </si>
  <si>
    <t>Obligaciones Pendientes de Pago del Ejercicio Fiscal en Curso*****</t>
  </si>
  <si>
    <t>Notas:</t>
  </si>
  <si>
    <t>*La deuda del Gobierno con el  Banco de Desarrollo del Ecuador (Casa para Todos, Deudor Gobierno Central).</t>
  </si>
  <si>
    <t xml:space="preserve">** La deuda de otras instituciones públicas con el Banco de Desarrollo del Ecuador.  </t>
  </si>
  <si>
    <t>*** La deuda de las instituciones públicas (GADs y Eps) son obligaciones con sector público financiero, sector privado financiero y sector privado no financiero, ultima información disponible sujeta a actualización. El saldo de abril 2025 se considera las reportadas a marzo, ya que los GADs y EPS no han reportado en su mayoría información.</t>
  </si>
  <si>
    <t>**** Seguridad Social es información disponible provisional, obligaciones IESS con sector público financiero, sector privado financiero y sector privado no financiero.</t>
  </si>
  <si>
    <t>*****Obligaciones Pendientes de Pago del Ejercicio Fiscal en Curso, mejora metodológica a partir de datos detallados de la cuenta 21300</t>
  </si>
  <si>
    <t xml:space="preserve">******Obligaciones No Pagadas y Registradas en los Presupuestos Clausurados mejora metodológica a partir de datos detallados </t>
  </si>
  <si>
    <t>*******Las obligaciones de la Secretaría de Hidrocarburos el saldo inicial y final corresponde al valor actualizado en el mes de abril en la elaboración del presente Boletín (febrero 2025)</t>
  </si>
  <si>
    <t>Otros Pasivos</t>
  </si>
  <si>
    <t>Derechos Especiales de Giro DEGs (1)</t>
  </si>
  <si>
    <t xml:space="preserve">Financiamiento IFR al Banco Central del Ecuador </t>
  </si>
  <si>
    <t xml:space="preserve">Asignación DEG a Banco Central del Ecuador </t>
  </si>
  <si>
    <t>Asignación DEG a Ministerio de Economía y Finanzas</t>
  </si>
  <si>
    <t>Subtotal Derechos Especiales de Giro DEGs</t>
  </si>
  <si>
    <t>Cartas de crédito</t>
  </si>
  <si>
    <t>Convenio de Pago (Compra de Acciones) (1)</t>
  </si>
  <si>
    <t>Total Otros Pasivos</t>
  </si>
  <si>
    <t>Resumen</t>
  </si>
  <si>
    <t>Total Deuda Pública Externa más otras obligaciones</t>
  </si>
  <si>
    <t xml:space="preserve">Total Deuda Pública Interna más otras obligaciones </t>
  </si>
  <si>
    <t>Total Deuda Pública Agregada más otras obligaciones</t>
  </si>
  <si>
    <t xml:space="preserve">Otros Pasivos </t>
  </si>
  <si>
    <t>Nota (1):  No forman parte de la Deuda Pública ni tampoco del indicador Deuda y otras obligaciones sobre el PIB</t>
  </si>
  <si>
    <t>DEUDA PÚBLICA  AGREGADA DEL SECTOR PÚBLICO NO FINANCIERO</t>
  </si>
  <si>
    <t>Deuda Interna</t>
  </si>
  <si>
    <t>Subtotal Títulos de Deuda Pública Interna</t>
  </si>
  <si>
    <t>Subtotal Préstamos y Convenio de Deuda Pública Interna</t>
  </si>
  <si>
    <t>*** La deuda de las instituciones públicas (GADs y Eps) son obligaciones con sector público financiero, sector privado financiero y sector privado no financiero, ultima información disponible sujeta a actualización. El saldo de enero y febrero 2024 se mantiene con las cifras reportadas en el boletín de diciembre 2023, ya que los GADs y EPS no han reportado en su mayoría información.</t>
  </si>
  <si>
    <t xml:space="preserve">DEUDA PÚBLICA AGREGADA DEL PRESUPUESTO GENERAL DEL ESTADO </t>
  </si>
  <si>
    <t>DEUDA PÚBLICA CONSOLIDADA DEL SECTOR PÚBLICO TOTAL</t>
  </si>
  <si>
    <t>Préstamo Banco de Desarrollo del Ecuador BDE</t>
  </si>
  <si>
    <t xml:space="preserve">Seguridad Social*** </t>
  </si>
  <si>
    <t>Obligaciones Pendientes de Pago del Ejercicio Fiscal en Curso****</t>
  </si>
  <si>
    <t>DEUDA PÚBLICA CONSOLIDADO DEL SECTOR PÚBLICO NO FINANCIERO</t>
  </si>
  <si>
    <t>* Al saldo del 30 de abril de 2025 de Tenedores de Bonos y Pagares Privados se debe restar USD 359.979.591,26 bonos que han sido recomprados por la Seguridad Social y cuyo efecto puede verificarse en el item "Títulos de Deuda Interna Sector Privado" en el Indicador.</t>
  </si>
  <si>
    <t>***** Obligaciones Pendientes de Pago del Ejercicio Fiscal en Curso, mejora metodológica a partir de datos detallados excluyendo partidas recíprocas del Sector Público No Financiero</t>
  </si>
  <si>
    <t>****** Obligaciones No Pagadas y Registradas en los Presupuestos Clausurados mejora metodológica a partir de datos detallados excluyendo partidas recíprocas del Sector Público No Financiero</t>
  </si>
  <si>
    <t>DEUDA PÚBLICA CONSOLIDADA DEL PRESUPUESTO GENERAL DEL ESTADO</t>
  </si>
  <si>
    <t>Seguridad Social *****</t>
  </si>
  <si>
    <t>Obligaciones Pendientes de Pago del Ejercicio Fiscal en Curso******</t>
  </si>
  <si>
    <t>***** Obligaciones Pendientes de Pago del Ejercicio Fiscal en Curso, mejora metodológica a partir de datos detallados excluyendo partidas recíprocas del Presupuesto General del Estado</t>
  </si>
  <si>
    <t>****** Obligaciones No Pagadas y Registradas en los Presupuestos Clausurados mejora metodológica a partir de datos detallados excluyendo partidas recíprocas del Presupuesto General del Estado</t>
  </si>
  <si>
    <t>DEUDA EXTERNA ECUATORIANA</t>
  </si>
  <si>
    <t>SECTOR PÚBLICO TOTAL AGREGADA</t>
  </si>
  <si>
    <t>cifras en miles de USD.</t>
  </si>
  <si>
    <t>CONCEPTO</t>
  </si>
  <si>
    <t>I. DEUDA EXTERNA</t>
  </si>
  <si>
    <t>SUBTOTAL ORGANISMOS INTERNACIONALES (MULTILATERALES)</t>
  </si>
  <si>
    <t>AIF</t>
  </si>
  <si>
    <t>SUBTOTAL CONVENIOS ORIGINALES (GOBIERNOS)</t>
  </si>
  <si>
    <t>BNDES BRASIL</t>
  </si>
  <si>
    <t>CREDIT NATIONALE</t>
  </si>
  <si>
    <t>INST.CENTR.CRED.MED.</t>
  </si>
  <si>
    <t xml:space="preserve">CLUB PARIS </t>
  </si>
  <si>
    <t>SUBTOTAL CONVENIOS ORIGINALES (BANCOS)</t>
  </si>
  <si>
    <t>CITIBANK JAPAN</t>
  </si>
  <si>
    <t>CREDIT SUISSE</t>
  </si>
  <si>
    <t xml:space="preserve">SUBTOTAL TITULOS DE DEUDA EMITIDOS EN MERCADOS INTERNACIONALES </t>
  </si>
  <si>
    <t>BONOS BRADY</t>
  </si>
  <si>
    <t>BRADY-DSCTO.</t>
  </si>
  <si>
    <t>BRADY-PAR</t>
  </si>
  <si>
    <t>PDI</t>
  </si>
  <si>
    <t>BONOS GLOBALES</t>
  </si>
  <si>
    <t>PROVEEDORES</t>
  </si>
  <si>
    <t>SECTOR PÚBLICO NO FINANCIERO AGREGADA</t>
  </si>
  <si>
    <t>SUBTOTAL ORGANISMOS INTERNACIONALES</t>
  </si>
  <si>
    <t>PRESUPUESTO GENERAL DEL ESTADO AGREGADA</t>
  </si>
  <si>
    <t>cifras de miles de USD.</t>
  </si>
  <si>
    <t>SUBTOTAL TITULOS DE DEUDA EMITIDOS EN MERCADOS INTERNACIONALES</t>
  </si>
  <si>
    <t>Saldo al 31-01-2026</t>
  </si>
  <si>
    <t>FEBRERO</t>
  </si>
  <si>
    <t>Saldo al 28-02-2026</t>
  </si>
  <si>
    <t>AL 28 DE FEBRERO DE 2026</t>
  </si>
  <si>
    <t>SALDO AL 28 DE FEBRERO DE 2026</t>
  </si>
  <si>
    <t>70007522</t>
  </si>
  <si>
    <t>70007530</t>
  </si>
  <si>
    <t>DI0023381</t>
  </si>
  <si>
    <t>DI002338</t>
  </si>
  <si>
    <t>DI0023391</t>
  </si>
  <si>
    <t>DI002339</t>
  </si>
  <si>
    <t>DI0023401</t>
  </si>
  <si>
    <t>DI002340</t>
  </si>
  <si>
    <t>DI0023411</t>
  </si>
  <si>
    <t>DI002341</t>
  </si>
  <si>
    <t>DI0023421</t>
  </si>
  <si>
    <t>DI002342</t>
  </si>
  <si>
    <t>DI0023431</t>
  </si>
  <si>
    <t>DI002343</t>
  </si>
  <si>
    <t>DI0023441</t>
  </si>
  <si>
    <t>DI002344</t>
  </si>
  <si>
    <t>DI0023451</t>
  </si>
  <si>
    <t>DI002345</t>
  </si>
  <si>
    <t>DI0023461</t>
  </si>
  <si>
    <t>DI002346</t>
  </si>
  <si>
    <t>DI0023471</t>
  </si>
  <si>
    <t>DI002347</t>
  </si>
  <si>
    <t>DI0023481</t>
  </si>
  <si>
    <t>DI002348</t>
  </si>
  <si>
    <t>DI0023491</t>
  </si>
  <si>
    <t>DI002349</t>
  </si>
  <si>
    <t>DI0023501</t>
  </si>
  <si>
    <t>DI002350</t>
  </si>
  <si>
    <t>DI0023511</t>
  </si>
  <si>
    <t>DI002351</t>
  </si>
  <si>
    <t>DI0023521</t>
  </si>
  <si>
    <t>DI002352</t>
  </si>
  <si>
    <t>BANCO DE DESARROLLO DEL ECUADOR</t>
  </si>
  <si>
    <t>BONOS EMITIDOS EN MERCADO NACIONAL CON TENEDORES PRIVADOS</t>
  </si>
  <si>
    <t>GAD EL ORO</t>
  </si>
  <si>
    <t>BANCO CENTRAL DEL ECUADOR</t>
  </si>
  <si>
    <t>GOLDAMSN SATANDER</t>
  </si>
  <si>
    <t>SALDO AL
 31-01-2026</t>
  </si>
  <si>
    <t>SALDO AL
 28-02-2026</t>
  </si>
  <si>
    <t>BONYM - GOLDMANSACH-SANTANDER</t>
  </si>
  <si>
    <t xml:space="preserve">BONO 2034 </t>
  </si>
  <si>
    <t>INTERESES</t>
  </si>
  <si>
    <t>AMORTIZACIONES</t>
  </si>
  <si>
    <t>DESEMBOLSOS</t>
  </si>
  <si>
    <t>Operación de reporto CFN</t>
  </si>
  <si>
    <t xml:space="preserve">*Bonos Privados no consideran bonos recomprados por el IESS: Febrero 2026: USD 267,569,641.54 </t>
  </si>
  <si>
    <t>Nota 2: PIB 2026 última cifra previsional publicada  por el BCE https://www.bce.fin.ec/informacioneconomica/sector-real</t>
  </si>
  <si>
    <t xml:space="preserve">CODIGO UNICO </t>
  </si>
  <si>
    <t>No. PRESTAMO</t>
  </si>
  <si>
    <t>TRAMO</t>
  </si>
  <si>
    <t>MONEDA DEL TRAMO</t>
  </si>
  <si>
    <t>SITUACIÓN</t>
  </si>
  <si>
    <t xml:space="preserve">DEUDOR </t>
  </si>
  <si>
    <t>INVERSIONISTA</t>
  </si>
  <si>
    <t>TIPO DE INVERSIONISTA</t>
  </si>
  <si>
    <t>SECTOR PARA 
SUB. POLITICA FISCAL</t>
  </si>
  <si>
    <t>CLASIFICACIÓN</t>
  </si>
  <si>
    <t>NOMBRE DEL ACREEDOR</t>
  </si>
  <si>
    <t>DEUDOR2</t>
  </si>
  <si>
    <t>TIPO ACREEDOR</t>
  </si>
  <si>
    <t>SPT (PARA AGREGADO)</t>
  </si>
  <si>
    <t>SPNF (PARA AGREGADO)</t>
  </si>
  <si>
    <t>PGE (PARA AGREGADO)</t>
  </si>
  <si>
    <t>SPT (PARA CONSOLIDADO)</t>
  </si>
  <si>
    <t>SPNF (PARA CONSOLIDADO)</t>
  </si>
  <si>
    <t>PGE  (PARA CONSOLIDADO)</t>
  </si>
  <si>
    <t>ACREEDOR
SPT</t>
  </si>
  <si>
    <t>ACREEDOR SPNF</t>
  </si>
  <si>
    <t>ACREEDOR
PGE</t>
  </si>
  <si>
    <t>SALDO AL 
 31-01-2026</t>
  </si>
  <si>
    <t>OTROS FLUJOS ECONOMICOS</t>
  </si>
  <si>
    <t>SALDO AL 28-02-2026</t>
  </si>
  <si>
    <t>FECHA DE EMISIÓN</t>
  </si>
  <si>
    <t>FECHA DE  VENCIMIENTO DEL PRESTAMO</t>
  </si>
  <si>
    <t>TASA DE INTERES</t>
  </si>
  <si>
    <t>PLAZO POR VENCER PROMEDIO PONDERADO</t>
  </si>
  <si>
    <t>PLAZO CONTRACTUAL  PONDERADO</t>
  </si>
  <si>
    <t>TASA PROMEDIO PONDERADA</t>
  </si>
  <si>
    <t>P.F. TITULO/ENTIDAD</t>
  </si>
  <si>
    <t>P.F. INSTRUMENTO</t>
  </si>
  <si>
    <t>REFERENCIA DEL
 ACREEDOR</t>
  </si>
  <si>
    <t>OTROS FLUJOS ECONÓMICOS</t>
  </si>
  <si>
    <t xml:space="preserve">FECHA DE FIRMA </t>
  </si>
  <si>
    <t>TASA INTERES FEBRERO</t>
  </si>
  <si>
    <t>Subtotal de Otras obligaciones</t>
  </si>
  <si>
    <t>Nota (1):  No forman parte de la Deuda Pública ni tampoco del indicador Deuda y otras obligaciones sobre el PIB. Los valores han sido actualizados conforme la tabla de amortización del convenio</t>
  </si>
  <si>
    <t>Nota (2): La deuda subrogada por el Gobierno Central de TAME E.P mediante Resolución Nro. MEF-MEF-2025-008-E de 19 de septiembre de 2025, actualmente es parte del saldo del PGE</t>
  </si>
  <si>
    <t>DEUDA EXTERNA DEL SECTOR PÚBLICO : PRÉSTAMOS CONTRATADOS</t>
  </si>
  <si>
    <t>PERIODO: 01-01-2025 / 31-12-2025</t>
  </si>
  <si>
    <t>Menú Principal</t>
  </si>
  <si>
    <t>Código secuencial</t>
  </si>
  <si>
    <t>Código SIGADE</t>
  </si>
  <si>
    <t>Código del Acreedor</t>
  </si>
  <si>
    <t>Ejecutor</t>
  </si>
  <si>
    <t>Fecha de firma Contrato</t>
  </si>
  <si>
    <t>Resolución y/o Acta (fecha)</t>
  </si>
  <si>
    <t>ACREEDOR (miles de USD)</t>
  </si>
  <si>
    <t>Empresa Pública Municpal de Aseo de Cuenca</t>
  </si>
  <si>
    <t>11.03.2025</t>
  </si>
  <si>
    <t>RESOLUCIÓN No. 010</t>
  </si>
  <si>
    <t>MONTO</t>
  </si>
  <si>
    <t>%</t>
  </si>
  <si>
    <t>Ministerio de Transporte y Obras Públicas (MTOP)</t>
  </si>
  <si>
    <t>29.03.2025</t>
  </si>
  <si>
    <t>CDF-SE-2025-002</t>
  </si>
  <si>
    <t>TOTAL</t>
  </si>
  <si>
    <t>Ministerio de Educación (MINEDUC)</t>
  </si>
  <si>
    <t>03.04.2025</t>
  </si>
  <si>
    <t>CDF-SE-2025-003</t>
  </si>
  <si>
    <t>ORG.INTERNAC.</t>
  </si>
  <si>
    <t>Corporación Nacional de Finanzas Populares y Solidarias (CONAFIPS)</t>
  </si>
  <si>
    <t>21.05.2025</t>
  </si>
  <si>
    <t>CDF-RES-2025-005</t>
  </si>
  <si>
    <t>CFA 12609</t>
  </si>
  <si>
    <t>Ministerio de Economía y Finanzas</t>
  </si>
  <si>
    <t>29.05.2025</t>
  </si>
  <si>
    <t>CDF-SE-2025-005</t>
  </si>
  <si>
    <t>Ministerio de Interior</t>
  </si>
  <si>
    <t>16.06.2025</t>
  </si>
  <si>
    <t>CDF-SE-2025-004</t>
  </si>
  <si>
    <t>Ministerio del Interior</t>
  </si>
  <si>
    <t>26.06.2025</t>
  </si>
  <si>
    <t xml:space="preserve">CDF-SE-2025-007 </t>
  </si>
  <si>
    <t>9776/OC-EC</t>
  </si>
  <si>
    <t>Ministerio de Desarrollo Humano, Unidad de Registro Social, Ministerio de Salud Pública</t>
  </si>
  <si>
    <t>30.06,2025</t>
  </si>
  <si>
    <t>CDF-RES-2025-007</t>
  </si>
  <si>
    <t>GOBIERNOS</t>
  </si>
  <si>
    <t>07.08.2025</t>
  </si>
  <si>
    <t>CDF-SE-2025-009</t>
  </si>
  <si>
    <t>31.10.2025</t>
  </si>
  <si>
    <t>MEF-MEF-2025-0016-R</t>
  </si>
  <si>
    <t>MEF-MEF-2025-0017-R</t>
  </si>
  <si>
    <t>Corporación Financiera Nacional CFN</t>
  </si>
  <si>
    <t>MEF-MEF-2025-0018-R</t>
  </si>
  <si>
    <t>BANCOS</t>
  </si>
  <si>
    <t>MEF-MEF-2025-0019-R</t>
  </si>
  <si>
    <t>Gobierno Autónomo Descentralizado Provincial de Los Ríos</t>
  </si>
  <si>
    <t>10.11.2025</t>
  </si>
  <si>
    <t>MEF-MEF-2025-0012-R</t>
  </si>
  <si>
    <t>THE BANK OF NEW YORK MELLON</t>
  </si>
  <si>
    <t>9890-0-EC</t>
  </si>
  <si>
    <t>26.11.2025</t>
  </si>
  <si>
    <t>CDF-RES-2025-015</t>
  </si>
  <si>
    <t>Empresa Municipal de Agua Potable y Alcantarillado de Guayaquil EP EMAPAG EP</t>
  </si>
  <si>
    <t>27.11.2025</t>
  </si>
  <si>
    <t>MEF-MEF-2025-0022-R</t>
  </si>
  <si>
    <t>Gobierno Autónomo Descentralizado Municipal de Montecristi</t>
  </si>
  <si>
    <t>25.11.2025</t>
  </si>
  <si>
    <t>MEF-MEF-2025-0021-R</t>
  </si>
  <si>
    <t>BEI 98090</t>
  </si>
  <si>
    <t>Banco de Desarrollo del Ecuador B.P. (BDE)</t>
  </si>
  <si>
    <t>09.11.2025</t>
  </si>
  <si>
    <t>CDF-RES-2025-014</t>
  </si>
  <si>
    <t>18.12.2025</t>
  </si>
  <si>
    <t>CDF-SE-2025-015</t>
  </si>
  <si>
    <t>12.12.2025</t>
  </si>
  <si>
    <t xml:space="preserve">CDF-SE-2025-014 </t>
  </si>
  <si>
    <t>BMZ-NO.202165231 Y BMZ-NO. 202265122</t>
  </si>
  <si>
    <t>MEF-MEF-2025-0024-R</t>
  </si>
  <si>
    <t>26.12.2025</t>
  </si>
  <si>
    <t>CDF-RES-2025-0019</t>
  </si>
  <si>
    <t>Moneda original</t>
  </si>
  <si>
    <t>Monto moneda original (miles)</t>
  </si>
  <si>
    <t>Monto moneda USD (miles)</t>
  </si>
  <si>
    <t>Objeto</t>
  </si>
  <si>
    <t>DEUDOR (miles de USD)</t>
  </si>
  <si>
    <t>Gestión integral de Residuos Sólidos y Áreas Verdes en Cuenca</t>
  </si>
  <si>
    <t>Proyecto de Integración Frontetriza - Eje Vial No. 4 Carretera Bellavista-Zumba-La Balsa</t>
  </si>
  <si>
    <t xml:space="preserve"> Provincia Zamora Chinchipe</t>
  </si>
  <si>
    <t>Strengthening the Resilience of Ecuadorian Schools Project</t>
  </si>
  <si>
    <t>Financiamiento de Soluciones Habitacionales de la Población de la Economía Popular y Solidaria (EPS)</t>
  </si>
  <si>
    <t>Financiamiento Extraordinario de Liquidez a corto plazo</t>
  </si>
  <si>
    <t>Programa de prevención y respuesta a la violencia y la criminalidad en el Ecuador (PREVIC)</t>
  </si>
  <si>
    <t>EMAPAG EP</t>
  </si>
  <si>
    <t>Programa de prevención y respuesta a la violencia y la criminalidad en el Ecuador (FI-PREVIC)</t>
  </si>
  <si>
    <t>Empresa Pública Municipal de Aseo de Cuenca</t>
  </si>
  <si>
    <t>Second Additional Financing for the Social Safety Net Project</t>
  </si>
  <si>
    <t>Programa de Transición para la Transformación Productiva y Sostenible del Agro Ecuatoriano</t>
  </si>
  <si>
    <t>Primera Operación Individual para el Financiamiento del Transporte Eléctrico Sostenible en Ecuador bajo la Línea de Crédito Condicional para Proyectos de Inversión (CCLIP) para la Movilidad Eléctrica (EC-O0009)</t>
  </si>
  <si>
    <t>Programa Integral de Infraestructura Sostenible de Riego y Vialidad de la Provincia de Los Ríos</t>
  </si>
  <si>
    <t>First Job Creation and Fiscal Sustainability Development Policy Loan</t>
  </si>
  <si>
    <t>Programa de Agua Segura y Saneamiento (PASSA) para Guayaquil</t>
  </si>
  <si>
    <t>Proyecto construcción de acueducto para el incremento del caudal de agua cruda del sistema de agua potable del cantón Montecristi</t>
  </si>
  <si>
    <t>Programa para el Acceso Sostenible al Agua y Saneamiento</t>
  </si>
  <si>
    <t>Apoyo a la Balanza de Pagos Programa de Mejora Reservas Internacionales</t>
  </si>
  <si>
    <t>Programa para Mejorar la Estabilidad Macro Fiscal y Contribuir a Impulsar el Crecimiento en Ecuador</t>
  </si>
  <si>
    <t xml:space="preserve">Movilidad Urbana Sostenible II y Movilidad Urbana Sostenible III </t>
  </si>
  <si>
    <t>Financiamiento de Vivienda Social en Ecuador II</t>
  </si>
  <si>
    <t>Plazo incluido gracia (años)</t>
  </si>
  <si>
    <t>Gracia (años)</t>
  </si>
  <si>
    <t>Tasa de Interés (%)</t>
  </si>
  <si>
    <t>Gastos Legales y Otros</t>
  </si>
  <si>
    <t>EJECUTOR (miles de USD)</t>
  </si>
  <si>
    <t>SORF 6 Meses</t>
  </si>
  <si>
    <t>Comisión de compromiso 0.5%</t>
  </si>
  <si>
    <t>SOFR 6 Meses</t>
  </si>
  <si>
    <t>0,50% Comisión de crédito</t>
  </si>
  <si>
    <t xml:space="preserve">Comisión de compromiso </t>
  </si>
  <si>
    <t>Ministerio de Desarrollo Humano,  Unidad de Registro Social,  Ministerio de Salud Pública</t>
  </si>
  <si>
    <t>Comisión de liquidez y gastos de evaluación</t>
  </si>
  <si>
    <t xml:space="preserve">0.75% Comisión de administración y compromiso </t>
  </si>
  <si>
    <t>Comisión de financiamiento y gastos de evaluación</t>
  </si>
  <si>
    <t>Comisión de compromiso</t>
  </si>
  <si>
    <t>Manú Principal</t>
  </si>
  <si>
    <t>PASIVOS CONTINGENTES</t>
  </si>
  <si>
    <t>Cifras en miles de dólares</t>
  </si>
  <si>
    <t>Detalle</t>
  </si>
  <si>
    <t>Valor</t>
  </si>
  <si>
    <t xml:space="preserve">Contingentes por laudos* </t>
  </si>
  <si>
    <t>Programa para el desarrollo sostenible y la biodiversidad en Ecuador (EC-U005) ****</t>
  </si>
  <si>
    <t>Bonos Programa de Financiamiento Vivienda Social</t>
  </si>
  <si>
    <t>Pasivos Contingentes por Garantía Soberana **</t>
  </si>
  <si>
    <t>Garantía del BID para la operación Bono Social 2035***</t>
  </si>
  <si>
    <t>Crédito BID contigente emergencia EC-12</t>
  </si>
  <si>
    <t>Garantía para el Programa de Desarrollo Sostenible y Biodiversidad en Ecuador II*****</t>
  </si>
  <si>
    <t>Garantía del BID para la operación Financimiento de Vivienda Social en Ecuador II******</t>
  </si>
  <si>
    <t>Total</t>
  </si>
  <si>
    <t>Nota: En el caso de todas las operaciones los montos revelados corresponden al monto inicial, a excepción de los pasivos contigentes por garantía soberana que constituyen saldos</t>
  </si>
  <si>
    <t xml:space="preserve">* Oficio Nº 13007 de 08 de septiembre de 2025 </t>
  </si>
  <si>
    <t>*** Operación suscrita el 30 de enero de 2020 como garantía de la emisión del bono social 2035</t>
  </si>
  <si>
    <t>****Operación en el marco de canje de deuda para financiar la conservación de la Reserva Marina Hermandad en las Islas Galápagos</t>
  </si>
  <si>
    <t xml:space="preserve">*****Operación en el marco de Refinanciamiento de Deuda Pública Externa en
condiciones más beneficiosas para el país
</t>
  </si>
  <si>
    <t>****** Operación en el marco del Programa de Financiamiento de Vivienda Social en Ecuador II</t>
  </si>
  <si>
    <t>PERIODO: 01-01-2026 / 31-12-2026</t>
  </si>
  <si>
    <t>29.01.2026</t>
  </si>
  <si>
    <t>CDF-RES-2026-003</t>
  </si>
  <si>
    <t>BONO 3039</t>
  </si>
  <si>
    <t xml:space="preserve">Refinanciamiento de Deuda publica externa en condiciones mas benficiosas para el pais </t>
  </si>
  <si>
    <t>Tasa fija</t>
  </si>
  <si>
    <t>Comisión de Suscripción y comision de gastos legales</t>
  </si>
  <si>
    <t>Pasivo Contingente del Gobierno Central  con la Seguridad Social</t>
  </si>
  <si>
    <t>El Instituto Ecuatoriano de Seguridad Social presenta en los balances del Fondo de Salud al 31 de enero del 2026, el valor de USD5.734,61 millones por concepto de prestaciones médicas a jubilados, enfermedades catastróficas, jefas de hogar y discapacitados. Sin embargo, la determinación final del monto a ser reconocido por dichas prestaciones de salud, que se encuentran sujetas a las auditorías contempladas en la Ley de Seguridad Social y en la normativa aplicable, dependerá de que se completen dichas auditorías y las verificaciones de información complementarias. Mientras no se cumpla con este requisito se revela como pasivo contingente*.
Una vez completadas dichas auditorias y las verificaciones complementarias, el Gobierno Central reconocerá estas obligaciones y realizará el registro contable correspondiente en los balances del Gobierno Central.</t>
  </si>
  <si>
    <r>
      <t xml:space="preserve">*De acuerdo al artículo 123 del Código Orgánico de Planificación y Finanzas Públicas: </t>
    </r>
    <r>
      <rPr>
        <i/>
        <sz val="9"/>
        <color indexed="8"/>
        <rFont val="Calibri"/>
        <family val="2"/>
      </rPr>
      <t>" [...] los pasivos contingentes, que deben revelarse como tal, tienen su origen en hechos específicos que pueden ocurrir o no. La obligación se hace efectiva con la ocurrencia de una o más condiciones previstas en el instrumento legal que lo generó. Un pasivo contingente solo se constituirá en deuda pública, en el monto correspondiente a la parte de la obligación que fuera exigible."</t>
    </r>
  </si>
  <si>
    <t xml:space="preserve">Concepto </t>
  </si>
  <si>
    <t>millones USD</t>
  </si>
  <si>
    <t>Contribución para prestaciones médicas /1</t>
  </si>
  <si>
    <t xml:space="preserve">1/ De este valor, USD 1.080 millones se considera en las estadísticas de las finanzas públicas por concepto del 50% de lo solicitado en proforma para el periodo 2017- 2022, teniendo como contraparte su respectiva cuenta por pagar. </t>
  </si>
  <si>
    <t>Fuente: MEF (RF) - IESS</t>
  </si>
  <si>
    <t>Otros Valores Pendientes con la Seguridad Social</t>
  </si>
  <si>
    <t>El Ministerio de Economía y Finanzas y el Instituto de Seguridad Social se encuentran trabajando en la identificación y validación de los saldos pendientes adeudados por concepto de la contribución del 40% de pensiones jubilares y otras obligaciones*. En el siguiente cuadro se detalla las cifras provisionales.</t>
  </si>
  <si>
    <t>(Cifras provisionales sujetas a revisión)</t>
  </si>
  <si>
    <t>Contribución del 40% de pensiones jubilares y Otras Obligaciones /1</t>
  </si>
  <si>
    <t>Fuente: MEF(RF) - IESS</t>
  </si>
  <si>
    <t xml:space="preserve"> 1/ Monto pendiente de devengar, relacionado con la contribución del 40% pensiones y otros. Los valores correspondientes a las cuentas por pagar de las obligaciones ya devengadas se hallan publicadas en el cuadro de Deuda Pública Agregada del Presupuesto General del Estado, de este boletín.  </t>
  </si>
  <si>
    <t>* Las otras obligaciones incluye la contribución al Seguro Social Campesino, Magisterio Fiscal, IVA, entre otros.</t>
  </si>
  <si>
    <t>SALDO DE LA DEUDA PÚBLICA TOTAL</t>
  </si>
  <si>
    <t>POR PLAZOS POR VENCER PONDERADOS</t>
  </si>
  <si>
    <t>AÑOS 2005 - 2025 (septiembre)</t>
  </si>
  <si>
    <t xml:space="preserve">    -  años  -</t>
  </si>
  <si>
    <t>2021 JULIO</t>
  </si>
  <si>
    <t>2021 AGOSTO</t>
  </si>
  <si>
    <t>2021 SEPTIEMBRE</t>
  </si>
  <si>
    <t>2021 OCTUBRE</t>
  </si>
  <si>
    <t>2021 NOVIEMBRE</t>
  </si>
  <si>
    <t>2021 DICIEMBRE</t>
  </si>
  <si>
    <t>2022 ENERO</t>
  </si>
  <si>
    <t>2022 FEBRERO</t>
  </si>
  <si>
    <t>2022 MARZO</t>
  </si>
  <si>
    <t>2022 ABRIL</t>
  </si>
  <si>
    <t>2022 MAYO</t>
  </si>
  <si>
    <t>2022 JUNIO</t>
  </si>
  <si>
    <t>2022 JULIO</t>
  </si>
  <si>
    <t>2022 AGOSTO</t>
  </si>
  <si>
    <t>2022 SEPTIEMBRE</t>
  </si>
  <si>
    <t>2022 OCTUBRE</t>
  </si>
  <si>
    <t>2022 NOVIEMBRE (*)</t>
  </si>
  <si>
    <t>2022 DICIEMBRE (*)</t>
  </si>
  <si>
    <t>2023 ENERO</t>
  </si>
  <si>
    <t>2023 FEBRERO</t>
  </si>
  <si>
    <t>2023 MARZO</t>
  </si>
  <si>
    <t>2023 ABRIL</t>
  </si>
  <si>
    <t>2023 MAYO</t>
  </si>
  <si>
    <t>2023 JUNIO</t>
  </si>
  <si>
    <t>2023 JULIO</t>
  </si>
  <si>
    <t>2023 AGOSTO</t>
  </si>
  <si>
    <t>2023 SEPTIEMBRE</t>
  </si>
  <si>
    <t>2023 OCTUBRE</t>
  </si>
  <si>
    <t>2023 NOVIEMBRE</t>
  </si>
  <si>
    <t>2023 DICIEMBRE</t>
  </si>
  <si>
    <t>2024 ENERO</t>
  </si>
  <si>
    <t>2024 FEBRERO</t>
  </si>
  <si>
    <t>2024 MARZO</t>
  </si>
  <si>
    <t>2024 ABRIL</t>
  </si>
  <si>
    <t>2024 MAYO</t>
  </si>
  <si>
    <t>2024 JUNIO</t>
  </si>
  <si>
    <t>2024 JULIO</t>
  </si>
  <si>
    <t>2024 AGOSTO</t>
  </si>
  <si>
    <t>2024 SEPTIEMBRE</t>
  </si>
  <si>
    <t>2024 OCTUBRE</t>
  </si>
  <si>
    <t>2024 NOVIEMBRE</t>
  </si>
  <si>
    <t>2024 DICIEMBRE</t>
  </si>
  <si>
    <t>2025 ENERO</t>
  </si>
  <si>
    <t>2025 FEBRERO</t>
  </si>
  <si>
    <t>2025 MARZO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</si>
  <si>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</si>
  <si>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</si>
  <si>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</si>
  <si>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</si>
  <si>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</si>
  <si>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</si>
  <si>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</si>
  <si>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2025 NOVIEMBRE</t>
  </si>
  <si>
    <t>2025 DICIEMBRE</t>
  </si>
  <si>
    <t>2026 ENERO</t>
  </si>
  <si>
    <t>2026 FEBRERO</t>
  </si>
  <si>
    <t>SALDO DEL MES DE AGOSTO</t>
  </si>
  <si>
    <t>DEUDA PÚBLICA TOTAL</t>
  </si>
  <si>
    <t>DEUDA EXTERNA</t>
  </si>
  <si>
    <t xml:space="preserve">DEUDA EXTERNA </t>
  </si>
  <si>
    <t xml:space="preserve">   ORG.INTERNACIONALES</t>
  </si>
  <si>
    <t xml:space="preserve">   GOBIERNOS</t>
  </si>
  <si>
    <t xml:space="preserve">   BANCOS Y BONOS</t>
  </si>
  <si>
    <t xml:space="preserve">   PROVEEDORES</t>
  </si>
  <si>
    <t>DEUDA INTERNA</t>
  </si>
  <si>
    <t xml:space="preserve">   TÍTULOS DEL ESTADO</t>
  </si>
  <si>
    <t xml:space="preserve">   ENTIDADES DEL ESTADO</t>
  </si>
  <si>
    <t>Nota: Cifras provisionales para los años 2008-2021.</t>
  </si>
  <si>
    <r>
      <rPr>
        <b/>
        <sz val="8"/>
        <color indexed="8"/>
        <rFont val="Arial Narrow"/>
        <family val="2"/>
      </rPr>
      <t>Fuente:</t>
    </r>
    <r>
      <rPr>
        <sz val="8"/>
        <color indexed="8"/>
        <rFont val="Arial Narrow"/>
        <family val="2"/>
      </rPr>
      <t xml:space="preserve"> Sistema SIGADE</t>
    </r>
  </si>
  <si>
    <r>
      <rPr>
        <b/>
        <sz val="8"/>
        <color indexed="8"/>
        <rFont val="Arial Narrow"/>
        <family val="2"/>
      </rPr>
      <t xml:space="preserve">Elaboración: </t>
    </r>
    <r>
      <rPr>
        <sz val="8"/>
        <color indexed="8"/>
        <rFont val="Arial Narrow"/>
        <family val="2"/>
      </rPr>
      <t>Subsecretaría de Financiamiento Público / DNSEFP</t>
    </r>
  </si>
  <si>
    <t>Nota: (*) Contempla actualización de nuevos plazos, renegociación China (CDB-EXIMBANK)</t>
  </si>
  <si>
    <t>POR PLAZOS CONTRACTUALES PONDERADOS</t>
  </si>
  <si>
    <t>AÑOS</t>
  </si>
  <si>
    <t xml:space="preserve"> </t>
  </si>
  <si>
    <t xml:space="preserve">                               </t>
  </si>
  <si>
    <r>
      <rPr>
        <b/>
        <sz val="8"/>
        <rFont val="Arial Narrow"/>
        <family val="2"/>
      </rPr>
      <t xml:space="preserve">Nota: </t>
    </r>
    <r>
      <rPr>
        <sz val="8"/>
        <rFont val="Arial Narrow"/>
        <family val="2"/>
      </rPr>
      <t>Cifras provisionales para los años 2008-2021.</t>
    </r>
  </si>
  <si>
    <r>
      <rPr>
        <b/>
        <sz val="8"/>
        <rFont val="Arial Narrow"/>
        <family val="2"/>
      </rPr>
      <t>Fuente:</t>
    </r>
    <r>
      <rPr>
        <sz val="8"/>
        <rFont val="Arial Narrow"/>
        <family val="2"/>
      </rPr>
      <t xml:space="preserve"> Sistema SIGADE</t>
    </r>
  </si>
  <si>
    <r>
      <rPr>
        <b/>
        <sz val="8"/>
        <rFont val="Arial Narrow"/>
        <family val="2"/>
      </rPr>
      <t xml:space="preserve">Elaboración: </t>
    </r>
    <r>
      <rPr>
        <sz val="8"/>
        <rFont val="Arial Narrow"/>
        <family val="2"/>
      </rPr>
      <t>Subsecretaría de Financiamiento Público / DNSEFP</t>
    </r>
  </si>
  <si>
    <t>POR TASAS DE INTERÉS CONTRACTUALES PONDERADAS</t>
  </si>
  <si>
    <t xml:space="preserve">    - porcentajes -</t>
  </si>
  <si>
    <t>2022 DICIEMBRE(*)</t>
  </si>
  <si>
    <t xml:space="preserve">    ORG.INTERNACIONALES</t>
  </si>
  <si>
    <t xml:space="preserve">    GOBIERNOS</t>
  </si>
  <si>
    <t xml:space="preserve">    BANCOS Y BONOS</t>
  </si>
  <si>
    <t xml:space="preserve">    PROVEEDORES</t>
  </si>
  <si>
    <t xml:space="preserve">     TÍTULOS DEL ESTADO</t>
  </si>
  <si>
    <t xml:space="preserve">     ENTIDADES DEL ESTADO</t>
  </si>
  <si>
    <t>NOTA: Bonos Emitidos en Mercados Internacionales:Tasa Promedio (4,30%), ya que los siguientes Bonos 2022, 2023, 2024, 2025, 2026, 2027, 2028, 2029, 2030 y 2040, tienen las siguientes tasas (0,5%, 1,5%, 2,5%, 5%, 5,5%, 6%, 6,5% y 6,9%)</t>
  </si>
  <si>
    <t xml:space="preserve">            Bonos Emitidos en Mercados Internacionales: Nuevo Bono Soberano 2035 Tasa Promedio (3,32%), porque posee tasas: (0,5%, 1%, 2,5%, 3,5%, 5,5%, 6,90%)</t>
  </si>
  <si>
    <t xml:space="preserve">            Bonos Emitidos en Mercados Internacionales: Nuevo Bono Soberano 2030 Tasa Promedio (4,78%) porque posee tasas: (0,5%, 5%, 5,50%, 6%, 6,9%)</t>
  </si>
  <si>
    <t>Nota: (*) Contempla actualización de nuevas tasas, renegociación China (CDB-EXIMBANK)</t>
  </si>
  <si>
    <t>** Se muestra unicamente con fines informativos la deuda que no es PGE y cuenta con garantia soberana. Dentro de este rubro se considera que la deuda subrogada por TAME es parte del PGE</t>
  </si>
  <si>
    <t>CUADERNO ESTADISTICO</t>
  </si>
  <si>
    <t>I. INDICADOR DE DEUDA PÚBLICA Y OTRAS OBLIGACIONES DEL SECTOR PÚBLICO NO FINANCIERO</t>
  </si>
  <si>
    <t>Página</t>
  </si>
  <si>
    <t>Indicador Deuda Pública /  PIB</t>
  </si>
  <si>
    <t xml:space="preserve">II.DEUDA PÚBLICA AGREGADA </t>
  </si>
  <si>
    <t xml:space="preserve">Deuda Pública Agregada del Sector Público Total </t>
  </si>
  <si>
    <t>Deuda Pública Agregada del Sector Público No Financiero</t>
  </si>
  <si>
    <t xml:space="preserve">Deuda Pública Agregada del Presupuesto General del Estado </t>
  </si>
  <si>
    <t>III.DEUDA PÚBLICA CONSOLIDADA</t>
  </si>
  <si>
    <t>Deuda Pública Consolida del Sector Público Total</t>
  </si>
  <si>
    <t xml:space="preserve">Deuda Pública Consolida del Sector Público No Financiero </t>
  </si>
  <si>
    <t>Deuda Pública Consolida del Presupuesto General del Estado</t>
  </si>
  <si>
    <t>IV. DEUDA EXTERNA</t>
  </si>
  <si>
    <t>BD Deuda Externa</t>
  </si>
  <si>
    <t>Deuda Externa Agregada Sector Público Total</t>
  </si>
  <si>
    <t xml:space="preserve">Deuda Externa Agregada Sector Público No Financiero </t>
  </si>
  <si>
    <t xml:space="preserve">Deuda Externa Agregada Presupuesto General del Estado </t>
  </si>
  <si>
    <t>V. DEUDA INTERNA</t>
  </si>
  <si>
    <t>BD Deuda Interna</t>
  </si>
  <si>
    <t>VI. INDICADORES DE PLAZO Y COSTO PROMEDIO DE LA DEUDA</t>
  </si>
  <si>
    <t>Saldo de la Deuda Pública Total por Plazos por Vencer Ponderados</t>
  </si>
  <si>
    <t xml:space="preserve">Saldo de la Deuda Pública Total por Plazos por Contractuales Ponderados </t>
  </si>
  <si>
    <t>Saldo de la Deuda Pública Total por Tasas de Interés Contractuales Ponderadas</t>
  </si>
  <si>
    <t xml:space="preserve">VII. CONTRATACIONES </t>
  </si>
  <si>
    <t xml:space="preserve"> Préstamos Contratados 2025</t>
  </si>
  <si>
    <t xml:space="preserve"> Préstamos Contratados 2026</t>
  </si>
  <si>
    <t>VIII. PASIVOS CONTINGENTES</t>
  </si>
  <si>
    <t>Pasivos Contingentes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</si>
</sst>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 * #,##0_ ;_ * \-#,##0_ ;_ * &quot;-&quot;_ ;_ @_ "/>
    <numFmt numFmtId="43" formatCode="_ * #,##0.00_ ;_ * \-#,##0.00_ ;_ * &quot;-&quot;??_ ;_ @_ "/>
    <numFmt numFmtId="164" formatCode="_-* #,##0.00_-;\-* #,##0.00_-;_-* &quot;-&quot;??_-;_-@_-"/>
    <numFmt numFmtId="165" formatCode="0.000%"/>
    <numFmt numFmtId="166" formatCode="0.0"/>
    <numFmt numFmtId="167" formatCode="0.0%"/>
    <numFmt numFmtId="168" formatCode="0.0000%"/>
    <numFmt numFmtId="169" formatCode="_(* #,##0.00_);_(* \(#,##0.00\);_(* &quot;-&quot;??_);_(@_)"/>
    <numFmt numFmtId="170" formatCode="#,##0.00;[Red]\-#,##0.00;\-"/>
    <numFmt numFmtId="171" formatCode="&quot;$&quot;#,##0.00_);[Red]\(&quot;$&quot;#,##0.00\)"/>
    <numFmt numFmtId="172" formatCode="dd/mm/yyyy"/>
    <numFmt numFmtId="173" formatCode="_ * #,##0.00_ ;_ * \-#,##0.00_ ;_ * \-??_ ;_ @_ "/>
  </numFmts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</font>
    <font>
      <b/>
      <sz val="11"/>
      <color theme="0"/>
      <name val="Calibri"/>
      <family val="2"/>
    </font>
    <font>
      <b/>
      <sz val="10"/>
      <color theme="0"/>
      <name val="Calibri"/>
      <family val="2"/>
    </font>
    <font>
      <sz val="9"/>
      <color theme="1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8"/>
      <color rgb="FF000000"/>
      <name val="Calibri Light"/>
      <family val="2"/>
    </font>
    <font>
      <i/>
      <sz val="10"/>
      <color theme="1"/>
      <name val="Calibri"/>
      <family val="2"/>
    </font>
    <font>
      <sz val="10"/>
      <color rgb="FF000000"/>
      <name val="Calibri Light"/>
      <family val="2"/>
    </font>
    <font>
      <sz val="9"/>
      <color rgb="FF000000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color theme="0"/>
      <name val="Calibri"/>
      <family val="2"/>
    </font>
    <font>
      <sz val="8"/>
      <color theme="1"/>
      <name val="Calibri"/>
      <family val="2"/>
    </font>
    <font>
      <sz val="8"/>
      <color rgb="FF000000"/>
      <name val="Calibri Light"/>
      <family val="2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i/>
      <sz val="9"/>
      <color theme="1"/>
      <name val="Calibri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9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6"/>
      <color rgb="FFFF0000"/>
      <name val="Calibri"/>
      <family val="2"/>
      <scheme val="minor"/>
    </font>
    <font>
      <sz val="9"/>
      <color theme="1"/>
      <name val="Calibri"/>
      <family val="2"/>
      <charset val="1"/>
    </font>
    <font>
      <i/>
      <sz val="9"/>
      <color indexed="8"/>
      <name val="Calibri"/>
      <family val="2"/>
    </font>
    <font>
      <i/>
      <sz val="10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0"/>
      <color theme="1"/>
      <name val="Calibri"/>
      <family val="2"/>
      <charset val="1"/>
    </font>
    <font>
      <b/>
      <i/>
      <sz val="10"/>
      <color theme="1"/>
      <name val="Calibri"/>
      <family val="2"/>
      <scheme val="minor"/>
    </font>
    <font>
      <i/>
      <sz val="8"/>
      <color theme="1"/>
      <name val="Calibri"/>
      <family val="2"/>
    </font>
    <font>
      <b/>
      <sz val="8"/>
      <color theme="1"/>
      <name val="Arial Narrow"/>
      <family val="2"/>
    </font>
    <font>
      <b/>
      <sz val="8"/>
      <color theme="0"/>
      <name val="Arial Narrow"/>
      <family val="2"/>
    </font>
    <font>
      <b/>
      <sz val="8"/>
      <name val="Arial Narrow"/>
      <family val="2"/>
    </font>
    <font>
      <sz val="8"/>
      <color theme="1"/>
      <name val="Arial Narrow"/>
      <family val="2"/>
    </font>
    <font>
      <sz val="8"/>
      <color theme="0"/>
      <name val="Calibri"/>
      <family val="2"/>
      <scheme val="minor"/>
    </font>
    <font>
      <sz val="11"/>
      <color theme="0"/>
      <name val="Calibri"/>
      <family val="2"/>
    </font>
    <font>
      <sz val="8"/>
      <name val="Arial Narrow"/>
      <family val="2"/>
    </font>
    <font>
      <b/>
      <sz val="8"/>
      <color indexed="8"/>
      <name val="Arial Narrow"/>
      <family val="2"/>
    </font>
    <font>
      <sz val="8"/>
      <color indexed="8"/>
      <name val="Arial Narrow"/>
      <family val="2"/>
    </font>
    <font>
      <b/>
      <sz val="8"/>
      <color rgb="FFFF0000"/>
      <name val="Arial Narrow"/>
      <family val="2"/>
    </font>
    <font>
      <sz val="8"/>
      <color rgb="FFFF0000"/>
      <name val="Arial Narrow"/>
      <family val="2"/>
    </font>
    <font>
      <sz val="11"/>
      <color rgb="FFFF0000"/>
      <name val="Calibri"/>
      <family val="2"/>
    </font>
    <font>
      <sz val="8"/>
      <color rgb="FFFF0000"/>
      <name val="Calibri"/>
      <family val="2"/>
      <scheme val="minor"/>
    </font>
    <font>
      <sz val="8"/>
      <color theme="5"/>
      <name val="Calibri"/>
      <family val="2"/>
      <scheme val="minor"/>
    </font>
    <font>
      <sz val="11"/>
      <color theme="5"/>
      <name val="Calibri"/>
      <family val="2"/>
      <scheme val="minor"/>
    </font>
    <font>
      <sz val="8"/>
      <color theme="5"/>
      <name val="Arial Narrow"/>
      <family val="2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000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theme="9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557481612597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87176A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8">
    <xf numFmtId="0" fontId="0" fillId="0" borderId="0"/>
    <xf numFmtId="164" fontId="13" fillId="0" borderId="0" applyFon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9" fontId="13" fillId="0" borderId="0" applyFont="0" applyFill="0" applyBorder="0" applyAlignment="0" applyProtection="0"/>
    <xf numFmtId="0" fontId="28" fillId="0" borderId="0"/>
    <xf numFmtId="16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1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169" fontId="13" fillId="0" borderId="0" applyFill="0" applyBorder="0" applyAlignment="0" applyProtection="0"/>
    <xf numFmtId="43" fontId="14" fillId="0" borderId="0" applyFont="0" applyFill="0" applyBorder="0" applyAlignment="0" applyProtection="0"/>
    <xf numFmtId="9" fontId="13" fillId="0" borderId="0" applyFill="0" applyBorder="0" applyAlignment="0" applyProtection="0"/>
    <xf numFmtId="41" fontId="13" fillId="0" borderId="0" applyFill="0" applyBorder="0" applyAlignment="0" applyProtection="0"/>
  </cellStyleXfs>
  <cellXfs count="670">
    <xf numFmtId="0" fontId="0" fillId="0" borderId="0" xfId="0"/>
    <xf numFmtId="43" fontId="1" fillId="0" borderId="0" xfId="0" applyNumberFormat="1" applyFont="1"/>
    <xf numFmtId="0" fontId="1" fillId="2" borderId="0" xfId="0" applyFont="1" applyFill="1"/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4" borderId="4" xfId="0" applyFont="1" applyFill="1" applyBorder="1"/>
    <xf numFmtId="169" fontId="6" fillId="8" borderId="5" xfId="0" applyNumberFormat="1" applyFont="1" applyFill="1" applyBorder="1" applyAlignment="1">
      <alignment horizontal="left" indent="1"/>
    </xf>
    <xf numFmtId="0" fontId="3" fillId="0" borderId="0" xfId="0" applyFont="1" applyAlignment="1">
      <alignment horizontal="left" indent="2"/>
    </xf>
    <xf numFmtId="169" fontId="3" fillId="0" borderId="0" xfId="0" applyNumberFormat="1" applyFont="1" applyAlignment="1">
      <alignment horizontal="left" vertical="center" indent="2"/>
    </xf>
    <xf numFmtId="171" fontId="1" fillId="0" borderId="0" xfId="0" applyNumberFormat="1" applyFont="1"/>
    <xf numFmtId="4" fontId="1" fillId="0" borderId="0" xfId="0" applyNumberFormat="1" applyFont="1"/>
    <xf numFmtId="0" fontId="1" fillId="2" borderId="8" xfId="0" applyFont="1" applyFill="1" applyBorder="1" applyAlignment="1">
      <alignment wrapText="1"/>
    </xf>
    <xf numFmtId="0" fontId="1" fillId="2" borderId="10" xfId="0" applyFont="1" applyFill="1" applyBorder="1" applyAlignment="1">
      <alignment wrapText="1"/>
    </xf>
    <xf numFmtId="0" fontId="3" fillId="5" borderId="4" xfId="0" applyFont="1" applyFill="1" applyBorder="1" applyAlignment="1">
      <alignment horizontal="center"/>
    </xf>
    <xf numFmtId="169" fontId="3" fillId="5" borderId="5" xfId="0" applyNumberFormat="1" applyFont="1" applyFill="1" applyBorder="1" applyAlignment="1">
      <alignment horizontal="left" vertical="center"/>
    </xf>
    <xf numFmtId="169" fontId="3" fillId="5" borderId="5" xfId="0" applyNumberFormat="1" applyFont="1" applyFill="1" applyBorder="1" applyAlignment="1">
      <alignment vertical="center"/>
    </xf>
    <xf numFmtId="0" fontId="6" fillId="2" borderId="12" xfId="0" applyFont="1" applyFill="1" applyBorder="1" applyAlignment="1">
      <alignment horizontal="center"/>
    </xf>
    <xf numFmtId="0" fontId="1" fillId="0" borderId="4" xfId="0" applyFont="1" applyBorder="1"/>
    <xf numFmtId="0" fontId="1" fillId="2" borderId="5" xfId="0" applyFont="1" applyFill="1" applyBorder="1" applyAlignment="1">
      <alignment vertical="center"/>
    </xf>
    <xf numFmtId="0" fontId="3" fillId="5" borderId="12" xfId="0" applyFont="1" applyFill="1" applyBorder="1" applyAlignment="1">
      <alignment horizontal="center"/>
    </xf>
    <xf numFmtId="10" fontId="6" fillId="0" borderId="13" xfId="0" applyNumberFormat="1" applyFont="1" applyBorder="1" applyAlignment="1">
      <alignment vertical="center"/>
    </xf>
    <xf numFmtId="10" fontId="6" fillId="2" borderId="0" xfId="0" applyNumberFormat="1" applyFont="1" applyFill="1" applyAlignment="1">
      <alignment vertical="center"/>
    </xf>
    <xf numFmtId="0" fontId="3" fillId="5" borderId="4" xfId="0" applyFont="1" applyFill="1" applyBorder="1" applyAlignment="1">
      <alignment horizontal="center" vertical="center" wrapText="1"/>
    </xf>
    <xf numFmtId="17" fontId="3" fillId="5" borderId="5" xfId="0" applyNumberFormat="1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left"/>
    </xf>
    <xf numFmtId="0" fontId="6" fillId="8" borderId="5" xfId="0" applyFont="1" applyFill="1" applyBorder="1" applyAlignment="1">
      <alignment horizontal="left" wrapText="1" indent="1"/>
    </xf>
    <xf numFmtId="169" fontId="1" fillId="0" borderId="0" xfId="0" applyNumberFormat="1" applyFont="1"/>
    <xf numFmtId="0" fontId="7" fillId="2" borderId="4" xfId="0" applyFont="1" applyFill="1" applyBorder="1" applyAlignment="1">
      <alignment vertical="center" wrapText="1"/>
    </xf>
    <xf numFmtId="169" fontId="7" fillId="2" borderId="0" xfId="0" applyNumberFormat="1" applyFont="1" applyFill="1" applyAlignment="1">
      <alignment horizontal="right" vertical="center" wrapText="1"/>
    </xf>
    <xf numFmtId="0" fontId="8" fillId="11" borderId="4" xfId="0" applyFont="1" applyFill="1" applyBorder="1" applyAlignment="1">
      <alignment wrapText="1"/>
    </xf>
    <xf numFmtId="169" fontId="8" fillId="11" borderId="0" xfId="0" applyNumberFormat="1" applyFont="1" applyFill="1" applyAlignment="1">
      <alignment horizontal="right" vertical="center" wrapText="1"/>
    </xf>
    <xf numFmtId="169" fontId="8" fillId="11" borderId="5" xfId="0" applyNumberFormat="1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wrapText="1"/>
    </xf>
    <xf numFmtId="0" fontId="4" fillId="3" borderId="4" xfId="0" applyFont="1" applyFill="1" applyBorder="1"/>
    <xf numFmtId="169" fontId="4" fillId="3" borderId="0" xfId="0" applyNumberFormat="1" applyFont="1" applyFill="1" applyAlignment="1">
      <alignment horizontal="right" vertical="center" wrapText="1"/>
    </xf>
    <xf numFmtId="169" fontId="4" fillId="3" borderId="5" xfId="0" applyNumberFormat="1" applyFont="1" applyFill="1" applyBorder="1" applyAlignment="1">
      <alignment horizontal="right" vertical="center" wrapText="1"/>
    </xf>
    <xf numFmtId="0" fontId="4" fillId="5" borderId="6" xfId="0" applyFont="1" applyFill="1" applyBorder="1"/>
    <xf numFmtId="169" fontId="4" fillId="5" borderId="14" xfId="0" applyNumberFormat="1" applyFont="1" applyFill="1" applyBorder="1" applyAlignment="1">
      <alignment horizontal="right" vertical="center" wrapText="1"/>
    </xf>
    <xf numFmtId="169" fontId="4" fillId="5" borderId="7" xfId="0" applyNumberFormat="1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left" indent="2"/>
    </xf>
    <xf numFmtId="169" fontId="4" fillId="2" borderId="0" xfId="0" applyNumberFormat="1" applyFont="1" applyFill="1" applyAlignment="1">
      <alignment horizontal="center" vertical="center" wrapText="1"/>
    </xf>
    <xf numFmtId="169" fontId="4" fillId="2" borderId="5" xfId="0" applyNumberFormat="1" applyFont="1" applyFill="1" applyBorder="1" applyAlignment="1">
      <alignment horizontal="center" vertical="center" wrapText="1"/>
    </xf>
    <xf numFmtId="0" fontId="8" fillId="12" borderId="0" xfId="0" applyFont="1" applyFill="1" applyAlignment="1">
      <alignment horizontal="left" wrapText="1" indent="1"/>
    </xf>
    <xf numFmtId="0" fontId="8" fillId="12" borderId="5" xfId="0" applyFont="1" applyFill="1" applyBorder="1" applyAlignment="1">
      <alignment horizontal="left" wrapText="1" indent="1"/>
    </xf>
    <xf numFmtId="0" fontId="8" fillId="11" borderId="4" xfId="0" applyFont="1" applyFill="1" applyBorder="1"/>
    <xf numFmtId="170" fontId="8" fillId="0" borderId="0" xfId="0" applyNumberFormat="1" applyFont="1" applyAlignment="1">
      <alignment horizontal="right" vertical="center" wrapText="1"/>
    </xf>
    <xf numFmtId="0" fontId="4" fillId="5" borderId="6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0" borderId="0" xfId="0" applyFont="1"/>
    <xf numFmtId="169" fontId="7" fillId="0" borderId="5" xfId="0" applyNumberFormat="1" applyFont="1" applyBorder="1" applyAlignment="1">
      <alignment horizontal="right" vertical="center" wrapText="1"/>
    </xf>
    <xf numFmtId="0" fontId="7" fillId="2" borderId="0" xfId="0" applyFont="1" applyFill="1"/>
    <xf numFmtId="0" fontId="7" fillId="2" borderId="0" xfId="0" applyFont="1" applyFill="1" applyAlignment="1">
      <alignment horizontal="center" vertical="center" wrapText="1"/>
    </xf>
    <xf numFmtId="169" fontId="7" fillId="2" borderId="0" xfId="0" applyNumberFormat="1" applyFont="1" applyFill="1" applyAlignment="1">
      <alignment horizontal="center" vertical="center" wrapText="1"/>
    </xf>
    <xf numFmtId="0" fontId="8" fillId="2" borderId="4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left" vertical="center" indent="2"/>
    </xf>
    <xf numFmtId="169" fontId="4" fillId="5" borderId="14" xfId="0" applyNumberFormat="1" applyFont="1" applyFill="1" applyBorder="1" applyAlignment="1">
      <alignment horizontal="center" vertical="center" wrapText="1"/>
    </xf>
    <xf numFmtId="169" fontId="4" fillId="5" borderId="7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/>
    </xf>
    <xf numFmtId="0" fontId="8" fillId="2" borderId="6" xfId="0" applyFont="1" applyFill="1" applyBorder="1" applyAlignment="1">
      <alignment horizontal="center"/>
    </xf>
    <xf numFmtId="169" fontId="7" fillId="2" borderId="14" xfId="0" applyNumberFormat="1" applyFont="1" applyFill="1" applyBorder="1" applyAlignment="1">
      <alignment horizontal="right" vertical="center" wrapText="1"/>
    </xf>
    <xf numFmtId="169" fontId="7" fillId="2" borderId="7" xfId="0" applyNumberFormat="1" applyFont="1" applyFill="1" applyBorder="1" applyAlignment="1">
      <alignment horizontal="right" vertical="center" wrapText="1"/>
    </xf>
    <xf numFmtId="0" fontId="10" fillId="0" borderId="0" xfId="0" applyFont="1"/>
    <xf numFmtId="169" fontId="4" fillId="5" borderId="15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8" fillId="12" borderId="4" xfId="0" applyFont="1" applyFill="1" applyBorder="1" applyAlignment="1">
      <alignment wrapText="1"/>
    </xf>
    <xf numFmtId="0" fontId="8" fillId="12" borderId="0" xfId="0" applyFont="1" applyFill="1" applyAlignment="1">
      <alignment horizontal="center" vertical="center" wrapText="1"/>
    </xf>
    <xf numFmtId="0" fontId="8" fillId="12" borderId="5" xfId="0" applyFont="1" applyFill="1" applyBorder="1" applyAlignment="1">
      <alignment horizontal="center" vertical="center" wrapText="1"/>
    </xf>
    <xf numFmtId="0" fontId="7" fillId="2" borderId="4" xfId="0" applyFont="1" applyFill="1" applyBorder="1"/>
    <xf numFmtId="170" fontId="7" fillId="2" borderId="0" xfId="0" applyNumberFormat="1" applyFont="1" applyFill="1" applyAlignment="1">
      <alignment horizontal="right" vertical="center" wrapText="1"/>
    </xf>
    <xf numFmtId="170" fontId="7" fillId="2" borderId="5" xfId="0" applyNumberFormat="1" applyFont="1" applyFill="1" applyBorder="1" applyAlignment="1">
      <alignment horizontal="right" vertical="center" wrapText="1"/>
    </xf>
    <xf numFmtId="169" fontId="7" fillId="2" borderId="5" xfId="0" applyNumberFormat="1" applyFont="1" applyFill="1" applyBorder="1" applyAlignment="1">
      <alignment horizontal="right" vertical="center" wrapText="1"/>
    </xf>
    <xf numFmtId="0" fontId="7" fillId="0" borderId="4" xfId="0" applyFont="1" applyBorder="1"/>
    <xf numFmtId="170" fontId="7" fillId="0" borderId="0" xfId="0" applyNumberFormat="1" applyFont="1" applyAlignment="1">
      <alignment horizontal="right" vertical="center" wrapText="1"/>
    </xf>
    <xf numFmtId="0" fontId="4" fillId="3" borderId="4" xfId="0" applyFont="1" applyFill="1" applyBorder="1" applyAlignment="1">
      <alignment wrapText="1"/>
    </xf>
    <xf numFmtId="0" fontId="8" fillId="12" borderId="4" xfId="0" applyFont="1" applyFill="1" applyBorder="1"/>
    <xf numFmtId="0" fontId="8" fillId="12" borderId="0" xfId="0" applyFont="1" applyFill="1" applyAlignment="1">
      <alignment horizontal="right" vertical="center" wrapText="1"/>
    </xf>
    <xf numFmtId="0" fontId="8" fillId="12" borderId="5" xfId="0" applyFont="1" applyFill="1" applyBorder="1" applyAlignment="1">
      <alignment horizontal="right" vertical="center" wrapText="1"/>
    </xf>
    <xf numFmtId="0" fontId="8" fillId="13" borderId="4" xfId="0" applyFont="1" applyFill="1" applyBorder="1"/>
    <xf numFmtId="0" fontId="8" fillId="13" borderId="0" xfId="0" applyFont="1" applyFill="1" applyAlignment="1">
      <alignment horizontal="right" vertical="center" wrapText="1"/>
    </xf>
    <xf numFmtId="0" fontId="8" fillId="13" borderId="5" xfId="0" applyFont="1" applyFill="1" applyBorder="1" applyAlignment="1">
      <alignment horizontal="right" vertical="center" wrapText="1"/>
    </xf>
    <xf numFmtId="170" fontId="7" fillId="0" borderId="5" xfId="0" applyNumberFormat="1" applyFont="1" applyBorder="1" applyAlignment="1">
      <alignment horizontal="right" vertical="center" wrapText="1"/>
    </xf>
    <xf numFmtId="170" fontId="4" fillId="3" borderId="0" xfId="0" applyNumberFormat="1" applyFont="1" applyFill="1" applyAlignment="1">
      <alignment horizontal="right" vertical="center"/>
    </xf>
    <xf numFmtId="170" fontId="4" fillId="3" borderId="5" xfId="0" applyNumberFormat="1" applyFont="1" applyFill="1" applyBorder="1" applyAlignment="1">
      <alignment horizontal="right" vertical="center"/>
    </xf>
    <xf numFmtId="170" fontId="8" fillId="11" borderId="0" xfId="0" applyNumberFormat="1" applyFont="1" applyFill="1" applyAlignment="1">
      <alignment horizontal="right" vertical="center" wrapText="1"/>
    </xf>
    <xf numFmtId="170" fontId="8" fillId="11" borderId="5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8" fillId="12" borderId="4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/>
    </xf>
    <xf numFmtId="0" fontId="7" fillId="0" borderId="4" xfId="0" applyFont="1" applyBorder="1" applyAlignment="1">
      <alignment vertical="center"/>
    </xf>
    <xf numFmtId="0" fontId="4" fillId="3" borderId="4" xfId="0" applyFont="1" applyFill="1" applyBorder="1" applyAlignment="1">
      <alignment vertical="center" wrapText="1"/>
    </xf>
    <xf numFmtId="0" fontId="8" fillId="12" borderId="4" xfId="0" applyFont="1" applyFill="1" applyBorder="1" applyAlignment="1">
      <alignment vertical="center"/>
    </xf>
    <xf numFmtId="0" fontId="8" fillId="13" borderId="4" xfId="0" applyFont="1" applyFill="1" applyBorder="1" applyAlignment="1">
      <alignment vertical="center"/>
    </xf>
    <xf numFmtId="0" fontId="8" fillId="11" borderId="4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/>
    </xf>
    <xf numFmtId="0" fontId="4" fillId="5" borderId="6" xfId="0" applyFont="1" applyFill="1" applyBorder="1" applyAlignment="1">
      <alignment vertical="center"/>
    </xf>
    <xf numFmtId="0" fontId="4" fillId="2" borderId="0" xfId="0" applyFont="1" applyFill="1" applyAlignment="1">
      <alignment horizontal="left" vertical="center"/>
    </xf>
    <xf numFmtId="169" fontId="8" fillId="0" borderId="0" xfId="0" applyNumberFormat="1" applyFont="1" applyAlignment="1">
      <alignment horizontal="right" vertical="center" wrapText="1"/>
    </xf>
    <xf numFmtId="169" fontId="8" fillId="0" borderId="5" xfId="0" applyNumberFormat="1" applyFont="1" applyBorder="1" applyAlignment="1">
      <alignment horizontal="right" vertical="center" wrapText="1"/>
    </xf>
    <xf numFmtId="170" fontId="8" fillId="0" borderId="5" xfId="0" applyNumberFormat="1" applyFont="1" applyBorder="1" applyAlignment="1">
      <alignment horizontal="right" vertical="center" wrapText="1"/>
    </xf>
    <xf numFmtId="0" fontId="8" fillId="12" borderId="0" xfId="0" applyFont="1" applyFill="1" applyAlignment="1">
      <alignment horizontal="right" indent="1"/>
    </xf>
    <xf numFmtId="0" fontId="8" fillId="12" borderId="0" xfId="0" applyFont="1" applyFill="1" applyAlignment="1">
      <alignment horizontal="left" indent="1"/>
    </xf>
    <xf numFmtId="0" fontId="8" fillId="12" borderId="5" xfId="0" applyFont="1" applyFill="1" applyBorder="1" applyAlignment="1">
      <alignment horizontal="right" indent="1"/>
    </xf>
    <xf numFmtId="0" fontId="8" fillId="12" borderId="0" xfId="0" applyFont="1" applyFill="1" applyAlignment="1">
      <alignment horizontal="right"/>
    </xf>
    <xf numFmtId="0" fontId="8" fillId="13" borderId="0" xfId="0" applyFont="1" applyFill="1" applyAlignment="1">
      <alignment horizontal="right" indent="2"/>
    </xf>
    <xf numFmtId="0" fontId="8" fillId="13" borderId="0" xfId="0" applyFont="1" applyFill="1" applyAlignment="1">
      <alignment horizontal="right"/>
    </xf>
    <xf numFmtId="0" fontId="8" fillId="13" borderId="5" xfId="0" applyFont="1" applyFill="1" applyBorder="1" applyAlignment="1">
      <alignment horizontal="right" indent="2"/>
    </xf>
    <xf numFmtId="0" fontId="4" fillId="5" borderId="6" xfId="0" applyFont="1" applyFill="1" applyBorder="1" applyAlignment="1">
      <alignment horizontal="center" vertical="center"/>
    </xf>
    <xf numFmtId="169" fontId="4" fillId="2" borderId="0" xfId="0" applyNumberFormat="1" applyFont="1" applyFill="1" applyAlignment="1">
      <alignment horizontal="left" vertical="center" indent="2"/>
    </xf>
    <xf numFmtId="0" fontId="4" fillId="5" borderId="4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/>
    </xf>
    <xf numFmtId="0" fontId="2" fillId="0" borderId="0" xfId="0" applyFont="1"/>
    <xf numFmtId="0" fontId="11" fillId="0" borderId="0" xfId="0" applyFont="1" applyAlignment="1">
      <alignment horizontal="left" vertical="center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/>
    </xf>
    <xf numFmtId="0" fontId="8" fillId="12" borderId="5" xfId="0" applyFont="1" applyFill="1" applyBorder="1" applyAlignment="1">
      <alignment horizontal="left" indent="1"/>
    </xf>
    <xf numFmtId="169" fontId="7" fillId="2" borderId="14" xfId="0" applyNumberFormat="1" applyFont="1" applyFill="1" applyBorder="1" applyAlignment="1">
      <alignment horizontal="center" vertical="center" wrapText="1"/>
    </xf>
    <xf numFmtId="170" fontId="4" fillId="3" borderId="0" xfId="0" applyNumberFormat="1" applyFont="1" applyFill="1" applyAlignment="1">
      <alignment horizontal="right" vertical="center" wrapText="1"/>
    </xf>
    <xf numFmtId="0" fontId="8" fillId="12" borderId="0" xfId="0" applyFont="1" applyFill="1" applyAlignment="1">
      <alignment horizontal="right" wrapText="1" indent="1"/>
    </xf>
    <xf numFmtId="0" fontId="8" fillId="12" borderId="5" xfId="0" applyFont="1" applyFill="1" applyBorder="1" applyAlignment="1">
      <alignment horizontal="right" wrapText="1" indent="1"/>
    </xf>
    <xf numFmtId="0" fontId="12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/>
    <xf numFmtId="4" fontId="8" fillId="0" borderId="19" xfId="0" applyNumberFormat="1" applyFont="1" applyBorder="1"/>
    <xf numFmtId="0" fontId="4" fillId="5" borderId="8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left" vertical="center"/>
    </xf>
    <xf numFmtId="169" fontId="8" fillId="2" borderId="20" xfId="0" applyNumberFormat="1" applyFont="1" applyFill="1" applyBorder="1" applyAlignment="1">
      <alignment horizontal="left" vertical="center"/>
    </xf>
    <xf numFmtId="0" fontId="8" fillId="14" borderId="21" xfId="0" applyFont="1" applyFill="1" applyBorder="1" applyAlignment="1">
      <alignment horizontal="left" vertical="center"/>
    </xf>
    <xf numFmtId="169" fontId="8" fillId="14" borderId="22" xfId="0" applyNumberFormat="1" applyFont="1" applyFill="1" applyBorder="1" applyAlignment="1">
      <alignment horizontal="right" vertical="center"/>
    </xf>
    <xf numFmtId="0" fontId="7" fillId="0" borderId="21" xfId="0" applyFont="1" applyBorder="1" applyAlignment="1">
      <alignment horizontal="left" vertical="center" indent="1"/>
    </xf>
    <xf numFmtId="169" fontId="8" fillId="15" borderId="22" xfId="0" applyNumberFormat="1" applyFont="1" applyFill="1" applyBorder="1"/>
    <xf numFmtId="170" fontId="8" fillId="15" borderId="22" xfId="0" applyNumberFormat="1" applyFont="1" applyFill="1" applyBorder="1"/>
    <xf numFmtId="0" fontId="8" fillId="9" borderId="21" xfId="0" applyFont="1" applyFill="1" applyBorder="1" applyAlignment="1">
      <alignment horizontal="left" vertical="center"/>
    </xf>
    <xf numFmtId="170" fontId="8" fillId="9" borderId="22" xfId="0" applyNumberFormat="1" applyFont="1" applyFill="1" applyBorder="1" applyAlignment="1">
      <alignment vertical="center"/>
    </xf>
    <xf numFmtId="0" fontId="8" fillId="15" borderId="22" xfId="0" applyFont="1" applyFill="1" applyBorder="1" applyAlignment="1">
      <alignment horizontal="left" vertical="center"/>
    </xf>
    <xf numFmtId="170" fontId="7" fillId="15" borderId="22" xfId="0" applyNumberFormat="1" applyFont="1" applyFill="1" applyBorder="1"/>
    <xf numFmtId="169" fontId="8" fillId="15" borderId="22" xfId="0" applyNumberFormat="1" applyFont="1" applyFill="1" applyBorder="1" applyAlignment="1">
      <alignment horizontal="right" vertical="center"/>
    </xf>
    <xf numFmtId="0" fontId="7" fillId="0" borderId="22" xfId="0" applyFont="1" applyBorder="1" applyAlignment="1">
      <alignment horizontal="left" vertical="center" indent="1"/>
    </xf>
    <xf numFmtId="0" fontId="7" fillId="0" borderId="23" xfId="0" applyFont="1" applyBorder="1" applyAlignment="1">
      <alignment horizontal="left" vertical="center" indent="1"/>
    </xf>
    <xf numFmtId="169" fontId="7" fillId="0" borderId="0" xfId="0" applyNumberFormat="1" applyFont="1"/>
    <xf numFmtId="170" fontId="7" fillId="0" borderId="22" xfId="0" applyNumberFormat="1" applyFont="1" applyBorder="1" applyAlignment="1">
      <alignment horizontal="right"/>
    </xf>
    <xf numFmtId="170" fontId="8" fillId="9" borderId="22" xfId="0" applyNumberFormat="1" applyFont="1" applyFill="1" applyBorder="1" applyAlignment="1">
      <alignment horizontal="right" vertical="center"/>
    </xf>
    <xf numFmtId="170" fontId="7" fillId="0" borderId="23" xfId="0" applyNumberFormat="1" applyFont="1" applyBorder="1" applyAlignment="1">
      <alignment horizontal="right"/>
    </xf>
    <xf numFmtId="4" fontId="7" fillId="0" borderId="0" xfId="0" applyNumberFormat="1" applyFont="1"/>
    <xf numFmtId="0" fontId="8" fillId="0" borderId="21" xfId="0" applyFont="1" applyBorder="1" applyAlignment="1">
      <alignment horizontal="left" vertical="center"/>
    </xf>
    <xf numFmtId="169" fontId="8" fillId="2" borderId="20" xfId="0" applyNumberFormat="1" applyFont="1" applyFill="1" applyBorder="1" applyAlignment="1">
      <alignment horizontal="right" vertical="center"/>
    </xf>
    <xf numFmtId="0" fontId="8" fillId="15" borderId="21" xfId="0" applyFont="1" applyFill="1" applyBorder="1" applyAlignment="1">
      <alignment horizontal="left" vertical="center"/>
    </xf>
    <xf numFmtId="0" fontId="8" fillId="16" borderId="22" xfId="0" applyFont="1" applyFill="1" applyBorder="1" applyAlignment="1">
      <alignment horizontal="left" vertical="center"/>
    </xf>
    <xf numFmtId="169" fontId="8" fillId="15" borderId="22" xfId="0" applyNumberFormat="1" applyFont="1" applyFill="1" applyBorder="1" applyAlignment="1">
      <alignment horizontal="right"/>
    </xf>
    <xf numFmtId="0" fontId="4" fillId="5" borderId="2" xfId="0" applyFont="1" applyFill="1" applyBorder="1" applyAlignment="1">
      <alignment horizontal="center" vertical="center"/>
    </xf>
    <xf numFmtId="164" fontId="0" fillId="0" borderId="0" xfId="1" applyFont="1"/>
    <xf numFmtId="164" fontId="6" fillId="2" borderId="15" xfId="1" applyFont="1" applyFill="1" applyBorder="1" applyAlignment="1">
      <alignment horizontal="center"/>
    </xf>
    <xf numFmtId="43" fontId="0" fillId="0" borderId="0" xfId="0" applyNumberFormat="1"/>
    <xf numFmtId="0" fontId="0" fillId="2" borderId="0" xfId="0" applyFill="1"/>
    <xf numFmtId="169" fontId="22" fillId="2" borderId="5" xfId="0" applyNumberFormat="1" applyFont="1" applyFill="1" applyBorder="1"/>
    <xf numFmtId="170" fontId="24" fillId="7" borderId="5" xfId="0" applyNumberFormat="1" applyFont="1" applyFill="1" applyBorder="1"/>
    <xf numFmtId="169" fontId="24" fillId="8" borderId="5" xfId="0" applyNumberFormat="1" applyFont="1" applyFill="1" applyBorder="1" applyAlignment="1">
      <alignment horizontal="left" indent="1"/>
    </xf>
    <xf numFmtId="169" fontId="24" fillId="7" borderId="5" xfId="0" applyNumberFormat="1" applyFont="1" applyFill="1" applyBorder="1" applyAlignment="1">
      <alignment horizontal="left" vertical="center"/>
    </xf>
    <xf numFmtId="169" fontId="25" fillId="4" borderId="5" xfId="0" applyNumberFormat="1" applyFont="1" applyFill="1" applyBorder="1" applyAlignment="1">
      <alignment horizontal="left" vertical="center"/>
    </xf>
    <xf numFmtId="169" fontId="25" fillId="5" borderId="7" xfId="0" applyNumberFormat="1" applyFont="1" applyFill="1" applyBorder="1" applyAlignment="1">
      <alignment horizontal="left" vertical="center" indent="2"/>
    </xf>
    <xf numFmtId="169" fontId="25" fillId="4" borderId="5" xfId="0" applyNumberFormat="1" applyFont="1" applyFill="1" applyBorder="1" applyAlignment="1">
      <alignment horizontal="left" indent="2"/>
    </xf>
    <xf numFmtId="0" fontId="24" fillId="8" borderId="4" xfId="0" applyFont="1" applyFill="1" applyBorder="1" applyAlignment="1">
      <alignment horizontal="center"/>
    </xf>
    <xf numFmtId="0" fontId="24" fillId="8" borderId="4" xfId="0" applyFont="1" applyFill="1" applyBorder="1" applyAlignment="1">
      <alignment vertical="center" wrapText="1"/>
    </xf>
    <xf numFmtId="0" fontId="22" fillId="2" borderId="4" xfId="0" applyFont="1" applyFill="1" applyBorder="1"/>
    <xf numFmtId="0" fontId="24" fillId="7" borderId="4" xfId="0" applyFont="1" applyFill="1" applyBorder="1"/>
    <xf numFmtId="0" fontId="25" fillId="4" borderId="4" xfId="0" applyFont="1" applyFill="1" applyBorder="1"/>
    <xf numFmtId="0" fontId="24" fillId="8" borderId="4" xfId="0" applyFont="1" applyFill="1" applyBorder="1"/>
    <xf numFmtId="0" fontId="22" fillId="2" borderId="4" xfId="0" applyFont="1" applyFill="1" applyBorder="1" applyAlignment="1">
      <alignment vertical="center" wrapText="1"/>
    </xf>
    <xf numFmtId="0" fontId="24" fillId="7" borderId="4" xfId="0" applyFont="1" applyFill="1" applyBorder="1" applyAlignment="1">
      <alignment vertical="center" wrapText="1"/>
    </xf>
    <xf numFmtId="0" fontId="25" fillId="5" borderId="6" xfId="0" applyFont="1" applyFill="1" applyBorder="1" applyAlignment="1">
      <alignment horizontal="center"/>
    </xf>
    <xf numFmtId="0" fontId="24" fillId="7" borderId="4" xfId="0" applyFont="1" applyFill="1" applyBorder="1" applyAlignment="1">
      <alignment vertical="center"/>
    </xf>
    <xf numFmtId="0" fontId="24" fillId="9" borderId="4" xfId="0" applyFont="1" applyFill="1" applyBorder="1"/>
    <xf numFmtId="169" fontId="24" fillId="9" borderId="5" xfId="0" applyNumberFormat="1" applyFont="1" applyFill="1" applyBorder="1" applyAlignment="1">
      <alignment horizontal="left" vertical="center"/>
    </xf>
    <xf numFmtId="0" fontId="24" fillId="9" borderId="5" xfId="0" applyFont="1" applyFill="1" applyBorder="1" applyAlignment="1">
      <alignment horizontal="left" vertical="center"/>
    </xf>
    <xf numFmtId="0" fontId="24" fillId="10" borderId="4" xfId="0" applyFont="1" applyFill="1" applyBorder="1" applyAlignment="1">
      <alignment vertical="center"/>
    </xf>
    <xf numFmtId="169" fontId="24" fillId="10" borderId="5" xfId="0" applyNumberFormat="1" applyFont="1" applyFill="1" applyBorder="1" applyAlignment="1">
      <alignment horizontal="left" vertical="center"/>
    </xf>
    <xf numFmtId="0" fontId="25" fillId="4" borderId="4" xfId="0" applyFont="1" applyFill="1" applyBorder="1" applyAlignment="1">
      <alignment horizontal="left" indent="2"/>
    </xf>
    <xf numFmtId="0" fontId="24" fillId="8" borderId="5" xfId="0" applyFont="1" applyFill="1" applyBorder="1" applyAlignment="1">
      <alignment horizontal="left" vertical="center"/>
    </xf>
    <xf numFmtId="0" fontId="22" fillId="2" borderId="4" xfId="0" applyFont="1" applyFill="1" applyBorder="1" applyAlignment="1">
      <alignment wrapText="1"/>
    </xf>
    <xf numFmtId="169" fontId="25" fillId="5" borderId="7" xfId="0" applyNumberFormat="1" applyFont="1" applyFill="1" applyBorder="1" applyAlignment="1">
      <alignment horizontal="left" vertical="center"/>
    </xf>
    <xf numFmtId="0" fontId="25" fillId="2" borderId="0" xfId="0" applyFont="1" applyFill="1" applyAlignment="1">
      <alignment horizontal="left" indent="2"/>
    </xf>
    <xf numFmtId="169" fontId="25" fillId="2" borderId="0" xfId="0" applyNumberFormat="1" applyFont="1" applyFill="1" applyAlignment="1">
      <alignment horizontal="left" vertical="center"/>
    </xf>
    <xf numFmtId="0" fontId="26" fillId="2" borderId="0" xfId="0" applyFont="1" applyFill="1"/>
    <xf numFmtId="169" fontId="26" fillId="2" borderId="0" xfId="0" applyNumberFormat="1" applyFont="1" applyFill="1"/>
    <xf numFmtId="170" fontId="22" fillId="0" borderId="5" xfId="0" applyNumberFormat="1" applyFont="1" applyBorder="1" applyAlignment="1">
      <alignment horizontal="right" vertical="center" wrapText="1"/>
    </xf>
    <xf numFmtId="0" fontId="27" fillId="0" borderId="0" xfId="0" applyFont="1" applyAlignment="1">
      <alignment horizontal="left" vertical="center"/>
    </xf>
    <xf numFmtId="169" fontId="22" fillId="2" borderId="0" xfId="0" applyNumberFormat="1" applyFont="1" applyFill="1" applyBorder="1" applyAlignment="1">
      <alignment horizontal="right" vertical="center" wrapText="1"/>
    </xf>
    <xf numFmtId="0" fontId="29" fillId="5" borderId="17" xfId="7" applyFont="1" applyFill="1" applyBorder="1" applyAlignment="1">
      <alignment horizontal="center" vertical="center" wrapText="1"/>
    </xf>
    <xf numFmtId="0" fontId="29" fillId="5" borderId="17" xfId="7" applyFont="1" applyFill="1" applyBorder="1" applyAlignment="1">
      <alignment horizontal="center" vertical="center"/>
    </xf>
    <xf numFmtId="0" fontId="17" fillId="5" borderId="0" xfId="7" applyFont="1" applyFill="1" applyAlignment="1">
      <alignment horizontal="center" vertical="center" wrapText="1"/>
    </xf>
    <xf numFmtId="0" fontId="29" fillId="5" borderId="19" xfId="7" applyFont="1" applyFill="1" applyBorder="1" applyAlignment="1">
      <alignment horizontal="center" vertical="center"/>
    </xf>
    <xf numFmtId="0" fontId="29" fillId="5" borderId="19" xfId="7" applyFont="1" applyFill="1" applyBorder="1" applyAlignment="1">
      <alignment horizontal="center" vertical="center" wrapText="1"/>
    </xf>
    <xf numFmtId="0" fontId="29" fillId="5" borderId="0" xfId="7" applyFont="1" applyFill="1" applyAlignment="1">
      <alignment horizontal="center" vertical="center" wrapText="1"/>
    </xf>
    <xf numFmtId="14" fontId="17" fillId="5" borderId="0" xfId="7" applyNumberFormat="1" applyFont="1" applyFill="1" applyAlignment="1">
      <alignment horizontal="center" vertical="center" wrapText="1"/>
    </xf>
    <xf numFmtId="14" fontId="30" fillId="0" borderId="0" xfId="7" applyNumberFormat="1" applyFont="1" applyFill="1" applyAlignment="1">
      <alignment wrapText="1"/>
    </xf>
    <xf numFmtId="0" fontId="17" fillId="0" borderId="0" xfId="7" applyFont="1" applyFill="1" applyAlignment="1">
      <alignment wrapText="1"/>
    </xf>
    <xf numFmtId="0" fontId="28" fillId="0" borderId="0" xfId="7"/>
    <xf numFmtId="164" fontId="28" fillId="0" borderId="0" xfId="7" applyNumberFormat="1"/>
    <xf numFmtId="14" fontId="28" fillId="0" borderId="0" xfId="7" applyNumberFormat="1"/>
    <xf numFmtId="2" fontId="28" fillId="0" borderId="0" xfId="7" applyNumberFormat="1"/>
    <xf numFmtId="0" fontId="29" fillId="5" borderId="0" xfId="0" applyFont="1" applyFill="1" applyAlignment="1">
      <alignment horizontal="center" vertical="center" wrapText="1"/>
    </xf>
    <xf numFmtId="0" fontId="29" fillId="6" borderId="0" xfId="0" applyFont="1" applyFill="1" applyAlignment="1">
      <alignment horizontal="center" vertical="center" wrapText="1"/>
    </xf>
    <xf numFmtId="2" fontId="29" fillId="5" borderId="0" xfId="0" applyNumberFormat="1" applyFont="1" applyFill="1" applyAlignment="1">
      <alignment horizontal="center" vertical="center" wrapText="1"/>
    </xf>
    <xf numFmtId="14" fontId="19" fillId="0" borderId="0" xfId="0" applyNumberFormat="1" applyFont="1"/>
    <xf numFmtId="0" fontId="31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horizontal="center"/>
    </xf>
    <xf numFmtId="164" fontId="31" fillId="2" borderId="0" xfId="1" applyFont="1" applyFill="1" applyAlignment="1">
      <alignment horizontal="center"/>
    </xf>
    <xf numFmtId="164" fontId="0" fillId="2" borderId="0" xfId="1" applyFont="1" applyFill="1"/>
    <xf numFmtId="4" fontId="31" fillId="2" borderId="0" xfId="0" applyNumberFormat="1" applyFont="1" applyFill="1"/>
    <xf numFmtId="14" fontId="31" fillId="2" borderId="0" xfId="0" applyNumberFormat="1" applyFont="1" applyFill="1"/>
    <xf numFmtId="164" fontId="31" fillId="2" borderId="0" xfId="1" applyFont="1" applyFill="1"/>
    <xf numFmtId="166" fontId="31" fillId="2" borderId="0" xfId="0" applyNumberFormat="1" applyFont="1" applyFill="1"/>
    <xf numFmtId="10" fontId="31" fillId="2" borderId="0" xfId="6" applyNumberFormat="1" applyFont="1" applyFill="1"/>
    <xf numFmtId="168" fontId="31" fillId="2" borderId="0" xfId="6" applyNumberFormat="1" applyFont="1" applyFill="1"/>
    <xf numFmtId="2" fontId="31" fillId="2" borderId="0" xfId="0" applyNumberFormat="1" applyFont="1" applyFill="1"/>
    <xf numFmtId="0" fontId="32" fillId="2" borderId="0" xfId="0" applyFont="1" applyFill="1" applyAlignment="1">
      <alignment horizontal="center" vertical="center"/>
    </xf>
    <xf numFmtId="4" fontId="32" fillId="2" borderId="0" xfId="0" applyNumberFormat="1" applyFont="1" applyFill="1"/>
    <xf numFmtId="0" fontId="31" fillId="2" borderId="0" xfId="0" applyFont="1" applyFill="1" applyAlignment="1">
      <alignment horizontal="left"/>
    </xf>
    <xf numFmtId="0" fontId="33" fillId="2" borderId="0" xfId="0" applyFont="1" applyFill="1" applyAlignment="1">
      <alignment horizontal="center" vertical="center"/>
    </xf>
    <xf numFmtId="0" fontId="0" fillId="0" borderId="0" xfId="0" applyFill="1"/>
    <xf numFmtId="170" fontId="34" fillId="2" borderId="0" xfId="0" applyNumberFormat="1" applyFont="1" applyFill="1" applyAlignment="1">
      <alignment horizontal="right" vertical="center" wrapText="1"/>
    </xf>
    <xf numFmtId="170" fontId="34" fillId="0" borderId="0" xfId="0" applyNumberFormat="1" applyFont="1" applyAlignment="1">
      <alignment horizontal="right" vertical="center" wrapText="1"/>
    </xf>
    <xf numFmtId="0" fontId="7" fillId="0" borderId="4" xfId="0" applyFont="1" applyFill="1" applyBorder="1"/>
    <xf numFmtId="169" fontId="7" fillId="0" borderId="0" xfId="0" applyNumberFormat="1" applyFont="1" applyFill="1" applyAlignment="1">
      <alignment horizontal="right" vertical="center" wrapText="1"/>
    </xf>
    <xf numFmtId="170" fontId="7" fillId="0" borderId="0" xfId="0" applyNumberFormat="1" applyFont="1" applyFill="1" applyAlignment="1">
      <alignment horizontal="right" vertical="center" wrapText="1"/>
    </xf>
    <xf numFmtId="169" fontId="7" fillId="0" borderId="5" xfId="0" applyNumberFormat="1" applyFont="1" applyFill="1" applyBorder="1" applyAlignment="1">
      <alignment horizontal="right" vertical="center" wrapText="1"/>
    </xf>
    <xf numFmtId="0" fontId="7" fillId="0" borderId="4" xfId="0" applyFont="1" applyFill="1" applyBorder="1" applyAlignment="1">
      <alignment wrapText="1"/>
    </xf>
    <xf numFmtId="0" fontId="22" fillId="0" borderId="4" xfId="0" applyFont="1" applyFill="1" applyBorder="1"/>
    <xf numFmtId="169" fontId="22" fillId="0" borderId="5" xfId="0" applyNumberFormat="1" applyFont="1" applyFill="1" applyBorder="1"/>
    <xf numFmtId="169" fontId="1" fillId="0" borderId="0" xfId="0" applyNumberFormat="1" applyFont="1" applyFill="1"/>
    <xf numFmtId="0" fontId="22" fillId="0" borderId="4" xfId="0" applyFont="1" applyFill="1" applyBorder="1" applyAlignment="1">
      <alignment wrapText="1"/>
    </xf>
    <xf numFmtId="164" fontId="19" fillId="0" borderId="0" xfId="1" applyFont="1" applyFill="1"/>
    <xf numFmtId="0" fontId="8" fillId="12" borderId="0" xfId="0" applyFont="1" applyFill="1" applyBorder="1" applyAlignment="1">
      <alignment horizontal="left" wrapText="1" indent="1"/>
    </xf>
    <xf numFmtId="170" fontId="7" fillId="2" borderId="0" xfId="0" applyNumberFormat="1" applyFont="1" applyFill="1" applyBorder="1" applyAlignment="1">
      <alignment horizontal="right" vertical="center" wrapText="1"/>
    </xf>
    <xf numFmtId="170" fontId="8" fillId="11" borderId="0" xfId="0" applyNumberFormat="1" applyFont="1" applyFill="1" applyBorder="1" applyAlignment="1">
      <alignment horizontal="right" vertical="center" wrapText="1"/>
    </xf>
    <xf numFmtId="169" fontId="7" fillId="2" borderId="0" xfId="0" applyNumberFormat="1" applyFont="1" applyFill="1" applyBorder="1" applyAlignment="1">
      <alignment horizontal="right" vertical="center" wrapText="1"/>
    </xf>
    <xf numFmtId="170" fontId="7" fillId="0" borderId="0" xfId="0" applyNumberFormat="1" applyFont="1" applyBorder="1" applyAlignment="1">
      <alignment horizontal="right" vertical="center" wrapText="1"/>
    </xf>
    <xf numFmtId="170" fontId="8" fillId="0" borderId="0" xfId="0" applyNumberFormat="1" applyFont="1" applyBorder="1" applyAlignment="1">
      <alignment horizontal="right" vertical="center" wrapText="1"/>
    </xf>
    <xf numFmtId="169" fontId="7" fillId="0" borderId="0" xfId="0" applyNumberFormat="1" applyFont="1" applyFill="1" applyBorder="1" applyAlignment="1">
      <alignment horizontal="right" vertical="center" wrapText="1"/>
    </xf>
    <xf numFmtId="170" fontId="7" fillId="0" borderId="0" xfId="0" applyNumberFormat="1" applyFont="1" applyFill="1" applyBorder="1" applyAlignment="1">
      <alignment horizontal="right" vertical="center" wrapText="1"/>
    </xf>
    <xf numFmtId="170" fontId="8" fillId="0" borderId="0" xfId="0" applyNumberFormat="1" applyFont="1" applyFill="1" applyBorder="1" applyAlignment="1">
      <alignment horizontal="right" vertical="center" wrapText="1"/>
    </xf>
    <xf numFmtId="170" fontId="22" fillId="0" borderId="0" xfId="0" applyNumberFormat="1" applyFont="1" applyFill="1" applyBorder="1" applyAlignment="1">
      <alignment horizontal="right" vertical="center" wrapText="1"/>
    </xf>
    <xf numFmtId="0" fontId="4" fillId="3" borderId="6" xfId="0" applyFont="1" applyFill="1" applyBorder="1"/>
    <xf numFmtId="169" fontId="4" fillId="3" borderId="14" xfId="0" applyNumberFormat="1" applyFont="1" applyFill="1" applyBorder="1" applyAlignment="1">
      <alignment horizontal="right" vertical="center" wrapText="1"/>
    </xf>
    <xf numFmtId="169" fontId="4" fillId="3" borderId="7" xfId="0" applyNumberFormat="1" applyFont="1" applyFill="1" applyBorder="1" applyAlignment="1">
      <alignment horizontal="right" vertical="center" wrapText="1"/>
    </xf>
    <xf numFmtId="0" fontId="36" fillId="0" borderId="0" xfId="0" applyFont="1"/>
    <xf numFmtId="0" fontId="8" fillId="2" borderId="0" xfId="0" applyFont="1" applyFill="1" applyBorder="1" applyAlignment="1">
      <alignment horizontal="center"/>
    </xf>
    <xf numFmtId="0" fontId="0" fillId="0" borderId="0" xfId="0" applyBorder="1"/>
    <xf numFmtId="0" fontId="8" fillId="12" borderId="0" xfId="0" applyFont="1" applyFill="1" applyBorder="1" applyAlignment="1">
      <alignment horizontal="center" vertical="center" wrapText="1"/>
    </xf>
    <xf numFmtId="170" fontId="4" fillId="3" borderId="0" xfId="0" applyNumberFormat="1" applyFont="1" applyFill="1" applyBorder="1" applyAlignment="1">
      <alignment horizontal="right" vertical="center"/>
    </xf>
    <xf numFmtId="0" fontId="8" fillId="12" borderId="0" xfId="0" applyFont="1" applyFill="1" applyBorder="1" applyAlignment="1">
      <alignment horizontal="right" vertical="center" wrapText="1"/>
    </xf>
    <xf numFmtId="0" fontId="8" fillId="13" borderId="0" xfId="0" applyFont="1" applyFill="1" applyBorder="1" applyAlignment="1">
      <alignment horizontal="right" vertical="center" wrapText="1"/>
    </xf>
    <xf numFmtId="169" fontId="8" fillId="11" borderId="0" xfId="0" applyNumberFormat="1" applyFont="1" applyFill="1" applyBorder="1" applyAlignment="1">
      <alignment horizontal="right" vertical="center" wrapText="1"/>
    </xf>
    <xf numFmtId="169" fontId="4" fillId="3" borderId="0" xfId="0" applyNumberFormat="1" applyFont="1" applyFill="1" applyBorder="1" applyAlignment="1">
      <alignment horizontal="right" vertical="center" wrapText="1"/>
    </xf>
    <xf numFmtId="170" fontId="7" fillId="0" borderId="5" xfId="0" applyNumberFormat="1" applyFont="1" applyFill="1" applyBorder="1" applyAlignment="1">
      <alignment horizontal="right" vertical="center" wrapText="1"/>
    </xf>
    <xf numFmtId="43" fontId="0" fillId="0" borderId="0" xfId="0" applyNumberFormat="1" applyFill="1"/>
    <xf numFmtId="43" fontId="0" fillId="2" borderId="0" xfId="0" applyNumberFormat="1" applyFill="1"/>
    <xf numFmtId="0" fontId="4" fillId="2" borderId="4" xfId="0" applyFont="1" applyFill="1" applyBorder="1" applyAlignment="1">
      <alignment horizontal="left" indent="2"/>
    </xf>
    <xf numFmtId="169" fontId="4" fillId="2" borderId="0" xfId="0" applyNumberFormat="1" applyFont="1" applyFill="1" applyBorder="1" applyAlignment="1">
      <alignment horizontal="center" vertical="center" wrapText="1"/>
    </xf>
    <xf numFmtId="0" fontId="27" fillId="0" borderId="4" xfId="0" applyFont="1" applyBorder="1" applyAlignment="1">
      <alignment horizontal="left" vertical="center"/>
    </xf>
    <xf numFmtId="0" fontId="27" fillId="0" borderId="0" xfId="0" applyFont="1" applyBorder="1" applyAlignment="1">
      <alignment horizontal="left" vertical="center"/>
    </xf>
    <xf numFmtId="164" fontId="27" fillId="0" borderId="0" xfId="1" applyFont="1" applyBorder="1" applyAlignment="1">
      <alignment horizontal="left" vertical="center"/>
    </xf>
    <xf numFmtId="0" fontId="27" fillId="0" borderId="5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169" fontId="1" fillId="2" borderId="0" xfId="0" applyNumberFormat="1" applyFont="1" applyFill="1" applyBorder="1" applyAlignment="1">
      <alignment horizontal="right" vertical="center" wrapText="1"/>
    </xf>
    <xf numFmtId="0" fontId="37" fillId="0" borderId="0" xfId="0" applyFont="1" applyFill="1"/>
    <xf numFmtId="164" fontId="37" fillId="2" borderId="0" xfId="1" applyFont="1" applyFill="1"/>
    <xf numFmtId="0" fontId="37" fillId="2" borderId="0" xfId="0" applyFont="1" applyFill="1"/>
    <xf numFmtId="0" fontId="34" fillId="2" borderId="4" xfId="0" applyFont="1" applyFill="1" applyBorder="1" applyAlignment="1">
      <alignment wrapText="1"/>
    </xf>
    <xf numFmtId="169" fontId="34" fillId="2" borderId="0" xfId="0" applyNumberFormat="1" applyFont="1" applyFill="1" applyAlignment="1">
      <alignment horizontal="right" vertical="center" wrapText="1"/>
    </xf>
    <xf numFmtId="169" fontId="34" fillId="2" borderId="5" xfId="0" applyNumberFormat="1" applyFont="1" applyFill="1" applyBorder="1" applyAlignment="1">
      <alignment horizontal="right" vertical="center" wrapText="1"/>
    </xf>
    <xf numFmtId="169" fontId="8" fillId="2" borderId="0" xfId="0" applyNumberFormat="1" applyFont="1" applyFill="1" applyAlignment="1">
      <alignment horizontal="right" vertical="center" wrapText="1"/>
    </xf>
    <xf numFmtId="169" fontId="7" fillId="2" borderId="7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0" xfId="5" applyFont="1" applyFill="1" applyAlignment="1">
      <alignment vertical="center"/>
    </xf>
    <xf numFmtId="0" fontId="39" fillId="0" borderId="26" xfId="0" applyFont="1" applyBorder="1" applyAlignment="1">
      <alignment horizontal="left" vertical="center" wrapText="1"/>
    </xf>
    <xf numFmtId="0" fontId="39" fillId="0" borderId="26" xfId="0" applyFont="1" applyBorder="1" applyAlignment="1">
      <alignment horizontal="left" vertical="center"/>
    </xf>
    <xf numFmtId="0" fontId="39" fillId="0" borderId="26" xfId="0" applyFont="1" applyBorder="1" applyAlignment="1">
      <alignment horizontal="center" vertical="center" wrapText="1"/>
    </xf>
    <xf numFmtId="0" fontId="39" fillId="0" borderId="26" xfId="0" applyFont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40" fillId="0" borderId="0" xfId="0" applyFont="1" applyFill="1" applyAlignment="1">
      <alignment horizontal="left" vertical="center"/>
    </xf>
    <xf numFmtId="0" fontId="40" fillId="0" borderId="0" xfId="0" applyFont="1" applyFill="1" applyAlignment="1">
      <alignment horizontal="left" vertical="center" wrapText="1"/>
    </xf>
    <xf numFmtId="14" fontId="40" fillId="0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center" vertical="center"/>
    </xf>
    <xf numFmtId="0" fontId="40" fillId="0" borderId="0" xfId="0" applyFont="1" applyFill="1" applyAlignment="1">
      <alignment horizontal="center" vertical="center"/>
    </xf>
    <xf numFmtId="43" fontId="43" fillId="0" borderId="0" xfId="10" applyFont="1" applyFill="1" applyBorder="1" applyAlignment="1">
      <alignment horizontal="left" vertical="center"/>
    </xf>
    <xf numFmtId="9" fontId="39" fillId="0" borderId="0" xfId="6" applyFont="1" applyFill="1" applyBorder="1" applyAlignment="1">
      <alignment vertical="center"/>
    </xf>
    <xf numFmtId="9" fontId="40" fillId="0" borderId="0" xfId="6" applyFont="1" applyFill="1" applyBorder="1" applyAlignment="1">
      <alignment vertical="center"/>
    </xf>
    <xf numFmtId="43" fontId="44" fillId="0" borderId="0" xfId="11" applyFont="1" applyFill="1" applyBorder="1" applyAlignment="1">
      <alignment horizontal="center" vertical="center"/>
    </xf>
    <xf numFmtId="9" fontId="44" fillId="0" borderId="0" xfId="6" applyFont="1" applyFill="1" applyBorder="1" applyAlignment="1">
      <alignment vertical="center"/>
    </xf>
    <xf numFmtId="9" fontId="0" fillId="0" borderId="0" xfId="6" applyFont="1" applyFill="1"/>
    <xf numFmtId="43" fontId="43" fillId="0" borderId="0" xfId="11" applyFont="1" applyFill="1" applyBorder="1" applyAlignment="1">
      <alignment horizontal="center" vertical="center"/>
    </xf>
    <xf numFmtId="43" fontId="0" fillId="0" borderId="0" xfId="6" applyNumberFormat="1" applyFont="1" applyFill="1"/>
    <xf numFmtId="43" fontId="44" fillId="0" borderId="0" xfId="11" applyFont="1" applyFill="1" applyBorder="1" applyAlignment="1">
      <alignment vertical="center"/>
    </xf>
    <xf numFmtId="167" fontId="0" fillId="0" borderId="0" xfId="6" applyNumberFormat="1" applyFont="1" applyFill="1"/>
    <xf numFmtId="43" fontId="44" fillId="0" borderId="0" xfId="10" applyFont="1" applyFill="1" applyBorder="1" applyAlignment="1">
      <alignment horizontal="left" vertical="center"/>
    </xf>
    <xf numFmtId="9" fontId="44" fillId="0" borderId="0" xfId="6" applyFont="1" applyFill="1" applyBorder="1" applyAlignment="1">
      <alignment horizontal="center" vertical="center"/>
    </xf>
    <xf numFmtId="0" fontId="40" fillId="0" borderId="0" xfId="0" applyFont="1" applyAlignment="1">
      <alignment horizontal="left" vertical="center" wrapText="1"/>
    </xf>
    <xf numFmtId="0" fontId="44" fillId="0" borderId="0" xfId="0" applyFont="1" applyFill="1" applyAlignment="1">
      <alignment horizontal="left" vertical="center"/>
    </xf>
    <xf numFmtId="0" fontId="43" fillId="0" borderId="0" xfId="0" applyFont="1" applyFill="1" applyAlignment="1">
      <alignment horizontal="left" vertical="center"/>
    </xf>
    <xf numFmtId="0" fontId="43" fillId="0" borderId="0" xfId="0" applyFont="1" applyFill="1" applyAlignment="1">
      <alignment horizontal="center" vertical="center"/>
    </xf>
    <xf numFmtId="0" fontId="44" fillId="0" borderId="0" xfId="0" applyFont="1" applyFill="1" applyAlignment="1">
      <alignment horizontal="left" vertical="center" wrapText="1"/>
    </xf>
    <xf numFmtId="9" fontId="43" fillId="0" borderId="0" xfId="6" applyFont="1" applyFill="1" applyBorder="1" applyAlignment="1">
      <alignment horizontal="center" vertical="center"/>
    </xf>
    <xf numFmtId="9" fontId="43" fillId="0" borderId="0" xfId="6" applyFont="1" applyFill="1" applyBorder="1" applyAlignment="1">
      <alignment horizontal="right"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 wrapText="1"/>
    </xf>
    <xf numFmtId="0" fontId="40" fillId="0" borderId="0" xfId="0" applyFont="1" applyAlignment="1">
      <alignment horizontal="center" vertical="center" wrapText="1"/>
    </xf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42" fillId="0" borderId="0" xfId="5" applyFont="1"/>
    <xf numFmtId="0" fontId="45" fillId="0" borderId="0" xfId="5" applyFont="1" applyFill="1"/>
    <xf numFmtId="0" fontId="38" fillId="0" borderId="0" xfId="0" applyFont="1"/>
    <xf numFmtId="0" fontId="17" fillId="0" borderId="0" xfId="0" applyFont="1" applyAlignment="1">
      <alignment horizontal="center" vertical="center"/>
    </xf>
    <xf numFmtId="0" fontId="17" fillId="17" borderId="1" xfId="0" applyFont="1" applyFill="1" applyBorder="1"/>
    <xf numFmtId="0" fontId="17" fillId="17" borderId="1" xfId="0" applyFont="1" applyFill="1" applyBorder="1" applyAlignment="1">
      <alignment horizontal="center"/>
    </xf>
    <xf numFmtId="43" fontId="0" fillId="2" borderId="0" xfId="10" applyFont="1" applyFill="1" applyBorder="1" applyAlignment="1"/>
    <xf numFmtId="43" fontId="0" fillId="0" borderId="0" xfId="12" applyFont="1"/>
    <xf numFmtId="0" fontId="0" fillId="2" borderId="0" xfId="0" applyFill="1" applyAlignment="1">
      <alignment vertical="center" wrapText="1"/>
    </xf>
    <xf numFmtId="43" fontId="0" fillId="2" borderId="0" xfId="10" applyFont="1" applyFill="1" applyBorder="1" applyAlignment="1">
      <alignment horizontal="center" vertical="center"/>
    </xf>
    <xf numFmtId="0" fontId="46" fillId="0" borderId="0" xfId="0" applyFont="1"/>
    <xf numFmtId="43" fontId="0" fillId="2" borderId="0" xfId="12" applyFont="1" applyFill="1" applyBorder="1" applyAlignment="1"/>
    <xf numFmtId="43" fontId="0" fillId="0" borderId="0" xfId="11" applyFont="1" applyAlignment="1"/>
    <xf numFmtId="43" fontId="0" fillId="0" borderId="0" xfId="10" applyFont="1" applyAlignment="1"/>
    <xf numFmtId="43" fontId="0" fillId="2" borderId="0" xfId="10" applyFont="1" applyFill="1" applyBorder="1" applyAlignment="1">
      <alignment vertical="center"/>
    </xf>
    <xf numFmtId="0" fontId="0" fillId="2" borderId="0" xfId="0" applyFill="1" applyAlignment="1">
      <alignment vertical="center"/>
    </xf>
    <xf numFmtId="43" fontId="17" fillId="17" borderId="1" xfId="10" applyFont="1" applyFill="1" applyBorder="1" applyAlignment="1"/>
    <xf numFmtId="0" fontId="40" fillId="2" borderId="0" xfId="0" applyFont="1" applyFill="1"/>
    <xf numFmtId="43" fontId="17" fillId="2" borderId="0" xfId="10" applyFont="1" applyFill="1" applyBorder="1" applyAlignment="1"/>
    <xf numFmtId="0" fontId="40" fillId="0" borderId="0" xfId="0" applyFont="1"/>
    <xf numFmtId="0" fontId="26" fillId="2" borderId="0" xfId="0" applyFont="1" applyFill="1" applyAlignment="1">
      <alignment wrapText="1"/>
    </xf>
    <xf numFmtId="14" fontId="40" fillId="0" borderId="0" xfId="0" applyNumberFormat="1" applyFont="1" applyAlignment="1">
      <alignment horizontal="center" vertical="center"/>
    </xf>
    <xf numFmtId="9" fontId="39" fillId="0" borderId="0" xfId="6" applyFont="1" applyFill="1" applyBorder="1" applyAlignment="1">
      <alignment horizontal="center" vertical="center"/>
    </xf>
    <xf numFmtId="9" fontId="0" fillId="0" borderId="0" xfId="6" applyFont="1"/>
    <xf numFmtId="43" fontId="26" fillId="2" borderId="0" xfId="0" applyNumberFormat="1" applyFont="1" applyFill="1" applyAlignment="1">
      <alignment wrapText="1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43" fontId="43" fillId="0" borderId="0" xfId="6" applyNumberFormat="1" applyFont="1" applyFill="1" applyBorder="1" applyAlignment="1">
      <alignment horizontal="right" vertical="center"/>
    </xf>
    <xf numFmtId="0" fontId="50" fillId="2" borderId="20" xfId="0" applyFont="1" applyFill="1" applyBorder="1" applyAlignment="1">
      <alignment horizontal="center" vertical="center"/>
    </xf>
    <xf numFmtId="0" fontId="51" fillId="2" borderId="20" xfId="0" applyFont="1" applyFill="1" applyBorder="1" applyAlignment="1">
      <alignment horizontal="center" vertical="center"/>
    </xf>
    <xf numFmtId="2" fontId="0" fillId="0" borderId="0" xfId="0" applyNumberFormat="1"/>
    <xf numFmtId="0" fontId="23" fillId="2" borderId="20" xfId="0" applyFont="1" applyFill="1" applyBorder="1" applyAlignment="1">
      <alignment horizontal="left" vertical="center"/>
    </xf>
    <xf numFmtId="43" fontId="47" fillId="2" borderId="20" xfId="12" applyFont="1" applyFill="1" applyBorder="1" applyAlignment="1" applyProtection="1">
      <alignment horizontal="right" vertical="center"/>
    </xf>
    <xf numFmtId="0" fontId="52" fillId="2" borderId="0" xfId="0" applyFont="1" applyFill="1" applyBorder="1" applyAlignment="1">
      <alignment horizontal="left" vertical="center"/>
    </xf>
    <xf numFmtId="0" fontId="54" fillId="2" borderId="20" xfId="0" applyFont="1" applyFill="1" applyBorder="1"/>
    <xf numFmtId="0" fontId="41" fillId="2" borderId="20" xfId="0" applyFont="1" applyFill="1" applyBorder="1" applyAlignment="1">
      <alignment horizontal="center" vertical="center"/>
    </xf>
    <xf numFmtId="0" fontId="21" fillId="2" borderId="29" xfId="0" applyFont="1" applyFill="1" applyBorder="1" applyAlignment="1">
      <alignment horizontal="left" vertical="center"/>
    </xf>
    <xf numFmtId="43" fontId="53" fillId="2" borderId="20" xfId="11" applyFont="1" applyFill="1" applyBorder="1" applyAlignment="1" applyProtection="1">
      <alignment horizontal="center" vertical="center"/>
    </xf>
    <xf numFmtId="0" fontId="55" fillId="2" borderId="0" xfId="0" applyFont="1" applyFill="1" applyBorder="1" applyAlignment="1" applyProtection="1">
      <alignment horizontal="left" vertical="center"/>
    </xf>
    <xf numFmtId="173" fontId="26" fillId="2" borderId="0" xfId="0" applyNumberFormat="1" applyFont="1" applyFill="1" applyBorder="1" applyAlignment="1" applyProtection="1">
      <alignment horizontal="left" vertical="center"/>
    </xf>
    <xf numFmtId="0" fontId="55" fillId="2" borderId="0" xfId="0" applyFont="1" applyFill="1" applyAlignment="1" applyProtection="1"/>
    <xf numFmtId="0" fontId="40" fillId="2" borderId="0" xfId="0" applyFont="1" applyFill="1" applyAlignment="1" applyProtection="1"/>
    <xf numFmtId="17" fontId="40" fillId="0" borderId="0" xfId="0" applyNumberFormat="1" applyFont="1" applyAlignment="1">
      <alignment horizontal="left"/>
    </xf>
    <xf numFmtId="0" fontId="57" fillId="2" borderId="0" xfId="13" applyFont="1" applyFill="1" applyAlignment="1">
      <alignment horizontal="center"/>
    </xf>
    <xf numFmtId="0" fontId="20" fillId="2" borderId="0" xfId="0" applyFont="1" applyFill="1" applyAlignment="1">
      <alignment vertical="center"/>
    </xf>
    <xf numFmtId="0" fontId="20" fillId="0" borderId="0" xfId="0" applyFont="1"/>
    <xf numFmtId="0" fontId="18" fillId="0" borderId="0" xfId="0" applyFont="1"/>
    <xf numFmtId="0" fontId="56" fillId="0" borderId="0" xfId="13" applyFont="1"/>
    <xf numFmtId="0" fontId="56" fillId="2" borderId="0" xfId="13" applyFont="1" applyFill="1"/>
    <xf numFmtId="0" fontId="0" fillId="0" borderId="0" xfId="13" applyFont="1"/>
    <xf numFmtId="0" fontId="18" fillId="2" borderId="0" xfId="13" applyFont="1" applyFill="1"/>
    <xf numFmtId="0" fontId="20" fillId="2" borderId="0" xfId="13" applyFont="1" applyFill="1"/>
    <xf numFmtId="0" fontId="45" fillId="0" borderId="0" xfId="5" applyFont="1" applyFill="1" applyAlignment="1">
      <alignment vertical="center"/>
    </xf>
    <xf numFmtId="0" fontId="56" fillId="0" borderId="20" xfId="13" applyFont="1" applyBorder="1" applyAlignment="1">
      <alignment horizontal="center" vertical="center" wrapText="1"/>
    </xf>
    <xf numFmtId="0" fontId="56" fillId="2" borderId="20" xfId="13" applyFont="1" applyFill="1" applyBorder="1" applyAlignment="1">
      <alignment horizontal="center" vertical="center" wrapText="1"/>
    </xf>
    <xf numFmtId="0" fontId="58" fillId="2" borderId="20" xfId="13" applyFont="1" applyFill="1" applyBorder="1" applyAlignment="1">
      <alignment horizontal="center" vertical="center" wrapText="1"/>
    </xf>
    <xf numFmtId="17" fontId="58" fillId="2" borderId="20" xfId="13" applyNumberFormat="1" applyFont="1" applyFill="1" applyBorder="1" applyAlignment="1">
      <alignment horizontal="center" vertical="center" wrapText="1"/>
    </xf>
    <xf numFmtId="0" fontId="56" fillId="0" borderId="20" xfId="0" applyFont="1" applyBorder="1" applyAlignment="1">
      <alignment horizontal="center" vertical="center" wrapText="1"/>
    </xf>
    <xf numFmtId="0" fontId="59" fillId="0" borderId="0" xfId="13" applyFont="1"/>
    <xf numFmtId="0" fontId="59" fillId="2" borderId="0" xfId="13" applyFont="1" applyFill="1"/>
    <xf numFmtId="0" fontId="60" fillId="0" borderId="0" xfId="0" applyFont="1" applyAlignment="1">
      <alignment vertical="center" wrapText="1"/>
    </xf>
    <xf numFmtId="0" fontId="60" fillId="0" borderId="0" xfId="0" applyFont="1" applyAlignment="1">
      <alignment horizontal="center" wrapText="1"/>
    </xf>
    <xf numFmtId="0" fontId="56" fillId="0" borderId="20" xfId="13" applyFont="1" applyBorder="1"/>
    <xf numFmtId="2" fontId="56" fillId="0" borderId="20" xfId="13" applyNumberFormat="1" applyFont="1" applyBorder="1"/>
    <xf numFmtId="43" fontId="56" fillId="2" borderId="20" xfId="14" applyNumberFormat="1" applyFont="1" applyFill="1" applyBorder="1" applyAlignment="1"/>
    <xf numFmtId="43" fontId="56" fillId="0" borderId="20" xfId="14" applyNumberFormat="1" applyFont="1" applyBorder="1" applyAlignment="1"/>
    <xf numFmtId="169" fontId="56" fillId="2" borderId="20" xfId="14" applyFont="1" applyFill="1" applyBorder="1" applyAlignment="1"/>
    <xf numFmtId="169" fontId="56" fillId="0" borderId="20" xfId="14" applyFont="1" applyFill="1" applyBorder="1" applyAlignment="1"/>
    <xf numFmtId="169" fontId="56" fillId="0" borderId="20" xfId="14" applyFont="1" applyFill="1" applyBorder="1" applyAlignment="1">
      <alignment horizontal="right"/>
    </xf>
    <xf numFmtId="2" fontId="56" fillId="2" borderId="20" xfId="13" applyNumberFormat="1" applyFont="1" applyFill="1" applyBorder="1"/>
    <xf numFmtId="2" fontId="56" fillId="2" borderId="20" xfId="0" applyNumberFormat="1" applyFont="1" applyFill="1" applyBorder="1"/>
    <xf numFmtId="2" fontId="56" fillId="0" borderId="20" xfId="13" applyNumberFormat="1" applyFont="1" applyFill="1" applyBorder="1"/>
    <xf numFmtId="169" fontId="56" fillId="2" borderId="0" xfId="14" applyFont="1" applyFill="1" applyBorder="1" applyAlignment="1"/>
    <xf numFmtId="169" fontId="56" fillId="0" borderId="0" xfId="14" applyFont="1" applyFill="1" applyBorder="1" applyAlignment="1"/>
    <xf numFmtId="0" fontId="58" fillId="2" borderId="0" xfId="13" applyFont="1" applyFill="1"/>
    <xf numFmtId="2" fontId="57" fillId="0" borderId="0" xfId="13" applyNumberFormat="1" applyFont="1"/>
    <xf numFmtId="169" fontId="20" fillId="0" borderId="0" xfId="14" applyFont="1" applyFill="1" applyAlignment="1">
      <alignment vertical="center"/>
    </xf>
    <xf numFmtId="169" fontId="61" fillId="0" borderId="0" xfId="0" applyNumberFormat="1" applyFont="1" applyAlignment="1">
      <alignment vertical="center"/>
    </xf>
    <xf numFmtId="2" fontId="56" fillId="0" borderId="0" xfId="13" applyNumberFormat="1" applyFont="1"/>
    <xf numFmtId="2" fontId="56" fillId="2" borderId="0" xfId="13" applyNumberFormat="1" applyFont="1" applyFill="1"/>
    <xf numFmtId="169" fontId="56" fillId="0" borderId="0" xfId="13" applyNumberFormat="1" applyFont="1"/>
    <xf numFmtId="169" fontId="58" fillId="2" borderId="0" xfId="14" applyFont="1" applyFill="1" applyBorder="1" applyAlignment="1">
      <alignment horizontal="right"/>
    </xf>
    <xf numFmtId="169" fontId="58" fillId="0" borderId="0" xfId="14" applyFont="1" applyFill="1" applyBorder="1" applyAlignment="1">
      <alignment horizontal="right"/>
    </xf>
    <xf numFmtId="169" fontId="56" fillId="2" borderId="0" xfId="14" applyFont="1" applyFill="1" applyBorder="1" applyAlignment="1">
      <alignment horizontal="right"/>
    </xf>
    <xf numFmtId="169" fontId="56" fillId="2" borderId="0" xfId="0" applyNumberFormat="1" applyFont="1" applyFill="1" applyAlignment="1">
      <alignment horizontal="right"/>
    </xf>
    <xf numFmtId="169" fontId="58" fillId="2" borderId="0" xfId="15" applyNumberFormat="1" applyFont="1" applyFill="1" applyBorder="1" applyAlignment="1">
      <alignment horizontal="right"/>
    </xf>
    <xf numFmtId="169" fontId="58" fillId="0" borderId="0" xfId="15" applyNumberFormat="1" applyFont="1" applyFill="1" applyBorder="1" applyAlignment="1">
      <alignment horizontal="right"/>
    </xf>
    <xf numFmtId="2" fontId="59" fillId="0" borderId="0" xfId="13" applyNumberFormat="1" applyFont="1"/>
    <xf numFmtId="2" fontId="59" fillId="2" borderId="0" xfId="13" applyNumberFormat="1" applyFont="1" applyFill="1"/>
    <xf numFmtId="169" fontId="59" fillId="2" borderId="0" xfId="14" applyFont="1" applyFill="1" applyAlignment="1"/>
    <xf numFmtId="169" fontId="59" fillId="0" borderId="0" xfId="14" applyFont="1" applyFill="1" applyAlignment="1"/>
    <xf numFmtId="2" fontId="62" fillId="2" borderId="0" xfId="13" applyNumberFormat="1" applyFont="1" applyFill="1"/>
    <xf numFmtId="43" fontId="57" fillId="0" borderId="0" xfId="14" applyNumberFormat="1" applyFont="1" applyFill="1" applyAlignment="1"/>
    <xf numFmtId="0" fontId="56" fillId="0" borderId="0" xfId="0" applyFont="1" applyAlignment="1">
      <alignment horizontal="center" vertical="center" wrapText="1"/>
    </xf>
    <xf numFmtId="2" fontId="59" fillId="2" borderId="0" xfId="0" applyNumberFormat="1" applyFont="1" applyFill="1"/>
    <xf numFmtId="2" fontId="62" fillId="0" borderId="0" xfId="13" applyNumberFormat="1" applyFont="1" applyFill="1"/>
    <xf numFmtId="43" fontId="59" fillId="2" borderId="0" xfId="10" applyFont="1" applyFill="1" applyAlignment="1"/>
    <xf numFmtId="0" fontId="59" fillId="0" borderId="0" xfId="13" applyFont="1" applyAlignment="1">
      <alignment wrapText="1"/>
    </xf>
    <xf numFmtId="0" fontId="61" fillId="0" borderId="0" xfId="0" applyFont="1"/>
    <xf numFmtId="169" fontId="56" fillId="0" borderId="0" xfId="14" applyFont="1" applyFill="1" applyAlignment="1"/>
    <xf numFmtId="169" fontId="56" fillId="0" borderId="0" xfId="14" applyFont="1" applyFill="1" applyAlignment="1">
      <alignment horizontal="right"/>
    </xf>
    <xf numFmtId="2" fontId="58" fillId="0" borderId="0" xfId="13" applyNumberFormat="1" applyFont="1"/>
    <xf numFmtId="2" fontId="56" fillId="0" borderId="0" xfId="0" applyNumberFormat="1" applyFont="1"/>
    <xf numFmtId="2" fontId="58" fillId="2" borderId="0" xfId="13" applyNumberFormat="1" applyFont="1" applyFill="1"/>
    <xf numFmtId="169" fontId="59" fillId="0" borderId="0" xfId="14" applyFont="1" applyFill="1" applyAlignment="1">
      <alignment horizontal="right"/>
    </xf>
    <xf numFmtId="2" fontId="62" fillId="0" borderId="0" xfId="13" applyNumberFormat="1" applyFont="1"/>
    <xf numFmtId="2" fontId="59" fillId="0" borderId="0" xfId="0" applyNumberFormat="1" applyFont="1"/>
    <xf numFmtId="0" fontId="0" fillId="2" borderId="0" xfId="13" applyFont="1" applyFill="1"/>
    <xf numFmtId="0" fontId="40" fillId="0" borderId="0" xfId="13" applyFont="1"/>
    <xf numFmtId="0" fontId="40" fillId="2" borderId="0" xfId="13" applyFont="1" applyFill="1"/>
    <xf numFmtId="0" fontId="18" fillId="2" borderId="0" xfId="0" applyFont="1" applyFill="1"/>
    <xf numFmtId="0" fontId="20" fillId="2" borderId="0" xfId="0" applyFont="1" applyFill="1"/>
    <xf numFmtId="0" fontId="65" fillId="2" borderId="0" xfId="13" applyFont="1" applyFill="1" applyAlignment="1">
      <alignment horizontal="center"/>
    </xf>
    <xf numFmtId="0" fontId="37" fillId="0" borderId="0" xfId="0" applyFont="1"/>
    <xf numFmtId="0" fontId="66" fillId="2" borderId="0" xfId="13" applyFont="1" applyFill="1" applyAlignment="1">
      <alignment horizontal="center"/>
    </xf>
    <xf numFmtId="0" fontId="37" fillId="2" borderId="0" xfId="13" applyFont="1" applyFill="1"/>
    <xf numFmtId="0" fontId="58" fillId="2" borderId="20" xfId="13" applyFont="1" applyFill="1" applyBorder="1" applyAlignment="1">
      <alignment vertical="center" wrapText="1"/>
    </xf>
    <xf numFmtId="0" fontId="62" fillId="2" borderId="0" xfId="13" applyFont="1" applyFill="1"/>
    <xf numFmtId="0" fontId="37" fillId="0" borderId="0" xfId="13" applyFont="1"/>
    <xf numFmtId="169" fontId="18" fillId="2" borderId="0" xfId="14" applyFont="1" applyFill="1" applyAlignment="1"/>
    <xf numFmtId="0" fontId="67" fillId="0" borderId="0" xfId="0" applyFont="1"/>
    <xf numFmtId="0" fontId="58" fillId="2" borderId="20" xfId="13" applyFont="1" applyFill="1" applyBorder="1"/>
    <xf numFmtId="2" fontId="58" fillId="2" borderId="20" xfId="13" applyNumberFormat="1" applyFont="1" applyFill="1" applyBorder="1"/>
    <xf numFmtId="2" fontId="58" fillId="0" borderId="20" xfId="13" applyNumberFormat="1" applyFont="1" applyBorder="1"/>
    <xf numFmtId="2" fontId="58" fillId="0" borderId="20" xfId="13" applyNumberFormat="1" applyFont="1" applyBorder="1" applyAlignment="1">
      <alignment horizontal="right"/>
    </xf>
    <xf numFmtId="2" fontId="56" fillId="0" borderId="20" xfId="0" applyNumberFormat="1" applyFont="1" applyFill="1" applyBorder="1"/>
    <xf numFmtId="0" fontId="58" fillId="0" borderId="0" xfId="13" applyFont="1"/>
    <xf numFmtId="0" fontId="65" fillId="2" borderId="0" xfId="13" applyFont="1" applyFill="1"/>
    <xf numFmtId="43" fontId="58" fillId="2" borderId="0" xfId="13" applyNumberFormat="1" applyFont="1" applyFill="1"/>
    <xf numFmtId="43" fontId="58" fillId="2" borderId="0" xfId="14" applyNumberFormat="1" applyFont="1" applyFill="1" applyBorder="1" applyAlignment="1"/>
    <xf numFmtId="43" fontId="58" fillId="0" borderId="0" xfId="14" applyNumberFormat="1" applyFont="1" applyFill="1" applyBorder="1" applyAlignment="1"/>
    <xf numFmtId="43" fontId="56" fillId="2" borderId="0" xfId="14" applyNumberFormat="1" applyFont="1" applyFill="1" applyBorder="1" applyAlignment="1"/>
    <xf numFmtId="43" fontId="56" fillId="2" borderId="0" xfId="0" applyNumberFormat="1" applyFont="1" applyFill="1"/>
    <xf numFmtId="43" fontId="56" fillId="0" borderId="0" xfId="0" applyNumberFormat="1" applyFont="1" applyFill="1"/>
    <xf numFmtId="2" fontId="66" fillId="2" borderId="0" xfId="13" applyNumberFormat="1" applyFont="1" applyFill="1"/>
    <xf numFmtId="43" fontId="62" fillId="2" borderId="0" xfId="14" applyNumberFormat="1" applyFont="1" applyFill="1" applyAlignment="1"/>
    <xf numFmtId="43" fontId="62" fillId="0" borderId="0" xfId="14" applyNumberFormat="1" applyFont="1" applyFill="1" applyAlignment="1"/>
    <xf numFmtId="43" fontId="59" fillId="2" borderId="0" xfId="14" applyNumberFormat="1" applyFont="1" applyFill="1" applyAlignment="1"/>
    <xf numFmtId="43" fontId="59" fillId="2" borderId="0" xfId="0" applyNumberFormat="1" applyFont="1" applyFill="1"/>
    <xf numFmtId="43" fontId="59" fillId="0" borderId="0" xfId="0" applyNumberFormat="1" applyFont="1" applyFill="1"/>
    <xf numFmtId="43" fontId="37" fillId="2" borderId="0" xfId="12" applyFont="1" applyFill="1"/>
    <xf numFmtId="43" fontId="37" fillId="0" borderId="0" xfId="12" applyFont="1" applyFill="1"/>
    <xf numFmtId="0" fontId="62" fillId="2" borderId="0" xfId="13" applyFont="1" applyFill="1" applyAlignment="1">
      <alignment wrapText="1"/>
    </xf>
    <xf numFmtId="43" fontId="66" fillId="2" borderId="0" xfId="14" applyNumberFormat="1" applyFont="1" applyFill="1" applyAlignment="1"/>
    <xf numFmtId="2" fontId="18" fillId="0" borderId="0" xfId="0" applyNumberFormat="1" applyFont="1"/>
    <xf numFmtId="43" fontId="58" fillId="0" borderId="0" xfId="14" applyNumberFormat="1" applyFont="1" applyFill="1" applyAlignment="1"/>
    <xf numFmtId="43" fontId="58" fillId="2" borderId="0" xfId="14" applyNumberFormat="1" applyFont="1" applyFill="1" applyAlignment="1">
      <alignment horizontal="right"/>
    </xf>
    <xf numFmtId="43" fontId="58" fillId="0" borderId="0" xfId="14" applyNumberFormat="1" applyFont="1" applyFill="1" applyAlignment="1">
      <alignment horizontal="right"/>
    </xf>
    <xf numFmtId="43" fontId="56" fillId="0" borderId="0" xfId="14" applyNumberFormat="1" applyFont="1" applyFill="1" applyBorder="1" applyAlignment="1"/>
    <xf numFmtId="43" fontId="56" fillId="0" borderId="0" xfId="0" applyNumberFormat="1" applyFont="1"/>
    <xf numFmtId="43" fontId="58" fillId="0" borderId="0" xfId="15" applyFont="1" applyFill="1" applyBorder="1" applyAlignment="1"/>
    <xf numFmtId="0" fontId="62" fillId="0" borderId="0" xfId="13" applyFont="1"/>
    <xf numFmtId="167" fontId="62" fillId="0" borderId="0" xfId="16" applyNumberFormat="1" applyFont="1" applyFill="1" applyAlignment="1"/>
    <xf numFmtId="43" fontId="62" fillId="2" borderId="0" xfId="14" applyNumberFormat="1" applyFont="1" applyFill="1" applyAlignment="1">
      <alignment horizontal="right"/>
    </xf>
    <xf numFmtId="43" fontId="62" fillId="0" borderId="0" xfId="14" applyNumberFormat="1" applyFont="1" applyFill="1" applyAlignment="1">
      <alignment horizontal="right"/>
    </xf>
    <xf numFmtId="167" fontId="66" fillId="0" borderId="0" xfId="16" applyNumberFormat="1" applyFont="1" applyFill="1" applyAlignment="1"/>
    <xf numFmtId="167" fontId="59" fillId="0" borderId="0" xfId="16" applyNumberFormat="1" applyFont="1" applyFill="1" applyAlignment="1"/>
    <xf numFmtId="43" fontId="59" fillId="0" borderId="0" xfId="0" applyNumberFormat="1" applyFont="1"/>
    <xf numFmtId="43" fontId="59" fillId="0" borderId="0" xfId="14" applyNumberFormat="1" applyFont="1" applyFill="1" applyAlignment="1"/>
    <xf numFmtId="43" fontId="62" fillId="0" borderId="0" xfId="15" applyFont="1" applyFill="1" applyAlignment="1"/>
    <xf numFmtId="169" fontId="18" fillId="0" borderId="0" xfId="0" applyNumberFormat="1" applyFont="1"/>
    <xf numFmtId="0" fontId="44" fillId="2" borderId="0" xfId="13" applyFont="1" applyFill="1"/>
    <xf numFmtId="41" fontId="20" fillId="2" borderId="0" xfId="17" applyFont="1" applyFill="1" applyAlignment="1"/>
    <xf numFmtId="41" fontId="18" fillId="0" borderId="0" xfId="0" applyNumberFormat="1" applyFont="1"/>
    <xf numFmtId="169" fontId="20" fillId="2" borderId="0" xfId="0" applyNumberFormat="1" applyFont="1" applyFill="1"/>
    <xf numFmtId="0" fontId="56" fillId="2" borderId="0" xfId="13" applyFont="1" applyFill="1" applyAlignment="1">
      <alignment horizontal="center"/>
    </xf>
    <xf numFmtId="0" fontId="59" fillId="2" borderId="0" xfId="13" applyFont="1" applyFill="1" applyAlignment="1">
      <alignment horizontal="center"/>
    </xf>
    <xf numFmtId="0" fontId="68" fillId="2" borderId="0" xfId="13" applyFont="1" applyFill="1"/>
    <xf numFmtId="0" fontId="69" fillId="2" borderId="0" xfId="13" applyFont="1" applyFill="1"/>
    <xf numFmtId="0" fontId="69" fillId="0" borderId="0" xfId="13" applyFont="1"/>
    <xf numFmtId="0" fontId="70" fillId="0" borderId="0" xfId="0" applyFont="1"/>
    <xf numFmtId="0" fontId="45" fillId="0" borderId="0" xfId="5" applyFont="1" applyFill="1" applyAlignment="1">
      <alignment horizontal="left" vertical="center"/>
    </xf>
    <xf numFmtId="0" fontId="56" fillId="2" borderId="20" xfId="13" applyFont="1" applyFill="1" applyBorder="1"/>
    <xf numFmtId="43" fontId="56" fillId="0" borderId="20" xfId="16" applyNumberFormat="1" applyFont="1" applyFill="1" applyBorder="1" applyAlignment="1"/>
    <xf numFmtId="43" fontId="56" fillId="0" borderId="20" xfId="16" applyNumberFormat="1" applyFont="1" applyFill="1" applyBorder="1" applyAlignment="1">
      <alignment horizontal="right"/>
    </xf>
    <xf numFmtId="0" fontId="59" fillId="2" borderId="0" xfId="13" applyFont="1" applyFill="1" applyAlignment="1">
      <alignment horizontal="right"/>
    </xf>
    <xf numFmtId="0" fontId="59" fillId="0" borderId="0" xfId="13" applyFont="1" applyAlignment="1">
      <alignment horizontal="right"/>
    </xf>
    <xf numFmtId="0" fontId="71" fillId="2" borderId="0" xfId="13" applyFont="1" applyFill="1"/>
    <xf numFmtId="43" fontId="56" fillId="2" borderId="0" xfId="14" applyNumberFormat="1" applyFont="1" applyFill="1" applyAlignment="1"/>
    <xf numFmtId="169" fontId="56" fillId="2" borderId="0" xfId="14" applyFont="1" applyFill="1" applyAlignment="1"/>
    <xf numFmtId="169" fontId="56" fillId="2" borderId="0" xfId="14" applyFont="1" applyFill="1" applyAlignment="1">
      <alignment horizontal="right"/>
    </xf>
    <xf numFmtId="43" fontId="58" fillId="2" borderId="0" xfId="14" applyNumberFormat="1" applyFont="1" applyFill="1" applyAlignment="1"/>
    <xf numFmtId="10" fontId="59" fillId="2" borderId="0" xfId="16" applyNumberFormat="1" applyFont="1" applyFill="1" applyAlignment="1"/>
    <xf numFmtId="10" fontId="59" fillId="2" borderId="0" xfId="16" applyNumberFormat="1" applyFont="1" applyFill="1" applyAlignment="1">
      <alignment horizontal="right"/>
    </xf>
    <xf numFmtId="10" fontId="59" fillId="0" borderId="0" xfId="16" applyNumberFormat="1" applyFont="1" applyFill="1" applyAlignment="1">
      <alignment horizontal="right"/>
    </xf>
    <xf numFmtId="2" fontId="71" fillId="2" borderId="0" xfId="13" applyNumberFormat="1" applyFont="1" applyFill="1"/>
    <xf numFmtId="2" fontId="70" fillId="0" borderId="0" xfId="0" applyNumberFormat="1" applyFont="1"/>
    <xf numFmtId="2" fontId="35" fillId="0" borderId="0" xfId="0" applyNumberFormat="1" applyFont="1"/>
    <xf numFmtId="169" fontId="59" fillId="2" borderId="0" xfId="14" applyFont="1" applyFill="1" applyAlignment="1">
      <alignment horizontal="right"/>
    </xf>
    <xf numFmtId="43" fontId="59" fillId="2" borderId="0" xfId="12" applyFont="1" applyFill="1"/>
    <xf numFmtId="43" fontId="59" fillId="2" borderId="0" xfId="14" applyNumberFormat="1" applyFont="1" applyFill="1" applyAlignment="1">
      <alignment horizontal="right"/>
    </xf>
    <xf numFmtId="43" fontId="59" fillId="0" borderId="0" xfId="14" applyNumberFormat="1" applyFont="1" applyFill="1" applyAlignment="1">
      <alignment horizontal="right"/>
    </xf>
    <xf numFmtId="43" fontId="56" fillId="0" borderId="0" xfId="14" applyNumberFormat="1" applyFont="1" applyFill="1" applyAlignment="1"/>
    <xf numFmtId="43" fontId="58" fillId="0" borderId="0" xfId="15" applyFont="1" applyFill="1" applyAlignment="1"/>
    <xf numFmtId="167" fontId="59" fillId="0" borderId="0" xfId="16" applyNumberFormat="1" applyFont="1" applyFill="1" applyAlignment="1">
      <alignment horizontal="right"/>
    </xf>
    <xf numFmtId="0" fontId="70" fillId="2" borderId="0" xfId="0" applyFont="1" applyFill="1"/>
    <xf numFmtId="169" fontId="70" fillId="2" borderId="0" xfId="0" applyNumberFormat="1" applyFont="1" applyFill="1"/>
    <xf numFmtId="0" fontId="70" fillId="2" borderId="0" xfId="13" applyFont="1" applyFill="1"/>
    <xf numFmtId="0" fontId="60" fillId="2" borderId="0" xfId="13" applyFont="1" applyFill="1"/>
    <xf numFmtId="164" fontId="8" fillId="2" borderId="20" xfId="1" applyFont="1" applyFill="1" applyBorder="1" applyAlignment="1">
      <alignment horizontal="right" vertical="center"/>
    </xf>
    <xf numFmtId="164" fontId="8" fillId="14" borderId="22" xfId="1" applyFont="1" applyFill="1" applyBorder="1" applyAlignment="1">
      <alignment horizontal="right" vertical="center"/>
    </xf>
    <xf numFmtId="164" fontId="7" fillId="0" borderId="22" xfId="1" applyFont="1" applyBorder="1" applyAlignment="1">
      <alignment horizontal="right"/>
    </xf>
    <xf numFmtId="164" fontId="8" fillId="15" borderId="22" xfId="1" applyFont="1" applyFill="1" applyBorder="1" applyAlignment="1">
      <alignment horizontal="right" vertical="center"/>
    </xf>
    <xf numFmtId="169" fontId="4" fillId="5" borderId="12" xfId="0" applyNumberFormat="1" applyFont="1" applyFill="1" applyBorder="1" applyAlignment="1">
      <alignment horizontal="center" vertical="center" wrapText="1"/>
    </xf>
    <xf numFmtId="164" fontId="8" fillId="2" borderId="29" xfId="1" applyFont="1" applyFill="1" applyBorder="1" applyAlignment="1">
      <alignment horizontal="right" vertical="center"/>
    </xf>
    <xf numFmtId="164" fontId="8" fillId="14" borderId="21" xfId="1" applyFont="1" applyFill="1" applyBorder="1" applyAlignment="1">
      <alignment horizontal="right" vertical="center"/>
    </xf>
    <xf numFmtId="164" fontId="7" fillId="0" borderId="21" xfId="1" applyFont="1" applyBorder="1" applyAlignment="1">
      <alignment horizontal="right"/>
    </xf>
    <xf numFmtId="164" fontId="8" fillId="15" borderId="21" xfId="1" applyFont="1" applyFill="1" applyBorder="1" applyAlignment="1">
      <alignment horizontal="right" vertical="center"/>
    </xf>
    <xf numFmtId="169" fontId="8" fillId="14" borderId="21" xfId="0" applyNumberFormat="1" applyFont="1" applyFill="1" applyBorder="1" applyAlignment="1">
      <alignment horizontal="right" vertical="center"/>
    </xf>
    <xf numFmtId="170" fontId="8" fillId="9" borderId="21" xfId="0" applyNumberFormat="1" applyFont="1" applyFill="1" applyBorder="1" applyAlignment="1">
      <alignment horizontal="right" vertical="center"/>
    </xf>
    <xf numFmtId="170" fontId="7" fillId="0" borderId="21" xfId="0" applyNumberFormat="1" applyFont="1" applyBorder="1" applyAlignment="1">
      <alignment horizontal="right"/>
    </xf>
    <xf numFmtId="169" fontId="8" fillId="15" borderId="21" xfId="0" applyNumberFormat="1" applyFont="1" applyFill="1" applyBorder="1" applyAlignment="1">
      <alignment horizontal="right"/>
    </xf>
    <xf numFmtId="170" fontId="7" fillId="0" borderId="10" xfId="0" applyNumberFormat="1" applyFont="1" applyBorder="1" applyAlignment="1">
      <alignment horizontal="right"/>
    </xf>
    <xf numFmtId="169" fontId="4" fillId="5" borderId="13" xfId="0" applyNumberFormat="1" applyFont="1" applyFill="1" applyBorder="1" applyAlignment="1">
      <alignment horizontal="center" vertical="center" wrapText="1"/>
    </xf>
    <xf numFmtId="164" fontId="8" fillId="2" borderId="25" xfId="1" applyFont="1" applyFill="1" applyBorder="1" applyAlignment="1">
      <alignment horizontal="right" vertical="center"/>
    </xf>
    <xf numFmtId="164" fontId="8" fillId="14" borderId="24" xfId="1" applyFont="1" applyFill="1" applyBorder="1" applyAlignment="1">
      <alignment horizontal="right" vertical="center"/>
    </xf>
    <xf numFmtId="164" fontId="7" fillId="0" borderId="24" xfId="1" applyFont="1" applyBorder="1" applyAlignment="1">
      <alignment horizontal="right"/>
    </xf>
    <xf numFmtId="164" fontId="8" fillId="15" borderId="24" xfId="1" applyFont="1" applyFill="1" applyBorder="1" applyAlignment="1">
      <alignment horizontal="right" vertical="center"/>
    </xf>
    <xf numFmtId="169" fontId="8" fillId="14" borderId="24" xfId="0" applyNumberFormat="1" applyFont="1" applyFill="1" applyBorder="1" applyAlignment="1">
      <alignment horizontal="right" vertical="center"/>
    </xf>
    <xf numFmtId="170" fontId="8" fillId="9" borderId="24" xfId="0" applyNumberFormat="1" applyFont="1" applyFill="1" applyBorder="1" applyAlignment="1">
      <alignment horizontal="right" vertical="center"/>
    </xf>
    <xf numFmtId="170" fontId="7" fillId="0" borderId="24" xfId="0" applyNumberFormat="1" applyFont="1" applyBorder="1" applyAlignment="1">
      <alignment horizontal="right"/>
    </xf>
    <xf numFmtId="169" fontId="8" fillId="15" borderId="24" xfId="0" applyNumberFormat="1" applyFont="1" applyFill="1" applyBorder="1" applyAlignment="1">
      <alignment horizontal="right"/>
    </xf>
    <xf numFmtId="170" fontId="7" fillId="0" borderId="11" xfId="0" applyNumberFormat="1" applyFont="1" applyBorder="1" applyAlignment="1">
      <alignment horizontal="right"/>
    </xf>
    <xf numFmtId="169" fontId="4" fillId="5" borderId="30" xfId="0" applyNumberFormat="1" applyFont="1" applyFill="1" applyBorder="1" applyAlignment="1">
      <alignment horizontal="center" vertical="center" wrapText="1"/>
    </xf>
    <xf numFmtId="164" fontId="0" fillId="0" borderId="22" xfId="1" applyFont="1" applyBorder="1"/>
    <xf numFmtId="0" fontId="8" fillId="16" borderId="21" xfId="0" applyFont="1" applyFill="1" applyBorder="1" applyAlignment="1">
      <alignment horizontal="left" vertical="center"/>
    </xf>
    <xf numFmtId="0" fontId="7" fillId="0" borderId="10" xfId="0" applyFont="1" applyBorder="1" applyAlignment="1">
      <alignment horizontal="left" vertical="center" indent="1"/>
    </xf>
    <xf numFmtId="169" fontId="4" fillId="5" borderId="31" xfId="0" applyNumberFormat="1" applyFont="1" applyFill="1" applyBorder="1" applyAlignment="1">
      <alignment horizontal="center" vertical="center" wrapText="1"/>
    </xf>
    <xf numFmtId="164" fontId="8" fillId="2" borderId="1" xfId="1" applyFont="1" applyFill="1" applyBorder="1" applyAlignment="1">
      <alignment horizontal="right" vertical="center"/>
    </xf>
    <xf numFmtId="164" fontId="8" fillId="14" borderId="0" xfId="1" applyFont="1" applyFill="1" applyBorder="1" applyAlignment="1">
      <alignment horizontal="right" vertical="center"/>
    </xf>
    <xf numFmtId="164" fontId="7" fillId="0" borderId="0" xfId="1" applyFont="1" applyBorder="1" applyAlignment="1">
      <alignment horizontal="right"/>
    </xf>
    <xf numFmtId="164" fontId="8" fillId="15" borderId="0" xfId="1" applyFont="1" applyFill="1" applyBorder="1" applyAlignment="1">
      <alignment horizontal="right" vertical="center"/>
    </xf>
    <xf numFmtId="169" fontId="8" fillId="14" borderId="0" xfId="0" applyNumberFormat="1" applyFont="1" applyFill="1" applyBorder="1" applyAlignment="1">
      <alignment horizontal="right" vertical="center"/>
    </xf>
    <xf numFmtId="170" fontId="8" fillId="9" borderId="0" xfId="0" applyNumberFormat="1" applyFont="1" applyFill="1" applyBorder="1" applyAlignment="1">
      <alignment horizontal="right" vertical="center"/>
    </xf>
    <xf numFmtId="170" fontId="7" fillId="0" borderId="0" xfId="0" applyNumberFormat="1" applyFont="1" applyBorder="1" applyAlignment="1">
      <alignment horizontal="right"/>
    </xf>
    <xf numFmtId="169" fontId="8" fillId="15" borderId="0" xfId="0" applyNumberFormat="1" applyFont="1" applyFill="1" applyBorder="1" applyAlignment="1">
      <alignment horizontal="right"/>
    </xf>
    <xf numFmtId="170" fontId="7" fillId="0" borderId="18" xfId="0" applyNumberFormat="1" applyFont="1" applyBorder="1" applyAlignment="1">
      <alignment horizontal="right"/>
    </xf>
    <xf numFmtId="0" fontId="72" fillId="18" borderId="0" xfId="0" applyFont="1" applyFill="1" applyAlignment="1"/>
    <xf numFmtId="0" fontId="37" fillId="18" borderId="0" xfId="0" applyFont="1" applyFill="1"/>
    <xf numFmtId="0" fontId="73" fillId="0" borderId="0" xfId="0" applyFont="1" applyAlignment="1"/>
    <xf numFmtId="0" fontId="19" fillId="0" borderId="0" xfId="0" applyFont="1"/>
    <xf numFmtId="0" fontId="19" fillId="0" borderId="0" xfId="0" applyFont="1" applyAlignment="1">
      <alignment horizontal="center"/>
    </xf>
    <xf numFmtId="0" fontId="0" fillId="0" borderId="0" xfId="0" applyFont="1"/>
    <xf numFmtId="0" fontId="16" fillId="0" borderId="0" xfId="5" applyFill="1"/>
    <xf numFmtId="0" fontId="16" fillId="0" borderId="0" xfId="5"/>
    <xf numFmtId="170" fontId="8" fillId="0" borderId="0" xfId="0" applyNumberFormat="1" applyFont="1" applyFill="1" applyAlignment="1">
      <alignment horizontal="right" vertical="center" wrapText="1"/>
    </xf>
    <xf numFmtId="0" fontId="74" fillId="2" borderId="0" xfId="7" applyFont="1" applyFill="1"/>
    <xf numFmtId="164" fontId="23" fillId="2" borderId="0" xfId="8" applyFont="1" applyFill="1"/>
    <xf numFmtId="14" fontId="75" fillId="2" borderId="0" xfId="7" applyNumberFormat="1" applyFont="1" applyFill="1"/>
    <xf numFmtId="164" fontId="23" fillId="2" borderId="0" xfId="8" applyNumberFormat="1" applyFont="1" applyFill="1"/>
    <xf numFmtId="10" fontId="23" fillId="2" borderId="0" xfId="9" applyNumberFormat="1" applyFont="1" applyFill="1"/>
    <xf numFmtId="2" fontId="74" fillId="2" borderId="0" xfId="7" applyNumberFormat="1" applyFont="1" applyFill="1"/>
    <xf numFmtId="165" fontId="23" fillId="2" borderId="0" xfId="9" applyNumberFormat="1" applyFont="1" applyFill="1"/>
    <xf numFmtId="164" fontId="74" fillId="2" borderId="0" xfId="7" applyNumberFormat="1" applyFont="1" applyFill="1"/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left" vertical="center" wrapText="1"/>
    </xf>
    <xf numFmtId="0" fontId="27" fillId="2" borderId="0" xfId="0" applyFont="1" applyFill="1" applyAlignment="1">
      <alignment horizontal="left" vertical="center" wrapText="1"/>
    </xf>
    <xf numFmtId="0" fontId="27" fillId="0" borderId="0" xfId="0" applyFont="1" applyAlignment="1">
      <alignment horizontal="left" vertical="center"/>
    </xf>
    <xf numFmtId="0" fontId="4" fillId="5" borderId="2" xfId="0" applyFont="1" applyFill="1" applyBorder="1" applyAlignment="1">
      <alignment horizontal="center"/>
    </xf>
    <xf numFmtId="0" fontId="4" fillId="5" borderId="16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 wrapText="1"/>
    </xf>
    <xf numFmtId="0" fontId="4" fillId="5" borderId="14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27" fillId="2" borderId="0" xfId="0" applyFont="1" applyFill="1" applyAlignment="1">
      <alignment horizontal="left" vertical="center"/>
    </xf>
    <xf numFmtId="0" fontId="27" fillId="0" borderId="4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0" fontId="27" fillId="2" borderId="4" xfId="0" applyFont="1" applyFill="1" applyBorder="1" applyAlignment="1">
      <alignment horizontal="left" vertical="center" wrapText="1"/>
    </xf>
    <xf numFmtId="0" fontId="27" fillId="2" borderId="0" xfId="0" applyFont="1" applyFill="1" applyBorder="1" applyAlignment="1">
      <alignment horizontal="left" vertical="center" wrapText="1"/>
    </xf>
    <xf numFmtId="0" fontId="27" fillId="2" borderId="5" xfId="0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0" fontId="27" fillId="0" borderId="5" xfId="0" applyFont="1" applyBorder="1" applyAlignment="1">
      <alignment horizontal="left" vertical="center"/>
    </xf>
    <xf numFmtId="0" fontId="27" fillId="2" borderId="4" xfId="0" applyFont="1" applyFill="1" applyBorder="1" applyAlignment="1">
      <alignment horizontal="left" vertical="center"/>
    </xf>
    <xf numFmtId="0" fontId="27" fillId="2" borderId="0" xfId="0" applyFont="1" applyFill="1" applyBorder="1" applyAlignment="1">
      <alignment horizontal="left" vertical="center"/>
    </xf>
    <xf numFmtId="0" fontId="27" fillId="2" borderId="5" xfId="0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/>
    </xf>
    <xf numFmtId="0" fontId="4" fillId="5" borderId="17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wrapText="1"/>
    </xf>
    <xf numFmtId="0" fontId="4" fillId="5" borderId="18" xfId="0" applyFont="1" applyFill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8" fillId="0" borderId="8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24" xfId="0" applyFont="1" applyBorder="1" applyAlignment="1">
      <alignment horizontal="center"/>
    </xf>
    <xf numFmtId="0" fontId="8" fillId="0" borderId="21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8" fillId="0" borderId="24" xfId="0" applyFont="1" applyBorder="1" applyAlignment="1">
      <alignment horizontal="center" wrapText="1"/>
    </xf>
    <xf numFmtId="0" fontId="8" fillId="0" borderId="10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56" fillId="0" borderId="21" xfId="13" applyFont="1" applyBorder="1" applyAlignment="1">
      <alignment horizontal="center"/>
    </xf>
    <xf numFmtId="0" fontId="56" fillId="0" borderId="0" xfId="13" applyFont="1" applyAlignment="1">
      <alignment horizontal="center"/>
    </xf>
    <xf numFmtId="0" fontId="58" fillId="2" borderId="21" xfId="13" applyFont="1" applyFill="1" applyBorder="1" applyAlignment="1">
      <alignment horizontal="center"/>
    </xf>
    <xf numFmtId="0" fontId="58" fillId="2" borderId="0" xfId="13" applyFont="1" applyFill="1" applyAlignment="1">
      <alignment horizontal="center"/>
    </xf>
    <xf numFmtId="0" fontId="62" fillId="2" borderId="21" xfId="13" applyFont="1" applyFill="1" applyBorder="1" applyAlignment="1">
      <alignment horizontal="center" wrapText="1"/>
    </xf>
    <xf numFmtId="0" fontId="62" fillId="2" borderId="0" xfId="13" applyFont="1" applyFill="1" applyAlignment="1">
      <alignment horizontal="center" wrapText="1"/>
    </xf>
    <xf numFmtId="0" fontId="56" fillId="2" borderId="21" xfId="13" applyFont="1" applyFill="1" applyBorder="1" applyAlignment="1">
      <alignment horizontal="center"/>
    </xf>
    <xf numFmtId="0" fontId="56" fillId="2" borderId="0" xfId="13" applyFont="1" applyFill="1" applyAlignment="1">
      <alignment horizontal="center"/>
    </xf>
    <xf numFmtId="0" fontId="59" fillId="2" borderId="21" xfId="13" applyFont="1" applyFill="1" applyBorder="1" applyAlignment="1">
      <alignment horizontal="center"/>
    </xf>
    <xf numFmtId="0" fontId="59" fillId="2" borderId="0" xfId="13" applyFont="1" applyFill="1" applyAlignment="1">
      <alignment horizontal="center"/>
    </xf>
    <xf numFmtId="0" fontId="44" fillId="0" borderId="0" xfId="0" applyFont="1" applyFill="1" applyAlignment="1">
      <alignment horizontal="left" vertical="center" wrapText="1"/>
    </xf>
    <xf numFmtId="0" fontId="38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39" fillId="0" borderId="26" xfId="0" applyFont="1" applyBorder="1" applyAlignment="1">
      <alignment horizontal="center" vertical="center" wrapText="1"/>
    </xf>
    <xf numFmtId="0" fontId="39" fillId="0" borderId="26" xfId="0" applyFont="1" applyBorder="1" applyAlignment="1">
      <alignment horizontal="left" vertical="center" wrapText="1"/>
    </xf>
    <xf numFmtId="0" fontId="44" fillId="0" borderId="27" xfId="0" applyFont="1" applyFill="1" applyBorder="1" applyAlignment="1">
      <alignment horizontal="left" vertical="center"/>
    </xf>
    <xf numFmtId="0" fontId="44" fillId="0" borderId="0" xfId="0" applyFont="1" applyAlignment="1">
      <alignment horizontal="left" vertical="center" wrapText="1"/>
    </xf>
    <xf numFmtId="10" fontId="40" fillId="0" borderId="27" xfId="0" applyNumberFormat="1" applyFont="1" applyFill="1" applyBorder="1" applyAlignment="1">
      <alignment horizontal="left" vertical="center" wrapText="1"/>
    </xf>
    <xf numFmtId="0" fontId="44" fillId="0" borderId="0" xfId="0" applyFont="1" applyAlignment="1">
      <alignment horizontal="left" vertical="center"/>
    </xf>
    <xf numFmtId="0" fontId="39" fillId="0" borderId="17" xfId="0" applyFont="1" applyBorder="1" applyAlignment="1">
      <alignment horizontal="left" vertical="center" wrapText="1"/>
    </xf>
    <xf numFmtId="0" fontId="39" fillId="0" borderId="28" xfId="0" applyFont="1" applyBorder="1" applyAlignment="1">
      <alignment horizontal="left" vertical="center" wrapText="1"/>
    </xf>
    <xf numFmtId="0" fontId="39" fillId="0" borderId="17" xfId="0" applyFont="1" applyBorder="1" applyAlignment="1">
      <alignment horizontal="center" vertical="center" wrapText="1"/>
    </xf>
    <xf numFmtId="0" fontId="39" fillId="0" borderId="28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wrapText="1"/>
    </xf>
    <xf numFmtId="0" fontId="44" fillId="0" borderId="0" xfId="0" applyFont="1" applyBorder="1" applyAlignment="1">
      <alignment horizontal="left" vertical="center"/>
    </xf>
    <xf numFmtId="10" fontId="40" fillId="0" borderId="27" xfId="0" applyNumberFormat="1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/>
    </xf>
    <xf numFmtId="0" fontId="19" fillId="0" borderId="18" xfId="0" applyFont="1" applyBorder="1" applyAlignment="1">
      <alignment horizontal="left"/>
    </xf>
    <xf numFmtId="0" fontId="40" fillId="2" borderId="0" xfId="0" applyFont="1" applyFill="1" applyAlignment="1">
      <alignment horizontal="left" vertical="center" wrapText="1"/>
    </xf>
    <xf numFmtId="0" fontId="19" fillId="2" borderId="29" xfId="0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horizontal="center" vertical="center"/>
    </xf>
    <xf numFmtId="0" fontId="47" fillId="2" borderId="0" xfId="0" applyFont="1" applyFill="1" applyBorder="1" applyAlignment="1" applyProtection="1">
      <alignment horizontal="justify" vertical="center" wrapText="1"/>
    </xf>
    <xf numFmtId="0" fontId="23" fillId="2" borderId="0" xfId="0" applyFont="1" applyFill="1" applyAlignment="1">
      <alignment horizontal="justify" vertical="center" wrapText="1"/>
    </xf>
    <xf numFmtId="0" fontId="49" fillId="2" borderId="18" xfId="0" applyFont="1" applyFill="1" applyBorder="1" applyAlignment="1">
      <alignment horizontal="center" vertical="center"/>
    </xf>
    <xf numFmtId="0" fontId="55" fillId="2" borderId="0" xfId="0" applyFont="1" applyFill="1" applyBorder="1" applyAlignment="1" applyProtection="1">
      <alignment horizontal="left"/>
    </xf>
    <xf numFmtId="0" fontId="21" fillId="0" borderId="0" xfId="0" applyFont="1" applyAlignment="1">
      <alignment horizontal="left" wrapText="1"/>
    </xf>
    <xf numFmtId="0" fontId="19" fillId="2" borderId="20" xfId="0" applyFont="1" applyFill="1" applyBorder="1" applyAlignment="1">
      <alignment horizontal="center" wrapText="1"/>
    </xf>
    <xf numFmtId="172" fontId="53" fillId="2" borderId="0" xfId="0" applyNumberFormat="1" applyFont="1" applyFill="1" applyBorder="1" applyAlignment="1" applyProtection="1">
      <alignment horizontal="justify" vertical="center" wrapText="1"/>
    </xf>
    <xf numFmtId="0" fontId="55" fillId="2" borderId="0" xfId="0" applyFont="1" applyFill="1" applyBorder="1" applyAlignment="1" applyProtection="1">
      <alignment horizontal="justify" vertical="center" wrapText="1"/>
    </xf>
  </cellXfs>
  <cellStyles count="18">
    <cellStyle name="ANCLAS,REZONES Y SUS PARTES,DE FUNDICION,DE HIERRO O DE ACERO" xfId="4" xr:uid="{49E33383-8BA7-4B71-AF4B-3EE557153CC5}"/>
    <cellStyle name="Hipervínculo" xfId="5" builtinId="8"/>
    <cellStyle name="Hipervínculo 2" xfId="3" xr:uid="{05B66452-0577-4520-B0FB-D73B9F7073C9}"/>
    <cellStyle name="Millares" xfId="1" builtinId="3"/>
    <cellStyle name="Millares [0] 2" xfId="17" xr:uid="{75523FA5-E188-4FB7-9124-4150922C036D}"/>
    <cellStyle name="Millares 2 118" xfId="12" xr:uid="{C77D9CF9-71A5-4727-969A-417DBCF472EE}"/>
    <cellStyle name="Millares 2 2 2 2" xfId="15" xr:uid="{1DC8FB83-5181-4074-BDEC-4D174A4A5A8F}"/>
    <cellStyle name="Millares 2 2 2 2 2" xfId="14" xr:uid="{D24777E7-307B-4F40-9031-FF8B650D2EE8}"/>
    <cellStyle name="Millares 3" xfId="8" xr:uid="{3B7A63ED-4C67-448E-B89B-D57645944BEF}"/>
    <cellStyle name="Millares 3 2" xfId="10" xr:uid="{30D45E9D-9789-453B-9F45-15067F77EB98}"/>
    <cellStyle name="Millares 4" xfId="11" xr:uid="{F9171293-833F-4B30-BC5B-EE8FE87C0BF1}"/>
    <cellStyle name="Normal" xfId="0" builtinId="0"/>
    <cellStyle name="Normal 2" xfId="2" xr:uid="{F3A085E3-5CC2-4393-BC5E-E262C875C1E5}"/>
    <cellStyle name="Normal 2 2" xfId="7" xr:uid="{61EB0E8F-7E59-4F67-92F0-8A912A6143B7}"/>
    <cellStyle name="Normal 4" xfId="13" xr:uid="{EE1FF572-D2EE-44A1-A14A-D93432330ABB}"/>
    <cellStyle name="Porcentaje" xfId="6" builtinId="5"/>
    <cellStyle name="Porcentaje 2" xfId="9" xr:uid="{B33A9F3A-AB61-46C0-B573-026ABB455B53}"/>
    <cellStyle name="Porcentaje 2 2" xfId="16" xr:uid="{DA8B82B1-6A1A-4685-8EAF-7147D037EF7C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 algn="ctr">
              <a:defRPr/>
            </a:pPr>
            <a:r>
              <a:rPr lang="en-US" sz="1400" b="1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PLAZOS POR VENCER PONDERADOS (AÑOS)</a:t>
            </a:r>
          </a:p>
        </c:rich>
      </c:tx>
      <c:layout>
        <c:manualLayout>
          <c:xMode val="edge"/>
          <c:yMode val="edge"/>
          <c:x val="0.42653447689760021"/>
          <c:y val="1.4427208579380034E-2"/>
        </c:manualLayout>
      </c:layout>
      <c:overlay val="0"/>
      <c:spPr>
        <a:noFill/>
        <a:ln w="317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461037293005732E-2"/>
          <c:y val="1.8817851190348837E-3"/>
          <c:w val="0.97131548930560019"/>
          <c:h val="0.82599999999999996"/>
        </c:manualLayout>
      </c:layout>
      <c:lineChart>
        <c:grouping val="standard"/>
        <c:varyColors val="0"/>
        <c:ser>
          <c:idx val="0"/>
          <c:order val="0"/>
          <c:tx>
            <c:strRef>
              <c:f>'13.'!$A$8</c:f>
              <c:strCache>
                <c:ptCount val="1"/>
                <c:pt idx="0">
                  <c:v>DEUDA PÚBLICA TOTAL</c:v>
                </c:pt>
              </c:strCache>
            </c:strRef>
          </c:tx>
          <c:spPr>
            <a:ln w="12700" cmpd="sng">
              <a:solidFill>
                <a:srgbClr val="33CCCC"/>
              </a:solidFill>
            </a:ln>
          </c:spPr>
          <c:marker>
            <c:symbol val="diamond"/>
            <c:size val="5"/>
            <c:spPr>
              <a:solidFill>
                <a:srgbClr val="33CCCC"/>
              </a:solidFill>
              <a:ln w="6350" cap="flat" cmpd="sng">
                <a:solidFill>
                  <a:srgbClr val="33CCCC"/>
                </a:solidFill>
              </a:ln>
            </c:spPr>
          </c:marker>
          <c:dLbls>
            <c:numFmt formatCode="#,##0.00" sourceLinked="0"/>
            <c:spPr>
              <a:solidFill>
                <a:srgbClr val="DEEBF7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'13.'!$C$8:$BV$8</c:f>
              <c:numCache>
                <c:formatCode>General</c:formatCode>
                <c:ptCount val="72"/>
                <c:pt idx="0">
                  <c:v>12.15</c:v>
                </c:pt>
                <c:pt idx="1">
                  <c:v>11.91</c:v>
                </c:pt>
                <c:pt idx="2">
                  <c:v>12.08</c:v>
                </c:pt>
                <c:pt idx="3">
                  <c:v>9.69</c:v>
                </c:pt>
                <c:pt idx="4" formatCode="0.00">
                  <c:v>9.09</c:v>
                </c:pt>
                <c:pt idx="5" formatCode="0.00">
                  <c:v>8.8894016935533724</c:v>
                </c:pt>
                <c:pt idx="6" formatCode="_(* #,##0.00_);_(* \(#,##0.00\);_(* &quot;-&quot;??_);_(@_)">
                  <c:v>8.236981156936281</c:v>
                </c:pt>
                <c:pt idx="7" formatCode="_(* #,##0.00_);_(* \(#,##0.00\);_(* &quot;-&quot;??_);_(@_)">
                  <c:v>8.0034394280115517</c:v>
                </c:pt>
                <c:pt idx="8" formatCode="_(* #,##0.00_);_(* \(#,##0.00\);_(* &quot;-&quot;??_);_(@_)">
                  <c:v>7.27828682951447</c:v>
                </c:pt>
                <c:pt idx="9" formatCode="_(* #,##0.00_);_(* \(#,##0.00\);_(* &quot;-&quot;??_);_(@_)">
                  <c:v>8.4013247525055927</c:v>
                </c:pt>
                <c:pt idx="10" formatCode="_(* #,##0.00_);_(* \(#,##0.00\);_(* &quot;-&quot;??_);_(@_)">
                  <c:v>7.6547003856863123</c:v>
                </c:pt>
                <c:pt idx="11" formatCode="_(* #,##0.00_);_(* \(#,##0.00\);_(* &quot;-&quot;??_);_(@_)">
                  <c:v>7.2244725703161921</c:v>
                </c:pt>
                <c:pt idx="12" formatCode="_(* #,##0.00_);_(* \(#,##0.00\);_(* &quot;-&quot;??_);_(@_)">
                  <c:v>6.9274656003547426</c:v>
                </c:pt>
                <c:pt idx="13" formatCode="_(* #,##0.00_);_(* \(#,##0.00\);_(* &quot;-&quot;??_);_(@_)">
                  <c:v>6.4391111899304061</c:v>
                </c:pt>
                <c:pt idx="14" formatCode="_(* #,##0.00_);_(* \(#,##0.00\);_(* &quot;-&quot;??_);_(@_)">
                  <c:v>6.3372629440337507</c:v>
                </c:pt>
                <c:pt idx="15" formatCode="_(* #,##0.00_);_(* \(#,##0.00\);_(* &quot;-&quot;??_);_(@_)">
                  <c:v>6.2460770119747036</c:v>
                </c:pt>
                <c:pt idx="16" formatCode="_(* #,##0.00_);_(* \(#,##0.00\);_(* &quot;-&quot;??_);_(@_)">
                  <c:v>5.9877263494280033</c:v>
                </c:pt>
                <c:pt idx="17" formatCode="_(* #,##0.00_);_(* \(#,##0.00\);_(* &quot;-&quot;??_);_(@_)">
                  <c:v>6.151745635265697</c:v>
                </c:pt>
                <c:pt idx="18" formatCode="_(* #,##0.00_);_(* \(#,##0.00\);_(* &quot;-&quot;??_);_(@_)">
                  <c:v>10.956843358519007</c:v>
                </c:pt>
                <c:pt idx="19" formatCode="_(* #,##0.00_);_(* \(#,##0.00\);_(* &quot;-&quot;??_);_(@_)">
                  <c:v>10.48</c:v>
                </c:pt>
                <c:pt idx="20" formatCode="_(* #,##0.00_);_(* \(#,##0.00\);_(* &quot;-&quot;??_);_(@_)">
                  <c:v>12.519999997897266</c:v>
                </c:pt>
                <c:pt idx="21" formatCode="_(* #,##0.00_);_(* \(#,##0.00\);_(* &quot;-&quot;??_);_(@_)">
                  <c:v>10.49</c:v>
                </c:pt>
                <c:pt idx="22" formatCode="_(* #,##0.00_);_(* \(#,##0.00\);_(* &quot;-&quot;??_);_(@_)">
                  <c:v>10.42</c:v>
                </c:pt>
                <c:pt idx="23" formatCode="_(* #,##0.00_);_(* \(#,##0.00\);_(* &quot;-&quot;??_);_(@_)">
                  <c:v>10.49</c:v>
                </c:pt>
                <c:pt idx="24" formatCode="_(* #,##0.00_);_(* \(#,##0.00\);_(* &quot;-&quot;??_);_(@_)">
                  <c:v>10.45</c:v>
                </c:pt>
                <c:pt idx="25" formatCode="_(* #,##0.00_);_(* \(#,##0.00\);_(* &quot;-&quot;??_);_(@_)">
                  <c:v>10.35</c:v>
                </c:pt>
                <c:pt idx="26" formatCode="_(* #,##0.00_);_(* \(#,##0.00\);_(* &quot;-&quot;??_);_(@_)">
                  <c:v>10.28</c:v>
                </c:pt>
                <c:pt idx="27" formatCode="_(* #,##0.00_);_(* \(#,##0.00\);_(* &quot;-&quot;??_);_(@_)">
                  <c:v>10.32</c:v>
                </c:pt>
                <c:pt idx="28" formatCode="_(* #,##0.00_);_(* \(#,##0.00\);_(* &quot;-&quot;??_);_(@_)">
                  <c:v>10.34</c:v>
                </c:pt>
                <c:pt idx="29" formatCode="_(* #,##0.00_);_(* \(#,##0.00\);_(* &quot;-&quot;??_);_(@_)">
                  <c:v>10.28</c:v>
                </c:pt>
                <c:pt idx="30" formatCode="_(* #,##0.00_);_(* \(#,##0.00\);_(* &quot;-&quot;??_);_(@_)">
                  <c:v>10.23</c:v>
                </c:pt>
                <c:pt idx="31" formatCode="_(* #,##0.00_);_(* \(#,##0.00\);_(* &quot;-&quot;??_);_(@_)">
                  <c:v>10.199999999999999</c:v>
                </c:pt>
                <c:pt idx="32" formatCode="0.00">
                  <c:v>10.130000000000001</c:v>
                </c:pt>
                <c:pt idx="33" formatCode="0.00">
                  <c:v>10.07</c:v>
                </c:pt>
                <c:pt idx="34" formatCode="0.00">
                  <c:v>10.1</c:v>
                </c:pt>
                <c:pt idx="35" formatCode="0.00">
                  <c:v>10.199999999999999</c:v>
                </c:pt>
                <c:pt idx="36" formatCode="0.00">
                  <c:v>10.31</c:v>
                </c:pt>
                <c:pt idx="37" formatCode="0.00">
                  <c:v>10.28</c:v>
                </c:pt>
                <c:pt idx="38" formatCode="0.00">
                  <c:v>10.33</c:v>
                </c:pt>
                <c:pt idx="39" formatCode="0.00">
                  <c:v>10.23</c:v>
                </c:pt>
                <c:pt idx="40" formatCode="0.00">
                  <c:v>10.17</c:v>
                </c:pt>
                <c:pt idx="41" formatCode="0.00">
                  <c:v>10.11</c:v>
                </c:pt>
                <c:pt idx="42" formatCode="0.00">
                  <c:v>10.050000000000001</c:v>
                </c:pt>
                <c:pt idx="43" formatCode="0.00">
                  <c:v>10.02</c:v>
                </c:pt>
                <c:pt idx="44" formatCode="0.00">
                  <c:v>10.039999999999999</c:v>
                </c:pt>
                <c:pt idx="45" formatCode="0.00">
                  <c:v>10.050000000000001</c:v>
                </c:pt>
                <c:pt idx="46" formatCode="0.00">
                  <c:v>9.98</c:v>
                </c:pt>
                <c:pt idx="47" formatCode="0.00">
                  <c:v>9.94</c:v>
                </c:pt>
                <c:pt idx="48" formatCode="0.00">
                  <c:v>9.89</c:v>
                </c:pt>
                <c:pt idx="49" formatCode="0.00">
                  <c:v>10.34</c:v>
                </c:pt>
                <c:pt idx="50" formatCode="0.00">
                  <c:v>10.28</c:v>
                </c:pt>
                <c:pt idx="51" formatCode="0.00">
                  <c:v>10.23</c:v>
                </c:pt>
                <c:pt idx="52" formatCode="0.00">
                  <c:v>10.25</c:v>
                </c:pt>
                <c:pt idx="53" formatCode="0.00">
                  <c:v>10.06</c:v>
                </c:pt>
                <c:pt idx="54" formatCode="0.00">
                  <c:v>10.08</c:v>
                </c:pt>
                <c:pt idx="55" formatCode="0.00">
                  <c:v>10.01</c:v>
                </c:pt>
                <c:pt idx="56" formatCode="0.00">
                  <c:v>9.98</c:v>
                </c:pt>
                <c:pt idx="57" formatCode="0.00">
                  <c:v>9.98</c:v>
                </c:pt>
                <c:pt idx="58" formatCode="0.00">
                  <c:v>9.93</c:v>
                </c:pt>
                <c:pt idx="59" formatCode="0.00">
                  <c:v>9.85</c:v>
                </c:pt>
                <c:pt idx="60" formatCode="0.00">
                  <c:v>9.86</c:v>
                </c:pt>
                <c:pt idx="61" formatCode="0.00">
                  <c:v>9.75</c:v>
                </c:pt>
                <c:pt idx="62" formatCode="0.00">
                  <c:v>9.68</c:v>
                </c:pt>
                <c:pt idx="63" formatCode="0.00">
                  <c:v>9.6</c:v>
                </c:pt>
                <c:pt idx="64" formatCode="0.00">
                  <c:v>9.5</c:v>
                </c:pt>
                <c:pt idx="65" formatCode="0.00">
                  <c:v>9.68</c:v>
                </c:pt>
                <c:pt idx="66" formatCode="0.00">
                  <c:v>9.39</c:v>
                </c:pt>
                <c:pt idx="67" formatCode="0.00">
                  <c:v>9.35</c:v>
                </c:pt>
                <c:pt idx="68" formatCode="0.00">
                  <c:v>9.34</c:v>
                </c:pt>
                <c:pt idx="69" formatCode="0.00">
                  <c:v>9.2899999999999991</c:v>
                </c:pt>
                <c:pt idx="70" formatCode="0.00">
                  <c:v>9.1601165683996815</c:v>
                </c:pt>
                <c:pt idx="71" formatCode="0.00">
                  <c:v>9.32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FF-4EE4-B6BD-BB194BD18407}"/>
            </c:ext>
          </c:extLst>
        </c:ser>
        <c:ser>
          <c:idx val="1"/>
          <c:order val="1"/>
          <c:tx>
            <c:strRef>
              <c:f>'13.'!$A$10</c:f>
              <c:strCache>
                <c:ptCount val="1"/>
                <c:pt idx="0">
                  <c:v>DEUDA EXTERNA </c:v>
                </c:pt>
              </c:strCache>
            </c:strRef>
          </c:tx>
          <c:spPr>
            <a:ln w="12700" cmpd="sng">
              <a:solidFill>
                <a:srgbClr val="FF6600"/>
              </a:solidFill>
            </a:ln>
          </c:spPr>
          <c:marker>
            <c:symbol val="square"/>
            <c:size val="5"/>
            <c:spPr>
              <a:solidFill>
                <a:srgbClr val="FF6600"/>
              </a:solidFill>
              <a:ln w="6350" cap="flat" cmpd="sng">
                <a:solidFill>
                  <a:srgbClr val="FF6600"/>
                </a:solidFill>
              </a:ln>
            </c:spPr>
          </c:marker>
          <c:dLbls>
            <c:dLbl>
              <c:idx val="12"/>
              <c:layout>
                <c:manualLayout>
                  <c:x val="0"/>
                  <c:y val="-1.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F-4EE4-B6BD-BB194BD18407}"/>
                </c:ext>
              </c:extLst>
            </c:dLbl>
            <c:dLbl>
              <c:idx val="13"/>
              <c:layout>
                <c:manualLayout>
                  <c:x val="0"/>
                  <c:y val="-2.05000000000000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4FF-4EE4-B6BD-BB194BD18407}"/>
                </c:ext>
              </c:extLst>
            </c:dLbl>
            <c:dLbl>
              <c:idx val="14"/>
              <c:layout>
                <c:manualLayout>
                  <c:x val="0"/>
                  <c:y val="-1.4749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4FF-4EE4-B6BD-BB194BD18407}"/>
                </c:ext>
              </c:extLst>
            </c:dLbl>
            <c:numFmt formatCode="#,##0.00" sourceLinked="0"/>
            <c:spPr>
              <a:solidFill>
                <a:srgbClr val="FBE5D6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'13.'!$B$10:$BV$10</c:f>
              <c:numCache>
                <c:formatCode>0.00</c:formatCode>
                <c:ptCount val="73"/>
                <c:pt idx="0">
                  <c:v>13.9391167685169</c:v>
                </c:pt>
                <c:pt idx="1">
                  <c:v>14.01</c:v>
                </c:pt>
                <c:pt idx="2">
                  <c:v>13.488865499810256</c:v>
                </c:pt>
                <c:pt idx="3">
                  <c:v>14.096770515803364</c:v>
                </c:pt>
                <c:pt idx="4">
                  <c:v>11.12</c:v>
                </c:pt>
                <c:pt idx="5">
                  <c:v>10.044548619464663</c:v>
                </c:pt>
                <c:pt idx="6">
                  <c:v>9.9180825472848699</c:v>
                </c:pt>
                <c:pt idx="7">
                  <c:v>9.5641211276872529</c:v>
                </c:pt>
                <c:pt idx="8">
                  <c:v>9.1124377890863624</c:v>
                </c:pt>
                <c:pt idx="9">
                  <c:v>8.2413346165726598</c:v>
                </c:pt>
                <c:pt idx="10" formatCode="_(* #,##0.00_);_(* \(#,##0.00\);_(* &quot;-&quot;??_);_(@_)">
                  <c:v>9.2904929212364653</c:v>
                </c:pt>
                <c:pt idx="11" formatCode="_(* #,##0.00_);_(* \(#,##0.00\);_(* &quot;-&quot;??_);_(@_)">
                  <c:v>8.3852979975799204</c:v>
                </c:pt>
                <c:pt idx="12" formatCode="_(* #,##0.00_);_(* \(#,##0.00\);_(* &quot;-&quot;??_);_(@_)">
                  <c:v>7.7326544733204221</c:v>
                </c:pt>
                <c:pt idx="13" formatCode="_(* #,##0.00_);_(* \(#,##0.00\);_(* &quot;-&quot;??_);_(@_)">
                  <c:v>7.2101368745504733</c:v>
                </c:pt>
                <c:pt idx="14" formatCode="_(* #,##0.00_);_(* \(#,##0.00\);_(* &quot;-&quot;??_);_(@_)">
                  <c:v>6.5737801999266043</c:v>
                </c:pt>
                <c:pt idx="15" formatCode="_(* #,##0.00_);_(* \(#,##0.00\);_(* &quot;-&quot;??_);_(@_)">
                  <c:v>6.5029868468075422</c:v>
                </c:pt>
                <c:pt idx="16" formatCode="_(* #,##0.00_);_(* \(#,##0.00\);_(* &quot;-&quot;??_);_(@_)">
                  <c:v>6.5088134933837134</c:v>
                </c:pt>
                <c:pt idx="17" formatCode="_(* #,##0.00_);_(* \(#,##0.00\);_(* &quot;-&quot;??_);_(@_)">
                  <c:v>6.2011235992062153</c:v>
                </c:pt>
                <c:pt idx="18" formatCode="_(* #,##0.00_);_(* \(#,##0.00\);_(* &quot;-&quot;??_);_(@_)">
                  <c:v>6.5814334351505446</c:v>
                </c:pt>
                <c:pt idx="19" formatCode="_(* #,##0.00_);_(* \(#,##0.00\);_(* &quot;-&quot;??_);_(@_)">
                  <c:v>12.886671805394473</c:v>
                </c:pt>
                <c:pt idx="20" formatCode="_(* #,##0.00_);_(* \(#,##0.00\);_(* &quot;-&quot;??_);_(@_)">
                  <c:v>12.64</c:v>
                </c:pt>
                <c:pt idx="21" formatCode="_(* #,##0.00_);_(* \(#,##0.00\);_(* &quot;-&quot;??_);_(@_)">
                  <c:v>12.52</c:v>
                </c:pt>
                <c:pt idx="22" formatCode="_(* #,##0.00_);_(* \(#,##0.00\);_(* &quot;-&quot;??_);_(@_)">
                  <c:v>12.48</c:v>
                </c:pt>
                <c:pt idx="23" formatCode="_(* #,##0.00_);_(* \(#,##0.00\);_(* &quot;-&quot;??_);_(@_)">
                  <c:v>12.39</c:v>
                </c:pt>
                <c:pt idx="24" formatCode="_(* #,##0.00_);_(* \(#,##0.00\);_(* &quot;-&quot;??_);_(@_)">
                  <c:v>12.33</c:v>
                </c:pt>
                <c:pt idx="25" formatCode="_(* #,##0.00_);_(* \(#,##0.00\);_(* &quot;-&quot;??_);_(@_)">
                  <c:v>12.32</c:v>
                </c:pt>
                <c:pt idx="26" formatCode="_(* #,##0.00_);_(* \(#,##0.00\);_(* &quot;-&quot;??_);_(@_)">
                  <c:v>12.21</c:v>
                </c:pt>
                <c:pt idx="27" formatCode="_(* #,##0.00_);_(* \(#,##0.00\);_(* &quot;-&quot;??_);_(@_)">
                  <c:v>12.14</c:v>
                </c:pt>
                <c:pt idx="28" formatCode="_(* #,##0.00_);_(* \(#,##0.00\);_(* &quot;-&quot;??_);_(@_)">
                  <c:v>12.19</c:v>
                </c:pt>
                <c:pt idx="29" formatCode="_(* #,##0.00_);_(* \(#,##0.00\);_(* &quot;-&quot;??_);_(@_)">
                  <c:v>12.17</c:v>
                </c:pt>
                <c:pt idx="30" formatCode="_(* #,##0.00_);_(* \(#,##0.00\);_(* &quot;-&quot;??_);_(@_)">
                  <c:v>12.11</c:v>
                </c:pt>
                <c:pt idx="31" formatCode="_(* #,##0.00_);_(* \(#,##0.00\);_(* &quot;-&quot;??_);_(@_)">
                  <c:v>12.04</c:v>
                </c:pt>
                <c:pt idx="32" formatCode="_(* #,##0.00_);_(* \(#,##0.00\);_(* &quot;-&quot;??_);_(@_)">
                  <c:v>12.03</c:v>
                </c:pt>
                <c:pt idx="33" formatCode="_(* #,##0.00_);_(* \(#,##0.00\);_(* &quot;-&quot;??_);_(@_)">
                  <c:v>11.97</c:v>
                </c:pt>
                <c:pt idx="34" formatCode="_(* #,##0.00_);_(* \(#,##0.00\);_(* &quot;-&quot;??_);_(@_)">
                  <c:v>11.92</c:v>
                </c:pt>
                <c:pt idx="35" formatCode="_(* #,##0.00_);_(* \(#,##0.00\);_(* &quot;-&quot;??_);_(@_)">
                  <c:v>11.94</c:v>
                </c:pt>
                <c:pt idx="36" formatCode="_(* #,##0.00_);_(* \(#,##0.00\);_(* &quot;-&quot;??_);_(@_)">
                  <c:v>12.07</c:v>
                </c:pt>
                <c:pt idx="37" formatCode="_(* #,##0.00_);_(* \(#,##0.00\);_(* &quot;-&quot;??_);_(@_)">
                  <c:v>12.16</c:v>
                </c:pt>
                <c:pt idx="38" formatCode="_(* #,##0.00_);_(* \(#,##0.00\);_(* &quot;-&quot;??_);_(@_)">
                  <c:v>12.09</c:v>
                </c:pt>
                <c:pt idx="39" formatCode="_(* #,##0.00_);_(* \(#,##0.00\);_(* &quot;-&quot;??_);_(@_)">
                  <c:v>12.02</c:v>
                </c:pt>
                <c:pt idx="40" formatCode="_(* #,##0.00_);_(* \(#,##0.00\);_(* &quot;-&quot;??_);_(@_)">
                  <c:v>11.97</c:v>
                </c:pt>
                <c:pt idx="41" formatCode="_(* #,##0.00_);_(* \(#,##0.00\);_(* &quot;-&quot;??_);_(@_)">
                  <c:v>11.92</c:v>
                </c:pt>
                <c:pt idx="42" formatCode="_(* #,##0.00_);_(* \(#,##0.00\);_(* &quot;-&quot;??_);_(@_)">
                  <c:v>11.91</c:v>
                </c:pt>
                <c:pt idx="43" formatCode="_(* #,##0.00_);_(* \(#,##0.00\);_(* &quot;-&quot;??_);_(@_)">
                  <c:v>11.84</c:v>
                </c:pt>
                <c:pt idx="44" formatCode="_(* #,##0.00_);_(* \(#,##0.00\);_(* &quot;-&quot;??_);_(@_)">
                  <c:v>11.82</c:v>
                </c:pt>
                <c:pt idx="45" formatCode="_(* #,##0.00_);_(* \(#,##0.00\);_(* &quot;-&quot;??_);_(@_)">
                  <c:v>11.83</c:v>
                </c:pt>
                <c:pt idx="46" formatCode="_(* #,##0.00_);_(* \(#,##0.00\);_(* &quot;-&quot;??_);_(@_)">
                  <c:v>11.85</c:v>
                </c:pt>
                <c:pt idx="47" formatCode="_(* #,##0.00_);_(* \(#,##0.00\);_(* &quot;-&quot;??_);_(@_)">
                  <c:v>11.8</c:v>
                </c:pt>
                <c:pt idx="48" formatCode="_(* #,##0.00_);_(* \(#,##0.00\);_(* &quot;-&quot;??_);_(@_)">
                  <c:v>11.72</c:v>
                </c:pt>
                <c:pt idx="49" formatCode="_(* #,##0.00_);_(* \(#,##0.00\);_(* &quot;-&quot;??_);_(@_)">
                  <c:v>11.68</c:v>
                </c:pt>
                <c:pt idx="50" formatCode="_(* #,##0.00_);_(* \(#,##0.00\);_(* &quot;-&quot;??_);_(@_)">
                  <c:v>11.61</c:v>
                </c:pt>
                <c:pt idx="51" formatCode="_(* #,##0.00_);_(* \(#,##0.00\);_(* &quot;-&quot;??_);_(@_)">
                  <c:v>11.56</c:v>
                </c:pt>
                <c:pt idx="52" formatCode="_(* #,##0.00_);_(* \(#,##0.00\);_(* &quot;-&quot;??_);_(@_)">
                  <c:v>11.53</c:v>
                </c:pt>
                <c:pt idx="53" formatCode="_(* #,##0.00_);_(* \(#,##0.00\);_(* &quot;-&quot;??_);_(@_)">
                  <c:v>11.49</c:v>
                </c:pt>
                <c:pt idx="54" formatCode="_(* #,##0.00_);_(* \(#,##0.00\);_(* &quot;-&quot;??_);_(@_)">
                  <c:v>11.26</c:v>
                </c:pt>
                <c:pt idx="55" formatCode="_(* #,##0.00_);_(* \(#,##0.00\);_(* &quot;-&quot;??_);_(@_)">
                  <c:v>11.33</c:v>
                </c:pt>
                <c:pt idx="56" formatCode="_(* #,##0.00_);_(* \(#,##0.00\);_(* &quot;-&quot;??_);_(@_)">
                  <c:v>11.31</c:v>
                </c:pt>
                <c:pt idx="57" formatCode="_(* #,##0.00_);_(* \(#,##0.00\);_(* &quot;-&quot;??_);_(@_)">
                  <c:v>11.32</c:v>
                </c:pt>
                <c:pt idx="58" formatCode="_(* #,##0.00_);_(* \(#,##0.00\);_(* &quot;-&quot;??_);_(@_)">
                  <c:v>11.35</c:v>
                </c:pt>
                <c:pt idx="59" formatCode="_(* #,##0.00_);_(* \(#,##0.00\);_(* &quot;-&quot;??_);_(@_)">
                  <c:v>11.3</c:v>
                </c:pt>
                <c:pt idx="60" formatCode="_(* #,##0.00_);_(* \(#,##0.00\);_(* &quot;-&quot;??_);_(@_)">
                  <c:v>11.27</c:v>
                </c:pt>
                <c:pt idx="61" formatCode="_(* #,##0.00_);_(* \(#,##0.00\);_(* &quot;-&quot;??_);_(@_)">
                  <c:v>11.42</c:v>
                </c:pt>
                <c:pt idx="62" formatCode="_(* #,##0.00_);_(* \(#,##0.00\);_(* &quot;-&quot;??_);_(@_)">
                  <c:v>11.32</c:v>
                </c:pt>
                <c:pt idx="63" formatCode="_(* #,##0.00_);_(* \(#,##0.00\);_(* &quot;-&quot;??_);_(@_)">
                  <c:v>11.28</c:v>
                </c:pt>
                <c:pt idx="64" formatCode="_(* #,##0.00_);_(* \(#,##0.00\);_(* &quot;-&quot;??_);_(@_)">
                  <c:v>11.24</c:v>
                </c:pt>
                <c:pt idx="65" formatCode="_(* #,##0.00_);_(* \(#,##0.00\);_(* &quot;-&quot;??_);_(@_)">
                  <c:v>11.2</c:v>
                </c:pt>
                <c:pt idx="66" formatCode="_(* #,##0.00_);_(* \(#,##0.00\);_(* &quot;-&quot;??_);_(@_)">
                  <c:v>11.07</c:v>
                </c:pt>
                <c:pt idx="67" formatCode="_(* #,##0.00_);_(* \(#,##0.00\);_(* &quot;-&quot;??_);_(@_)">
                  <c:v>11.1</c:v>
                </c:pt>
                <c:pt idx="68" formatCode="_(* #,##0.00_);_(* \(#,##0.00\);_(* &quot;-&quot;??_);_(@_)">
                  <c:v>11.1</c:v>
                </c:pt>
                <c:pt idx="69" formatCode="_(* #,##0.00_);_(* \(#,##0.00\);_(* &quot;-&quot;??_);_(@_)">
                  <c:v>11.11</c:v>
                </c:pt>
                <c:pt idx="70" formatCode="_(* #,##0.00_);_(* \(#,##0.00\);_(* &quot;-&quot;??_);_(@_)">
                  <c:v>11.08</c:v>
                </c:pt>
                <c:pt idx="71" formatCode="_(* #,##0.00_);_(* \(#,##0.00\);_(* &quot;-&quot;??_);_(@_)">
                  <c:v>11.019349546960433</c:v>
                </c:pt>
                <c:pt idx="72" formatCode="_(* #,##0.00_);_(* \(#,##0.00\);_(* &quot;-&quot;??_);_(@_)">
                  <c:v>11.29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4FF-4EE4-B6BD-BB194BD18407}"/>
            </c:ext>
          </c:extLst>
        </c:ser>
        <c:ser>
          <c:idx val="2"/>
          <c:order val="2"/>
          <c:tx>
            <c:strRef>
              <c:f>'13.'!$A$18</c:f>
              <c:strCache>
                <c:ptCount val="1"/>
                <c:pt idx="0">
                  <c:v>DEUDA INTERNA</c:v>
                </c:pt>
              </c:strCache>
            </c:strRef>
          </c:tx>
          <c:spPr>
            <a:ln w="12700" cmpd="sng">
              <a:solidFill>
                <a:srgbClr val="969696"/>
              </a:solidFill>
            </a:ln>
          </c:spPr>
          <c:marker>
            <c:symbol val="triangle"/>
            <c:size val="5"/>
            <c:spPr>
              <a:solidFill>
                <a:srgbClr val="969696"/>
              </a:solidFill>
              <a:ln w="6350" cap="flat" cmpd="sng">
                <a:solidFill>
                  <a:srgbClr val="969696"/>
                </a:solidFill>
              </a:ln>
            </c:spPr>
          </c:marker>
          <c:dLbls>
            <c:spPr>
              <a:solidFill>
                <a:srgbClr val="EDEDED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'13.'!$B$18:$BV$18</c:f>
              <c:numCache>
                <c:formatCode>0.00</c:formatCode>
                <c:ptCount val="73"/>
                <c:pt idx="0">
                  <c:v>5.98</c:v>
                </c:pt>
                <c:pt idx="1">
                  <c:v>6.35</c:v>
                </c:pt>
                <c:pt idx="2">
                  <c:v>6.75</c:v>
                </c:pt>
                <c:pt idx="3">
                  <c:v>6.35</c:v>
                </c:pt>
                <c:pt idx="4">
                  <c:v>5.97</c:v>
                </c:pt>
                <c:pt idx="5">
                  <c:v>7.48</c:v>
                </c:pt>
                <c:pt idx="6">
                  <c:v>6.59</c:v>
                </c:pt>
                <c:pt idx="7">
                  <c:v>6.41</c:v>
                </c:pt>
                <c:pt idx="8">
                  <c:v>6.56</c:v>
                </c:pt>
                <c:pt idx="9">
                  <c:v>5.93</c:v>
                </c:pt>
                <c:pt idx="10">
                  <c:v>6.9687000000000001</c:v>
                </c:pt>
                <c:pt idx="11">
                  <c:v>6.1486000000000001</c:v>
                </c:pt>
                <c:pt idx="12">
                  <c:v>6.2565252398011175</c:v>
                </c:pt>
                <c:pt idx="13">
                  <c:v>6.3201000000000001</c:v>
                </c:pt>
                <c:pt idx="14" formatCode="_(* #,##0.00_);_(* \(#,##0.00\);_(* &quot;-&quot;??_);_(@_)">
                  <c:v>6.1113635881382082</c:v>
                </c:pt>
                <c:pt idx="15" formatCode="_(* #,##0.00_);_(* \(#,##0.00\);_(* &quot;-&quot;??_);_(@_)">
                  <c:v>5.9055999999999997</c:v>
                </c:pt>
                <c:pt idx="16" formatCode="_(* #,##0.00_);_(* \(#,##0.00\);_(* &quot;-&quot;??_);_(@_)">
                  <c:v>5.5261804714588365</c:v>
                </c:pt>
                <c:pt idx="17" formatCode="_(* #,##0.00_);_(* \(#,##0.00\);_(* &quot;-&quot;??_);_(@_)">
                  <c:v>5.3680982406484343</c:v>
                </c:pt>
                <c:pt idx="18" formatCode="_(* #,##0.00_);_(* \(#,##0.00\);_(* &quot;-&quot;??_);_(@_)">
                  <c:v>4.988885972959352</c:v>
                </c:pt>
                <c:pt idx="19" formatCode="_(* #,##0.00_);_(* \(#,##0.00\);_(* &quot;-&quot;??_);_(@_)">
                  <c:v>5.5193642587683209</c:v>
                </c:pt>
                <c:pt idx="20" formatCode="_(* #,##0.00_);_(* \(#,##0.00\);_(* &quot;-&quot;??_);_(@_)">
                  <c:v>4.7699999999999996</c:v>
                </c:pt>
                <c:pt idx="21" formatCode="_(* #,##0.00_);_(* \(#,##0.00\);_(* &quot;-&quot;??_);_(@_)">
                  <c:v>4.6900000000000004</c:v>
                </c:pt>
                <c:pt idx="22" formatCode="_(* #,##0.00_);_(* \(#,##0.00\);_(* &quot;-&quot;??_);_(@_)">
                  <c:v>4.71</c:v>
                </c:pt>
                <c:pt idx="23" formatCode="_(* #,##0.00_);_(* \(#,##0.00\);_(* &quot;-&quot;??_);_(@_)">
                  <c:v>4.67</c:v>
                </c:pt>
                <c:pt idx="24" formatCode="_(* #,##0.00_);_(* \(#,##0.00\);_(* &quot;-&quot;??_);_(@_)">
                  <c:v>5.0599999999999996</c:v>
                </c:pt>
                <c:pt idx="25" formatCode="_(* #,##0.00_);_(* \(#,##0.00\);_(* &quot;-&quot;??_);_(@_)">
                  <c:v>5.0199999999999996</c:v>
                </c:pt>
                <c:pt idx="26" formatCode="_(* #,##0.00_);_(* \(#,##0.00\);_(* &quot;-&quot;??_);_(@_)">
                  <c:v>4.92</c:v>
                </c:pt>
                <c:pt idx="27" formatCode="_(* #,##0.00_);_(* \(#,##0.00\);_(* &quot;-&quot;??_);_(@_)">
                  <c:v>4.84</c:v>
                </c:pt>
                <c:pt idx="28" formatCode="_(* #,##0.00_);_(* \(#,##0.00\);_(* &quot;-&quot;??_);_(@_)">
                  <c:v>4.8</c:v>
                </c:pt>
                <c:pt idx="29" formatCode="_(* #,##0.00_);_(* \(#,##0.00\);_(* &quot;-&quot;??_);_(@_)">
                  <c:v>4.8499999999999996</c:v>
                </c:pt>
                <c:pt idx="30" formatCode="_(* #,##0.00_);_(* \(#,##0.00\);_(* &quot;-&quot;??_);_(@_)">
                  <c:v>4.91</c:v>
                </c:pt>
                <c:pt idx="31" formatCode="_(* #,##0.00_);_(* \(#,##0.00\);_(* &quot;-&quot;??_);_(@_)">
                  <c:v>4.84</c:v>
                </c:pt>
                <c:pt idx="32" formatCode="_(* #,##0.00_);_(* \(#,##0.00\);_(* &quot;-&quot;??_);_(@_)">
                  <c:v>4.75</c:v>
                </c:pt>
                <c:pt idx="33">
                  <c:v>4.6900000000000004</c:v>
                </c:pt>
                <c:pt idx="34">
                  <c:v>4.8099999999999996</c:v>
                </c:pt>
                <c:pt idx="35">
                  <c:v>4.78</c:v>
                </c:pt>
                <c:pt idx="36">
                  <c:v>4.9000000000000004</c:v>
                </c:pt>
                <c:pt idx="37">
                  <c:v>4.84</c:v>
                </c:pt>
                <c:pt idx="38">
                  <c:v>4.9000000000000004</c:v>
                </c:pt>
                <c:pt idx="39">
                  <c:v>5.1100000000000003</c:v>
                </c:pt>
                <c:pt idx="40">
                  <c:v>5.04</c:v>
                </c:pt>
                <c:pt idx="41">
                  <c:v>5.0199999999999996</c:v>
                </c:pt>
                <c:pt idx="42">
                  <c:v>5.01</c:v>
                </c:pt>
                <c:pt idx="43">
                  <c:v>5</c:v>
                </c:pt>
                <c:pt idx="44">
                  <c:v>4.9800000000000004</c:v>
                </c:pt>
                <c:pt idx="45">
                  <c:v>4.95</c:v>
                </c:pt>
                <c:pt idx="46">
                  <c:v>4.8899999999999997</c:v>
                </c:pt>
                <c:pt idx="47">
                  <c:v>4.8600000000000003</c:v>
                </c:pt>
                <c:pt idx="48">
                  <c:v>4.8499999999999996</c:v>
                </c:pt>
                <c:pt idx="49">
                  <c:v>4.76</c:v>
                </c:pt>
                <c:pt idx="50">
                  <c:v>6.8</c:v>
                </c:pt>
                <c:pt idx="51">
                  <c:v>6.75</c:v>
                </c:pt>
                <c:pt idx="52">
                  <c:v>6.69</c:v>
                </c:pt>
                <c:pt idx="53">
                  <c:v>6.86</c:v>
                </c:pt>
                <c:pt idx="54">
                  <c:v>6.79</c:v>
                </c:pt>
                <c:pt idx="55">
                  <c:v>6.7</c:v>
                </c:pt>
                <c:pt idx="56">
                  <c:v>6.52</c:v>
                </c:pt>
                <c:pt idx="57">
                  <c:v>6.41</c:v>
                </c:pt>
                <c:pt idx="58">
                  <c:v>6.35</c:v>
                </c:pt>
                <c:pt idx="59">
                  <c:v>6.29</c:v>
                </c:pt>
                <c:pt idx="60">
                  <c:v>6.17</c:v>
                </c:pt>
                <c:pt idx="61">
                  <c:v>6.03</c:v>
                </c:pt>
                <c:pt idx="62">
                  <c:v>5.92</c:v>
                </c:pt>
                <c:pt idx="63">
                  <c:v>5.86</c:v>
                </c:pt>
                <c:pt idx="64">
                  <c:v>5.79</c:v>
                </c:pt>
                <c:pt idx="65">
                  <c:v>5.66</c:v>
                </c:pt>
                <c:pt idx="66">
                  <c:v>5.56</c:v>
                </c:pt>
                <c:pt idx="67">
                  <c:v>5.55</c:v>
                </c:pt>
                <c:pt idx="68">
                  <c:v>5.48</c:v>
                </c:pt>
                <c:pt idx="69">
                  <c:v>5.44</c:v>
                </c:pt>
                <c:pt idx="70">
                  <c:v>5.41</c:v>
                </c:pt>
                <c:pt idx="71">
                  <c:v>5.2541268999604478</c:v>
                </c:pt>
                <c:pt idx="72">
                  <c:v>5.15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4FF-4EE4-B6BD-BB194BD184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49019"/>
        <c:axId val="42641199"/>
      </c:lineChart>
      <c:catAx>
        <c:axId val="299490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 cap="flat" cmpd="sng">
            <a:solidFill>
              <a:srgbClr val="808080"/>
            </a:solidFill>
          </a:ln>
        </c:spPr>
        <c:txPr>
          <a:bodyPr rot="-5400000" vert="horz"/>
          <a:lstStyle/>
          <a:p>
            <a:pPr>
              <a:defRPr lang="en-US" sz="9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42641199"/>
        <c:crosses val="autoZero"/>
        <c:auto val="1"/>
        <c:lblAlgn val="ctr"/>
        <c:lblOffset val="100"/>
        <c:tickLblSkip val="1"/>
        <c:noMultiLvlLbl val="0"/>
      </c:catAx>
      <c:valAx>
        <c:axId val="4264119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9949019"/>
        <c:crossesAt val="1"/>
        <c:crossBetween val="between"/>
      </c:valAx>
      <c:spPr>
        <a:solidFill>
          <a:srgbClr val="FFFFFF"/>
        </a:solidFill>
        <a:ln w="3175">
          <a:noFill/>
        </a:ln>
      </c:spPr>
    </c:plotArea>
    <c:legend>
      <c:legendPos val="r"/>
      <c:layout>
        <c:manualLayout>
          <c:xMode val="edge"/>
          <c:yMode val="edge"/>
          <c:x val="0.24174999999999999"/>
          <c:y val="8.1250000000000003E-2"/>
          <c:w val="0.64024999999999999"/>
          <c:h val="5.6000000000000001E-2"/>
        </c:manualLayout>
      </c:layout>
      <c:overlay val="0"/>
      <c:spPr>
        <a:noFill/>
        <a:ln w="3175">
          <a:noFill/>
        </a:ln>
      </c:spPr>
      <c:txPr>
        <a:bodyPr rot="0" vert="horz"/>
        <a:lstStyle/>
        <a:p>
          <a:pPr>
            <a:defRPr lang="en-US" sz="10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rgbClr val="F2F2F2">
        <a:alpha val="100000"/>
      </a:srgbClr>
    </a:solidFill>
    <a:ln w="3175" cap="flat" cmpd="sng">
      <a:solidFill>
        <a:srgbClr val="808080"/>
      </a:solidFill>
    </a:ln>
  </c:spPr>
  <c:txPr>
    <a:bodyPr rot="0" vert="horz"/>
    <a:lstStyle/>
    <a:p>
      <a:pPr>
        <a:defRPr lang="en-US" sz="1000" b="0" i="0" u="non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 algn="ctr">
              <a:defRPr/>
            </a:pPr>
            <a:r>
              <a:rPr lang="en-US" sz="1400" b="1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PLAZOS CONTRACTUALES PONDERADOS (AÑOS)</a:t>
            </a:r>
          </a:p>
        </c:rich>
      </c:tx>
      <c:layout>
        <c:manualLayout>
          <c:xMode val="edge"/>
          <c:yMode val="edge"/>
          <c:x val="0.41382816870480843"/>
          <c:y val="2.9962903945536488E-2"/>
        </c:manualLayout>
      </c:layout>
      <c:overlay val="0"/>
      <c:spPr>
        <a:noFill/>
        <a:ln w="317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99980096335269E-3"/>
          <c:y val="3.2731436753374595E-2"/>
          <c:w val="0.96074999999999999"/>
          <c:h val="0.753"/>
        </c:manualLayout>
      </c:layout>
      <c:lineChart>
        <c:grouping val="standard"/>
        <c:varyColors val="0"/>
        <c:ser>
          <c:idx val="0"/>
          <c:order val="0"/>
          <c:tx>
            <c:strRef>
              <c:f>'14.'!$A$8</c:f>
              <c:strCache>
                <c:ptCount val="1"/>
                <c:pt idx="0">
                  <c:v>DEUDA PÚBLICA TOTAL</c:v>
                </c:pt>
              </c:strCache>
            </c:strRef>
          </c:tx>
          <c:spPr>
            <a:ln w="12700" cmpd="sng">
              <a:solidFill>
                <a:srgbClr val="33CCCC"/>
              </a:solidFill>
            </a:ln>
          </c:spPr>
          <c:marker>
            <c:symbol val="diamond"/>
            <c:size val="5"/>
            <c:spPr>
              <a:solidFill>
                <a:srgbClr val="33CCCC"/>
              </a:solidFill>
              <a:ln w="6350" cap="flat" cmpd="sng">
                <a:solidFill>
                  <a:srgbClr val="33CCCC"/>
                </a:solidFill>
              </a:ln>
            </c:spPr>
          </c:marker>
          <c:dLbls>
            <c:numFmt formatCode="#,##0.00" sourceLinked="0"/>
            <c:spPr>
              <a:solidFill>
                <a:srgbClr val="DEEBF7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'14.'!$B$6:$BV$6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'14.'!$B$8:$BV$8</c:f>
              <c:numCache>
                <c:formatCode>General</c:formatCode>
                <c:ptCount val="73"/>
                <c:pt idx="0">
                  <c:v>18.420000000000002</c:v>
                </c:pt>
                <c:pt idx="1">
                  <c:v>19.13</c:v>
                </c:pt>
                <c:pt idx="2">
                  <c:v>18.920000000000002</c:v>
                </c:pt>
                <c:pt idx="3">
                  <c:v>19.45</c:v>
                </c:pt>
                <c:pt idx="4">
                  <c:v>16.579999999999998</c:v>
                </c:pt>
                <c:pt idx="5" formatCode="0.00">
                  <c:v>14.98</c:v>
                </c:pt>
                <c:pt idx="6" formatCode="0.00">
                  <c:v>14.717387353977379</c:v>
                </c:pt>
                <c:pt idx="7" formatCode="0.00">
                  <c:v>13.423047073068119</c:v>
                </c:pt>
                <c:pt idx="8" formatCode="0.00">
                  <c:v>12.945533604184266</c:v>
                </c:pt>
                <c:pt idx="9" formatCode="0.00">
                  <c:v>11.736706784191083</c:v>
                </c:pt>
                <c:pt idx="10" formatCode="0.00">
                  <c:v>12.430403181652041</c:v>
                </c:pt>
                <c:pt idx="11" formatCode="0.00">
                  <c:v>11.611402984422103</c:v>
                </c:pt>
                <c:pt idx="12" formatCode="0.00">
                  <c:v>10.927863220533194</c:v>
                </c:pt>
                <c:pt idx="13" formatCode="0.00">
                  <c:v>10.716885655487957</c:v>
                </c:pt>
                <c:pt idx="14" formatCode="0.00">
                  <c:v>10.363891975586411</c:v>
                </c:pt>
                <c:pt idx="15" formatCode="0.00">
                  <c:v>10.370821709977616</c:v>
                </c:pt>
                <c:pt idx="16" formatCode="0.00">
                  <c:v>10.321016699781158</c:v>
                </c:pt>
                <c:pt idx="17" formatCode="0.00">
                  <c:v>10.15620534001846</c:v>
                </c:pt>
                <c:pt idx="18" formatCode="0.00">
                  <c:v>10.48783141501379</c:v>
                </c:pt>
                <c:pt idx="19" formatCode="0.00">
                  <c:v>14.309009836495772</c:v>
                </c:pt>
                <c:pt idx="20" formatCode="0.00">
                  <c:v>13.89</c:v>
                </c:pt>
                <c:pt idx="21" formatCode="0.00">
                  <c:v>14.21</c:v>
                </c:pt>
                <c:pt idx="22" formatCode="0.00">
                  <c:v>14.24</c:v>
                </c:pt>
                <c:pt idx="23" formatCode="0.00">
                  <c:v>14.32</c:v>
                </c:pt>
                <c:pt idx="24" formatCode="0.00">
                  <c:v>14.42</c:v>
                </c:pt>
                <c:pt idx="25" formatCode="0.00">
                  <c:v>14.42</c:v>
                </c:pt>
                <c:pt idx="26" formatCode="0.00">
                  <c:v>14.17</c:v>
                </c:pt>
                <c:pt idx="27" formatCode="0.00">
                  <c:v>14.17</c:v>
                </c:pt>
                <c:pt idx="28" formatCode="0.00">
                  <c:v>14.19</c:v>
                </c:pt>
                <c:pt idx="29" formatCode="0.00">
                  <c:v>14.31</c:v>
                </c:pt>
                <c:pt idx="30" formatCode="0.00">
                  <c:v>14.26</c:v>
                </c:pt>
                <c:pt idx="31" formatCode="0.00">
                  <c:v>14.23</c:v>
                </c:pt>
                <c:pt idx="32" formatCode="0.00">
                  <c:v>14.25</c:v>
                </c:pt>
                <c:pt idx="33" formatCode="0.00">
                  <c:v>14.23</c:v>
                </c:pt>
                <c:pt idx="34" formatCode="0.00">
                  <c:v>14.21</c:v>
                </c:pt>
                <c:pt idx="35" formatCode="0.00">
                  <c:v>14.3</c:v>
                </c:pt>
                <c:pt idx="36" formatCode="0.00">
                  <c:v>14.41</c:v>
                </c:pt>
                <c:pt idx="37" formatCode="0.00">
                  <c:v>14.48</c:v>
                </c:pt>
                <c:pt idx="38" formatCode="0.00">
                  <c:v>14.52</c:v>
                </c:pt>
                <c:pt idx="39" formatCode="0.00">
                  <c:v>14.6</c:v>
                </c:pt>
                <c:pt idx="40" formatCode="0.00">
                  <c:v>14.5</c:v>
                </c:pt>
                <c:pt idx="41" formatCode="0.00">
                  <c:v>14.48</c:v>
                </c:pt>
                <c:pt idx="42" formatCode="0.00">
                  <c:v>14.48</c:v>
                </c:pt>
                <c:pt idx="43" formatCode="0.00">
                  <c:v>14.47</c:v>
                </c:pt>
                <c:pt idx="44" formatCode="0.00">
                  <c:v>14.48</c:v>
                </c:pt>
                <c:pt idx="45" formatCode="0.00">
                  <c:v>14.54</c:v>
                </c:pt>
                <c:pt idx="46" formatCode="0.00">
                  <c:v>14.56</c:v>
                </c:pt>
                <c:pt idx="47" formatCode="0.00">
                  <c:v>14.5</c:v>
                </c:pt>
                <c:pt idx="48" formatCode="0.00">
                  <c:v>14.49</c:v>
                </c:pt>
                <c:pt idx="49" formatCode="0.00">
                  <c:v>14.48</c:v>
                </c:pt>
                <c:pt idx="50" formatCode="0.00">
                  <c:v>14.64</c:v>
                </c:pt>
                <c:pt idx="51" formatCode="0.00">
                  <c:v>14.63</c:v>
                </c:pt>
                <c:pt idx="52" formatCode="0.00">
                  <c:v>14.62</c:v>
                </c:pt>
                <c:pt idx="53" formatCode="0.00">
                  <c:v>14.63</c:v>
                </c:pt>
                <c:pt idx="54" formatCode="0.00">
                  <c:v>14.42</c:v>
                </c:pt>
                <c:pt idx="55" formatCode="0.00">
                  <c:v>14.45</c:v>
                </c:pt>
                <c:pt idx="56" formatCode="0.00">
                  <c:v>14.4</c:v>
                </c:pt>
                <c:pt idx="57" formatCode="0.00">
                  <c:v>14.34</c:v>
                </c:pt>
                <c:pt idx="58" formatCode="0.00">
                  <c:v>14.34</c:v>
                </c:pt>
                <c:pt idx="59" formatCode="0.00">
                  <c:v>14.29</c:v>
                </c:pt>
                <c:pt idx="60" formatCode="0.00">
                  <c:v>14.26</c:v>
                </c:pt>
                <c:pt idx="61" formatCode="0.00">
                  <c:v>14.33</c:v>
                </c:pt>
                <c:pt idx="62" formatCode="0.00">
                  <c:v>14.28</c:v>
                </c:pt>
                <c:pt idx="63" formatCode="0.00">
                  <c:v>14.24</c:v>
                </c:pt>
                <c:pt idx="64" formatCode="0.00">
                  <c:v>14.15</c:v>
                </c:pt>
                <c:pt idx="65" formatCode="0.00">
                  <c:v>14.06</c:v>
                </c:pt>
                <c:pt idx="66" formatCode="0.00">
                  <c:v>13.95</c:v>
                </c:pt>
                <c:pt idx="67" formatCode="0.00">
                  <c:v>13.98</c:v>
                </c:pt>
                <c:pt idx="68" formatCode="0.00">
                  <c:v>14.01</c:v>
                </c:pt>
                <c:pt idx="69" formatCode="0.00">
                  <c:v>14.04</c:v>
                </c:pt>
                <c:pt idx="70" formatCode="0.00">
                  <c:v>14.01</c:v>
                </c:pt>
                <c:pt idx="71" formatCode="0.00">
                  <c:v>13.860152561290183</c:v>
                </c:pt>
                <c:pt idx="72" formatCode="0.00">
                  <c:v>14.01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F8-4D9E-B8EB-BD6EB72E136F}"/>
            </c:ext>
          </c:extLst>
        </c:ser>
        <c:ser>
          <c:idx val="1"/>
          <c:order val="1"/>
          <c:tx>
            <c:strRef>
              <c:f>'14.'!$A$10</c:f>
              <c:strCache>
                <c:ptCount val="1"/>
                <c:pt idx="0">
                  <c:v>DEUDA EXTERNA </c:v>
                </c:pt>
              </c:strCache>
            </c:strRef>
          </c:tx>
          <c:spPr>
            <a:ln w="12700" cmpd="sng">
              <a:solidFill>
                <a:srgbClr val="FF6600"/>
              </a:solidFill>
            </a:ln>
          </c:spPr>
          <c:marker>
            <c:symbol val="square"/>
            <c:size val="5"/>
            <c:spPr>
              <a:solidFill>
                <a:srgbClr val="FF6600"/>
              </a:solidFill>
              <a:ln w="6350" cap="flat" cmpd="sng">
                <a:solidFill>
                  <a:srgbClr val="FF6600"/>
                </a:solidFill>
              </a:ln>
            </c:spPr>
          </c:marker>
          <c:dLbls>
            <c:dLbl>
              <c:idx val="11"/>
              <c:layout>
                <c:manualLayout>
                  <c:x val="0"/>
                  <c:y val="-1.7999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9F8-4D9E-B8EB-BD6EB72E136F}"/>
                </c:ext>
              </c:extLst>
            </c:dLbl>
            <c:dLbl>
              <c:idx val="12"/>
              <c:layout>
                <c:manualLayout>
                  <c:x val="1.4500000000000001E-2"/>
                  <c:y val="-2.2249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9F8-4D9E-B8EB-BD6EB72E136F}"/>
                </c:ext>
              </c:extLst>
            </c:dLbl>
            <c:dLbl>
              <c:idx val="13"/>
              <c:layout>
                <c:manualLayout>
                  <c:x val="-2E-3"/>
                  <c:y val="-1.7999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9F8-4D9E-B8EB-BD6EB72E136F}"/>
                </c:ext>
              </c:extLst>
            </c:dLbl>
            <c:dLbl>
              <c:idx val="14"/>
              <c:layout>
                <c:manualLayout>
                  <c:x val="-5.2500000000000003E-3"/>
                  <c:y val="-3.0249999999999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9F8-4D9E-B8EB-BD6EB72E136F}"/>
                </c:ext>
              </c:extLst>
            </c:dLbl>
            <c:numFmt formatCode="#,##0.00" sourceLinked="0"/>
            <c:spPr>
              <a:solidFill>
                <a:srgbClr val="FBE5D6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'14.'!$B$6:$BV$6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'14.'!$B$10:$BV$10</c:f>
              <c:numCache>
                <c:formatCode>0.00</c:formatCode>
                <c:ptCount val="73"/>
                <c:pt idx="0">
                  <c:v>21.31</c:v>
                </c:pt>
                <c:pt idx="1">
                  <c:v>21.77</c:v>
                </c:pt>
                <c:pt idx="2">
                  <c:v>21.150426629662455</c:v>
                </c:pt>
                <c:pt idx="3">
                  <c:v>22.50538727543443</c:v>
                </c:pt>
                <c:pt idx="4">
                  <c:v>19.536197910295392</c:v>
                </c:pt>
                <c:pt idx="5">
                  <c:v>18.188473724704519</c:v>
                </c:pt>
                <c:pt idx="6">
                  <c:v>16.889610926501391</c:v>
                </c:pt>
                <c:pt idx="7" formatCode="_(* #,##0.00_);_(* \(#,##0.00\);_(* &quot;-&quot;??_);_(@_)">
                  <c:v>16.355720201296492</c:v>
                </c:pt>
                <c:pt idx="8" formatCode="_(* #,##0.00_);_(* \(#,##0.00\);_(* &quot;-&quot;??_);_(@_)">
                  <c:v>15.39298756562669</c:v>
                </c:pt>
                <c:pt idx="9" formatCode="_(* #,##0.00_);_(* \(#,##0.00\);_(* &quot;-&quot;??_);_(@_)">
                  <c:v>13.270046109861507</c:v>
                </c:pt>
                <c:pt idx="10" formatCode="_(* #,##0.00_);_(* \(#,##0.00\);_(* &quot;-&quot;??_);_(@_)">
                  <c:v>14.104733850231218</c:v>
                </c:pt>
                <c:pt idx="11" formatCode="_(* #,##0.00_);_(* \(#,##0.00\);_(* &quot;-&quot;??_);_(@_)">
                  <c:v>12.615836427222936</c:v>
                </c:pt>
                <c:pt idx="12" formatCode="_(* #,##0.00_);_(* \(#,##0.00\);_(* &quot;-&quot;??_);_(@_)">
                  <c:v>11.785755845608556</c:v>
                </c:pt>
                <c:pt idx="13" formatCode="_(* #,##0.00_);_(* \(#,##0.00\);_(* &quot;-&quot;??_);_(@_)">
                  <c:v>11.154639366879774</c:v>
                </c:pt>
                <c:pt idx="14" formatCode="_(* #,##0.00_);_(* \(#,##0.00\);_(* &quot;-&quot;??_);_(@_)">
                  <c:v>10.54656292376642</c:v>
                </c:pt>
                <c:pt idx="15" formatCode="_(* #,##0.00_);_(* \(#,##0.00\);_(* &quot;-&quot;??_);_(@_)">
                  <c:v>10.522478321606409</c:v>
                </c:pt>
                <c:pt idx="16" formatCode="_(* #,##0.00_);_(* \(#,##0.00\);_(* &quot;-&quot;??_);_(@_)">
                  <c:v>10.498414855468869</c:v>
                </c:pt>
                <c:pt idx="17" formatCode="_(* #,##0.00_);_(* \(#,##0.00\);_(* &quot;-&quot;??_);_(@_)">
                  <c:v>10.283609184523192</c:v>
                </c:pt>
                <c:pt idx="18" formatCode="_(* #,##0.00_);_(* \(#,##0.00\);_(* &quot;-&quot;??_);_(@_)">
                  <c:v>10.897657993831199</c:v>
                </c:pt>
                <c:pt idx="19" formatCode="_(* #,##0.00_);_(* \(#,##0.00\);_(* &quot;-&quot;??_);_(@_)">
                  <c:v>15.904984627840278</c:v>
                </c:pt>
                <c:pt idx="20" formatCode="_(* #,##0.00_);_(* \(#,##0.00\);_(* &quot;-&quot;??_);_(@_)">
                  <c:v>15.613539552466317</c:v>
                </c:pt>
                <c:pt idx="21" formatCode="_(* #,##0.00_);_(* \(#,##0.00\);_(* &quot;-&quot;??_);_(@_)">
                  <c:v>16.07</c:v>
                </c:pt>
                <c:pt idx="22" formatCode="_(* #,##0.00_);_(* \(#,##0.00\);_(* &quot;-&quot;??_);_(@_)">
                  <c:v>16.100000000000001</c:v>
                </c:pt>
                <c:pt idx="23" formatCode="_(* #,##0.00_);_(* \(#,##0.00\);_(* &quot;-&quot;??_);_(@_)">
                  <c:v>15.98</c:v>
                </c:pt>
                <c:pt idx="24" formatCode="_(* #,##0.00_);_(* \(#,##0.00\);_(* &quot;-&quot;??_);_(@_)">
                  <c:v>16</c:v>
                </c:pt>
                <c:pt idx="25" formatCode="_(* #,##0.00_);_(* \(#,##0.00\);_(* &quot;-&quot;??_);_(@_)">
                  <c:v>16</c:v>
                </c:pt>
                <c:pt idx="26" formatCode="_(* #,##0.00_);_(* \(#,##0.00\);_(* &quot;-&quot;??_);_(@_)">
                  <c:v>15.75</c:v>
                </c:pt>
                <c:pt idx="27" formatCode="_(* #,##0.00_);_(* \(#,##0.00\);_(* &quot;-&quot;??_);_(@_)">
                  <c:v>15.75</c:v>
                </c:pt>
                <c:pt idx="28" formatCode="_(* #,##0.00_);_(* \(#,##0.00\);_(* &quot;-&quot;??_);_(@_)">
                  <c:v>15.77</c:v>
                </c:pt>
                <c:pt idx="29" formatCode="_(* #,##0.00_);_(* \(#,##0.00\);_(* &quot;-&quot;??_);_(@_)">
                  <c:v>15.83</c:v>
                </c:pt>
                <c:pt idx="30" formatCode="_(* #,##0.00_);_(* \(#,##0.00\);_(* &quot;-&quot;??_);_(@_)">
                  <c:v>15.84</c:v>
                </c:pt>
                <c:pt idx="31" formatCode="_(* #,##0.00_);_(* \(#,##0.00\);_(* &quot;-&quot;??_);_(@_)">
                  <c:v>15.79</c:v>
                </c:pt>
                <c:pt idx="32" formatCode="_(* #,##0.00_);_(* \(#,##0.00\);_(* &quot;-&quot;??_);_(@_)">
                  <c:v>15.82</c:v>
                </c:pt>
                <c:pt idx="33" formatCode="_(* #,##0.00_);_(* \(#,##0.00\);_(* &quot;-&quot;??_);_(@_)">
                  <c:v>15.84</c:v>
                </c:pt>
                <c:pt idx="34" formatCode="_(* #,##0.00_);_(* \(#,##0.00\);_(* &quot;-&quot;??_);_(@_)">
                  <c:v>15.86</c:v>
                </c:pt>
                <c:pt idx="35" formatCode="_(* #,##0.00_);_(* \(#,##0.00\);_(* &quot;-&quot;??_);_(@_)">
                  <c:v>15.98</c:v>
                </c:pt>
                <c:pt idx="36" formatCode="_(* #,##0.00_);_(* \(#,##0.00\);_(* &quot;-&quot;??_);_(@_)">
                  <c:v>16.18</c:v>
                </c:pt>
                <c:pt idx="37" formatCode="_(* #,##0.00_);_(* \(#,##0.00\);_(* &quot;-&quot;??_);_(@_)">
                  <c:v>16.2</c:v>
                </c:pt>
                <c:pt idx="38" formatCode="_(* #,##0.00_);_(* \(#,##0.00\);_(* &quot;-&quot;??_);_(@_)">
                  <c:v>16.190000000000001</c:v>
                </c:pt>
                <c:pt idx="39" formatCode="_(* #,##0.00_);_(* \(#,##0.00\);_(* &quot;-&quot;??_);_(@_)">
                  <c:v>16.2</c:v>
                </c:pt>
                <c:pt idx="40" formatCode="_(* #,##0.00_);_(* \(#,##0.00\);_(* &quot;-&quot;??_);_(@_)">
                  <c:v>16.190000000000001</c:v>
                </c:pt>
                <c:pt idx="41" formatCode="_(* #,##0.00_);_(* \(#,##0.00\);_(* &quot;-&quot;??_);_(@_)">
                  <c:v>16.2</c:v>
                </c:pt>
                <c:pt idx="42" formatCode="_(* #,##0.00_);_(* \(#,##0.00\);_(* &quot;-&quot;??_);_(@_)">
                  <c:v>16.27</c:v>
                </c:pt>
                <c:pt idx="43" formatCode="_(* #,##0.00_);_(* \(#,##0.00\);_(* &quot;-&quot;??_);_(@_)">
                  <c:v>16.260000000000002</c:v>
                </c:pt>
                <c:pt idx="44" formatCode="_(* #,##0.00_);_(* \(#,##0.00\);_(* &quot;-&quot;??_);_(@_)">
                  <c:v>16.29</c:v>
                </c:pt>
                <c:pt idx="45" formatCode="_(* #,##0.00_);_(* \(#,##0.00\);_(* &quot;-&quot;??_);_(@_)">
                  <c:v>16.329999999999998</c:v>
                </c:pt>
                <c:pt idx="46" formatCode="_(* #,##0.00_);_(* \(#,##0.00\);_(* &quot;-&quot;??_);_(@_)">
                  <c:v>16.350000000000001</c:v>
                </c:pt>
                <c:pt idx="47" formatCode="_(* #,##0.00_);_(* \(#,##0.00\);_(* &quot;-&quot;??_);_(@_)">
                  <c:v>16.38</c:v>
                </c:pt>
                <c:pt idx="48" formatCode="_(* #,##0.00_);_(* \(#,##0.00\);_(* &quot;-&quot;??_);_(@_)">
                  <c:v>16.34</c:v>
                </c:pt>
                <c:pt idx="49" formatCode="_(* #,##0.00_);_(* \(#,##0.00\);_(* &quot;-&quot;??_);_(@_)">
                  <c:v>16.36</c:v>
                </c:pt>
                <c:pt idx="50" formatCode="_(* #,##0.00_);_(* \(#,##0.00\);_(* &quot;-&quot;??_);_(@_)">
                  <c:v>16.36</c:v>
                </c:pt>
                <c:pt idx="51" formatCode="_(* #,##0.00_);_(* \(#,##0.00\);_(* &quot;-&quot;??_);_(@_)">
                  <c:v>16.39</c:v>
                </c:pt>
                <c:pt idx="52" formatCode="_(* #,##0.00_);_(* \(#,##0.00\);_(* &quot;-&quot;??_);_(@_)">
                  <c:v>16.41</c:v>
                </c:pt>
                <c:pt idx="53" formatCode="_(* #,##0.00_);_(* \(#,##0.00\);_(* &quot;-&quot;??_);_(@_)">
                  <c:v>16.440000000000001</c:v>
                </c:pt>
                <c:pt idx="54" formatCode="_(* #,##0.00_);_(* \(#,##0.00\);_(* &quot;-&quot;??_);_(@_)">
                  <c:v>16.190000000000001</c:v>
                </c:pt>
                <c:pt idx="55" formatCode="_(* #,##0.00_);_(* \(#,##0.00\);_(* &quot;-&quot;??_);_(@_)">
                  <c:v>16.29</c:v>
                </c:pt>
                <c:pt idx="56" formatCode="_(* #,##0.00_);_(* \(#,##0.00\);_(* &quot;-&quot;??_);_(@_)">
                  <c:v>16.309999999999999</c:v>
                </c:pt>
                <c:pt idx="57" formatCode="_(* #,##0.00_);_(* \(#,##0.00\);_(* &quot;-&quot;??_);_(@_)">
                  <c:v>16.29</c:v>
                </c:pt>
                <c:pt idx="58" formatCode="_(* #,##0.00_);_(* \(#,##0.00\);_(* &quot;-&quot;??_);_(@_)">
                  <c:v>16.309999999999999</c:v>
                </c:pt>
                <c:pt idx="59" formatCode="_(* #,##0.00_);_(* \(#,##0.00\);_(* &quot;-&quot;??_);_(@_)">
                  <c:v>16.29</c:v>
                </c:pt>
                <c:pt idx="60" formatCode="_(* #,##0.00_);_(* \(#,##0.00\);_(* &quot;-&quot;??_);_(@_)">
                  <c:v>16.329999999999998</c:v>
                </c:pt>
                <c:pt idx="61" formatCode="_(* #,##0.00_);_(* \(#,##0.00\);_(* &quot;-&quot;??_);_(@_)">
                  <c:v>16.62</c:v>
                </c:pt>
                <c:pt idx="62" formatCode="_(* #,##0.00_);_(* \(#,##0.00\);_(* &quot;-&quot;??_);_(@_)">
                  <c:v>16.62</c:v>
                </c:pt>
                <c:pt idx="63" formatCode="_(* #,##0.00_);_(* \(#,##0.00\);_(* &quot;-&quot;??_);_(@_)">
                  <c:v>16.62</c:v>
                </c:pt>
                <c:pt idx="64" formatCode="_(* #,##0.00_);_(* \(#,##0.00\);_(* &quot;-&quot;??_);_(@_)">
                  <c:v>16.600000000000001</c:v>
                </c:pt>
                <c:pt idx="65" formatCode="_(* #,##0.00_);_(* \(#,##0.00\);_(* &quot;-&quot;??_);_(@_)">
                  <c:v>16.64</c:v>
                </c:pt>
                <c:pt idx="66" formatCode="_(* #,##0.00_);_(* \(#,##0.00\);_(* &quot;-&quot;??_);_(@_)">
                  <c:v>16.53</c:v>
                </c:pt>
                <c:pt idx="67" formatCode="_(* #,##0.00_);_(* \(#,##0.00\);_(* &quot;-&quot;??_);_(@_)">
                  <c:v>16.579999999999998</c:v>
                </c:pt>
                <c:pt idx="68" formatCode="_(* #,##0.00_);_(* \(#,##0.00\);_(* &quot;-&quot;??_);_(@_)">
                  <c:v>16.649999999999999</c:v>
                </c:pt>
                <c:pt idx="69" formatCode="_(* #,##0.00_);_(* \(#,##0.00\);_(* &quot;-&quot;??_);_(@_)">
                  <c:v>16.75</c:v>
                </c:pt>
                <c:pt idx="70" formatCode="_(* #,##0.00_);_(* \(#,##0.00\);_(* &quot;-&quot;??_);_(@_)">
                  <c:v>16.77</c:v>
                </c:pt>
                <c:pt idx="71" formatCode="_(* #,##0.00_);_(* \(#,##0.00\);_(* &quot;-&quot;??_);_(@_)">
                  <c:v>16.735443098997727</c:v>
                </c:pt>
                <c:pt idx="72" formatCode="_(* #,##0.00_);_(* \(#,##0.00\);_(* &quot;-&quot;??_);_(@_)">
                  <c:v>16.97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9F8-4D9E-B8EB-BD6EB72E136F}"/>
            </c:ext>
          </c:extLst>
        </c:ser>
        <c:ser>
          <c:idx val="2"/>
          <c:order val="2"/>
          <c:tx>
            <c:strRef>
              <c:f>'14.'!$A$18</c:f>
              <c:strCache>
                <c:ptCount val="1"/>
                <c:pt idx="0">
                  <c:v>DEUDA INTERNA</c:v>
                </c:pt>
              </c:strCache>
            </c:strRef>
          </c:tx>
          <c:spPr>
            <a:ln w="12700" cmpd="sng">
              <a:solidFill>
                <a:srgbClr val="969696"/>
              </a:solidFill>
            </a:ln>
          </c:spPr>
          <c:marker>
            <c:symbol val="triangle"/>
            <c:size val="5"/>
            <c:spPr>
              <a:solidFill>
                <a:srgbClr val="969696"/>
              </a:solidFill>
              <a:ln w="6350" cap="flat" cmpd="sng">
                <a:solidFill>
                  <a:srgbClr val="969696"/>
                </a:solidFill>
              </a:ln>
            </c:spPr>
          </c:marker>
          <c:dLbls>
            <c:spPr>
              <a:solidFill>
                <a:srgbClr val="EDEDED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'14.'!$B$6:$BV$6</c:f>
              <c:strCache>
                <c:ptCount val="7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jun-17</c:v>
                </c:pt>
                <c:pt idx="13">
                  <c:v>2017</c:v>
                </c:pt>
                <c:pt idx="14">
                  <c:v>jun-18</c:v>
                </c:pt>
                <c:pt idx="15">
                  <c:v>2018</c:v>
                </c:pt>
                <c:pt idx="16">
                  <c:v>jun-19</c:v>
                </c:pt>
                <c:pt idx="17">
                  <c:v>2019</c:v>
                </c:pt>
                <c:pt idx="18">
                  <c:v>jun-20</c:v>
                </c:pt>
                <c:pt idx="19">
                  <c:v>2020</c:v>
                </c:pt>
                <c:pt idx="20">
                  <c:v>2021 JULIO</c:v>
                </c:pt>
                <c:pt idx="21">
                  <c:v>2021 AGOSTO</c:v>
                </c:pt>
                <c:pt idx="22">
                  <c:v>2021 SEPTIEMBRE</c:v>
                </c:pt>
                <c:pt idx="23">
                  <c:v>2021 OCTUBRE</c:v>
                </c:pt>
                <c:pt idx="24">
                  <c:v>2021 NOVIEMBRE</c:v>
                </c:pt>
                <c:pt idx="25">
                  <c:v>2021 DICIEMBRE</c:v>
                </c:pt>
                <c:pt idx="26">
                  <c:v>2022 ENERO</c:v>
                </c:pt>
                <c:pt idx="27">
                  <c:v>2022 FEBRERO</c:v>
                </c:pt>
                <c:pt idx="28">
                  <c:v>2022 MARZO</c:v>
                </c:pt>
                <c:pt idx="29">
                  <c:v>2022 ABRIL</c:v>
                </c:pt>
                <c:pt idx="30">
                  <c:v>2022 MAYO</c:v>
                </c:pt>
                <c:pt idx="31">
                  <c:v>2022 JUNIO</c:v>
                </c:pt>
                <c:pt idx="32">
                  <c:v>2022 JULIO</c:v>
                </c:pt>
                <c:pt idx="33">
                  <c:v>2022 AGOSTO</c:v>
                </c:pt>
                <c:pt idx="34">
                  <c:v>2022 SEPTIEMBRE</c:v>
                </c:pt>
                <c:pt idx="35">
                  <c:v>2022 OCTUBRE</c:v>
                </c:pt>
                <c:pt idx="36">
                  <c:v>2022 NOVIEMBRE (*)</c:v>
                </c:pt>
                <c:pt idx="37">
                  <c:v>2022 DICIEMBRE (*)</c:v>
                </c:pt>
                <c:pt idx="38">
                  <c:v>2023 ENERO</c:v>
                </c:pt>
                <c:pt idx="39">
                  <c:v>2023 FEBRERO</c:v>
                </c:pt>
                <c:pt idx="40">
                  <c:v>2023 MARZO</c:v>
                </c:pt>
                <c:pt idx="41">
                  <c:v>2023 ABRIL</c:v>
                </c:pt>
                <c:pt idx="42">
                  <c:v>2023 MAYO</c:v>
                </c:pt>
                <c:pt idx="43">
                  <c:v>2023 JUNIO</c:v>
                </c:pt>
                <c:pt idx="44">
                  <c:v>2023 JULIO</c:v>
                </c:pt>
                <c:pt idx="45">
                  <c:v>2023 AGOSTO</c:v>
                </c:pt>
                <c:pt idx="46">
                  <c:v>2023 SEPTIEMBRE</c:v>
                </c:pt>
                <c:pt idx="47">
                  <c:v>2023 OCTUBRE</c:v>
                </c:pt>
                <c:pt idx="48">
                  <c:v>2023 NOVIEMBRE</c:v>
                </c:pt>
                <c:pt idx="49">
                  <c:v>2023 DICIEMBRE</c:v>
                </c:pt>
                <c:pt idx="50">
                  <c:v>2024 ENERO</c:v>
                </c:pt>
                <c:pt idx="51">
                  <c:v>2024 FEBRERO</c:v>
                </c:pt>
                <c:pt idx="52">
                  <c:v>2024 MARZO</c:v>
                </c:pt>
                <c:pt idx="53">
                  <c:v>2024 ABRIL</c:v>
                </c:pt>
                <c:pt idx="54">
                  <c:v>2024 MAYO</c:v>
                </c:pt>
                <c:pt idx="55">
                  <c:v>2024 JUNIO</c:v>
                </c:pt>
                <c:pt idx="56">
                  <c:v>2024 JULIO</c:v>
                </c:pt>
                <c:pt idx="57">
                  <c:v>2024 AGOSTO</c:v>
                </c:pt>
                <c:pt idx="58">
                  <c:v>2024 SEPTIEMBRE</c:v>
                </c:pt>
                <c:pt idx="59">
                  <c:v>2024 OCTUBRE</c:v>
                </c:pt>
                <c:pt idx="60">
                  <c:v>2024 NOVIEMBRE</c:v>
                </c:pt>
                <c:pt idx="61">
                  <c:v>2024 DICIEMBRE</c:v>
                </c:pt>
                <c:pt idx="62">
                  <c:v>2025 ENERO</c:v>
                </c:pt>
                <c:pt idx="63">
                  <c:v>2025 FEBRERO</c:v>
                </c:pt>
                <c:pt idx="64">
                  <c:v>2025 MARZO</c:v>
                </c:pt>
                <c:pt idx="65">
                  <c:v>2025 ABRIL</c:v>
                </c:pt>
                <c:pt idx="66">
                  <c:v>2025 MAYO</c:v>
                </c:pt>
                <c:pt idx="67">
                  <c:v>2025 JUNIO</c:v>
                </c:pt>
                <c:pt idx="68">
                  <c:v>2025 JULIO</c:v>
                </c:pt>
                <c:pt idx="69">
                  <c:v>2025 AGOSTO</c:v>
                </c:pt>
                <c:pt idx="70">
                  <c:v>2025 SEPTIEMBRE</c:v>
                </c:pt>
                <c:pt idx="71">
                  <c:v>2025 OCTUBRE</c:v>
                </c:pt>
                <c:pt idx="72">
                  <c:v>2025 NOVIEMBRE</c:v>
                </c:pt>
              </c:strCache>
            </c:strRef>
          </c:cat>
          <c:val>
            <c:numRef>
              <c:f>'14.'!$B$18:$BV$18</c:f>
              <c:numCache>
                <c:formatCode>0.00</c:formatCode>
                <c:ptCount val="73"/>
                <c:pt idx="0">
                  <c:v>9.94</c:v>
                </c:pt>
                <c:pt idx="1">
                  <c:v>10.89</c:v>
                </c:pt>
                <c:pt idx="2">
                  <c:v>11.61</c:v>
                </c:pt>
                <c:pt idx="3">
                  <c:v>10.99</c:v>
                </c:pt>
                <c:pt idx="4">
                  <c:v>8.67</c:v>
                </c:pt>
                <c:pt idx="5">
                  <c:v>10.029999999999999</c:v>
                </c:pt>
                <c:pt idx="6">
                  <c:v>9.8699999999999992</c:v>
                </c:pt>
                <c:pt idx="7" formatCode="_(* #,##0.00_);_(* \(#,##0.00\);_(* &quot;-&quot;??_);_(@_)">
                  <c:v>9.39</c:v>
                </c:pt>
                <c:pt idx="8" formatCode="_(* #,##0.00_);_(* \(#,##0.00\);_(* &quot;-&quot;??_);_(@_)">
                  <c:v>9.76</c:v>
                </c:pt>
                <c:pt idx="9" formatCode="_(* #,##0.00_);_(* \(#,##0.00\);_(* &quot;-&quot;??_);_(@_)">
                  <c:v>9.59</c:v>
                </c:pt>
                <c:pt idx="10" formatCode="_(* #,##0.00_);_(* \(#,##0.00\);_(* &quot;-&quot;??_);_(@_)">
                  <c:v>9.7337000000000007</c:v>
                </c:pt>
                <c:pt idx="11" formatCode="_(* #,##0.00_);_(* \(#,##0.00\);_(* &quot;-&quot;??_);_(@_)">
                  <c:v>9.5408000000000008</c:v>
                </c:pt>
                <c:pt idx="12" formatCode="_(* #,##0.00_);_(* \(#,##0.00\);_(* &quot;-&quot;??_);_(@_)">
                  <c:v>9.2938127527750947</c:v>
                </c:pt>
                <c:pt idx="13" formatCode="_(* #,##0.00_);_(* \(#,##0.00\);_(* &quot;-&quot;??_);_(@_)">
                  <c:v>9.7763000000000009</c:v>
                </c:pt>
                <c:pt idx="14" formatCode="_(* #,##0.00_);_(* \(#,##0.00\);_(* &quot;-&quot;??_);_(@_)">
                  <c:v>9.919320762173653</c:v>
                </c:pt>
                <c:pt idx="15" formatCode="_(* #,##0.00_);_(* \(#,##0.00\);_(* &quot;-&quot;??_);_(@_)">
                  <c:v>9.9757999999999996</c:v>
                </c:pt>
                <c:pt idx="16" formatCode="_(* #,##0.00_);_(* \(#,##0.00\);_(* &quot;-&quot;??_);_(@_)">
                  <c:v>9.8349467109901045</c:v>
                </c:pt>
                <c:pt idx="17" formatCode="_(* #,##0.00_);_(* \(#,##0.00\);_(* &quot;-&quot;??_);_(@_)">
                  <c:v>9.7862708478740714</c:v>
                </c:pt>
                <c:pt idx="18" formatCode="_(* #,##0.00_);_(* \(#,##0.00\);_(* &quot;-&quot;??_);_(@_)">
                  <c:v>9.378721970492693</c:v>
                </c:pt>
                <c:pt idx="19" formatCode="_(* #,##0.00_);_(* \(#,##0.00\);_(* &quot;-&quot;??_);_(@_)">
                  <c:v>9.8121958395235769</c:v>
                </c:pt>
                <c:pt idx="20" formatCode="_(* #,##0.00_);_(* \(#,##0.00\);_(* &quot;-&quot;??_);_(@_)">
                  <c:v>9.2100000000000009</c:v>
                </c:pt>
                <c:pt idx="21" formatCode="_(* #,##0.00_);_(* \(#,##0.00\);_(* &quot;-&quot;??_);_(@_)">
                  <c:v>9.17</c:v>
                </c:pt>
                <c:pt idx="22" formatCode="_(* #,##0.00_);_(* \(#,##0.00\);_(* &quot;-&quot;??_);_(@_)">
                  <c:v>9.18</c:v>
                </c:pt>
                <c:pt idx="23" formatCode="_(* #,##0.00_);_(* \(#,##0.00\);_(* &quot;-&quot;??_);_(@_)">
                  <c:v>9.2799999999999994</c:v>
                </c:pt>
                <c:pt idx="24" formatCode="_(* #,##0.00_);_(* \(#,##0.00\);_(* &quot;-&quot;??_);_(@_)">
                  <c:v>9.73</c:v>
                </c:pt>
                <c:pt idx="25" formatCode="_(* #,##0.00_);_(* \(#,##0.00\);_(* &quot;-&quot;??_);_(@_)">
                  <c:v>9.73</c:v>
                </c:pt>
                <c:pt idx="26" formatCode="_(* #,##0.00_);_(* \(#,##0.00\);_(* &quot;-&quot;??_);_(@_)">
                  <c:v>9.5500000000000007</c:v>
                </c:pt>
                <c:pt idx="27" formatCode="_(* #,##0.00_);_(* \(#,##0.00\);_(* &quot;-&quot;??_);_(@_)">
                  <c:v>9.5299999999999994</c:v>
                </c:pt>
                <c:pt idx="28" formatCode="_(* #,##0.00_);_(* \(#,##0.00\);_(* &quot;-&quot;??_);_(@_)">
                  <c:v>9.52</c:v>
                </c:pt>
                <c:pt idx="29" formatCode="_(* #,##0.00_);_(* \(#,##0.00\);_(* &quot;-&quot;??_);_(@_)">
                  <c:v>9.73</c:v>
                </c:pt>
                <c:pt idx="30" formatCode="_(* #,##0.00_);_(* \(#,##0.00\);_(* &quot;-&quot;??_);_(@_)">
                  <c:v>9.6199999999999992</c:v>
                </c:pt>
                <c:pt idx="31" formatCode="_(* #,##0.00_);_(* \(#,##0.00\);_(* &quot;-&quot;??_);_(@_)">
                  <c:v>9.59</c:v>
                </c:pt>
                <c:pt idx="32" formatCode="_(* #,##0.00_);_(* \(#,##0.00\);_(* &quot;-&quot;??_);_(@_)">
                  <c:v>9.5500000000000007</c:v>
                </c:pt>
                <c:pt idx="33" formatCode="_(* #,##0.00_);_(* \(#,##0.00\);_(* &quot;-&quot;??_);_(@_)">
                  <c:v>9.48</c:v>
                </c:pt>
                <c:pt idx="34" formatCode="_(* #,##0.00_);_(* \(#,##0.00\);_(* &quot;-&quot;??_);_(@_)">
                  <c:v>9.5</c:v>
                </c:pt>
                <c:pt idx="35" formatCode="_(* #,##0.00_);_(* \(#,##0.00\);_(* &quot;-&quot;??_);_(@_)">
                  <c:v>9.4600000000000009</c:v>
                </c:pt>
                <c:pt idx="36" formatCode="_(* #,##0.00_);_(* \(#,##0.00\);_(* &quot;-&quot;??_);_(@_)">
                  <c:v>9.42</c:v>
                </c:pt>
                <c:pt idx="37" formatCode="_(* #,##0.00_);_(* \(#,##0.00\);_(* &quot;-&quot;??_);_(@_)">
                  <c:v>9.41</c:v>
                </c:pt>
                <c:pt idx="38" formatCode="_(* #,##0.00_);_(* \(#,##0.00\);_(* &quot;-&quot;??_);_(@_)">
                  <c:v>9.5299999999999994</c:v>
                </c:pt>
                <c:pt idx="39" formatCode="_(* #,##0.00_);_(* \(#,##0.00\);_(* &quot;-&quot;??_);_(@_)">
                  <c:v>9.67</c:v>
                </c:pt>
                <c:pt idx="40" formatCode="_(* #,##0.00_);_(* \(#,##0.00\);_(* &quot;-&quot;??_);_(@_)">
                  <c:v>9.4600000000000009</c:v>
                </c:pt>
                <c:pt idx="41" formatCode="_(* #,##0.00_);_(* \(#,##0.00\);_(* &quot;-&quot;??_);_(@_)">
                  <c:v>9.43</c:v>
                </c:pt>
                <c:pt idx="42" formatCode="_(* #,##0.00_);_(* \(#,##0.00\);_(* &quot;-&quot;??_);_(@_)">
                  <c:v>9.42</c:v>
                </c:pt>
                <c:pt idx="43" formatCode="_(* #,##0.00_);_(* \(#,##0.00\);_(* &quot;-&quot;??_);_(@_)">
                  <c:v>9.41</c:v>
                </c:pt>
                <c:pt idx="44" formatCode="_(* #,##0.00_);_(* \(#,##0.00\);_(* &quot;-&quot;??_);_(@_)">
                  <c:v>9.4</c:v>
                </c:pt>
                <c:pt idx="45" formatCode="_(* #,##0.00_);_(* \(#,##0.00\);_(* &quot;-&quot;??_);_(@_)">
                  <c:v>9.44</c:v>
                </c:pt>
                <c:pt idx="46" formatCode="_(* #,##0.00_);_(* \(#,##0.00\);_(* &quot;-&quot;??_);_(@_)">
                  <c:v>9.41</c:v>
                </c:pt>
                <c:pt idx="47" formatCode="_(* #,##0.00_);_(* \(#,##0.00\);_(* &quot;-&quot;??_);_(@_)">
                  <c:v>9.1999999999999993</c:v>
                </c:pt>
                <c:pt idx="48" formatCode="_(* #,##0.00_);_(* \(#,##0.00\);_(* &quot;-&quot;??_);_(@_)">
                  <c:v>9.17</c:v>
                </c:pt>
                <c:pt idx="49" formatCode="_(* #,##0.00_);_(* \(#,##0.00\);_(* &quot;-&quot;??_);_(@_)">
                  <c:v>9.1</c:v>
                </c:pt>
                <c:pt idx="50" formatCode="_(* #,##0.00_);_(* \(#,##0.00\);_(* &quot;-&quot;??_);_(@_)">
                  <c:v>9.82</c:v>
                </c:pt>
                <c:pt idx="51" formatCode="_(* #,##0.00_);_(* \(#,##0.00\);_(* &quot;-&quot;??_);_(@_)">
                  <c:v>9.7899999999999991</c:v>
                </c:pt>
                <c:pt idx="52" formatCode="_(* #,##0.00_);_(* \(#,##0.00\);_(* &quot;-&quot;??_);_(@_)">
                  <c:v>9.74</c:v>
                </c:pt>
                <c:pt idx="53" formatCode="_(* #,##0.00_);_(* \(#,##0.00\);_(* &quot;-&quot;??_);_(@_)">
                  <c:v>9.68</c:v>
                </c:pt>
                <c:pt idx="54" formatCode="_(* #,##0.00_);_(* \(#,##0.00\);_(* &quot;-&quot;??_);_(@_)">
                  <c:v>9.58</c:v>
                </c:pt>
                <c:pt idx="55" formatCode="_(* #,##0.00_);_(* \(#,##0.00\);_(* &quot;-&quot;??_);_(@_)">
                  <c:v>9.4700000000000006</c:v>
                </c:pt>
                <c:pt idx="56" formatCode="_(* #,##0.00_);_(* \(#,##0.00\);_(* &quot;-&quot;??_);_(@_)">
                  <c:v>9.3000000000000007</c:v>
                </c:pt>
                <c:pt idx="57" formatCode="_(* #,##0.00_);_(* \(#,##0.00\);_(* &quot;-&quot;??_);_(@_)">
                  <c:v>9.15</c:v>
                </c:pt>
                <c:pt idx="58" formatCode="_(* #,##0.00_);_(* \(#,##0.00\);_(* &quot;-&quot;??_);_(@_)">
                  <c:v>9.08</c:v>
                </c:pt>
                <c:pt idx="59" formatCode="_(* #,##0.00_);_(* \(#,##0.00\);_(* &quot;-&quot;??_);_(@_)">
                  <c:v>9.01</c:v>
                </c:pt>
                <c:pt idx="60" formatCode="_(* #,##0.00_);_(* \(#,##0.00\);_(* &quot;-&quot;??_);_(@_)">
                  <c:v>8.9</c:v>
                </c:pt>
                <c:pt idx="61" formatCode="_(* #,##0.00_);_(* \(#,##0.00\);_(* &quot;-&quot;??_);_(@_)">
                  <c:v>8.68</c:v>
                </c:pt>
                <c:pt idx="62" formatCode="_(* #,##0.00_);_(* \(#,##0.00\);_(* &quot;-&quot;??_);_(@_)">
                  <c:v>8.58</c:v>
                </c:pt>
                <c:pt idx="63" formatCode="_(* #,##0.00_);_(* \(#,##0.00\);_(* &quot;-&quot;??_);_(@_)">
                  <c:v>8.52</c:v>
                </c:pt>
                <c:pt idx="64" formatCode="_(* #,##0.00_);_(* \(#,##0.00\);_(* &quot;-&quot;??_);_(@_)">
                  <c:v>8.39</c:v>
                </c:pt>
                <c:pt idx="65" formatCode="_(* #,##0.00_);_(* \(#,##0.00\);_(* &quot;-&quot;??_);_(@_)">
                  <c:v>8.23</c:v>
                </c:pt>
                <c:pt idx="66" formatCode="_(* #,##0.00_);_(* \(#,##0.00\);_(* &quot;-&quot;??_);_(@_)">
                  <c:v>8.16</c:v>
                </c:pt>
                <c:pt idx="67" formatCode="_(* #,##0.00_);_(* \(#,##0.00\);_(* &quot;-&quot;??_);_(@_)">
                  <c:v>8.16</c:v>
                </c:pt>
                <c:pt idx="68" formatCode="_(* #,##0.00_);_(* \(#,##0.00\);_(* &quot;-&quot;??_);_(@_)">
                  <c:v>8.11</c:v>
                </c:pt>
                <c:pt idx="69" formatCode="_(* #,##0.00_);_(* \(#,##0.00\);_(* &quot;-&quot;??_);_(@_)">
                  <c:v>8.1</c:v>
                </c:pt>
                <c:pt idx="70" formatCode="_(* #,##0.00_);_(* \(#,##0.00\);_(* &quot;-&quot;??_);_(@_)">
                  <c:v>8.0299999999999994</c:v>
                </c:pt>
                <c:pt idx="71" formatCode="_(* #,##0.00_);_(* \(#,##0.00\);_(* &quot;-&quot;??_);_(@_)">
                  <c:v>7.8195674041031182</c:v>
                </c:pt>
                <c:pt idx="72" formatCode="_(* #,##0.00_);_(* \(#,##0.00\);_(* &quot;-&quot;??_);_(@_)">
                  <c:v>7.76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9F8-4D9E-B8EB-BD6EB72E1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476087"/>
        <c:axId val="57531172"/>
      </c:lineChart>
      <c:catAx>
        <c:axId val="56476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 cap="flat" cmpd="sng">
            <a:solidFill>
              <a:srgbClr val="808080"/>
            </a:solidFill>
          </a:ln>
        </c:spPr>
        <c:txPr>
          <a:bodyPr rot="-5400000" vert="horz"/>
          <a:lstStyle/>
          <a:p>
            <a:pPr>
              <a:defRPr lang="en-US" sz="10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57531172"/>
        <c:crosses val="autoZero"/>
        <c:auto val="1"/>
        <c:lblAlgn val="ctr"/>
        <c:lblOffset val="100"/>
        <c:tickLblSkip val="1"/>
        <c:noMultiLvlLbl val="0"/>
      </c:catAx>
      <c:valAx>
        <c:axId val="5753117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6476087"/>
        <c:crossesAt val="1"/>
        <c:crossBetween val="between"/>
      </c:valAx>
      <c:spPr>
        <a:solidFill>
          <a:srgbClr val="FFFFFF"/>
        </a:solidFill>
        <a:ln w="3175">
          <a:noFill/>
        </a:ln>
      </c:spPr>
    </c:plotArea>
    <c:legend>
      <c:legendPos val="r"/>
      <c:layout>
        <c:manualLayout>
          <c:xMode val="edge"/>
          <c:yMode val="edge"/>
          <c:x val="0.26774999999999999"/>
          <c:y val="0.11824999999999999"/>
          <c:w val="0.60424999999999995"/>
          <c:h val="6.0249999999999998E-2"/>
        </c:manualLayout>
      </c:layout>
      <c:overlay val="0"/>
      <c:spPr>
        <a:noFill/>
        <a:ln w="3175">
          <a:noFill/>
        </a:ln>
      </c:spPr>
      <c:txPr>
        <a:bodyPr rot="0" vert="horz"/>
        <a:lstStyle/>
        <a:p>
          <a:pPr>
            <a:defRPr lang="en-US" sz="10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rgbClr val="F2F2F2">
        <a:alpha val="100000"/>
      </a:srgbClr>
    </a:solidFill>
    <a:ln w="3175" cap="flat" cmpd="sng">
      <a:solidFill>
        <a:srgbClr val="808080"/>
      </a:solidFill>
    </a:ln>
  </c:spPr>
  <c:txPr>
    <a:bodyPr rot="0" vert="horz"/>
    <a:lstStyle/>
    <a:p>
      <a:pPr>
        <a:defRPr lang="en-US" sz="1000" b="0" i="0" u="non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1.2999999999999999E-2"/>
          <c:y val="0.24825"/>
        </c:manualLayout>
      </c:layout>
      <c:lineChart>
        <c:grouping val="standard"/>
        <c:varyColors val="0"/>
        <c:ser>
          <c:idx val="0"/>
          <c:order val="0"/>
          <c:tx>
            <c:strRef>
              <c:f>'15.'!$A$8</c:f>
              <c:strCache>
                <c:ptCount val="1"/>
                <c:pt idx="0">
                  <c:v>DEUDA PÚBLICA TOTAL</c:v>
                </c:pt>
              </c:strCache>
            </c:strRef>
          </c:tx>
          <c:spPr>
            <a:ln w="12700" cmpd="sng">
              <a:solidFill>
                <a:srgbClr val="33CCCC"/>
              </a:solidFill>
            </a:ln>
          </c:spPr>
          <c:marker>
            <c:symbol val="diamond"/>
            <c:size val="5"/>
            <c:spPr>
              <a:solidFill>
                <a:srgbClr val="33CCCC"/>
              </a:solidFill>
              <a:ln w="6350" cap="flat" cmpd="sng">
                <a:solidFill>
                  <a:srgbClr val="33CCCC"/>
                </a:solidFill>
              </a:ln>
            </c:spPr>
          </c:marker>
          <c:dLbls>
            <c:numFmt formatCode="#,##0.00" sourceLinked="0"/>
            <c:spPr>
              <a:solidFill>
                <a:srgbClr val="DEEBF7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'15.'!$C$6:$BV$6</c:f>
              <c:strCache>
                <c:ptCount val="7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jun-17</c:v>
                </c:pt>
                <c:pt idx="12">
                  <c:v>2017</c:v>
                </c:pt>
                <c:pt idx="13">
                  <c:v>jun-18</c:v>
                </c:pt>
                <c:pt idx="14">
                  <c:v>2018</c:v>
                </c:pt>
                <c:pt idx="15">
                  <c:v>jun-19</c:v>
                </c:pt>
                <c:pt idx="16">
                  <c:v>2019</c:v>
                </c:pt>
                <c:pt idx="17">
                  <c:v>jun-20</c:v>
                </c:pt>
                <c:pt idx="18">
                  <c:v>2020</c:v>
                </c:pt>
                <c:pt idx="19">
                  <c:v>2021 JULIO</c:v>
                </c:pt>
                <c:pt idx="20">
                  <c:v>2021 AGOSTO</c:v>
                </c:pt>
                <c:pt idx="21">
                  <c:v>2021 SEPTIEMBRE</c:v>
                </c:pt>
                <c:pt idx="22">
                  <c:v>2021 OCTUBRE</c:v>
                </c:pt>
                <c:pt idx="23">
                  <c:v>2021 NOVIEMBRE</c:v>
                </c:pt>
                <c:pt idx="24">
                  <c:v>2021 DICIEMBRE</c:v>
                </c:pt>
                <c:pt idx="25">
                  <c:v>2022 ENERO</c:v>
                </c:pt>
                <c:pt idx="26">
                  <c:v>2022 FEBRERO</c:v>
                </c:pt>
                <c:pt idx="27">
                  <c:v>2022 MARZO</c:v>
                </c:pt>
                <c:pt idx="28">
                  <c:v>2022 ABRIL</c:v>
                </c:pt>
                <c:pt idx="29">
                  <c:v>2022 MAYO</c:v>
                </c:pt>
                <c:pt idx="30">
                  <c:v>2022 JUNIO</c:v>
                </c:pt>
                <c:pt idx="31">
                  <c:v>2022 JULIO</c:v>
                </c:pt>
                <c:pt idx="32">
                  <c:v>2022 AGOSTO</c:v>
                </c:pt>
                <c:pt idx="33">
                  <c:v>2022 SEPTIEMBRE</c:v>
                </c:pt>
                <c:pt idx="34">
                  <c:v>2022 OCTUBRE</c:v>
                </c:pt>
                <c:pt idx="35">
                  <c:v>2022 NOVIEMBRE (*)</c:v>
                </c:pt>
                <c:pt idx="36">
                  <c:v>2022 DICIEMBRE(*)</c:v>
                </c:pt>
                <c:pt idx="37">
                  <c:v>2023 ENERO</c:v>
                </c:pt>
                <c:pt idx="38">
                  <c:v>2023 FEBRERO</c:v>
                </c:pt>
                <c:pt idx="39">
                  <c:v>2023 MARZO</c:v>
                </c:pt>
                <c:pt idx="40">
                  <c:v>2023 ABRIL</c:v>
                </c:pt>
                <c:pt idx="41">
                  <c:v>2023 MAYO</c:v>
                </c:pt>
                <c:pt idx="42">
                  <c:v>2023 JUNIO</c:v>
                </c:pt>
                <c:pt idx="43">
                  <c:v>2023 JULIO</c:v>
                </c:pt>
                <c:pt idx="44">
                  <c:v>2023 AGOSTO</c:v>
                </c:pt>
                <c:pt idx="45">
                  <c:v>2023 SEPTIEMBRE</c:v>
                </c:pt>
                <c:pt idx="46">
                  <c:v>2023 OCTUBRE</c:v>
                </c:pt>
                <c:pt idx="47">
                  <c:v>2023 NOVIEMBRE</c:v>
                </c:pt>
                <c:pt idx="48">
                  <c:v>2023 DICIEMBRE</c:v>
                </c:pt>
                <c:pt idx="49">
                  <c:v>2024 ENERO</c:v>
                </c:pt>
                <c:pt idx="50">
                  <c:v>2024 FEBRERO</c:v>
                </c:pt>
                <c:pt idx="51">
                  <c:v>2024 MARZO</c:v>
                </c:pt>
                <c:pt idx="52">
                  <c:v>2024 ABRIL</c:v>
                </c:pt>
                <c:pt idx="53">
                  <c:v>2024 MAYO</c:v>
                </c:pt>
                <c:pt idx="54">
                  <c:v>2024 JUNIO</c:v>
                </c:pt>
                <c:pt idx="55">
                  <c:v>2024 JULIO</c:v>
                </c:pt>
                <c:pt idx="56">
                  <c:v>2024 AGOSTO</c:v>
                </c:pt>
                <c:pt idx="57">
                  <c:v>2024 SEPTIEMBRE</c:v>
                </c:pt>
                <c:pt idx="58">
                  <c:v>2024 OCTUBRE</c:v>
                </c:pt>
                <c:pt idx="59">
                  <c:v>2024 NOVIEMBRE</c:v>
                </c:pt>
                <c:pt idx="60">
                  <c:v>2024 DICIEMBRE</c:v>
                </c:pt>
                <c:pt idx="61">
                  <c:v>2025 ENERO</c:v>
                </c:pt>
                <c:pt idx="62">
                  <c:v>2025 FEBRERO</c:v>
                </c:pt>
                <c:pt idx="63">
                  <c:v>2025 MARZO</c:v>
                </c:pt>
                <c:pt idx="64">
                  <c:v>2025 ABRIL</c:v>
                </c:pt>
                <c:pt idx="65">
                  <c:v>2025 MAYO</c:v>
                </c:pt>
                <c:pt idx="66">
                  <c:v>2025 JUNIO</c:v>
                </c:pt>
                <c:pt idx="67">
                  <c:v>2025 JULIO</c:v>
                </c:pt>
                <c:pt idx="68">
                  <c:v>2025 AGOSTO</c:v>
                </c:pt>
                <c:pt idx="69">
                  <c:v>2025 SEPTIEMBRE</c:v>
                </c:pt>
                <c:pt idx="70">
                  <c:v>2025 OCTUBRE</c:v>
                </c:pt>
                <c:pt idx="71">
                  <c:v>2025 NOVIEMBRE</c:v>
                </c:pt>
              </c:strCache>
            </c:strRef>
          </c:cat>
          <c:val>
            <c:numRef>
              <c:f>'15.'!$B$8:$BV$8</c:f>
              <c:numCache>
                <c:formatCode>General</c:formatCode>
                <c:ptCount val="73"/>
                <c:pt idx="0">
                  <c:v>6.46</c:v>
                </c:pt>
                <c:pt idx="1">
                  <c:v>6.87</c:v>
                </c:pt>
                <c:pt idx="2">
                  <c:v>6.71</c:v>
                </c:pt>
                <c:pt idx="3">
                  <c:v>6.35</c:v>
                </c:pt>
                <c:pt idx="4">
                  <c:v>4.93</c:v>
                </c:pt>
                <c:pt idx="5" formatCode="0.00">
                  <c:v>5.17</c:v>
                </c:pt>
                <c:pt idx="6" formatCode="0.00">
                  <c:v>5.1373137331657643</c:v>
                </c:pt>
                <c:pt idx="7" formatCode="_(* #,##0.00_);_(* \(#,##0.00\);_(* &quot;-&quot;??_);_(@_)">
                  <c:v>5.186470625596395</c:v>
                </c:pt>
                <c:pt idx="8" formatCode="_(* #,##0.00_);_(* \(#,##0.00\);_(* &quot;-&quot;??_);_(@_)">
                  <c:v>5.3914911819680693</c:v>
                </c:pt>
                <c:pt idx="9" formatCode="_(* #,##0.00_);_(* \(#,##0.00\);_(* &quot;-&quot;??_);_(@_)">
                  <c:v>5.4156188468377842</c:v>
                </c:pt>
                <c:pt idx="10" formatCode="_(* #,##0.00_);_(* \(#,##0.00\);_(* &quot;-&quot;??_);_(@_)">
                  <c:v>5.4210713190094078</c:v>
                </c:pt>
                <c:pt idx="11" formatCode="_(* #,##0.00_);_(* \(#,##0.00\);_(* &quot;-&quot;??_);_(@_)">
                  <c:v>5.9223736760102259</c:v>
                </c:pt>
                <c:pt idx="12" formatCode="_(* #,##0.00_);_(* \(#,##0.00\);_(* &quot;-&quot;??_);_(@_)">
                  <c:v>5.9819853286230886</c:v>
                </c:pt>
                <c:pt idx="13" formatCode="_(* #,##0.00_);_(* \(#,##0.00\);_(* &quot;-&quot;??_);_(@_)">
                  <c:v>6.1809889095907549</c:v>
                </c:pt>
                <c:pt idx="14" formatCode="0.00">
                  <c:v>6.2974959635064396</c:v>
                </c:pt>
                <c:pt idx="15" formatCode="0.00">
                  <c:v>6.1950939322442258</c:v>
                </c:pt>
                <c:pt idx="16" formatCode="0.00">
                  <c:v>6.1433054894538301</c:v>
                </c:pt>
                <c:pt idx="17" formatCode="0.00">
                  <c:v>6.1637045035196234</c:v>
                </c:pt>
                <c:pt idx="18" formatCode="0.00">
                  <c:v>6.12081465121652</c:v>
                </c:pt>
                <c:pt idx="19" formatCode="0.00">
                  <c:v>4.8811160901226343</c:v>
                </c:pt>
                <c:pt idx="20" formatCode="_(* #,##0.00_);_(* \(#,##0.00\);_(* &quot;-&quot;??_);_(@_)">
                  <c:v>4.84</c:v>
                </c:pt>
                <c:pt idx="21" formatCode="_(* #,##0.00_);_(* \(#,##0.00\);_(* &quot;-&quot;??_);_(@_)">
                  <c:v>4.8899999999999997</c:v>
                </c:pt>
                <c:pt idx="22" formatCode="_(* #,##0.00_);_(* \(#,##0.00\);_(* &quot;-&quot;??_);_(@_)">
                  <c:v>4.88</c:v>
                </c:pt>
                <c:pt idx="23" formatCode="_(* #,##0.00_);_(* \(#,##0.00\);_(* &quot;-&quot;??_);_(@_)">
                  <c:v>4.88</c:v>
                </c:pt>
                <c:pt idx="24" formatCode="_(* #,##0.00_);_(* \(#,##0.00\);_(* &quot;-&quot;??_);_(@_)">
                  <c:v>4.76</c:v>
                </c:pt>
                <c:pt idx="25" formatCode="_(* #,##0.00_);_(* \(#,##0.00\);_(* &quot;-&quot;??_);_(@_)">
                  <c:v>4.76</c:v>
                </c:pt>
                <c:pt idx="26" formatCode="_(* #,##0.00_);_(* \(#,##0.00\);_(* &quot;-&quot;??_);_(@_)">
                  <c:v>3.92</c:v>
                </c:pt>
                <c:pt idx="27" formatCode="_(* #,##0.00_);_(* \(#,##0.00\);_(* &quot;-&quot;??_);_(@_)">
                  <c:v>3.92</c:v>
                </c:pt>
                <c:pt idx="28" formatCode="_(* #,##0.00_);_(* \(#,##0.00\);_(* &quot;-&quot;??_);_(@_)">
                  <c:v>3.87</c:v>
                </c:pt>
                <c:pt idx="29" formatCode="_(* #,##0.00_);_(* \(#,##0.00\);_(* &quot;-&quot;??_);_(@_)">
                  <c:v>3.88</c:v>
                </c:pt>
                <c:pt idx="30" formatCode="_(* #,##0.00_);_(* \(#,##0.00\);_(* &quot;-&quot;??_);_(@_)">
                  <c:v>3.9</c:v>
                </c:pt>
                <c:pt idx="31" formatCode="_(* #,##0.00_);_(* \(#,##0.00\);_(* &quot;-&quot;??_);_(@_)">
                  <c:v>3.86</c:v>
                </c:pt>
                <c:pt idx="32" formatCode="_(* #,##0.00_);_(* \(#,##0.00\);_(* &quot;-&quot;??_);_(@_)">
                  <c:v>3.85</c:v>
                </c:pt>
                <c:pt idx="33" formatCode="0.00">
                  <c:v>3.86</c:v>
                </c:pt>
                <c:pt idx="34" formatCode="0.00">
                  <c:v>4.17</c:v>
                </c:pt>
                <c:pt idx="35" formatCode="0.00">
                  <c:v>4.25</c:v>
                </c:pt>
                <c:pt idx="36" formatCode="0.00">
                  <c:v>4.37</c:v>
                </c:pt>
                <c:pt idx="37" formatCode="0.00">
                  <c:v>4.66</c:v>
                </c:pt>
                <c:pt idx="38" formatCode="0.00">
                  <c:v>4.72</c:v>
                </c:pt>
                <c:pt idx="39" formatCode="0.00">
                  <c:v>4.8099999999999996</c:v>
                </c:pt>
                <c:pt idx="40" formatCode="0.00">
                  <c:v>4.71</c:v>
                </c:pt>
                <c:pt idx="41" formatCode="0.00">
                  <c:v>4.87</c:v>
                </c:pt>
                <c:pt idx="42" formatCode="0.00">
                  <c:v>5.08</c:v>
                </c:pt>
                <c:pt idx="43" formatCode="0.00">
                  <c:v>5.19</c:v>
                </c:pt>
                <c:pt idx="44" formatCode="0.00">
                  <c:v>5.23</c:v>
                </c:pt>
                <c:pt idx="45" formatCode="0.00">
                  <c:v>5.21</c:v>
                </c:pt>
                <c:pt idx="46" formatCode="0.00">
                  <c:v>5.23</c:v>
                </c:pt>
                <c:pt idx="47" formatCode="0.00">
                  <c:v>5.29</c:v>
                </c:pt>
                <c:pt idx="48" formatCode="0.00">
                  <c:v>5.35</c:v>
                </c:pt>
                <c:pt idx="49" formatCode="0.00">
                  <c:v>5.36</c:v>
                </c:pt>
                <c:pt idx="50" formatCode="0.00">
                  <c:v>5.25</c:v>
                </c:pt>
                <c:pt idx="51" formatCode="0.00">
                  <c:v>5.26</c:v>
                </c:pt>
                <c:pt idx="52" formatCode="0.00">
                  <c:v>5.3</c:v>
                </c:pt>
                <c:pt idx="53" formatCode="0.00">
                  <c:v>5.33</c:v>
                </c:pt>
                <c:pt idx="54" formatCode="0.00">
                  <c:v>5.37</c:v>
                </c:pt>
                <c:pt idx="55" formatCode="0.00">
                  <c:v>5.36</c:v>
                </c:pt>
                <c:pt idx="56" formatCode="0.00">
                  <c:v>5.35</c:v>
                </c:pt>
                <c:pt idx="57" formatCode="0.00">
                  <c:v>5.4</c:v>
                </c:pt>
                <c:pt idx="58" formatCode="0.00">
                  <c:v>5.23</c:v>
                </c:pt>
                <c:pt idx="59" formatCode="0.00">
                  <c:v>5.22</c:v>
                </c:pt>
                <c:pt idx="60" formatCode="0.00">
                  <c:v>5.15</c:v>
                </c:pt>
                <c:pt idx="61" formatCode="0.00">
                  <c:v>5.26</c:v>
                </c:pt>
                <c:pt idx="62" formatCode="0.00">
                  <c:v>4.8</c:v>
                </c:pt>
                <c:pt idx="63" formatCode="0.00">
                  <c:v>4.0199999999999996</c:v>
                </c:pt>
                <c:pt idx="64" formatCode="0.00">
                  <c:v>5.39</c:v>
                </c:pt>
                <c:pt idx="65" formatCode="0.00">
                  <c:v>5.31</c:v>
                </c:pt>
                <c:pt idx="66" formatCode="0.00">
                  <c:v>5.26</c:v>
                </c:pt>
                <c:pt idx="67" formatCode="0.00">
                  <c:v>5.23</c:v>
                </c:pt>
                <c:pt idx="68" formatCode="0.00">
                  <c:v>5.25</c:v>
                </c:pt>
                <c:pt idx="69" formatCode="0.00">
                  <c:v>5.25</c:v>
                </c:pt>
                <c:pt idx="70" formatCode="0.00">
                  <c:v>5.27</c:v>
                </c:pt>
                <c:pt idx="71" formatCode="0.00">
                  <c:v>5.25</c:v>
                </c:pt>
                <c:pt idx="72" formatCode="0.00">
                  <c:v>5.26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6F-489B-ADB3-FD25A3661117}"/>
            </c:ext>
          </c:extLst>
        </c:ser>
        <c:ser>
          <c:idx val="1"/>
          <c:order val="1"/>
          <c:tx>
            <c:strRef>
              <c:f>'15.'!$A$10</c:f>
              <c:strCache>
                <c:ptCount val="1"/>
                <c:pt idx="0">
                  <c:v>DEUDA EXTERNA </c:v>
                </c:pt>
              </c:strCache>
            </c:strRef>
          </c:tx>
          <c:spPr>
            <a:ln w="12700" cmpd="sng">
              <a:solidFill>
                <a:srgbClr val="FF6600"/>
              </a:solidFill>
            </a:ln>
          </c:spPr>
          <c:marker>
            <c:symbol val="square"/>
            <c:size val="5"/>
            <c:spPr>
              <a:solidFill>
                <a:srgbClr val="FF6600"/>
              </a:solidFill>
              <a:ln w="6350" cap="flat" cmpd="sng">
                <a:solidFill>
                  <a:srgbClr val="FF6600"/>
                </a:solidFill>
              </a:ln>
            </c:spPr>
          </c:marker>
          <c:dLbls>
            <c:numFmt formatCode="#,##0.00" sourceLinked="0"/>
            <c:spPr>
              <a:solidFill>
                <a:srgbClr val="FBE5D6">
                  <a:alpha val="100000"/>
                </a:srgbClr>
              </a:solidFill>
              <a:ln w="3175">
                <a:noFill/>
              </a:ln>
            </c:spPr>
            <c:txPr>
              <a:bodyPr rot="0" vert="horz"/>
              <a:lstStyle/>
              <a:p>
                <a:pPr algn="ctr">
                  <a:defRPr lang="en-US" sz="800" b="0" i="0" u="non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'15.'!$C$6:$BV$6</c:f>
              <c:strCache>
                <c:ptCount val="7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jun-17</c:v>
                </c:pt>
                <c:pt idx="12">
                  <c:v>2017</c:v>
                </c:pt>
                <c:pt idx="13">
                  <c:v>jun-18</c:v>
                </c:pt>
                <c:pt idx="14">
                  <c:v>2018</c:v>
                </c:pt>
                <c:pt idx="15">
                  <c:v>jun-19</c:v>
                </c:pt>
                <c:pt idx="16">
                  <c:v>2019</c:v>
                </c:pt>
                <c:pt idx="17">
                  <c:v>jun-20</c:v>
                </c:pt>
                <c:pt idx="18">
                  <c:v>2020</c:v>
                </c:pt>
                <c:pt idx="19">
                  <c:v>2021 JULIO</c:v>
                </c:pt>
                <c:pt idx="20">
                  <c:v>2021 AGOSTO</c:v>
                </c:pt>
                <c:pt idx="21">
                  <c:v>2021 SEPTIEMBRE</c:v>
                </c:pt>
                <c:pt idx="22">
                  <c:v>2021 OCTUBRE</c:v>
                </c:pt>
                <c:pt idx="23">
                  <c:v>2021 NOVIEMBRE</c:v>
                </c:pt>
                <c:pt idx="24">
                  <c:v>2021 DICIEMBRE</c:v>
                </c:pt>
                <c:pt idx="25">
                  <c:v>2022 ENERO</c:v>
                </c:pt>
                <c:pt idx="26">
                  <c:v>2022 FEBRERO</c:v>
                </c:pt>
                <c:pt idx="27">
                  <c:v>2022 MARZO</c:v>
                </c:pt>
                <c:pt idx="28">
                  <c:v>2022 ABRIL</c:v>
                </c:pt>
                <c:pt idx="29">
                  <c:v>2022 MAYO</c:v>
                </c:pt>
                <c:pt idx="30">
                  <c:v>2022 JUNIO</c:v>
                </c:pt>
                <c:pt idx="31">
                  <c:v>2022 JULIO</c:v>
                </c:pt>
                <c:pt idx="32">
                  <c:v>2022 AGOSTO</c:v>
                </c:pt>
                <c:pt idx="33">
                  <c:v>2022 SEPTIEMBRE</c:v>
                </c:pt>
                <c:pt idx="34">
                  <c:v>2022 OCTUBRE</c:v>
                </c:pt>
                <c:pt idx="35">
                  <c:v>2022 NOVIEMBRE (*)</c:v>
                </c:pt>
                <c:pt idx="36">
                  <c:v>2022 DICIEMBRE(*)</c:v>
                </c:pt>
                <c:pt idx="37">
                  <c:v>2023 ENERO</c:v>
                </c:pt>
                <c:pt idx="38">
                  <c:v>2023 FEBRERO</c:v>
                </c:pt>
                <c:pt idx="39">
                  <c:v>2023 MARZO</c:v>
                </c:pt>
                <c:pt idx="40">
                  <c:v>2023 ABRIL</c:v>
                </c:pt>
                <c:pt idx="41">
                  <c:v>2023 MAYO</c:v>
                </c:pt>
                <c:pt idx="42">
                  <c:v>2023 JUNIO</c:v>
                </c:pt>
                <c:pt idx="43">
                  <c:v>2023 JULIO</c:v>
                </c:pt>
                <c:pt idx="44">
                  <c:v>2023 AGOSTO</c:v>
                </c:pt>
                <c:pt idx="45">
                  <c:v>2023 SEPTIEMBRE</c:v>
                </c:pt>
                <c:pt idx="46">
                  <c:v>2023 OCTUBRE</c:v>
                </c:pt>
                <c:pt idx="47">
                  <c:v>2023 NOVIEMBRE</c:v>
                </c:pt>
                <c:pt idx="48">
                  <c:v>2023 DICIEMBRE</c:v>
                </c:pt>
                <c:pt idx="49">
                  <c:v>2024 ENERO</c:v>
                </c:pt>
                <c:pt idx="50">
                  <c:v>2024 FEBRERO</c:v>
                </c:pt>
                <c:pt idx="51">
                  <c:v>2024 MARZO</c:v>
                </c:pt>
                <c:pt idx="52">
                  <c:v>2024 ABRIL</c:v>
                </c:pt>
                <c:pt idx="53">
                  <c:v>2024 MAYO</c:v>
                </c:pt>
                <c:pt idx="54">
                  <c:v>2024 JUNIO</c:v>
                </c:pt>
                <c:pt idx="55">
                  <c:v>2024 JULIO</c:v>
                </c:pt>
                <c:pt idx="56">
                  <c:v>2024 AGOSTO</c:v>
                </c:pt>
                <c:pt idx="57">
                  <c:v>2024 SEPTIEMBRE</c:v>
                </c:pt>
                <c:pt idx="58">
                  <c:v>2024 OCTUBRE</c:v>
                </c:pt>
                <c:pt idx="59">
                  <c:v>2024 NOVIEMBRE</c:v>
                </c:pt>
                <c:pt idx="60">
                  <c:v>2024 DICIEMBRE</c:v>
                </c:pt>
                <c:pt idx="61">
                  <c:v>2025 ENERO</c:v>
                </c:pt>
                <c:pt idx="62">
                  <c:v>2025 FEBRERO</c:v>
                </c:pt>
                <c:pt idx="63">
                  <c:v>2025 MARZO</c:v>
                </c:pt>
                <c:pt idx="64">
                  <c:v>2025 ABRIL</c:v>
                </c:pt>
                <c:pt idx="65">
                  <c:v>2025 MAYO</c:v>
                </c:pt>
                <c:pt idx="66">
                  <c:v>2025 JUNIO</c:v>
                </c:pt>
                <c:pt idx="67">
                  <c:v>2025 JULIO</c:v>
                </c:pt>
                <c:pt idx="68">
                  <c:v>2025 AGOSTO</c:v>
                </c:pt>
                <c:pt idx="69">
                  <c:v>2025 SEPTIEMBRE</c:v>
                </c:pt>
                <c:pt idx="70">
                  <c:v>2025 OCTUBRE</c:v>
                </c:pt>
                <c:pt idx="71">
                  <c:v>2025 NOVIEMBRE</c:v>
                </c:pt>
              </c:strCache>
            </c:strRef>
          </c:cat>
          <c:val>
            <c:numRef>
              <c:f>'15.'!$B$10:$BV$10</c:f>
              <c:numCache>
                <c:formatCode>0.00</c:formatCode>
                <c:ptCount val="73"/>
                <c:pt idx="0">
                  <c:v>6.63</c:v>
                </c:pt>
                <c:pt idx="1">
                  <c:v>7.12</c:v>
                </c:pt>
                <c:pt idx="2">
                  <c:v>6.91</c:v>
                </c:pt>
                <c:pt idx="3">
                  <c:v>6.52</c:v>
                </c:pt>
                <c:pt idx="4">
                  <c:v>4.33</c:v>
                </c:pt>
                <c:pt idx="5">
                  <c:v>4.3899999999999997</c:v>
                </c:pt>
                <c:pt idx="6">
                  <c:v>4.54</c:v>
                </c:pt>
                <c:pt idx="7" formatCode="_(* #,##0.00_);_(* \(#,##0.00\);_(* &quot;-&quot;??_);_(@_)">
                  <c:v>4.5207153314710338</c:v>
                </c:pt>
                <c:pt idx="8" formatCode="_(* #,##0.00_);_(* \(#,##0.00\);_(* &quot;-&quot;??_);_(@_)">
                  <c:v>4.7088474881101803</c:v>
                </c:pt>
                <c:pt idx="9" formatCode="_(* #,##0.00_);_(* \(#,##0.00\);_(* &quot;-&quot;??_);_(@_)">
                  <c:v>5.0482091678188903</c:v>
                </c:pt>
                <c:pt idx="10" formatCode="_(* #,##0.00_);_(* \(#,##0.00\);_(* &quot;-&quot;??_);_(@_)">
                  <c:v>5.0915390136959502</c:v>
                </c:pt>
                <c:pt idx="11" formatCode="_(* #,##0.00_);_(* \(#,##0.00\);_(* &quot;-&quot;??_);_(@_)">
                  <c:v>5.9978412592117181</c:v>
                </c:pt>
                <c:pt idx="12" formatCode="_(* #,##0.00_);_(* \(#,##0.00\);_(* &quot;-&quot;??_);_(@_)">
                  <c:v>6.2281169017774767</c:v>
                </c:pt>
                <c:pt idx="13" formatCode="_(* #,##0.00_);_(* \(#,##0.00\);_(* &quot;-&quot;??_);_(@_)">
                  <c:v>6.3503447994857982</c:v>
                </c:pt>
                <c:pt idx="14" formatCode="_(* #,##0.00_);_(* \(#,##0.00\);_(* &quot;-&quot;??_);_(@_)">
                  <c:v>6.4792704461455175</c:v>
                </c:pt>
                <c:pt idx="15" formatCode="_(* #,##0.00_);_(* \(#,##0.00\);_(* &quot;-&quot;??_);_(@_)">
                  <c:v>6.3499648048330775</c:v>
                </c:pt>
                <c:pt idx="16" formatCode="_(* #,##0.00_);_(* \(#,##0.00\);_(* &quot;-&quot;??_);_(@_)">
                  <c:v>6.2904091220375911</c:v>
                </c:pt>
                <c:pt idx="17" formatCode="_(* #,##0.00_);_(* \(#,##0.00\);_(* &quot;-&quot;??_);_(@_)">
                  <c:v>6.2851413962339953</c:v>
                </c:pt>
                <c:pt idx="18" formatCode="_(* #,##0.00_);_(* \(#,##0.00\);_(* &quot;-&quot;??_);_(@_)">
                  <c:v>6.1611965856265893</c:v>
                </c:pt>
                <c:pt idx="19" formatCode="_(* #,##0.00_);_(* \(#,##0.00\);_(* &quot;-&quot;??_);_(@_)">
                  <c:v>4.4371261116866689</c:v>
                </c:pt>
                <c:pt idx="20" formatCode="_(* #,##0.00_);_(* \(#,##0.00\);_(* &quot;-&quot;??_);_(@_)">
                  <c:v>4.3514069112845837</c:v>
                </c:pt>
                <c:pt idx="21" formatCode="_(* #,##0.00_);_(* \(#,##0.00\);_(* &quot;-&quot;??_);_(@_)">
                  <c:v>4.41</c:v>
                </c:pt>
                <c:pt idx="22" formatCode="_(* #,##0.00_);_(* \(#,##0.00\);_(* &quot;-&quot;??_);_(@_)">
                  <c:v>4.4000000000000004</c:v>
                </c:pt>
                <c:pt idx="23" formatCode="_(* #,##0.00_);_(* \(#,##0.00\);_(* &quot;-&quot;??_);_(@_)">
                  <c:v>4.26</c:v>
                </c:pt>
                <c:pt idx="24" formatCode="_(* #,##0.00_);_(* \(#,##0.00\);_(* &quot;-&quot;??_);_(@_)">
                  <c:v>4.2699999999999996</c:v>
                </c:pt>
                <c:pt idx="25" formatCode="_(* #,##0.00_);_(* \(#,##0.00\);_(* &quot;-&quot;??_);_(@_)">
                  <c:v>4.2699999999999996</c:v>
                </c:pt>
                <c:pt idx="26" formatCode="_(* #,##0.00_);_(* \(#,##0.00\);_(* &quot;-&quot;??_);_(@_)">
                  <c:v>3.1</c:v>
                </c:pt>
                <c:pt idx="27" formatCode="_(* #,##0.00_);_(* \(#,##0.00\);_(* &quot;-&quot;??_);_(@_)">
                  <c:v>3.1</c:v>
                </c:pt>
                <c:pt idx="28" formatCode="_(* #,##0.00_);_(* \(#,##0.00\);_(* &quot;-&quot;??_);_(@_)">
                  <c:v>3.04</c:v>
                </c:pt>
                <c:pt idx="29" formatCode="_(* #,##0.00_);_(* \(#,##0.00\);_(* &quot;-&quot;??_);_(@_)">
                  <c:v>3.04</c:v>
                </c:pt>
                <c:pt idx="30" formatCode="_(* #,##0.00_);_(* \(#,##0.00\);_(* &quot;-&quot;??_);_(@_)">
                  <c:v>3.03</c:v>
                </c:pt>
                <c:pt idx="31" formatCode="_(* #,##0.00_);_(* \(#,##0.00\);_(* &quot;-&quot;??_);_(@_)">
                  <c:v>3</c:v>
                </c:pt>
                <c:pt idx="32" formatCode="_(* #,##0.00_);_(* \(#,##0.00\);_(* &quot;-&quot;??_);_(@_)">
                  <c:v>2.99</c:v>
                </c:pt>
                <c:pt idx="33" formatCode="_(* #,##0.00_);_(* \(#,##0.00\);_(* &quot;-&quot;??_);_(@_)">
                  <c:v>2.99</c:v>
                </c:pt>
                <c:pt idx="34" formatCode="_(* #,##0.00_);_(* \(#,##0.00\);_(* &quot;-&quot;??_);_(@_)">
                  <c:v>3.36</c:v>
                </c:pt>
                <c:pt idx="35" formatCode="_(* #,##0.00_);_(* \(#,##0.00\);_(* &quot;-&quot;??_);_(@_)">
                  <c:v>3.48</c:v>
                </c:pt>
                <c:pt idx="36" formatCode="_(* #,##0.00_);_(* \(#,##0.00\);_(* &quot;-&quot;??_);_(@_)">
                  <c:v>3.61</c:v>
                </c:pt>
                <c:pt idx="37" formatCode="_(* #,##0.00_);_(* \(#,##0.00\);_(* &quot;-&quot;??_);_(@_)">
                  <c:v>4.04</c:v>
                </c:pt>
                <c:pt idx="38" formatCode="_(* #,##0.00_);_(* \(#,##0.00\);_(* &quot;-&quot;??_);_(@_)">
                  <c:v>4.12</c:v>
                </c:pt>
                <c:pt idx="39" formatCode="_(* #,##0.00_);_(* \(#,##0.00\);_(* &quot;-&quot;??_);_(@_)">
                  <c:v>4.2</c:v>
                </c:pt>
                <c:pt idx="40" formatCode="_(* #,##0.00_);_(* \(#,##0.00\);_(* &quot;-&quot;??_);_(@_)">
                  <c:v>4.05</c:v>
                </c:pt>
                <c:pt idx="41" formatCode="_(* #,##0.00_);_(* \(#,##0.00\);_(* &quot;-&quot;??_);_(@_)">
                  <c:v>4.25</c:v>
                </c:pt>
                <c:pt idx="42" formatCode="_(* #,##0.00_);_(* \(#,##0.00\);_(* &quot;-&quot;??_);_(@_)">
                  <c:v>4.51</c:v>
                </c:pt>
                <c:pt idx="43" formatCode="_(* #,##0.00_);_(* \(#,##0.00\);_(* &quot;-&quot;??_);_(@_)">
                  <c:v>4.6500000000000004</c:v>
                </c:pt>
                <c:pt idx="44" formatCode="_(* #,##0.00_);_(* \(#,##0.00\);_(* &quot;-&quot;??_);_(@_)">
                  <c:v>4.7</c:v>
                </c:pt>
                <c:pt idx="45" formatCode="_(* #,##0.00_);_(* \(#,##0.00\);_(* &quot;-&quot;??_);_(@_)">
                  <c:v>4.67</c:v>
                </c:pt>
                <c:pt idx="46" formatCode="_(* #,##0.00_);_(* \(#,##0.00\);_(* &quot;-&quot;??_);_(@_)">
                  <c:v>4.7</c:v>
                </c:pt>
                <c:pt idx="47" formatCode="_(* #,##0.00_);_(* \(#,##0.00\);_(* &quot;-&quot;??_);_(@_)">
                  <c:v>4.7699999999999996</c:v>
                </c:pt>
                <c:pt idx="48" formatCode="_(* #,##0.00_);_(* \(#,##0.00\);_(* &quot;-&quot;??_);_(@_)">
                  <c:v>4.87</c:v>
                </c:pt>
                <c:pt idx="49" formatCode="_(* #,##0.00_);_(* \(#,##0.00\);_(* &quot;-&quot;??_);_(@_)">
                  <c:v>4.88</c:v>
                </c:pt>
                <c:pt idx="50" formatCode="_(* #,##0.00_);_(* \(#,##0.00\);_(* &quot;-&quot;??_);_(@_)">
                  <c:v>4.91</c:v>
                </c:pt>
                <c:pt idx="51" formatCode="_(* #,##0.00_);_(* \(#,##0.00\);_(* &quot;-&quot;??_);_(@_)">
                  <c:v>4.92</c:v>
                </c:pt>
                <c:pt idx="52" formatCode="_(* #,##0.00_);_(* \(#,##0.00\);_(* &quot;-&quot;??_);_(@_)">
                  <c:v>4.95</c:v>
                </c:pt>
                <c:pt idx="53" formatCode="_(* #,##0.00_);_(* \(#,##0.00\);_(* &quot;-&quot;??_);_(@_)">
                  <c:v>4.9400000000000004</c:v>
                </c:pt>
                <c:pt idx="54" formatCode="_(* #,##0.00_);_(* \(#,##0.00\);_(* &quot;-&quot;??_);_(@_)">
                  <c:v>4.9800000000000004</c:v>
                </c:pt>
                <c:pt idx="55" formatCode="_(* #,##0.00_);_(* \(#,##0.00\);_(* &quot;-&quot;??_);_(@_)">
                  <c:v>4.93</c:v>
                </c:pt>
                <c:pt idx="56" formatCode="_(* #,##0.00_);_(* \(#,##0.00\);_(* &quot;-&quot;??_);_(@_)">
                  <c:v>4.8899999999999997</c:v>
                </c:pt>
                <c:pt idx="57" formatCode="_(* #,##0.00_);_(* \(#,##0.00\);_(* &quot;-&quot;??_);_(@_)">
                  <c:v>4.93</c:v>
                </c:pt>
                <c:pt idx="58" formatCode="_(* #,##0.00_);_(* \(#,##0.00\);_(* &quot;-&quot;??_);_(@_)">
                  <c:v>4.6900000000000004</c:v>
                </c:pt>
                <c:pt idx="59" formatCode="_(* #,##0.00_);_(* \(#,##0.00\);_(* &quot;-&quot;??_);_(@_)">
                  <c:v>4.6399999999999997</c:v>
                </c:pt>
                <c:pt idx="60" formatCode="_(* #,##0.00_);_(* \(#,##0.00\);_(* &quot;-&quot;??_);_(@_)">
                  <c:v>4.54</c:v>
                </c:pt>
                <c:pt idx="61" formatCode="_(* #,##0.00_);_(* \(#,##0.00\);_(* &quot;-&quot;??_);_(@_)">
                  <c:v>4.6500000000000004</c:v>
                </c:pt>
                <c:pt idx="62" formatCode="_(* #,##0.00_);_(* \(#,##0.00\);_(* &quot;-&quot;??_);_(@_)">
                  <c:v>3.98</c:v>
                </c:pt>
                <c:pt idx="63" formatCode="_(* #,##0.00_);_(* \(#,##0.00\);_(* &quot;-&quot;??_);_(@_)">
                  <c:v>3.98</c:v>
                </c:pt>
                <c:pt idx="64" formatCode="_(* #,##0.00_);_(* \(#,##0.00\);_(* &quot;-&quot;??_);_(@_)">
                  <c:v>4.75</c:v>
                </c:pt>
                <c:pt idx="65" formatCode="_(* #,##0.00_);_(* \(#,##0.00\);_(* &quot;-&quot;??_);_(@_)">
                  <c:v>4.59</c:v>
                </c:pt>
                <c:pt idx="66" formatCode="_(* #,##0.00_);_(* \(#,##0.00\);_(* &quot;-&quot;??_);_(@_)">
                  <c:v>4.51</c:v>
                </c:pt>
                <c:pt idx="67" formatCode="_(* #,##0.00_);_(* \(#,##0.00\);_(* &quot;-&quot;??_);_(@_)">
                  <c:v>4.4400000000000004</c:v>
                </c:pt>
                <c:pt idx="68" formatCode="_(* #,##0.00_);_(* \(#,##0.00\);_(* &quot;-&quot;??_);_(@_)">
                  <c:v>4.4400000000000004</c:v>
                </c:pt>
                <c:pt idx="69" formatCode="_(* #,##0.00_);_(* \(#,##0.00\);_(* &quot;-&quot;??_);_(@_)">
                  <c:v>4.42</c:v>
                </c:pt>
                <c:pt idx="70" formatCode="_(* #,##0.00_);_(* \(#,##0.00\);_(* &quot;-&quot;??_);_(@_)">
                  <c:v>4.41</c:v>
                </c:pt>
                <c:pt idx="71" formatCode="_(* #,##0.00_);_(* \(#,##0.00\);_(* &quot;-&quot;??_);_(@_)">
                  <c:v>4.3600000000000003</c:v>
                </c:pt>
                <c:pt idx="72" formatCode="_(* #,##0.00_);_(* \(#,##0.00\);_(* &quot;-&quot;??_);_(@_)">
                  <c:v>4.3600000000000003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6F-489B-ADB3-FD25A3661117}"/>
            </c:ext>
          </c:extLst>
        </c:ser>
        <c:ser>
          <c:idx val="2"/>
          <c:order val="2"/>
          <c:tx>
            <c:strRef>
              <c:f>'15.'!$A$18</c:f>
              <c:strCache>
                <c:ptCount val="1"/>
                <c:pt idx="0">
                  <c:v>DEUDA INTERNA</c:v>
                </c:pt>
              </c:strCache>
            </c:strRef>
          </c:tx>
          <c:spPr>
            <a:ln w="12700" cmpd="sng">
              <a:solidFill>
                <a:srgbClr val="969696"/>
              </a:solidFill>
            </a:ln>
          </c:spPr>
          <c:marker>
            <c:symbol val="triangle"/>
            <c:size val="5"/>
            <c:spPr>
              <a:solidFill>
                <a:srgbClr val="969696"/>
              </a:solidFill>
              <a:ln w="6350" cap="flat" cmpd="sng">
                <a:solidFill>
                  <a:srgbClr val="969696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2-D66F-489B-ADB3-FD25A366111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D66F-489B-ADB3-FD25A3661117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4-D66F-489B-ADB3-FD25A3661117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5-D66F-489B-ADB3-FD25A3661117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6-D66F-489B-ADB3-FD25A3661117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7-D66F-489B-ADB3-FD25A3661117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8-D66F-489B-ADB3-FD25A3661117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9-D66F-489B-ADB3-FD25A3661117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A-D66F-489B-ADB3-FD25A3661117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B-D66F-489B-ADB3-FD25A3661117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C-D66F-489B-ADB3-FD25A3661117}"/>
              </c:ext>
            </c:extLst>
          </c:dPt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0D-D66F-489B-ADB3-FD25A3661117}"/>
              </c:ext>
            </c:extLst>
          </c:dPt>
          <c:dPt>
            <c:idx val="12"/>
            <c:bubble3D val="0"/>
            <c:extLst>
              <c:ext xmlns:c16="http://schemas.microsoft.com/office/drawing/2014/chart" uri="{C3380CC4-5D6E-409C-BE32-E72D297353CC}">
                <c16:uniqueId val="{0000000E-D66F-489B-ADB3-FD25A3661117}"/>
              </c:ext>
            </c:extLst>
          </c:dPt>
          <c:dPt>
            <c:idx val="13"/>
            <c:bubble3D val="0"/>
            <c:extLst>
              <c:ext xmlns:c16="http://schemas.microsoft.com/office/drawing/2014/chart" uri="{C3380CC4-5D6E-409C-BE32-E72D297353CC}">
                <c16:uniqueId val="{0000000F-D66F-489B-ADB3-FD25A3661117}"/>
              </c:ext>
            </c:extLst>
          </c:dPt>
          <c:dPt>
            <c:idx val="14"/>
            <c:bubble3D val="0"/>
            <c:extLst>
              <c:ext xmlns:c16="http://schemas.microsoft.com/office/drawing/2014/chart" uri="{C3380CC4-5D6E-409C-BE32-E72D297353CC}">
                <c16:uniqueId val="{00000010-D66F-489B-ADB3-FD25A3661117}"/>
              </c:ext>
            </c:extLst>
          </c:dPt>
          <c:dPt>
            <c:idx val="15"/>
            <c:bubble3D val="0"/>
            <c:extLst>
              <c:ext xmlns:c16="http://schemas.microsoft.com/office/drawing/2014/chart" uri="{C3380CC4-5D6E-409C-BE32-E72D297353CC}">
                <c16:uniqueId val="{00000011-D66F-489B-ADB3-FD25A3661117}"/>
              </c:ext>
            </c:extLst>
          </c:dPt>
          <c:dPt>
            <c:idx val="16"/>
            <c:bubble3D val="0"/>
            <c:extLst>
              <c:ext xmlns:c16="http://schemas.microsoft.com/office/drawing/2014/chart" uri="{C3380CC4-5D6E-409C-BE32-E72D297353CC}">
                <c16:uniqueId val="{00000012-D66F-489B-ADB3-FD25A3661117}"/>
              </c:ext>
            </c:extLst>
          </c:dPt>
          <c:dPt>
            <c:idx val="17"/>
            <c:bubble3D val="0"/>
            <c:extLst>
              <c:ext xmlns:c16="http://schemas.microsoft.com/office/drawing/2014/chart" uri="{C3380CC4-5D6E-409C-BE32-E72D297353CC}">
                <c16:uniqueId val="{00000013-D66F-489B-ADB3-FD25A3661117}"/>
              </c:ext>
            </c:extLst>
          </c:dPt>
          <c:dPt>
            <c:idx val="18"/>
            <c:bubble3D val="0"/>
            <c:extLst>
              <c:ext xmlns:c16="http://schemas.microsoft.com/office/drawing/2014/chart" uri="{C3380CC4-5D6E-409C-BE32-E72D297353CC}">
                <c16:uniqueId val="{00000014-D66F-489B-ADB3-FD25A3661117}"/>
              </c:ext>
            </c:extLst>
          </c:dPt>
          <c:dPt>
            <c:idx val="19"/>
            <c:bubble3D val="0"/>
            <c:extLst>
              <c:ext xmlns:c16="http://schemas.microsoft.com/office/drawing/2014/chart" uri="{C3380CC4-5D6E-409C-BE32-E72D297353CC}">
                <c16:uniqueId val="{00000015-D66F-489B-ADB3-FD25A3661117}"/>
              </c:ext>
            </c:extLst>
          </c:dPt>
          <c:dPt>
            <c:idx val="20"/>
            <c:bubble3D val="0"/>
            <c:extLst>
              <c:ext xmlns:c16="http://schemas.microsoft.com/office/drawing/2014/chart" uri="{C3380CC4-5D6E-409C-BE32-E72D297353CC}">
                <c16:uniqueId val="{00000016-D66F-489B-ADB3-FD25A3661117}"/>
              </c:ext>
            </c:extLst>
          </c:dPt>
          <c:dPt>
            <c:idx val="21"/>
            <c:bubble3D val="0"/>
            <c:extLst>
              <c:ext xmlns:c16="http://schemas.microsoft.com/office/drawing/2014/chart" uri="{C3380CC4-5D6E-409C-BE32-E72D297353CC}">
                <c16:uniqueId val="{00000017-D66F-489B-ADB3-FD25A3661117}"/>
              </c:ext>
            </c:extLst>
          </c:dPt>
          <c:dPt>
            <c:idx val="22"/>
            <c:bubble3D val="0"/>
            <c:extLst>
              <c:ext xmlns:c16="http://schemas.microsoft.com/office/drawing/2014/chart" uri="{C3380CC4-5D6E-409C-BE32-E72D297353CC}">
                <c16:uniqueId val="{00000018-D66F-489B-ADB3-FD25A3661117}"/>
              </c:ext>
            </c:extLst>
          </c:dPt>
          <c:dPt>
            <c:idx val="23"/>
            <c:bubble3D val="0"/>
            <c:extLst>
              <c:ext xmlns:c16="http://schemas.microsoft.com/office/drawing/2014/chart" uri="{C3380CC4-5D6E-409C-BE32-E72D297353CC}">
                <c16:uniqueId val="{00000019-D66F-489B-ADB3-FD25A3661117}"/>
              </c:ext>
            </c:extLst>
          </c:dPt>
          <c:dPt>
            <c:idx val="24"/>
            <c:bubble3D val="0"/>
            <c:extLst>
              <c:ext xmlns:c16="http://schemas.microsoft.com/office/drawing/2014/chart" uri="{C3380CC4-5D6E-409C-BE32-E72D297353CC}">
                <c16:uniqueId val="{0000001A-D66F-489B-ADB3-FD25A3661117}"/>
              </c:ext>
            </c:extLst>
          </c:dPt>
          <c:dPt>
            <c:idx val="25"/>
            <c:bubble3D val="0"/>
            <c:extLst>
              <c:ext xmlns:c16="http://schemas.microsoft.com/office/drawing/2014/chart" uri="{C3380CC4-5D6E-409C-BE32-E72D297353CC}">
                <c16:uniqueId val="{0000001B-D66F-489B-ADB3-FD25A3661117}"/>
              </c:ext>
            </c:extLst>
          </c:dPt>
          <c:dPt>
            <c:idx val="26"/>
            <c:bubble3D val="0"/>
            <c:extLst>
              <c:ext xmlns:c16="http://schemas.microsoft.com/office/drawing/2014/chart" uri="{C3380CC4-5D6E-409C-BE32-E72D297353CC}">
                <c16:uniqueId val="{0000001C-D66F-489B-ADB3-FD25A3661117}"/>
              </c:ext>
            </c:extLst>
          </c:dPt>
          <c:dPt>
            <c:idx val="27"/>
            <c:bubble3D val="0"/>
            <c:extLst>
              <c:ext xmlns:c16="http://schemas.microsoft.com/office/drawing/2014/chart" uri="{C3380CC4-5D6E-409C-BE32-E72D297353CC}">
                <c16:uniqueId val="{0000001D-D66F-489B-ADB3-FD25A3661117}"/>
              </c:ext>
            </c:extLst>
          </c:dPt>
          <c:dPt>
            <c:idx val="28"/>
            <c:bubble3D val="0"/>
            <c:extLst>
              <c:ext xmlns:c16="http://schemas.microsoft.com/office/drawing/2014/chart" uri="{C3380CC4-5D6E-409C-BE32-E72D297353CC}">
                <c16:uniqueId val="{0000001E-D66F-489B-ADB3-FD25A3661117}"/>
              </c:ext>
            </c:extLst>
          </c:dPt>
          <c:dPt>
            <c:idx val="29"/>
            <c:bubble3D val="0"/>
            <c:extLst>
              <c:ext xmlns:c16="http://schemas.microsoft.com/office/drawing/2014/chart" uri="{C3380CC4-5D6E-409C-BE32-E72D297353CC}">
                <c16:uniqueId val="{0000001F-D66F-489B-ADB3-FD25A3661117}"/>
              </c:ext>
            </c:extLst>
          </c:dPt>
          <c:dPt>
            <c:idx val="30"/>
            <c:bubble3D val="0"/>
            <c:extLst>
              <c:ext xmlns:c16="http://schemas.microsoft.com/office/drawing/2014/chart" uri="{C3380CC4-5D6E-409C-BE32-E72D297353CC}">
                <c16:uniqueId val="{00000020-D66F-489B-ADB3-FD25A3661117}"/>
              </c:ext>
            </c:extLst>
          </c:dPt>
          <c:dPt>
            <c:idx val="31"/>
            <c:bubble3D val="0"/>
            <c:extLst>
              <c:ext xmlns:c16="http://schemas.microsoft.com/office/drawing/2014/chart" uri="{C3380CC4-5D6E-409C-BE32-E72D297353CC}">
                <c16:uniqueId val="{00000021-D66F-489B-ADB3-FD25A3661117}"/>
              </c:ext>
            </c:extLst>
          </c:dPt>
          <c:dPt>
            <c:idx val="32"/>
            <c:bubble3D val="0"/>
            <c:extLst>
              <c:ext xmlns:c16="http://schemas.microsoft.com/office/drawing/2014/chart" uri="{C3380CC4-5D6E-409C-BE32-E72D297353CC}">
                <c16:uniqueId val="{00000022-D66F-489B-ADB3-FD25A3661117}"/>
              </c:ext>
            </c:extLst>
          </c:dPt>
          <c:dPt>
            <c:idx val="33"/>
            <c:bubble3D val="0"/>
            <c:extLst>
              <c:ext xmlns:c16="http://schemas.microsoft.com/office/drawing/2014/chart" uri="{C3380CC4-5D6E-409C-BE32-E72D297353CC}">
                <c16:uniqueId val="{00000023-D66F-489B-ADB3-FD25A3661117}"/>
              </c:ext>
            </c:extLst>
          </c:dPt>
          <c:dPt>
            <c:idx val="34"/>
            <c:bubble3D val="0"/>
            <c:extLst>
              <c:ext xmlns:c16="http://schemas.microsoft.com/office/drawing/2014/chart" uri="{C3380CC4-5D6E-409C-BE32-E72D297353CC}">
                <c16:uniqueId val="{00000024-D66F-489B-ADB3-FD25A3661117}"/>
              </c:ext>
            </c:extLst>
          </c:dPt>
          <c:dPt>
            <c:idx val="35"/>
            <c:bubble3D val="0"/>
            <c:extLst>
              <c:ext xmlns:c16="http://schemas.microsoft.com/office/drawing/2014/chart" uri="{C3380CC4-5D6E-409C-BE32-E72D297353CC}">
                <c16:uniqueId val="{00000025-D66F-489B-ADB3-FD25A3661117}"/>
              </c:ext>
            </c:extLst>
          </c:dPt>
          <c:dPt>
            <c:idx val="36"/>
            <c:bubble3D val="0"/>
            <c:extLst>
              <c:ext xmlns:c16="http://schemas.microsoft.com/office/drawing/2014/chart" uri="{C3380CC4-5D6E-409C-BE32-E72D297353CC}">
                <c16:uniqueId val="{00000026-D66F-489B-ADB3-FD25A3661117}"/>
              </c:ext>
            </c:extLst>
          </c:dPt>
          <c:dLbls>
            <c:dLbl>
              <c:idx val="37"/>
              <c:layout>
                <c:manualLayout>
                  <c:x val="-2.8250000000000001E-2"/>
                  <c:y val="-1.5E-3"/>
                </c:manualLayout>
              </c:layout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D66F-489B-ADB3-FD25A3661117}"/>
                </c:ext>
              </c:extLst>
            </c:dLbl>
            <c:dLbl>
              <c:idx val="38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8-D66F-489B-ADB3-FD25A3661117}"/>
                </c:ext>
              </c:extLst>
            </c:dLbl>
            <c:dLbl>
              <c:idx val="39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9-D66F-489B-ADB3-FD25A3661117}"/>
                </c:ext>
              </c:extLst>
            </c:dLbl>
            <c:dLbl>
              <c:idx val="40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A-D66F-489B-ADB3-FD25A3661117}"/>
                </c:ext>
              </c:extLst>
            </c:dLbl>
            <c:dLbl>
              <c:idx val="41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B-D66F-489B-ADB3-FD25A3661117}"/>
                </c:ext>
              </c:extLst>
            </c:dLbl>
            <c:dLbl>
              <c:idx val="42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C-D66F-489B-ADB3-FD25A3661117}"/>
                </c:ext>
              </c:extLst>
            </c:dLbl>
            <c:dLbl>
              <c:idx val="43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D-D66F-489B-ADB3-FD25A3661117}"/>
                </c:ext>
              </c:extLst>
            </c:dLbl>
            <c:dLbl>
              <c:idx val="44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E-D66F-489B-ADB3-FD25A3661117}"/>
                </c:ext>
              </c:extLst>
            </c:dLbl>
            <c:dLbl>
              <c:idx val="45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F-D66F-489B-ADB3-FD25A3661117}"/>
                </c:ext>
              </c:extLst>
            </c:dLbl>
            <c:dLbl>
              <c:idx val="46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0-D66F-489B-ADB3-FD25A3661117}"/>
                </c:ext>
              </c:extLst>
            </c:dLbl>
            <c:dLbl>
              <c:idx val="47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1-D66F-489B-ADB3-FD25A3661117}"/>
                </c:ext>
              </c:extLst>
            </c:dLbl>
            <c:dLbl>
              <c:idx val="48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2-D66F-489B-ADB3-FD25A3661117}"/>
                </c:ext>
              </c:extLst>
            </c:dLbl>
            <c:dLbl>
              <c:idx val="49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3-D66F-489B-ADB3-FD25A3661117}"/>
                </c:ext>
              </c:extLst>
            </c:dLbl>
            <c:dLbl>
              <c:idx val="50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4-D66F-489B-ADB3-FD25A3661117}"/>
                </c:ext>
              </c:extLst>
            </c:dLbl>
            <c:dLbl>
              <c:idx val="51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5-D66F-489B-ADB3-FD25A3661117}"/>
                </c:ext>
              </c:extLst>
            </c:dLbl>
            <c:dLbl>
              <c:idx val="52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6-D66F-489B-ADB3-FD25A3661117}"/>
                </c:ext>
              </c:extLst>
            </c:dLbl>
            <c:dLbl>
              <c:idx val="53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7-D66F-489B-ADB3-FD25A3661117}"/>
                </c:ext>
              </c:extLst>
            </c:dLbl>
            <c:dLbl>
              <c:idx val="54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8-D66F-489B-ADB3-FD25A3661117}"/>
                </c:ext>
              </c:extLst>
            </c:dLbl>
            <c:dLbl>
              <c:idx val="55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9-D66F-489B-ADB3-FD25A3661117}"/>
                </c:ext>
              </c:extLst>
            </c:dLbl>
            <c:dLbl>
              <c:idx val="56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A-D66F-489B-ADB3-FD25A3661117}"/>
                </c:ext>
              </c:extLst>
            </c:dLbl>
            <c:dLbl>
              <c:idx val="57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B-D66F-489B-ADB3-FD25A3661117}"/>
                </c:ext>
              </c:extLst>
            </c:dLbl>
            <c:dLbl>
              <c:idx val="58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C-D66F-489B-ADB3-FD25A3661117}"/>
                </c:ext>
              </c:extLst>
            </c:dLbl>
            <c:dLbl>
              <c:idx val="59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D-D66F-489B-ADB3-FD25A3661117}"/>
                </c:ext>
              </c:extLst>
            </c:dLbl>
            <c:dLbl>
              <c:idx val="60"/>
              <c:spPr>
                <a:noFill/>
                <a:ln w="635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000" b="0" i="0" u="non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C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E-D66F-489B-ADB3-FD25A3661117}"/>
                </c:ext>
              </c:extLst>
            </c:dLbl>
            <c:spPr>
              <a:noFill/>
              <a:ln w="635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'15.'!$C$6:$BV$6</c:f>
              <c:strCache>
                <c:ptCount val="7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jun-17</c:v>
                </c:pt>
                <c:pt idx="12">
                  <c:v>2017</c:v>
                </c:pt>
                <c:pt idx="13">
                  <c:v>jun-18</c:v>
                </c:pt>
                <c:pt idx="14">
                  <c:v>2018</c:v>
                </c:pt>
                <c:pt idx="15">
                  <c:v>jun-19</c:v>
                </c:pt>
                <c:pt idx="16">
                  <c:v>2019</c:v>
                </c:pt>
                <c:pt idx="17">
                  <c:v>jun-20</c:v>
                </c:pt>
                <c:pt idx="18">
                  <c:v>2020</c:v>
                </c:pt>
                <c:pt idx="19">
                  <c:v>2021 JULIO</c:v>
                </c:pt>
                <c:pt idx="20">
                  <c:v>2021 AGOSTO</c:v>
                </c:pt>
                <c:pt idx="21">
                  <c:v>2021 SEPTIEMBRE</c:v>
                </c:pt>
                <c:pt idx="22">
                  <c:v>2021 OCTUBRE</c:v>
                </c:pt>
                <c:pt idx="23">
                  <c:v>2021 NOVIEMBRE</c:v>
                </c:pt>
                <c:pt idx="24">
                  <c:v>2021 DICIEMBRE</c:v>
                </c:pt>
                <c:pt idx="25">
                  <c:v>2022 ENERO</c:v>
                </c:pt>
                <c:pt idx="26">
                  <c:v>2022 FEBRERO</c:v>
                </c:pt>
                <c:pt idx="27">
                  <c:v>2022 MARZO</c:v>
                </c:pt>
                <c:pt idx="28">
                  <c:v>2022 ABRIL</c:v>
                </c:pt>
                <c:pt idx="29">
                  <c:v>2022 MAYO</c:v>
                </c:pt>
                <c:pt idx="30">
                  <c:v>2022 JUNIO</c:v>
                </c:pt>
                <c:pt idx="31">
                  <c:v>2022 JULIO</c:v>
                </c:pt>
                <c:pt idx="32">
                  <c:v>2022 AGOSTO</c:v>
                </c:pt>
                <c:pt idx="33">
                  <c:v>2022 SEPTIEMBRE</c:v>
                </c:pt>
                <c:pt idx="34">
                  <c:v>2022 OCTUBRE</c:v>
                </c:pt>
                <c:pt idx="35">
                  <c:v>2022 NOVIEMBRE (*)</c:v>
                </c:pt>
                <c:pt idx="36">
                  <c:v>2022 DICIEMBRE(*)</c:v>
                </c:pt>
                <c:pt idx="37">
                  <c:v>2023 ENERO</c:v>
                </c:pt>
                <c:pt idx="38">
                  <c:v>2023 FEBRERO</c:v>
                </c:pt>
                <c:pt idx="39">
                  <c:v>2023 MARZO</c:v>
                </c:pt>
                <c:pt idx="40">
                  <c:v>2023 ABRIL</c:v>
                </c:pt>
                <c:pt idx="41">
                  <c:v>2023 MAYO</c:v>
                </c:pt>
                <c:pt idx="42">
                  <c:v>2023 JUNIO</c:v>
                </c:pt>
                <c:pt idx="43">
                  <c:v>2023 JULIO</c:v>
                </c:pt>
                <c:pt idx="44">
                  <c:v>2023 AGOSTO</c:v>
                </c:pt>
                <c:pt idx="45">
                  <c:v>2023 SEPTIEMBRE</c:v>
                </c:pt>
                <c:pt idx="46">
                  <c:v>2023 OCTUBRE</c:v>
                </c:pt>
                <c:pt idx="47">
                  <c:v>2023 NOVIEMBRE</c:v>
                </c:pt>
                <c:pt idx="48">
                  <c:v>2023 DICIEMBRE</c:v>
                </c:pt>
                <c:pt idx="49">
                  <c:v>2024 ENERO</c:v>
                </c:pt>
                <c:pt idx="50">
                  <c:v>2024 FEBRERO</c:v>
                </c:pt>
                <c:pt idx="51">
                  <c:v>2024 MARZO</c:v>
                </c:pt>
                <c:pt idx="52">
                  <c:v>2024 ABRIL</c:v>
                </c:pt>
                <c:pt idx="53">
                  <c:v>2024 MAYO</c:v>
                </c:pt>
                <c:pt idx="54">
                  <c:v>2024 JUNIO</c:v>
                </c:pt>
                <c:pt idx="55">
                  <c:v>2024 JULIO</c:v>
                </c:pt>
                <c:pt idx="56">
                  <c:v>2024 AGOSTO</c:v>
                </c:pt>
                <c:pt idx="57">
                  <c:v>2024 SEPTIEMBRE</c:v>
                </c:pt>
                <c:pt idx="58">
                  <c:v>2024 OCTUBRE</c:v>
                </c:pt>
                <c:pt idx="59">
                  <c:v>2024 NOVIEMBRE</c:v>
                </c:pt>
                <c:pt idx="60">
                  <c:v>2024 DICIEMBRE</c:v>
                </c:pt>
                <c:pt idx="61">
                  <c:v>2025 ENERO</c:v>
                </c:pt>
                <c:pt idx="62">
                  <c:v>2025 FEBRERO</c:v>
                </c:pt>
                <c:pt idx="63">
                  <c:v>2025 MARZO</c:v>
                </c:pt>
                <c:pt idx="64">
                  <c:v>2025 ABRIL</c:v>
                </c:pt>
                <c:pt idx="65">
                  <c:v>2025 MAYO</c:v>
                </c:pt>
                <c:pt idx="66">
                  <c:v>2025 JUNIO</c:v>
                </c:pt>
                <c:pt idx="67">
                  <c:v>2025 JULIO</c:v>
                </c:pt>
                <c:pt idx="68">
                  <c:v>2025 AGOSTO</c:v>
                </c:pt>
                <c:pt idx="69">
                  <c:v>2025 SEPTIEMBRE</c:v>
                </c:pt>
                <c:pt idx="70">
                  <c:v>2025 OCTUBRE</c:v>
                </c:pt>
                <c:pt idx="71">
                  <c:v>2025 NOVIEMBRE</c:v>
                </c:pt>
              </c:strCache>
            </c:strRef>
          </c:cat>
          <c:val>
            <c:numRef>
              <c:f>'15.'!$B$18:$BV$18</c:f>
              <c:numCache>
                <c:formatCode>0.00</c:formatCode>
                <c:ptCount val="73"/>
                <c:pt idx="0">
                  <c:v>5.97</c:v>
                </c:pt>
                <c:pt idx="1">
                  <c:v>6.06</c:v>
                </c:pt>
                <c:pt idx="2">
                  <c:v>6.06</c:v>
                </c:pt>
                <c:pt idx="3">
                  <c:v>5.88</c:v>
                </c:pt>
                <c:pt idx="4">
                  <c:v>6.5</c:v>
                </c:pt>
                <c:pt idx="5">
                  <c:v>6.65</c:v>
                </c:pt>
                <c:pt idx="6">
                  <c:v>6.47</c:v>
                </c:pt>
                <c:pt idx="7" formatCode="_(* #,##0.00_);_(* \(#,##0.00\);_(* &quot;-&quot;??_);_(@_)">
                  <c:v>6.15</c:v>
                </c:pt>
                <c:pt idx="8" formatCode="_(* #,##0.00_);_(* \(#,##0.00\);_(* &quot;-&quot;??_);_(@_)">
                  <c:v>6.28</c:v>
                </c:pt>
                <c:pt idx="9" formatCode="_(* #,##0.00_);_(* \(#,##0.00\);_(* &quot;-&quot;??_);_(@_)">
                  <c:v>5.93</c:v>
                </c:pt>
                <c:pt idx="10" formatCode="_(* #,##0.00_);_(* \(#,##0.00\);_(* &quot;-&quot;??_);_(@_)">
                  <c:v>5.9518000000000004</c:v>
                </c:pt>
                <c:pt idx="11" formatCode="_(* #,##0.00_);_(* \(#,##0.00\);_(* &quot;-&quot;??_);_(@_)">
                  <c:v>5.7667999999999999</c:v>
                </c:pt>
                <c:pt idx="12" formatCode="_(* #,##0.00_);_(* \(#,##0.00\);_(* &quot;-&quot;??_);_(@_)">
                  <c:v>5.51317209898653</c:v>
                </c:pt>
                <c:pt idx="13" formatCode="_(* #,##0.00_);_(* \(#,##0.00\);_(* &quot;-&quot;??_);_(@_)">
                  <c:v>5.8170999999999999</c:v>
                </c:pt>
                <c:pt idx="14" formatCode="_(* #,##0.00_);_(* \(#,##0.00\);_(* &quot;-&quot;??_);_(@_)">
                  <c:v>5.8551065024592601</c:v>
                </c:pt>
                <c:pt idx="15" formatCode="_(* #,##0.00_);_(* \(#,##0.00\);_(* &quot;-&quot;??_);_(@_)">
                  <c:v>5.7916999999999996</c:v>
                </c:pt>
                <c:pt idx="16" formatCode="_(* #,##0.00_);_(* \(#,##0.00\);_(* &quot;-&quot;??_);_(@_)">
                  <c:v>5.7402423304039507</c:v>
                </c:pt>
                <c:pt idx="17" formatCode="_(* #,##0.00_);_(* \(#,##0.00\);_(* &quot;-&quot;??_);_(@_)">
                  <c:v>5.8110958722140307</c:v>
                </c:pt>
                <c:pt idx="18" formatCode="_(* #,##0.00_);_(* \(#,##0.00\);_(* &quot;-&quot;??_);_(@_)">
                  <c:v>6.0115294385017197</c:v>
                </c:pt>
                <c:pt idx="19" formatCode="_(* #,##0.00_);_(* \(#,##0.00\);_(* &quot;-&quot;??_);_(@_)">
                  <c:v>6.1321009805946698</c:v>
                </c:pt>
                <c:pt idx="20" formatCode="_(* #,##0.00_);_(* \(#,##0.00\);_(* &quot;-&quot;??_);_(@_)">
                  <c:v>6.18001291299203</c:v>
                </c:pt>
                <c:pt idx="21" formatCode="_(* #,##0.00_);_(* \(#,##0.00\);_(* &quot;-&quot;??_);_(@_)">
                  <c:v>6.18</c:v>
                </c:pt>
                <c:pt idx="22" formatCode="_(* #,##0.00_);_(* \(#,##0.00\);_(* &quot;-&quot;??_);_(@_)">
                  <c:v>6.18</c:v>
                </c:pt>
                <c:pt idx="23" formatCode="_(* #,##0.00_);_(* \(#,##0.00\);_(* &quot;-&quot;??_);_(@_)">
                  <c:v>6.22</c:v>
                </c:pt>
                <c:pt idx="24" formatCode="_(* #,##0.00_);_(* \(#,##0.00\);_(* &quot;-&quot;??_);_(@_)">
                  <c:v>6.23</c:v>
                </c:pt>
                <c:pt idx="25" formatCode="_(* #,##0.00_);_(* \(#,##0.00\);_(* &quot;-&quot;??_);_(@_)">
                  <c:v>6.23</c:v>
                </c:pt>
                <c:pt idx="26" formatCode="_(* #,##0.00_);_(* \(#,##0.00\);_(* &quot;-&quot;??_);_(@_)">
                  <c:v>6.31</c:v>
                </c:pt>
                <c:pt idx="27" formatCode="_(* #,##0.00_);_(* \(#,##0.00\);_(* &quot;-&quot;??_);_(@_)">
                  <c:v>6.31</c:v>
                </c:pt>
                <c:pt idx="28" formatCode="_(* #,##0.00_);_(* \(#,##0.00\);_(* &quot;-&quot;??_);_(@_)">
                  <c:v>6.33</c:v>
                </c:pt>
                <c:pt idx="29" formatCode="_(* #,##0.00_);_(* \(#,##0.00\);_(* &quot;-&quot;??_);_(@_)">
                  <c:v>6.41</c:v>
                </c:pt>
                <c:pt idx="30" formatCode="_(* #,##0.00_);_(* \(#,##0.00\);_(* &quot;-&quot;??_);_(@_)">
                  <c:v>6.43</c:v>
                </c:pt>
                <c:pt idx="31" formatCode="_(* #,##0.00_);_(* \(#,##0.00\);_(* &quot;-&quot;??_);_(@_)">
                  <c:v>6.43</c:v>
                </c:pt>
                <c:pt idx="32" formatCode="_(* #,##0.00_);_(* \(#,##0.00\);_(* &quot;-&quot;??_);_(@_)">
                  <c:v>6.42</c:v>
                </c:pt>
                <c:pt idx="33" formatCode="_(* #,##0.00_);_(* \(#,##0.00\);_(* &quot;-&quot;??_);_(@_)">
                  <c:v>6.43</c:v>
                </c:pt>
                <c:pt idx="34" formatCode="_(* #,##0.00_);_(* \(#,##0.00\);_(* &quot;-&quot;??_);_(@_)">
                  <c:v>6.48</c:v>
                </c:pt>
                <c:pt idx="35" formatCode="_(* #,##0.00_);_(* \(#,##0.00\);_(* &quot;-&quot;??_);_(@_)">
                  <c:v>6.46</c:v>
                </c:pt>
                <c:pt idx="36" formatCode="_(* #,##0.00_);_(* \(#,##0.00\);_(* &quot;-&quot;??_);_(@_)">
                  <c:v>6.51</c:v>
                </c:pt>
                <c:pt idx="37" formatCode="_(* #,##0.00_);_(* \(#,##0.00\);_(* &quot;-&quot;??_);_(@_)">
                  <c:v>6.5</c:v>
                </c:pt>
                <c:pt idx="38" formatCode="_(* #,##0.00_);_(* \(#,##0.00\);_(* &quot;-&quot;??_);_(@_)">
                  <c:v>6.52</c:v>
                </c:pt>
                <c:pt idx="39" formatCode="_(* #,##0.00_);_(* \(#,##0.00\);_(* &quot;-&quot;??_);_(@_)">
                  <c:v>6.67</c:v>
                </c:pt>
                <c:pt idx="40" formatCode="_(* #,##0.00_);_(* \(#,##0.00\);_(* &quot;-&quot;??_);_(@_)">
                  <c:v>6.69</c:v>
                </c:pt>
                <c:pt idx="41" formatCode="_(* #,##0.00_);_(* \(#,##0.00\);_(* &quot;-&quot;??_);_(@_)">
                  <c:v>6.7</c:v>
                </c:pt>
                <c:pt idx="42" formatCode="_(* #,##0.00_);_(* \(#,##0.00\);_(* &quot;-&quot;??_);_(@_)">
                  <c:v>6.71</c:v>
                </c:pt>
                <c:pt idx="43" formatCode="_(* #,##0.00_);_(* \(#,##0.00\);_(* &quot;-&quot;??_);_(@_)">
                  <c:v>6.72</c:v>
                </c:pt>
                <c:pt idx="44" formatCode="_(* #,##0.00_);_(* \(#,##0.00\);_(* &quot;-&quot;??_);_(@_)">
                  <c:v>6.73</c:v>
                </c:pt>
                <c:pt idx="45" formatCode="_(* #,##0.00_);_(* \(#,##0.00\);_(* &quot;-&quot;??_);_(@_)">
                  <c:v>6.74</c:v>
                </c:pt>
                <c:pt idx="46" formatCode="_(* #,##0.00_);_(* \(#,##0.00\);_(* &quot;-&quot;??_);_(@_)">
                  <c:v>6.74</c:v>
                </c:pt>
                <c:pt idx="47" formatCode="_(* #,##0.00_);_(* \(#,##0.00\);_(* &quot;-&quot;??_);_(@_)">
                  <c:v>6.74</c:v>
                </c:pt>
                <c:pt idx="48" formatCode="_(* #,##0.00_);_(* \(#,##0.00\);_(* &quot;-&quot;??_);_(@_)">
                  <c:v>6.74</c:v>
                </c:pt>
                <c:pt idx="49" formatCode="_(* #,##0.00_);_(* \(#,##0.00\);_(* &quot;-&quot;??_);_(@_)">
                  <c:v>6.72</c:v>
                </c:pt>
                <c:pt idx="50" formatCode="_(* #,##0.00_);_(* \(#,##0.00\);_(* &quot;-&quot;??_);_(@_)">
                  <c:v>6.19</c:v>
                </c:pt>
                <c:pt idx="51" formatCode="_(* #,##0.00_);_(* \(#,##0.00\);_(* &quot;-&quot;??_);_(@_)">
                  <c:v>6.21</c:v>
                </c:pt>
                <c:pt idx="52" formatCode="_(* #,##0.00_);_(* \(#,##0.00\);_(* &quot;-&quot;??_);_(@_)">
                  <c:v>6.25</c:v>
                </c:pt>
                <c:pt idx="53" formatCode="_(* #,##0.00_);_(* \(#,##0.00\);_(* &quot;-&quot;??_);_(@_)">
                  <c:v>6.38</c:v>
                </c:pt>
                <c:pt idx="54" formatCode="_(* #,##0.00_);_(* \(#,##0.00\);_(* &quot;-&quot;??_);_(@_)">
                  <c:v>6.46</c:v>
                </c:pt>
                <c:pt idx="55" formatCode="_(* #,##0.00_);_(* \(#,##0.00\);_(* &quot;-&quot;??_);_(@_)">
                  <c:v>6.5</c:v>
                </c:pt>
                <c:pt idx="56" formatCode="_(* #,##0.00_);_(* \(#,##0.00\);_(* &quot;-&quot;??_);_(@_)">
                  <c:v>6.58</c:v>
                </c:pt>
                <c:pt idx="57" formatCode="_(* #,##0.00_);_(* \(#,##0.00\);_(* &quot;-&quot;??_);_(@_)">
                  <c:v>6.64</c:v>
                </c:pt>
                <c:pt idx="58" formatCode="_(* #,##0.00_);_(* \(#,##0.00\);_(* &quot;-&quot;??_);_(@_)">
                  <c:v>6.68</c:v>
                </c:pt>
                <c:pt idx="59" formatCode="_(* #,##0.00_);_(* \(#,##0.00\);_(* &quot;-&quot;??_);_(@_)">
                  <c:v>6.73</c:v>
                </c:pt>
                <c:pt idx="60" formatCode="_(* #,##0.00_);_(* \(#,##0.00\);_(* &quot;-&quot;??_);_(@_)">
                  <c:v>6.72</c:v>
                </c:pt>
                <c:pt idx="61" formatCode="_(* #,##0.00_);_(* \(#,##0.00\);_(* &quot;-&quot;??_);_(@_)">
                  <c:v>6.76</c:v>
                </c:pt>
                <c:pt idx="62" formatCode="_(* #,##0.00_);_(* \(#,##0.00\);_(* &quot;-&quot;??_);_(@_)">
                  <c:v>6.82</c:v>
                </c:pt>
                <c:pt idx="63" formatCode="_(* #,##0.00_);_(* \(#,##0.00\);_(* &quot;-&quot;??_);_(@_)">
                  <c:v>6.86</c:v>
                </c:pt>
                <c:pt idx="64" formatCode="_(* #,##0.00_);_(* \(#,##0.00\);_(* &quot;-&quot;??_);_(@_)">
                  <c:v>6.89</c:v>
                </c:pt>
                <c:pt idx="65" formatCode="_(* #,##0.00_);_(* \(#,##0.00\);_(* &quot;-&quot;??_);_(@_)">
                  <c:v>6.93</c:v>
                </c:pt>
                <c:pt idx="66" formatCode="_(* #,##0.00_);_(* \(#,##0.00\);_(* &quot;-&quot;??_);_(@_)">
                  <c:v>6.96</c:v>
                </c:pt>
                <c:pt idx="67" formatCode="_(* #,##0.00_);_(* \(#,##0.00\);_(* &quot;-&quot;??_);_(@_)">
                  <c:v>6.98</c:v>
                </c:pt>
                <c:pt idx="68" formatCode="_(* #,##0.00_);_(* \(#,##0.00\);_(* &quot;-&quot;??_);_(@_)">
                  <c:v>7.04</c:v>
                </c:pt>
                <c:pt idx="69" formatCode="_(* #,##0.00_);_(* \(#,##0.00\);_(* &quot;-&quot;??_);_(@_)">
                  <c:v>7.08</c:v>
                </c:pt>
                <c:pt idx="70" formatCode="_(* #,##0.00_);_(* \(#,##0.00\);_(* &quot;-&quot;??_);_(@_)">
                  <c:v>7.13</c:v>
                </c:pt>
                <c:pt idx="71" formatCode="_(* #,##0.00_);_(* \(#,##0.00\);_(* &quot;-&quot;??_);_(@_)">
                  <c:v>7.13</c:v>
                </c:pt>
                <c:pt idx="72" formatCode="_(* #,##0.00_);_(* \(#,##0.00\);_(* &quot;-&quot;??_);_(@_)">
                  <c:v>7.16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D66F-489B-ADB3-FD25A36611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293556"/>
        <c:axId val="32380806"/>
      </c:lineChart>
      <c:dateAx>
        <c:axId val="302935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3175" cap="flat" cmpd="sng">
            <a:solidFill>
              <a:srgbClr val="808080"/>
            </a:solidFill>
          </a:ln>
        </c:spPr>
        <c:txPr>
          <a:bodyPr rot="-5400000" vert="horz"/>
          <a:lstStyle/>
          <a:p>
            <a:pPr>
              <a:defRPr lang="en-US" sz="8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32380806"/>
        <c:crosses val="autoZero"/>
        <c:auto val="0"/>
        <c:lblOffset val="100"/>
        <c:baseTimeUnit val="days"/>
        <c:majorUnit val="1"/>
        <c:majorTimeUnit val="days"/>
        <c:minorUnit val="1"/>
        <c:minorTimeUnit val="days"/>
      </c:dateAx>
      <c:valAx>
        <c:axId val="3238080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0293556"/>
        <c:crossesAt val="1"/>
        <c:crossBetween val="between"/>
      </c:valAx>
      <c:spPr>
        <a:solidFill>
          <a:srgbClr val="FFFFFF"/>
        </a:solidFill>
        <a:ln w="3175">
          <a:noFill/>
        </a:ln>
      </c:spPr>
    </c:plotArea>
    <c:legend>
      <c:legendPos val="r"/>
      <c:layout>
        <c:manualLayout>
          <c:xMode val="edge"/>
          <c:yMode val="edge"/>
          <c:x val="0.1855"/>
          <c:y val="0.14824999999999999"/>
          <c:w val="0.67800000000000005"/>
          <c:h val="5.9749999999999998E-2"/>
        </c:manualLayout>
      </c:layout>
      <c:overlay val="0"/>
      <c:spPr>
        <a:noFill/>
        <a:ln w="3175">
          <a:noFill/>
        </a:ln>
      </c:spPr>
      <c:txPr>
        <a:bodyPr rot="0" vert="horz"/>
        <a:lstStyle/>
        <a:p>
          <a:pPr>
            <a:defRPr lang="en-US" sz="10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rgbClr val="F2F2F2">
        <a:alpha val="100000"/>
      </a:srgbClr>
    </a:solidFill>
    <a:ln w="3175" cap="flat" cmpd="sng">
      <a:solidFill>
        <a:srgbClr val="808080"/>
      </a:solidFill>
    </a:ln>
  </c:spPr>
  <c:txPr>
    <a:bodyPr rot="0" vert="horz"/>
    <a:lstStyle/>
    <a:p>
      <a:pPr>
        <a:defRPr lang="en-US" sz="1000" b="0" i="0" u="non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704850</xdr:colOff>
      <xdr:row>0</xdr:row>
      <xdr:rowOff>133350</xdr:rowOff>
    </xdr:from>
    <xdr:to>
      <xdr:col>10</xdr:col>
      <xdr:colOff>212317</xdr:colOff>
      <xdr:row>11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3AC78B5-CFFF-42EA-8D73-0926B5B13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4850" y="133350"/>
          <a:ext cx="11440387" cy="21069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15347</xdr:colOff>
      <xdr:row>25</xdr:row>
      <xdr:rowOff>173199</xdr:rowOff>
    </xdr:from>
    <xdr:to>
      <xdr:col>46</xdr:col>
      <xdr:colOff>736023</xdr:colOff>
      <xdr:row>53</xdr:row>
      <xdr:rowOff>120886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536BB2-4C87-48F2-8A1F-26351222E3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0.00125</cdr:x>
      <cdr:y>0.00025</cdr:y>
    </cdr:from>
    <cdr:to>
      <cdr:x>0.221</cdr:x>
      <cdr:y>0.00425</cdr:y>
    </cdr:to>
    <cdr:pic>
      <cdr:nvPicPr>
        <cdr:cNvPr id="2" name="Imagen 2">
          <a:extLst xmlns:a="http://schemas.openxmlformats.org/drawingml/2006/main">
            <a:ext uri="{FF2B5EF4-FFF2-40B4-BE49-F238E27FC236}">
              <a16:creationId xmlns:a16="http://schemas.microsoft.com/office/drawing/2014/main" id="{F139ABA9-352F-4D55-A609-4AFB11DF0940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19050" y="0"/>
          <a:ext cx="4924425" cy="190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</a:ln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89073</xdr:colOff>
      <xdr:row>26</xdr:row>
      <xdr:rowOff>7776</xdr:rowOff>
    </xdr:from>
    <xdr:to>
      <xdr:col>45</xdr:col>
      <xdr:colOff>306915</xdr:colOff>
      <xdr:row>51</xdr:row>
      <xdr:rowOff>173199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C314A20A-E036-440E-97E0-037B08877F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0.00225</cdr:x>
      <cdr:y>0</cdr:y>
    </cdr:from>
    <cdr:to>
      <cdr:x>0.21475</cdr:x>
      <cdr:y>0.06225</cdr:y>
    </cdr:to>
    <cdr:pic>
      <cdr:nvPicPr>
        <cdr:cNvPr id="2" name="Imagen 9">
          <a:extLst xmlns:a="http://schemas.openxmlformats.org/drawingml/2006/main">
            <a:ext uri="{FF2B5EF4-FFF2-40B4-BE49-F238E27FC236}">
              <a16:creationId xmlns:a16="http://schemas.microsoft.com/office/drawing/2014/main" id="{3FF98D1E-66B3-4B33-9C1D-A1DB29220D5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38100" y="0"/>
          <a:ext cx="4457700" cy="2952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</a:ln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44796</xdr:colOff>
      <xdr:row>30</xdr:row>
      <xdr:rowOff>30398</xdr:rowOff>
    </xdr:from>
    <xdr:to>
      <xdr:col>45</xdr:col>
      <xdr:colOff>112347</xdr:colOff>
      <xdr:row>59</xdr:row>
      <xdr:rowOff>143508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A58900F-FE97-4813-8267-457E14CCC5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</cdr:x>
      <cdr:y>0.004</cdr:y>
    </cdr:from>
    <cdr:to>
      <cdr:x>0.207</cdr:x>
      <cdr:y>0.121</cdr:y>
    </cdr:to>
    <cdr:pic>
      <cdr:nvPicPr>
        <cdr:cNvPr id="2" name="Imagen 3">
          <a:extLst xmlns:a="http://schemas.openxmlformats.org/drawingml/2006/main">
            <a:ext uri="{FF2B5EF4-FFF2-40B4-BE49-F238E27FC236}">
              <a16:creationId xmlns:a16="http://schemas.microsoft.com/office/drawing/2014/main" id="{606F6F27-A144-47B6-A4DA-D95B25AF98CA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7150" y="19050"/>
          <a:ext cx="4124325" cy="6286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</a:ln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vallejo/AppData/Local/Microsoft/Windows/INetCache/Content.Outlook/B8NJMJW3/Saldos%20Deuda%20Externa%20Enero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vallejo/Desktop/BOLETIN%20DE%20DEUDA%20P&#218;BLICA/BOLETIN%20DE%20ENERO%202026/Copia%20de%2001.%20Enero_Pasivos%20Co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"/>
      <sheetName val="Hoja3"/>
      <sheetName val="SDX1(2)"/>
    </sheetNames>
    <sheetDataSet>
      <sheetData sheetId="0">
        <row r="3">
          <cell r="A3" t="str">
            <v>No 
Prestamo</v>
          </cell>
        </row>
      </sheetData>
      <sheetData sheetId="1"/>
      <sheetData sheetId="2">
        <row r="8">
          <cell r="C8" t="str">
            <v>Id. del prÃ©stamo</v>
          </cell>
          <cell r="D8" t="str">
            <v>Moneda del tramo</v>
          </cell>
          <cell r="E8" t="str">
            <v>Acreedor</v>
          </cell>
          <cell r="F8" t="str">
            <v>Referencia del acreedor</v>
          </cell>
          <cell r="G8" t="str">
            <v>Deudor</v>
          </cell>
          <cell r="H8" t="str">
            <v>Fecha de firma</v>
          </cell>
          <cell r="I8" t="str">
            <v>SALDO INSOLUTO INCL.TOTAL DE ATRASOS  31.12.2025</v>
          </cell>
          <cell r="J8" t="str">
            <v>GIROS 01.01.2026 31.01.2026</v>
          </cell>
          <cell r="K8" t="str">
            <v>PRINCIPAL REEMBOLSADO 01.01.2026 31.01.2026</v>
          </cell>
          <cell r="L8" t="str">
            <v>INTERESES PAGADOS 01.01.2026 31.01.2026</v>
          </cell>
          <cell r="M8" t="str">
            <v>COMISIONES PAGADAS 01.01.2026 31.01.2026</v>
          </cell>
          <cell r="N8" t="str">
            <v>INTERESES CONDONADOS 01.01.2026 31.01.2026</v>
          </cell>
          <cell r="O8" t="str">
            <v>INTERESES POR MORA PAGADOS 01.01.2026 31.01.2026</v>
          </cell>
          <cell r="P8" t="str">
            <v>SALDO INSOLUTO INCL.TOTAL DE ATRASOS  31.01.2026</v>
          </cell>
        </row>
        <row r="9">
          <cell r="H9" t="str">
            <v xml:space="preserve">  </v>
          </cell>
          <cell r="I9">
            <v>51767603619.315002</v>
          </cell>
          <cell r="J9">
            <v>4293302901.8699999</v>
          </cell>
          <cell r="K9">
            <v>3459777059.0500002</v>
          </cell>
          <cell r="L9">
            <v>493893753.14999998</v>
          </cell>
          <cell r="M9">
            <v>16173414.672</v>
          </cell>
          <cell r="N9">
            <v>202592.08</v>
          </cell>
          <cell r="O9" t="str">
            <v xml:space="preserve">  </v>
          </cell>
          <cell r="P9">
            <v>52693748316.207001</v>
          </cell>
        </row>
        <row r="10">
          <cell r="H10" t="str">
            <v xml:space="preserve">  </v>
          </cell>
          <cell r="I10" t="str">
            <v xml:space="preserve">  </v>
          </cell>
          <cell r="J10" t="str">
            <v xml:space="preserve">  </v>
          </cell>
          <cell r="K10" t="str">
            <v xml:space="preserve">  </v>
          </cell>
          <cell r="L10" t="str">
            <v xml:space="preserve">  </v>
          </cell>
          <cell r="M10" t="str">
            <v xml:space="preserve">  </v>
          </cell>
          <cell r="N10" t="str">
            <v xml:space="preserve">  </v>
          </cell>
          <cell r="O10" t="str">
            <v xml:space="preserve">  </v>
          </cell>
          <cell r="P10" t="str">
            <v xml:space="preserve">  </v>
          </cell>
        </row>
        <row r="11">
          <cell r="H11" t="str">
            <v xml:space="preserve">  </v>
          </cell>
          <cell r="I11" t="str">
            <v xml:space="preserve">  </v>
          </cell>
          <cell r="J11" t="str">
            <v xml:space="preserve">  </v>
          </cell>
          <cell r="K11" t="str">
            <v xml:space="preserve">  </v>
          </cell>
          <cell r="L11" t="str">
            <v xml:space="preserve">  </v>
          </cell>
          <cell r="M11" t="str">
            <v xml:space="preserve">  </v>
          </cell>
          <cell r="N11" t="str">
            <v xml:space="preserve">  </v>
          </cell>
          <cell r="O11" t="str">
            <v xml:space="preserve">  </v>
          </cell>
          <cell r="P11" t="str">
            <v xml:space="preserve">  </v>
          </cell>
        </row>
        <row r="12">
          <cell r="H12" t="str">
            <v xml:space="preserve">  </v>
          </cell>
          <cell r="I12" t="str">
            <v xml:space="preserve">  </v>
          </cell>
          <cell r="J12" t="str">
            <v xml:space="preserve">  </v>
          </cell>
          <cell r="K12" t="str">
            <v xml:space="preserve">  </v>
          </cell>
          <cell r="L12" t="str">
            <v xml:space="preserve">  </v>
          </cell>
          <cell r="M12" t="str">
            <v xml:space="preserve">  </v>
          </cell>
          <cell r="N12" t="str">
            <v xml:space="preserve">  </v>
          </cell>
          <cell r="O12" t="str">
            <v xml:space="preserve">  </v>
          </cell>
          <cell r="P12" t="str">
            <v xml:space="preserve">  </v>
          </cell>
        </row>
        <row r="13">
          <cell r="H13" t="str">
            <v xml:space="preserve">  </v>
          </cell>
          <cell r="I13" t="str">
            <v xml:space="preserve">  </v>
          </cell>
          <cell r="J13" t="str">
            <v xml:space="preserve">  </v>
          </cell>
          <cell r="K13" t="str">
            <v xml:space="preserve">  </v>
          </cell>
          <cell r="L13" t="str">
            <v xml:space="preserve">  </v>
          </cell>
          <cell r="M13" t="str">
            <v xml:space="preserve">  </v>
          </cell>
          <cell r="N13" t="str">
            <v xml:space="preserve">  </v>
          </cell>
          <cell r="O13" t="str">
            <v xml:space="preserve">  </v>
          </cell>
          <cell r="P13" t="str">
            <v xml:space="preserve">  </v>
          </cell>
        </row>
        <row r="14">
          <cell r="H14" t="str">
            <v xml:space="preserve">  </v>
          </cell>
          <cell r="I14" t="str">
            <v xml:space="preserve">  </v>
          </cell>
          <cell r="J14" t="str">
            <v xml:space="preserve">  </v>
          </cell>
          <cell r="K14" t="str">
            <v xml:space="preserve">  </v>
          </cell>
          <cell r="L14" t="str">
            <v xml:space="preserve">  </v>
          </cell>
          <cell r="M14" t="str">
            <v xml:space="preserve">  </v>
          </cell>
          <cell r="N14" t="str">
            <v xml:space="preserve">  </v>
          </cell>
          <cell r="O14" t="str">
            <v xml:space="preserve">  </v>
          </cell>
          <cell r="P14" t="str">
            <v xml:space="preserve">  </v>
          </cell>
        </row>
        <row r="15">
          <cell r="C15">
            <v>20052001</v>
          </cell>
          <cell r="D15" t="str">
            <v>USD</v>
          </cell>
          <cell r="E15" t="str">
            <v>BID</v>
          </cell>
          <cell r="F15" t="str">
            <v>775-SF-EC</v>
          </cell>
          <cell r="G15" t="str">
            <v>GOBIERNO CENTRAL</v>
          </cell>
          <cell r="H15" t="str">
            <v xml:space="preserve"> 14.01.1986 </v>
          </cell>
          <cell r="I15">
            <v>181719.32</v>
          </cell>
          <cell r="J15" t="str">
            <v xml:space="preserve">  </v>
          </cell>
          <cell r="K15">
            <v>181719.32</v>
          </cell>
          <cell r="L15">
            <v>1817.2</v>
          </cell>
          <cell r="M15" t="str">
            <v xml:space="preserve">  </v>
          </cell>
          <cell r="N15" t="str">
            <v xml:space="preserve">  </v>
          </cell>
          <cell r="O15" t="str">
            <v xml:space="preserve">  </v>
          </cell>
          <cell r="P15" t="str">
            <v xml:space="preserve">  </v>
          </cell>
        </row>
        <row r="16">
          <cell r="H16" t="str">
            <v xml:space="preserve">  </v>
          </cell>
          <cell r="I16" t="str">
            <v xml:space="preserve">  </v>
          </cell>
          <cell r="J16" t="str">
            <v xml:space="preserve">  </v>
          </cell>
          <cell r="K16" t="str">
            <v xml:space="preserve">  </v>
          </cell>
          <cell r="L16" t="str">
            <v xml:space="preserve">  </v>
          </cell>
          <cell r="M16" t="str">
            <v xml:space="preserve">  </v>
          </cell>
          <cell r="N16" t="str">
            <v xml:space="preserve">  </v>
          </cell>
          <cell r="O16" t="str">
            <v xml:space="preserve">  </v>
          </cell>
          <cell r="P16" t="str">
            <v xml:space="preserve">  </v>
          </cell>
        </row>
        <row r="17">
          <cell r="H17" t="str">
            <v xml:space="preserve">  </v>
          </cell>
          <cell r="I17" t="str">
            <v xml:space="preserve">  </v>
          </cell>
          <cell r="J17" t="str">
            <v xml:space="preserve">  </v>
          </cell>
          <cell r="K17" t="str">
            <v xml:space="preserve">  </v>
          </cell>
          <cell r="L17" t="str">
            <v xml:space="preserve">  </v>
          </cell>
          <cell r="M17" t="str">
            <v xml:space="preserve">  </v>
          </cell>
          <cell r="N17" t="str">
            <v xml:space="preserve">  </v>
          </cell>
          <cell r="O17" t="str">
            <v xml:space="preserve">  </v>
          </cell>
          <cell r="P17" t="str">
            <v xml:space="preserve">  </v>
          </cell>
        </row>
        <row r="18">
          <cell r="H18" t="str">
            <v xml:space="preserve">  </v>
          </cell>
          <cell r="I18" t="str">
            <v xml:space="preserve">  </v>
          </cell>
          <cell r="J18" t="str">
            <v xml:space="preserve">  </v>
          </cell>
          <cell r="K18" t="str">
            <v xml:space="preserve">  </v>
          </cell>
          <cell r="L18" t="str">
            <v xml:space="preserve">  </v>
          </cell>
          <cell r="M18" t="str">
            <v xml:space="preserve">  </v>
          </cell>
          <cell r="N18" t="str">
            <v xml:space="preserve">  </v>
          </cell>
          <cell r="O18" t="str">
            <v xml:space="preserve">  </v>
          </cell>
          <cell r="P18" t="str">
            <v xml:space="preserve">  </v>
          </cell>
        </row>
        <row r="19">
          <cell r="H19" t="str">
            <v xml:space="preserve">  </v>
          </cell>
          <cell r="I19" t="str">
            <v xml:space="preserve">  </v>
          </cell>
          <cell r="J19" t="str">
            <v xml:space="preserve">  </v>
          </cell>
          <cell r="K19" t="str">
            <v xml:space="preserve">  </v>
          </cell>
          <cell r="L19" t="str">
            <v xml:space="preserve">  </v>
          </cell>
          <cell r="M19" t="str">
            <v xml:space="preserve">  </v>
          </cell>
          <cell r="N19" t="str">
            <v xml:space="preserve">  </v>
          </cell>
          <cell r="O19" t="str">
            <v xml:space="preserve">  </v>
          </cell>
          <cell r="P19" t="str">
            <v xml:space="preserve">  </v>
          </cell>
        </row>
        <row r="20">
          <cell r="H20" t="str">
            <v xml:space="preserve">  </v>
          </cell>
          <cell r="I20" t="str">
            <v xml:space="preserve">  </v>
          </cell>
          <cell r="J20" t="str">
            <v xml:space="preserve">  </v>
          </cell>
          <cell r="K20" t="str">
            <v xml:space="preserve">  </v>
          </cell>
          <cell r="L20" t="str">
            <v xml:space="preserve">  </v>
          </cell>
          <cell r="M20" t="str">
            <v xml:space="preserve">  </v>
          </cell>
          <cell r="N20" t="str">
            <v xml:space="preserve">  </v>
          </cell>
          <cell r="O20" t="str">
            <v xml:space="preserve">  </v>
          </cell>
          <cell r="P20" t="str">
            <v xml:space="preserve">  </v>
          </cell>
        </row>
        <row r="21">
          <cell r="C21">
            <v>20052100</v>
          </cell>
          <cell r="D21" t="str">
            <v>USD</v>
          </cell>
          <cell r="E21" t="str">
            <v>BID</v>
          </cell>
          <cell r="F21" t="str">
            <v>775-SF-EC/2</v>
          </cell>
          <cell r="G21" t="str">
            <v>GOBIERNO CENTRAL</v>
          </cell>
          <cell r="H21" t="str">
            <v xml:space="preserve"> 14.01.1986 </v>
          </cell>
          <cell r="I21">
            <v>181719.33</v>
          </cell>
          <cell r="J21" t="str">
            <v xml:space="preserve">  </v>
          </cell>
          <cell r="K21">
            <v>181719.33</v>
          </cell>
          <cell r="L21">
            <v>1817.19</v>
          </cell>
          <cell r="M21" t="str">
            <v xml:space="preserve">  </v>
          </cell>
          <cell r="N21" t="str">
            <v xml:space="preserve">  </v>
          </cell>
          <cell r="O21" t="str">
            <v xml:space="preserve">  </v>
          </cell>
          <cell r="P21" t="str">
            <v xml:space="preserve">  </v>
          </cell>
        </row>
        <row r="22">
          <cell r="H22" t="str">
            <v xml:space="preserve">  </v>
          </cell>
          <cell r="I22" t="str">
            <v xml:space="preserve">  </v>
          </cell>
          <cell r="J22" t="str">
            <v xml:space="preserve">  </v>
          </cell>
          <cell r="K22" t="str">
            <v xml:space="preserve">  </v>
          </cell>
          <cell r="L22" t="str">
            <v xml:space="preserve">  </v>
          </cell>
          <cell r="M22" t="str">
            <v xml:space="preserve">  </v>
          </cell>
          <cell r="N22" t="str">
            <v xml:space="preserve">  </v>
          </cell>
          <cell r="O22" t="str">
            <v xml:space="preserve">  </v>
          </cell>
          <cell r="P22" t="str">
            <v xml:space="preserve">  </v>
          </cell>
        </row>
        <row r="23">
          <cell r="H23" t="str">
            <v xml:space="preserve">  </v>
          </cell>
          <cell r="I23" t="str">
            <v xml:space="preserve">  </v>
          </cell>
          <cell r="J23" t="str">
            <v xml:space="preserve">  </v>
          </cell>
          <cell r="K23" t="str">
            <v xml:space="preserve">  </v>
          </cell>
          <cell r="L23" t="str">
            <v xml:space="preserve">  </v>
          </cell>
          <cell r="M23" t="str">
            <v xml:space="preserve">  </v>
          </cell>
          <cell r="N23" t="str">
            <v xml:space="preserve">  </v>
          </cell>
          <cell r="O23" t="str">
            <v xml:space="preserve">  </v>
          </cell>
          <cell r="P23" t="str">
            <v xml:space="preserve">  </v>
          </cell>
        </row>
        <row r="24">
          <cell r="H24" t="str">
            <v xml:space="preserve">  </v>
          </cell>
          <cell r="I24" t="str">
            <v xml:space="preserve">  </v>
          </cell>
          <cell r="J24" t="str">
            <v xml:space="preserve">  </v>
          </cell>
          <cell r="K24" t="str">
            <v xml:space="preserve">  </v>
          </cell>
          <cell r="L24" t="str">
            <v xml:space="preserve">  </v>
          </cell>
          <cell r="M24" t="str">
            <v xml:space="preserve">  </v>
          </cell>
          <cell r="N24" t="str">
            <v xml:space="preserve">  </v>
          </cell>
          <cell r="O24" t="str">
            <v xml:space="preserve">  </v>
          </cell>
          <cell r="P24" t="str">
            <v xml:space="preserve">  </v>
          </cell>
        </row>
        <row r="25">
          <cell r="H25" t="str">
            <v xml:space="preserve">  </v>
          </cell>
          <cell r="I25" t="str">
            <v xml:space="preserve">  </v>
          </cell>
          <cell r="J25" t="str">
            <v xml:space="preserve">  </v>
          </cell>
          <cell r="K25" t="str">
            <v xml:space="preserve">  </v>
          </cell>
          <cell r="L25" t="str">
            <v xml:space="preserve">  </v>
          </cell>
          <cell r="M25" t="str">
            <v xml:space="preserve">  </v>
          </cell>
          <cell r="N25" t="str">
            <v xml:space="preserve">  </v>
          </cell>
          <cell r="O25" t="str">
            <v xml:space="preserve">  </v>
          </cell>
          <cell r="P25" t="str">
            <v xml:space="preserve">  </v>
          </cell>
        </row>
        <row r="26">
          <cell r="H26" t="str">
            <v xml:space="preserve">  </v>
          </cell>
          <cell r="I26" t="str">
            <v xml:space="preserve">  </v>
          </cell>
          <cell r="J26" t="str">
            <v xml:space="preserve">  </v>
          </cell>
          <cell r="K26" t="str">
            <v xml:space="preserve">  </v>
          </cell>
          <cell r="L26" t="str">
            <v xml:space="preserve">  </v>
          </cell>
          <cell r="M26" t="str">
            <v xml:space="preserve">  </v>
          </cell>
          <cell r="N26" t="str">
            <v xml:space="preserve">  </v>
          </cell>
          <cell r="O26" t="str">
            <v xml:space="preserve">  </v>
          </cell>
          <cell r="P26" t="str">
            <v xml:space="preserve">  </v>
          </cell>
        </row>
        <row r="27">
          <cell r="C27">
            <v>20053000</v>
          </cell>
          <cell r="D27" t="str">
            <v>USD</v>
          </cell>
          <cell r="E27" t="str">
            <v>BID</v>
          </cell>
          <cell r="F27" t="str">
            <v>778-SF-EC</v>
          </cell>
          <cell r="G27" t="str">
            <v>BANCO DEL ESTADO</v>
          </cell>
          <cell r="H27" t="str">
            <v xml:space="preserve"> 14.01.1986 </v>
          </cell>
          <cell r="I27">
            <v>1913.02</v>
          </cell>
          <cell r="J27" t="str">
            <v xml:space="preserve">  </v>
          </cell>
          <cell r="K27">
            <v>1913.02</v>
          </cell>
          <cell r="L27">
            <v>19.13</v>
          </cell>
          <cell r="M27" t="str">
            <v xml:space="preserve">  </v>
          </cell>
          <cell r="N27" t="str">
            <v xml:space="preserve">  </v>
          </cell>
          <cell r="O27" t="str">
            <v xml:space="preserve">  </v>
          </cell>
          <cell r="P27" t="str">
            <v xml:space="preserve">  </v>
          </cell>
        </row>
        <row r="28">
          <cell r="H28" t="str">
            <v xml:space="preserve">  </v>
          </cell>
          <cell r="I28" t="str">
            <v xml:space="preserve">  </v>
          </cell>
          <cell r="J28" t="str">
            <v xml:space="preserve">  </v>
          </cell>
          <cell r="K28" t="str">
            <v xml:space="preserve">  </v>
          </cell>
          <cell r="L28" t="str">
            <v xml:space="preserve">  </v>
          </cell>
          <cell r="M28" t="str">
            <v xml:space="preserve">  </v>
          </cell>
          <cell r="N28" t="str">
            <v xml:space="preserve">  </v>
          </cell>
          <cell r="O28" t="str">
            <v xml:space="preserve">  </v>
          </cell>
          <cell r="P28" t="str">
            <v xml:space="preserve">  </v>
          </cell>
        </row>
        <row r="29">
          <cell r="H29" t="str">
            <v xml:space="preserve">  </v>
          </cell>
          <cell r="I29" t="str">
            <v xml:space="preserve">  </v>
          </cell>
          <cell r="J29" t="str">
            <v xml:space="preserve">  </v>
          </cell>
          <cell r="K29" t="str">
            <v xml:space="preserve">  </v>
          </cell>
          <cell r="L29" t="str">
            <v xml:space="preserve">  </v>
          </cell>
          <cell r="M29" t="str">
            <v xml:space="preserve">  </v>
          </cell>
          <cell r="N29" t="str">
            <v xml:space="preserve">  </v>
          </cell>
          <cell r="O29" t="str">
            <v xml:space="preserve">  </v>
          </cell>
          <cell r="P29" t="str">
            <v xml:space="preserve">  </v>
          </cell>
        </row>
        <row r="30">
          <cell r="H30" t="str">
            <v xml:space="preserve">  </v>
          </cell>
          <cell r="I30" t="str">
            <v xml:space="preserve">  </v>
          </cell>
          <cell r="J30" t="str">
            <v xml:space="preserve">  </v>
          </cell>
          <cell r="K30" t="str">
            <v xml:space="preserve">  </v>
          </cell>
          <cell r="L30" t="str">
            <v xml:space="preserve">  </v>
          </cell>
          <cell r="M30" t="str">
            <v xml:space="preserve">  </v>
          </cell>
          <cell r="N30" t="str">
            <v xml:space="preserve">  </v>
          </cell>
          <cell r="O30" t="str">
            <v xml:space="preserve">  </v>
          </cell>
          <cell r="P30" t="str">
            <v xml:space="preserve">  </v>
          </cell>
        </row>
        <row r="31">
          <cell r="H31" t="str">
            <v xml:space="preserve">  </v>
          </cell>
          <cell r="I31" t="str">
            <v xml:space="preserve">  </v>
          </cell>
          <cell r="J31" t="str">
            <v xml:space="preserve">  </v>
          </cell>
          <cell r="K31" t="str">
            <v xml:space="preserve">  </v>
          </cell>
          <cell r="L31" t="str">
            <v xml:space="preserve">  </v>
          </cell>
          <cell r="M31" t="str">
            <v xml:space="preserve">  </v>
          </cell>
          <cell r="N31" t="str">
            <v xml:space="preserve">  </v>
          </cell>
          <cell r="O31" t="str">
            <v xml:space="preserve">  </v>
          </cell>
          <cell r="P31" t="str">
            <v xml:space="preserve">  </v>
          </cell>
        </row>
        <row r="32">
          <cell r="H32" t="str">
            <v xml:space="preserve">  </v>
          </cell>
          <cell r="I32" t="str">
            <v xml:space="preserve">  </v>
          </cell>
          <cell r="J32" t="str">
            <v xml:space="preserve">  </v>
          </cell>
          <cell r="K32" t="str">
            <v xml:space="preserve">  </v>
          </cell>
          <cell r="L32" t="str">
            <v xml:space="preserve">  </v>
          </cell>
          <cell r="M32" t="str">
            <v xml:space="preserve">  </v>
          </cell>
          <cell r="N32" t="str">
            <v xml:space="preserve">  </v>
          </cell>
          <cell r="O32" t="str">
            <v xml:space="preserve">  </v>
          </cell>
          <cell r="P32" t="str">
            <v xml:space="preserve">  </v>
          </cell>
        </row>
        <row r="33">
          <cell r="C33">
            <v>20053001</v>
          </cell>
          <cell r="D33" t="str">
            <v>USD</v>
          </cell>
          <cell r="E33" t="str">
            <v>BID</v>
          </cell>
          <cell r="F33" t="str">
            <v>778-SF-EC DIF.CAMB.</v>
          </cell>
          <cell r="G33" t="str">
            <v>GOBIERNO CENTRAL</v>
          </cell>
          <cell r="H33" t="str">
            <v xml:space="preserve"> 14.01.1986 </v>
          </cell>
          <cell r="I33">
            <v>63810.2</v>
          </cell>
          <cell r="J33" t="str">
            <v xml:space="preserve">  </v>
          </cell>
          <cell r="K33">
            <v>63810.2</v>
          </cell>
          <cell r="L33">
            <v>638.1</v>
          </cell>
          <cell r="M33" t="str">
            <v xml:space="preserve">  </v>
          </cell>
          <cell r="N33" t="str">
            <v xml:space="preserve">  </v>
          </cell>
          <cell r="O33" t="str">
            <v xml:space="preserve">  </v>
          </cell>
          <cell r="P33" t="str">
            <v xml:space="preserve">  </v>
          </cell>
        </row>
        <row r="34">
          <cell r="H34" t="str">
            <v xml:space="preserve">  </v>
          </cell>
          <cell r="I34" t="str">
            <v xml:space="preserve">  </v>
          </cell>
          <cell r="J34" t="str">
            <v xml:space="preserve">  </v>
          </cell>
          <cell r="K34" t="str">
            <v xml:space="preserve">  </v>
          </cell>
          <cell r="L34" t="str">
            <v xml:space="preserve">  </v>
          </cell>
          <cell r="M34" t="str">
            <v xml:space="preserve">  </v>
          </cell>
          <cell r="N34" t="str">
            <v xml:space="preserve">  </v>
          </cell>
          <cell r="O34" t="str">
            <v xml:space="preserve">  </v>
          </cell>
          <cell r="P34" t="str">
            <v xml:space="preserve">  </v>
          </cell>
        </row>
        <row r="35">
          <cell r="H35" t="str">
            <v xml:space="preserve">  </v>
          </cell>
          <cell r="I35" t="str">
            <v xml:space="preserve">  </v>
          </cell>
          <cell r="J35" t="str">
            <v xml:space="preserve">  </v>
          </cell>
          <cell r="K35" t="str">
            <v xml:space="preserve">  </v>
          </cell>
          <cell r="L35" t="str">
            <v xml:space="preserve">  </v>
          </cell>
          <cell r="M35" t="str">
            <v xml:space="preserve">  </v>
          </cell>
          <cell r="N35" t="str">
            <v xml:space="preserve">  </v>
          </cell>
          <cell r="O35" t="str">
            <v xml:space="preserve">  </v>
          </cell>
          <cell r="P35" t="str">
            <v xml:space="preserve">  </v>
          </cell>
        </row>
        <row r="36">
          <cell r="H36" t="str">
            <v xml:space="preserve">  </v>
          </cell>
          <cell r="I36" t="str">
            <v xml:space="preserve">  </v>
          </cell>
          <cell r="J36" t="str">
            <v xml:space="preserve">  </v>
          </cell>
          <cell r="K36" t="str">
            <v xml:space="preserve">  </v>
          </cell>
          <cell r="L36" t="str">
            <v xml:space="preserve">  </v>
          </cell>
          <cell r="M36" t="str">
            <v xml:space="preserve">  </v>
          </cell>
          <cell r="N36" t="str">
            <v xml:space="preserve">  </v>
          </cell>
          <cell r="O36" t="str">
            <v xml:space="preserve">  </v>
          </cell>
          <cell r="P36" t="str">
            <v xml:space="preserve">  </v>
          </cell>
        </row>
        <row r="37">
          <cell r="H37" t="str">
            <v xml:space="preserve">  </v>
          </cell>
          <cell r="I37" t="str">
            <v xml:space="preserve">  </v>
          </cell>
          <cell r="J37" t="str">
            <v xml:space="preserve">  </v>
          </cell>
          <cell r="K37" t="str">
            <v xml:space="preserve">  </v>
          </cell>
          <cell r="L37" t="str">
            <v xml:space="preserve">  </v>
          </cell>
          <cell r="M37" t="str">
            <v xml:space="preserve">  </v>
          </cell>
          <cell r="N37" t="str">
            <v xml:space="preserve">  </v>
          </cell>
          <cell r="O37" t="str">
            <v xml:space="preserve">  </v>
          </cell>
          <cell r="P37" t="str">
            <v xml:space="preserve">  </v>
          </cell>
        </row>
        <row r="38">
          <cell r="H38" t="str">
            <v xml:space="preserve">  </v>
          </cell>
          <cell r="I38" t="str">
            <v xml:space="preserve">  </v>
          </cell>
          <cell r="J38" t="str">
            <v xml:space="preserve">  </v>
          </cell>
          <cell r="K38" t="str">
            <v xml:space="preserve">  </v>
          </cell>
          <cell r="L38" t="str">
            <v xml:space="preserve">  </v>
          </cell>
          <cell r="M38" t="str">
            <v xml:space="preserve">  </v>
          </cell>
          <cell r="N38" t="str">
            <v xml:space="preserve">  </v>
          </cell>
          <cell r="O38" t="str">
            <v xml:space="preserve">  </v>
          </cell>
          <cell r="P38" t="str">
            <v xml:space="preserve">  </v>
          </cell>
        </row>
        <row r="39">
          <cell r="C39">
            <v>20056000</v>
          </cell>
          <cell r="D39" t="str">
            <v>USD</v>
          </cell>
          <cell r="E39" t="str">
            <v>BID</v>
          </cell>
          <cell r="F39" t="str">
            <v>808-SF-EC</v>
          </cell>
          <cell r="G39" t="str">
            <v>GOBIERNO CENTRAL</v>
          </cell>
          <cell r="H39" t="str">
            <v xml:space="preserve"> 20.12.1988 </v>
          </cell>
          <cell r="I39">
            <v>408309.73</v>
          </cell>
          <cell r="J39" t="str">
            <v xml:space="preserve">  </v>
          </cell>
          <cell r="K39" t="str">
            <v xml:space="preserve">  </v>
          </cell>
          <cell r="L39" t="str">
            <v xml:space="preserve">  </v>
          </cell>
          <cell r="M39" t="str">
            <v xml:space="preserve">  </v>
          </cell>
          <cell r="N39" t="str">
            <v xml:space="preserve">  </v>
          </cell>
          <cell r="O39" t="str">
            <v xml:space="preserve">  </v>
          </cell>
          <cell r="P39">
            <v>408309.73</v>
          </cell>
        </row>
        <row r="40">
          <cell r="H40" t="str">
            <v xml:space="preserve">  </v>
          </cell>
          <cell r="I40" t="str">
            <v xml:space="preserve">  </v>
          </cell>
          <cell r="J40" t="str">
            <v xml:space="preserve">  </v>
          </cell>
          <cell r="K40" t="str">
            <v xml:space="preserve">  </v>
          </cell>
          <cell r="L40" t="str">
            <v xml:space="preserve">  </v>
          </cell>
          <cell r="M40" t="str">
            <v xml:space="preserve">  </v>
          </cell>
          <cell r="N40" t="str">
            <v xml:space="preserve">  </v>
          </cell>
          <cell r="O40" t="str">
            <v xml:space="preserve">  </v>
          </cell>
          <cell r="P40" t="str">
            <v xml:space="preserve">  </v>
          </cell>
        </row>
        <row r="41">
          <cell r="H41" t="str">
            <v xml:space="preserve">  </v>
          </cell>
          <cell r="I41" t="str">
            <v xml:space="preserve">  </v>
          </cell>
          <cell r="J41" t="str">
            <v xml:space="preserve">  </v>
          </cell>
          <cell r="K41" t="str">
            <v xml:space="preserve">  </v>
          </cell>
          <cell r="L41" t="str">
            <v xml:space="preserve">  </v>
          </cell>
          <cell r="M41" t="str">
            <v xml:space="preserve">  </v>
          </cell>
          <cell r="N41" t="str">
            <v xml:space="preserve">  </v>
          </cell>
          <cell r="O41" t="str">
            <v xml:space="preserve">  </v>
          </cell>
          <cell r="P41" t="str">
            <v xml:space="preserve">  </v>
          </cell>
        </row>
        <row r="42">
          <cell r="H42" t="str">
            <v xml:space="preserve">  </v>
          </cell>
          <cell r="I42" t="str">
            <v xml:space="preserve">  </v>
          </cell>
          <cell r="J42" t="str">
            <v xml:space="preserve">  </v>
          </cell>
          <cell r="K42" t="str">
            <v xml:space="preserve">  </v>
          </cell>
          <cell r="L42" t="str">
            <v xml:space="preserve">  </v>
          </cell>
          <cell r="M42" t="str">
            <v xml:space="preserve">  </v>
          </cell>
          <cell r="N42" t="str">
            <v xml:space="preserve">  </v>
          </cell>
          <cell r="O42" t="str">
            <v xml:space="preserve">  </v>
          </cell>
          <cell r="P42" t="str">
            <v xml:space="preserve">  </v>
          </cell>
        </row>
        <row r="43">
          <cell r="H43" t="str">
            <v xml:space="preserve">  </v>
          </cell>
          <cell r="I43" t="str">
            <v xml:space="preserve">  </v>
          </cell>
          <cell r="J43" t="str">
            <v xml:space="preserve">  </v>
          </cell>
          <cell r="K43" t="str">
            <v xml:space="preserve">  </v>
          </cell>
          <cell r="L43" t="str">
            <v xml:space="preserve">  </v>
          </cell>
          <cell r="M43" t="str">
            <v xml:space="preserve">  </v>
          </cell>
          <cell r="N43" t="str">
            <v xml:space="preserve">  </v>
          </cell>
          <cell r="O43" t="str">
            <v xml:space="preserve">  </v>
          </cell>
          <cell r="P43" t="str">
            <v xml:space="preserve">  </v>
          </cell>
        </row>
        <row r="44">
          <cell r="H44" t="str">
            <v xml:space="preserve">  </v>
          </cell>
          <cell r="I44" t="str">
            <v xml:space="preserve">  </v>
          </cell>
          <cell r="J44" t="str">
            <v xml:space="preserve">  </v>
          </cell>
          <cell r="K44" t="str">
            <v xml:space="preserve">  </v>
          </cell>
          <cell r="L44" t="str">
            <v xml:space="preserve">  </v>
          </cell>
          <cell r="M44" t="str">
            <v xml:space="preserve">  </v>
          </cell>
          <cell r="N44" t="str">
            <v xml:space="preserve">  </v>
          </cell>
          <cell r="O44" t="str">
            <v xml:space="preserve">  </v>
          </cell>
          <cell r="P44" t="str">
            <v xml:space="preserve">  </v>
          </cell>
        </row>
        <row r="45">
          <cell r="C45">
            <v>20061001</v>
          </cell>
          <cell r="D45" t="str">
            <v>USD</v>
          </cell>
          <cell r="E45" t="str">
            <v>BID</v>
          </cell>
          <cell r="F45" t="str">
            <v>851-SF-EC DIF.CAMB</v>
          </cell>
          <cell r="G45" t="str">
            <v>GOBIERNO CENTRAL</v>
          </cell>
          <cell r="H45" t="str">
            <v xml:space="preserve"> 19.06.1991 </v>
          </cell>
          <cell r="I45">
            <v>3050954.42</v>
          </cell>
          <cell r="J45" t="str">
            <v xml:space="preserve">  </v>
          </cell>
          <cell r="K45">
            <v>254246.18</v>
          </cell>
          <cell r="L45">
            <v>30467.16</v>
          </cell>
          <cell r="M45" t="str">
            <v xml:space="preserve">  </v>
          </cell>
          <cell r="N45" t="str">
            <v xml:space="preserve">  </v>
          </cell>
          <cell r="O45" t="str">
            <v xml:space="preserve">  </v>
          </cell>
          <cell r="P45">
            <v>2796708.24</v>
          </cell>
        </row>
        <row r="46">
          <cell r="H46" t="str">
            <v xml:space="preserve">  </v>
          </cell>
          <cell r="I46" t="str">
            <v xml:space="preserve">  </v>
          </cell>
          <cell r="J46" t="str">
            <v xml:space="preserve">  </v>
          </cell>
          <cell r="K46" t="str">
            <v xml:space="preserve">  </v>
          </cell>
          <cell r="L46" t="str">
            <v xml:space="preserve">  </v>
          </cell>
          <cell r="M46" t="str">
            <v xml:space="preserve">  </v>
          </cell>
          <cell r="N46" t="str">
            <v xml:space="preserve">  </v>
          </cell>
          <cell r="O46" t="str">
            <v xml:space="preserve">  </v>
          </cell>
          <cell r="P46" t="str">
            <v xml:space="preserve">  </v>
          </cell>
        </row>
        <row r="47">
          <cell r="H47" t="str">
            <v xml:space="preserve">  </v>
          </cell>
          <cell r="I47" t="str">
            <v xml:space="preserve">  </v>
          </cell>
          <cell r="J47" t="str">
            <v xml:space="preserve">  </v>
          </cell>
          <cell r="K47" t="str">
            <v xml:space="preserve">  </v>
          </cell>
          <cell r="L47" t="str">
            <v xml:space="preserve">  </v>
          </cell>
          <cell r="M47" t="str">
            <v xml:space="preserve">  </v>
          </cell>
          <cell r="N47" t="str">
            <v xml:space="preserve">  </v>
          </cell>
          <cell r="O47" t="str">
            <v xml:space="preserve">  </v>
          </cell>
          <cell r="P47" t="str">
            <v xml:space="preserve">  </v>
          </cell>
        </row>
        <row r="48">
          <cell r="H48" t="str">
            <v xml:space="preserve">  </v>
          </cell>
          <cell r="I48" t="str">
            <v xml:space="preserve">  </v>
          </cell>
          <cell r="J48" t="str">
            <v xml:space="preserve">  </v>
          </cell>
          <cell r="K48" t="str">
            <v xml:space="preserve">  </v>
          </cell>
          <cell r="L48" t="str">
            <v xml:space="preserve">  </v>
          </cell>
          <cell r="M48" t="str">
            <v xml:space="preserve">  </v>
          </cell>
          <cell r="N48" t="str">
            <v xml:space="preserve">  </v>
          </cell>
          <cell r="O48" t="str">
            <v xml:space="preserve">  </v>
          </cell>
          <cell r="P48" t="str">
            <v xml:space="preserve">  </v>
          </cell>
        </row>
        <row r="49">
          <cell r="H49" t="str">
            <v xml:space="preserve">  </v>
          </cell>
          <cell r="I49" t="str">
            <v xml:space="preserve">  </v>
          </cell>
          <cell r="J49" t="str">
            <v xml:space="preserve">  </v>
          </cell>
          <cell r="K49" t="str">
            <v xml:space="preserve">  </v>
          </cell>
          <cell r="L49" t="str">
            <v xml:space="preserve">  </v>
          </cell>
          <cell r="M49" t="str">
            <v xml:space="preserve">  </v>
          </cell>
          <cell r="N49" t="str">
            <v xml:space="preserve">  </v>
          </cell>
          <cell r="O49" t="str">
            <v xml:space="preserve">  </v>
          </cell>
          <cell r="P49" t="str">
            <v xml:space="preserve">  </v>
          </cell>
        </row>
        <row r="50">
          <cell r="H50" t="str">
            <v xml:space="preserve">  </v>
          </cell>
          <cell r="I50" t="str">
            <v xml:space="preserve">  </v>
          </cell>
          <cell r="J50" t="str">
            <v xml:space="preserve">  </v>
          </cell>
          <cell r="K50" t="str">
            <v xml:space="preserve">  </v>
          </cell>
          <cell r="L50" t="str">
            <v xml:space="preserve">  </v>
          </cell>
          <cell r="M50" t="str">
            <v xml:space="preserve">  </v>
          </cell>
          <cell r="N50" t="str">
            <v xml:space="preserve">  </v>
          </cell>
          <cell r="O50" t="str">
            <v xml:space="preserve">  </v>
          </cell>
          <cell r="P50" t="str">
            <v xml:space="preserve">  </v>
          </cell>
        </row>
        <row r="51">
          <cell r="C51">
            <v>20062000</v>
          </cell>
          <cell r="D51" t="str">
            <v>SUC</v>
          </cell>
          <cell r="E51" t="str">
            <v>BID</v>
          </cell>
          <cell r="F51" t="str">
            <v>873-SF-EC</v>
          </cell>
          <cell r="G51" t="str">
            <v>CFN</v>
          </cell>
          <cell r="H51" t="str">
            <v xml:space="preserve"> 05.04.1992 </v>
          </cell>
          <cell r="I51">
            <v>172149</v>
          </cell>
          <cell r="J51" t="str">
            <v xml:space="preserve">  </v>
          </cell>
          <cell r="K51" t="str">
            <v xml:space="preserve">  </v>
          </cell>
          <cell r="L51" t="str">
            <v xml:space="preserve">  </v>
          </cell>
          <cell r="M51" t="str">
            <v xml:space="preserve">  </v>
          </cell>
          <cell r="N51" t="str">
            <v xml:space="preserve">  </v>
          </cell>
          <cell r="O51" t="str">
            <v xml:space="preserve">  </v>
          </cell>
          <cell r="P51">
            <v>172149</v>
          </cell>
        </row>
        <row r="52">
          <cell r="H52" t="str">
            <v xml:space="preserve">  </v>
          </cell>
          <cell r="I52" t="str">
            <v xml:space="preserve">  </v>
          </cell>
          <cell r="J52" t="str">
            <v xml:space="preserve">  </v>
          </cell>
          <cell r="K52" t="str">
            <v xml:space="preserve">  </v>
          </cell>
          <cell r="L52" t="str">
            <v xml:space="preserve">  </v>
          </cell>
          <cell r="M52" t="str">
            <v xml:space="preserve">  </v>
          </cell>
          <cell r="N52" t="str">
            <v xml:space="preserve">  </v>
          </cell>
          <cell r="O52" t="str">
            <v xml:space="preserve">  </v>
          </cell>
          <cell r="P52" t="str">
            <v xml:space="preserve">  </v>
          </cell>
        </row>
        <row r="53">
          <cell r="H53" t="str">
            <v xml:space="preserve">  </v>
          </cell>
          <cell r="I53" t="str">
            <v xml:space="preserve">  </v>
          </cell>
          <cell r="J53" t="str">
            <v xml:space="preserve">  </v>
          </cell>
          <cell r="K53" t="str">
            <v xml:space="preserve">  </v>
          </cell>
          <cell r="L53" t="str">
            <v xml:space="preserve">  </v>
          </cell>
          <cell r="M53" t="str">
            <v xml:space="preserve">  </v>
          </cell>
          <cell r="N53" t="str">
            <v xml:space="preserve">  </v>
          </cell>
          <cell r="O53" t="str">
            <v xml:space="preserve">  </v>
          </cell>
          <cell r="P53" t="str">
            <v xml:space="preserve">  </v>
          </cell>
        </row>
        <row r="54">
          <cell r="H54" t="str">
            <v xml:space="preserve">  </v>
          </cell>
          <cell r="I54" t="str">
            <v xml:space="preserve">  </v>
          </cell>
          <cell r="J54" t="str">
            <v xml:space="preserve">  </v>
          </cell>
          <cell r="K54" t="str">
            <v xml:space="preserve">  </v>
          </cell>
          <cell r="L54" t="str">
            <v xml:space="preserve">  </v>
          </cell>
          <cell r="M54" t="str">
            <v xml:space="preserve">  </v>
          </cell>
          <cell r="N54" t="str">
            <v xml:space="preserve">  </v>
          </cell>
          <cell r="O54" t="str">
            <v xml:space="preserve">  </v>
          </cell>
          <cell r="P54" t="str">
            <v xml:space="preserve">  </v>
          </cell>
        </row>
        <row r="55">
          <cell r="H55" t="str">
            <v xml:space="preserve">  </v>
          </cell>
          <cell r="I55" t="str">
            <v xml:space="preserve">  </v>
          </cell>
          <cell r="J55" t="str">
            <v xml:space="preserve">  </v>
          </cell>
          <cell r="K55" t="str">
            <v xml:space="preserve">  </v>
          </cell>
          <cell r="L55" t="str">
            <v xml:space="preserve">  </v>
          </cell>
          <cell r="M55" t="str">
            <v xml:space="preserve">  </v>
          </cell>
          <cell r="N55" t="str">
            <v xml:space="preserve">  </v>
          </cell>
          <cell r="O55" t="str">
            <v xml:space="preserve">  </v>
          </cell>
          <cell r="P55" t="str">
            <v xml:space="preserve">  </v>
          </cell>
        </row>
        <row r="56">
          <cell r="C56">
            <v>20062000</v>
          </cell>
          <cell r="D56" t="str">
            <v>USD</v>
          </cell>
          <cell r="E56" t="str">
            <v>BID</v>
          </cell>
          <cell r="F56" t="str">
            <v>873-SF-EC</v>
          </cell>
          <cell r="G56" t="str">
            <v>CFN</v>
          </cell>
          <cell r="H56" t="str">
            <v xml:space="preserve"> 05.04.1992 </v>
          </cell>
          <cell r="I56">
            <v>319409.71999999997</v>
          </cell>
          <cell r="J56" t="str">
            <v xml:space="preserve">  </v>
          </cell>
          <cell r="K56" t="str">
            <v xml:space="preserve">  </v>
          </cell>
          <cell r="L56" t="str">
            <v xml:space="preserve">  </v>
          </cell>
          <cell r="M56" t="str">
            <v xml:space="preserve">  </v>
          </cell>
          <cell r="N56" t="str">
            <v xml:space="preserve">  </v>
          </cell>
          <cell r="O56" t="str">
            <v xml:space="preserve">  </v>
          </cell>
          <cell r="P56">
            <v>319409.71999999997</v>
          </cell>
        </row>
        <row r="57">
          <cell r="H57" t="str">
            <v xml:space="preserve">  </v>
          </cell>
          <cell r="I57" t="str">
            <v xml:space="preserve">  </v>
          </cell>
          <cell r="J57" t="str">
            <v xml:space="preserve">  </v>
          </cell>
          <cell r="K57" t="str">
            <v xml:space="preserve">  </v>
          </cell>
          <cell r="L57" t="str">
            <v xml:space="preserve">  </v>
          </cell>
          <cell r="M57" t="str">
            <v xml:space="preserve">  </v>
          </cell>
          <cell r="N57" t="str">
            <v xml:space="preserve">  </v>
          </cell>
          <cell r="O57" t="str">
            <v xml:space="preserve">  </v>
          </cell>
          <cell r="P57" t="str">
            <v xml:space="preserve">  </v>
          </cell>
        </row>
        <row r="58">
          <cell r="H58" t="str">
            <v xml:space="preserve">  </v>
          </cell>
          <cell r="I58" t="str">
            <v xml:space="preserve">  </v>
          </cell>
          <cell r="J58" t="str">
            <v xml:space="preserve">  </v>
          </cell>
          <cell r="K58" t="str">
            <v xml:space="preserve">  </v>
          </cell>
          <cell r="L58" t="str">
            <v xml:space="preserve">  </v>
          </cell>
          <cell r="M58" t="str">
            <v xml:space="preserve">  </v>
          </cell>
          <cell r="N58" t="str">
            <v xml:space="preserve">  </v>
          </cell>
          <cell r="O58" t="str">
            <v xml:space="preserve">  </v>
          </cell>
          <cell r="P58" t="str">
            <v xml:space="preserve">  </v>
          </cell>
        </row>
        <row r="59">
          <cell r="H59" t="str">
            <v xml:space="preserve">  </v>
          </cell>
          <cell r="I59" t="str">
            <v xml:space="preserve">  </v>
          </cell>
          <cell r="J59" t="str">
            <v xml:space="preserve">  </v>
          </cell>
          <cell r="K59" t="str">
            <v xml:space="preserve">  </v>
          </cell>
          <cell r="L59" t="str">
            <v xml:space="preserve">  </v>
          </cell>
          <cell r="M59" t="str">
            <v xml:space="preserve">  </v>
          </cell>
          <cell r="N59" t="str">
            <v xml:space="preserve">  </v>
          </cell>
          <cell r="O59" t="str">
            <v xml:space="preserve">  </v>
          </cell>
          <cell r="P59" t="str">
            <v xml:space="preserve">  </v>
          </cell>
        </row>
        <row r="60">
          <cell r="H60" t="str">
            <v xml:space="preserve">  </v>
          </cell>
          <cell r="I60" t="str">
            <v xml:space="preserve">  </v>
          </cell>
          <cell r="J60" t="str">
            <v xml:space="preserve">  </v>
          </cell>
          <cell r="K60" t="str">
            <v xml:space="preserve">  </v>
          </cell>
          <cell r="L60" t="str">
            <v xml:space="preserve">  </v>
          </cell>
          <cell r="M60" t="str">
            <v xml:space="preserve">  </v>
          </cell>
          <cell r="N60" t="str">
            <v xml:space="preserve">  </v>
          </cell>
          <cell r="O60" t="str">
            <v xml:space="preserve">  </v>
          </cell>
          <cell r="P60" t="str">
            <v xml:space="preserve">  </v>
          </cell>
        </row>
        <row r="61">
          <cell r="H61" t="str">
            <v xml:space="preserve">  </v>
          </cell>
          <cell r="I61" t="str">
            <v xml:space="preserve">  </v>
          </cell>
          <cell r="J61" t="str">
            <v xml:space="preserve">  </v>
          </cell>
          <cell r="K61" t="str">
            <v xml:space="preserve">  </v>
          </cell>
          <cell r="L61" t="str">
            <v xml:space="preserve">  </v>
          </cell>
          <cell r="M61" t="str">
            <v xml:space="preserve">  </v>
          </cell>
          <cell r="N61" t="str">
            <v xml:space="preserve">  </v>
          </cell>
          <cell r="O61" t="str">
            <v xml:space="preserve">  </v>
          </cell>
          <cell r="P61" t="str">
            <v xml:space="preserve">  </v>
          </cell>
        </row>
        <row r="62">
          <cell r="C62">
            <v>20070000</v>
          </cell>
          <cell r="D62" t="str">
            <v>SUC</v>
          </cell>
          <cell r="E62" t="str">
            <v>BID</v>
          </cell>
          <cell r="F62" t="str">
            <v>1002-SF-EC</v>
          </cell>
          <cell r="G62" t="str">
            <v>GOBIERNO CENTRAL</v>
          </cell>
          <cell r="H62" t="str">
            <v xml:space="preserve"> 14.03.1998 </v>
          </cell>
          <cell r="I62">
            <v>12499578.082</v>
          </cell>
          <cell r="J62" t="str">
            <v xml:space="preserve">  </v>
          </cell>
          <cell r="K62" t="str">
            <v xml:space="preserve">  </v>
          </cell>
          <cell r="L62" t="str">
            <v xml:space="preserve">  </v>
          </cell>
          <cell r="M62" t="str">
            <v xml:space="preserve">  </v>
          </cell>
          <cell r="N62" t="str">
            <v xml:space="preserve">  </v>
          </cell>
          <cell r="O62" t="str">
            <v xml:space="preserve">  </v>
          </cell>
          <cell r="P62">
            <v>12499578.082</v>
          </cell>
        </row>
        <row r="63">
          <cell r="H63" t="str">
            <v xml:space="preserve">  </v>
          </cell>
          <cell r="I63" t="str">
            <v xml:space="preserve">  </v>
          </cell>
          <cell r="J63" t="str">
            <v xml:space="preserve">  </v>
          </cell>
          <cell r="K63" t="str">
            <v xml:space="preserve">  </v>
          </cell>
          <cell r="L63" t="str">
            <v xml:space="preserve">  </v>
          </cell>
          <cell r="M63" t="str">
            <v xml:space="preserve">  </v>
          </cell>
          <cell r="N63" t="str">
            <v xml:space="preserve">  </v>
          </cell>
          <cell r="O63" t="str">
            <v xml:space="preserve">  </v>
          </cell>
          <cell r="P63" t="str">
            <v xml:space="preserve">  </v>
          </cell>
        </row>
        <row r="64">
          <cell r="H64" t="str">
            <v xml:space="preserve">  </v>
          </cell>
          <cell r="I64" t="str">
            <v xml:space="preserve">  </v>
          </cell>
          <cell r="J64" t="str">
            <v xml:space="preserve">  </v>
          </cell>
          <cell r="K64" t="str">
            <v xml:space="preserve">  </v>
          </cell>
          <cell r="L64" t="str">
            <v xml:space="preserve">  </v>
          </cell>
          <cell r="M64" t="str">
            <v xml:space="preserve">  </v>
          </cell>
          <cell r="N64" t="str">
            <v xml:space="preserve">  </v>
          </cell>
          <cell r="O64" t="str">
            <v xml:space="preserve">  </v>
          </cell>
          <cell r="P64" t="str">
            <v xml:space="preserve">  </v>
          </cell>
        </row>
        <row r="65">
          <cell r="H65" t="str">
            <v xml:space="preserve">  </v>
          </cell>
          <cell r="I65" t="str">
            <v xml:space="preserve">  </v>
          </cell>
          <cell r="J65" t="str">
            <v xml:space="preserve">  </v>
          </cell>
          <cell r="K65" t="str">
            <v xml:space="preserve">  </v>
          </cell>
          <cell r="L65" t="str">
            <v xml:space="preserve">  </v>
          </cell>
          <cell r="M65" t="str">
            <v xml:space="preserve">  </v>
          </cell>
          <cell r="N65" t="str">
            <v xml:space="preserve">  </v>
          </cell>
          <cell r="O65" t="str">
            <v xml:space="preserve">  </v>
          </cell>
          <cell r="P65" t="str">
            <v xml:space="preserve">  </v>
          </cell>
        </row>
        <row r="66">
          <cell r="H66" t="str">
            <v xml:space="preserve">  </v>
          </cell>
          <cell r="I66" t="str">
            <v xml:space="preserve">  </v>
          </cell>
          <cell r="J66" t="str">
            <v xml:space="preserve">  </v>
          </cell>
          <cell r="K66" t="str">
            <v xml:space="preserve">  </v>
          </cell>
          <cell r="L66" t="str">
            <v xml:space="preserve">  </v>
          </cell>
          <cell r="M66" t="str">
            <v xml:space="preserve">  </v>
          </cell>
          <cell r="N66" t="str">
            <v xml:space="preserve">  </v>
          </cell>
          <cell r="O66" t="str">
            <v xml:space="preserve">  </v>
          </cell>
          <cell r="P66" t="str">
            <v xml:space="preserve">  </v>
          </cell>
        </row>
        <row r="67">
          <cell r="H67" t="str">
            <v xml:space="preserve">  </v>
          </cell>
          <cell r="I67" t="str">
            <v xml:space="preserve">  </v>
          </cell>
          <cell r="J67" t="str">
            <v xml:space="preserve">  </v>
          </cell>
          <cell r="K67" t="str">
            <v xml:space="preserve">  </v>
          </cell>
          <cell r="L67" t="str">
            <v xml:space="preserve">  </v>
          </cell>
          <cell r="M67" t="str">
            <v xml:space="preserve">  </v>
          </cell>
          <cell r="N67" t="str">
            <v xml:space="preserve">  </v>
          </cell>
          <cell r="O67" t="str">
            <v xml:space="preserve">  </v>
          </cell>
          <cell r="P67" t="str">
            <v xml:space="preserve">  </v>
          </cell>
        </row>
        <row r="68">
          <cell r="C68">
            <v>20071000</v>
          </cell>
          <cell r="D68" t="str">
            <v>SUC</v>
          </cell>
          <cell r="E68" t="str">
            <v>BID</v>
          </cell>
          <cell r="F68" t="str">
            <v>998-SF-EC</v>
          </cell>
          <cell r="G68" t="str">
            <v>GOBIERNO CENTRAL</v>
          </cell>
          <cell r="H68" t="str">
            <v xml:space="preserve"> 19.10.1998 </v>
          </cell>
          <cell r="I68">
            <v>3380000</v>
          </cell>
          <cell r="J68" t="str">
            <v xml:space="preserve">  </v>
          </cell>
          <cell r="K68" t="str">
            <v xml:space="preserve">  </v>
          </cell>
          <cell r="L68" t="str">
            <v xml:space="preserve">  </v>
          </cell>
          <cell r="M68" t="str">
            <v xml:space="preserve">  </v>
          </cell>
          <cell r="N68" t="str">
            <v xml:space="preserve">  </v>
          </cell>
          <cell r="O68" t="str">
            <v xml:space="preserve">  </v>
          </cell>
          <cell r="P68">
            <v>3380000</v>
          </cell>
        </row>
        <row r="69">
          <cell r="H69" t="str">
            <v xml:space="preserve">  </v>
          </cell>
          <cell r="I69" t="str">
            <v xml:space="preserve">  </v>
          </cell>
          <cell r="J69" t="str">
            <v xml:space="preserve">  </v>
          </cell>
          <cell r="K69" t="str">
            <v xml:space="preserve">  </v>
          </cell>
          <cell r="L69" t="str">
            <v xml:space="preserve">  </v>
          </cell>
          <cell r="M69" t="str">
            <v xml:space="preserve">  </v>
          </cell>
          <cell r="N69" t="str">
            <v xml:space="preserve">  </v>
          </cell>
          <cell r="O69" t="str">
            <v xml:space="preserve">  </v>
          </cell>
          <cell r="P69" t="str">
            <v xml:space="preserve">  </v>
          </cell>
        </row>
        <row r="70">
          <cell r="H70" t="str">
            <v xml:space="preserve">  </v>
          </cell>
          <cell r="I70" t="str">
            <v xml:space="preserve">  </v>
          </cell>
          <cell r="J70" t="str">
            <v xml:space="preserve">  </v>
          </cell>
          <cell r="K70" t="str">
            <v xml:space="preserve">  </v>
          </cell>
          <cell r="L70" t="str">
            <v xml:space="preserve">  </v>
          </cell>
          <cell r="M70" t="str">
            <v xml:space="preserve">  </v>
          </cell>
          <cell r="N70" t="str">
            <v xml:space="preserve">  </v>
          </cell>
          <cell r="O70" t="str">
            <v xml:space="preserve">  </v>
          </cell>
          <cell r="P70" t="str">
            <v xml:space="preserve">  </v>
          </cell>
        </row>
        <row r="71">
          <cell r="H71" t="str">
            <v xml:space="preserve">  </v>
          </cell>
          <cell r="I71" t="str">
            <v xml:space="preserve">  </v>
          </cell>
          <cell r="J71" t="str">
            <v xml:space="preserve">  </v>
          </cell>
          <cell r="K71" t="str">
            <v xml:space="preserve">  </v>
          </cell>
          <cell r="L71" t="str">
            <v xml:space="preserve">  </v>
          </cell>
          <cell r="M71" t="str">
            <v xml:space="preserve">  </v>
          </cell>
          <cell r="N71" t="str">
            <v xml:space="preserve">  </v>
          </cell>
          <cell r="O71" t="str">
            <v xml:space="preserve">  </v>
          </cell>
          <cell r="P71" t="str">
            <v xml:space="preserve">  </v>
          </cell>
        </row>
        <row r="72">
          <cell r="H72" t="str">
            <v xml:space="preserve">  </v>
          </cell>
          <cell r="I72" t="str">
            <v xml:space="preserve">  </v>
          </cell>
          <cell r="J72" t="str">
            <v xml:space="preserve">  </v>
          </cell>
          <cell r="K72" t="str">
            <v xml:space="preserve">  </v>
          </cell>
          <cell r="L72" t="str">
            <v xml:space="preserve">  </v>
          </cell>
          <cell r="M72" t="str">
            <v xml:space="preserve">  </v>
          </cell>
          <cell r="N72" t="str">
            <v xml:space="preserve">  </v>
          </cell>
          <cell r="O72" t="str">
            <v xml:space="preserve">  </v>
          </cell>
          <cell r="P72" t="str">
            <v xml:space="preserve">  </v>
          </cell>
        </row>
        <row r="73">
          <cell r="H73" t="str">
            <v xml:space="preserve">  </v>
          </cell>
          <cell r="I73" t="str">
            <v xml:space="preserve">  </v>
          </cell>
          <cell r="J73" t="str">
            <v xml:space="preserve">  </v>
          </cell>
          <cell r="K73" t="str">
            <v xml:space="preserve">  </v>
          </cell>
          <cell r="L73" t="str">
            <v xml:space="preserve">  </v>
          </cell>
          <cell r="M73" t="str">
            <v xml:space="preserve">  </v>
          </cell>
          <cell r="N73" t="str">
            <v xml:space="preserve">  </v>
          </cell>
          <cell r="O73" t="str">
            <v xml:space="preserve">  </v>
          </cell>
          <cell r="P73" t="str">
            <v xml:space="preserve">  </v>
          </cell>
        </row>
        <row r="74">
          <cell r="C74">
            <v>20100000</v>
          </cell>
          <cell r="D74" t="str">
            <v>USD</v>
          </cell>
          <cell r="E74" t="str">
            <v>AIIB</v>
          </cell>
          <cell r="F74" t="str">
            <v>L0435A</v>
          </cell>
          <cell r="G74" t="str">
            <v>CONAFIPS</v>
          </cell>
          <cell r="H74" t="str">
            <v xml:space="preserve"> 04.05.2023 </v>
          </cell>
          <cell r="I74">
            <v>46430000</v>
          </cell>
          <cell r="J74" t="str">
            <v xml:space="preserve">  </v>
          </cell>
          <cell r="K74" t="str">
            <v xml:space="preserve">  </v>
          </cell>
          <cell r="L74" t="str">
            <v xml:space="preserve">  </v>
          </cell>
          <cell r="M74" t="str">
            <v xml:space="preserve">  </v>
          </cell>
          <cell r="N74" t="str">
            <v xml:space="preserve">  </v>
          </cell>
          <cell r="O74" t="str">
            <v xml:space="preserve">  </v>
          </cell>
          <cell r="P74">
            <v>46430000</v>
          </cell>
        </row>
        <row r="75">
          <cell r="H75" t="str">
            <v xml:space="preserve">  </v>
          </cell>
          <cell r="I75" t="str">
            <v xml:space="preserve">  </v>
          </cell>
          <cell r="J75" t="str">
            <v xml:space="preserve">  </v>
          </cell>
          <cell r="K75" t="str">
            <v xml:space="preserve">  </v>
          </cell>
          <cell r="L75" t="str">
            <v xml:space="preserve">  </v>
          </cell>
          <cell r="M75" t="str">
            <v xml:space="preserve">  </v>
          </cell>
          <cell r="N75" t="str">
            <v xml:space="preserve">  </v>
          </cell>
          <cell r="O75" t="str">
            <v xml:space="preserve">  </v>
          </cell>
          <cell r="P75" t="str">
            <v xml:space="preserve">  </v>
          </cell>
        </row>
        <row r="76">
          <cell r="H76" t="str">
            <v xml:space="preserve">  </v>
          </cell>
          <cell r="I76" t="str">
            <v xml:space="preserve">  </v>
          </cell>
          <cell r="J76" t="str">
            <v xml:space="preserve">  </v>
          </cell>
          <cell r="K76" t="str">
            <v xml:space="preserve">  </v>
          </cell>
          <cell r="L76" t="str">
            <v xml:space="preserve">  </v>
          </cell>
          <cell r="M76" t="str">
            <v xml:space="preserve">  </v>
          </cell>
          <cell r="N76" t="str">
            <v xml:space="preserve">  </v>
          </cell>
          <cell r="O76" t="str">
            <v xml:space="preserve">  </v>
          </cell>
          <cell r="P76" t="str">
            <v xml:space="preserve">  </v>
          </cell>
        </row>
        <row r="77">
          <cell r="H77" t="str">
            <v xml:space="preserve">  </v>
          </cell>
          <cell r="I77" t="str">
            <v xml:space="preserve">  </v>
          </cell>
          <cell r="J77" t="str">
            <v xml:space="preserve">  </v>
          </cell>
          <cell r="K77" t="str">
            <v xml:space="preserve">  </v>
          </cell>
          <cell r="L77" t="str">
            <v xml:space="preserve">  </v>
          </cell>
          <cell r="M77" t="str">
            <v xml:space="preserve">  </v>
          </cell>
          <cell r="N77" t="str">
            <v xml:space="preserve">  </v>
          </cell>
          <cell r="O77" t="str">
            <v xml:space="preserve">  </v>
          </cell>
          <cell r="P77" t="str">
            <v xml:space="preserve">  </v>
          </cell>
        </row>
        <row r="78">
          <cell r="H78" t="str">
            <v xml:space="preserve">  </v>
          </cell>
          <cell r="I78" t="str">
            <v xml:space="preserve">  </v>
          </cell>
          <cell r="J78" t="str">
            <v xml:space="preserve">  </v>
          </cell>
          <cell r="K78" t="str">
            <v xml:space="preserve">  </v>
          </cell>
          <cell r="L78" t="str">
            <v xml:space="preserve">  </v>
          </cell>
          <cell r="M78" t="str">
            <v xml:space="preserve">  </v>
          </cell>
          <cell r="N78" t="str">
            <v xml:space="preserve">  </v>
          </cell>
          <cell r="O78" t="str">
            <v xml:space="preserve">  </v>
          </cell>
          <cell r="P78" t="str">
            <v xml:space="preserve">  </v>
          </cell>
        </row>
        <row r="79">
          <cell r="H79" t="str">
            <v xml:space="preserve">  </v>
          </cell>
          <cell r="I79" t="str">
            <v xml:space="preserve">  </v>
          </cell>
          <cell r="J79" t="str">
            <v xml:space="preserve">  </v>
          </cell>
          <cell r="K79" t="str">
            <v xml:space="preserve">  </v>
          </cell>
          <cell r="L79" t="str">
            <v xml:space="preserve">  </v>
          </cell>
          <cell r="M79" t="str">
            <v xml:space="preserve">  </v>
          </cell>
          <cell r="N79" t="str">
            <v xml:space="preserve">  </v>
          </cell>
          <cell r="O79" t="str">
            <v xml:space="preserve">  </v>
          </cell>
          <cell r="P79" t="str">
            <v xml:space="preserve">  </v>
          </cell>
        </row>
        <row r="80">
          <cell r="C80">
            <v>20252000</v>
          </cell>
          <cell r="D80" t="str">
            <v>USD</v>
          </cell>
          <cell r="E80" t="str">
            <v>BID</v>
          </cell>
          <cell r="F80" t="str">
            <v>1261-OC-EC</v>
          </cell>
          <cell r="G80" t="str">
            <v>GOBIERNO CENTRAL</v>
          </cell>
          <cell r="H80" t="str">
            <v xml:space="preserve"> 20.03.2001 </v>
          </cell>
          <cell r="I80">
            <v>92485.02</v>
          </cell>
          <cell r="J80" t="str">
            <v xml:space="preserve">  </v>
          </cell>
          <cell r="K80" t="str">
            <v xml:space="preserve">  </v>
          </cell>
          <cell r="L80" t="str">
            <v xml:space="preserve">  </v>
          </cell>
          <cell r="M80" t="str">
            <v xml:space="preserve">  </v>
          </cell>
          <cell r="N80" t="str">
            <v xml:space="preserve">  </v>
          </cell>
          <cell r="O80" t="str">
            <v xml:space="preserve">  </v>
          </cell>
          <cell r="P80">
            <v>92485.02</v>
          </cell>
        </row>
        <row r="81">
          <cell r="H81" t="str">
            <v xml:space="preserve">  </v>
          </cell>
          <cell r="I81" t="str">
            <v xml:space="preserve">  </v>
          </cell>
          <cell r="J81" t="str">
            <v xml:space="preserve">  </v>
          </cell>
          <cell r="K81" t="str">
            <v xml:space="preserve">  </v>
          </cell>
          <cell r="L81" t="str">
            <v xml:space="preserve">  </v>
          </cell>
          <cell r="M81" t="str">
            <v xml:space="preserve">  </v>
          </cell>
          <cell r="N81" t="str">
            <v xml:space="preserve">  </v>
          </cell>
          <cell r="O81" t="str">
            <v xml:space="preserve">  </v>
          </cell>
          <cell r="P81" t="str">
            <v xml:space="preserve">  </v>
          </cell>
        </row>
        <row r="82">
          <cell r="H82" t="str">
            <v xml:space="preserve">  </v>
          </cell>
          <cell r="I82" t="str">
            <v xml:space="preserve">  </v>
          </cell>
          <cell r="J82" t="str">
            <v xml:space="preserve">  </v>
          </cell>
          <cell r="K82" t="str">
            <v xml:space="preserve">  </v>
          </cell>
          <cell r="L82" t="str">
            <v xml:space="preserve">  </v>
          </cell>
          <cell r="M82" t="str">
            <v xml:space="preserve">  </v>
          </cell>
          <cell r="N82" t="str">
            <v xml:space="preserve">  </v>
          </cell>
          <cell r="O82" t="str">
            <v xml:space="preserve">  </v>
          </cell>
          <cell r="P82" t="str">
            <v xml:space="preserve">  </v>
          </cell>
        </row>
        <row r="83">
          <cell r="H83" t="str">
            <v xml:space="preserve">  </v>
          </cell>
          <cell r="I83" t="str">
            <v xml:space="preserve">  </v>
          </cell>
          <cell r="J83" t="str">
            <v xml:space="preserve">  </v>
          </cell>
          <cell r="K83" t="str">
            <v xml:space="preserve">  </v>
          </cell>
          <cell r="L83" t="str">
            <v xml:space="preserve">  </v>
          </cell>
          <cell r="M83" t="str">
            <v xml:space="preserve">  </v>
          </cell>
          <cell r="N83" t="str">
            <v xml:space="preserve">  </v>
          </cell>
          <cell r="O83" t="str">
            <v xml:space="preserve">  </v>
          </cell>
          <cell r="P83" t="str">
            <v xml:space="preserve">  </v>
          </cell>
        </row>
        <row r="84">
          <cell r="H84" t="str">
            <v xml:space="preserve">  </v>
          </cell>
          <cell r="I84" t="str">
            <v xml:space="preserve">  </v>
          </cell>
          <cell r="J84" t="str">
            <v xml:space="preserve">  </v>
          </cell>
          <cell r="K84" t="str">
            <v xml:space="preserve">  </v>
          </cell>
          <cell r="L84" t="str">
            <v xml:space="preserve">  </v>
          </cell>
          <cell r="M84" t="str">
            <v xml:space="preserve">  </v>
          </cell>
          <cell r="N84" t="str">
            <v xml:space="preserve">  </v>
          </cell>
          <cell r="O84" t="str">
            <v xml:space="preserve">  </v>
          </cell>
          <cell r="P84" t="str">
            <v xml:space="preserve">  </v>
          </cell>
        </row>
        <row r="85">
          <cell r="H85" t="str">
            <v xml:space="preserve">  </v>
          </cell>
          <cell r="I85" t="str">
            <v xml:space="preserve">  </v>
          </cell>
          <cell r="J85" t="str">
            <v xml:space="preserve">  </v>
          </cell>
          <cell r="K85" t="str">
            <v xml:space="preserve">  </v>
          </cell>
          <cell r="L85" t="str">
            <v xml:space="preserve">  </v>
          </cell>
          <cell r="M85" t="str">
            <v xml:space="preserve">  </v>
          </cell>
          <cell r="N85" t="str">
            <v xml:space="preserve">  </v>
          </cell>
          <cell r="O85" t="str">
            <v xml:space="preserve">  </v>
          </cell>
          <cell r="P85" t="str">
            <v xml:space="preserve">  </v>
          </cell>
        </row>
        <row r="86">
          <cell r="C86">
            <v>20254000</v>
          </cell>
          <cell r="D86" t="str">
            <v>USD</v>
          </cell>
          <cell r="E86" t="str">
            <v>BID</v>
          </cell>
          <cell r="F86" t="str">
            <v>1274-OC-EC</v>
          </cell>
          <cell r="G86" t="str">
            <v>GOBIERNO CENTRAL</v>
          </cell>
          <cell r="H86" t="str">
            <v xml:space="preserve"> 30.04.2001 </v>
          </cell>
          <cell r="I86">
            <v>245096.65</v>
          </cell>
          <cell r="J86" t="str">
            <v xml:space="preserve">  </v>
          </cell>
          <cell r="K86" t="str">
            <v xml:space="preserve">  </v>
          </cell>
          <cell r="L86" t="str">
            <v xml:space="preserve">  </v>
          </cell>
          <cell r="M86" t="str">
            <v xml:space="preserve">  </v>
          </cell>
          <cell r="N86" t="str">
            <v xml:space="preserve">  </v>
          </cell>
          <cell r="O86" t="str">
            <v xml:space="preserve">  </v>
          </cell>
          <cell r="P86">
            <v>245096.65</v>
          </cell>
        </row>
        <row r="87">
          <cell r="H87" t="str">
            <v xml:space="preserve">  </v>
          </cell>
          <cell r="I87" t="str">
            <v xml:space="preserve">  </v>
          </cell>
          <cell r="J87" t="str">
            <v xml:space="preserve">  </v>
          </cell>
          <cell r="K87" t="str">
            <v xml:space="preserve">  </v>
          </cell>
          <cell r="L87" t="str">
            <v xml:space="preserve">  </v>
          </cell>
          <cell r="M87" t="str">
            <v xml:space="preserve">  </v>
          </cell>
          <cell r="N87" t="str">
            <v xml:space="preserve">  </v>
          </cell>
          <cell r="O87" t="str">
            <v xml:space="preserve">  </v>
          </cell>
          <cell r="P87" t="str">
            <v xml:space="preserve">  </v>
          </cell>
        </row>
        <row r="88">
          <cell r="H88" t="str">
            <v xml:space="preserve">  </v>
          </cell>
          <cell r="I88" t="str">
            <v xml:space="preserve">  </v>
          </cell>
          <cell r="J88" t="str">
            <v xml:space="preserve">  </v>
          </cell>
          <cell r="K88" t="str">
            <v xml:space="preserve">  </v>
          </cell>
          <cell r="L88" t="str">
            <v xml:space="preserve">  </v>
          </cell>
          <cell r="M88" t="str">
            <v xml:space="preserve">  </v>
          </cell>
          <cell r="N88" t="str">
            <v xml:space="preserve">  </v>
          </cell>
          <cell r="O88" t="str">
            <v xml:space="preserve">  </v>
          </cell>
          <cell r="P88" t="str">
            <v xml:space="preserve">  </v>
          </cell>
        </row>
        <row r="89">
          <cell r="H89" t="str">
            <v xml:space="preserve">  </v>
          </cell>
          <cell r="I89" t="str">
            <v xml:space="preserve">  </v>
          </cell>
          <cell r="J89" t="str">
            <v xml:space="preserve">  </v>
          </cell>
          <cell r="K89" t="str">
            <v xml:space="preserve">  </v>
          </cell>
          <cell r="L89" t="str">
            <v xml:space="preserve">  </v>
          </cell>
          <cell r="M89" t="str">
            <v xml:space="preserve">  </v>
          </cell>
          <cell r="N89" t="str">
            <v xml:space="preserve">  </v>
          </cell>
          <cell r="O89" t="str">
            <v xml:space="preserve">  </v>
          </cell>
          <cell r="P89" t="str">
            <v xml:space="preserve">  </v>
          </cell>
        </row>
        <row r="90">
          <cell r="H90" t="str">
            <v xml:space="preserve">  </v>
          </cell>
          <cell r="I90" t="str">
            <v xml:space="preserve">  </v>
          </cell>
          <cell r="J90" t="str">
            <v xml:space="preserve">  </v>
          </cell>
          <cell r="K90" t="str">
            <v xml:space="preserve">  </v>
          </cell>
          <cell r="L90" t="str">
            <v xml:space="preserve">  </v>
          </cell>
          <cell r="M90" t="str">
            <v xml:space="preserve">  </v>
          </cell>
          <cell r="N90" t="str">
            <v xml:space="preserve">  </v>
          </cell>
          <cell r="O90" t="str">
            <v xml:space="preserve">  </v>
          </cell>
          <cell r="P90" t="str">
            <v xml:space="preserve">  </v>
          </cell>
        </row>
        <row r="91">
          <cell r="H91" t="str">
            <v xml:space="preserve">  </v>
          </cell>
          <cell r="I91" t="str">
            <v xml:space="preserve">  </v>
          </cell>
          <cell r="J91" t="str">
            <v xml:space="preserve">  </v>
          </cell>
          <cell r="K91" t="str">
            <v xml:space="preserve">  </v>
          </cell>
          <cell r="L91" t="str">
            <v xml:space="preserve">  </v>
          </cell>
          <cell r="M91" t="str">
            <v xml:space="preserve">  </v>
          </cell>
          <cell r="N91" t="str">
            <v xml:space="preserve">  </v>
          </cell>
          <cell r="O91" t="str">
            <v xml:space="preserve">  </v>
          </cell>
          <cell r="P91" t="str">
            <v xml:space="preserve">  </v>
          </cell>
        </row>
        <row r="92">
          <cell r="C92">
            <v>20255000</v>
          </cell>
          <cell r="D92" t="str">
            <v>USD</v>
          </cell>
          <cell r="E92" t="str">
            <v>BID</v>
          </cell>
          <cell r="F92" t="str">
            <v>1282-OC-EC</v>
          </cell>
          <cell r="G92" t="str">
            <v>GOBIERNO CENTRAL</v>
          </cell>
          <cell r="H92" t="str">
            <v xml:space="preserve"> 27.07.2001 </v>
          </cell>
          <cell r="I92">
            <v>394229.22</v>
          </cell>
          <cell r="J92" t="str">
            <v xml:space="preserve">  </v>
          </cell>
          <cell r="K92" t="str">
            <v xml:space="preserve">  </v>
          </cell>
          <cell r="L92" t="str">
            <v xml:space="preserve">  </v>
          </cell>
          <cell r="M92" t="str">
            <v xml:space="preserve">  </v>
          </cell>
          <cell r="N92" t="str">
            <v xml:space="preserve">  </v>
          </cell>
          <cell r="O92" t="str">
            <v xml:space="preserve">  </v>
          </cell>
          <cell r="P92">
            <v>394229.22</v>
          </cell>
        </row>
        <row r="93">
          <cell r="H93" t="str">
            <v xml:space="preserve">  </v>
          </cell>
          <cell r="I93" t="str">
            <v xml:space="preserve">  </v>
          </cell>
          <cell r="J93" t="str">
            <v xml:space="preserve">  </v>
          </cell>
          <cell r="K93" t="str">
            <v xml:space="preserve">  </v>
          </cell>
          <cell r="L93" t="str">
            <v xml:space="preserve">  </v>
          </cell>
          <cell r="M93" t="str">
            <v xml:space="preserve">  </v>
          </cell>
          <cell r="N93" t="str">
            <v xml:space="preserve">  </v>
          </cell>
          <cell r="O93" t="str">
            <v xml:space="preserve">  </v>
          </cell>
          <cell r="P93" t="str">
            <v xml:space="preserve">  </v>
          </cell>
        </row>
        <row r="94">
          <cell r="H94" t="str">
            <v xml:space="preserve">  </v>
          </cell>
          <cell r="I94" t="str">
            <v xml:space="preserve">  </v>
          </cell>
          <cell r="J94" t="str">
            <v xml:space="preserve">  </v>
          </cell>
          <cell r="K94" t="str">
            <v xml:space="preserve">  </v>
          </cell>
          <cell r="L94" t="str">
            <v xml:space="preserve">  </v>
          </cell>
          <cell r="M94" t="str">
            <v xml:space="preserve">  </v>
          </cell>
          <cell r="N94" t="str">
            <v xml:space="preserve">  </v>
          </cell>
          <cell r="O94" t="str">
            <v xml:space="preserve">  </v>
          </cell>
          <cell r="P94" t="str">
            <v xml:space="preserve">  </v>
          </cell>
        </row>
        <row r="95">
          <cell r="H95" t="str">
            <v xml:space="preserve">  </v>
          </cell>
          <cell r="I95" t="str">
            <v xml:space="preserve">  </v>
          </cell>
          <cell r="J95" t="str">
            <v xml:space="preserve">  </v>
          </cell>
          <cell r="K95" t="str">
            <v xml:space="preserve">  </v>
          </cell>
          <cell r="L95" t="str">
            <v xml:space="preserve">  </v>
          </cell>
          <cell r="M95" t="str">
            <v xml:space="preserve">  </v>
          </cell>
          <cell r="N95" t="str">
            <v xml:space="preserve">  </v>
          </cell>
          <cell r="O95" t="str">
            <v xml:space="preserve">  </v>
          </cell>
          <cell r="P95" t="str">
            <v xml:space="preserve">  </v>
          </cell>
        </row>
        <row r="96">
          <cell r="H96" t="str">
            <v xml:space="preserve">  </v>
          </cell>
          <cell r="I96" t="str">
            <v xml:space="preserve">  </v>
          </cell>
          <cell r="J96" t="str">
            <v xml:space="preserve">  </v>
          </cell>
          <cell r="K96" t="str">
            <v xml:space="preserve">  </v>
          </cell>
          <cell r="L96" t="str">
            <v xml:space="preserve">  </v>
          </cell>
          <cell r="M96" t="str">
            <v xml:space="preserve">  </v>
          </cell>
          <cell r="N96" t="str">
            <v xml:space="preserve">  </v>
          </cell>
          <cell r="O96" t="str">
            <v xml:space="preserve">  </v>
          </cell>
          <cell r="P96" t="str">
            <v xml:space="preserve">  </v>
          </cell>
        </row>
        <row r="97">
          <cell r="H97" t="str">
            <v xml:space="preserve">  </v>
          </cell>
          <cell r="I97" t="str">
            <v xml:space="preserve">  </v>
          </cell>
          <cell r="J97" t="str">
            <v xml:space="preserve">  </v>
          </cell>
          <cell r="K97" t="str">
            <v xml:space="preserve">  </v>
          </cell>
          <cell r="L97" t="str">
            <v xml:space="preserve">  </v>
          </cell>
          <cell r="M97" t="str">
            <v xml:space="preserve">  </v>
          </cell>
          <cell r="N97" t="str">
            <v xml:space="preserve">  </v>
          </cell>
          <cell r="O97" t="str">
            <v xml:space="preserve">  </v>
          </cell>
          <cell r="P97" t="str">
            <v xml:space="preserve">  </v>
          </cell>
        </row>
        <row r="98">
          <cell r="C98">
            <v>20256000</v>
          </cell>
          <cell r="D98" t="str">
            <v>USD</v>
          </cell>
          <cell r="E98" t="str">
            <v>BID</v>
          </cell>
          <cell r="F98" t="str">
            <v>1376-OC-EC</v>
          </cell>
          <cell r="G98" t="str">
            <v>GOBIERNO CENTRAL</v>
          </cell>
          <cell r="H98" t="str">
            <v xml:space="preserve"> 22.05.2002 </v>
          </cell>
          <cell r="I98">
            <v>1126062.42</v>
          </cell>
          <cell r="J98" t="str">
            <v xml:space="preserve">  </v>
          </cell>
          <cell r="K98" t="str">
            <v xml:space="preserve">  </v>
          </cell>
          <cell r="L98" t="str">
            <v xml:space="preserve">  </v>
          </cell>
          <cell r="M98" t="str">
            <v xml:space="preserve">  </v>
          </cell>
          <cell r="N98" t="str">
            <v xml:space="preserve">  </v>
          </cell>
          <cell r="O98" t="str">
            <v xml:space="preserve">  </v>
          </cell>
          <cell r="P98">
            <v>1126062.42</v>
          </cell>
        </row>
        <row r="99">
          <cell r="H99" t="str">
            <v xml:space="preserve">  </v>
          </cell>
          <cell r="I99" t="str">
            <v xml:space="preserve">  </v>
          </cell>
          <cell r="J99" t="str">
            <v xml:space="preserve">  </v>
          </cell>
          <cell r="K99" t="str">
            <v xml:space="preserve">  </v>
          </cell>
          <cell r="L99" t="str">
            <v xml:space="preserve">  </v>
          </cell>
          <cell r="M99" t="str">
            <v xml:space="preserve">  </v>
          </cell>
          <cell r="N99" t="str">
            <v xml:space="preserve">  </v>
          </cell>
          <cell r="O99" t="str">
            <v xml:space="preserve">  </v>
          </cell>
          <cell r="P99" t="str">
            <v xml:space="preserve">  </v>
          </cell>
        </row>
        <row r="100">
          <cell r="H100" t="str">
            <v xml:space="preserve">  </v>
          </cell>
          <cell r="I100" t="str">
            <v xml:space="preserve">  </v>
          </cell>
          <cell r="J100" t="str">
            <v xml:space="preserve">  </v>
          </cell>
          <cell r="K100" t="str">
            <v xml:space="preserve">  </v>
          </cell>
          <cell r="L100" t="str">
            <v xml:space="preserve">  </v>
          </cell>
          <cell r="M100" t="str">
            <v xml:space="preserve">  </v>
          </cell>
          <cell r="N100" t="str">
            <v xml:space="preserve">  </v>
          </cell>
          <cell r="O100" t="str">
            <v xml:space="preserve">  </v>
          </cell>
          <cell r="P100" t="str">
            <v xml:space="preserve">  </v>
          </cell>
        </row>
        <row r="101">
          <cell r="H101" t="str">
            <v xml:space="preserve">  </v>
          </cell>
          <cell r="I101" t="str">
            <v xml:space="preserve">  </v>
          </cell>
          <cell r="J101" t="str">
            <v xml:space="preserve">  </v>
          </cell>
          <cell r="K101" t="str">
            <v xml:space="preserve">  </v>
          </cell>
          <cell r="L101" t="str">
            <v xml:space="preserve">  </v>
          </cell>
          <cell r="M101" t="str">
            <v xml:space="preserve">  </v>
          </cell>
          <cell r="N101" t="str">
            <v xml:space="preserve">  </v>
          </cell>
          <cell r="O101" t="str">
            <v xml:space="preserve">  </v>
          </cell>
          <cell r="P101" t="str">
            <v xml:space="preserve">  </v>
          </cell>
        </row>
        <row r="102">
          <cell r="H102" t="str">
            <v xml:space="preserve">  </v>
          </cell>
          <cell r="I102" t="str">
            <v xml:space="preserve">  </v>
          </cell>
          <cell r="J102" t="str">
            <v xml:space="preserve">  </v>
          </cell>
          <cell r="K102" t="str">
            <v xml:space="preserve">  </v>
          </cell>
          <cell r="L102" t="str">
            <v xml:space="preserve">  </v>
          </cell>
          <cell r="M102" t="str">
            <v xml:space="preserve">  </v>
          </cell>
          <cell r="N102" t="str">
            <v xml:space="preserve">  </v>
          </cell>
          <cell r="O102" t="str">
            <v xml:space="preserve">  </v>
          </cell>
          <cell r="P102" t="str">
            <v xml:space="preserve">  </v>
          </cell>
        </row>
        <row r="103">
          <cell r="H103" t="str">
            <v xml:space="preserve">  </v>
          </cell>
          <cell r="I103" t="str">
            <v xml:space="preserve">  </v>
          </cell>
          <cell r="J103" t="str">
            <v xml:space="preserve">  </v>
          </cell>
          <cell r="K103" t="str">
            <v xml:space="preserve">  </v>
          </cell>
          <cell r="L103" t="str">
            <v xml:space="preserve">  </v>
          </cell>
          <cell r="M103" t="str">
            <v xml:space="preserve">  </v>
          </cell>
          <cell r="N103" t="str">
            <v xml:space="preserve">  </v>
          </cell>
          <cell r="O103" t="str">
            <v xml:space="preserve">  </v>
          </cell>
          <cell r="P103" t="str">
            <v xml:space="preserve">  </v>
          </cell>
        </row>
        <row r="104">
          <cell r="C104">
            <v>20257000</v>
          </cell>
          <cell r="D104" t="str">
            <v>USD</v>
          </cell>
          <cell r="E104" t="str">
            <v>BID</v>
          </cell>
          <cell r="F104" t="str">
            <v>1373-OC-EC</v>
          </cell>
          <cell r="G104" t="str">
            <v>GOBIERNO CENTRAL</v>
          </cell>
          <cell r="H104" t="str">
            <v xml:space="preserve"> 22.05.2002 </v>
          </cell>
          <cell r="I104">
            <v>2561852.2799999998</v>
          </cell>
          <cell r="J104" t="str">
            <v xml:space="preserve">  </v>
          </cell>
          <cell r="K104" t="str">
            <v xml:space="preserve">  </v>
          </cell>
          <cell r="L104" t="str">
            <v xml:space="preserve">  </v>
          </cell>
          <cell r="M104" t="str">
            <v xml:space="preserve">  </v>
          </cell>
          <cell r="N104" t="str">
            <v xml:space="preserve">  </v>
          </cell>
          <cell r="O104" t="str">
            <v xml:space="preserve">  </v>
          </cell>
          <cell r="P104">
            <v>2561852.2799999998</v>
          </cell>
        </row>
        <row r="105">
          <cell r="H105" t="str">
            <v xml:space="preserve">  </v>
          </cell>
          <cell r="I105" t="str">
            <v xml:space="preserve">  </v>
          </cell>
          <cell r="J105" t="str">
            <v xml:space="preserve">  </v>
          </cell>
          <cell r="K105" t="str">
            <v xml:space="preserve">  </v>
          </cell>
          <cell r="L105" t="str">
            <v xml:space="preserve">  </v>
          </cell>
          <cell r="M105" t="str">
            <v xml:space="preserve">  </v>
          </cell>
          <cell r="N105" t="str">
            <v xml:space="preserve">  </v>
          </cell>
          <cell r="O105" t="str">
            <v xml:space="preserve">  </v>
          </cell>
          <cell r="P105" t="str">
            <v xml:space="preserve">  </v>
          </cell>
        </row>
        <row r="106">
          <cell r="H106" t="str">
            <v xml:space="preserve">  </v>
          </cell>
          <cell r="I106" t="str">
            <v xml:space="preserve">  </v>
          </cell>
          <cell r="J106" t="str">
            <v xml:space="preserve">  </v>
          </cell>
          <cell r="K106" t="str">
            <v xml:space="preserve">  </v>
          </cell>
          <cell r="L106" t="str">
            <v xml:space="preserve">  </v>
          </cell>
          <cell r="M106" t="str">
            <v xml:space="preserve">  </v>
          </cell>
          <cell r="N106" t="str">
            <v xml:space="preserve">  </v>
          </cell>
          <cell r="O106" t="str">
            <v xml:space="preserve">  </v>
          </cell>
          <cell r="P106" t="str">
            <v xml:space="preserve">  </v>
          </cell>
        </row>
        <row r="107">
          <cell r="H107" t="str">
            <v xml:space="preserve">  </v>
          </cell>
          <cell r="I107" t="str">
            <v xml:space="preserve">  </v>
          </cell>
          <cell r="J107" t="str">
            <v xml:space="preserve">  </v>
          </cell>
          <cell r="K107" t="str">
            <v xml:space="preserve">  </v>
          </cell>
          <cell r="L107" t="str">
            <v xml:space="preserve">  </v>
          </cell>
          <cell r="M107" t="str">
            <v xml:space="preserve">  </v>
          </cell>
          <cell r="N107" t="str">
            <v xml:space="preserve">  </v>
          </cell>
          <cell r="O107" t="str">
            <v xml:space="preserve">  </v>
          </cell>
          <cell r="P107" t="str">
            <v xml:space="preserve">  </v>
          </cell>
        </row>
        <row r="108">
          <cell r="H108" t="str">
            <v xml:space="preserve">  </v>
          </cell>
          <cell r="I108" t="str">
            <v xml:space="preserve">  </v>
          </cell>
          <cell r="J108" t="str">
            <v xml:space="preserve">  </v>
          </cell>
          <cell r="K108" t="str">
            <v xml:space="preserve">  </v>
          </cell>
          <cell r="L108" t="str">
            <v xml:space="preserve">  </v>
          </cell>
          <cell r="M108" t="str">
            <v xml:space="preserve">  </v>
          </cell>
          <cell r="N108" t="str">
            <v xml:space="preserve">  </v>
          </cell>
          <cell r="O108" t="str">
            <v xml:space="preserve">  </v>
          </cell>
          <cell r="P108" t="str">
            <v xml:space="preserve">  </v>
          </cell>
        </row>
        <row r="109">
          <cell r="H109" t="str">
            <v xml:space="preserve">  </v>
          </cell>
          <cell r="I109" t="str">
            <v xml:space="preserve">  </v>
          </cell>
          <cell r="J109" t="str">
            <v xml:space="preserve">  </v>
          </cell>
          <cell r="K109" t="str">
            <v xml:space="preserve">  </v>
          </cell>
          <cell r="L109" t="str">
            <v xml:space="preserve">  </v>
          </cell>
          <cell r="M109" t="str">
            <v xml:space="preserve">  </v>
          </cell>
          <cell r="N109" t="str">
            <v xml:space="preserve">  </v>
          </cell>
          <cell r="O109" t="str">
            <v xml:space="preserve">  </v>
          </cell>
          <cell r="P109" t="str">
            <v xml:space="preserve">  </v>
          </cell>
        </row>
        <row r="110">
          <cell r="C110">
            <v>20259000</v>
          </cell>
          <cell r="D110" t="str">
            <v>USD</v>
          </cell>
          <cell r="E110" t="str">
            <v>BID</v>
          </cell>
          <cell r="F110" t="str">
            <v>1416-OC-EC</v>
          </cell>
          <cell r="G110" t="str">
            <v>GOBIERNO CENTRAL</v>
          </cell>
          <cell r="H110" t="str">
            <v xml:space="preserve"> 16.12.2002 </v>
          </cell>
          <cell r="I110">
            <v>2286342.02</v>
          </cell>
          <cell r="J110" t="str">
            <v xml:space="preserve">  </v>
          </cell>
          <cell r="K110" t="str">
            <v xml:space="preserve">  </v>
          </cell>
          <cell r="L110" t="str">
            <v xml:space="preserve">  </v>
          </cell>
          <cell r="M110" t="str">
            <v xml:space="preserve">  </v>
          </cell>
          <cell r="N110" t="str">
            <v xml:space="preserve">  </v>
          </cell>
          <cell r="O110" t="str">
            <v xml:space="preserve">  </v>
          </cell>
          <cell r="P110">
            <v>2286342.02</v>
          </cell>
        </row>
        <row r="111">
          <cell r="H111" t="str">
            <v xml:space="preserve">  </v>
          </cell>
          <cell r="I111" t="str">
            <v xml:space="preserve">  </v>
          </cell>
          <cell r="J111" t="str">
            <v xml:space="preserve">  </v>
          </cell>
          <cell r="K111" t="str">
            <v xml:space="preserve">  </v>
          </cell>
          <cell r="L111" t="str">
            <v xml:space="preserve">  </v>
          </cell>
          <cell r="M111" t="str">
            <v xml:space="preserve">  </v>
          </cell>
          <cell r="N111" t="str">
            <v xml:space="preserve">  </v>
          </cell>
          <cell r="O111" t="str">
            <v xml:space="preserve">  </v>
          </cell>
          <cell r="P111" t="str">
            <v xml:space="preserve">  </v>
          </cell>
        </row>
        <row r="112">
          <cell r="H112" t="str">
            <v xml:space="preserve">  </v>
          </cell>
          <cell r="I112" t="str">
            <v xml:space="preserve">  </v>
          </cell>
          <cell r="J112" t="str">
            <v xml:space="preserve">  </v>
          </cell>
          <cell r="K112" t="str">
            <v xml:space="preserve">  </v>
          </cell>
          <cell r="L112" t="str">
            <v xml:space="preserve">  </v>
          </cell>
          <cell r="M112" t="str">
            <v xml:space="preserve">  </v>
          </cell>
          <cell r="N112" t="str">
            <v xml:space="preserve">  </v>
          </cell>
          <cell r="O112" t="str">
            <v xml:space="preserve">  </v>
          </cell>
          <cell r="P112" t="str">
            <v xml:space="preserve">  </v>
          </cell>
        </row>
        <row r="113">
          <cell r="H113" t="str">
            <v xml:space="preserve">  </v>
          </cell>
          <cell r="I113" t="str">
            <v xml:space="preserve">  </v>
          </cell>
          <cell r="J113" t="str">
            <v xml:space="preserve">  </v>
          </cell>
          <cell r="K113" t="str">
            <v xml:space="preserve">  </v>
          </cell>
          <cell r="L113" t="str">
            <v xml:space="preserve">  </v>
          </cell>
          <cell r="M113" t="str">
            <v xml:space="preserve">  </v>
          </cell>
          <cell r="N113" t="str">
            <v xml:space="preserve">  </v>
          </cell>
          <cell r="O113" t="str">
            <v xml:space="preserve">  </v>
          </cell>
          <cell r="P113" t="str">
            <v xml:space="preserve">  </v>
          </cell>
        </row>
        <row r="114">
          <cell r="H114" t="str">
            <v xml:space="preserve">  </v>
          </cell>
          <cell r="I114" t="str">
            <v xml:space="preserve">  </v>
          </cell>
          <cell r="J114" t="str">
            <v xml:space="preserve">  </v>
          </cell>
          <cell r="K114" t="str">
            <v xml:space="preserve">  </v>
          </cell>
          <cell r="L114" t="str">
            <v xml:space="preserve">  </v>
          </cell>
          <cell r="M114" t="str">
            <v xml:space="preserve">  </v>
          </cell>
          <cell r="N114" t="str">
            <v xml:space="preserve">  </v>
          </cell>
          <cell r="O114" t="str">
            <v xml:space="preserve">  </v>
          </cell>
          <cell r="P114" t="str">
            <v xml:space="preserve">  </v>
          </cell>
        </row>
        <row r="115">
          <cell r="H115" t="str">
            <v xml:space="preserve">  </v>
          </cell>
          <cell r="I115" t="str">
            <v xml:space="preserve">  </v>
          </cell>
          <cell r="J115" t="str">
            <v xml:space="preserve">  </v>
          </cell>
          <cell r="K115" t="str">
            <v xml:space="preserve">  </v>
          </cell>
          <cell r="L115" t="str">
            <v xml:space="preserve">  </v>
          </cell>
          <cell r="M115" t="str">
            <v xml:space="preserve">  </v>
          </cell>
          <cell r="N115" t="str">
            <v xml:space="preserve">  </v>
          </cell>
          <cell r="O115" t="str">
            <v xml:space="preserve">  </v>
          </cell>
          <cell r="P115" t="str">
            <v xml:space="preserve">  </v>
          </cell>
        </row>
        <row r="116">
          <cell r="C116">
            <v>20260000</v>
          </cell>
          <cell r="D116" t="str">
            <v>USD</v>
          </cell>
          <cell r="E116" t="str">
            <v>BID</v>
          </cell>
          <cell r="F116" t="str">
            <v>1420-OC-EC</v>
          </cell>
          <cell r="G116" t="str">
            <v>GOBIERNO CENTRAL</v>
          </cell>
          <cell r="H116" t="str">
            <v xml:space="preserve"> 12.02.2003 </v>
          </cell>
          <cell r="I116">
            <v>1057929.0900000001</v>
          </cell>
          <cell r="J116" t="str">
            <v xml:space="preserve">  </v>
          </cell>
          <cell r="K116" t="str">
            <v xml:space="preserve">  </v>
          </cell>
          <cell r="L116" t="str">
            <v xml:space="preserve">  </v>
          </cell>
          <cell r="M116" t="str">
            <v xml:space="preserve">  </v>
          </cell>
          <cell r="N116" t="str">
            <v xml:space="preserve">  </v>
          </cell>
          <cell r="O116" t="str">
            <v xml:space="preserve">  </v>
          </cell>
          <cell r="P116">
            <v>1057929.0900000001</v>
          </cell>
        </row>
        <row r="117">
          <cell r="H117" t="str">
            <v xml:space="preserve">  </v>
          </cell>
          <cell r="I117" t="str">
            <v xml:space="preserve">  </v>
          </cell>
          <cell r="J117" t="str">
            <v xml:space="preserve">  </v>
          </cell>
          <cell r="K117" t="str">
            <v xml:space="preserve">  </v>
          </cell>
          <cell r="L117" t="str">
            <v xml:space="preserve">  </v>
          </cell>
          <cell r="M117" t="str">
            <v xml:space="preserve">  </v>
          </cell>
          <cell r="N117" t="str">
            <v xml:space="preserve">  </v>
          </cell>
          <cell r="O117" t="str">
            <v xml:space="preserve">  </v>
          </cell>
          <cell r="P117" t="str">
            <v xml:space="preserve">  </v>
          </cell>
        </row>
        <row r="118">
          <cell r="H118" t="str">
            <v xml:space="preserve">  </v>
          </cell>
          <cell r="I118" t="str">
            <v xml:space="preserve">  </v>
          </cell>
          <cell r="J118" t="str">
            <v xml:space="preserve">  </v>
          </cell>
          <cell r="K118" t="str">
            <v xml:space="preserve">  </v>
          </cell>
          <cell r="L118" t="str">
            <v xml:space="preserve">  </v>
          </cell>
          <cell r="M118" t="str">
            <v xml:space="preserve">  </v>
          </cell>
          <cell r="N118" t="str">
            <v xml:space="preserve">  </v>
          </cell>
          <cell r="O118" t="str">
            <v xml:space="preserve">  </v>
          </cell>
          <cell r="P118" t="str">
            <v xml:space="preserve">  </v>
          </cell>
        </row>
        <row r="119">
          <cell r="H119" t="str">
            <v xml:space="preserve">  </v>
          </cell>
          <cell r="I119" t="str">
            <v xml:space="preserve">  </v>
          </cell>
          <cell r="J119" t="str">
            <v xml:space="preserve">  </v>
          </cell>
          <cell r="K119" t="str">
            <v xml:space="preserve">  </v>
          </cell>
          <cell r="L119" t="str">
            <v xml:space="preserve">  </v>
          </cell>
          <cell r="M119" t="str">
            <v xml:space="preserve">  </v>
          </cell>
          <cell r="N119" t="str">
            <v xml:space="preserve">  </v>
          </cell>
          <cell r="O119" t="str">
            <v xml:space="preserve">  </v>
          </cell>
          <cell r="P119" t="str">
            <v xml:space="preserve">  </v>
          </cell>
        </row>
        <row r="120">
          <cell r="H120" t="str">
            <v xml:space="preserve">  </v>
          </cell>
          <cell r="I120" t="str">
            <v xml:space="preserve">  </v>
          </cell>
          <cell r="J120" t="str">
            <v xml:space="preserve">  </v>
          </cell>
          <cell r="K120" t="str">
            <v xml:space="preserve">  </v>
          </cell>
          <cell r="L120" t="str">
            <v xml:space="preserve">  </v>
          </cell>
          <cell r="M120" t="str">
            <v xml:space="preserve">  </v>
          </cell>
          <cell r="N120" t="str">
            <v xml:space="preserve">  </v>
          </cell>
          <cell r="O120" t="str">
            <v xml:space="preserve">  </v>
          </cell>
          <cell r="P120" t="str">
            <v xml:space="preserve">  </v>
          </cell>
        </row>
        <row r="121">
          <cell r="H121" t="str">
            <v xml:space="preserve">  </v>
          </cell>
          <cell r="I121" t="str">
            <v xml:space="preserve">  </v>
          </cell>
          <cell r="J121" t="str">
            <v xml:space="preserve">  </v>
          </cell>
          <cell r="K121" t="str">
            <v xml:space="preserve">  </v>
          </cell>
          <cell r="L121" t="str">
            <v xml:space="preserve">  </v>
          </cell>
          <cell r="M121" t="str">
            <v xml:space="preserve">  </v>
          </cell>
          <cell r="N121" t="str">
            <v xml:space="preserve">  </v>
          </cell>
          <cell r="O121" t="str">
            <v xml:space="preserve">  </v>
          </cell>
          <cell r="P121" t="str">
            <v xml:space="preserve">  </v>
          </cell>
        </row>
        <row r="122">
          <cell r="C122">
            <v>20261000</v>
          </cell>
          <cell r="D122" t="str">
            <v>USD</v>
          </cell>
          <cell r="E122" t="str">
            <v>BID</v>
          </cell>
          <cell r="F122" t="str">
            <v>1358-OC-EC</v>
          </cell>
          <cell r="G122" t="str">
            <v>GOBIERNO CENTRAL</v>
          </cell>
          <cell r="H122" t="str">
            <v xml:space="preserve"> 30.07.2003 </v>
          </cell>
          <cell r="I122">
            <v>494354.728</v>
          </cell>
          <cell r="J122" t="str">
            <v xml:space="preserve">  </v>
          </cell>
          <cell r="K122">
            <v>82392.479999999996</v>
          </cell>
          <cell r="L122">
            <v>13432.37</v>
          </cell>
          <cell r="M122" t="str">
            <v xml:space="preserve">  </v>
          </cell>
          <cell r="N122" t="str">
            <v xml:space="preserve">  </v>
          </cell>
          <cell r="O122" t="str">
            <v xml:space="preserve">  </v>
          </cell>
          <cell r="P122">
            <v>411962.24800000002</v>
          </cell>
        </row>
        <row r="123">
          <cell r="H123" t="str">
            <v xml:space="preserve">  </v>
          </cell>
          <cell r="I123" t="str">
            <v xml:space="preserve">  </v>
          </cell>
          <cell r="J123" t="str">
            <v xml:space="preserve">  </v>
          </cell>
          <cell r="K123" t="str">
            <v xml:space="preserve">  </v>
          </cell>
          <cell r="L123" t="str">
            <v xml:space="preserve">  </v>
          </cell>
          <cell r="M123" t="str">
            <v xml:space="preserve">  </v>
          </cell>
          <cell r="N123" t="str">
            <v xml:space="preserve">  </v>
          </cell>
          <cell r="O123" t="str">
            <v xml:space="preserve">  </v>
          </cell>
          <cell r="P123" t="str">
            <v xml:space="preserve">  </v>
          </cell>
        </row>
        <row r="124">
          <cell r="H124" t="str">
            <v xml:space="preserve">  </v>
          </cell>
          <cell r="I124" t="str">
            <v xml:space="preserve">  </v>
          </cell>
          <cell r="J124" t="str">
            <v xml:space="preserve">  </v>
          </cell>
          <cell r="K124" t="str">
            <v xml:space="preserve">  </v>
          </cell>
          <cell r="L124" t="str">
            <v xml:space="preserve">  </v>
          </cell>
          <cell r="M124" t="str">
            <v xml:space="preserve">  </v>
          </cell>
          <cell r="N124" t="str">
            <v xml:space="preserve">  </v>
          </cell>
          <cell r="O124" t="str">
            <v xml:space="preserve">  </v>
          </cell>
          <cell r="P124" t="str">
            <v xml:space="preserve">  </v>
          </cell>
        </row>
        <row r="125">
          <cell r="H125" t="str">
            <v xml:space="preserve">  </v>
          </cell>
          <cell r="I125" t="str">
            <v xml:space="preserve">  </v>
          </cell>
          <cell r="J125" t="str">
            <v xml:space="preserve">  </v>
          </cell>
          <cell r="K125" t="str">
            <v xml:space="preserve">  </v>
          </cell>
          <cell r="L125" t="str">
            <v xml:space="preserve">  </v>
          </cell>
          <cell r="M125" t="str">
            <v xml:space="preserve">  </v>
          </cell>
          <cell r="N125" t="str">
            <v xml:space="preserve">  </v>
          </cell>
          <cell r="O125" t="str">
            <v xml:space="preserve">  </v>
          </cell>
          <cell r="P125" t="str">
            <v xml:space="preserve">  </v>
          </cell>
        </row>
        <row r="126">
          <cell r="H126" t="str">
            <v xml:space="preserve">  </v>
          </cell>
          <cell r="I126" t="str">
            <v xml:space="preserve">  </v>
          </cell>
          <cell r="J126" t="str">
            <v xml:space="preserve">  </v>
          </cell>
          <cell r="K126" t="str">
            <v xml:space="preserve">  </v>
          </cell>
          <cell r="L126" t="str">
            <v xml:space="preserve">  </v>
          </cell>
          <cell r="M126" t="str">
            <v xml:space="preserve">  </v>
          </cell>
          <cell r="N126" t="str">
            <v xml:space="preserve">  </v>
          </cell>
          <cell r="O126" t="str">
            <v xml:space="preserve">  </v>
          </cell>
          <cell r="P126" t="str">
            <v xml:space="preserve">  </v>
          </cell>
        </row>
        <row r="127">
          <cell r="H127" t="str">
            <v xml:space="preserve">  </v>
          </cell>
          <cell r="I127" t="str">
            <v xml:space="preserve">  </v>
          </cell>
          <cell r="J127" t="str">
            <v xml:space="preserve">  </v>
          </cell>
          <cell r="K127" t="str">
            <v xml:space="preserve">  </v>
          </cell>
          <cell r="L127" t="str">
            <v xml:space="preserve">  </v>
          </cell>
          <cell r="M127" t="str">
            <v xml:space="preserve">  </v>
          </cell>
          <cell r="N127" t="str">
            <v xml:space="preserve">  </v>
          </cell>
          <cell r="O127" t="str">
            <v xml:space="preserve">  </v>
          </cell>
          <cell r="P127" t="str">
            <v xml:space="preserve">  </v>
          </cell>
        </row>
        <row r="128">
          <cell r="C128">
            <v>20262000</v>
          </cell>
          <cell r="D128" t="str">
            <v>USD</v>
          </cell>
          <cell r="E128" t="str">
            <v>BID</v>
          </cell>
          <cell r="F128" t="str">
            <v>1466-OC-EC</v>
          </cell>
          <cell r="G128" t="str">
            <v>GOBIERNO CENTRAL</v>
          </cell>
          <cell r="H128" t="str">
            <v xml:space="preserve"> 27.08.2003 </v>
          </cell>
          <cell r="I128">
            <v>29700000</v>
          </cell>
          <cell r="J128" t="str">
            <v xml:space="preserve">  </v>
          </cell>
          <cell r="K128" t="str">
            <v xml:space="preserve">  </v>
          </cell>
          <cell r="L128" t="str">
            <v xml:space="preserve">  </v>
          </cell>
          <cell r="M128" t="str">
            <v xml:space="preserve">  </v>
          </cell>
          <cell r="N128" t="str">
            <v xml:space="preserve">  </v>
          </cell>
          <cell r="O128" t="str">
            <v xml:space="preserve">  </v>
          </cell>
          <cell r="P128">
            <v>29700000</v>
          </cell>
        </row>
        <row r="129">
          <cell r="H129" t="str">
            <v xml:space="preserve">  </v>
          </cell>
          <cell r="I129" t="str">
            <v xml:space="preserve">  </v>
          </cell>
          <cell r="J129" t="str">
            <v xml:space="preserve">  </v>
          </cell>
          <cell r="K129" t="str">
            <v xml:space="preserve">  </v>
          </cell>
          <cell r="L129" t="str">
            <v xml:space="preserve">  </v>
          </cell>
          <cell r="M129" t="str">
            <v xml:space="preserve">  </v>
          </cell>
          <cell r="N129" t="str">
            <v xml:space="preserve">  </v>
          </cell>
          <cell r="O129" t="str">
            <v xml:space="preserve">  </v>
          </cell>
          <cell r="P129" t="str">
            <v xml:space="preserve">  </v>
          </cell>
        </row>
        <row r="130">
          <cell r="H130" t="str">
            <v xml:space="preserve">  </v>
          </cell>
          <cell r="I130" t="str">
            <v xml:space="preserve">  </v>
          </cell>
          <cell r="J130" t="str">
            <v xml:space="preserve">  </v>
          </cell>
          <cell r="K130" t="str">
            <v xml:space="preserve">  </v>
          </cell>
          <cell r="L130" t="str">
            <v xml:space="preserve">  </v>
          </cell>
          <cell r="M130" t="str">
            <v xml:space="preserve">  </v>
          </cell>
          <cell r="N130" t="str">
            <v xml:space="preserve">  </v>
          </cell>
          <cell r="O130" t="str">
            <v xml:space="preserve">  </v>
          </cell>
          <cell r="P130" t="str">
            <v xml:space="preserve">  </v>
          </cell>
        </row>
        <row r="131">
          <cell r="H131" t="str">
            <v xml:space="preserve">  </v>
          </cell>
          <cell r="I131" t="str">
            <v xml:space="preserve">  </v>
          </cell>
          <cell r="J131" t="str">
            <v xml:space="preserve">  </v>
          </cell>
          <cell r="K131" t="str">
            <v xml:space="preserve">  </v>
          </cell>
          <cell r="L131" t="str">
            <v xml:space="preserve">  </v>
          </cell>
          <cell r="M131" t="str">
            <v xml:space="preserve">  </v>
          </cell>
          <cell r="N131" t="str">
            <v xml:space="preserve">  </v>
          </cell>
          <cell r="O131" t="str">
            <v xml:space="preserve">  </v>
          </cell>
          <cell r="P131" t="str">
            <v xml:space="preserve">  </v>
          </cell>
        </row>
        <row r="132">
          <cell r="H132" t="str">
            <v xml:space="preserve">  </v>
          </cell>
          <cell r="I132" t="str">
            <v xml:space="preserve">  </v>
          </cell>
          <cell r="J132" t="str">
            <v xml:space="preserve">  </v>
          </cell>
          <cell r="K132" t="str">
            <v xml:space="preserve">  </v>
          </cell>
          <cell r="L132" t="str">
            <v xml:space="preserve">  </v>
          </cell>
          <cell r="M132" t="str">
            <v xml:space="preserve">  </v>
          </cell>
          <cell r="N132" t="str">
            <v xml:space="preserve">  </v>
          </cell>
          <cell r="O132" t="str">
            <v xml:space="preserve">  </v>
          </cell>
          <cell r="P132" t="str">
            <v xml:space="preserve">  </v>
          </cell>
        </row>
        <row r="133">
          <cell r="H133" t="str">
            <v xml:space="preserve">  </v>
          </cell>
          <cell r="I133" t="str">
            <v xml:space="preserve">  </v>
          </cell>
          <cell r="J133" t="str">
            <v xml:space="preserve">  </v>
          </cell>
          <cell r="K133" t="str">
            <v xml:space="preserve">  </v>
          </cell>
          <cell r="L133" t="str">
            <v xml:space="preserve">  </v>
          </cell>
          <cell r="M133" t="str">
            <v xml:space="preserve">  </v>
          </cell>
          <cell r="N133" t="str">
            <v xml:space="preserve">  </v>
          </cell>
          <cell r="O133" t="str">
            <v xml:space="preserve">  </v>
          </cell>
          <cell r="P133" t="str">
            <v xml:space="preserve">  </v>
          </cell>
        </row>
        <row r="134">
          <cell r="C134">
            <v>20264000</v>
          </cell>
          <cell r="D134" t="str">
            <v>USD</v>
          </cell>
          <cell r="E134" t="str">
            <v>BID</v>
          </cell>
          <cell r="F134" t="str">
            <v>1531-OC-EC</v>
          </cell>
          <cell r="G134" t="str">
            <v>GOBIERNO CENTRAL</v>
          </cell>
          <cell r="H134" t="str">
            <v xml:space="preserve"> 26.10.2004 </v>
          </cell>
          <cell r="I134">
            <v>2431927.7999999998</v>
          </cell>
          <cell r="J134" t="str">
            <v xml:space="preserve">  </v>
          </cell>
          <cell r="K134" t="str">
            <v xml:space="preserve">  </v>
          </cell>
          <cell r="L134" t="str">
            <v xml:space="preserve">  </v>
          </cell>
          <cell r="M134" t="str">
            <v xml:space="preserve">  </v>
          </cell>
          <cell r="N134" t="str">
            <v xml:space="preserve">  </v>
          </cell>
          <cell r="O134" t="str">
            <v xml:space="preserve">  </v>
          </cell>
          <cell r="P134">
            <v>2431927.7999999998</v>
          </cell>
        </row>
        <row r="135">
          <cell r="H135" t="str">
            <v xml:space="preserve">  </v>
          </cell>
          <cell r="I135" t="str">
            <v xml:space="preserve">  </v>
          </cell>
          <cell r="J135" t="str">
            <v xml:space="preserve">  </v>
          </cell>
          <cell r="K135" t="str">
            <v xml:space="preserve">  </v>
          </cell>
          <cell r="L135" t="str">
            <v xml:space="preserve">  </v>
          </cell>
          <cell r="M135" t="str">
            <v xml:space="preserve">  </v>
          </cell>
          <cell r="N135" t="str">
            <v xml:space="preserve">  </v>
          </cell>
          <cell r="O135" t="str">
            <v xml:space="preserve">  </v>
          </cell>
          <cell r="P135" t="str">
            <v xml:space="preserve">  </v>
          </cell>
        </row>
        <row r="136">
          <cell r="H136" t="str">
            <v xml:space="preserve">  </v>
          </cell>
          <cell r="I136" t="str">
            <v xml:space="preserve">  </v>
          </cell>
          <cell r="J136" t="str">
            <v xml:space="preserve">  </v>
          </cell>
          <cell r="K136" t="str">
            <v xml:space="preserve">  </v>
          </cell>
          <cell r="L136" t="str">
            <v xml:space="preserve">  </v>
          </cell>
          <cell r="M136" t="str">
            <v xml:space="preserve">  </v>
          </cell>
          <cell r="N136" t="str">
            <v xml:space="preserve">  </v>
          </cell>
          <cell r="O136" t="str">
            <v xml:space="preserve">  </v>
          </cell>
          <cell r="P136" t="str">
            <v xml:space="preserve">  </v>
          </cell>
        </row>
        <row r="137">
          <cell r="H137" t="str">
            <v xml:space="preserve">  </v>
          </cell>
          <cell r="I137" t="str">
            <v xml:space="preserve">  </v>
          </cell>
          <cell r="J137" t="str">
            <v xml:space="preserve">  </v>
          </cell>
          <cell r="K137" t="str">
            <v xml:space="preserve">  </v>
          </cell>
          <cell r="L137" t="str">
            <v xml:space="preserve">  </v>
          </cell>
          <cell r="M137" t="str">
            <v xml:space="preserve">  </v>
          </cell>
          <cell r="N137" t="str">
            <v xml:space="preserve">  </v>
          </cell>
          <cell r="O137" t="str">
            <v xml:space="preserve">  </v>
          </cell>
          <cell r="P137" t="str">
            <v xml:space="preserve">  </v>
          </cell>
        </row>
        <row r="138">
          <cell r="H138" t="str">
            <v xml:space="preserve">  </v>
          </cell>
          <cell r="I138" t="str">
            <v xml:space="preserve">  </v>
          </cell>
          <cell r="J138" t="str">
            <v xml:space="preserve">  </v>
          </cell>
          <cell r="K138" t="str">
            <v xml:space="preserve">  </v>
          </cell>
          <cell r="L138" t="str">
            <v xml:space="preserve">  </v>
          </cell>
          <cell r="M138" t="str">
            <v xml:space="preserve">  </v>
          </cell>
          <cell r="N138" t="str">
            <v xml:space="preserve">  </v>
          </cell>
          <cell r="O138" t="str">
            <v xml:space="preserve">  </v>
          </cell>
          <cell r="P138" t="str">
            <v xml:space="preserve">  </v>
          </cell>
        </row>
        <row r="139">
          <cell r="H139" t="str">
            <v xml:space="preserve">  </v>
          </cell>
          <cell r="I139" t="str">
            <v xml:space="preserve">  </v>
          </cell>
          <cell r="J139" t="str">
            <v xml:space="preserve">  </v>
          </cell>
          <cell r="K139" t="str">
            <v xml:space="preserve">  </v>
          </cell>
          <cell r="L139" t="str">
            <v xml:space="preserve">  </v>
          </cell>
          <cell r="M139" t="str">
            <v xml:space="preserve">  </v>
          </cell>
          <cell r="N139" t="str">
            <v xml:space="preserve">  </v>
          </cell>
          <cell r="O139" t="str">
            <v xml:space="preserve">  </v>
          </cell>
          <cell r="P139" t="str">
            <v xml:space="preserve">  </v>
          </cell>
        </row>
        <row r="140">
          <cell r="C140">
            <v>20266000</v>
          </cell>
          <cell r="D140" t="str">
            <v>USD</v>
          </cell>
          <cell r="E140" t="str">
            <v>BID</v>
          </cell>
          <cell r="F140" t="str">
            <v>1707-OC-EC</v>
          </cell>
          <cell r="G140" t="str">
            <v>GOBIERNO CENTRAL</v>
          </cell>
          <cell r="H140" t="str">
            <v xml:space="preserve"> 25.05.2006 </v>
          </cell>
          <cell r="I140">
            <v>132064.07999999999</v>
          </cell>
          <cell r="J140" t="str">
            <v xml:space="preserve">  </v>
          </cell>
          <cell r="K140" t="str">
            <v xml:space="preserve">  </v>
          </cell>
          <cell r="L140" t="str">
            <v xml:space="preserve">  </v>
          </cell>
          <cell r="M140" t="str">
            <v xml:space="preserve">  </v>
          </cell>
          <cell r="N140" t="str">
            <v xml:space="preserve">  </v>
          </cell>
          <cell r="O140" t="str">
            <v xml:space="preserve">  </v>
          </cell>
          <cell r="P140">
            <v>132064.07999999999</v>
          </cell>
        </row>
        <row r="141">
          <cell r="H141" t="str">
            <v xml:space="preserve">  </v>
          </cell>
          <cell r="I141" t="str">
            <v xml:space="preserve">  </v>
          </cell>
          <cell r="J141" t="str">
            <v xml:space="preserve">  </v>
          </cell>
          <cell r="K141" t="str">
            <v xml:space="preserve">  </v>
          </cell>
          <cell r="L141" t="str">
            <v xml:space="preserve">  </v>
          </cell>
          <cell r="M141" t="str">
            <v xml:space="preserve">  </v>
          </cell>
          <cell r="N141" t="str">
            <v xml:space="preserve">  </v>
          </cell>
          <cell r="O141" t="str">
            <v xml:space="preserve">  </v>
          </cell>
          <cell r="P141" t="str">
            <v xml:space="preserve">  </v>
          </cell>
        </row>
        <row r="142">
          <cell r="H142" t="str">
            <v xml:space="preserve">  </v>
          </cell>
          <cell r="I142" t="str">
            <v xml:space="preserve">  </v>
          </cell>
          <cell r="J142" t="str">
            <v xml:space="preserve">  </v>
          </cell>
          <cell r="K142" t="str">
            <v xml:space="preserve">  </v>
          </cell>
          <cell r="L142" t="str">
            <v xml:space="preserve">  </v>
          </cell>
          <cell r="M142" t="str">
            <v xml:space="preserve">  </v>
          </cell>
          <cell r="N142" t="str">
            <v xml:space="preserve">  </v>
          </cell>
          <cell r="O142" t="str">
            <v xml:space="preserve">  </v>
          </cell>
          <cell r="P142" t="str">
            <v xml:space="preserve">  </v>
          </cell>
        </row>
        <row r="143">
          <cell r="H143" t="str">
            <v xml:space="preserve">  </v>
          </cell>
          <cell r="I143" t="str">
            <v xml:space="preserve">  </v>
          </cell>
          <cell r="J143" t="str">
            <v xml:space="preserve">  </v>
          </cell>
          <cell r="K143" t="str">
            <v xml:space="preserve">  </v>
          </cell>
          <cell r="L143" t="str">
            <v xml:space="preserve">  </v>
          </cell>
          <cell r="M143" t="str">
            <v xml:space="preserve">  </v>
          </cell>
          <cell r="N143" t="str">
            <v xml:space="preserve">  </v>
          </cell>
          <cell r="O143" t="str">
            <v xml:space="preserve">  </v>
          </cell>
          <cell r="P143" t="str">
            <v xml:space="preserve">  </v>
          </cell>
        </row>
        <row r="144">
          <cell r="H144" t="str">
            <v xml:space="preserve">  </v>
          </cell>
          <cell r="I144" t="str">
            <v xml:space="preserve">  </v>
          </cell>
          <cell r="J144" t="str">
            <v xml:space="preserve">  </v>
          </cell>
          <cell r="K144" t="str">
            <v xml:space="preserve">  </v>
          </cell>
          <cell r="L144" t="str">
            <v xml:space="preserve">  </v>
          </cell>
          <cell r="M144" t="str">
            <v xml:space="preserve">  </v>
          </cell>
          <cell r="N144" t="str">
            <v xml:space="preserve">  </v>
          </cell>
          <cell r="O144" t="str">
            <v xml:space="preserve">  </v>
          </cell>
          <cell r="P144" t="str">
            <v xml:space="preserve">  </v>
          </cell>
        </row>
        <row r="145">
          <cell r="H145" t="str">
            <v xml:space="preserve">  </v>
          </cell>
          <cell r="I145" t="str">
            <v xml:space="preserve">  </v>
          </cell>
          <cell r="J145" t="str">
            <v xml:space="preserve">  </v>
          </cell>
          <cell r="K145" t="str">
            <v xml:space="preserve">  </v>
          </cell>
          <cell r="L145" t="str">
            <v xml:space="preserve">  </v>
          </cell>
          <cell r="M145" t="str">
            <v xml:space="preserve">  </v>
          </cell>
          <cell r="N145" t="str">
            <v xml:space="preserve">  </v>
          </cell>
          <cell r="O145" t="str">
            <v xml:space="preserve">  </v>
          </cell>
          <cell r="P145" t="str">
            <v xml:space="preserve">  </v>
          </cell>
        </row>
        <row r="146">
          <cell r="C146">
            <v>20267000</v>
          </cell>
          <cell r="D146" t="str">
            <v>USD</v>
          </cell>
          <cell r="E146" t="str">
            <v>BID</v>
          </cell>
          <cell r="F146" t="str">
            <v>1753-OC-EC</v>
          </cell>
          <cell r="G146" t="str">
            <v>ETAPA  EP CUENCA</v>
          </cell>
          <cell r="H146" t="str">
            <v xml:space="preserve"> 07.12.2006 </v>
          </cell>
          <cell r="I146">
            <v>19593522.68</v>
          </cell>
          <cell r="J146" t="str">
            <v xml:space="preserve">  </v>
          </cell>
          <cell r="K146" t="str">
            <v xml:space="preserve">  </v>
          </cell>
          <cell r="L146" t="str">
            <v xml:space="preserve">  </v>
          </cell>
          <cell r="M146" t="str">
            <v xml:space="preserve">  </v>
          </cell>
          <cell r="N146" t="str">
            <v xml:space="preserve">  </v>
          </cell>
          <cell r="O146" t="str">
            <v xml:space="preserve">  </v>
          </cell>
          <cell r="P146">
            <v>19593522.68</v>
          </cell>
        </row>
        <row r="147">
          <cell r="H147" t="str">
            <v xml:space="preserve">  </v>
          </cell>
          <cell r="I147" t="str">
            <v xml:space="preserve">  </v>
          </cell>
          <cell r="J147" t="str">
            <v xml:space="preserve">  </v>
          </cell>
          <cell r="K147" t="str">
            <v xml:space="preserve">  </v>
          </cell>
          <cell r="L147" t="str">
            <v xml:space="preserve">  </v>
          </cell>
          <cell r="M147" t="str">
            <v xml:space="preserve">  </v>
          </cell>
          <cell r="N147" t="str">
            <v xml:space="preserve">  </v>
          </cell>
          <cell r="O147" t="str">
            <v xml:space="preserve">  </v>
          </cell>
          <cell r="P147" t="str">
            <v xml:space="preserve">  </v>
          </cell>
        </row>
        <row r="148">
          <cell r="H148" t="str">
            <v xml:space="preserve">  </v>
          </cell>
          <cell r="I148" t="str">
            <v xml:space="preserve">  </v>
          </cell>
          <cell r="J148" t="str">
            <v xml:space="preserve">  </v>
          </cell>
          <cell r="K148" t="str">
            <v xml:space="preserve">  </v>
          </cell>
          <cell r="L148" t="str">
            <v xml:space="preserve">  </v>
          </cell>
          <cell r="M148" t="str">
            <v xml:space="preserve">  </v>
          </cell>
          <cell r="N148" t="str">
            <v xml:space="preserve">  </v>
          </cell>
          <cell r="O148" t="str">
            <v xml:space="preserve">  </v>
          </cell>
          <cell r="P148" t="str">
            <v xml:space="preserve">  </v>
          </cell>
        </row>
        <row r="149">
          <cell r="H149" t="str">
            <v xml:space="preserve">  </v>
          </cell>
          <cell r="I149" t="str">
            <v xml:space="preserve">  </v>
          </cell>
          <cell r="J149" t="str">
            <v xml:space="preserve">  </v>
          </cell>
          <cell r="K149" t="str">
            <v xml:space="preserve">  </v>
          </cell>
          <cell r="L149" t="str">
            <v xml:space="preserve">  </v>
          </cell>
          <cell r="M149" t="str">
            <v xml:space="preserve">  </v>
          </cell>
          <cell r="N149" t="str">
            <v xml:space="preserve">  </v>
          </cell>
          <cell r="O149" t="str">
            <v xml:space="preserve">  </v>
          </cell>
          <cell r="P149" t="str">
            <v xml:space="preserve">  </v>
          </cell>
        </row>
        <row r="150">
          <cell r="H150" t="str">
            <v xml:space="preserve">  </v>
          </cell>
          <cell r="I150" t="str">
            <v xml:space="preserve">  </v>
          </cell>
          <cell r="J150" t="str">
            <v xml:space="preserve">  </v>
          </cell>
          <cell r="K150" t="str">
            <v xml:space="preserve">  </v>
          </cell>
          <cell r="L150" t="str">
            <v xml:space="preserve">  </v>
          </cell>
          <cell r="M150" t="str">
            <v xml:space="preserve">  </v>
          </cell>
          <cell r="N150" t="str">
            <v xml:space="preserve">  </v>
          </cell>
          <cell r="O150" t="str">
            <v xml:space="preserve">  </v>
          </cell>
          <cell r="P150" t="str">
            <v xml:space="preserve">  </v>
          </cell>
        </row>
        <row r="151">
          <cell r="H151" t="str">
            <v xml:space="preserve">  </v>
          </cell>
          <cell r="I151" t="str">
            <v xml:space="preserve">  </v>
          </cell>
          <cell r="J151" t="str">
            <v xml:space="preserve">  </v>
          </cell>
          <cell r="K151" t="str">
            <v xml:space="preserve">  </v>
          </cell>
          <cell r="L151" t="str">
            <v xml:space="preserve">  </v>
          </cell>
          <cell r="M151" t="str">
            <v xml:space="preserve">  </v>
          </cell>
          <cell r="N151" t="str">
            <v xml:space="preserve">  </v>
          </cell>
          <cell r="O151" t="str">
            <v xml:space="preserve">  </v>
          </cell>
          <cell r="P151" t="str">
            <v xml:space="preserve">  </v>
          </cell>
        </row>
        <row r="152">
          <cell r="C152">
            <v>20268000</v>
          </cell>
          <cell r="D152" t="str">
            <v>USD</v>
          </cell>
          <cell r="E152" t="str">
            <v>BID</v>
          </cell>
          <cell r="F152" t="str">
            <v>1761-OC-EC</v>
          </cell>
          <cell r="G152" t="str">
            <v>MUN. CUENCA</v>
          </cell>
          <cell r="H152" t="str">
            <v xml:space="preserve"> 07.12.2006 </v>
          </cell>
          <cell r="I152">
            <v>1661765.63</v>
          </cell>
          <cell r="J152" t="str">
            <v xml:space="preserve">  </v>
          </cell>
          <cell r="K152" t="str">
            <v xml:space="preserve">  </v>
          </cell>
          <cell r="L152" t="str">
            <v xml:space="preserve">  </v>
          </cell>
          <cell r="M152" t="str">
            <v xml:space="preserve">  </v>
          </cell>
          <cell r="N152" t="str">
            <v xml:space="preserve">  </v>
          </cell>
          <cell r="O152" t="str">
            <v xml:space="preserve">  </v>
          </cell>
          <cell r="P152">
            <v>1661765.63</v>
          </cell>
        </row>
        <row r="153">
          <cell r="H153" t="str">
            <v xml:space="preserve">  </v>
          </cell>
          <cell r="I153" t="str">
            <v xml:space="preserve">  </v>
          </cell>
          <cell r="J153" t="str">
            <v xml:space="preserve">  </v>
          </cell>
          <cell r="K153" t="str">
            <v xml:space="preserve">  </v>
          </cell>
          <cell r="L153" t="str">
            <v xml:space="preserve">  </v>
          </cell>
          <cell r="M153" t="str">
            <v xml:space="preserve">  </v>
          </cell>
          <cell r="N153" t="str">
            <v xml:space="preserve">  </v>
          </cell>
          <cell r="O153" t="str">
            <v xml:space="preserve">  </v>
          </cell>
          <cell r="P153" t="str">
            <v xml:space="preserve">  </v>
          </cell>
        </row>
        <row r="154">
          <cell r="H154" t="str">
            <v xml:space="preserve">  </v>
          </cell>
          <cell r="I154" t="str">
            <v xml:space="preserve">  </v>
          </cell>
          <cell r="J154" t="str">
            <v xml:space="preserve">  </v>
          </cell>
          <cell r="K154" t="str">
            <v xml:space="preserve">  </v>
          </cell>
          <cell r="L154" t="str">
            <v xml:space="preserve">  </v>
          </cell>
          <cell r="M154" t="str">
            <v xml:space="preserve">  </v>
          </cell>
          <cell r="N154" t="str">
            <v xml:space="preserve">  </v>
          </cell>
          <cell r="O154" t="str">
            <v xml:space="preserve">  </v>
          </cell>
          <cell r="P154" t="str">
            <v xml:space="preserve">  </v>
          </cell>
        </row>
        <row r="155">
          <cell r="H155" t="str">
            <v xml:space="preserve">  </v>
          </cell>
          <cell r="I155" t="str">
            <v xml:space="preserve">  </v>
          </cell>
          <cell r="J155" t="str">
            <v xml:space="preserve">  </v>
          </cell>
          <cell r="K155" t="str">
            <v xml:space="preserve">  </v>
          </cell>
          <cell r="L155" t="str">
            <v xml:space="preserve">  </v>
          </cell>
          <cell r="M155" t="str">
            <v xml:space="preserve">  </v>
          </cell>
          <cell r="N155" t="str">
            <v xml:space="preserve">  </v>
          </cell>
          <cell r="O155" t="str">
            <v xml:space="preserve">  </v>
          </cell>
          <cell r="P155" t="str">
            <v xml:space="preserve">  </v>
          </cell>
        </row>
        <row r="156">
          <cell r="H156" t="str">
            <v xml:space="preserve">  </v>
          </cell>
          <cell r="I156" t="str">
            <v xml:space="preserve">  </v>
          </cell>
          <cell r="J156" t="str">
            <v xml:space="preserve">  </v>
          </cell>
          <cell r="K156" t="str">
            <v xml:space="preserve">  </v>
          </cell>
          <cell r="L156" t="str">
            <v xml:space="preserve">  </v>
          </cell>
          <cell r="M156" t="str">
            <v xml:space="preserve">  </v>
          </cell>
          <cell r="N156" t="str">
            <v xml:space="preserve">  </v>
          </cell>
          <cell r="O156" t="str">
            <v xml:space="preserve">  </v>
          </cell>
          <cell r="P156" t="str">
            <v xml:space="preserve">  </v>
          </cell>
        </row>
        <row r="157">
          <cell r="H157" t="str">
            <v xml:space="preserve">  </v>
          </cell>
          <cell r="I157" t="str">
            <v xml:space="preserve">  </v>
          </cell>
          <cell r="J157" t="str">
            <v xml:space="preserve">  </v>
          </cell>
          <cell r="K157" t="str">
            <v xml:space="preserve">  </v>
          </cell>
          <cell r="L157" t="str">
            <v xml:space="preserve">  </v>
          </cell>
          <cell r="M157" t="str">
            <v xml:space="preserve">  </v>
          </cell>
          <cell r="N157" t="str">
            <v xml:space="preserve">  </v>
          </cell>
          <cell r="O157" t="str">
            <v xml:space="preserve">  </v>
          </cell>
          <cell r="P157" t="str">
            <v xml:space="preserve">  </v>
          </cell>
        </row>
        <row r="158">
          <cell r="C158">
            <v>20269000</v>
          </cell>
          <cell r="D158" t="str">
            <v>USD</v>
          </cell>
          <cell r="E158" t="str">
            <v>BID</v>
          </cell>
          <cell r="F158" t="str">
            <v>1740-OC-EC</v>
          </cell>
          <cell r="G158" t="str">
            <v>DMQ</v>
          </cell>
          <cell r="H158" t="str">
            <v xml:space="preserve"> 05.03.2007 </v>
          </cell>
          <cell r="I158">
            <v>3575022.38</v>
          </cell>
          <cell r="J158" t="str">
            <v xml:space="preserve">  </v>
          </cell>
          <cell r="K158" t="str">
            <v xml:space="preserve">  </v>
          </cell>
          <cell r="L158" t="str">
            <v xml:space="preserve">  </v>
          </cell>
          <cell r="M158" t="str">
            <v xml:space="preserve">  </v>
          </cell>
          <cell r="N158" t="str">
            <v xml:space="preserve">  </v>
          </cell>
          <cell r="O158" t="str">
            <v xml:space="preserve">  </v>
          </cell>
          <cell r="P158">
            <v>3575022.38</v>
          </cell>
        </row>
        <row r="159">
          <cell r="H159" t="str">
            <v xml:space="preserve">  </v>
          </cell>
          <cell r="I159" t="str">
            <v xml:space="preserve">  </v>
          </cell>
          <cell r="J159" t="str">
            <v xml:space="preserve">  </v>
          </cell>
          <cell r="K159" t="str">
            <v xml:space="preserve">  </v>
          </cell>
          <cell r="L159" t="str">
            <v xml:space="preserve">  </v>
          </cell>
          <cell r="M159" t="str">
            <v xml:space="preserve">  </v>
          </cell>
          <cell r="N159" t="str">
            <v xml:space="preserve">  </v>
          </cell>
          <cell r="O159" t="str">
            <v xml:space="preserve">  </v>
          </cell>
          <cell r="P159" t="str">
            <v xml:space="preserve">  </v>
          </cell>
        </row>
        <row r="160">
          <cell r="H160" t="str">
            <v xml:space="preserve">  </v>
          </cell>
          <cell r="I160" t="str">
            <v xml:space="preserve">  </v>
          </cell>
          <cell r="J160" t="str">
            <v xml:space="preserve">  </v>
          </cell>
          <cell r="K160" t="str">
            <v xml:space="preserve">  </v>
          </cell>
          <cell r="L160" t="str">
            <v xml:space="preserve">  </v>
          </cell>
          <cell r="M160" t="str">
            <v xml:space="preserve">  </v>
          </cell>
          <cell r="N160" t="str">
            <v xml:space="preserve">  </v>
          </cell>
          <cell r="O160" t="str">
            <v xml:space="preserve">  </v>
          </cell>
          <cell r="P160" t="str">
            <v xml:space="preserve">  </v>
          </cell>
        </row>
        <row r="161">
          <cell r="H161" t="str">
            <v xml:space="preserve">  </v>
          </cell>
          <cell r="I161" t="str">
            <v xml:space="preserve">  </v>
          </cell>
          <cell r="J161" t="str">
            <v xml:space="preserve">  </v>
          </cell>
          <cell r="K161" t="str">
            <v xml:space="preserve">  </v>
          </cell>
          <cell r="L161" t="str">
            <v xml:space="preserve">  </v>
          </cell>
          <cell r="M161" t="str">
            <v xml:space="preserve">  </v>
          </cell>
          <cell r="N161" t="str">
            <v xml:space="preserve">  </v>
          </cell>
          <cell r="O161" t="str">
            <v xml:space="preserve">  </v>
          </cell>
          <cell r="P161" t="str">
            <v xml:space="preserve">  </v>
          </cell>
        </row>
        <row r="162">
          <cell r="H162" t="str">
            <v xml:space="preserve">  </v>
          </cell>
          <cell r="I162" t="str">
            <v xml:space="preserve">  </v>
          </cell>
          <cell r="J162" t="str">
            <v xml:space="preserve">  </v>
          </cell>
          <cell r="K162" t="str">
            <v xml:space="preserve">  </v>
          </cell>
          <cell r="L162" t="str">
            <v xml:space="preserve">  </v>
          </cell>
          <cell r="M162" t="str">
            <v xml:space="preserve">  </v>
          </cell>
          <cell r="N162" t="str">
            <v xml:space="preserve">  </v>
          </cell>
          <cell r="O162" t="str">
            <v xml:space="preserve">  </v>
          </cell>
          <cell r="P162" t="str">
            <v xml:space="preserve">  </v>
          </cell>
        </row>
        <row r="163">
          <cell r="H163" t="str">
            <v xml:space="preserve">  </v>
          </cell>
          <cell r="I163" t="str">
            <v xml:space="preserve">  </v>
          </cell>
          <cell r="J163" t="str">
            <v xml:space="preserve">  </v>
          </cell>
          <cell r="K163" t="str">
            <v xml:space="preserve">  </v>
          </cell>
          <cell r="L163" t="str">
            <v xml:space="preserve">  </v>
          </cell>
          <cell r="M163" t="str">
            <v xml:space="preserve">  </v>
          </cell>
          <cell r="N163" t="str">
            <v xml:space="preserve">  </v>
          </cell>
          <cell r="O163" t="str">
            <v xml:space="preserve">  </v>
          </cell>
          <cell r="P163" t="str">
            <v xml:space="preserve">  </v>
          </cell>
        </row>
        <row r="164">
          <cell r="C164">
            <v>20270000</v>
          </cell>
          <cell r="D164" t="str">
            <v>USD</v>
          </cell>
          <cell r="E164" t="str">
            <v>BID</v>
          </cell>
          <cell r="F164" t="str">
            <v>1791-OC-EC</v>
          </cell>
          <cell r="G164" t="str">
            <v>GOBIERNO CENTRAL</v>
          </cell>
          <cell r="H164" t="str">
            <v xml:space="preserve"> 29.06.2007 </v>
          </cell>
          <cell r="I164">
            <v>3448275.89</v>
          </cell>
          <cell r="J164" t="str">
            <v xml:space="preserve">  </v>
          </cell>
          <cell r="K164" t="str">
            <v xml:space="preserve">  </v>
          </cell>
          <cell r="L164" t="str">
            <v xml:space="preserve">  </v>
          </cell>
          <cell r="M164" t="str">
            <v xml:space="preserve">  </v>
          </cell>
          <cell r="N164" t="str">
            <v xml:space="preserve">  </v>
          </cell>
          <cell r="O164" t="str">
            <v xml:space="preserve">  </v>
          </cell>
          <cell r="P164">
            <v>3448275.89</v>
          </cell>
        </row>
        <row r="165">
          <cell r="H165" t="str">
            <v xml:space="preserve">  </v>
          </cell>
          <cell r="I165" t="str">
            <v xml:space="preserve">  </v>
          </cell>
          <cell r="J165" t="str">
            <v xml:space="preserve">  </v>
          </cell>
          <cell r="K165" t="str">
            <v xml:space="preserve">  </v>
          </cell>
          <cell r="L165" t="str">
            <v xml:space="preserve">  </v>
          </cell>
          <cell r="M165" t="str">
            <v xml:space="preserve">  </v>
          </cell>
          <cell r="N165" t="str">
            <v xml:space="preserve">  </v>
          </cell>
          <cell r="O165" t="str">
            <v xml:space="preserve">  </v>
          </cell>
          <cell r="P165" t="str">
            <v xml:space="preserve">  </v>
          </cell>
        </row>
        <row r="166">
          <cell r="H166" t="str">
            <v xml:space="preserve">  </v>
          </cell>
          <cell r="I166" t="str">
            <v xml:space="preserve">  </v>
          </cell>
          <cell r="J166" t="str">
            <v xml:space="preserve">  </v>
          </cell>
          <cell r="K166" t="str">
            <v xml:space="preserve">  </v>
          </cell>
          <cell r="L166" t="str">
            <v xml:space="preserve">  </v>
          </cell>
          <cell r="M166" t="str">
            <v xml:space="preserve">  </v>
          </cell>
          <cell r="N166" t="str">
            <v xml:space="preserve">  </v>
          </cell>
          <cell r="O166" t="str">
            <v xml:space="preserve">  </v>
          </cell>
          <cell r="P166" t="str">
            <v xml:space="preserve">  </v>
          </cell>
        </row>
        <row r="167">
          <cell r="H167" t="str">
            <v xml:space="preserve">  </v>
          </cell>
          <cell r="I167" t="str">
            <v xml:space="preserve">  </v>
          </cell>
          <cell r="J167" t="str">
            <v xml:space="preserve">  </v>
          </cell>
          <cell r="K167" t="str">
            <v xml:space="preserve">  </v>
          </cell>
          <cell r="L167" t="str">
            <v xml:space="preserve">  </v>
          </cell>
          <cell r="M167" t="str">
            <v xml:space="preserve">  </v>
          </cell>
          <cell r="N167" t="str">
            <v xml:space="preserve">  </v>
          </cell>
          <cell r="O167" t="str">
            <v xml:space="preserve">  </v>
          </cell>
          <cell r="P167" t="str">
            <v xml:space="preserve">  </v>
          </cell>
        </row>
        <row r="168">
          <cell r="H168" t="str">
            <v xml:space="preserve">  </v>
          </cell>
          <cell r="I168" t="str">
            <v xml:space="preserve">  </v>
          </cell>
          <cell r="J168" t="str">
            <v xml:space="preserve">  </v>
          </cell>
          <cell r="K168" t="str">
            <v xml:space="preserve">  </v>
          </cell>
          <cell r="L168" t="str">
            <v xml:space="preserve">  </v>
          </cell>
          <cell r="M168" t="str">
            <v xml:space="preserve">  </v>
          </cell>
          <cell r="N168" t="str">
            <v xml:space="preserve">  </v>
          </cell>
          <cell r="O168" t="str">
            <v xml:space="preserve">  </v>
          </cell>
          <cell r="P168" t="str">
            <v xml:space="preserve">  </v>
          </cell>
        </row>
        <row r="169">
          <cell r="H169" t="str">
            <v xml:space="preserve">  </v>
          </cell>
          <cell r="I169" t="str">
            <v xml:space="preserve">  </v>
          </cell>
          <cell r="J169" t="str">
            <v xml:space="preserve">  </v>
          </cell>
          <cell r="K169" t="str">
            <v xml:space="preserve">  </v>
          </cell>
          <cell r="L169" t="str">
            <v xml:space="preserve">  </v>
          </cell>
          <cell r="M169" t="str">
            <v xml:space="preserve">  </v>
          </cell>
          <cell r="N169" t="str">
            <v xml:space="preserve">  </v>
          </cell>
          <cell r="O169" t="str">
            <v xml:space="preserve">  </v>
          </cell>
          <cell r="P169" t="str">
            <v xml:space="preserve">  </v>
          </cell>
        </row>
        <row r="170">
          <cell r="C170">
            <v>20271000</v>
          </cell>
          <cell r="D170" t="str">
            <v>USD</v>
          </cell>
          <cell r="E170" t="str">
            <v>BID</v>
          </cell>
          <cell r="F170" t="str">
            <v>1925-OC-EC</v>
          </cell>
          <cell r="G170" t="str">
            <v>TAME</v>
          </cell>
          <cell r="H170" t="str">
            <v xml:space="preserve"> 12.12.2007 </v>
          </cell>
          <cell r="I170">
            <v>6546767.5899999999</v>
          </cell>
          <cell r="J170" t="str">
            <v xml:space="preserve">  </v>
          </cell>
          <cell r="K170" t="str">
            <v xml:space="preserve">  </v>
          </cell>
          <cell r="L170" t="str">
            <v xml:space="preserve">  </v>
          </cell>
          <cell r="M170" t="str">
            <v xml:space="preserve">  </v>
          </cell>
          <cell r="N170" t="str">
            <v xml:space="preserve">  </v>
          </cell>
          <cell r="O170" t="str">
            <v xml:space="preserve">  </v>
          </cell>
          <cell r="P170">
            <v>6546767.5899999999</v>
          </cell>
        </row>
        <row r="171">
          <cell r="H171" t="str">
            <v xml:space="preserve">  </v>
          </cell>
          <cell r="I171" t="str">
            <v xml:space="preserve">  </v>
          </cell>
          <cell r="J171" t="str">
            <v xml:space="preserve">  </v>
          </cell>
          <cell r="K171" t="str">
            <v xml:space="preserve">  </v>
          </cell>
          <cell r="L171" t="str">
            <v xml:space="preserve">  </v>
          </cell>
          <cell r="M171" t="str">
            <v xml:space="preserve">  </v>
          </cell>
          <cell r="N171" t="str">
            <v xml:space="preserve">  </v>
          </cell>
          <cell r="O171" t="str">
            <v xml:space="preserve">  </v>
          </cell>
          <cell r="P171" t="str">
            <v xml:space="preserve">  </v>
          </cell>
        </row>
        <row r="172">
          <cell r="H172" t="str">
            <v xml:space="preserve">  </v>
          </cell>
          <cell r="I172" t="str">
            <v xml:space="preserve">  </v>
          </cell>
          <cell r="J172" t="str">
            <v xml:space="preserve">  </v>
          </cell>
          <cell r="K172" t="str">
            <v xml:space="preserve">  </v>
          </cell>
          <cell r="L172" t="str">
            <v xml:space="preserve">  </v>
          </cell>
          <cell r="M172" t="str">
            <v xml:space="preserve">  </v>
          </cell>
          <cell r="N172" t="str">
            <v xml:space="preserve">  </v>
          </cell>
          <cell r="O172" t="str">
            <v xml:space="preserve">  </v>
          </cell>
          <cell r="P172" t="str">
            <v xml:space="preserve">  </v>
          </cell>
        </row>
        <row r="173">
          <cell r="H173" t="str">
            <v xml:space="preserve">  </v>
          </cell>
          <cell r="I173" t="str">
            <v xml:space="preserve">  </v>
          </cell>
          <cell r="J173" t="str">
            <v xml:space="preserve">  </v>
          </cell>
          <cell r="K173" t="str">
            <v xml:space="preserve">  </v>
          </cell>
          <cell r="L173" t="str">
            <v xml:space="preserve">  </v>
          </cell>
          <cell r="M173" t="str">
            <v xml:space="preserve">  </v>
          </cell>
          <cell r="N173" t="str">
            <v xml:space="preserve">  </v>
          </cell>
          <cell r="O173" t="str">
            <v xml:space="preserve">  </v>
          </cell>
          <cell r="P173" t="str">
            <v xml:space="preserve">  </v>
          </cell>
        </row>
        <row r="174">
          <cell r="H174" t="str">
            <v xml:space="preserve">  </v>
          </cell>
          <cell r="I174" t="str">
            <v xml:space="preserve">  </v>
          </cell>
          <cell r="J174" t="str">
            <v xml:space="preserve">  </v>
          </cell>
          <cell r="K174" t="str">
            <v xml:space="preserve">  </v>
          </cell>
          <cell r="L174" t="str">
            <v xml:space="preserve">  </v>
          </cell>
          <cell r="M174" t="str">
            <v xml:space="preserve">  </v>
          </cell>
          <cell r="N174" t="str">
            <v xml:space="preserve">  </v>
          </cell>
          <cell r="O174" t="str">
            <v xml:space="preserve">  </v>
          </cell>
          <cell r="P174" t="str">
            <v xml:space="preserve">  </v>
          </cell>
        </row>
        <row r="175">
          <cell r="H175" t="str">
            <v xml:space="preserve">  </v>
          </cell>
          <cell r="I175" t="str">
            <v xml:space="preserve">  </v>
          </cell>
          <cell r="J175" t="str">
            <v xml:space="preserve">  </v>
          </cell>
          <cell r="K175" t="str">
            <v xml:space="preserve">  </v>
          </cell>
          <cell r="L175" t="str">
            <v xml:space="preserve">  </v>
          </cell>
          <cell r="M175" t="str">
            <v xml:space="preserve">  </v>
          </cell>
          <cell r="N175" t="str">
            <v xml:space="preserve">  </v>
          </cell>
          <cell r="O175" t="str">
            <v xml:space="preserve">  </v>
          </cell>
          <cell r="P175" t="str">
            <v xml:space="preserve">  </v>
          </cell>
        </row>
        <row r="176">
          <cell r="C176">
            <v>20272000</v>
          </cell>
          <cell r="D176" t="str">
            <v>USD</v>
          </cell>
          <cell r="E176" t="str">
            <v>BID</v>
          </cell>
          <cell r="F176" t="str">
            <v>1754-OC-EC</v>
          </cell>
          <cell r="G176" t="str">
            <v>GOBIERNO CENTRAL</v>
          </cell>
          <cell r="H176" t="str">
            <v xml:space="preserve"> 12.12.2007 </v>
          </cell>
          <cell r="I176">
            <v>29999999.977000002</v>
          </cell>
          <cell r="J176" t="str">
            <v xml:space="preserve">  </v>
          </cell>
          <cell r="K176" t="str">
            <v xml:space="preserve">  </v>
          </cell>
          <cell r="L176" t="str">
            <v xml:space="preserve">  </v>
          </cell>
          <cell r="M176" t="str">
            <v xml:space="preserve">  </v>
          </cell>
          <cell r="N176" t="str">
            <v xml:space="preserve">  </v>
          </cell>
          <cell r="O176" t="str">
            <v xml:space="preserve">  </v>
          </cell>
          <cell r="P176">
            <v>29999999.977000002</v>
          </cell>
        </row>
        <row r="177">
          <cell r="H177" t="str">
            <v xml:space="preserve">  </v>
          </cell>
          <cell r="I177" t="str">
            <v xml:space="preserve">  </v>
          </cell>
          <cell r="J177" t="str">
            <v xml:space="preserve">  </v>
          </cell>
          <cell r="K177" t="str">
            <v xml:space="preserve">  </v>
          </cell>
          <cell r="L177" t="str">
            <v xml:space="preserve">  </v>
          </cell>
          <cell r="M177" t="str">
            <v xml:space="preserve">  </v>
          </cell>
          <cell r="N177" t="str">
            <v xml:space="preserve">  </v>
          </cell>
          <cell r="O177" t="str">
            <v xml:space="preserve">  </v>
          </cell>
          <cell r="P177" t="str">
            <v xml:space="preserve">  </v>
          </cell>
        </row>
        <row r="178">
          <cell r="H178" t="str">
            <v xml:space="preserve">  </v>
          </cell>
          <cell r="I178" t="str">
            <v xml:space="preserve">  </v>
          </cell>
          <cell r="J178" t="str">
            <v xml:space="preserve">  </v>
          </cell>
          <cell r="K178" t="str">
            <v xml:space="preserve">  </v>
          </cell>
          <cell r="L178" t="str">
            <v xml:space="preserve">  </v>
          </cell>
          <cell r="M178" t="str">
            <v xml:space="preserve">  </v>
          </cell>
          <cell r="N178" t="str">
            <v xml:space="preserve">  </v>
          </cell>
          <cell r="O178" t="str">
            <v xml:space="preserve">  </v>
          </cell>
          <cell r="P178" t="str">
            <v xml:space="preserve">  </v>
          </cell>
        </row>
        <row r="179">
          <cell r="H179" t="str">
            <v xml:space="preserve">  </v>
          </cell>
          <cell r="I179" t="str">
            <v xml:space="preserve">  </v>
          </cell>
          <cell r="J179" t="str">
            <v xml:space="preserve">  </v>
          </cell>
          <cell r="K179" t="str">
            <v xml:space="preserve">  </v>
          </cell>
          <cell r="L179" t="str">
            <v xml:space="preserve">  </v>
          </cell>
          <cell r="M179" t="str">
            <v xml:space="preserve">  </v>
          </cell>
          <cell r="N179" t="str">
            <v xml:space="preserve">  </v>
          </cell>
          <cell r="O179" t="str">
            <v xml:space="preserve">  </v>
          </cell>
          <cell r="P179" t="str">
            <v xml:space="preserve">  </v>
          </cell>
        </row>
        <row r="180">
          <cell r="H180" t="str">
            <v xml:space="preserve">  </v>
          </cell>
          <cell r="I180" t="str">
            <v xml:space="preserve">  </v>
          </cell>
          <cell r="J180" t="str">
            <v xml:space="preserve">  </v>
          </cell>
          <cell r="K180" t="str">
            <v xml:space="preserve">  </v>
          </cell>
          <cell r="L180" t="str">
            <v xml:space="preserve">  </v>
          </cell>
          <cell r="M180" t="str">
            <v xml:space="preserve">  </v>
          </cell>
          <cell r="N180" t="str">
            <v xml:space="preserve">  </v>
          </cell>
          <cell r="O180" t="str">
            <v xml:space="preserve">  </v>
          </cell>
          <cell r="P180" t="str">
            <v xml:space="preserve">  </v>
          </cell>
        </row>
        <row r="181">
          <cell r="H181" t="str">
            <v xml:space="preserve">  </v>
          </cell>
          <cell r="I181" t="str">
            <v xml:space="preserve">  </v>
          </cell>
          <cell r="J181" t="str">
            <v xml:space="preserve">  </v>
          </cell>
          <cell r="K181" t="str">
            <v xml:space="preserve">  </v>
          </cell>
          <cell r="L181" t="str">
            <v xml:space="preserve">  </v>
          </cell>
          <cell r="M181" t="str">
            <v xml:space="preserve">  </v>
          </cell>
          <cell r="N181" t="str">
            <v xml:space="preserve">  </v>
          </cell>
          <cell r="O181" t="str">
            <v xml:space="preserve">  </v>
          </cell>
          <cell r="P181" t="str">
            <v xml:space="preserve">  </v>
          </cell>
        </row>
        <row r="182">
          <cell r="C182">
            <v>20273000</v>
          </cell>
          <cell r="D182" t="str">
            <v>USD</v>
          </cell>
          <cell r="E182" t="str">
            <v>BID</v>
          </cell>
          <cell r="F182" t="str">
            <v>1923/BL-EC</v>
          </cell>
          <cell r="G182" t="str">
            <v>GOBIERNO CENTRAL</v>
          </cell>
          <cell r="H182" t="str">
            <v xml:space="preserve"> 12.12.2007 </v>
          </cell>
          <cell r="I182">
            <v>28161224.5</v>
          </cell>
          <cell r="J182" t="str">
            <v xml:space="preserve">  </v>
          </cell>
          <cell r="K182" t="str">
            <v xml:space="preserve">  </v>
          </cell>
          <cell r="L182" t="str">
            <v xml:space="preserve">  </v>
          </cell>
          <cell r="M182" t="str">
            <v xml:space="preserve">  </v>
          </cell>
          <cell r="N182" t="str">
            <v xml:space="preserve">  </v>
          </cell>
          <cell r="O182" t="str">
            <v xml:space="preserve">  </v>
          </cell>
          <cell r="P182">
            <v>28161224.5</v>
          </cell>
        </row>
        <row r="183">
          <cell r="H183" t="str">
            <v xml:space="preserve">  </v>
          </cell>
          <cell r="I183" t="str">
            <v xml:space="preserve">  </v>
          </cell>
          <cell r="J183" t="str">
            <v xml:space="preserve">  </v>
          </cell>
          <cell r="K183" t="str">
            <v xml:space="preserve">  </v>
          </cell>
          <cell r="L183" t="str">
            <v xml:space="preserve">  </v>
          </cell>
          <cell r="M183" t="str">
            <v xml:space="preserve">  </v>
          </cell>
          <cell r="N183" t="str">
            <v xml:space="preserve">  </v>
          </cell>
          <cell r="O183" t="str">
            <v xml:space="preserve">  </v>
          </cell>
          <cell r="P183" t="str">
            <v xml:space="preserve">  </v>
          </cell>
        </row>
        <row r="184">
          <cell r="H184" t="str">
            <v xml:space="preserve">  </v>
          </cell>
          <cell r="I184" t="str">
            <v xml:space="preserve">  </v>
          </cell>
          <cell r="J184" t="str">
            <v xml:space="preserve">  </v>
          </cell>
          <cell r="K184" t="str">
            <v xml:space="preserve">  </v>
          </cell>
          <cell r="L184" t="str">
            <v xml:space="preserve">  </v>
          </cell>
          <cell r="M184" t="str">
            <v xml:space="preserve">  </v>
          </cell>
          <cell r="N184" t="str">
            <v xml:space="preserve">  </v>
          </cell>
          <cell r="O184" t="str">
            <v xml:space="preserve">  </v>
          </cell>
          <cell r="P184" t="str">
            <v xml:space="preserve">  </v>
          </cell>
        </row>
        <row r="185">
          <cell r="H185" t="str">
            <v xml:space="preserve">  </v>
          </cell>
          <cell r="I185" t="str">
            <v xml:space="preserve">  </v>
          </cell>
          <cell r="J185" t="str">
            <v xml:space="preserve">  </v>
          </cell>
          <cell r="K185" t="str">
            <v xml:space="preserve">  </v>
          </cell>
          <cell r="L185" t="str">
            <v xml:space="preserve">  </v>
          </cell>
          <cell r="M185" t="str">
            <v xml:space="preserve">  </v>
          </cell>
          <cell r="N185" t="str">
            <v xml:space="preserve">  </v>
          </cell>
          <cell r="O185" t="str">
            <v xml:space="preserve">  </v>
          </cell>
          <cell r="P185" t="str">
            <v xml:space="preserve">  </v>
          </cell>
        </row>
        <row r="186">
          <cell r="H186" t="str">
            <v xml:space="preserve">  </v>
          </cell>
          <cell r="I186" t="str">
            <v xml:space="preserve">  </v>
          </cell>
          <cell r="J186" t="str">
            <v xml:space="preserve">  </v>
          </cell>
          <cell r="K186" t="str">
            <v xml:space="preserve">  </v>
          </cell>
          <cell r="L186" t="str">
            <v xml:space="preserve">  </v>
          </cell>
          <cell r="M186" t="str">
            <v xml:space="preserve">  </v>
          </cell>
          <cell r="N186" t="str">
            <v xml:space="preserve">  </v>
          </cell>
          <cell r="O186" t="str">
            <v xml:space="preserve">  </v>
          </cell>
          <cell r="P186" t="str">
            <v xml:space="preserve">  </v>
          </cell>
        </row>
        <row r="187">
          <cell r="H187" t="str">
            <v xml:space="preserve">  </v>
          </cell>
          <cell r="I187" t="str">
            <v xml:space="preserve">  </v>
          </cell>
          <cell r="J187" t="str">
            <v xml:space="preserve">  </v>
          </cell>
          <cell r="K187" t="str">
            <v xml:space="preserve">  </v>
          </cell>
          <cell r="L187" t="str">
            <v xml:space="preserve">  </v>
          </cell>
          <cell r="M187" t="str">
            <v xml:space="preserve">  </v>
          </cell>
          <cell r="N187" t="str">
            <v xml:space="preserve">  </v>
          </cell>
          <cell r="O187" t="str">
            <v xml:space="preserve">  </v>
          </cell>
          <cell r="P187" t="str">
            <v xml:space="preserve">  </v>
          </cell>
        </row>
        <row r="188">
          <cell r="C188">
            <v>20274000</v>
          </cell>
          <cell r="D188" t="str">
            <v>USD</v>
          </cell>
          <cell r="E188" t="str">
            <v>BID</v>
          </cell>
          <cell r="F188" t="str">
            <v>1802-OC-EC</v>
          </cell>
          <cell r="G188" t="str">
            <v>EMAAP-Q</v>
          </cell>
          <cell r="H188" t="str">
            <v xml:space="preserve"> 12.12.2007 </v>
          </cell>
          <cell r="I188">
            <v>24763680.609999999</v>
          </cell>
          <cell r="J188" t="str">
            <v xml:space="preserve">  </v>
          </cell>
          <cell r="K188" t="str">
            <v xml:space="preserve">  </v>
          </cell>
          <cell r="L188" t="str">
            <v xml:space="preserve">  </v>
          </cell>
          <cell r="M188" t="str">
            <v xml:space="preserve">  </v>
          </cell>
          <cell r="N188" t="str">
            <v xml:space="preserve">  </v>
          </cell>
          <cell r="O188" t="str">
            <v xml:space="preserve">  </v>
          </cell>
          <cell r="P188">
            <v>24763680.609999999</v>
          </cell>
        </row>
        <row r="189">
          <cell r="H189" t="str">
            <v xml:space="preserve">  </v>
          </cell>
          <cell r="I189" t="str">
            <v xml:space="preserve">  </v>
          </cell>
          <cell r="J189" t="str">
            <v xml:space="preserve">  </v>
          </cell>
          <cell r="K189" t="str">
            <v xml:space="preserve">  </v>
          </cell>
          <cell r="L189" t="str">
            <v xml:space="preserve">  </v>
          </cell>
          <cell r="M189" t="str">
            <v xml:space="preserve">  </v>
          </cell>
          <cell r="N189" t="str">
            <v xml:space="preserve">  </v>
          </cell>
          <cell r="O189" t="str">
            <v xml:space="preserve">  </v>
          </cell>
          <cell r="P189" t="str">
            <v xml:space="preserve">  </v>
          </cell>
        </row>
        <row r="190">
          <cell r="H190" t="str">
            <v xml:space="preserve">  </v>
          </cell>
          <cell r="I190" t="str">
            <v xml:space="preserve">  </v>
          </cell>
          <cell r="J190" t="str">
            <v xml:space="preserve">  </v>
          </cell>
          <cell r="K190" t="str">
            <v xml:space="preserve">  </v>
          </cell>
          <cell r="L190" t="str">
            <v xml:space="preserve">  </v>
          </cell>
          <cell r="M190" t="str">
            <v xml:space="preserve">  </v>
          </cell>
          <cell r="N190" t="str">
            <v xml:space="preserve">  </v>
          </cell>
          <cell r="O190" t="str">
            <v xml:space="preserve">  </v>
          </cell>
          <cell r="P190" t="str">
            <v xml:space="preserve">  </v>
          </cell>
        </row>
        <row r="191">
          <cell r="H191" t="str">
            <v xml:space="preserve">  </v>
          </cell>
          <cell r="I191" t="str">
            <v xml:space="preserve">  </v>
          </cell>
          <cell r="J191" t="str">
            <v xml:space="preserve">  </v>
          </cell>
          <cell r="K191" t="str">
            <v xml:space="preserve">  </v>
          </cell>
          <cell r="L191" t="str">
            <v xml:space="preserve">  </v>
          </cell>
          <cell r="M191" t="str">
            <v xml:space="preserve">  </v>
          </cell>
          <cell r="N191" t="str">
            <v xml:space="preserve">  </v>
          </cell>
          <cell r="O191" t="str">
            <v xml:space="preserve">  </v>
          </cell>
          <cell r="P191" t="str">
            <v xml:space="preserve">  </v>
          </cell>
        </row>
        <row r="192">
          <cell r="H192" t="str">
            <v xml:space="preserve">  </v>
          </cell>
          <cell r="I192" t="str">
            <v xml:space="preserve">  </v>
          </cell>
          <cell r="J192" t="str">
            <v xml:space="preserve">  </v>
          </cell>
          <cell r="K192" t="str">
            <v xml:space="preserve">  </v>
          </cell>
          <cell r="L192" t="str">
            <v xml:space="preserve">  </v>
          </cell>
          <cell r="M192" t="str">
            <v xml:space="preserve">  </v>
          </cell>
          <cell r="N192" t="str">
            <v xml:space="preserve">  </v>
          </cell>
          <cell r="O192" t="str">
            <v xml:space="preserve">  </v>
          </cell>
          <cell r="P192" t="str">
            <v xml:space="preserve">  </v>
          </cell>
        </row>
        <row r="193">
          <cell r="H193" t="str">
            <v xml:space="preserve">  </v>
          </cell>
          <cell r="I193" t="str">
            <v xml:space="preserve">  </v>
          </cell>
          <cell r="J193" t="str">
            <v xml:space="preserve">  </v>
          </cell>
          <cell r="K193" t="str">
            <v xml:space="preserve">  </v>
          </cell>
          <cell r="L193" t="str">
            <v xml:space="preserve">  </v>
          </cell>
          <cell r="M193" t="str">
            <v xml:space="preserve">  </v>
          </cell>
          <cell r="N193" t="str">
            <v xml:space="preserve">  </v>
          </cell>
          <cell r="O193" t="str">
            <v xml:space="preserve">  </v>
          </cell>
          <cell r="P193" t="str">
            <v xml:space="preserve">  </v>
          </cell>
        </row>
        <row r="194">
          <cell r="C194">
            <v>20276000</v>
          </cell>
          <cell r="D194" t="str">
            <v>USD</v>
          </cell>
          <cell r="E194" t="str">
            <v>BID</v>
          </cell>
          <cell r="F194" t="str">
            <v>1924-OC-EC</v>
          </cell>
          <cell r="G194" t="str">
            <v>GOBIERNO CENTRAL</v>
          </cell>
          <cell r="H194" t="str">
            <v xml:space="preserve"> 12.12.2007 </v>
          </cell>
          <cell r="I194">
            <v>80317878.121000007</v>
          </cell>
          <cell r="J194" t="str">
            <v xml:space="preserve">  </v>
          </cell>
          <cell r="K194" t="str">
            <v xml:space="preserve">  </v>
          </cell>
          <cell r="L194" t="str">
            <v xml:space="preserve">  </v>
          </cell>
          <cell r="M194" t="str">
            <v xml:space="preserve">  </v>
          </cell>
          <cell r="N194" t="str">
            <v xml:space="preserve">  </v>
          </cell>
          <cell r="O194" t="str">
            <v xml:space="preserve">  </v>
          </cell>
          <cell r="P194">
            <v>80317878.121000007</v>
          </cell>
        </row>
        <row r="195">
          <cell r="H195" t="str">
            <v xml:space="preserve">  </v>
          </cell>
          <cell r="I195" t="str">
            <v xml:space="preserve">  </v>
          </cell>
          <cell r="J195" t="str">
            <v xml:space="preserve">  </v>
          </cell>
          <cell r="K195" t="str">
            <v xml:space="preserve">  </v>
          </cell>
          <cell r="L195" t="str">
            <v xml:space="preserve">  </v>
          </cell>
          <cell r="M195" t="str">
            <v xml:space="preserve">  </v>
          </cell>
          <cell r="N195" t="str">
            <v xml:space="preserve">  </v>
          </cell>
          <cell r="O195" t="str">
            <v xml:space="preserve">  </v>
          </cell>
          <cell r="P195" t="str">
            <v xml:space="preserve">  </v>
          </cell>
        </row>
        <row r="196">
          <cell r="H196" t="str">
            <v xml:space="preserve">  </v>
          </cell>
          <cell r="I196" t="str">
            <v xml:space="preserve">  </v>
          </cell>
          <cell r="J196" t="str">
            <v xml:space="preserve">  </v>
          </cell>
          <cell r="K196" t="str">
            <v xml:space="preserve">  </v>
          </cell>
          <cell r="L196" t="str">
            <v xml:space="preserve">  </v>
          </cell>
          <cell r="M196" t="str">
            <v xml:space="preserve">  </v>
          </cell>
          <cell r="N196" t="str">
            <v xml:space="preserve">  </v>
          </cell>
          <cell r="O196" t="str">
            <v xml:space="preserve">  </v>
          </cell>
          <cell r="P196" t="str">
            <v xml:space="preserve">  </v>
          </cell>
        </row>
        <row r="197">
          <cell r="H197" t="str">
            <v xml:space="preserve">  </v>
          </cell>
          <cell r="I197" t="str">
            <v xml:space="preserve">  </v>
          </cell>
          <cell r="J197" t="str">
            <v xml:space="preserve">  </v>
          </cell>
          <cell r="K197" t="str">
            <v xml:space="preserve">  </v>
          </cell>
          <cell r="L197" t="str">
            <v xml:space="preserve">  </v>
          </cell>
          <cell r="M197" t="str">
            <v xml:space="preserve">  </v>
          </cell>
          <cell r="N197" t="str">
            <v xml:space="preserve">  </v>
          </cell>
          <cell r="O197" t="str">
            <v xml:space="preserve">  </v>
          </cell>
          <cell r="P197" t="str">
            <v xml:space="preserve">  </v>
          </cell>
        </row>
        <row r="198">
          <cell r="H198" t="str">
            <v xml:space="preserve">  </v>
          </cell>
          <cell r="I198" t="str">
            <v xml:space="preserve">  </v>
          </cell>
          <cell r="J198" t="str">
            <v xml:space="preserve">  </v>
          </cell>
          <cell r="K198" t="str">
            <v xml:space="preserve">  </v>
          </cell>
          <cell r="L198" t="str">
            <v xml:space="preserve">  </v>
          </cell>
          <cell r="M198" t="str">
            <v xml:space="preserve">  </v>
          </cell>
          <cell r="N198" t="str">
            <v xml:space="preserve">  </v>
          </cell>
          <cell r="O198" t="str">
            <v xml:space="preserve">  </v>
          </cell>
          <cell r="P198" t="str">
            <v xml:space="preserve">  </v>
          </cell>
        </row>
        <row r="199">
          <cell r="H199" t="str">
            <v xml:space="preserve">  </v>
          </cell>
          <cell r="I199" t="str">
            <v xml:space="preserve">  </v>
          </cell>
          <cell r="J199" t="str">
            <v xml:space="preserve">  </v>
          </cell>
          <cell r="K199" t="str">
            <v xml:space="preserve">  </v>
          </cell>
          <cell r="L199" t="str">
            <v xml:space="preserve">  </v>
          </cell>
          <cell r="M199" t="str">
            <v xml:space="preserve">  </v>
          </cell>
          <cell r="N199" t="str">
            <v xml:space="preserve">  </v>
          </cell>
          <cell r="O199" t="str">
            <v xml:space="preserve">  </v>
          </cell>
          <cell r="P199" t="str">
            <v xml:space="preserve">  </v>
          </cell>
        </row>
        <row r="200">
          <cell r="C200">
            <v>20277000</v>
          </cell>
          <cell r="D200" t="str">
            <v>USD</v>
          </cell>
          <cell r="E200" t="str">
            <v>BID</v>
          </cell>
          <cell r="F200" t="str">
            <v>2114/BL-EC-OC</v>
          </cell>
          <cell r="G200" t="str">
            <v>GOBIERNO CENTRAL</v>
          </cell>
          <cell r="H200" t="str">
            <v xml:space="preserve"> 31.03.2009 </v>
          </cell>
          <cell r="I200">
            <v>4462321.25</v>
          </cell>
          <cell r="J200" t="str">
            <v xml:space="preserve">  </v>
          </cell>
          <cell r="K200" t="str">
            <v xml:space="preserve">  </v>
          </cell>
          <cell r="L200" t="str">
            <v xml:space="preserve">  </v>
          </cell>
          <cell r="M200" t="str">
            <v xml:space="preserve">  </v>
          </cell>
          <cell r="N200" t="str">
            <v xml:space="preserve">  </v>
          </cell>
          <cell r="O200" t="str">
            <v xml:space="preserve">  </v>
          </cell>
          <cell r="P200">
            <v>4462321.25</v>
          </cell>
        </row>
        <row r="201">
          <cell r="H201" t="str">
            <v xml:space="preserve">  </v>
          </cell>
          <cell r="I201" t="str">
            <v xml:space="preserve">  </v>
          </cell>
          <cell r="J201" t="str">
            <v xml:space="preserve">  </v>
          </cell>
          <cell r="K201" t="str">
            <v xml:space="preserve">  </v>
          </cell>
          <cell r="L201" t="str">
            <v xml:space="preserve">  </v>
          </cell>
          <cell r="M201" t="str">
            <v xml:space="preserve">  </v>
          </cell>
          <cell r="N201" t="str">
            <v xml:space="preserve">  </v>
          </cell>
          <cell r="O201" t="str">
            <v xml:space="preserve">  </v>
          </cell>
          <cell r="P201" t="str">
            <v xml:space="preserve">  </v>
          </cell>
        </row>
        <row r="202">
          <cell r="H202" t="str">
            <v xml:space="preserve">  </v>
          </cell>
          <cell r="I202" t="str">
            <v xml:space="preserve">  </v>
          </cell>
          <cell r="J202" t="str">
            <v xml:space="preserve">  </v>
          </cell>
          <cell r="K202" t="str">
            <v xml:space="preserve">  </v>
          </cell>
          <cell r="L202" t="str">
            <v xml:space="preserve">  </v>
          </cell>
          <cell r="M202" t="str">
            <v xml:space="preserve">  </v>
          </cell>
          <cell r="N202" t="str">
            <v xml:space="preserve">  </v>
          </cell>
          <cell r="O202" t="str">
            <v xml:space="preserve">  </v>
          </cell>
          <cell r="P202" t="str">
            <v xml:space="preserve">  </v>
          </cell>
        </row>
        <row r="203">
          <cell r="H203" t="str">
            <v xml:space="preserve">  </v>
          </cell>
          <cell r="I203" t="str">
            <v xml:space="preserve">  </v>
          </cell>
          <cell r="J203" t="str">
            <v xml:space="preserve">  </v>
          </cell>
          <cell r="K203" t="str">
            <v xml:space="preserve">  </v>
          </cell>
          <cell r="L203" t="str">
            <v xml:space="preserve">  </v>
          </cell>
          <cell r="M203" t="str">
            <v xml:space="preserve">  </v>
          </cell>
          <cell r="N203" t="str">
            <v xml:space="preserve">  </v>
          </cell>
          <cell r="O203" t="str">
            <v xml:space="preserve">  </v>
          </cell>
          <cell r="P203" t="str">
            <v xml:space="preserve">  </v>
          </cell>
        </row>
        <row r="204">
          <cell r="H204" t="str">
            <v xml:space="preserve">  </v>
          </cell>
          <cell r="I204" t="str">
            <v xml:space="preserve">  </v>
          </cell>
          <cell r="J204" t="str">
            <v xml:space="preserve">  </v>
          </cell>
          <cell r="K204" t="str">
            <v xml:space="preserve">  </v>
          </cell>
          <cell r="L204" t="str">
            <v xml:space="preserve">  </v>
          </cell>
          <cell r="M204" t="str">
            <v xml:space="preserve">  </v>
          </cell>
          <cell r="N204" t="str">
            <v xml:space="preserve">  </v>
          </cell>
          <cell r="O204" t="str">
            <v xml:space="preserve">  </v>
          </cell>
          <cell r="P204" t="str">
            <v xml:space="preserve">  </v>
          </cell>
        </row>
        <row r="205">
          <cell r="H205" t="str">
            <v xml:space="preserve">  </v>
          </cell>
          <cell r="I205" t="str">
            <v xml:space="preserve">  </v>
          </cell>
          <cell r="J205" t="str">
            <v xml:space="preserve">  </v>
          </cell>
          <cell r="K205" t="str">
            <v xml:space="preserve">  </v>
          </cell>
          <cell r="L205" t="str">
            <v xml:space="preserve">  </v>
          </cell>
          <cell r="M205" t="str">
            <v xml:space="preserve">  </v>
          </cell>
          <cell r="N205" t="str">
            <v xml:space="preserve">  </v>
          </cell>
          <cell r="O205" t="str">
            <v xml:space="preserve">  </v>
          </cell>
          <cell r="P205" t="str">
            <v xml:space="preserve">  </v>
          </cell>
        </row>
        <row r="206">
          <cell r="C206">
            <v>20278000</v>
          </cell>
          <cell r="D206" t="str">
            <v>USD</v>
          </cell>
          <cell r="E206" t="str">
            <v>BID</v>
          </cell>
          <cell r="F206" t="str">
            <v>2113/OC-EC</v>
          </cell>
          <cell r="G206" t="str">
            <v>GOBIERNO CENTRAL</v>
          </cell>
          <cell r="H206" t="str">
            <v xml:space="preserve"> 31.03.2009 </v>
          </cell>
          <cell r="I206">
            <v>525000</v>
          </cell>
          <cell r="J206" t="str">
            <v xml:space="preserve">  </v>
          </cell>
          <cell r="K206" t="str">
            <v xml:space="preserve">  </v>
          </cell>
          <cell r="L206" t="str">
            <v xml:space="preserve">  </v>
          </cell>
          <cell r="M206" t="str">
            <v xml:space="preserve">  </v>
          </cell>
          <cell r="N206" t="str">
            <v xml:space="preserve">  </v>
          </cell>
          <cell r="O206" t="str">
            <v xml:space="preserve">  </v>
          </cell>
          <cell r="P206">
            <v>525000</v>
          </cell>
        </row>
        <row r="207">
          <cell r="H207" t="str">
            <v xml:space="preserve">  </v>
          </cell>
          <cell r="I207" t="str">
            <v xml:space="preserve">  </v>
          </cell>
          <cell r="J207" t="str">
            <v xml:space="preserve">  </v>
          </cell>
          <cell r="K207" t="str">
            <v xml:space="preserve">  </v>
          </cell>
          <cell r="L207" t="str">
            <v xml:space="preserve">  </v>
          </cell>
          <cell r="M207" t="str">
            <v xml:space="preserve">  </v>
          </cell>
          <cell r="N207" t="str">
            <v xml:space="preserve">  </v>
          </cell>
          <cell r="O207" t="str">
            <v xml:space="preserve">  </v>
          </cell>
          <cell r="P207" t="str">
            <v xml:space="preserve">  </v>
          </cell>
        </row>
        <row r="208">
          <cell r="H208" t="str">
            <v xml:space="preserve">  </v>
          </cell>
          <cell r="I208" t="str">
            <v xml:space="preserve">  </v>
          </cell>
          <cell r="J208" t="str">
            <v xml:space="preserve">  </v>
          </cell>
          <cell r="K208" t="str">
            <v xml:space="preserve">  </v>
          </cell>
          <cell r="L208" t="str">
            <v xml:space="preserve">  </v>
          </cell>
          <cell r="M208" t="str">
            <v xml:space="preserve">  </v>
          </cell>
          <cell r="N208" t="str">
            <v xml:space="preserve">  </v>
          </cell>
          <cell r="O208" t="str">
            <v xml:space="preserve">  </v>
          </cell>
          <cell r="P208" t="str">
            <v xml:space="preserve">  </v>
          </cell>
        </row>
        <row r="209">
          <cell r="H209" t="str">
            <v xml:space="preserve">  </v>
          </cell>
          <cell r="I209" t="str">
            <v xml:space="preserve">  </v>
          </cell>
          <cell r="J209" t="str">
            <v xml:space="preserve">  </v>
          </cell>
          <cell r="K209" t="str">
            <v xml:space="preserve">  </v>
          </cell>
          <cell r="L209" t="str">
            <v xml:space="preserve">  </v>
          </cell>
          <cell r="M209" t="str">
            <v xml:space="preserve">  </v>
          </cell>
          <cell r="N209" t="str">
            <v xml:space="preserve">  </v>
          </cell>
          <cell r="O209" t="str">
            <v xml:space="preserve">  </v>
          </cell>
          <cell r="P209" t="str">
            <v xml:space="preserve">  </v>
          </cell>
        </row>
        <row r="210">
          <cell r="H210" t="str">
            <v xml:space="preserve">  </v>
          </cell>
          <cell r="I210" t="str">
            <v xml:space="preserve">  </v>
          </cell>
          <cell r="J210" t="str">
            <v xml:space="preserve">  </v>
          </cell>
          <cell r="K210" t="str">
            <v xml:space="preserve">  </v>
          </cell>
          <cell r="L210" t="str">
            <v xml:space="preserve">  </v>
          </cell>
          <cell r="M210" t="str">
            <v xml:space="preserve">  </v>
          </cell>
          <cell r="N210" t="str">
            <v xml:space="preserve">  </v>
          </cell>
          <cell r="O210" t="str">
            <v xml:space="preserve">  </v>
          </cell>
          <cell r="P210" t="str">
            <v xml:space="preserve">  </v>
          </cell>
        </row>
        <row r="211">
          <cell r="H211" t="str">
            <v xml:space="preserve">  </v>
          </cell>
          <cell r="I211" t="str">
            <v xml:space="preserve">  </v>
          </cell>
          <cell r="J211" t="str">
            <v xml:space="preserve">  </v>
          </cell>
          <cell r="K211" t="str">
            <v xml:space="preserve">  </v>
          </cell>
          <cell r="L211" t="str">
            <v xml:space="preserve">  </v>
          </cell>
          <cell r="M211" t="str">
            <v xml:space="preserve">  </v>
          </cell>
          <cell r="N211" t="str">
            <v xml:space="preserve">  </v>
          </cell>
          <cell r="O211" t="str">
            <v xml:space="preserve">  </v>
          </cell>
          <cell r="P211" t="str">
            <v xml:space="preserve">  </v>
          </cell>
        </row>
        <row r="212">
          <cell r="C212">
            <v>20279000</v>
          </cell>
          <cell r="D212" t="str">
            <v>USD</v>
          </cell>
          <cell r="E212" t="str">
            <v>BID</v>
          </cell>
          <cell r="F212" t="str">
            <v>2114/BL-EC-SF</v>
          </cell>
          <cell r="G212" t="str">
            <v>GOBIERNO CENTRAL</v>
          </cell>
          <cell r="H212" t="str">
            <v xml:space="preserve"> 31.03.2009 </v>
          </cell>
          <cell r="I212">
            <v>2024571.69</v>
          </cell>
          <cell r="J212" t="str">
            <v xml:space="preserve">  </v>
          </cell>
          <cell r="K212" t="str">
            <v xml:space="preserve">  </v>
          </cell>
          <cell r="L212" t="str">
            <v xml:space="preserve">  </v>
          </cell>
          <cell r="M212" t="str">
            <v xml:space="preserve">  </v>
          </cell>
          <cell r="N212" t="str">
            <v xml:space="preserve">  </v>
          </cell>
          <cell r="O212" t="str">
            <v xml:space="preserve">  </v>
          </cell>
          <cell r="P212">
            <v>2024571.69</v>
          </cell>
        </row>
        <row r="213">
          <cell r="H213" t="str">
            <v xml:space="preserve">  </v>
          </cell>
          <cell r="I213" t="str">
            <v xml:space="preserve">  </v>
          </cell>
          <cell r="J213" t="str">
            <v xml:space="preserve">  </v>
          </cell>
          <cell r="K213" t="str">
            <v xml:space="preserve">  </v>
          </cell>
          <cell r="L213" t="str">
            <v xml:space="preserve">  </v>
          </cell>
          <cell r="M213" t="str">
            <v xml:space="preserve">  </v>
          </cell>
          <cell r="N213" t="str">
            <v xml:space="preserve">  </v>
          </cell>
          <cell r="O213" t="str">
            <v xml:space="preserve">  </v>
          </cell>
          <cell r="P213" t="str">
            <v xml:space="preserve">  </v>
          </cell>
        </row>
        <row r="214">
          <cell r="H214" t="str">
            <v xml:space="preserve">  </v>
          </cell>
          <cell r="I214" t="str">
            <v xml:space="preserve">  </v>
          </cell>
          <cell r="J214" t="str">
            <v xml:space="preserve">  </v>
          </cell>
          <cell r="K214" t="str">
            <v xml:space="preserve">  </v>
          </cell>
          <cell r="L214" t="str">
            <v xml:space="preserve">  </v>
          </cell>
          <cell r="M214" t="str">
            <v xml:space="preserve">  </v>
          </cell>
          <cell r="N214" t="str">
            <v xml:space="preserve">  </v>
          </cell>
          <cell r="O214" t="str">
            <v xml:space="preserve">  </v>
          </cell>
          <cell r="P214" t="str">
            <v xml:space="preserve">  </v>
          </cell>
        </row>
        <row r="215">
          <cell r="H215" t="str">
            <v xml:space="preserve">  </v>
          </cell>
          <cell r="I215" t="str">
            <v xml:space="preserve">  </v>
          </cell>
          <cell r="J215" t="str">
            <v xml:space="preserve">  </v>
          </cell>
          <cell r="K215" t="str">
            <v xml:space="preserve">  </v>
          </cell>
          <cell r="L215" t="str">
            <v xml:space="preserve">  </v>
          </cell>
          <cell r="M215" t="str">
            <v xml:space="preserve">  </v>
          </cell>
          <cell r="N215" t="str">
            <v xml:space="preserve">  </v>
          </cell>
          <cell r="O215" t="str">
            <v xml:space="preserve">  </v>
          </cell>
          <cell r="P215" t="str">
            <v xml:space="preserve">  </v>
          </cell>
        </row>
        <row r="216">
          <cell r="H216" t="str">
            <v xml:space="preserve">  </v>
          </cell>
          <cell r="I216" t="str">
            <v xml:space="preserve">  </v>
          </cell>
          <cell r="J216" t="str">
            <v xml:space="preserve">  </v>
          </cell>
          <cell r="K216" t="str">
            <v xml:space="preserve">  </v>
          </cell>
          <cell r="L216" t="str">
            <v xml:space="preserve">  </v>
          </cell>
          <cell r="M216" t="str">
            <v xml:space="preserve">  </v>
          </cell>
          <cell r="N216" t="str">
            <v xml:space="preserve">  </v>
          </cell>
          <cell r="O216" t="str">
            <v xml:space="preserve">  </v>
          </cell>
          <cell r="P216" t="str">
            <v xml:space="preserve">  </v>
          </cell>
        </row>
        <row r="217">
          <cell r="H217" t="str">
            <v xml:space="preserve">  </v>
          </cell>
          <cell r="I217" t="str">
            <v xml:space="preserve">  </v>
          </cell>
          <cell r="J217" t="str">
            <v xml:space="preserve">  </v>
          </cell>
          <cell r="K217" t="str">
            <v xml:space="preserve">  </v>
          </cell>
          <cell r="L217" t="str">
            <v xml:space="preserve">  </v>
          </cell>
          <cell r="M217" t="str">
            <v xml:space="preserve">  </v>
          </cell>
          <cell r="N217" t="str">
            <v xml:space="preserve">  </v>
          </cell>
          <cell r="O217" t="str">
            <v xml:space="preserve">  </v>
          </cell>
          <cell r="P217" t="str">
            <v xml:space="preserve">  </v>
          </cell>
        </row>
        <row r="218">
          <cell r="C218">
            <v>20280000</v>
          </cell>
          <cell r="D218" t="str">
            <v>USD</v>
          </cell>
          <cell r="E218" t="str">
            <v>BID</v>
          </cell>
          <cell r="F218" t="str">
            <v>2201/OC-EC</v>
          </cell>
          <cell r="G218" t="str">
            <v>GOBIERNO CENTRAL</v>
          </cell>
          <cell r="H218" t="str">
            <v xml:space="preserve"> 19.02.2010 </v>
          </cell>
          <cell r="I218">
            <v>168694102.72600001</v>
          </cell>
          <cell r="J218" t="str">
            <v xml:space="preserve">  </v>
          </cell>
          <cell r="K218" t="str">
            <v xml:space="preserve">  </v>
          </cell>
          <cell r="L218" t="str">
            <v xml:space="preserve">  </v>
          </cell>
          <cell r="M218" t="str">
            <v xml:space="preserve">  </v>
          </cell>
          <cell r="N218" t="str">
            <v xml:space="preserve">  </v>
          </cell>
          <cell r="O218" t="str">
            <v xml:space="preserve">  </v>
          </cell>
          <cell r="P218">
            <v>168694102.72600001</v>
          </cell>
        </row>
        <row r="219">
          <cell r="H219" t="str">
            <v xml:space="preserve">  </v>
          </cell>
          <cell r="I219" t="str">
            <v xml:space="preserve">  </v>
          </cell>
          <cell r="J219" t="str">
            <v xml:space="preserve">  </v>
          </cell>
          <cell r="K219" t="str">
            <v xml:space="preserve">  </v>
          </cell>
          <cell r="L219" t="str">
            <v xml:space="preserve">  </v>
          </cell>
          <cell r="M219" t="str">
            <v xml:space="preserve">  </v>
          </cell>
          <cell r="N219" t="str">
            <v xml:space="preserve">  </v>
          </cell>
          <cell r="O219" t="str">
            <v xml:space="preserve">  </v>
          </cell>
          <cell r="P219" t="str">
            <v xml:space="preserve">  </v>
          </cell>
        </row>
        <row r="220">
          <cell r="H220" t="str">
            <v xml:space="preserve">  </v>
          </cell>
          <cell r="I220" t="str">
            <v xml:space="preserve">  </v>
          </cell>
          <cell r="J220" t="str">
            <v xml:space="preserve">  </v>
          </cell>
          <cell r="K220" t="str">
            <v xml:space="preserve">  </v>
          </cell>
          <cell r="L220" t="str">
            <v xml:space="preserve">  </v>
          </cell>
          <cell r="M220" t="str">
            <v xml:space="preserve">  </v>
          </cell>
          <cell r="N220" t="str">
            <v xml:space="preserve">  </v>
          </cell>
          <cell r="O220" t="str">
            <v xml:space="preserve">  </v>
          </cell>
          <cell r="P220" t="str">
            <v xml:space="preserve">  </v>
          </cell>
        </row>
        <row r="221">
          <cell r="H221" t="str">
            <v xml:space="preserve">  </v>
          </cell>
          <cell r="I221" t="str">
            <v xml:space="preserve">  </v>
          </cell>
          <cell r="J221" t="str">
            <v xml:space="preserve">  </v>
          </cell>
          <cell r="K221" t="str">
            <v xml:space="preserve">  </v>
          </cell>
          <cell r="L221" t="str">
            <v xml:space="preserve">  </v>
          </cell>
          <cell r="M221" t="str">
            <v xml:space="preserve">  </v>
          </cell>
          <cell r="N221" t="str">
            <v xml:space="preserve">  </v>
          </cell>
          <cell r="O221" t="str">
            <v xml:space="preserve">  </v>
          </cell>
          <cell r="P221" t="str">
            <v xml:space="preserve">  </v>
          </cell>
        </row>
        <row r="222">
          <cell r="H222" t="str">
            <v xml:space="preserve">  </v>
          </cell>
          <cell r="I222" t="str">
            <v xml:space="preserve">  </v>
          </cell>
          <cell r="J222" t="str">
            <v xml:space="preserve">  </v>
          </cell>
          <cell r="K222" t="str">
            <v xml:space="preserve">  </v>
          </cell>
          <cell r="L222" t="str">
            <v xml:space="preserve">  </v>
          </cell>
          <cell r="M222" t="str">
            <v xml:space="preserve">  </v>
          </cell>
          <cell r="N222" t="str">
            <v xml:space="preserve">  </v>
          </cell>
          <cell r="O222" t="str">
            <v xml:space="preserve">  </v>
          </cell>
          <cell r="P222" t="str">
            <v xml:space="preserve">  </v>
          </cell>
        </row>
        <row r="223">
          <cell r="H223" t="str">
            <v xml:space="preserve">  </v>
          </cell>
          <cell r="I223" t="str">
            <v xml:space="preserve">  </v>
          </cell>
          <cell r="J223" t="str">
            <v xml:space="preserve">  </v>
          </cell>
          <cell r="K223" t="str">
            <v xml:space="preserve">  </v>
          </cell>
          <cell r="L223" t="str">
            <v xml:space="preserve">  </v>
          </cell>
          <cell r="M223" t="str">
            <v xml:space="preserve">  </v>
          </cell>
          <cell r="N223" t="str">
            <v xml:space="preserve">  </v>
          </cell>
          <cell r="O223" t="str">
            <v xml:space="preserve">  </v>
          </cell>
          <cell r="P223" t="str">
            <v xml:space="preserve">  </v>
          </cell>
        </row>
        <row r="224">
          <cell r="C224">
            <v>20281000</v>
          </cell>
          <cell r="D224" t="str">
            <v>USD</v>
          </cell>
          <cell r="E224" t="str">
            <v>BID</v>
          </cell>
          <cell r="F224" t="str">
            <v>2279-OC-EC</v>
          </cell>
          <cell r="G224" t="str">
            <v>GOBIERNO CENTRAL</v>
          </cell>
          <cell r="H224" t="str">
            <v xml:space="preserve"> 22.03.2010 </v>
          </cell>
          <cell r="I224">
            <v>45183863.816</v>
          </cell>
          <cell r="J224" t="str">
            <v xml:space="preserve">  </v>
          </cell>
          <cell r="K224" t="str">
            <v xml:space="preserve">  </v>
          </cell>
          <cell r="L224" t="str">
            <v xml:space="preserve">  </v>
          </cell>
          <cell r="M224" t="str">
            <v xml:space="preserve">  </v>
          </cell>
          <cell r="N224" t="str">
            <v xml:space="preserve">  </v>
          </cell>
          <cell r="O224" t="str">
            <v xml:space="preserve">  </v>
          </cell>
          <cell r="P224">
            <v>45183863.816</v>
          </cell>
        </row>
        <row r="225">
          <cell r="H225" t="str">
            <v xml:space="preserve">  </v>
          </cell>
          <cell r="I225" t="str">
            <v xml:space="preserve">  </v>
          </cell>
          <cell r="J225" t="str">
            <v xml:space="preserve">  </v>
          </cell>
          <cell r="K225" t="str">
            <v xml:space="preserve">  </v>
          </cell>
          <cell r="L225" t="str">
            <v xml:space="preserve">  </v>
          </cell>
          <cell r="M225" t="str">
            <v xml:space="preserve">  </v>
          </cell>
          <cell r="N225" t="str">
            <v xml:space="preserve">  </v>
          </cell>
          <cell r="O225" t="str">
            <v xml:space="preserve">  </v>
          </cell>
          <cell r="P225" t="str">
            <v xml:space="preserve">  </v>
          </cell>
        </row>
        <row r="226">
          <cell r="H226" t="str">
            <v xml:space="preserve">  </v>
          </cell>
          <cell r="I226" t="str">
            <v xml:space="preserve">  </v>
          </cell>
          <cell r="J226" t="str">
            <v xml:space="preserve">  </v>
          </cell>
          <cell r="K226" t="str">
            <v xml:space="preserve">  </v>
          </cell>
          <cell r="L226" t="str">
            <v xml:space="preserve">  </v>
          </cell>
          <cell r="M226" t="str">
            <v xml:space="preserve">  </v>
          </cell>
          <cell r="N226" t="str">
            <v xml:space="preserve">  </v>
          </cell>
          <cell r="O226" t="str">
            <v xml:space="preserve">  </v>
          </cell>
          <cell r="P226" t="str">
            <v xml:space="preserve">  </v>
          </cell>
        </row>
        <row r="227">
          <cell r="H227" t="str">
            <v xml:space="preserve">  </v>
          </cell>
          <cell r="I227" t="str">
            <v xml:space="preserve">  </v>
          </cell>
          <cell r="J227" t="str">
            <v xml:space="preserve">  </v>
          </cell>
          <cell r="K227" t="str">
            <v xml:space="preserve">  </v>
          </cell>
          <cell r="L227" t="str">
            <v xml:space="preserve">  </v>
          </cell>
          <cell r="M227" t="str">
            <v xml:space="preserve">  </v>
          </cell>
          <cell r="N227" t="str">
            <v xml:space="preserve">  </v>
          </cell>
          <cell r="O227" t="str">
            <v xml:space="preserve">  </v>
          </cell>
          <cell r="P227" t="str">
            <v xml:space="preserve">  </v>
          </cell>
        </row>
        <row r="228">
          <cell r="H228" t="str">
            <v xml:space="preserve">  </v>
          </cell>
          <cell r="I228" t="str">
            <v xml:space="preserve">  </v>
          </cell>
          <cell r="J228" t="str">
            <v xml:space="preserve">  </v>
          </cell>
          <cell r="K228" t="str">
            <v xml:space="preserve">  </v>
          </cell>
          <cell r="L228" t="str">
            <v xml:space="preserve">  </v>
          </cell>
          <cell r="M228" t="str">
            <v xml:space="preserve">  </v>
          </cell>
          <cell r="N228" t="str">
            <v xml:space="preserve">  </v>
          </cell>
          <cell r="O228" t="str">
            <v xml:space="preserve">  </v>
          </cell>
          <cell r="P228" t="str">
            <v xml:space="preserve">  </v>
          </cell>
        </row>
        <row r="229">
          <cell r="H229" t="str">
            <v xml:space="preserve">  </v>
          </cell>
          <cell r="I229" t="str">
            <v xml:space="preserve">  </v>
          </cell>
          <cell r="J229" t="str">
            <v xml:space="preserve">  </v>
          </cell>
          <cell r="K229" t="str">
            <v xml:space="preserve">  </v>
          </cell>
          <cell r="L229" t="str">
            <v xml:space="preserve">  </v>
          </cell>
          <cell r="M229" t="str">
            <v xml:space="preserve">  </v>
          </cell>
          <cell r="N229" t="str">
            <v xml:space="preserve">  </v>
          </cell>
          <cell r="O229" t="str">
            <v xml:space="preserve">  </v>
          </cell>
          <cell r="P229" t="str">
            <v xml:space="preserve">  </v>
          </cell>
        </row>
        <row r="230">
          <cell r="C230">
            <v>20282000</v>
          </cell>
          <cell r="D230" t="str">
            <v>USD</v>
          </cell>
          <cell r="E230" t="str">
            <v>BID</v>
          </cell>
          <cell r="F230" t="str">
            <v>2340-OC-EC</v>
          </cell>
          <cell r="G230" t="str">
            <v>GOBIERNO CENTRAL</v>
          </cell>
          <cell r="H230" t="str">
            <v xml:space="preserve"> 13.12.2010 </v>
          </cell>
          <cell r="I230">
            <v>36111870.560000002</v>
          </cell>
          <cell r="J230" t="str">
            <v xml:space="preserve">  </v>
          </cell>
          <cell r="K230" t="str">
            <v xml:space="preserve">  </v>
          </cell>
          <cell r="L230" t="str">
            <v xml:space="preserve">  </v>
          </cell>
          <cell r="M230" t="str">
            <v xml:space="preserve">  </v>
          </cell>
          <cell r="N230" t="str">
            <v xml:space="preserve">  </v>
          </cell>
          <cell r="O230" t="str">
            <v xml:space="preserve">  </v>
          </cell>
          <cell r="P230">
            <v>36111870.560000002</v>
          </cell>
        </row>
        <row r="231">
          <cell r="H231" t="str">
            <v xml:space="preserve">  </v>
          </cell>
          <cell r="I231" t="str">
            <v xml:space="preserve">  </v>
          </cell>
          <cell r="J231" t="str">
            <v xml:space="preserve">  </v>
          </cell>
          <cell r="K231" t="str">
            <v xml:space="preserve">  </v>
          </cell>
          <cell r="L231" t="str">
            <v xml:space="preserve">  </v>
          </cell>
          <cell r="M231" t="str">
            <v xml:space="preserve">  </v>
          </cell>
          <cell r="N231" t="str">
            <v xml:space="preserve">  </v>
          </cell>
          <cell r="O231" t="str">
            <v xml:space="preserve">  </v>
          </cell>
          <cell r="P231" t="str">
            <v xml:space="preserve">  </v>
          </cell>
        </row>
        <row r="232">
          <cell r="H232" t="str">
            <v xml:space="preserve">  </v>
          </cell>
          <cell r="I232" t="str">
            <v xml:space="preserve">  </v>
          </cell>
          <cell r="J232" t="str">
            <v xml:space="preserve">  </v>
          </cell>
          <cell r="K232" t="str">
            <v xml:space="preserve">  </v>
          </cell>
          <cell r="L232" t="str">
            <v xml:space="preserve">  </v>
          </cell>
          <cell r="M232" t="str">
            <v xml:space="preserve">  </v>
          </cell>
          <cell r="N232" t="str">
            <v xml:space="preserve">  </v>
          </cell>
          <cell r="O232" t="str">
            <v xml:space="preserve">  </v>
          </cell>
          <cell r="P232" t="str">
            <v xml:space="preserve">  </v>
          </cell>
        </row>
        <row r="233">
          <cell r="H233" t="str">
            <v xml:space="preserve">  </v>
          </cell>
          <cell r="I233" t="str">
            <v xml:space="preserve">  </v>
          </cell>
          <cell r="J233" t="str">
            <v xml:space="preserve">  </v>
          </cell>
          <cell r="K233" t="str">
            <v xml:space="preserve">  </v>
          </cell>
          <cell r="L233" t="str">
            <v xml:space="preserve">  </v>
          </cell>
          <cell r="M233" t="str">
            <v xml:space="preserve">  </v>
          </cell>
          <cell r="N233" t="str">
            <v xml:space="preserve">  </v>
          </cell>
          <cell r="O233" t="str">
            <v xml:space="preserve">  </v>
          </cell>
          <cell r="P233" t="str">
            <v xml:space="preserve">  </v>
          </cell>
        </row>
        <row r="234">
          <cell r="H234" t="str">
            <v xml:space="preserve">  </v>
          </cell>
          <cell r="I234" t="str">
            <v xml:space="preserve">  </v>
          </cell>
          <cell r="J234" t="str">
            <v xml:space="preserve">  </v>
          </cell>
          <cell r="K234" t="str">
            <v xml:space="preserve">  </v>
          </cell>
          <cell r="L234" t="str">
            <v xml:space="preserve">  </v>
          </cell>
          <cell r="M234" t="str">
            <v xml:space="preserve">  </v>
          </cell>
          <cell r="N234" t="str">
            <v xml:space="preserve">  </v>
          </cell>
          <cell r="O234" t="str">
            <v xml:space="preserve">  </v>
          </cell>
          <cell r="P234" t="str">
            <v xml:space="preserve">  </v>
          </cell>
        </row>
        <row r="235">
          <cell r="H235" t="str">
            <v xml:space="preserve">  </v>
          </cell>
          <cell r="I235" t="str">
            <v xml:space="preserve">  </v>
          </cell>
          <cell r="J235" t="str">
            <v xml:space="preserve">  </v>
          </cell>
          <cell r="K235" t="str">
            <v xml:space="preserve">  </v>
          </cell>
          <cell r="L235" t="str">
            <v xml:space="preserve">  </v>
          </cell>
          <cell r="M235" t="str">
            <v xml:space="preserve">  </v>
          </cell>
          <cell r="N235" t="str">
            <v xml:space="preserve">  </v>
          </cell>
          <cell r="O235" t="str">
            <v xml:space="preserve">  </v>
          </cell>
          <cell r="P235" t="str">
            <v xml:space="preserve">  </v>
          </cell>
        </row>
        <row r="236">
          <cell r="C236">
            <v>20283000</v>
          </cell>
          <cell r="D236" t="str">
            <v>USD</v>
          </cell>
          <cell r="E236" t="str">
            <v>BID</v>
          </cell>
          <cell r="F236" t="str">
            <v>2377-OC-EC</v>
          </cell>
          <cell r="G236" t="str">
            <v>GOBIERNO CENTRAL</v>
          </cell>
          <cell r="H236" t="str">
            <v xml:space="preserve"> 10.01.2011 </v>
          </cell>
          <cell r="I236">
            <v>14245606.25</v>
          </cell>
          <cell r="J236" t="str">
            <v xml:space="preserve">  </v>
          </cell>
          <cell r="K236">
            <v>678362.2</v>
          </cell>
          <cell r="L236">
            <v>127691.52</v>
          </cell>
          <cell r="M236" t="str">
            <v xml:space="preserve">  </v>
          </cell>
          <cell r="N236" t="str">
            <v xml:space="preserve">  </v>
          </cell>
          <cell r="O236" t="str">
            <v xml:space="preserve">  </v>
          </cell>
          <cell r="P236">
            <v>13567244.050000001</v>
          </cell>
        </row>
        <row r="237">
          <cell r="H237" t="str">
            <v xml:space="preserve">  </v>
          </cell>
          <cell r="I237" t="str">
            <v xml:space="preserve">  </v>
          </cell>
          <cell r="J237" t="str">
            <v xml:space="preserve">  </v>
          </cell>
          <cell r="K237" t="str">
            <v xml:space="preserve">  </v>
          </cell>
          <cell r="L237" t="str">
            <v xml:space="preserve">  </v>
          </cell>
          <cell r="M237" t="str">
            <v xml:space="preserve">  </v>
          </cell>
          <cell r="N237" t="str">
            <v xml:space="preserve">  </v>
          </cell>
          <cell r="O237" t="str">
            <v xml:space="preserve">  </v>
          </cell>
          <cell r="P237" t="str">
            <v xml:space="preserve">  </v>
          </cell>
        </row>
        <row r="238">
          <cell r="H238" t="str">
            <v xml:space="preserve">  </v>
          </cell>
          <cell r="I238" t="str">
            <v xml:space="preserve">  </v>
          </cell>
          <cell r="J238" t="str">
            <v xml:space="preserve">  </v>
          </cell>
          <cell r="K238" t="str">
            <v xml:space="preserve">  </v>
          </cell>
          <cell r="L238" t="str">
            <v xml:space="preserve">  </v>
          </cell>
          <cell r="M238" t="str">
            <v xml:space="preserve">  </v>
          </cell>
          <cell r="N238" t="str">
            <v xml:space="preserve">  </v>
          </cell>
          <cell r="O238" t="str">
            <v xml:space="preserve">  </v>
          </cell>
          <cell r="P238" t="str">
            <v xml:space="preserve">  </v>
          </cell>
        </row>
        <row r="239">
          <cell r="H239" t="str">
            <v xml:space="preserve">  </v>
          </cell>
          <cell r="I239" t="str">
            <v xml:space="preserve">  </v>
          </cell>
          <cell r="J239" t="str">
            <v xml:space="preserve">  </v>
          </cell>
          <cell r="K239" t="str">
            <v xml:space="preserve">  </v>
          </cell>
          <cell r="L239" t="str">
            <v xml:space="preserve">  </v>
          </cell>
          <cell r="M239" t="str">
            <v xml:space="preserve">  </v>
          </cell>
          <cell r="N239" t="str">
            <v xml:space="preserve">  </v>
          </cell>
          <cell r="O239" t="str">
            <v xml:space="preserve">  </v>
          </cell>
          <cell r="P239" t="str">
            <v xml:space="preserve">  </v>
          </cell>
        </row>
        <row r="240">
          <cell r="H240" t="str">
            <v xml:space="preserve">  </v>
          </cell>
          <cell r="I240" t="str">
            <v xml:space="preserve">  </v>
          </cell>
          <cell r="J240" t="str">
            <v xml:space="preserve">  </v>
          </cell>
          <cell r="K240" t="str">
            <v xml:space="preserve">  </v>
          </cell>
          <cell r="L240" t="str">
            <v xml:space="preserve">  </v>
          </cell>
          <cell r="M240" t="str">
            <v xml:space="preserve">  </v>
          </cell>
          <cell r="N240" t="str">
            <v xml:space="preserve">  </v>
          </cell>
          <cell r="O240" t="str">
            <v xml:space="preserve">  </v>
          </cell>
          <cell r="P240" t="str">
            <v xml:space="preserve">  </v>
          </cell>
        </row>
        <row r="241">
          <cell r="H241" t="str">
            <v xml:space="preserve">  </v>
          </cell>
          <cell r="I241" t="str">
            <v xml:space="preserve">  </v>
          </cell>
          <cell r="J241" t="str">
            <v xml:space="preserve">  </v>
          </cell>
          <cell r="K241" t="str">
            <v xml:space="preserve">  </v>
          </cell>
          <cell r="L241" t="str">
            <v xml:space="preserve">  </v>
          </cell>
          <cell r="M241" t="str">
            <v xml:space="preserve">  </v>
          </cell>
          <cell r="N241" t="str">
            <v xml:space="preserve">  </v>
          </cell>
          <cell r="O241" t="str">
            <v xml:space="preserve">  </v>
          </cell>
          <cell r="P241" t="str">
            <v xml:space="preserve">  </v>
          </cell>
        </row>
        <row r="242">
          <cell r="C242">
            <v>20284000</v>
          </cell>
          <cell r="D242" t="str">
            <v>USD</v>
          </cell>
          <cell r="E242" t="str">
            <v>BID</v>
          </cell>
          <cell r="F242" t="str">
            <v>2457/OC-EC</v>
          </cell>
          <cell r="G242" t="str">
            <v>GOBIERNO CENTRAL</v>
          </cell>
          <cell r="H242" t="str">
            <v xml:space="preserve"> 01.02.2011 </v>
          </cell>
          <cell r="I242">
            <v>32350000.010000002</v>
          </cell>
          <cell r="J242" t="str">
            <v xml:space="preserve">  </v>
          </cell>
          <cell r="K242">
            <v>1540476.19</v>
          </cell>
          <cell r="L242">
            <v>293461.48</v>
          </cell>
          <cell r="M242" t="str">
            <v xml:space="preserve">  </v>
          </cell>
          <cell r="N242" t="str">
            <v xml:space="preserve">  </v>
          </cell>
          <cell r="O242" t="str">
            <v xml:space="preserve">  </v>
          </cell>
          <cell r="P242">
            <v>30809523.82</v>
          </cell>
        </row>
        <row r="243">
          <cell r="H243" t="str">
            <v xml:space="preserve">  </v>
          </cell>
          <cell r="I243" t="str">
            <v xml:space="preserve">  </v>
          </cell>
          <cell r="J243" t="str">
            <v xml:space="preserve">  </v>
          </cell>
          <cell r="K243" t="str">
            <v xml:space="preserve">  </v>
          </cell>
          <cell r="L243" t="str">
            <v xml:space="preserve">  </v>
          </cell>
          <cell r="M243" t="str">
            <v xml:space="preserve">  </v>
          </cell>
          <cell r="N243" t="str">
            <v xml:space="preserve">  </v>
          </cell>
          <cell r="O243" t="str">
            <v xml:space="preserve">  </v>
          </cell>
          <cell r="P243" t="str">
            <v xml:space="preserve">  </v>
          </cell>
        </row>
        <row r="244">
          <cell r="H244" t="str">
            <v xml:space="preserve">  </v>
          </cell>
          <cell r="I244" t="str">
            <v xml:space="preserve">  </v>
          </cell>
          <cell r="J244" t="str">
            <v xml:space="preserve">  </v>
          </cell>
          <cell r="K244" t="str">
            <v xml:space="preserve">  </v>
          </cell>
          <cell r="L244" t="str">
            <v xml:space="preserve">  </v>
          </cell>
          <cell r="M244" t="str">
            <v xml:space="preserve">  </v>
          </cell>
          <cell r="N244" t="str">
            <v xml:space="preserve">  </v>
          </cell>
          <cell r="O244" t="str">
            <v xml:space="preserve">  </v>
          </cell>
          <cell r="P244" t="str">
            <v xml:space="preserve">  </v>
          </cell>
        </row>
        <row r="245">
          <cell r="H245" t="str">
            <v xml:space="preserve">  </v>
          </cell>
          <cell r="I245" t="str">
            <v xml:space="preserve">  </v>
          </cell>
          <cell r="J245" t="str">
            <v xml:space="preserve">  </v>
          </cell>
          <cell r="K245" t="str">
            <v xml:space="preserve">  </v>
          </cell>
          <cell r="L245" t="str">
            <v xml:space="preserve">  </v>
          </cell>
          <cell r="M245" t="str">
            <v xml:space="preserve">  </v>
          </cell>
          <cell r="N245" t="str">
            <v xml:space="preserve">  </v>
          </cell>
          <cell r="O245" t="str">
            <v xml:space="preserve">  </v>
          </cell>
          <cell r="P245" t="str">
            <v xml:space="preserve">  </v>
          </cell>
        </row>
        <row r="246">
          <cell r="H246" t="str">
            <v xml:space="preserve">  </v>
          </cell>
          <cell r="I246" t="str">
            <v xml:space="preserve">  </v>
          </cell>
          <cell r="J246" t="str">
            <v xml:space="preserve">  </v>
          </cell>
          <cell r="K246" t="str">
            <v xml:space="preserve">  </v>
          </cell>
          <cell r="L246" t="str">
            <v xml:space="preserve">  </v>
          </cell>
          <cell r="M246" t="str">
            <v xml:space="preserve">  </v>
          </cell>
          <cell r="N246" t="str">
            <v xml:space="preserve">  </v>
          </cell>
          <cell r="O246" t="str">
            <v xml:space="preserve">  </v>
          </cell>
          <cell r="P246" t="str">
            <v xml:space="preserve">  </v>
          </cell>
        </row>
        <row r="247">
          <cell r="H247" t="str">
            <v xml:space="preserve">  </v>
          </cell>
          <cell r="I247" t="str">
            <v xml:space="preserve">  </v>
          </cell>
          <cell r="J247" t="str">
            <v xml:space="preserve">  </v>
          </cell>
          <cell r="K247" t="str">
            <v xml:space="preserve">  </v>
          </cell>
          <cell r="L247" t="str">
            <v xml:space="preserve">  </v>
          </cell>
          <cell r="M247" t="str">
            <v xml:space="preserve">  </v>
          </cell>
          <cell r="N247" t="str">
            <v xml:space="preserve">  </v>
          </cell>
          <cell r="O247" t="str">
            <v xml:space="preserve">  </v>
          </cell>
          <cell r="P247" t="str">
            <v xml:space="preserve">  </v>
          </cell>
        </row>
        <row r="248">
          <cell r="C248">
            <v>20285000</v>
          </cell>
          <cell r="D248" t="str">
            <v>USD</v>
          </cell>
          <cell r="E248" t="str">
            <v>BID</v>
          </cell>
          <cell r="F248" t="str">
            <v>2461/OC-EC</v>
          </cell>
          <cell r="G248" t="str">
            <v>GOBIERNO CENTRAL</v>
          </cell>
          <cell r="H248" t="str">
            <v xml:space="preserve"> 01.02.2011 </v>
          </cell>
          <cell r="I248">
            <v>44958007.130000003</v>
          </cell>
          <cell r="J248" t="str">
            <v xml:space="preserve">  </v>
          </cell>
          <cell r="K248">
            <v>2140857.4900000002</v>
          </cell>
          <cell r="L248">
            <v>407834.4</v>
          </cell>
          <cell r="M248" t="str">
            <v xml:space="preserve">  </v>
          </cell>
          <cell r="N248" t="str">
            <v xml:space="preserve">  </v>
          </cell>
          <cell r="O248" t="str">
            <v xml:space="preserve">  </v>
          </cell>
          <cell r="P248">
            <v>42817149.640000001</v>
          </cell>
        </row>
        <row r="249">
          <cell r="H249" t="str">
            <v xml:space="preserve">  </v>
          </cell>
          <cell r="I249" t="str">
            <v xml:space="preserve">  </v>
          </cell>
          <cell r="J249" t="str">
            <v xml:space="preserve">  </v>
          </cell>
          <cell r="K249" t="str">
            <v xml:space="preserve">  </v>
          </cell>
          <cell r="L249" t="str">
            <v xml:space="preserve">  </v>
          </cell>
          <cell r="M249" t="str">
            <v xml:space="preserve">  </v>
          </cell>
          <cell r="N249" t="str">
            <v xml:space="preserve">  </v>
          </cell>
          <cell r="O249" t="str">
            <v xml:space="preserve">  </v>
          </cell>
          <cell r="P249" t="str">
            <v xml:space="preserve">  </v>
          </cell>
        </row>
        <row r="250">
          <cell r="H250" t="str">
            <v xml:space="preserve">  </v>
          </cell>
          <cell r="I250" t="str">
            <v xml:space="preserve">  </v>
          </cell>
          <cell r="J250" t="str">
            <v xml:space="preserve">  </v>
          </cell>
          <cell r="K250" t="str">
            <v xml:space="preserve">  </v>
          </cell>
          <cell r="L250" t="str">
            <v xml:space="preserve">  </v>
          </cell>
          <cell r="M250" t="str">
            <v xml:space="preserve">  </v>
          </cell>
          <cell r="N250" t="str">
            <v xml:space="preserve">  </v>
          </cell>
          <cell r="O250" t="str">
            <v xml:space="preserve">  </v>
          </cell>
          <cell r="P250" t="str">
            <v xml:space="preserve">  </v>
          </cell>
        </row>
        <row r="251">
          <cell r="H251" t="str">
            <v xml:space="preserve">  </v>
          </cell>
          <cell r="I251" t="str">
            <v xml:space="preserve">  </v>
          </cell>
          <cell r="J251" t="str">
            <v xml:space="preserve">  </v>
          </cell>
          <cell r="K251" t="str">
            <v xml:space="preserve">  </v>
          </cell>
          <cell r="L251" t="str">
            <v xml:space="preserve">  </v>
          </cell>
          <cell r="M251" t="str">
            <v xml:space="preserve">  </v>
          </cell>
          <cell r="N251" t="str">
            <v xml:space="preserve">  </v>
          </cell>
          <cell r="O251" t="str">
            <v xml:space="preserve">  </v>
          </cell>
          <cell r="P251" t="str">
            <v xml:space="preserve">  </v>
          </cell>
        </row>
        <row r="252">
          <cell r="H252" t="str">
            <v xml:space="preserve">  </v>
          </cell>
          <cell r="I252" t="str">
            <v xml:space="preserve">  </v>
          </cell>
          <cell r="J252" t="str">
            <v xml:space="preserve">  </v>
          </cell>
          <cell r="K252" t="str">
            <v xml:space="preserve">  </v>
          </cell>
          <cell r="L252" t="str">
            <v xml:space="preserve">  </v>
          </cell>
          <cell r="M252" t="str">
            <v xml:space="preserve">  </v>
          </cell>
          <cell r="N252" t="str">
            <v xml:space="preserve">  </v>
          </cell>
          <cell r="O252" t="str">
            <v xml:space="preserve">  </v>
          </cell>
          <cell r="P252" t="str">
            <v xml:space="preserve">  </v>
          </cell>
        </row>
        <row r="253">
          <cell r="H253" t="str">
            <v xml:space="preserve">  </v>
          </cell>
          <cell r="I253" t="str">
            <v xml:space="preserve">  </v>
          </cell>
          <cell r="J253" t="str">
            <v xml:space="preserve">  </v>
          </cell>
          <cell r="K253" t="str">
            <v xml:space="preserve">  </v>
          </cell>
          <cell r="L253" t="str">
            <v xml:space="preserve">  </v>
          </cell>
          <cell r="M253" t="str">
            <v xml:space="preserve">  </v>
          </cell>
          <cell r="N253" t="str">
            <v xml:space="preserve">  </v>
          </cell>
          <cell r="O253" t="str">
            <v xml:space="preserve">  </v>
          </cell>
          <cell r="P253" t="str">
            <v xml:space="preserve">  </v>
          </cell>
        </row>
        <row r="254">
          <cell r="C254">
            <v>20286000</v>
          </cell>
          <cell r="D254" t="str">
            <v>USD</v>
          </cell>
          <cell r="E254" t="str">
            <v>BID</v>
          </cell>
          <cell r="F254" t="str">
            <v>2472/OC-EC</v>
          </cell>
          <cell r="G254" t="str">
            <v>GOBIERNO CENTRAL</v>
          </cell>
          <cell r="H254" t="str">
            <v xml:space="preserve"> 01.02.2011 </v>
          </cell>
          <cell r="I254">
            <v>25512091.920000002</v>
          </cell>
          <cell r="J254" t="str">
            <v xml:space="preserve">  </v>
          </cell>
          <cell r="K254">
            <v>1214861.52</v>
          </cell>
          <cell r="L254">
            <v>231431.72</v>
          </cell>
          <cell r="M254" t="str">
            <v xml:space="preserve">  </v>
          </cell>
          <cell r="N254" t="str">
            <v xml:space="preserve">  </v>
          </cell>
          <cell r="O254" t="str">
            <v xml:space="preserve">  </v>
          </cell>
          <cell r="P254">
            <v>24297230.399999999</v>
          </cell>
        </row>
        <row r="255">
          <cell r="H255" t="str">
            <v xml:space="preserve">  </v>
          </cell>
          <cell r="I255" t="str">
            <v xml:space="preserve">  </v>
          </cell>
          <cell r="J255" t="str">
            <v xml:space="preserve">  </v>
          </cell>
          <cell r="K255" t="str">
            <v xml:space="preserve">  </v>
          </cell>
          <cell r="L255" t="str">
            <v xml:space="preserve">  </v>
          </cell>
          <cell r="M255" t="str">
            <v xml:space="preserve">  </v>
          </cell>
          <cell r="N255" t="str">
            <v xml:space="preserve">  </v>
          </cell>
          <cell r="O255" t="str">
            <v xml:space="preserve">  </v>
          </cell>
          <cell r="P255" t="str">
            <v xml:space="preserve">  </v>
          </cell>
        </row>
        <row r="256">
          <cell r="H256" t="str">
            <v xml:space="preserve">  </v>
          </cell>
          <cell r="I256" t="str">
            <v xml:space="preserve">  </v>
          </cell>
          <cell r="J256" t="str">
            <v xml:space="preserve">  </v>
          </cell>
          <cell r="K256" t="str">
            <v xml:space="preserve">  </v>
          </cell>
          <cell r="L256" t="str">
            <v xml:space="preserve">  </v>
          </cell>
          <cell r="M256" t="str">
            <v xml:space="preserve">  </v>
          </cell>
          <cell r="N256" t="str">
            <v xml:space="preserve">  </v>
          </cell>
          <cell r="O256" t="str">
            <v xml:space="preserve">  </v>
          </cell>
          <cell r="P256" t="str">
            <v xml:space="preserve">  </v>
          </cell>
        </row>
        <row r="257">
          <cell r="H257" t="str">
            <v xml:space="preserve">  </v>
          </cell>
          <cell r="I257" t="str">
            <v xml:space="preserve">  </v>
          </cell>
          <cell r="J257" t="str">
            <v xml:space="preserve">  </v>
          </cell>
          <cell r="K257" t="str">
            <v xml:space="preserve">  </v>
          </cell>
          <cell r="L257" t="str">
            <v xml:space="preserve">  </v>
          </cell>
          <cell r="M257" t="str">
            <v xml:space="preserve">  </v>
          </cell>
          <cell r="N257" t="str">
            <v xml:space="preserve">  </v>
          </cell>
          <cell r="O257" t="str">
            <v xml:space="preserve">  </v>
          </cell>
          <cell r="P257" t="str">
            <v xml:space="preserve">  </v>
          </cell>
        </row>
        <row r="258">
          <cell r="H258" t="str">
            <v xml:space="preserve">  </v>
          </cell>
          <cell r="I258" t="str">
            <v xml:space="preserve">  </v>
          </cell>
          <cell r="J258" t="str">
            <v xml:space="preserve">  </v>
          </cell>
          <cell r="K258" t="str">
            <v xml:space="preserve">  </v>
          </cell>
          <cell r="L258" t="str">
            <v xml:space="preserve">  </v>
          </cell>
          <cell r="M258" t="str">
            <v xml:space="preserve">  </v>
          </cell>
          <cell r="N258" t="str">
            <v xml:space="preserve">  </v>
          </cell>
          <cell r="O258" t="str">
            <v xml:space="preserve">  </v>
          </cell>
          <cell r="P258" t="str">
            <v xml:space="preserve">  </v>
          </cell>
        </row>
        <row r="259">
          <cell r="H259" t="str">
            <v xml:space="preserve">  </v>
          </cell>
          <cell r="I259" t="str">
            <v xml:space="preserve">  </v>
          </cell>
          <cell r="J259" t="str">
            <v xml:space="preserve">  </v>
          </cell>
          <cell r="K259" t="str">
            <v xml:space="preserve">  </v>
          </cell>
          <cell r="L259" t="str">
            <v xml:space="preserve">  </v>
          </cell>
          <cell r="M259" t="str">
            <v xml:space="preserve">  </v>
          </cell>
          <cell r="N259" t="str">
            <v xml:space="preserve">  </v>
          </cell>
          <cell r="O259" t="str">
            <v xml:space="preserve">  </v>
          </cell>
          <cell r="P259" t="str">
            <v xml:space="preserve">  </v>
          </cell>
        </row>
        <row r="260">
          <cell r="C260">
            <v>20287000</v>
          </cell>
          <cell r="D260" t="str">
            <v>USD</v>
          </cell>
          <cell r="E260" t="str">
            <v>BID</v>
          </cell>
          <cell r="F260" t="str">
            <v>2487/OC-EC</v>
          </cell>
          <cell r="G260" t="str">
            <v>GOBIERNO CENTRAL</v>
          </cell>
          <cell r="H260" t="str">
            <v xml:space="preserve"> 03.03.2011 </v>
          </cell>
          <cell r="I260">
            <v>35356676.840000004</v>
          </cell>
          <cell r="J260" t="str">
            <v xml:space="preserve">  </v>
          </cell>
          <cell r="K260" t="str">
            <v xml:space="preserve">  </v>
          </cell>
          <cell r="L260" t="str">
            <v xml:space="preserve">  </v>
          </cell>
          <cell r="M260" t="str">
            <v xml:space="preserve">  </v>
          </cell>
          <cell r="N260" t="str">
            <v xml:space="preserve">  </v>
          </cell>
          <cell r="O260" t="str">
            <v xml:space="preserve">  </v>
          </cell>
          <cell r="P260">
            <v>35356676.840000004</v>
          </cell>
        </row>
        <row r="261">
          <cell r="H261" t="str">
            <v xml:space="preserve">  </v>
          </cell>
          <cell r="I261" t="str">
            <v xml:space="preserve">  </v>
          </cell>
          <cell r="J261" t="str">
            <v xml:space="preserve">  </v>
          </cell>
          <cell r="K261" t="str">
            <v xml:space="preserve">  </v>
          </cell>
          <cell r="L261" t="str">
            <v xml:space="preserve">  </v>
          </cell>
          <cell r="M261" t="str">
            <v xml:space="preserve">  </v>
          </cell>
          <cell r="N261" t="str">
            <v xml:space="preserve">  </v>
          </cell>
          <cell r="O261" t="str">
            <v xml:space="preserve">  </v>
          </cell>
          <cell r="P261" t="str">
            <v xml:space="preserve">  </v>
          </cell>
        </row>
        <row r="262">
          <cell r="H262" t="str">
            <v xml:space="preserve">  </v>
          </cell>
          <cell r="I262" t="str">
            <v xml:space="preserve">  </v>
          </cell>
          <cell r="J262" t="str">
            <v xml:space="preserve">  </v>
          </cell>
          <cell r="K262" t="str">
            <v xml:space="preserve">  </v>
          </cell>
          <cell r="L262" t="str">
            <v xml:space="preserve">  </v>
          </cell>
          <cell r="M262" t="str">
            <v xml:space="preserve">  </v>
          </cell>
          <cell r="N262" t="str">
            <v xml:space="preserve">  </v>
          </cell>
          <cell r="O262" t="str">
            <v xml:space="preserve">  </v>
          </cell>
          <cell r="P262" t="str">
            <v xml:space="preserve">  </v>
          </cell>
        </row>
        <row r="263">
          <cell r="H263" t="str">
            <v xml:space="preserve">  </v>
          </cell>
          <cell r="I263" t="str">
            <v xml:space="preserve">  </v>
          </cell>
          <cell r="J263" t="str">
            <v xml:space="preserve">  </v>
          </cell>
          <cell r="K263" t="str">
            <v xml:space="preserve">  </v>
          </cell>
          <cell r="L263" t="str">
            <v xml:space="preserve">  </v>
          </cell>
          <cell r="M263" t="str">
            <v xml:space="preserve">  </v>
          </cell>
          <cell r="N263" t="str">
            <v xml:space="preserve">  </v>
          </cell>
          <cell r="O263" t="str">
            <v xml:space="preserve">  </v>
          </cell>
          <cell r="P263" t="str">
            <v xml:space="preserve">  </v>
          </cell>
        </row>
        <row r="264">
          <cell r="H264" t="str">
            <v xml:space="preserve">  </v>
          </cell>
          <cell r="I264" t="str">
            <v xml:space="preserve">  </v>
          </cell>
          <cell r="J264" t="str">
            <v xml:space="preserve">  </v>
          </cell>
          <cell r="K264" t="str">
            <v xml:space="preserve">  </v>
          </cell>
          <cell r="L264" t="str">
            <v xml:space="preserve">  </v>
          </cell>
          <cell r="M264" t="str">
            <v xml:space="preserve">  </v>
          </cell>
          <cell r="N264" t="str">
            <v xml:space="preserve">  </v>
          </cell>
          <cell r="O264" t="str">
            <v xml:space="preserve">  </v>
          </cell>
          <cell r="P264" t="str">
            <v xml:space="preserve">  </v>
          </cell>
        </row>
        <row r="265">
          <cell r="H265" t="str">
            <v xml:space="preserve">  </v>
          </cell>
          <cell r="I265" t="str">
            <v xml:space="preserve">  </v>
          </cell>
          <cell r="J265" t="str">
            <v xml:space="preserve">  </v>
          </cell>
          <cell r="K265" t="str">
            <v xml:space="preserve">  </v>
          </cell>
          <cell r="L265" t="str">
            <v xml:space="preserve">  </v>
          </cell>
          <cell r="M265" t="str">
            <v xml:space="preserve">  </v>
          </cell>
          <cell r="N265" t="str">
            <v xml:space="preserve">  </v>
          </cell>
          <cell r="O265" t="str">
            <v xml:space="preserve">  </v>
          </cell>
          <cell r="P265" t="str">
            <v xml:space="preserve">  </v>
          </cell>
        </row>
        <row r="266">
          <cell r="C266">
            <v>20288000</v>
          </cell>
          <cell r="D266" t="str">
            <v>USD</v>
          </cell>
          <cell r="E266" t="str">
            <v>BID</v>
          </cell>
          <cell r="F266" t="str">
            <v>2431/OC-EC</v>
          </cell>
          <cell r="G266" t="str">
            <v>GOBIERNO CENTRAL</v>
          </cell>
          <cell r="H266" t="str">
            <v xml:space="preserve"> 27.03.2011 </v>
          </cell>
          <cell r="I266">
            <v>38502901.649999999</v>
          </cell>
          <cell r="J266" t="str">
            <v xml:space="preserve">  </v>
          </cell>
          <cell r="K266" t="str">
            <v xml:space="preserve">  </v>
          </cell>
          <cell r="L266" t="str">
            <v xml:space="preserve">  </v>
          </cell>
          <cell r="M266" t="str">
            <v xml:space="preserve">  </v>
          </cell>
          <cell r="N266" t="str">
            <v xml:space="preserve">  </v>
          </cell>
          <cell r="O266" t="str">
            <v xml:space="preserve">  </v>
          </cell>
          <cell r="P266">
            <v>38502901.649999999</v>
          </cell>
        </row>
        <row r="267">
          <cell r="H267" t="str">
            <v xml:space="preserve">  </v>
          </cell>
          <cell r="I267" t="str">
            <v xml:space="preserve">  </v>
          </cell>
          <cell r="J267" t="str">
            <v xml:space="preserve">  </v>
          </cell>
          <cell r="K267" t="str">
            <v xml:space="preserve">  </v>
          </cell>
          <cell r="L267" t="str">
            <v xml:space="preserve">  </v>
          </cell>
          <cell r="M267" t="str">
            <v xml:space="preserve">  </v>
          </cell>
          <cell r="N267" t="str">
            <v xml:space="preserve">  </v>
          </cell>
          <cell r="O267" t="str">
            <v xml:space="preserve">  </v>
          </cell>
          <cell r="P267" t="str">
            <v xml:space="preserve">  </v>
          </cell>
        </row>
        <row r="268">
          <cell r="H268" t="str">
            <v xml:space="preserve">  </v>
          </cell>
          <cell r="I268" t="str">
            <v xml:space="preserve">  </v>
          </cell>
          <cell r="J268" t="str">
            <v xml:space="preserve">  </v>
          </cell>
          <cell r="K268" t="str">
            <v xml:space="preserve">  </v>
          </cell>
          <cell r="L268" t="str">
            <v xml:space="preserve">  </v>
          </cell>
          <cell r="M268" t="str">
            <v xml:space="preserve">  </v>
          </cell>
          <cell r="N268" t="str">
            <v xml:space="preserve">  </v>
          </cell>
          <cell r="O268" t="str">
            <v xml:space="preserve">  </v>
          </cell>
          <cell r="P268" t="str">
            <v xml:space="preserve">  </v>
          </cell>
        </row>
        <row r="269">
          <cell r="H269" t="str">
            <v xml:space="preserve">  </v>
          </cell>
          <cell r="I269" t="str">
            <v xml:space="preserve">  </v>
          </cell>
          <cell r="J269" t="str">
            <v xml:space="preserve">  </v>
          </cell>
          <cell r="K269" t="str">
            <v xml:space="preserve">  </v>
          </cell>
          <cell r="L269" t="str">
            <v xml:space="preserve">  </v>
          </cell>
          <cell r="M269" t="str">
            <v xml:space="preserve">  </v>
          </cell>
          <cell r="N269" t="str">
            <v xml:space="preserve">  </v>
          </cell>
          <cell r="O269" t="str">
            <v xml:space="preserve">  </v>
          </cell>
          <cell r="P269" t="str">
            <v xml:space="preserve">  </v>
          </cell>
        </row>
        <row r="270">
          <cell r="H270" t="str">
            <v xml:space="preserve">  </v>
          </cell>
          <cell r="I270" t="str">
            <v xml:space="preserve">  </v>
          </cell>
          <cell r="J270" t="str">
            <v xml:space="preserve">  </v>
          </cell>
          <cell r="K270" t="str">
            <v xml:space="preserve">  </v>
          </cell>
          <cell r="L270" t="str">
            <v xml:space="preserve">  </v>
          </cell>
          <cell r="M270" t="str">
            <v xml:space="preserve">  </v>
          </cell>
          <cell r="N270" t="str">
            <v xml:space="preserve">  </v>
          </cell>
          <cell r="O270" t="str">
            <v xml:space="preserve">  </v>
          </cell>
          <cell r="P270" t="str">
            <v xml:space="preserve">  </v>
          </cell>
        </row>
        <row r="271">
          <cell r="H271" t="str">
            <v xml:space="preserve">  </v>
          </cell>
          <cell r="I271" t="str">
            <v xml:space="preserve">  </v>
          </cell>
          <cell r="J271" t="str">
            <v xml:space="preserve">  </v>
          </cell>
          <cell r="K271" t="str">
            <v xml:space="preserve">  </v>
          </cell>
          <cell r="L271" t="str">
            <v xml:space="preserve">  </v>
          </cell>
          <cell r="M271" t="str">
            <v xml:space="preserve">  </v>
          </cell>
          <cell r="N271" t="str">
            <v xml:space="preserve">  </v>
          </cell>
          <cell r="O271" t="str">
            <v xml:space="preserve">  </v>
          </cell>
          <cell r="P271" t="str">
            <v xml:space="preserve">  </v>
          </cell>
        </row>
        <row r="272">
          <cell r="C272">
            <v>20289000</v>
          </cell>
          <cell r="D272" t="str">
            <v>USD</v>
          </cell>
          <cell r="E272" t="str">
            <v>BID</v>
          </cell>
          <cell r="F272" t="str">
            <v>2585/OC-EC</v>
          </cell>
          <cell r="G272" t="str">
            <v>GOBIERNO CENTRAL</v>
          </cell>
          <cell r="H272" t="str">
            <v xml:space="preserve"> 02.12.2011 </v>
          </cell>
          <cell r="I272">
            <v>18777987.149999999</v>
          </cell>
          <cell r="J272" t="str">
            <v xml:space="preserve">  </v>
          </cell>
          <cell r="K272" t="str">
            <v xml:space="preserve">  </v>
          </cell>
          <cell r="L272" t="str">
            <v xml:space="preserve">  </v>
          </cell>
          <cell r="M272" t="str">
            <v xml:space="preserve">  </v>
          </cell>
          <cell r="N272" t="str">
            <v xml:space="preserve">  </v>
          </cell>
          <cell r="O272" t="str">
            <v xml:space="preserve">  </v>
          </cell>
          <cell r="P272">
            <v>18777987.149999999</v>
          </cell>
        </row>
        <row r="273">
          <cell r="H273" t="str">
            <v xml:space="preserve">  </v>
          </cell>
          <cell r="I273" t="str">
            <v xml:space="preserve">  </v>
          </cell>
          <cell r="J273" t="str">
            <v xml:space="preserve">  </v>
          </cell>
          <cell r="K273" t="str">
            <v xml:space="preserve">  </v>
          </cell>
          <cell r="L273" t="str">
            <v xml:space="preserve">  </v>
          </cell>
          <cell r="M273" t="str">
            <v xml:space="preserve">  </v>
          </cell>
          <cell r="N273" t="str">
            <v xml:space="preserve">  </v>
          </cell>
          <cell r="O273" t="str">
            <v xml:space="preserve">  </v>
          </cell>
          <cell r="P273" t="str">
            <v xml:space="preserve">  </v>
          </cell>
        </row>
        <row r="274">
          <cell r="H274" t="str">
            <v xml:space="preserve">  </v>
          </cell>
          <cell r="I274" t="str">
            <v xml:space="preserve">  </v>
          </cell>
          <cell r="J274" t="str">
            <v xml:space="preserve">  </v>
          </cell>
          <cell r="K274" t="str">
            <v xml:space="preserve">  </v>
          </cell>
          <cell r="L274" t="str">
            <v xml:space="preserve">  </v>
          </cell>
          <cell r="M274" t="str">
            <v xml:space="preserve">  </v>
          </cell>
          <cell r="N274" t="str">
            <v xml:space="preserve">  </v>
          </cell>
          <cell r="O274" t="str">
            <v xml:space="preserve">  </v>
          </cell>
          <cell r="P274" t="str">
            <v xml:space="preserve">  </v>
          </cell>
        </row>
        <row r="275">
          <cell r="H275" t="str">
            <v xml:space="preserve">  </v>
          </cell>
          <cell r="I275" t="str">
            <v xml:space="preserve">  </v>
          </cell>
          <cell r="J275" t="str">
            <v xml:space="preserve">  </v>
          </cell>
          <cell r="K275" t="str">
            <v xml:space="preserve">  </v>
          </cell>
          <cell r="L275" t="str">
            <v xml:space="preserve">  </v>
          </cell>
          <cell r="M275" t="str">
            <v xml:space="preserve">  </v>
          </cell>
          <cell r="N275" t="str">
            <v xml:space="preserve">  </v>
          </cell>
          <cell r="O275" t="str">
            <v xml:space="preserve">  </v>
          </cell>
          <cell r="P275" t="str">
            <v xml:space="preserve">  </v>
          </cell>
        </row>
        <row r="276">
          <cell r="H276" t="str">
            <v xml:space="preserve">  </v>
          </cell>
          <cell r="I276" t="str">
            <v xml:space="preserve">  </v>
          </cell>
          <cell r="J276" t="str">
            <v xml:space="preserve">  </v>
          </cell>
          <cell r="K276" t="str">
            <v xml:space="preserve">  </v>
          </cell>
          <cell r="L276" t="str">
            <v xml:space="preserve">  </v>
          </cell>
          <cell r="M276" t="str">
            <v xml:space="preserve">  </v>
          </cell>
          <cell r="N276" t="str">
            <v xml:space="preserve">  </v>
          </cell>
          <cell r="O276" t="str">
            <v xml:space="preserve">  </v>
          </cell>
          <cell r="P276" t="str">
            <v xml:space="preserve">  </v>
          </cell>
        </row>
        <row r="277">
          <cell r="H277" t="str">
            <v xml:space="preserve">  </v>
          </cell>
          <cell r="I277" t="str">
            <v xml:space="preserve">  </v>
          </cell>
          <cell r="J277" t="str">
            <v xml:space="preserve">  </v>
          </cell>
          <cell r="K277" t="str">
            <v xml:space="preserve">  </v>
          </cell>
          <cell r="L277" t="str">
            <v xml:space="preserve">  </v>
          </cell>
          <cell r="M277" t="str">
            <v xml:space="preserve">  </v>
          </cell>
          <cell r="N277" t="str">
            <v xml:space="preserve">  </v>
          </cell>
          <cell r="O277" t="str">
            <v xml:space="preserve">  </v>
          </cell>
          <cell r="P277" t="str">
            <v xml:space="preserve">  </v>
          </cell>
        </row>
        <row r="278">
          <cell r="C278">
            <v>20290000</v>
          </cell>
          <cell r="D278" t="str">
            <v>USD</v>
          </cell>
          <cell r="E278" t="str">
            <v>BID</v>
          </cell>
          <cell r="F278" t="str">
            <v>2653/OC-EC</v>
          </cell>
          <cell r="G278" t="str">
            <v>GOBIERNO CENTRAL</v>
          </cell>
          <cell r="H278" t="str">
            <v xml:space="preserve"> 15.12.2011 </v>
          </cell>
          <cell r="I278">
            <v>136909717.632</v>
          </cell>
          <cell r="J278" t="str">
            <v xml:space="preserve">  </v>
          </cell>
          <cell r="K278" t="str">
            <v xml:space="preserve">  </v>
          </cell>
          <cell r="L278" t="str">
            <v xml:space="preserve">  </v>
          </cell>
          <cell r="M278" t="str">
            <v xml:space="preserve">  </v>
          </cell>
          <cell r="N278" t="str">
            <v xml:space="preserve">  </v>
          </cell>
          <cell r="O278" t="str">
            <v xml:space="preserve">  </v>
          </cell>
          <cell r="P278">
            <v>136909717.632</v>
          </cell>
        </row>
        <row r="279">
          <cell r="H279" t="str">
            <v xml:space="preserve">  </v>
          </cell>
          <cell r="I279" t="str">
            <v xml:space="preserve">  </v>
          </cell>
          <cell r="J279" t="str">
            <v xml:space="preserve">  </v>
          </cell>
          <cell r="K279" t="str">
            <v xml:space="preserve">  </v>
          </cell>
          <cell r="L279" t="str">
            <v xml:space="preserve">  </v>
          </cell>
          <cell r="M279" t="str">
            <v xml:space="preserve">  </v>
          </cell>
          <cell r="N279" t="str">
            <v xml:space="preserve">  </v>
          </cell>
          <cell r="O279" t="str">
            <v xml:space="preserve">  </v>
          </cell>
          <cell r="P279" t="str">
            <v xml:space="preserve">  </v>
          </cell>
        </row>
        <row r="280">
          <cell r="H280" t="str">
            <v xml:space="preserve">  </v>
          </cell>
          <cell r="I280" t="str">
            <v xml:space="preserve">  </v>
          </cell>
          <cell r="J280" t="str">
            <v xml:space="preserve">  </v>
          </cell>
          <cell r="K280" t="str">
            <v xml:space="preserve">  </v>
          </cell>
          <cell r="L280" t="str">
            <v xml:space="preserve">  </v>
          </cell>
          <cell r="M280" t="str">
            <v xml:space="preserve">  </v>
          </cell>
          <cell r="N280" t="str">
            <v xml:space="preserve">  </v>
          </cell>
          <cell r="O280" t="str">
            <v xml:space="preserve">  </v>
          </cell>
          <cell r="P280" t="str">
            <v xml:space="preserve">  </v>
          </cell>
        </row>
        <row r="281">
          <cell r="H281" t="str">
            <v xml:space="preserve">  </v>
          </cell>
          <cell r="I281" t="str">
            <v xml:space="preserve">  </v>
          </cell>
          <cell r="J281" t="str">
            <v xml:space="preserve">  </v>
          </cell>
          <cell r="K281" t="str">
            <v xml:space="preserve">  </v>
          </cell>
          <cell r="L281" t="str">
            <v xml:space="preserve">  </v>
          </cell>
          <cell r="M281" t="str">
            <v xml:space="preserve">  </v>
          </cell>
          <cell r="N281" t="str">
            <v xml:space="preserve">  </v>
          </cell>
          <cell r="O281" t="str">
            <v xml:space="preserve">  </v>
          </cell>
          <cell r="P281" t="str">
            <v xml:space="preserve">  </v>
          </cell>
        </row>
        <row r="282">
          <cell r="H282" t="str">
            <v xml:space="preserve">  </v>
          </cell>
          <cell r="I282" t="str">
            <v xml:space="preserve">  </v>
          </cell>
          <cell r="J282" t="str">
            <v xml:space="preserve">  </v>
          </cell>
          <cell r="K282" t="str">
            <v xml:space="preserve">  </v>
          </cell>
          <cell r="L282" t="str">
            <v xml:space="preserve">  </v>
          </cell>
          <cell r="M282" t="str">
            <v xml:space="preserve">  </v>
          </cell>
          <cell r="N282" t="str">
            <v xml:space="preserve">  </v>
          </cell>
          <cell r="O282" t="str">
            <v xml:space="preserve">  </v>
          </cell>
          <cell r="P282" t="str">
            <v xml:space="preserve">  </v>
          </cell>
        </row>
        <row r="283">
          <cell r="H283" t="str">
            <v xml:space="preserve">  </v>
          </cell>
          <cell r="I283" t="str">
            <v xml:space="preserve">  </v>
          </cell>
          <cell r="J283" t="str">
            <v xml:space="preserve">  </v>
          </cell>
          <cell r="K283" t="str">
            <v xml:space="preserve">  </v>
          </cell>
          <cell r="L283" t="str">
            <v xml:space="preserve">  </v>
          </cell>
          <cell r="M283" t="str">
            <v xml:space="preserve">  </v>
          </cell>
          <cell r="N283" t="str">
            <v xml:space="preserve">  </v>
          </cell>
          <cell r="O283" t="str">
            <v xml:space="preserve">  </v>
          </cell>
          <cell r="P283" t="str">
            <v xml:space="preserve">  </v>
          </cell>
        </row>
        <row r="284">
          <cell r="C284">
            <v>20291000</v>
          </cell>
          <cell r="D284" t="str">
            <v>USD</v>
          </cell>
          <cell r="E284" t="str">
            <v>BID</v>
          </cell>
          <cell r="F284" t="str">
            <v>2608/OC-EC</v>
          </cell>
          <cell r="G284" t="str">
            <v>GOBIERNO CENTRAL</v>
          </cell>
          <cell r="H284" t="str">
            <v xml:space="preserve"> 02.05.2012 </v>
          </cell>
          <cell r="I284">
            <v>19999999.938999999</v>
          </cell>
          <cell r="J284" t="str">
            <v xml:space="preserve">  </v>
          </cell>
          <cell r="K284" t="str">
            <v xml:space="preserve">  </v>
          </cell>
          <cell r="L284" t="str">
            <v xml:space="preserve">  </v>
          </cell>
          <cell r="M284" t="str">
            <v xml:space="preserve">  </v>
          </cell>
          <cell r="N284" t="str">
            <v xml:space="preserve">  </v>
          </cell>
          <cell r="O284" t="str">
            <v xml:space="preserve">  </v>
          </cell>
          <cell r="P284">
            <v>19999999.938999999</v>
          </cell>
        </row>
        <row r="285">
          <cell r="H285" t="str">
            <v xml:space="preserve">  </v>
          </cell>
          <cell r="I285" t="str">
            <v xml:space="preserve">  </v>
          </cell>
          <cell r="J285" t="str">
            <v xml:space="preserve">  </v>
          </cell>
          <cell r="K285" t="str">
            <v xml:space="preserve">  </v>
          </cell>
          <cell r="L285" t="str">
            <v xml:space="preserve">  </v>
          </cell>
          <cell r="M285" t="str">
            <v xml:space="preserve">  </v>
          </cell>
          <cell r="N285" t="str">
            <v xml:space="preserve">  </v>
          </cell>
          <cell r="O285" t="str">
            <v xml:space="preserve">  </v>
          </cell>
          <cell r="P285" t="str">
            <v xml:space="preserve">  </v>
          </cell>
        </row>
        <row r="286">
          <cell r="H286" t="str">
            <v xml:space="preserve">  </v>
          </cell>
          <cell r="I286" t="str">
            <v xml:space="preserve">  </v>
          </cell>
          <cell r="J286" t="str">
            <v xml:space="preserve">  </v>
          </cell>
          <cell r="K286" t="str">
            <v xml:space="preserve">  </v>
          </cell>
          <cell r="L286" t="str">
            <v xml:space="preserve">  </v>
          </cell>
          <cell r="M286" t="str">
            <v xml:space="preserve">  </v>
          </cell>
          <cell r="N286" t="str">
            <v xml:space="preserve">  </v>
          </cell>
          <cell r="O286" t="str">
            <v xml:space="preserve">  </v>
          </cell>
          <cell r="P286" t="str">
            <v xml:space="preserve">  </v>
          </cell>
        </row>
        <row r="287">
          <cell r="H287" t="str">
            <v xml:space="preserve">  </v>
          </cell>
          <cell r="I287" t="str">
            <v xml:space="preserve">  </v>
          </cell>
          <cell r="J287" t="str">
            <v xml:space="preserve">  </v>
          </cell>
          <cell r="K287" t="str">
            <v xml:space="preserve">  </v>
          </cell>
          <cell r="L287" t="str">
            <v xml:space="preserve">  </v>
          </cell>
          <cell r="M287" t="str">
            <v xml:space="preserve">  </v>
          </cell>
          <cell r="N287" t="str">
            <v xml:space="preserve">  </v>
          </cell>
          <cell r="O287" t="str">
            <v xml:space="preserve">  </v>
          </cell>
          <cell r="P287" t="str">
            <v xml:space="preserve">  </v>
          </cell>
        </row>
        <row r="288">
          <cell r="H288" t="str">
            <v xml:space="preserve">  </v>
          </cell>
          <cell r="I288" t="str">
            <v xml:space="preserve">  </v>
          </cell>
          <cell r="J288" t="str">
            <v xml:space="preserve">  </v>
          </cell>
          <cell r="K288" t="str">
            <v xml:space="preserve">  </v>
          </cell>
          <cell r="L288" t="str">
            <v xml:space="preserve">  </v>
          </cell>
          <cell r="M288" t="str">
            <v xml:space="preserve">  </v>
          </cell>
          <cell r="N288" t="str">
            <v xml:space="preserve">  </v>
          </cell>
          <cell r="O288" t="str">
            <v xml:space="preserve">  </v>
          </cell>
          <cell r="P288" t="str">
            <v xml:space="preserve">  </v>
          </cell>
        </row>
        <row r="289">
          <cell r="H289" t="str">
            <v xml:space="preserve">  </v>
          </cell>
          <cell r="I289" t="str">
            <v xml:space="preserve">  </v>
          </cell>
          <cell r="J289" t="str">
            <v xml:space="preserve">  </v>
          </cell>
          <cell r="K289" t="str">
            <v xml:space="preserve">  </v>
          </cell>
          <cell r="L289" t="str">
            <v xml:space="preserve">  </v>
          </cell>
          <cell r="M289" t="str">
            <v xml:space="preserve">  </v>
          </cell>
          <cell r="N289" t="str">
            <v xml:space="preserve">  </v>
          </cell>
          <cell r="O289" t="str">
            <v xml:space="preserve">  </v>
          </cell>
          <cell r="P289" t="str">
            <v xml:space="preserve">  </v>
          </cell>
        </row>
        <row r="290">
          <cell r="C290">
            <v>20292000</v>
          </cell>
          <cell r="D290" t="str">
            <v>USD</v>
          </cell>
          <cell r="E290" t="str">
            <v>BID</v>
          </cell>
          <cell r="F290" t="str">
            <v>2584/OC-EC</v>
          </cell>
          <cell r="G290" t="str">
            <v>GOBIERNO CENTRAL</v>
          </cell>
          <cell r="H290" t="str">
            <v xml:space="preserve"> 02.05.2012 </v>
          </cell>
          <cell r="I290">
            <v>1161433.0900000001</v>
          </cell>
          <cell r="J290" t="str">
            <v xml:space="preserve">  </v>
          </cell>
          <cell r="K290" t="str">
            <v xml:space="preserve">  </v>
          </cell>
          <cell r="L290" t="str">
            <v xml:space="preserve">  </v>
          </cell>
          <cell r="M290" t="str">
            <v xml:space="preserve">  </v>
          </cell>
          <cell r="N290" t="str">
            <v xml:space="preserve">  </v>
          </cell>
          <cell r="O290" t="str">
            <v xml:space="preserve">  </v>
          </cell>
          <cell r="P290">
            <v>1161433.0900000001</v>
          </cell>
        </row>
        <row r="291">
          <cell r="H291" t="str">
            <v xml:space="preserve">  </v>
          </cell>
          <cell r="I291" t="str">
            <v xml:space="preserve">  </v>
          </cell>
          <cell r="J291" t="str">
            <v xml:space="preserve">  </v>
          </cell>
          <cell r="K291" t="str">
            <v xml:space="preserve">  </v>
          </cell>
          <cell r="L291" t="str">
            <v xml:space="preserve">  </v>
          </cell>
          <cell r="M291" t="str">
            <v xml:space="preserve">  </v>
          </cell>
          <cell r="N291" t="str">
            <v xml:space="preserve">  </v>
          </cell>
          <cell r="O291" t="str">
            <v xml:space="preserve">  </v>
          </cell>
          <cell r="P291" t="str">
            <v xml:space="preserve">  </v>
          </cell>
        </row>
        <row r="292">
          <cell r="H292" t="str">
            <v xml:space="preserve">  </v>
          </cell>
          <cell r="I292" t="str">
            <v xml:space="preserve">  </v>
          </cell>
          <cell r="J292" t="str">
            <v xml:space="preserve">  </v>
          </cell>
          <cell r="K292" t="str">
            <v xml:space="preserve">  </v>
          </cell>
          <cell r="L292" t="str">
            <v xml:space="preserve">  </v>
          </cell>
          <cell r="M292" t="str">
            <v xml:space="preserve">  </v>
          </cell>
          <cell r="N292" t="str">
            <v xml:space="preserve">  </v>
          </cell>
          <cell r="O292" t="str">
            <v xml:space="preserve">  </v>
          </cell>
          <cell r="P292" t="str">
            <v xml:space="preserve">  </v>
          </cell>
        </row>
        <row r="293">
          <cell r="H293" t="str">
            <v xml:space="preserve">  </v>
          </cell>
          <cell r="I293" t="str">
            <v xml:space="preserve">  </v>
          </cell>
          <cell r="J293" t="str">
            <v xml:space="preserve">  </v>
          </cell>
          <cell r="K293" t="str">
            <v xml:space="preserve">  </v>
          </cell>
          <cell r="L293" t="str">
            <v xml:space="preserve">  </v>
          </cell>
          <cell r="M293" t="str">
            <v xml:space="preserve">  </v>
          </cell>
          <cell r="N293" t="str">
            <v xml:space="preserve">  </v>
          </cell>
          <cell r="O293" t="str">
            <v xml:space="preserve">  </v>
          </cell>
          <cell r="P293" t="str">
            <v xml:space="preserve">  </v>
          </cell>
        </row>
        <row r="294">
          <cell r="H294" t="str">
            <v xml:space="preserve">  </v>
          </cell>
          <cell r="I294" t="str">
            <v xml:space="preserve">  </v>
          </cell>
          <cell r="J294" t="str">
            <v xml:space="preserve">  </v>
          </cell>
          <cell r="K294" t="str">
            <v xml:space="preserve">  </v>
          </cell>
          <cell r="L294" t="str">
            <v xml:space="preserve">  </v>
          </cell>
          <cell r="M294" t="str">
            <v xml:space="preserve">  </v>
          </cell>
          <cell r="N294" t="str">
            <v xml:space="preserve">  </v>
          </cell>
          <cell r="O294" t="str">
            <v xml:space="preserve">  </v>
          </cell>
          <cell r="P294" t="str">
            <v xml:space="preserve">  </v>
          </cell>
        </row>
        <row r="295">
          <cell r="H295" t="str">
            <v xml:space="preserve">  </v>
          </cell>
          <cell r="I295" t="str">
            <v xml:space="preserve">  </v>
          </cell>
          <cell r="J295" t="str">
            <v xml:space="preserve">  </v>
          </cell>
          <cell r="K295" t="str">
            <v xml:space="preserve">  </v>
          </cell>
          <cell r="L295" t="str">
            <v xml:space="preserve">  </v>
          </cell>
          <cell r="M295" t="str">
            <v xml:space="preserve">  </v>
          </cell>
          <cell r="N295" t="str">
            <v xml:space="preserve">  </v>
          </cell>
          <cell r="O295" t="str">
            <v xml:space="preserve">  </v>
          </cell>
          <cell r="P295" t="str">
            <v xml:space="preserve">  </v>
          </cell>
        </row>
        <row r="296">
          <cell r="C296">
            <v>20293000</v>
          </cell>
          <cell r="D296" t="str">
            <v>USD</v>
          </cell>
          <cell r="E296" t="str">
            <v>BID</v>
          </cell>
          <cell r="F296" t="str">
            <v>2678/OC-EC</v>
          </cell>
          <cell r="G296" t="str">
            <v>GOBIERNO CENTRAL</v>
          </cell>
          <cell r="H296" t="str">
            <v xml:space="preserve"> 16.03.2012 </v>
          </cell>
          <cell r="I296">
            <v>8132756.3600000003</v>
          </cell>
          <cell r="J296" t="str">
            <v xml:space="preserve">  </v>
          </cell>
          <cell r="K296" t="str">
            <v xml:space="preserve">  </v>
          </cell>
          <cell r="L296" t="str">
            <v xml:space="preserve">  </v>
          </cell>
          <cell r="M296" t="str">
            <v xml:space="preserve">  </v>
          </cell>
          <cell r="N296" t="str">
            <v xml:space="preserve">  </v>
          </cell>
          <cell r="O296" t="str">
            <v xml:space="preserve">  </v>
          </cell>
          <cell r="P296">
            <v>8132756.3600000003</v>
          </cell>
        </row>
        <row r="297">
          <cell r="H297" t="str">
            <v xml:space="preserve">  </v>
          </cell>
          <cell r="I297" t="str">
            <v xml:space="preserve">  </v>
          </cell>
          <cell r="J297" t="str">
            <v xml:space="preserve">  </v>
          </cell>
          <cell r="K297" t="str">
            <v xml:space="preserve">  </v>
          </cell>
          <cell r="L297" t="str">
            <v xml:space="preserve">  </v>
          </cell>
          <cell r="M297" t="str">
            <v xml:space="preserve">  </v>
          </cell>
          <cell r="N297" t="str">
            <v xml:space="preserve">  </v>
          </cell>
          <cell r="O297" t="str">
            <v xml:space="preserve">  </v>
          </cell>
          <cell r="P297" t="str">
            <v xml:space="preserve">  </v>
          </cell>
        </row>
        <row r="298">
          <cell r="H298" t="str">
            <v xml:space="preserve">  </v>
          </cell>
          <cell r="I298" t="str">
            <v xml:space="preserve">  </v>
          </cell>
          <cell r="J298" t="str">
            <v xml:space="preserve">  </v>
          </cell>
          <cell r="K298" t="str">
            <v xml:space="preserve">  </v>
          </cell>
          <cell r="L298" t="str">
            <v xml:space="preserve">  </v>
          </cell>
          <cell r="M298" t="str">
            <v xml:space="preserve">  </v>
          </cell>
          <cell r="N298" t="str">
            <v xml:space="preserve">  </v>
          </cell>
          <cell r="O298" t="str">
            <v xml:space="preserve">  </v>
          </cell>
          <cell r="P298" t="str">
            <v xml:space="preserve">  </v>
          </cell>
        </row>
        <row r="299">
          <cell r="H299" t="str">
            <v xml:space="preserve">  </v>
          </cell>
          <cell r="I299" t="str">
            <v xml:space="preserve">  </v>
          </cell>
          <cell r="J299" t="str">
            <v xml:space="preserve">  </v>
          </cell>
          <cell r="K299" t="str">
            <v xml:space="preserve">  </v>
          </cell>
          <cell r="L299" t="str">
            <v xml:space="preserve">  </v>
          </cell>
          <cell r="M299" t="str">
            <v xml:space="preserve">  </v>
          </cell>
          <cell r="N299" t="str">
            <v xml:space="preserve">  </v>
          </cell>
          <cell r="O299" t="str">
            <v xml:space="preserve">  </v>
          </cell>
          <cell r="P299" t="str">
            <v xml:space="preserve">  </v>
          </cell>
        </row>
        <row r="300">
          <cell r="H300" t="str">
            <v xml:space="preserve">  </v>
          </cell>
          <cell r="I300" t="str">
            <v xml:space="preserve">  </v>
          </cell>
          <cell r="J300" t="str">
            <v xml:space="preserve">  </v>
          </cell>
          <cell r="K300" t="str">
            <v xml:space="preserve">  </v>
          </cell>
          <cell r="L300" t="str">
            <v xml:space="preserve">  </v>
          </cell>
          <cell r="M300" t="str">
            <v xml:space="preserve">  </v>
          </cell>
          <cell r="N300" t="str">
            <v xml:space="preserve">  </v>
          </cell>
          <cell r="O300" t="str">
            <v xml:space="preserve">  </v>
          </cell>
          <cell r="P300" t="str">
            <v xml:space="preserve">  </v>
          </cell>
        </row>
        <row r="301">
          <cell r="H301" t="str">
            <v xml:space="preserve">  </v>
          </cell>
          <cell r="I301" t="str">
            <v xml:space="preserve">  </v>
          </cell>
          <cell r="J301" t="str">
            <v xml:space="preserve">  </v>
          </cell>
          <cell r="K301" t="str">
            <v xml:space="preserve">  </v>
          </cell>
          <cell r="L301" t="str">
            <v xml:space="preserve">  </v>
          </cell>
          <cell r="M301" t="str">
            <v xml:space="preserve">  </v>
          </cell>
          <cell r="N301" t="str">
            <v xml:space="preserve">  </v>
          </cell>
          <cell r="O301" t="str">
            <v xml:space="preserve">  </v>
          </cell>
          <cell r="P301" t="str">
            <v xml:space="preserve">  </v>
          </cell>
        </row>
        <row r="302">
          <cell r="C302">
            <v>20295000</v>
          </cell>
          <cell r="D302" t="str">
            <v>USD</v>
          </cell>
          <cell r="E302" t="str">
            <v>BID</v>
          </cell>
          <cell r="F302" t="str">
            <v>2761/OC-EC</v>
          </cell>
          <cell r="G302" t="str">
            <v>GOBIERNO CENTRAL</v>
          </cell>
          <cell r="H302" t="str">
            <v xml:space="preserve"> 15.08.2012 </v>
          </cell>
          <cell r="I302">
            <v>1781193.74</v>
          </cell>
          <cell r="J302" t="str">
            <v xml:space="preserve">  </v>
          </cell>
          <cell r="K302" t="str">
            <v xml:space="preserve">  </v>
          </cell>
          <cell r="L302" t="str">
            <v xml:space="preserve">  </v>
          </cell>
          <cell r="M302" t="str">
            <v xml:space="preserve">  </v>
          </cell>
          <cell r="N302" t="str">
            <v xml:space="preserve">  </v>
          </cell>
          <cell r="O302" t="str">
            <v xml:space="preserve">  </v>
          </cell>
          <cell r="P302">
            <v>1781193.74</v>
          </cell>
        </row>
        <row r="303">
          <cell r="H303" t="str">
            <v xml:space="preserve">  </v>
          </cell>
          <cell r="I303" t="str">
            <v xml:space="preserve">  </v>
          </cell>
          <cell r="J303" t="str">
            <v xml:space="preserve">  </v>
          </cell>
          <cell r="K303" t="str">
            <v xml:space="preserve">  </v>
          </cell>
          <cell r="L303" t="str">
            <v xml:space="preserve">  </v>
          </cell>
          <cell r="M303" t="str">
            <v xml:space="preserve">  </v>
          </cell>
          <cell r="N303" t="str">
            <v xml:space="preserve">  </v>
          </cell>
          <cell r="O303" t="str">
            <v xml:space="preserve">  </v>
          </cell>
          <cell r="P303" t="str">
            <v xml:space="preserve">  </v>
          </cell>
        </row>
        <row r="304">
          <cell r="H304" t="str">
            <v xml:space="preserve">  </v>
          </cell>
          <cell r="I304" t="str">
            <v xml:space="preserve">  </v>
          </cell>
          <cell r="J304" t="str">
            <v xml:space="preserve">  </v>
          </cell>
          <cell r="K304" t="str">
            <v xml:space="preserve">  </v>
          </cell>
          <cell r="L304" t="str">
            <v xml:space="preserve">  </v>
          </cell>
          <cell r="M304" t="str">
            <v xml:space="preserve">  </v>
          </cell>
          <cell r="N304" t="str">
            <v xml:space="preserve">  </v>
          </cell>
          <cell r="O304" t="str">
            <v xml:space="preserve">  </v>
          </cell>
          <cell r="P304" t="str">
            <v xml:space="preserve">  </v>
          </cell>
        </row>
        <row r="305">
          <cell r="H305" t="str">
            <v xml:space="preserve">  </v>
          </cell>
          <cell r="I305" t="str">
            <v xml:space="preserve">  </v>
          </cell>
          <cell r="J305" t="str">
            <v xml:space="preserve">  </v>
          </cell>
          <cell r="K305" t="str">
            <v xml:space="preserve">  </v>
          </cell>
          <cell r="L305" t="str">
            <v xml:space="preserve">  </v>
          </cell>
          <cell r="M305" t="str">
            <v xml:space="preserve">  </v>
          </cell>
          <cell r="N305" t="str">
            <v xml:space="preserve">  </v>
          </cell>
          <cell r="O305" t="str">
            <v xml:space="preserve">  </v>
          </cell>
          <cell r="P305" t="str">
            <v xml:space="preserve">  </v>
          </cell>
        </row>
        <row r="306">
          <cell r="H306" t="str">
            <v xml:space="preserve">  </v>
          </cell>
          <cell r="I306" t="str">
            <v xml:space="preserve">  </v>
          </cell>
          <cell r="J306" t="str">
            <v xml:space="preserve">  </v>
          </cell>
          <cell r="K306" t="str">
            <v xml:space="preserve">  </v>
          </cell>
          <cell r="L306" t="str">
            <v xml:space="preserve">  </v>
          </cell>
          <cell r="M306" t="str">
            <v xml:space="preserve">  </v>
          </cell>
          <cell r="N306" t="str">
            <v xml:space="preserve">  </v>
          </cell>
          <cell r="O306" t="str">
            <v xml:space="preserve">  </v>
          </cell>
          <cell r="P306" t="str">
            <v xml:space="preserve">  </v>
          </cell>
        </row>
        <row r="307">
          <cell r="H307" t="str">
            <v xml:space="preserve">  </v>
          </cell>
          <cell r="I307" t="str">
            <v xml:space="preserve">  </v>
          </cell>
          <cell r="J307" t="str">
            <v xml:space="preserve">  </v>
          </cell>
          <cell r="K307" t="str">
            <v xml:space="preserve">  </v>
          </cell>
          <cell r="L307" t="str">
            <v xml:space="preserve">  </v>
          </cell>
          <cell r="M307" t="str">
            <v xml:space="preserve">  </v>
          </cell>
          <cell r="N307" t="str">
            <v xml:space="preserve">  </v>
          </cell>
          <cell r="O307" t="str">
            <v xml:space="preserve">  </v>
          </cell>
          <cell r="P307" t="str">
            <v xml:space="preserve">  </v>
          </cell>
        </row>
        <row r="308">
          <cell r="C308">
            <v>20297000</v>
          </cell>
          <cell r="D308" t="str">
            <v>USD</v>
          </cell>
          <cell r="E308" t="str">
            <v>BID</v>
          </cell>
          <cell r="F308" t="str">
            <v>2651/OC-EC</v>
          </cell>
          <cell r="G308" t="str">
            <v>GOBIERNO CENTRAL</v>
          </cell>
          <cell r="H308" t="str">
            <v xml:space="preserve"> 30.11.2012 </v>
          </cell>
          <cell r="I308">
            <v>28571428.579999998</v>
          </cell>
          <cell r="J308" t="str">
            <v xml:space="preserve">  </v>
          </cell>
          <cell r="K308" t="str">
            <v xml:space="preserve">  </v>
          </cell>
          <cell r="L308" t="str">
            <v xml:space="preserve">  </v>
          </cell>
          <cell r="M308" t="str">
            <v xml:space="preserve">  </v>
          </cell>
          <cell r="N308" t="str">
            <v xml:space="preserve">  </v>
          </cell>
          <cell r="O308" t="str">
            <v xml:space="preserve">  </v>
          </cell>
          <cell r="P308">
            <v>28571428.579999998</v>
          </cell>
        </row>
        <row r="309">
          <cell r="H309" t="str">
            <v xml:space="preserve">  </v>
          </cell>
          <cell r="I309" t="str">
            <v xml:space="preserve">  </v>
          </cell>
          <cell r="J309" t="str">
            <v xml:space="preserve">  </v>
          </cell>
          <cell r="K309" t="str">
            <v xml:space="preserve">  </v>
          </cell>
          <cell r="L309" t="str">
            <v xml:space="preserve">  </v>
          </cell>
          <cell r="M309" t="str">
            <v xml:space="preserve">  </v>
          </cell>
          <cell r="N309" t="str">
            <v xml:space="preserve">  </v>
          </cell>
          <cell r="O309" t="str">
            <v xml:space="preserve">  </v>
          </cell>
          <cell r="P309" t="str">
            <v xml:space="preserve">  </v>
          </cell>
        </row>
        <row r="310">
          <cell r="H310" t="str">
            <v xml:space="preserve">  </v>
          </cell>
          <cell r="I310" t="str">
            <v xml:space="preserve">  </v>
          </cell>
          <cell r="J310" t="str">
            <v xml:space="preserve">  </v>
          </cell>
          <cell r="K310" t="str">
            <v xml:space="preserve">  </v>
          </cell>
          <cell r="L310" t="str">
            <v xml:space="preserve">  </v>
          </cell>
          <cell r="M310" t="str">
            <v xml:space="preserve">  </v>
          </cell>
          <cell r="N310" t="str">
            <v xml:space="preserve">  </v>
          </cell>
          <cell r="O310" t="str">
            <v xml:space="preserve">  </v>
          </cell>
          <cell r="P310" t="str">
            <v xml:space="preserve">  </v>
          </cell>
        </row>
        <row r="311">
          <cell r="H311" t="str">
            <v xml:space="preserve">  </v>
          </cell>
          <cell r="I311" t="str">
            <v xml:space="preserve">  </v>
          </cell>
          <cell r="J311" t="str">
            <v xml:space="preserve">  </v>
          </cell>
          <cell r="K311" t="str">
            <v xml:space="preserve">  </v>
          </cell>
          <cell r="L311" t="str">
            <v xml:space="preserve">  </v>
          </cell>
          <cell r="M311" t="str">
            <v xml:space="preserve">  </v>
          </cell>
          <cell r="N311" t="str">
            <v xml:space="preserve">  </v>
          </cell>
          <cell r="O311" t="str">
            <v xml:space="preserve">  </v>
          </cell>
          <cell r="P311" t="str">
            <v xml:space="preserve">  </v>
          </cell>
        </row>
        <row r="312">
          <cell r="H312" t="str">
            <v xml:space="preserve">  </v>
          </cell>
          <cell r="I312" t="str">
            <v xml:space="preserve">  </v>
          </cell>
          <cell r="J312" t="str">
            <v xml:space="preserve">  </v>
          </cell>
          <cell r="K312" t="str">
            <v xml:space="preserve">  </v>
          </cell>
          <cell r="L312" t="str">
            <v xml:space="preserve">  </v>
          </cell>
          <cell r="M312" t="str">
            <v xml:space="preserve">  </v>
          </cell>
          <cell r="N312" t="str">
            <v xml:space="preserve">  </v>
          </cell>
          <cell r="O312" t="str">
            <v xml:space="preserve">  </v>
          </cell>
          <cell r="P312" t="str">
            <v xml:space="preserve">  </v>
          </cell>
        </row>
        <row r="313">
          <cell r="H313" t="str">
            <v xml:space="preserve">  </v>
          </cell>
          <cell r="I313" t="str">
            <v xml:space="preserve">  </v>
          </cell>
          <cell r="J313" t="str">
            <v xml:space="preserve">  </v>
          </cell>
          <cell r="K313" t="str">
            <v xml:space="preserve">  </v>
          </cell>
          <cell r="L313" t="str">
            <v xml:space="preserve">  </v>
          </cell>
          <cell r="M313" t="str">
            <v xml:space="preserve">  </v>
          </cell>
          <cell r="N313" t="str">
            <v xml:space="preserve">  </v>
          </cell>
          <cell r="O313" t="str">
            <v xml:space="preserve">  </v>
          </cell>
          <cell r="P313" t="str">
            <v xml:space="preserve">  </v>
          </cell>
        </row>
        <row r="314">
          <cell r="C314">
            <v>20298000</v>
          </cell>
          <cell r="D314" t="str">
            <v>USD</v>
          </cell>
          <cell r="E314" t="str">
            <v>BID</v>
          </cell>
          <cell r="F314" t="str">
            <v>2797/OC-EC</v>
          </cell>
          <cell r="G314" t="str">
            <v>GOBIERNO CENTRAL</v>
          </cell>
          <cell r="H314" t="str">
            <v xml:space="preserve"> 15.03.2013 </v>
          </cell>
          <cell r="I314">
            <v>94990000</v>
          </cell>
          <cell r="J314" t="str">
            <v xml:space="preserve">  </v>
          </cell>
          <cell r="K314" t="str">
            <v xml:space="preserve">  </v>
          </cell>
          <cell r="L314" t="str">
            <v xml:space="preserve">  </v>
          </cell>
          <cell r="M314" t="str">
            <v xml:space="preserve">  </v>
          </cell>
          <cell r="N314" t="str">
            <v xml:space="preserve">  </v>
          </cell>
          <cell r="O314" t="str">
            <v xml:space="preserve">  </v>
          </cell>
          <cell r="P314">
            <v>94990000</v>
          </cell>
        </row>
        <row r="315">
          <cell r="H315" t="str">
            <v xml:space="preserve">  </v>
          </cell>
          <cell r="I315" t="str">
            <v xml:space="preserve">  </v>
          </cell>
          <cell r="J315" t="str">
            <v xml:space="preserve">  </v>
          </cell>
          <cell r="K315" t="str">
            <v xml:space="preserve">  </v>
          </cell>
          <cell r="L315" t="str">
            <v xml:space="preserve">  </v>
          </cell>
          <cell r="M315" t="str">
            <v xml:space="preserve">  </v>
          </cell>
          <cell r="N315" t="str">
            <v xml:space="preserve">  </v>
          </cell>
          <cell r="O315" t="str">
            <v xml:space="preserve">  </v>
          </cell>
          <cell r="P315" t="str">
            <v xml:space="preserve">  </v>
          </cell>
        </row>
        <row r="316">
          <cell r="H316" t="str">
            <v xml:space="preserve">  </v>
          </cell>
          <cell r="I316" t="str">
            <v xml:space="preserve">  </v>
          </cell>
          <cell r="J316" t="str">
            <v xml:space="preserve">  </v>
          </cell>
          <cell r="K316" t="str">
            <v xml:space="preserve">  </v>
          </cell>
          <cell r="L316" t="str">
            <v xml:space="preserve">  </v>
          </cell>
          <cell r="M316" t="str">
            <v xml:space="preserve">  </v>
          </cell>
          <cell r="N316" t="str">
            <v xml:space="preserve">  </v>
          </cell>
          <cell r="O316" t="str">
            <v xml:space="preserve">  </v>
          </cell>
          <cell r="P316" t="str">
            <v xml:space="preserve">  </v>
          </cell>
        </row>
        <row r="317">
          <cell r="H317" t="str">
            <v xml:space="preserve">  </v>
          </cell>
          <cell r="I317" t="str">
            <v xml:space="preserve">  </v>
          </cell>
          <cell r="J317" t="str">
            <v xml:space="preserve">  </v>
          </cell>
          <cell r="K317" t="str">
            <v xml:space="preserve">  </v>
          </cell>
          <cell r="L317" t="str">
            <v xml:space="preserve">  </v>
          </cell>
          <cell r="M317" t="str">
            <v xml:space="preserve">  </v>
          </cell>
          <cell r="N317" t="str">
            <v xml:space="preserve">  </v>
          </cell>
          <cell r="O317" t="str">
            <v xml:space="preserve">  </v>
          </cell>
          <cell r="P317" t="str">
            <v xml:space="preserve">  </v>
          </cell>
        </row>
        <row r="318">
          <cell r="H318" t="str">
            <v xml:space="preserve">  </v>
          </cell>
          <cell r="I318" t="str">
            <v xml:space="preserve">  </v>
          </cell>
          <cell r="J318" t="str">
            <v xml:space="preserve">  </v>
          </cell>
          <cell r="K318" t="str">
            <v xml:space="preserve">  </v>
          </cell>
          <cell r="L318" t="str">
            <v xml:space="preserve">  </v>
          </cell>
          <cell r="M318" t="str">
            <v xml:space="preserve">  </v>
          </cell>
          <cell r="N318" t="str">
            <v xml:space="preserve">  </v>
          </cell>
          <cell r="O318" t="str">
            <v xml:space="preserve">  </v>
          </cell>
          <cell r="P318" t="str">
            <v xml:space="preserve">  </v>
          </cell>
        </row>
        <row r="319">
          <cell r="H319" t="str">
            <v xml:space="preserve">  </v>
          </cell>
          <cell r="I319" t="str">
            <v xml:space="preserve">  </v>
          </cell>
          <cell r="J319" t="str">
            <v xml:space="preserve">  </v>
          </cell>
          <cell r="K319" t="str">
            <v xml:space="preserve">  </v>
          </cell>
          <cell r="L319" t="str">
            <v xml:space="preserve">  </v>
          </cell>
          <cell r="M319" t="str">
            <v xml:space="preserve">  </v>
          </cell>
          <cell r="N319" t="str">
            <v xml:space="preserve">  </v>
          </cell>
          <cell r="O319" t="str">
            <v xml:space="preserve">  </v>
          </cell>
          <cell r="P319" t="str">
            <v xml:space="preserve">  </v>
          </cell>
        </row>
        <row r="320">
          <cell r="C320">
            <v>20299000</v>
          </cell>
          <cell r="D320" t="str">
            <v>USD</v>
          </cell>
          <cell r="E320" t="str">
            <v>BID</v>
          </cell>
          <cell r="F320" t="str">
            <v>2787/OC-EC</v>
          </cell>
          <cell r="G320" t="str">
            <v>GOBIERNO CENTRAL</v>
          </cell>
          <cell r="H320" t="str">
            <v xml:space="preserve"> 15.03.2013 </v>
          </cell>
          <cell r="I320">
            <v>1573354.96</v>
          </cell>
          <cell r="J320" t="str">
            <v xml:space="preserve">  </v>
          </cell>
          <cell r="K320" t="str">
            <v xml:space="preserve">  </v>
          </cell>
          <cell r="L320" t="str">
            <v xml:space="preserve">  </v>
          </cell>
          <cell r="M320" t="str">
            <v xml:space="preserve">  </v>
          </cell>
          <cell r="N320" t="str">
            <v xml:space="preserve">  </v>
          </cell>
          <cell r="O320" t="str">
            <v xml:space="preserve">  </v>
          </cell>
          <cell r="P320">
            <v>1573354.96</v>
          </cell>
        </row>
        <row r="321">
          <cell r="H321" t="str">
            <v xml:space="preserve">  </v>
          </cell>
          <cell r="I321" t="str">
            <v xml:space="preserve">  </v>
          </cell>
          <cell r="J321" t="str">
            <v xml:space="preserve">  </v>
          </cell>
          <cell r="K321" t="str">
            <v xml:space="preserve">  </v>
          </cell>
          <cell r="L321" t="str">
            <v xml:space="preserve">  </v>
          </cell>
          <cell r="M321" t="str">
            <v xml:space="preserve">  </v>
          </cell>
          <cell r="N321" t="str">
            <v xml:space="preserve">  </v>
          </cell>
          <cell r="O321" t="str">
            <v xml:space="preserve">  </v>
          </cell>
          <cell r="P321" t="str">
            <v xml:space="preserve">  </v>
          </cell>
        </row>
        <row r="322">
          <cell r="H322" t="str">
            <v xml:space="preserve">  </v>
          </cell>
          <cell r="I322" t="str">
            <v xml:space="preserve">  </v>
          </cell>
          <cell r="J322" t="str">
            <v xml:space="preserve">  </v>
          </cell>
          <cell r="K322" t="str">
            <v xml:space="preserve">  </v>
          </cell>
          <cell r="L322" t="str">
            <v xml:space="preserve">  </v>
          </cell>
          <cell r="M322" t="str">
            <v xml:space="preserve">  </v>
          </cell>
          <cell r="N322" t="str">
            <v xml:space="preserve">  </v>
          </cell>
          <cell r="O322" t="str">
            <v xml:space="preserve">  </v>
          </cell>
          <cell r="P322" t="str">
            <v xml:space="preserve">  </v>
          </cell>
        </row>
        <row r="323">
          <cell r="H323" t="str">
            <v xml:space="preserve">  </v>
          </cell>
          <cell r="I323" t="str">
            <v xml:space="preserve">  </v>
          </cell>
          <cell r="J323" t="str">
            <v xml:space="preserve">  </v>
          </cell>
          <cell r="K323" t="str">
            <v xml:space="preserve">  </v>
          </cell>
          <cell r="L323" t="str">
            <v xml:space="preserve">  </v>
          </cell>
          <cell r="M323" t="str">
            <v xml:space="preserve">  </v>
          </cell>
          <cell r="N323" t="str">
            <v xml:space="preserve">  </v>
          </cell>
          <cell r="O323" t="str">
            <v xml:space="preserve">  </v>
          </cell>
          <cell r="P323" t="str">
            <v xml:space="preserve">  </v>
          </cell>
        </row>
        <row r="324">
          <cell r="H324" t="str">
            <v xml:space="preserve">  </v>
          </cell>
          <cell r="I324" t="str">
            <v xml:space="preserve">  </v>
          </cell>
          <cell r="J324" t="str">
            <v xml:space="preserve">  </v>
          </cell>
          <cell r="K324" t="str">
            <v xml:space="preserve">  </v>
          </cell>
          <cell r="L324" t="str">
            <v xml:space="preserve">  </v>
          </cell>
          <cell r="M324" t="str">
            <v xml:space="preserve">  </v>
          </cell>
          <cell r="N324" t="str">
            <v xml:space="preserve">  </v>
          </cell>
          <cell r="O324" t="str">
            <v xml:space="preserve">  </v>
          </cell>
          <cell r="P324" t="str">
            <v xml:space="preserve">  </v>
          </cell>
        </row>
        <row r="325">
          <cell r="H325" t="str">
            <v xml:space="preserve">  </v>
          </cell>
          <cell r="I325" t="str">
            <v xml:space="preserve">  </v>
          </cell>
          <cell r="J325" t="str">
            <v xml:space="preserve">  </v>
          </cell>
          <cell r="K325" t="str">
            <v xml:space="preserve">  </v>
          </cell>
          <cell r="L325" t="str">
            <v xml:space="preserve">  </v>
          </cell>
          <cell r="M325" t="str">
            <v xml:space="preserve">  </v>
          </cell>
          <cell r="N325" t="str">
            <v xml:space="preserve">  </v>
          </cell>
          <cell r="O325" t="str">
            <v xml:space="preserve">  </v>
          </cell>
          <cell r="P325" t="str">
            <v xml:space="preserve">  </v>
          </cell>
        </row>
        <row r="326">
          <cell r="C326">
            <v>20300000</v>
          </cell>
          <cell r="D326" t="str">
            <v>USD</v>
          </cell>
          <cell r="E326" t="str">
            <v>BID</v>
          </cell>
          <cell r="F326" t="str">
            <v>2839/OC-EC</v>
          </cell>
          <cell r="G326" t="str">
            <v>GOBIERNO CENTRAL</v>
          </cell>
          <cell r="H326" t="str">
            <v xml:space="preserve"> 01.08.2013 </v>
          </cell>
          <cell r="I326">
            <v>94118010.799999997</v>
          </cell>
          <cell r="J326" t="str">
            <v xml:space="preserve">  </v>
          </cell>
          <cell r="K326" t="str">
            <v xml:space="preserve">  </v>
          </cell>
          <cell r="L326" t="str">
            <v xml:space="preserve">  </v>
          </cell>
          <cell r="M326" t="str">
            <v xml:space="preserve">  </v>
          </cell>
          <cell r="N326" t="str">
            <v xml:space="preserve">  </v>
          </cell>
          <cell r="O326" t="str">
            <v xml:space="preserve">  </v>
          </cell>
          <cell r="P326">
            <v>94118010.799999997</v>
          </cell>
        </row>
        <row r="327">
          <cell r="H327" t="str">
            <v xml:space="preserve">  </v>
          </cell>
          <cell r="I327" t="str">
            <v xml:space="preserve">  </v>
          </cell>
          <cell r="J327" t="str">
            <v xml:space="preserve">  </v>
          </cell>
          <cell r="K327" t="str">
            <v xml:space="preserve">  </v>
          </cell>
          <cell r="L327" t="str">
            <v xml:space="preserve">  </v>
          </cell>
          <cell r="M327" t="str">
            <v xml:space="preserve">  </v>
          </cell>
          <cell r="N327" t="str">
            <v xml:space="preserve">  </v>
          </cell>
          <cell r="O327" t="str">
            <v xml:space="preserve">  </v>
          </cell>
          <cell r="P327" t="str">
            <v xml:space="preserve">  </v>
          </cell>
        </row>
        <row r="328">
          <cell r="H328" t="str">
            <v xml:space="preserve">  </v>
          </cell>
          <cell r="I328" t="str">
            <v xml:space="preserve">  </v>
          </cell>
          <cell r="J328" t="str">
            <v xml:space="preserve">  </v>
          </cell>
          <cell r="K328" t="str">
            <v xml:space="preserve">  </v>
          </cell>
          <cell r="L328" t="str">
            <v xml:space="preserve">  </v>
          </cell>
          <cell r="M328" t="str">
            <v xml:space="preserve">  </v>
          </cell>
          <cell r="N328" t="str">
            <v xml:space="preserve">  </v>
          </cell>
          <cell r="O328" t="str">
            <v xml:space="preserve">  </v>
          </cell>
          <cell r="P328" t="str">
            <v xml:space="preserve">  </v>
          </cell>
        </row>
        <row r="329">
          <cell r="H329" t="str">
            <v xml:space="preserve">  </v>
          </cell>
          <cell r="I329" t="str">
            <v xml:space="preserve">  </v>
          </cell>
          <cell r="J329" t="str">
            <v xml:space="preserve">  </v>
          </cell>
          <cell r="K329" t="str">
            <v xml:space="preserve">  </v>
          </cell>
          <cell r="L329" t="str">
            <v xml:space="preserve">  </v>
          </cell>
          <cell r="M329" t="str">
            <v xml:space="preserve">  </v>
          </cell>
          <cell r="N329" t="str">
            <v xml:space="preserve">  </v>
          </cell>
          <cell r="O329" t="str">
            <v xml:space="preserve">  </v>
          </cell>
          <cell r="P329" t="str">
            <v xml:space="preserve">  </v>
          </cell>
        </row>
        <row r="330">
          <cell r="H330" t="str">
            <v xml:space="preserve">  </v>
          </cell>
          <cell r="I330" t="str">
            <v xml:space="preserve">  </v>
          </cell>
          <cell r="J330" t="str">
            <v xml:space="preserve">  </v>
          </cell>
          <cell r="K330" t="str">
            <v xml:space="preserve">  </v>
          </cell>
          <cell r="L330" t="str">
            <v xml:space="preserve">  </v>
          </cell>
          <cell r="M330" t="str">
            <v xml:space="preserve">  </v>
          </cell>
          <cell r="N330" t="str">
            <v xml:space="preserve">  </v>
          </cell>
          <cell r="O330" t="str">
            <v xml:space="preserve">  </v>
          </cell>
          <cell r="P330" t="str">
            <v xml:space="preserve">  </v>
          </cell>
        </row>
        <row r="331">
          <cell r="H331" t="str">
            <v xml:space="preserve">  </v>
          </cell>
          <cell r="I331" t="str">
            <v xml:space="preserve">  </v>
          </cell>
          <cell r="J331" t="str">
            <v xml:space="preserve">  </v>
          </cell>
          <cell r="K331" t="str">
            <v xml:space="preserve">  </v>
          </cell>
          <cell r="L331" t="str">
            <v xml:space="preserve">  </v>
          </cell>
          <cell r="M331" t="str">
            <v xml:space="preserve">  </v>
          </cell>
          <cell r="N331" t="str">
            <v xml:space="preserve">  </v>
          </cell>
          <cell r="O331" t="str">
            <v xml:space="preserve">  </v>
          </cell>
          <cell r="P331" t="str">
            <v xml:space="preserve">  </v>
          </cell>
        </row>
        <row r="332">
          <cell r="C332">
            <v>20301000</v>
          </cell>
          <cell r="D332" t="str">
            <v>USD</v>
          </cell>
          <cell r="E332" t="str">
            <v>BID</v>
          </cell>
          <cell r="F332" t="str">
            <v>2950/OC-EC</v>
          </cell>
          <cell r="G332" t="str">
            <v>CON. PROV. CHIMBORAZ</v>
          </cell>
          <cell r="H332" t="str">
            <v xml:space="preserve"> 23.09.2013 </v>
          </cell>
          <cell r="I332">
            <v>8000000</v>
          </cell>
          <cell r="J332" t="str">
            <v xml:space="preserve">  </v>
          </cell>
          <cell r="K332" t="str">
            <v xml:space="preserve">  </v>
          </cell>
          <cell r="L332" t="str">
            <v xml:space="preserve">  </v>
          </cell>
          <cell r="M332" t="str">
            <v xml:space="preserve">  </v>
          </cell>
          <cell r="N332" t="str">
            <v xml:space="preserve">  </v>
          </cell>
          <cell r="O332" t="str">
            <v xml:space="preserve">  </v>
          </cell>
          <cell r="P332">
            <v>8000000</v>
          </cell>
        </row>
        <row r="333">
          <cell r="H333" t="str">
            <v xml:space="preserve">  </v>
          </cell>
          <cell r="I333" t="str">
            <v xml:space="preserve">  </v>
          </cell>
          <cell r="J333" t="str">
            <v xml:space="preserve">  </v>
          </cell>
          <cell r="K333" t="str">
            <v xml:space="preserve">  </v>
          </cell>
          <cell r="L333" t="str">
            <v xml:space="preserve">  </v>
          </cell>
          <cell r="M333" t="str">
            <v xml:space="preserve">  </v>
          </cell>
          <cell r="N333" t="str">
            <v xml:space="preserve">  </v>
          </cell>
          <cell r="O333" t="str">
            <v xml:space="preserve">  </v>
          </cell>
          <cell r="P333" t="str">
            <v xml:space="preserve">  </v>
          </cell>
        </row>
        <row r="334">
          <cell r="H334" t="str">
            <v xml:space="preserve">  </v>
          </cell>
          <cell r="I334" t="str">
            <v xml:space="preserve">  </v>
          </cell>
          <cell r="J334" t="str">
            <v xml:space="preserve">  </v>
          </cell>
          <cell r="K334" t="str">
            <v xml:space="preserve">  </v>
          </cell>
          <cell r="L334" t="str">
            <v xml:space="preserve">  </v>
          </cell>
          <cell r="M334" t="str">
            <v xml:space="preserve">  </v>
          </cell>
          <cell r="N334" t="str">
            <v xml:space="preserve">  </v>
          </cell>
          <cell r="O334" t="str">
            <v xml:space="preserve">  </v>
          </cell>
          <cell r="P334" t="str">
            <v xml:space="preserve">  </v>
          </cell>
        </row>
        <row r="335">
          <cell r="H335" t="str">
            <v xml:space="preserve">  </v>
          </cell>
          <cell r="I335" t="str">
            <v xml:space="preserve">  </v>
          </cell>
          <cell r="J335" t="str">
            <v xml:space="preserve">  </v>
          </cell>
          <cell r="K335" t="str">
            <v xml:space="preserve">  </v>
          </cell>
          <cell r="L335" t="str">
            <v xml:space="preserve">  </v>
          </cell>
          <cell r="M335" t="str">
            <v xml:space="preserve">  </v>
          </cell>
          <cell r="N335" t="str">
            <v xml:space="preserve">  </v>
          </cell>
          <cell r="O335" t="str">
            <v xml:space="preserve">  </v>
          </cell>
          <cell r="P335" t="str">
            <v xml:space="preserve">  </v>
          </cell>
        </row>
        <row r="336">
          <cell r="H336" t="str">
            <v xml:space="preserve">  </v>
          </cell>
          <cell r="I336" t="str">
            <v xml:space="preserve">  </v>
          </cell>
          <cell r="J336" t="str">
            <v xml:space="preserve">  </v>
          </cell>
          <cell r="K336" t="str">
            <v xml:space="preserve">  </v>
          </cell>
          <cell r="L336" t="str">
            <v xml:space="preserve">  </v>
          </cell>
          <cell r="M336" t="str">
            <v xml:space="preserve">  </v>
          </cell>
          <cell r="N336" t="str">
            <v xml:space="preserve">  </v>
          </cell>
          <cell r="O336" t="str">
            <v xml:space="preserve">  </v>
          </cell>
          <cell r="P336" t="str">
            <v xml:space="preserve">  </v>
          </cell>
        </row>
        <row r="337">
          <cell r="H337" t="str">
            <v xml:space="preserve">  </v>
          </cell>
          <cell r="I337" t="str">
            <v xml:space="preserve">  </v>
          </cell>
          <cell r="J337" t="str">
            <v xml:space="preserve">  </v>
          </cell>
          <cell r="K337" t="str">
            <v xml:space="preserve">  </v>
          </cell>
          <cell r="L337" t="str">
            <v xml:space="preserve">  </v>
          </cell>
          <cell r="M337" t="str">
            <v xml:space="preserve">  </v>
          </cell>
          <cell r="N337" t="str">
            <v xml:space="preserve">  </v>
          </cell>
          <cell r="O337" t="str">
            <v xml:space="preserve">  </v>
          </cell>
          <cell r="P337" t="str">
            <v xml:space="preserve">  </v>
          </cell>
        </row>
        <row r="338">
          <cell r="C338">
            <v>20302000</v>
          </cell>
          <cell r="D338" t="str">
            <v>USD</v>
          </cell>
          <cell r="E338" t="str">
            <v>BID</v>
          </cell>
          <cell r="F338" t="str">
            <v>3073/OC-EC</v>
          </cell>
          <cell r="G338" t="str">
            <v>GOBIERNO CENTRAL</v>
          </cell>
          <cell r="H338" t="str">
            <v xml:space="preserve"> 03.12.2013 </v>
          </cell>
          <cell r="I338">
            <v>267002186.13</v>
          </cell>
          <cell r="J338" t="str">
            <v xml:space="preserve">  </v>
          </cell>
          <cell r="K338" t="str">
            <v xml:space="preserve">  </v>
          </cell>
          <cell r="L338" t="str">
            <v xml:space="preserve">  </v>
          </cell>
          <cell r="M338" t="str">
            <v xml:space="preserve">  </v>
          </cell>
          <cell r="N338" t="str">
            <v xml:space="preserve">  </v>
          </cell>
          <cell r="O338" t="str">
            <v xml:space="preserve">  </v>
          </cell>
          <cell r="P338">
            <v>267002186.13</v>
          </cell>
        </row>
        <row r="339">
          <cell r="H339" t="str">
            <v xml:space="preserve">  </v>
          </cell>
          <cell r="I339" t="str">
            <v xml:space="preserve">  </v>
          </cell>
          <cell r="J339" t="str">
            <v xml:space="preserve">  </v>
          </cell>
          <cell r="K339" t="str">
            <v xml:space="preserve">  </v>
          </cell>
          <cell r="L339" t="str">
            <v xml:space="preserve">  </v>
          </cell>
          <cell r="M339" t="str">
            <v xml:space="preserve">  </v>
          </cell>
          <cell r="N339" t="str">
            <v xml:space="preserve">  </v>
          </cell>
          <cell r="O339" t="str">
            <v xml:space="preserve">  </v>
          </cell>
          <cell r="P339" t="str">
            <v xml:space="preserve">  </v>
          </cell>
        </row>
        <row r="340">
          <cell r="H340" t="str">
            <v xml:space="preserve">  </v>
          </cell>
          <cell r="I340" t="str">
            <v xml:space="preserve">  </v>
          </cell>
          <cell r="J340" t="str">
            <v xml:space="preserve">  </v>
          </cell>
          <cell r="K340" t="str">
            <v xml:space="preserve">  </v>
          </cell>
          <cell r="L340" t="str">
            <v xml:space="preserve">  </v>
          </cell>
          <cell r="M340" t="str">
            <v xml:space="preserve">  </v>
          </cell>
          <cell r="N340" t="str">
            <v xml:space="preserve">  </v>
          </cell>
          <cell r="O340" t="str">
            <v xml:space="preserve">  </v>
          </cell>
          <cell r="P340" t="str">
            <v xml:space="preserve">  </v>
          </cell>
        </row>
        <row r="341">
          <cell r="H341" t="str">
            <v xml:space="preserve">  </v>
          </cell>
          <cell r="I341" t="str">
            <v xml:space="preserve">  </v>
          </cell>
          <cell r="J341" t="str">
            <v xml:space="preserve">  </v>
          </cell>
          <cell r="K341" t="str">
            <v xml:space="preserve">  </v>
          </cell>
          <cell r="L341" t="str">
            <v xml:space="preserve">  </v>
          </cell>
          <cell r="M341" t="str">
            <v xml:space="preserve">  </v>
          </cell>
          <cell r="N341" t="str">
            <v xml:space="preserve">  </v>
          </cell>
          <cell r="O341" t="str">
            <v xml:space="preserve">  </v>
          </cell>
          <cell r="P341" t="str">
            <v xml:space="preserve">  </v>
          </cell>
        </row>
        <row r="342">
          <cell r="H342" t="str">
            <v xml:space="preserve">  </v>
          </cell>
          <cell r="I342" t="str">
            <v xml:space="preserve">  </v>
          </cell>
          <cell r="J342" t="str">
            <v xml:space="preserve">  </v>
          </cell>
          <cell r="K342" t="str">
            <v xml:space="preserve">  </v>
          </cell>
          <cell r="L342" t="str">
            <v xml:space="preserve">  </v>
          </cell>
          <cell r="M342" t="str">
            <v xml:space="preserve">  </v>
          </cell>
          <cell r="N342" t="str">
            <v xml:space="preserve">  </v>
          </cell>
          <cell r="O342" t="str">
            <v xml:space="preserve">  </v>
          </cell>
          <cell r="P342" t="str">
            <v xml:space="preserve">  </v>
          </cell>
        </row>
        <row r="343">
          <cell r="H343" t="str">
            <v xml:space="preserve">  </v>
          </cell>
          <cell r="I343" t="str">
            <v xml:space="preserve">  </v>
          </cell>
          <cell r="J343" t="str">
            <v xml:space="preserve">  </v>
          </cell>
          <cell r="K343" t="str">
            <v xml:space="preserve">  </v>
          </cell>
          <cell r="L343" t="str">
            <v xml:space="preserve">  </v>
          </cell>
          <cell r="M343" t="str">
            <v xml:space="preserve">  </v>
          </cell>
          <cell r="N343" t="str">
            <v xml:space="preserve">  </v>
          </cell>
          <cell r="O343" t="str">
            <v xml:space="preserve">  </v>
          </cell>
          <cell r="P343" t="str">
            <v xml:space="preserve">  </v>
          </cell>
        </row>
        <row r="344">
          <cell r="C344">
            <v>20303000</v>
          </cell>
          <cell r="D344" t="str">
            <v>USD</v>
          </cell>
          <cell r="E344" t="str">
            <v>BID</v>
          </cell>
          <cell r="F344" t="str">
            <v>3087/OC-EC</v>
          </cell>
          <cell r="G344" t="str">
            <v>GOBIERNO CENTRAL</v>
          </cell>
          <cell r="H344" t="str">
            <v xml:space="preserve"> 28.03.2014 </v>
          </cell>
          <cell r="I344">
            <v>14660066.755000001</v>
          </cell>
          <cell r="J344" t="str">
            <v xml:space="preserve">  </v>
          </cell>
          <cell r="K344" t="str">
            <v xml:space="preserve">  </v>
          </cell>
          <cell r="L344" t="str">
            <v xml:space="preserve">  </v>
          </cell>
          <cell r="M344" t="str">
            <v xml:space="preserve">  </v>
          </cell>
          <cell r="N344" t="str">
            <v xml:space="preserve">  </v>
          </cell>
          <cell r="O344" t="str">
            <v xml:space="preserve">  </v>
          </cell>
          <cell r="P344">
            <v>14660066.755000001</v>
          </cell>
        </row>
        <row r="345">
          <cell r="H345" t="str">
            <v xml:space="preserve">  </v>
          </cell>
          <cell r="I345" t="str">
            <v xml:space="preserve">  </v>
          </cell>
          <cell r="J345" t="str">
            <v xml:space="preserve">  </v>
          </cell>
          <cell r="K345" t="str">
            <v xml:space="preserve">  </v>
          </cell>
          <cell r="L345" t="str">
            <v xml:space="preserve">  </v>
          </cell>
          <cell r="M345" t="str">
            <v xml:space="preserve">  </v>
          </cell>
          <cell r="N345" t="str">
            <v xml:space="preserve">  </v>
          </cell>
          <cell r="O345" t="str">
            <v xml:space="preserve">  </v>
          </cell>
          <cell r="P345" t="str">
            <v xml:space="preserve">  </v>
          </cell>
        </row>
        <row r="346">
          <cell r="H346" t="str">
            <v xml:space="preserve">  </v>
          </cell>
          <cell r="I346" t="str">
            <v xml:space="preserve">  </v>
          </cell>
          <cell r="J346" t="str">
            <v xml:space="preserve">  </v>
          </cell>
          <cell r="K346" t="str">
            <v xml:space="preserve">  </v>
          </cell>
          <cell r="L346" t="str">
            <v xml:space="preserve">  </v>
          </cell>
          <cell r="M346" t="str">
            <v xml:space="preserve">  </v>
          </cell>
          <cell r="N346" t="str">
            <v xml:space="preserve">  </v>
          </cell>
          <cell r="O346" t="str">
            <v xml:space="preserve">  </v>
          </cell>
          <cell r="P346" t="str">
            <v xml:space="preserve">  </v>
          </cell>
        </row>
        <row r="347">
          <cell r="H347" t="str">
            <v xml:space="preserve">  </v>
          </cell>
          <cell r="I347" t="str">
            <v xml:space="preserve">  </v>
          </cell>
          <cell r="J347" t="str">
            <v xml:space="preserve">  </v>
          </cell>
          <cell r="K347" t="str">
            <v xml:space="preserve">  </v>
          </cell>
          <cell r="L347" t="str">
            <v xml:space="preserve">  </v>
          </cell>
          <cell r="M347" t="str">
            <v xml:space="preserve">  </v>
          </cell>
          <cell r="N347" t="str">
            <v xml:space="preserve">  </v>
          </cell>
          <cell r="O347" t="str">
            <v xml:space="preserve">  </v>
          </cell>
          <cell r="P347" t="str">
            <v xml:space="preserve">  </v>
          </cell>
        </row>
        <row r="348">
          <cell r="H348" t="str">
            <v xml:space="preserve">  </v>
          </cell>
          <cell r="I348" t="str">
            <v xml:space="preserve">  </v>
          </cell>
          <cell r="J348" t="str">
            <v xml:space="preserve">  </v>
          </cell>
          <cell r="K348" t="str">
            <v xml:space="preserve">  </v>
          </cell>
          <cell r="L348" t="str">
            <v xml:space="preserve">  </v>
          </cell>
          <cell r="M348" t="str">
            <v xml:space="preserve">  </v>
          </cell>
          <cell r="N348" t="str">
            <v xml:space="preserve">  </v>
          </cell>
          <cell r="O348" t="str">
            <v xml:space="preserve">  </v>
          </cell>
          <cell r="P348" t="str">
            <v xml:space="preserve">  </v>
          </cell>
        </row>
        <row r="349">
          <cell r="H349" t="str">
            <v xml:space="preserve">  </v>
          </cell>
          <cell r="I349" t="str">
            <v xml:space="preserve">  </v>
          </cell>
          <cell r="J349" t="str">
            <v xml:space="preserve">  </v>
          </cell>
          <cell r="K349" t="str">
            <v xml:space="preserve">  </v>
          </cell>
          <cell r="L349" t="str">
            <v xml:space="preserve">  </v>
          </cell>
          <cell r="M349" t="str">
            <v xml:space="preserve">  </v>
          </cell>
          <cell r="N349" t="str">
            <v xml:space="preserve">  </v>
          </cell>
          <cell r="O349" t="str">
            <v xml:space="preserve">  </v>
          </cell>
          <cell r="P349" t="str">
            <v xml:space="preserve">  </v>
          </cell>
        </row>
        <row r="350">
          <cell r="C350">
            <v>20304000</v>
          </cell>
          <cell r="D350" t="str">
            <v>USD</v>
          </cell>
          <cell r="E350" t="str">
            <v>BID</v>
          </cell>
          <cell r="F350" t="str">
            <v>3135/OC-EC</v>
          </cell>
          <cell r="G350" t="str">
            <v>GOBIERNO CENTRAL</v>
          </cell>
          <cell r="H350" t="str">
            <v xml:space="preserve"> 28.03.2014 </v>
          </cell>
          <cell r="I350">
            <v>59363606.200000003</v>
          </cell>
          <cell r="J350" t="str">
            <v xml:space="preserve">  </v>
          </cell>
          <cell r="K350" t="str">
            <v xml:space="preserve">  </v>
          </cell>
          <cell r="L350">
            <v>603229.06999999995</v>
          </cell>
          <cell r="M350" t="str">
            <v xml:space="preserve">  </v>
          </cell>
          <cell r="N350" t="str">
            <v xml:space="preserve">  </v>
          </cell>
          <cell r="O350" t="str">
            <v xml:space="preserve">  </v>
          </cell>
          <cell r="P350">
            <v>59363606.200000003</v>
          </cell>
        </row>
        <row r="351">
          <cell r="H351" t="str">
            <v xml:space="preserve">  </v>
          </cell>
          <cell r="I351" t="str">
            <v xml:space="preserve">  </v>
          </cell>
          <cell r="J351" t="str">
            <v xml:space="preserve">  </v>
          </cell>
          <cell r="K351" t="str">
            <v xml:space="preserve">  </v>
          </cell>
          <cell r="L351" t="str">
            <v xml:space="preserve">  </v>
          </cell>
          <cell r="M351" t="str">
            <v xml:space="preserve">  </v>
          </cell>
          <cell r="N351" t="str">
            <v xml:space="preserve">  </v>
          </cell>
          <cell r="O351" t="str">
            <v xml:space="preserve">  </v>
          </cell>
          <cell r="P351" t="str">
            <v xml:space="preserve">  </v>
          </cell>
        </row>
        <row r="352">
          <cell r="H352" t="str">
            <v xml:space="preserve">  </v>
          </cell>
          <cell r="I352" t="str">
            <v xml:space="preserve">  </v>
          </cell>
          <cell r="J352" t="str">
            <v xml:space="preserve">  </v>
          </cell>
          <cell r="K352" t="str">
            <v xml:space="preserve">  </v>
          </cell>
          <cell r="L352" t="str">
            <v xml:space="preserve">  </v>
          </cell>
          <cell r="M352" t="str">
            <v xml:space="preserve">  </v>
          </cell>
          <cell r="N352" t="str">
            <v xml:space="preserve">  </v>
          </cell>
          <cell r="O352" t="str">
            <v xml:space="preserve">  </v>
          </cell>
          <cell r="P352" t="str">
            <v xml:space="preserve">  </v>
          </cell>
        </row>
        <row r="353">
          <cell r="H353" t="str">
            <v xml:space="preserve">  </v>
          </cell>
          <cell r="I353" t="str">
            <v xml:space="preserve">  </v>
          </cell>
          <cell r="J353" t="str">
            <v xml:space="preserve">  </v>
          </cell>
          <cell r="K353" t="str">
            <v xml:space="preserve">  </v>
          </cell>
          <cell r="L353" t="str">
            <v xml:space="preserve">  </v>
          </cell>
          <cell r="M353" t="str">
            <v xml:space="preserve">  </v>
          </cell>
          <cell r="N353" t="str">
            <v xml:space="preserve">  </v>
          </cell>
          <cell r="O353" t="str">
            <v xml:space="preserve">  </v>
          </cell>
          <cell r="P353" t="str">
            <v xml:space="preserve">  </v>
          </cell>
        </row>
        <row r="354">
          <cell r="H354" t="str">
            <v xml:space="preserve">  </v>
          </cell>
          <cell r="I354" t="str">
            <v xml:space="preserve">  </v>
          </cell>
          <cell r="J354" t="str">
            <v xml:space="preserve">  </v>
          </cell>
          <cell r="K354" t="str">
            <v xml:space="preserve">  </v>
          </cell>
          <cell r="L354" t="str">
            <v xml:space="preserve">  </v>
          </cell>
          <cell r="M354" t="str">
            <v xml:space="preserve">  </v>
          </cell>
          <cell r="N354" t="str">
            <v xml:space="preserve">  </v>
          </cell>
          <cell r="O354" t="str">
            <v xml:space="preserve">  </v>
          </cell>
          <cell r="P354" t="str">
            <v xml:space="preserve">  </v>
          </cell>
        </row>
        <row r="355">
          <cell r="H355" t="str">
            <v xml:space="preserve">  </v>
          </cell>
          <cell r="I355" t="str">
            <v xml:space="preserve">  </v>
          </cell>
          <cell r="J355" t="str">
            <v xml:space="preserve">  </v>
          </cell>
          <cell r="K355" t="str">
            <v xml:space="preserve">  </v>
          </cell>
          <cell r="L355" t="str">
            <v xml:space="preserve">  </v>
          </cell>
          <cell r="M355" t="str">
            <v xml:space="preserve">  </v>
          </cell>
          <cell r="N355" t="str">
            <v xml:space="preserve">  </v>
          </cell>
          <cell r="O355" t="str">
            <v xml:space="preserve">  </v>
          </cell>
          <cell r="P355" t="str">
            <v xml:space="preserve">  </v>
          </cell>
        </row>
        <row r="356">
          <cell r="C356">
            <v>20305000</v>
          </cell>
          <cell r="D356" t="str">
            <v>USD</v>
          </cell>
          <cell r="E356" t="str">
            <v>BID</v>
          </cell>
          <cell r="F356" t="str">
            <v>3120/OC-EC</v>
          </cell>
          <cell r="G356" t="str">
            <v>GOBIERNO CENTRAL</v>
          </cell>
          <cell r="H356" t="str">
            <v xml:space="preserve"> 24.04.2014 </v>
          </cell>
          <cell r="I356">
            <v>10329042.83</v>
          </cell>
          <cell r="J356" t="str">
            <v xml:space="preserve">  </v>
          </cell>
          <cell r="K356" t="str">
            <v xml:space="preserve">  </v>
          </cell>
          <cell r="L356">
            <v>93413.03</v>
          </cell>
          <cell r="M356" t="str">
            <v xml:space="preserve">  </v>
          </cell>
          <cell r="N356" t="str">
            <v xml:space="preserve">  </v>
          </cell>
          <cell r="O356" t="str">
            <v xml:space="preserve">  </v>
          </cell>
          <cell r="P356">
            <v>10329042.83</v>
          </cell>
        </row>
        <row r="357">
          <cell r="H357" t="str">
            <v xml:space="preserve">  </v>
          </cell>
          <cell r="I357" t="str">
            <v xml:space="preserve">  </v>
          </cell>
          <cell r="J357" t="str">
            <v xml:space="preserve">  </v>
          </cell>
          <cell r="K357" t="str">
            <v xml:space="preserve">  </v>
          </cell>
          <cell r="L357" t="str">
            <v xml:space="preserve">  </v>
          </cell>
          <cell r="M357" t="str">
            <v xml:space="preserve">  </v>
          </cell>
          <cell r="N357" t="str">
            <v xml:space="preserve">  </v>
          </cell>
          <cell r="O357" t="str">
            <v xml:space="preserve">  </v>
          </cell>
          <cell r="P357" t="str">
            <v xml:space="preserve">  </v>
          </cell>
        </row>
        <row r="358">
          <cell r="H358" t="str">
            <v xml:space="preserve">  </v>
          </cell>
          <cell r="I358" t="str">
            <v xml:space="preserve">  </v>
          </cell>
          <cell r="J358" t="str">
            <v xml:space="preserve">  </v>
          </cell>
          <cell r="K358" t="str">
            <v xml:space="preserve">  </v>
          </cell>
          <cell r="L358" t="str">
            <v xml:space="preserve">  </v>
          </cell>
          <cell r="M358" t="str">
            <v xml:space="preserve">  </v>
          </cell>
          <cell r="N358" t="str">
            <v xml:space="preserve">  </v>
          </cell>
          <cell r="O358" t="str">
            <v xml:space="preserve">  </v>
          </cell>
          <cell r="P358" t="str">
            <v xml:space="preserve">  </v>
          </cell>
        </row>
        <row r="359">
          <cell r="H359" t="str">
            <v xml:space="preserve">  </v>
          </cell>
          <cell r="I359" t="str">
            <v xml:space="preserve">  </v>
          </cell>
          <cell r="J359" t="str">
            <v xml:space="preserve">  </v>
          </cell>
          <cell r="K359" t="str">
            <v xml:space="preserve">  </v>
          </cell>
          <cell r="L359" t="str">
            <v xml:space="preserve">  </v>
          </cell>
          <cell r="M359" t="str">
            <v xml:space="preserve">  </v>
          </cell>
          <cell r="N359" t="str">
            <v xml:space="preserve">  </v>
          </cell>
          <cell r="O359" t="str">
            <v xml:space="preserve">  </v>
          </cell>
          <cell r="P359" t="str">
            <v xml:space="preserve">  </v>
          </cell>
        </row>
        <row r="360">
          <cell r="H360" t="str">
            <v xml:space="preserve">  </v>
          </cell>
          <cell r="I360" t="str">
            <v xml:space="preserve">  </v>
          </cell>
          <cell r="J360" t="str">
            <v xml:space="preserve">  </v>
          </cell>
          <cell r="K360" t="str">
            <v xml:space="preserve">  </v>
          </cell>
          <cell r="L360" t="str">
            <v xml:space="preserve">  </v>
          </cell>
          <cell r="M360" t="str">
            <v xml:space="preserve">  </v>
          </cell>
          <cell r="N360" t="str">
            <v xml:space="preserve">  </v>
          </cell>
          <cell r="O360" t="str">
            <v xml:space="preserve">  </v>
          </cell>
          <cell r="P360" t="str">
            <v xml:space="preserve">  </v>
          </cell>
        </row>
        <row r="361">
          <cell r="H361" t="str">
            <v xml:space="preserve">  </v>
          </cell>
          <cell r="I361" t="str">
            <v xml:space="preserve">  </v>
          </cell>
          <cell r="J361" t="str">
            <v xml:space="preserve">  </v>
          </cell>
          <cell r="K361" t="str">
            <v xml:space="preserve">  </v>
          </cell>
          <cell r="L361" t="str">
            <v xml:space="preserve">  </v>
          </cell>
          <cell r="M361" t="str">
            <v xml:space="preserve">  </v>
          </cell>
          <cell r="N361" t="str">
            <v xml:space="preserve">  </v>
          </cell>
          <cell r="O361" t="str">
            <v xml:space="preserve">  </v>
          </cell>
          <cell r="P361" t="str">
            <v xml:space="preserve">  </v>
          </cell>
        </row>
        <row r="362">
          <cell r="C362">
            <v>20306000</v>
          </cell>
          <cell r="D362" t="str">
            <v>USD</v>
          </cell>
          <cell r="E362" t="str">
            <v>BID</v>
          </cell>
          <cell r="F362" t="str">
            <v>3187/OC-EC</v>
          </cell>
          <cell r="G362" t="str">
            <v>GOBIERNO CENTRAL</v>
          </cell>
          <cell r="H362" t="str">
            <v xml:space="preserve"> 31.07.2014 </v>
          </cell>
          <cell r="I362">
            <v>170000000</v>
          </cell>
          <cell r="J362" t="str">
            <v xml:space="preserve">  </v>
          </cell>
          <cell r="K362" t="str">
            <v xml:space="preserve">  </v>
          </cell>
          <cell r="L362" t="str">
            <v xml:space="preserve">  </v>
          </cell>
          <cell r="M362" t="str">
            <v xml:space="preserve">  </v>
          </cell>
          <cell r="N362" t="str">
            <v xml:space="preserve">  </v>
          </cell>
          <cell r="O362" t="str">
            <v xml:space="preserve">  </v>
          </cell>
          <cell r="P362">
            <v>170000000</v>
          </cell>
        </row>
        <row r="363">
          <cell r="H363" t="str">
            <v xml:space="preserve">  </v>
          </cell>
          <cell r="I363" t="str">
            <v xml:space="preserve">  </v>
          </cell>
          <cell r="J363" t="str">
            <v xml:space="preserve">  </v>
          </cell>
          <cell r="K363" t="str">
            <v xml:space="preserve">  </v>
          </cell>
          <cell r="L363" t="str">
            <v xml:space="preserve">  </v>
          </cell>
          <cell r="M363" t="str">
            <v xml:space="preserve">  </v>
          </cell>
          <cell r="N363" t="str">
            <v xml:space="preserve">  </v>
          </cell>
          <cell r="O363" t="str">
            <v xml:space="preserve">  </v>
          </cell>
          <cell r="P363" t="str">
            <v xml:space="preserve">  </v>
          </cell>
        </row>
        <row r="364">
          <cell r="H364" t="str">
            <v xml:space="preserve">  </v>
          </cell>
          <cell r="I364" t="str">
            <v xml:space="preserve">  </v>
          </cell>
          <cell r="J364" t="str">
            <v xml:space="preserve">  </v>
          </cell>
          <cell r="K364" t="str">
            <v xml:space="preserve">  </v>
          </cell>
          <cell r="L364" t="str">
            <v xml:space="preserve">  </v>
          </cell>
          <cell r="M364" t="str">
            <v xml:space="preserve">  </v>
          </cell>
          <cell r="N364" t="str">
            <v xml:space="preserve">  </v>
          </cell>
          <cell r="O364" t="str">
            <v xml:space="preserve">  </v>
          </cell>
          <cell r="P364" t="str">
            <v xml:space="preserve">  </v>
          </cell>
        </row>
        <row r="365">
          <cell r="H365" t="str">
            <v xml:space="preserve">  </v>
          </cell>
          <cell r="I365" t="str">
            <v xml:space="preserve">  </v>
          </cell>
          <cell r="J365" t="str">
            <v xml:space="preserve">  </v>
          </cell>
          <cell r="K365" t="str">
            <v xml:space="preserve">  </v>
          </cell>
          <cell r="L365" t="str">
            <v xml:space="preserve">  </v>
          </cell>
          <cell r="M365" t="str">
            <v xml:space="preserve">  </v>
          </cell>
          <cell r="N365" t="str">
            <v xml:space="preserve">  </v>
          </cell>
          <cell r="O365" t="str">
            <v xml:space="preserve">  </v>
          </cell>
          <cell r="P365" t="str">
            <v xml:space="preserve">  </v>
          </cell>
        </row>
        <row r="366">
          <cell r="H366" t="str">
            <v xml:space="preserve">  </v>
          </cell>
          <cell r="I366" t="str">
            <v xml:space="preserve">  </v>
          </cell>
          <cell r="J366" t="str">
            <v xml:space="preserve">  </v>
          </cell>
          <cell r="K366" t="str">
            <v xml:space="preserve">  </v>
          </cell>
          <cell r="L366" t="str">
            <v xml:space="preserve">  </v>
          </cell>
          <cell r="M366" t="str">
            <v xml:space="preserve">  </v>
          </cell>
          <cell r="N366" t="str">
            <v xml:space="preserve">  </v>
          </cell>
          <cell r="O366" t="str">
            <v xml:space="preserve">  </v>
          </cell>
          <cell r="P366" t="str">
            <v xml:space="preserve">  </v>
          </cell>
        </row>
        <row r="367">
          <cell r="H367" t="str">
            <v xml:space="preserve">  </v>
          </cell>
          <cell r="I367" t="str">
            <v xml:space="preserve">  </v>
          </cell>
          <cell r="J367" t="str">
            <v xml:space="preserve">  </v>
          </cell>
          <cell r="K367" t="str">
            <v xml:space="preserve">  </v>
          </cell>
          <cell r="L367" t="str">
            <v xml:space="preserve">  </v>
          </cell>
          <cell r="M367" t="str">
            <v xml:space="preserve">  </v>
          </cell>
          <cell r="N367" t="str">
            <v xml:space="preserve">  </v>
          </cell>
          <cell r="O367" t="str">
            <v xml:space="preserve">  </v>
          </cell>
          <cell r="P367" t="str">
            <v xml:space="preserve">  </v>
          </cell>
        </row>
        <row r="368">
          <cell r="C368">
            <v>20307000</v>
          </cell>
          <cell r="D368" t="str">
            <v>USD</v>
          </cell>
          <cell r="E368" t="str">
            <v>BID</v>
          </cell>
          <cell r="F368" t="str">
            <v>3188/CH-EC</v>
          </cell>
          <cell r="G368" t="str">
            <v>GOBIERNO CENTRAL</v>
          </cell>
          <cell r="H368" t="str">
            <v xml:space="preserve"> 31.07.2014 </v>
          </cell>
          <cell r="I368">
            <v>50000000</v>
          </cell>
          <cell r="J368" t="str">
            <v xml:space="preserve">  </v>
          </cell>
          <cell r="K368" t="str">
            <v xml:space="preserve">  </v>
          </cell>
          <cell r="L368" t="str">
            <v xml:space="preserve">  </v>
          </cell>
          <cell r="M368" t="str">
            <v xml:space="preserve">  </v>
          </cell>
          <cell r="N368" t="str">
            <v xml:space="preserve">  </v>
          </cell>
          <cell r="O368" t="str">
            <v xml:space="preserve">  </v>
          </cell>
          <cell r="P368">
            <v>50000000</v>
          </cell>
        </row>
        <row r="369">
          <cell r="H369" t="str">
            <v xml:space="preserve">  </v>
          </cell>
          <cell r="I369" t="str">
            <v xml:space="preserve">  </v>
          </cell>
          <cell r="J369" t="str">
            <v xml:space="preserve">  </v>
          </cell>
          <cell r="K369" t="str">
            <v xml:space="preserve">  </v>
          </cell>
          <cell r="L369" t="str">
            <v xml:space="preserve">  </v>
          </cell>
          <cell r="M369" t="str">
            <v xml:space="preserve">  </v>
          </cell>
          <cell r="N369" t="str">
            <v xml:space="preserve">  </v>
          </cell>
          <cell r="O369" t="str">
            <v xml:space="preserve">  </v>
          </cell>
          <cell r="P369" t="str">
            <v xml:space="preserve">  </v>
          </cell>
        </row>
        <row r="370">
          <cell r="H370" t="str">
            <v xml:space="preserve">  </v>
          </cell>
          <cell r="I370" t="str">
            <v xml:space="preserve">  </v>
          </cell>
          <cell r="J370" t="str">
            <v xml:space="preserve">  </v>
          </cell>
          <cell r="K370" t="str">
            <v xml:space="preserve">  </v>
          </cell>
          <cell r="L370" t="str">
            <v xml:space="preserve">  </v>
          </cell>
          <cell r="M370" t="str">
            <v xml:space="preserve">  </v>
          </cell>
          <cell r="N370" t="str">
            <v xml:space="preserve">  </v>
          </cell>
          <cell r="O370" t="str">
            <v xml:space="preserve">  </v>
          </cell>
          <cell r="P370" t="str">
            <v xml:space="preserve">  </v>
          </cell>
        </row>
        <row r="371">
          <cell r="H371" t="str">
            <v xml:space="preserve">  </v>
          </cell>
          <cell r="I371" t="str">
            <v xml:space="preserve">  </v>
          </cell>
          <cell r="J371" t="str">
            <v xml:space="preserve">  </v>
          </cell>
          <cell r="K371" t="str">
            <v xml:space="preserve">  </v>
          </cell>
          <cell r="L371" t="str">
            <v xml:space="preserve">  </v>
          </cell>
          <cell r="M371" t="str">
            <v xml:space="preserve">  </v>
          </cell>
          <cell r="N371" t="str">
            <v xml:space="preserve">  </v>
          </cell>
          <cell r="O371" t="str">
            <v xml:space="preserve">  </v>
          </cell>
          <cell r="P371" t="str">
            <v xml:space="preserve">  </v>
          </cell>
        </row>
        <row r="372">
          <cell r="H372" t="str">
            <v xml:space="preserve">  </v>
          </cell>
          <cell r="I372" t="str">
            <v xml:space="preserve">  </v>
          </cell>
          <cell r="J372" t="str">
            <v xml:space="preserve">  </v>
          </cell>
          <cell r="K372" t="str">
            <v xml:space="preserve">  </v>
          </cell>
          <cell r="L372" t="str">
            <v xml:space="preserve">  </v>
          </cell>
          <cell r="M372" t="str">
            <v xml:space="preserve">  </v>
          </cell>
          <cell r="N372" t="str">
            <v xml:space="preserve">  </v>
          </cell>
          <cell r="O372" t="str">
            <v xml:space="preserve">  </v>
          </cell>
          <cell r="P372" t="str">
            <v xml:space="preserve">  </v>
          </cell>
        </row>
        <row r="373">
          <cell r="H373" t="str">
            <v xml:space="preserve">  </v>
          </cell>
          <cell r="I373" t="str">
            <v xml:space="preserve">  </v>
          </cell>
          <cell r="J373" t="str">
            <v xml:space="preserve">  </v>
          </cell>
          <cell r="K373" t="str">
            <v xml:space="preserve">  </v>
          </cell>
          <cell r="L373" t="str">
            <v xml:space="preserve">  </v>
          </cell>
          <cell r="M373" t="str">
            <v xml:space="preserve">  </v>
          </cell>
          <cell r="N373" t="str">
            <v xml:space="preserve">  </v>
          </cell>
          <cell r="O373" t="str">
            <v xml:space="preserve">  </v>
          </cell>
          <cell r="P373" t="str">
            <v xml:space="preserve">  </v>
          </cell>
        </row>
        <row r="374">
          <cell r="C374">
            <v>20308000</v>
          </cell>
          <cell r="D374" t="str">
            <v>USD</v>
          </cell>
          <cell r="E374" t="str">
            <v>BID</v>
          </cell>
          <cell r="F374" t="str">
            <v>3167/OC-EC</v>
          </cell>
          <cell r="G374" t="str">
            <v>GOBIERNO CENTRAL</v>
          </cell>
          <cell r="H374" t="str">
            <v xml:space="preserve"> 23.06.2014 </v>
          </cell>
          <cell r="I374">
            <v>150000000</v>
          </cell>
          <cell r="J374" t="str">
            <v xml:space="preserve">  </v>
          </cell>
          <cell r="K374" t="str">
            <v xml:space="preserve">  </v>
          </cell>
          <cell r="L374" t="str">
            <v xml:space="preserve">  </v>
          </cell>
          <cell r="M374" t="str">
            <v xml:space="preserve">  </v>
          </cell>
          <cell r="N374" t="str">
            <v xml:space="preserve">  </v>
          </cell>
          <cell r="O374" t="str">
            <v xml:space="preserve">  </v>
          </cell>
          <cell r="P374">
            <v>150000000</v>
          </cell>
        </row>
        <row r="375">
          <cell r="H375" t="str">
            <v xml:space="preserve">  </v>
          </cell>
          <cell r="I375" t="str">
            <v xml:space="preserve">  </v>
          </cell>
          <cell r="J375" t="str">
            <v xml:space="preserve">  </v>
          </cell>
          <cell r="K375" t="str">
            <v xml:space="preserve">  </v>
          </cell>
          <cell r="L375" t="str">
            <v xml:space="preserve">  </v>
          </cell>
          <cell r="M375" t="str">
            <v xml:space="preserve">  </v>
          </cell>
          <cell r="N375" t="str">
            <v xml:space="preserve">  </v>
          </cell>
          <cell r="O375" t="str">
            <v xml:space="preserve">  </v>
          </cell>
          <cell r="P375" t="str">
            <v xml:space="preserve">  </v>
          </cell>
        </row>
        <row r="376">
          <cell r="H376" t="str">
            <v xml:space="preserve">  </v>
          </cell>
          <cell r="I376" t="str">
            <v xml:space="preserve">  </v>
          </cell>
          <cell r="J376" t="str">
            <v xml:space="preserve">  </v>
          </cell>
          <cell r="K376" t="str">
            <v xml:space="preserve">  </v>
          </cell>
          <cell r="L376" t="str">
            <v xml:space="preserve">  </v>
          </cell>
          <cell r="M376" t="str">
            <v xml:space="preserve">  </v>
          </cell>
          <cell r="N376" t="str">
            <v xml:space="preserve">  </v>
          </cell>
          <cell r="O376" t="str">
            <v xml:space="preserve">  </v>
          </cell>
          <cell r="P376" t="str">
            <v xml:space="preserve">  </v>
          </cell>
        </row>
        <row r="377">
          <cell r="H377" t="str">
            <v xml:space="preserve">  </v>
          </cell>
          <cell r="I377" t="str">
            <v xml:space="preserve">  </v>
          </cell>
          <cell r="J377" t="str">
            <v xml:space="preserve">  </v>
          </cell>
          <cell r="K377" t="str">
            <v xml:space="preserve">  </v>
          </cell>
          <cell r="L377" t="str">
            <v xml:space="preserve">  </v>
          </cell>
          <cell r="M377" t="str">
            <v xml:space="preserve">  </v>
          </cell>
          <cell r="N377" t="str">
            <v xml:space="preserve">  </v>
          </cell>
          <cell r="O377" t="str">
            <v xml:space="preserve">  </v>
          </cell>
          <cell r="P377" t="str">
            <v xml:space="preserve">  </v>
          </cell>
        </row>
        <row r="378">
          <cell r="H378" t="str">
            <v xml:space="preserve">  </v>
          </cell>
          <cell r="I378" t="str">
            <v xml:space="preserve">  </v>
          </cell>
          <cell r="J378" t="str">
            <v xml:space="preserve">  </v>
          </cell>
          <cell r="K378" t="str">
            <v xml:space="preserve">  </v>
          </cell>
          <cell r="L378" t="str">
            <v xml:space="preserve">  </v>
          </cell>
          <cell r="M378" t="str">
            <v xml:space="preserve">  </v>
          </cell>
          <cell r="N378" t="str">
            <v xml:space="preserve">  </v>
          </cell>
          <cell r="O378" t="str">
            <v xml:space="preserve">  </v>
          </cell>
          <cell r="P378" t="str">
            <v xml:space="preserve">  </v>
          </cell>
        </row>
        <row r="379">
          <cell r="H379" t="str">
            <v xml:space="preserve">  </v>
          </cell>
          <cell r="I379" t="str">
            <v xml:space="preserve">  </v>
          </cell>
          <cell r="J379" t="str">
            <v xml:space="preserve">  </v>
          </cell>
          <cell r="K379" t="str">
            <v xml:space="preserve">  </v>
          </cell>
          <cell r="L379" t="str">
            <v xml:space="preserve">  </v>
          </cell>
          <cell r="M379" t="str">
            <v xml:space="preserve">  </v>
          </cell>
          <cell r="N379" t="str">
            <v xml:space="preserve">  </v>
          </cell>
          <cell r="O379" t="str">
            <v xml:space="preserve">  </v>
          </cell>
          <cell r="P379" t="str">
            <v xml:space="preserve">  </v>
          </cell>
        </row>
        <row r="380">
          <cell r="C380">
            <v>20309000</v>
          </cell>
          <cell r="D380" t="str">
            <v>USD</v>
          </cell>
          <cell r="E380" t="str">
            <v>BID</v>
          </cell>
          <cell r="F380" t="str">
            <v>3232/OC-EC</v>
          </cell>
          <cell r="G380" t="str">
            <v>GOBIERNO CENTRAL</v>
          </cell>
          <cell r="H380" t="str">
            <v xml:space="preserve"> 14.11.2014 </v>
          </cell>
          <cell r="I380">
            <v>116669044.58</v>
          </cell>
          <cell r="J380" t="str">
            <v xml:space="preserve">  </v>
          </cell>
          <cell r="K380" t="str">
            <v xml:space="preserve">  </v>
          </cell>
          <cell r="L380" t="str">
            <v xml:space="preserve">  </v>
          </cell>
          <cell r="M380" t="str">
            <v xml:space="preserve">  </v>
          </cell>
          <cell r="N380" t="str">
            <v xml:space="preserve">  </v>
          </cell>
          <cell r="O380" t="str">
            <v xml:space="preserve">  </v>
          </cell>
          <cell r="P380">
            <v>116669044.58</v>
          </cell>
        </row>
        <row r="381">
          <cell r="H381" t="str">
            <v xml:space="preserve">  </v>
          </cell>
          <cell r="I381" t="str">
            <v xml:space="preserve">  </v>
          </cell>
          <cell r="J381" t="str">
            <v xml:space="preserve">  </v>
          </cell>
          <cell r="K381" t="str">
            <v xml:space="preserve">  </v>
          </cell>
          <cell r="L381" t="str">
            <v xml:space="preserve">  </v>
          </cell>
          <cell r="M381" t="str">
            <v xml:space="preserve">  </v>
          </cell>
          <cell r="N381" t="str">
            <v xml:space="preserve">  </v>
          </cell>
          <cell r="O381" t="str">
            <v xml:space="preserve">  </v>
          </cell>
          <cell r="P381" t="str">
            <v xml:space="preserve">  </v>
          </cell>
        </row>
        <row r="382">
          <cell r="H382" t="str">
            <v xml:space="preserve">  </v>
          </cell>
          <cell r="I382" t="str">
            <v xml:space="preserve">  </v>
          </cell>
          <cell r="J382" t="str">
            <v xml:space="preserve">  </v>
          </cell>
          <cell r="K382" t="str">
            <v xml:space="preserve">  </v>
          </cell>
          <cell r="L382" t="str">
            <v xml:space="preserve">  </v>
          </cell>
          <cell r="M382" t="str">
            <v xml:space="preserve">  </v>
          </cell>
          <cell r="N382" t="str">
            <v xml:space="preserve">  </v>
          </cell>
          <cell r="O382" t="str">
            <v xml:space="preserve">  </v>
          </cell>
          <cell r="P382" t="str">
            <v xml:space="preserve">  </v>
          </cell>
        </row>
        <row r="383">
          <cell r="H383" t="str">
            <v xml:space="preserve">  </v>
          </cell>
          <cell r="I383" t="str">
            <v xml:space="preserve">  </v>
          </cell>
          <cell r="J383" t="str">
            <v xml:space="preserve">  </v>
          </cell>
          <cell r="K383" t="str">
            <v xml:space="preserve">  </v>
          </cell>
          <cell r="L383" t="str">
            <v xml:space="preserve">  </v>
          </cell>
          <cell r="M383" t="str">
            <v xml:space="preserve">  </v>
          </cell>
          <cell r="N383" t="str">
            <v xml:space="preserve">  </v>
          </cell>
          <cell r="O383" t="str">
            <v xml:space="preserve">  </v>
          </cell>
          <cell r="P383" t="str">
            <v xml:space="preserve">  </v>
          </cell>
        </row>
        <row r="384">
          <cell r="H384" t="str">
            <v xml:space="preserve">  </v>
          </cell>
          <cell r="I384" t="str">
            <v xml:space="preserve">  </v>
          </cell>
          <cell r="J384" t="str">
            <v xml:space="preserve">  </v>
          </cell>
          <cell r="K384" t="str">
            <v xml:space="preserve">  </v>
          </cell>
          <cell r="L384" t="str">
            <v xml:space="preserve">  </v>
          </cell>
          <cell r="M384" t="str">
            <v xml:space="preserve">  </v>
          </cell>
          <cell r="N384" t="str">
            <v xml:space="preserve">  </v>
          </cell>
          <cell r="O384" t="str">
            <v xml:space="preserve">  </v>
          </cell>
          <cell r="P384" t="str">
            <v xml:space="preserve">  </v>
          </cell>
        </row>
        <row r="385">
          <cell r="H385" t="str">
            <v xml:space="preserve">  </v>
          </cell>
          <cell r="I385" t="str">
            <v xml:space="preserve">  </v>
          </cell>
          <cell r="J385" t="str">
            <v xml:space="preserve">  </v>
          </cell>
          <cell r="K385" t="str">
            <v xml:space="preserve">  </v>
          </cell>
          <cell r="L385" t="str">
            <v xml:space="preserve">  </v>
          </cell>
          <cell r="M385" t="str">
            <v xml:space="preserve">  </v>
          </cell>
          <cell r="N385" t="str">
            <v xml:space="preserve">  </v>
          </cell>
          <cell r="O385" t="str">
            <v xml:space="preserve">  </v>
          </cell>
          <cell r="P385" t="str">
            <v xml:space="preserve">  </v>
          </cell>
        </row>
        <row r="386">
          <cell r="C386">
            <v>20310000</v>
          </cell>
          <cell r="D386" t="str">
            <v>USD</v>
          </cell>
          <cell r="E386" t="str">
            <v>BID</v>
          </cell>
          <cell r="F386" t="str">
            <v>3233/CH-EC</v>
          </cell>
          <cell r="G386" t="str">
            <v>GOBIERNO CENTRAL</v>
          </cell>
          <cell r="H386" t="str">
            <v xml:space="preserve"> 14.11.2014 </v>
          </cell>
          <cell r="I386">
            <v>28257846.84</v>
          </cell>
          <cell r="J386" t="str">
            <v xml:space="preserve">  </v>
          </cell>
          <cell r="K386" t="str">
            <v xml:space="preserve">  </v>
          </cell>
          <cell r="L386" t="str">
            <v xml:space="preserve">  </v>
          </cell>
          <cell r="M386" t="str">
            <v xml:space="preserve">  </v>
          </cell>
          <cell r="N386" t="str">
            <v xml:space="preserve">  </v>
          </cell>
          <cell r="O386" t="str">
            <v xml:space="preserve">  </v>
          </cell>
          <cell r="P386">
            <v>28257846.84</v>
          </cell>
        </row>
        <row r="387">
          <cell r="H387" t="str">
            <v xml:space="preserve">  </v>
          </cell>
          <cell r="I387" t="str">
            <v xml:space="preserve">  </v>
          </cell>
          <cell r="J387" t="str">
            <v xml:space="preserve">  </v>
          </cell>
          <cell r="K387" t="str">
            <v xml:space="preserve">  </v>
          </cell>
          <cell r="L387" t="str">
            <v xml:space="preserve">  </v>
          </cell>
          <cell r="M387" t="str">
            <v xml:space="preserve">  </v>
          </cell>
          <cell r="N387" t="str">
            <v xml:space="preserve">  </v>
          </cell>
          <cell r="O387" t="str">
            <v xml:space="preserve">  </v>
          </cell>
          <cell r="P387" t="str">
            <v xml:space="preserve">  </v>
          </cell>
        </row>
        <row r="388">
          <cell r="H388" t="str">
            <v xml:space="preserve">  </v>
          </cell>
          <cell r="I388" t="str">
            <v xml:space="preserve">  </v>
          </cell>
          <cell r="J388" t="str">
            <v xml:space="preserve">  </v>
          </cell>
          <cell r="K388" t="str">
            <v xml:space="preserve">  </v>
          </cell>
          <cell r="L388" t="str">
            <v xml:space="preserve">  </v>
          </cell>
          <cell r="M388" t="str">
            <v xml:space="preserve">  </v>
          </cell>
          <cell r="N388" t="str">
            <v xml:space="preserve">  </v>
          </cell>
          <cell r="O388" t="str">
            <v xml:space="preserve">  </v>
          </cell>
          <cell r="P388" t="str">
            <v xml:space="preserve">  </v>
          </cell>
        </row>
        <row r="389">
          <cell r="H389" t="str">
            <v xml:space="preserve">  </v>
          </cell>
          <cell r="I389" t="str">
            <v xml:space="preserve">  </v>
          </cell>
          <cell r="J389" t="str">
            <v xml:space="preserve">  </v>
          </cell>
          <cell r="K389" t="str">
            <v xml:space="preserve">  </v>
          </cell>
          <cell r="L389" t="str">
            <v xml:space="preserve">  </v>
          </cell>
          <cell r="M389" t="str">
            <v xml:space="preserve">  </v>
          </cell>
          <cell r="N389" t="str">
            <v xml:space="preserve">  </v>
          </cell>
          <cell r="O389" t="str">
            <v xml:space="preserve">  </v>
          </cell>
          <cell r="P389" t="str">
            <v xml:space="preserve">  </v>
          </cell>
        </row>
        <row r="390">
          <cell r="H390" t="str">
            <v xml:space="preserve">  </v>
          </cell>
          <cell r="I390" t="str">
            <v xml:space="preserve">  </v>
          </cell>
          <cell r="J390" t="str">
            <v xml:space="preserve">  </v>
          </cell>
          <cell r="K390" t="str">
            <v xml:space="preserve">  </v>
          </cell>
          <cell r="L390" t="str">
            <v xml:space="preserve">  </v>
          </cell>
          <cell r="M390" t="str">
            <v xml:space="preserve">  </v>
          </cell>
          <cell r="N390" t="str">
            <v xml:space="preserve">  </v>
          </cell>
          <cell r="O390" t="str">
            <v xml:space="preserve">  </v>
          </cell>
          <cell r="P390" t="str">
            <v xml:space="preserve">  </v>
          </cell>
        </row>
        <row r="391">
          <cell r="H391" t="str">
            <v xml:space="preserve">  </v>
          </cell>
          <cell r="I391" t="str">
            <v xml:space="preserve">  </v>
          </cell>
          <cell r="J391" t="str">
            <v xml:space="preserve">  </v>
          </cell>
          <cell r="K391" t="str">
            <v xml:space="preserve">  </v>
          </cell>
          <cell r="L391" t="str">
            <v xml:space="preserve">  </v>
          </cell>
          <cell r="M391" t="str">
            <v xml:space="preserve">  </v>
          </cell>
          <cell r="N391" t="str">
            <v xml:space="preserve">  </v>
          </cell>
          <cell r="O391" t="str">
            <v xml:space="preserve">  </v>
          </cell>
          <cell r="P391" t="str">
            <v xml:space="preserve">  </v>
          </cell>
        </row>
        <row r="392">
          <cell r="C392">
            <v>20311000</v>
          </cell>
          <cell r="D392" t="str">
            <v>USD</v>
          </cell>
          <cell r="E392" t="str">
            <v>BID</v>
          </cell>
          <cell r="F392" t="str">
            <v>3420/OC-EC</v>
          </cell>
          <cell r="G392" t="str">
            <v>GOBIERNO CENTRAL</v>
          </cell>
          <cell r="H392" t="str">
            <v xml:space="preserve"> 05.02.2015 </v>
          </cell>
          <cell r="I392">
            <v>500000000</v>
          </cell>
          <cell r="J392" t="str">
            <v xml:space="preserve">  </v>
          </cell>
          <cell r="K392" t="str">
            <v xml:space="preserve">  </v>
          </cell>
          <cell r="L392">
            <v>7254136.9900000002</v>
          </cell>
          <cell r="M392" t="str">
            <v xml:space="preserve">  </v>
          </cell>
          <cell r="N392" t="str">
            <v xml:space="preserve">  </v>
          </cell>
          <cell r="O392" t="str">
            <v xml:space="preserve">  </v>
          </cell>
          <cell r="P392">
            <v>500000000</v>
          </cell>
        </row>
        <row r="393">
          <cell r="H393" t="str">
            <v xml:space="preserve">  </v>
          </cell>
          <cell r="I393" t="str">
            <v xml:space="preserve">  </v>
          </cell>
          <cell r="J393" t="str">
            <v xml:space="preserve">  </v>
          </cell>
          <cell r="K393" t="str">
            <v xml:space="preserve">  </v>
          </cell>
          <cell r="L393" t="str">
            <v xml:space="preserve">  </v>
          </cell>
          <cell r="M393" t="str">
            <v xml:space="preserve">  </v>
          </cell>
          <cell r="N393" t="str">
            <v xml:space="preserve">  </v>
          </cell>
          <cell r="O393" t="str">
            <v xml:space="preserve">  </v>
          </cell>
          <cell r="P393" t="str">
            <v xml:space="preserve">  </v>
          </cell>
        </row>
        <row r="394">
          <cell r="H394" t="str">
            <v xml:space="preserve">  </v>
          </cell>
          <cell r="I394" t="str">
            <v xml:space="preserve">  </v>
          </cell>
          <cell r="J394" t="str">
            <v xml:space="preserve">  </v>
          </cell>
          <cell r="K394" t="str">
            <v xml:space="preserve">  </v>
          </cell>
          <cell r="L394" t="str">
            <v xml:space="preserve">  </v>
          </cell>
          <cell r="M394" t="str">
            <v xml:space="preserve">  </v>
          </cell>
          <cell r="N394" t="str">
            <v xml:space="preserve">  </v>
          </cell>
          <cell r="O394" t="str">
            <v xml:space="preserve">  </v>
          </cell>
          <cell r="P394" t="str">
            <v xml:space="preserve">  </v>
          </cell>
        </row>
        <row r="395">
          <cell r="H395" t="str">
            <v xml:space="preserve">  </v>
          </cell>
          <cell r="I395" t="str">
            <v xml:space="preserve">  </v>
          </cell>
          <cell r="J395" t="str">
            <v xml:space="preserve">  </v>
          </cell>
          <cell r="K395" t="str">
            <v xml:space="preserve">  </v>
          </cell>
          <cell r="L395" t="str">
            <v xml:space="preserve">  </v>
          </cell>
          <cell r="M395" t="str">
            <v xml:space="preserve">  </v>
          </cell>
          <cell r="N395" t="str">
            <v xml:space="preserve">  </v>
          </cell>
          <cell r="O395" t="str">
            <v xml:space="preserve">  </v>
          </cell>
          <cell r="P395" t="str">
            <v xml:space="preserve">  </v>
          </cell>
        </row>
        <row r="396">
          <cell r="H396" t="str">
            <v xml:space="preserve">  </v>
          </cell>
          <cell r="I396" t="str">
            <v xml:space="preserve">  </v>
          </cell>
          <cell r="J396" t="str">
            <v xml:space="preserve">  </v>
          </cell>
          <cell r="K396" t="str">
            <v xml:space="preserve">  </v>
          </cell>
          <cell r="L396" t="str">
            <v xml:space="preserve">  </v>
          </cell>
          <cell r="M396" t="str">
            <v xml:space="preserve">  </v>
          </cell>
          <cell r="N396" t="str">
            <v xml:space="preserve">  </v>
          </cell>
          <cell r="O396" t="str">
            <v xml:space="preserve">  </v>
          </cell>
          <cell r="P396" t="str">
            <v xml:space="preserve">  </v>
          </cell>
        </row>
        <row r="397">
          <cell r="H397" t="str">
            <v xml:space="preserve">  </v>
          </cell>
          <cell r="I397" t="str">
            <v xml:space="preserve">  </v>
          </cell>
          <cell r="J397" t="str">
            <v xml:space="preserve">  </v>
          </cell>
          <cell r="K397" t="str">
            <v xml:space="preserve">  </v>
          </cell>
          <cell r="L397" t="str">
            <v xml:space="preserve">  </v>
          </cell>
          <cell r="M397" t="str">
            <v xml:space="preserve">  </v>
          </cell>
          <cell r="N397" t="str">
            <v xml:space="preserve">  </v>
          </cell>
          <cell r="O397" t="str">
            <v xml:space="preserve">  </v>
          </cell>
          <cell r="P397" t="str">
            <v xml:space="preserve">  </v>
          </cell>
        </row>
        <row r="398">
          <cell r="C398">
            <v>20313000</v>
          </cell>
          <cell r="D398" t="str">
            <v>USD</v>
          </cell>
          <cell r="E398" t="str">
            <v>BID</v>
          </cell>
          <cell r="F398" t="str">
            <v>3341/OC-EC</v>
          </cell>
          <cell r="G398" t="str">
            <v>GOBIERNO CENTRAL</v>
          </cell>
          <cell r="H398" t="str">
            <v xml:space="preserve"> 05.02.2015 </v>
          </cell>
          <cell r="I398">
            <v>68695814.290000007</v>
          </cell>
          <cell r="J398" t="str">
            <v xml:space="preserve">  </v>
          </cell>
          <cell r="K398" t="str">
            <v xml:space="preserve">  </v>
          </cell>
          <cell r="L398" t="str">
            <v xml:space="preserve">  </v>
          </cell>
          <cell r="M398" t="str">
            <v xml:space="preserve">  </v>
          </cell>
          <cell r="N398" t="str">
            <v xml:space="preserve">  </v>
          </cell>
          <cell r="O398" t="str">
            <v xml:space="preserve">  </v>
          </cell>
          <cell r="P398">
            <v>68695814.290000007</v>
          </cell>
        </row>
        <row r="399">
          <cell r="H399" t="str">
            <v xml:space="preserve">  </v>
          </cell>
          <cell r="I399" t="str">
            <v xml:space="preserve">  </v>
          </cell>
          <cell r="J399" t="str">
            <v xml:space="preserve">  </v>
          </cell>
          <cell r="K399" t="str">
            <v xml:space="preserve">  </v>
          </cell>
          <cell r="L399" t="str">
            <v xml:space="preserve">  </v>
          </cell>
          <cell r="M399" t="str">
            <v xml:space="preserve">  </v>
          </cell>
          <cell r="N399" t="str">
            <v xml:space="preserve">  </v>
          </cell>
          <cell r="O399" t="str">
            <v xml:space="preserve">  </v>
          </cell>
          <cell r="P399" t="str">
            <v xml:space="preserve">  </v>
          </cell>
        </row>
        <row r="400">
          <cell r="H400" t="str">
            <v xml:space="preserve">  </v>
          </cell>
          <cell r="I400" t="str">
            <v xml:space="preserve">  </v>
          </cell>
          <cell r="J400" t="str">
            <v xml:space="preserve">  </v>
          </cell>
          <cell r="K400" t="str">
            <v xml:space="preserve">  </v>
          </cell>
          <cell r="L400" t="str">
            <v xml:space="preserve">  </v>
          </cell>
          <cell r="M400" t="str">
            <v xml:space="preserve">  </v>
          </cell>
          <cell r="N400" t="str">
            <v xml:space="preserve">  </v>
          </cell>
          <cell r="O400" t="str">
            <v xml:space="preserve">  </v>
          </cell>
          <cell r="P400" t="str">
            <v xml:space="preserve">  </v>
          </cell>
        </row>
        <row r="401">
          <cell r="H401" t="str">
            <v xml:space="preserve">  </v>
          </cell>
          <cell r="I401" t="str">
            <v xml:space="preserve">  </v>
          </cell>
          <cell r="J401" t="str">
            <v xml:space="preserve">  </v>
          </cell>
          <cell r="K401" t="str">
            <v xml:space="preserve">  </v>
          </cell>
          <cell r="L401" t="str">
            <v xml:space="preserve">  </v>
          </cell>
          <cell r="M401" t="str">
            <v xml:space="preserve">  </v>
          </cell>
          <cell r="N401" t="str">
            <v xml:space="preserve">  </v>
          </cell>
          <cell r="O401" t="str">
            <v xml:space="preserve">  </v>
          </cell>
          <cell r="P401" t="str">
            <v xml:space="preserve">  </v>
          </cell>
        </row>
        <row r="402">
          <cell r="H402" t="str">
            <v xml:space="preserve">  </v>
          </cell>
          <cell r="I402" t="str">
            <v xml:space="preserve">  </v>
          </cell>
          <cell r="J402" t="str">
            <v xml:space="preserve">  </v>
          </cell>
          <cell r="K402" t="str">
            <v xml:space="preserve">  </v>
          </cell>
          <cell r="L402" t="str">
            <v xml:space="preserve">  </v>
          </cell>
          <cell r="M402" t="str">
            <v xml:space="preserve">  </v>
          </cell>
          <cell r="N402" t="str">
            <v xml:space="preserve">  </v>
          </cell>
          <cell r="O402" t="str">
            <v xml:space="preserve">  </v>
          </cell>
          <cell r="P402" t="str">
            <v xml:space="preserve">  </v>
          </cell>
        </row>
        <row r="403">
          <cell r="H403" t="str">
            <v xml:space="preserve">  </v>
          </cell>
          <cell r="I403" t="str">
            <v xml:space="preserve">  </v>
          </cell>
          <cell r="J403" t="str">
            <v xml:space="preserve">  </v>
          </cell>
          <cell r="K403" t="str">
            <v xml:space="preserve">  </v>
          </cell>
          <cell r="L403" t="str">
            <v xml:space="preserve">  </v>
          </cell>
          <cell r="M403" t="str">
            <v xml:space="preserve">  </v>
          </cell>
          <cell r="N403" t="str">
            <v xml:space="preserve">  </v>
          </cell>
          <cell r="O403" t="str">
            <v xml:space="preserve">  </v>
          </cell>
          <cell r="P403" t="str">
            <v xml:space="preserve">  </v>
          </cell>
        </row>
        <row r="404">
          <cell r="C404">
            <v>20314000</v>
          </cell>
          <cell r="D404" t="str">
            <v>USD</v>
          </cell>
          <cell r="E404" t="str">
            <v>BID</v>
          </cell>
          <cell r="F404" t="str">
            <v>3325/OC-EC</v>
          </cell>
          <cell r="G404" t="str">
            <v>GOBIERNO CENTRAL</v>
          </cell>
          <cell r="H404" t="str">
            <v xml:space="preserve"> 05.02.2015 </v>
          </cell>
          <cell r="I404">
            <v>14004240.310000001</v>
          </cell>
          <cell r="J404" t="str">
            <v xml:space="preserve">  </v>
          </cell>
          <cell r="K404" t="str">
            <v xml:space="preserve">  </v>
          </cell>
          <cell r="L404" t="str">
            <v xml:space="preserve">  </v>
          </cell>
          <cell r="M404" t="str">
            <v xml:space="preserve">  </v>
          </cell>
          <cell r="N404" t="str">
            <v xml:space="preserve">  </v>
          </cell>
          <cell r="O404" t="str">
            <v xml:space="preserve">  </v>
          </cell>
          <cell r="P404">
            <v>14004240.310000001</v>
          </cell>
        </row>
        <row r="405">
          <cell r="H405" t="str">
            <v xml:space="preserve">  </v>
          </cell>
          <cell r="I405" t="str">
            <v xml:space="preserve">  </v>
          </cell>
          <cell r="J405" t="str">
            <v xml:space="preserve">  </v>
          </cell>
          <cell r="K405" t="str">
            <v xml:space="preserve">  </v>
          </cell>
          <cell r="L405" t="str">
            <v xml:space="preserve">  </v>
          </cell>
          <cell r="M405" t="str">
            <v xml:space="preserve">  </v>
          </cell>
          <cell r="N405" t="str">
            <v xml:space="preserve">  </v>
          </cell>
          <cell r="O405" t="str">
            <v xml:space="preserve">  </v>
          </cell>
          <cell r="P405" t="str">
            <v xml:space="preserve">  </v>
          </cell>
        </row>
        <row r="406">
          <cell r="H406" t="str">
            <v xml:space="preserve">  </v>
          </cell>
          <cell r="I406" t="str">
            <v xml:space="preserve">  </v>
          </cell>
          <cell r="J406" t="str">
            <v xml:space="preserve">  </v>
          </cell>
          <cell r="K406" t="str">
            <v xml:space="preserve">  </v>
          </cell>
          <cell r="L406" t="str">
            <v xml:space="preserve">  </v>
          </cell>
          <cell r="M406" t="str">
            <v xml:space="preserve">  </v>
          </cell>
          <cell r="N406" t="str">
            <v xml:space="preserve">  </v>
          </cell>
          <cell r="O406" t="str">
            <v xml:space="preserve">  </v>
          </cell>
          <cell r="P406" t="str">
            <v xml:space="preserve">  </v>
          </cell>
        </row>
        <row r="407">
          <cell r="H407" t="str">
            <v xml:space="preserve">  </v>
          </cell>
          <cell r="I407" t="str">
            <v xml:space="preserve">  </v>
          </cell>
          <cell r="J407" t="str">
            <v xml:space="preserve">  </v>
          </cell>
          <cell r="K407" t="str">
            <v xml:space="preserve">  </v>
          </cell>
          <cell r="L407" t="str">
            <v xml:space="preserve">  </v>
          </cell>
          <cell r="M407" t="str">
            <v xml:space="preserve">  </v>
          </cell>
          <cell r="N407" t="str">
            <v xml:space="preserve">  </v>
          </cell>
          <cell r="O407" t="str">
            <v xml:space="preserve">  </v>
          </cell>
          <cell r="P407" t="str">
            <v xml:space="preserve">  </v>
          </cell>
        </row>
        <row r="408">
          <cell r="H408" t="str">
            <v xml:space="preserve">  </v>
          </cell>
          <cell r="I408" t="str">
            <v xml:space="preserve">  </v>
          </cell>
          <cell r="J408" t="str">
            <v xml:space="preserve">  </v>
          </cell>
          <cell r="K408" t="str">
            <v xml:space="preserve">  </v>
          </cell>
          <cell r="L408" t="str">
            <v xml:space="preserve">  </v>
          </cell>
          <cell r="M408" t="str">
            <v xml:space="preserve">  </v>
          </cell>
          <cell r="N408" t="str">
            <v xml:space="preserve">  </v>
          </cell>
          <cell r="O408" t="str">
            <v xml:space="preserve">  </v>
          </cell>
          <cell r="P408" t="str">
            <v xml:space="preserve">  </v>
          </cell>
        </row>
        <row r="409">
          <cell r="H409" t="str">
            <v xml:space="preserve">  </v>
          </cell>
          <cell r="I409" t="str">
            <v xml:space="preserve">  </v>
          </cell>
          <cell r="J409" t="str">
            <v xml:space="preserve">  </v>
          </cell>
          <cell r="K409" t="str">
            <v xml:space="preserve">  </v>
          </cell>
          <cell r="L409" t="str">
            <v xml:space="preserve">  </v>
          </cell>
          <cell r="M409" t="str">
            <v xml:space="preserve">  </v>
          </cell>
          <cell r="N409" t="str">
            <v xml:space="preserve">  </v>
          </cell>
          <cell r="O409" t="str">
            <v xml:space="preserve">  </v>
          </cell>
          <cell r="P409" t="str">
            <v xml:space="preserve">  </v>
          </cell>
        </row>
        <row r="410">
          <cell r="C410">
            <v>20315000</v>
          </cell>
          <cell r="D410" t="str">
            <v>USD</v>
          </cell>
          <cell r="E410" t="str">
            <v>BID</v>
          </cell>
          <cell r="F410" t="str">
            <v>2882-2882.1/OC-EC</v>
          </cell>
          <cell r="G410" t="str">
            <v>GOBIERNO CENTRAL</v>
          </cell>
          <cell r="H410" t="str">
            <v xml:space="preserve"> 16.06.2015 </v>
          </cell>
          <cell r="I410">
            <v>128800000</v>
          </cell>
          <cell r="J410" t="str">
            <v xml:space="preserve">  </v>
          </cell>
          <cell r="K410" t="str">
            <v xml:space="preserve">  </v>
          </cell>
          <cell r="L410" t="str">
            <v xml:space="preserve">  </v>
          </cell>
          <cell r="M410" t="str">
            <v xml:space="preserve">  </v>
          </cell>
          <cell r="N410" t="str">
            <v xml:space="preserve">  </v>
          </cell>
          <cell r="O410" t="str">
            <v xml:space="preserve">  </v>
          </cell>
          <cell r="P410">
            <v>128800000</v>
          </cell>
        </row>
        <row r="411">
          <cell r="H411" t="str">
            <v xml:space="preserve">  </v>
          </cell>
          <cell r="I411" t="str">
            <v xml:space="preserve">  </v>
          </cell>
          <cell r="J411" t="str">
            <v xml:space="preserve">  </v>
          </cell>
          <cell r="K411" t="str">
            <v xml:space="preserve">  </v>
          </cell>
          <cell r="L411" t="str">
            <v xml:space="preserve">  </v>
          </cell>
          <cell r="M411" t="str">
            <v xml:space="preserve">  </v>
          </cell>
          <cell r="N411" t="str">
            <v xml:space="preserve">  </v>
          </cell>
          <cell r="O411" t="str">
            <v xml:space="preserve">  </v>
          </cell>
          <cell r="P411" t="str">
            <v xml:space="preserve">  </v>
          </cell>
        </row>
        <row r="412">
          <cell r="H412" t="str">
            <v xml:space="preserve">  </v>
          </cell>
          <cell r="I412" t="str">
            <v xml:space="preserve">  </v>
          </cell>
          <cell r="J412" t="str">
            <v xml:space="preserve">  </v>
          </cell>
          <cell r="K412" t="str">
            <v xml:space="preserve">  </v>
          </cell>
          <cell r="L412" t="str">
            <v xml:space="preserve">  </v>
          </cell>
          <cell r="M412" t="str">
            <v xml:space="preserve">  </v>
          </cell>
          <cell r="N412" t="str">
            <v xml:space="preserve">  </v>
          </cell>
          <cell r="O412" t="str">
            <v xml:space="preserve">  </v>
          </cell>
          <cell r="P412" t="str">
            <v xml:space="preserve">  </v>
          </cell>
        </row>
        <row r="413">
          <cell r="H413" t="str">
            <v xml:space="preserve">  </v>
          </cell>
          <cell r="I413" t="str">
            <v xml:space="preserve">  </v>
          </cell>
          <cell r="J413" t="str">
            <v xml:space="preserve">  </v>
          </cell>
          <cell r="K413" t="str">
            <v xml:space="preserve">  </v>
          </cell>
          <cell r="L413" t="str">
            <v xml:space="preserve">  </v>
          </cell>
          <cell r="M413" t="str">
            <v xml:space="preserve">  </v>
          </cell>
          <cell r="N413" t="str">
            <v xml:space="preserve">  </v>
          </cell>
          <cell r="O413" t="str">
            <v xml:space="preserve">  </v>
          </cell>
          <cell r="P413" t="str">
            <v xml:space="preserve">  </v>
          </cell>
        </row>
        <row r="414">
          <cell r="H414" t="str">
            <v xml:space="preserve">  </v>
          </cell>
          <cell r="I414" t="str">
            <v xml:space="preserve">  </v>
          </cell>
          <cell r="J414" t="str">
            <v xml:space="preserve">  </v>
          </cell>
          <cell r="K414" t="str">
            <v xml:space="preserve">  </v>
          </cell>
          <cell r="L414" t="str">
            <v xml:space="preserve">  </v>
          </cell>
          <cell r="M414" t="str">
            <v xml:space="preserve">  </v>
          </cell>
          <cell r="N414" t="str">
            <v xml:space="preserve">  </v>
          </cell>
          <cell r="O414" t="str">
            <v xml:space="preserve">  </v>
          </cell>
          <cell r="P414" t="str">
            <v xml:space="preserve">  </v>
          </cell>
        </row>
        <row r="415">
          <cell r="H415" t="str">
            <v xml:space="preserve">  </v>
          </cell>
          <cell r="I415" t="str">
            <v xml:space="preserve">  </v>
          </cell>
          <cell r="J415" t="str">
            <v xml:space="preserve">  </v>
          </cell>
          <cell r="K415" t="str">
            <v xml:space="preserve">  </v>
          </cell>
          <cell r="L415" t="str">
            <v xml:space="preserve">  </v>
          </cell>
          <cell r="M415" t="str">
            <v xml:space="preserve">  </v>
          </cell>
          <cell r="N415" t="str">
            <v xml:space="preserve">  </v>
          </cell>
          <cell r="O415" t="str">
            <v xml:space="preserve">  </v>
          </cell>
          <cell r="P415" t="str">
            <v xml:space="preserve">  </v>
          </cell>
        </row>
        <row r="416">
          <cell r="C416">
            <v>20316000</v>
          </cell>
          <cell r="D416" t="str">
            <v>USD</v>
          </cell>
          <cell r="E416" t="str">
            <v>BID</v>
          </cell>
          <cell r="F416" t="str">
            <v>3670-OC-EC/X1014</v>
          </cell>
          <cell r="G416" t="str">
            <v>GOBIERNO CENTRAL</v>
          </cell>
          <cell r="H416" t="str">
            <v xml:space="preserve"> 16.06.2015 </v>
          </cell>
          <cell r="I416">
            <v>124000000</v>
          </cell>
          <cell r="J416" t="str">
            <v xml:space="preserve">  </v>
          </cell>
          <cell r="K416" t="str">
            <v xml:space="preserve">  </v>
          </cell>
          <cell r="L416" t="str">
            <v xml:space="preserve">  </v>
          </cell>
          <cell r="M416" t="str">
            <v xml:space="preserve">  </v>
          </cell>
          <cell r="N416" t="str">
            <v xml:space="preserve">  </v>
          </cell>
          <cell r="O416" t="str">
            <v xml:space="preserve">  </v>
          </cell>
          <cell r="P416">
            <v>124000000</v>
          </cell>
        </row>
        <row r="417">
          <cell r="H417" t="str">
            <v xml:space="preserve">  </v>
          </cell>
          <cell r="I417" t="str">
            <v xml:space="preserve">  </v>
          </cell>
          <cell r="J417" t="str">
            <v xml:space="preserve">  </v>
          </cell>
          <cell r="K417" t="str">
            <v xml:space="preserve">  </v>
          </cell>
          <cell r="L417" t="str">
            <v xml:space="preserve">  </v>
          </cell>
          <cell r="M417" t="str">
            <v xml:space="preserve">  </v>
          </cell>
          <cell r="N417" t="str">
            <v xml:space="preserve">  </v>
          </cell>
          <cell r="O417" t="str">
            <v xml:space="preserve">  </v>
          </cell>
          <cell r="P417" t="str">
            <v xml:space="preserve">  </v>
          </cell>
        </row>
        <row r="418">
          <cell r="H418" t="str">
            <v xml:space="preserve">  </v>
          </cell>
          <cell r="I418" t="str">
            <v xml:space="preserve">  </v>
          </cell>
          <cell r="J418" t="str">
            <v xml:space="preserve">  </v>
          </cell>
          <cell r="K418" t="str">
            <v xml:space="preserve">  </v>
          </cell>
          <cell r="L418" t="str">
            <v xml:space="preserve">  </v>
          </cell>
          <cell r="M418" t="str">
            <v xml:space="preserve">  </v>
          </cell>
          <cell r="N418" t="str">
            <v xml:space="preserve">  </v>
          </cell>
          <cell r="O418" t="str">
            <v xml:space="preserve">  </v>
          </cell>
          <cell r="P418" t="str">
            <v xml:space="preserve">  </v>
          </cell>
        </row>
        <row r="419">
          <cell r="H419" t="str">
            <v xml:space="preserve">  </v>
          </cell>
          <cell r="I419" t="str">
            <v xml:space="preserve">  </v>
          </cell>
          <cell r="J419" t="str">
            <v xml:space="preserve">  </v>
          </cell>
          <cell r="K419" t="str">
            <v xml:space="preserve">  </v>
          </cell>
          <cell r="L419" t="str">
            <v xml:space="preserve">  </v>
          </cell>
          <cell r="M419" t="str">
            <v xml:space="preserve">  </v>
          </cell>
          <cell r="N419" t="str">
            <v xml:space="preserve">  </v>
          </cell>
          <cell r="O419" t="str">
            <v xml:space="preserve">  </v>
          </cell>
          <cell r="P419" t="str">
            <v xml:space="preserve">  </v>
          </cell>
        </row>
        <row r="420">
          <cell r="H420" t="str">
            <v xml:space="preserve">  </v>
          </cell>
          <cell r="I420" t="str">
            <v xml:space="preserve">  </v>
          </cell>
          <cell r="J420" t="str">
            <v xml:space="preserve">  </v>
          </cell>
          <cell r="K420" t="str">
            <v xml:space="preserve">  </v>
          </cell>
          <cell r="L420" t="str">
            <v xml:space="preserve">  </v>
          </cell>
          <cell r="M420" t="str">
            <v xml:space="preserve">  </v>
          </cell>
          <cell r="N420" t="str">
            <v xml:space="preserve">  </v>
          </cell>
          <cell r="O420" t="str">
            <v xml:space="preserve">  </v>
          </cell>
          <cell r="P420" t="str">
            <v xml:space="preserve">  </v>
          </cell>
        </row>
        <row r="421">
          <cell r="H421" t="str">
            <v xml:space="preserve">  </v>
          </cell>
          <cell r="I421" t="str">
            <v xml:space="preserve">  </v>
          </cell>
          <cell r="J421" t="str">
            <v xml:space="preserve">  </v>
          </cell>
          <cell r="K421" t="str">
            <v xml:space="preserve">  </v>
          </cell>
          <cell r="L421" t="str">
            <v xml:space="preserve">  </v>
          </cell>
          <cell r="M421" t="str">
            <v xml:space="preserve">  </v>
          </cell>
          <cell r="N421" t="str">
            <v xml:space="preserve">  </v>
          </cell>
          <cell r="O421" t="str">
            <v xml:space="preserve">  </v>
          </cell>
          <cell r="P421" t="str">
            <v xml:space="preserve">  </v>
          </cell>
        </row>
        <row r="422">
          <cell r="C422">
            <v>20317000</v>
          </cell>
          <cell r="D422" t="str">
            <v>USD</v>
          </cell>
          <cell r="E422" t="str">
            <v>BID</v>
          </cell>
          <cell r="F422" t="str">
            <v>3494/OC-EC</v>
          </cell>
          <cell r="G422" t="str">
            <v>GOBIERNO CENTRAL</v>
          </cell>
          <cell r="H422" t="str">
            <v xml:space="preserve"> 30.09.2015 </v>
          </cell>
          <cell r="I422">
            <v>31977415.859999999</v>
          </cell>
          <cell r="J422" t="str">
            <v xml:space="preserve">  </v>
          </cell>
          <cell r="K422" t="str">
            <v xml:space="preserve">  </v>
          </cell>
          <cell r="L422" t="str">
            <v xml:space="preserve">  </v>
          </cell>
          <cell r="M422" t="str">
            <v xml:space="preserve">  </v>
          </cell>
          <cell r="N422" t="str">
            <v xml:space="preserve">  </v>
          </cell>
          <cell r="O422" t="str">
            <v xml:space="preserve">  </v>
          </cell>
          <cell r="P422">
            <v>31977415.859999999</v>
          </cell>
        </row>
        <row r="423">
          <cell r="H423" t="str">
            <v xml:space="preserve">  </v>
          </cell>
          <cell r="I423" t="str">
            <v xml:space="preserve">  </v>
          </cell>
          <cell r="J423" t="str">
            <v xml:space="preserve">  </v>
          </cell>
          <cell r="K423" t="str">
            <v xml:space="preserve">  </v>
          </cell>
          <cell r="L423" t="str">
            <v xml:space="preserve">  </v>
          </cell>
          <cell r="M423" t="str">
            <v xml:space="preserve">  </v>
          </cell>
          <cell r="N423" t="str">
            <v xml:space="preserve">  </v>
          </cell>
          <cell r="O423" t="str">
            <v xml:space="preserve">  </v>
          </cell>
          <cell r="P423" t="str">
            <v xml:space="preserve">  </v>
          </cell>
        </row>
        <row r="424">
          <cell r="H424" t="str">
            <v xml:space="preserve">  </v>
          </cell>
          <cell r="I424" t="str">
            <v xml:space="preserve">  </v>
          </cell>
          <cell r="J424" t="str">
            <v xml:space="preserve">  </v>
          </cell>
          <cell r="K424" t="str">
            <v xml:space="preserve">  </v>
          </cell>
          <cell r="L424" t="str">
            <v xml:space="preserve">  </v>
          </cell>
          <cell r="M424" t="str">
            <v xml:space="preserve">  </v>
          </cell>
          <cell r="N424" t="str">
            <v xml:space="preserve">  </v>
          </cell>
          <cell r="O424" t="str">
            <v xml:space="preserve">  </v>
          </cell>
          <cell r="P424" t="str">
            <v xml:space="preserve">  </v>
          </cell>
        </row>
        <row r="425">
          <cell r="H425" t="str">
            <v xml:space="preserve">  </v>
          </cell>
          <cell r="I425" t="str">
            <v xml:space="preserve">  </v>
          </cell>
          <cell r="J425" t="str">
            <v xml:space="preserve">  </v>
          </cell>
          <cell r="K425" t="str">
            <v xml:space="preserve">  </v>
          </cell>
          <cell r="L425" t="str">
            <v xml:space="preserve">  </v>
          </cell>
          <cell r="M425" t="str">
            <v xml:space="preserve">  </v>
          </cell>
          <cell r="N425" t="str">
            <v xml:space="preserve">  </v>
          </cell>
          <cell r="O425" t="str">
            <v xml:space="preserve">  </v>
          </cell>
          <cell r="P425" t="str">
            <v xml:space="preserve">  </v>
          </cell>
        </row>
        <row r="426">
          <cell r="H426" t="str">
            <v xml:space="preserve">  </v>
          </cell>
          <cell r="I426" t="str">
            <v xml:space="preserve">  </v>
          </cell>
          <cell r="J426" t="str">
            <v xml:space="preserve">  </v>
          </cell>
          <cell r="K426" t="str">
            <v xml:space="preserve">  </v>
          </cell>
          <cell r="L426" t="str">
            <v xml:space="preserve">  </v>
          </cell>
          <cell r="M426" t="str">
            <v xml:space="preserve">  </v>
          </cell>
          <cell r="N426" t="str">
            <v xml:space="preserve">  </v>
          </cell>
          <cell r="O426" t="str">
            <v xml:space="preserve">  </v>
          </cell>
          <cell r="P426" t="str">
            <v xml:space="preserve">  </v>
          </cell>
        </row>
        <row r="427">
          <cell r="H427" t="str">
            <v xml:space="preserve">  </v>
          </cell>
          <cell r="I427" t="str">
            <v xml:space="preserve">  </v>
          </cell>
          <cell r="J427" t="str">
            <v xml:space="preserve">  </v>
          </cell>
          <cell r="K427" t="str">
            <v xml:space="preserve">  </v>
          </cell>
          <cell r="L427" t="str">
            <v xml:space="preserve">  </v>
          </cell>
          <cell r="M427" t="str">
            <v xml:space="preserve">  </v>
          </cell>
          <cell r="N427" t="str">
            <v xml:space="preserve">  </v>
          </cell>
          <cell r="O427" t="str">
            <v xml:space="preserve">  </v>
          </cell>
          <cell r="P427" t="str">
            <v xml:space="preserve">  </v>
          </cell>
        </row>
        <row r="428">
          <cell r="C428">
            <v>20318000</v>
          </cell>
          <cell r="D428" t="str">
            <v>USD</v>
          </cell>
          <cell r="E428" t="str">
            <v>BID</v>
          </cell>
          <cell r="F428" t="str">
            <v>3494/CH-EC</v>
          </cell>
          <cell r="G428" t="str">
            <v>GOBIERNO CENTRAL</v>
          </cell>
          <cell r="H428" t="str">
            <v xml:space="preserve"> 30.09.2015 </v>
          </cell>
          <cell r="I428">
            <v>19320000</v>
          </cell>
          <cell r="J428" t="str">
            <v xml:space="preserve">  </v>
          </cell>
          <cell r="K428" t="str">
            <v xml:space="preserve">  </v>
          </cell>
          <cell r="L428" t="str">
            <v xml:space="preserve">  </v>
          </cell>
          <cell r="M428" t="str">
            <v xml:space="preserve">  </v>
          </cell>
          <cell r="N428" t="str">
            <v xml:space="preserve">  </v>
          </cell>
          <cell r="O428" t="str">
            <v xml:space="preserve">  </v>
          </cell>
          <cell r="P428">
            <v>19320000</v>
          </cell>
        </row>
        <row r="429">
          <cell r="H429" t="str">
            <v xml:space="preserve">  </v>
          </cell>
          <cell r="I429" t="str">
            <v xml:space="preserve">  </v>
          </cell>
          <cell r="J429" t="str">
            <v xml:space="preserve">  </v>
          </cell>
          <cell r="K429" t="str">
            <v xml:space="preserve">  </v>
          </cell>
          <cell r="L429" t="str">
            <v xml:space="preserve">  </v>
          </cell>
          <cell r="M429" t="str">
            <v xml:space="preserve">  </v>
          </cell>
          <cell r="N429" t="str">
            <v xml:space="preserve">  </v>
          </cell>
          <cell r="O429" t="str">
            <v xml:space="preserve">  </v>
          </cell>
          <cell r="P429" t="str">
            <v xml:space="preserve">  </v>
          </cell>
        </row>
        <row r="430">
          <cell r="H430" t="str">
            <v xml:space="preserve">  </v>
          </cell>
          <cell r="I430" t="str">
            <v xml:space="preserve">  </v>
          </cell>
          <cell r="J430" t="str">
            <v xml:space="preserve">  </v>
          </cell>
          <cell r="K430" t="str">
            <v xml:space="preserve">  </v>
          </cell>
          <cell r="L430" t="str">
            <v xml:space="preserve">  </v>
          </cell>
          <cell r="M430" t="str">
            <v xml:space="preserve">  </v>
          </cell>
          <cell r="N430" t="str">
            <v xml:space="preserve">  </v>
          </cell>
          <cell r="O430" t="str">
            <v xml:space="preserve">  </v>
          </cell>
          <cell r="P430" t="str">
            <v xml:space="preserve">  </v>
          </cell>
        </row>
        <row r="431">
          <cell r="H431" t="str">
            <v xml:space="preserve">  </v>
          </cell>
          <cell r="I431" t="str">
            <v xml:space="preserve">  </v>
          </cell>
          <cell r="J431" t="str">
            <v xml:space="preserve">  </v>
          </cell>
          <cell r="K431" t="str">
            <v xml:space="preserve">  </v>
          </cell>
          <cell r="L431" t="str">
            <v xml:space="preserve">  </v>
          </cell>
          <cell r="M431" t="str">
            <v xml:space="preserve">  </v>
          </cell>
          <cell r="N431" t="str">
            <v xml:space="preserve">  </v>
          </cell>
          <cell r="O431" t="str">
            <v xml:space="preserve">  </v>
          </cell>
          <cell r="P431" t="str">
            <v xml:space="preserve">  </v>
          </cell>
        </row>
        <row r="432">
          <cell r="H432" t="str">
            <v xml:space="preserve">  </v>
          </cell>
          <cell r="I432" t="str">
            <v xml:space="preserve">  </v>
          </cell>
          <cell r="J432" t="str">
            <v xml:space="preserve">  </v>
          </cell>
          <cell r="K432" t="str">
            <v xml:space="preserve">  </v>
          </cell>
          <cell r="L432" t="str">
            <v xml:space="preserve">  </v>
          </cell>
          <cell r="M432" t="str">
            <v xml:space="preserve">  </v>
          </cell>
          <cell r="N432" t="str">
            <v xml:space="preserve">  </v>
          </cell>
          <cell r="O432" t="str">
            <v xml:space="preserve">  </v>
          </cell>
          <cell r="P432" t="str">
            <v xml:space="preserve">  </v>
          </cell>
        </row>
        <row r="433">
          <cell r="H433" t="str">
            <v xml:space="preserve">  </v>
          </cell>
          <cell r="I433" t="str">
            <v xml:space="preserve">  </v>
          </cell>
          <cell r="J433" t="str">
            <v xml:space="preserve">  </v>
          </cell>
          <cell r="K433" t="str">
            <v xml:space="preserve">  </v>
          </cell>
          <cell r="L433" t="str">
            <v xml:space="preserve">  </v>
          </cell>
          <cell r="M433" t="str">
            <v xml:space="preserve">  </v>
          </cell>
          <cell r="N433" t="str">
            <v xml:space="preserve">  </v>
          </cell>
          <cell r="O433" t="str">
            <v xml:space="preserve">  </v>
          </cell>
          <cell r="P433" t="str">
            <v xml:space="preserve">  </v>
          </cell>
        </row>
        <row r="434">
          <cell r="C434">
            <v>20320000</v>
          </cell>
          <cell r="D434" t="str">
            <v>USD</v>
          </cell>
          <cell r="E434" t="str">
            <v>BID</v>
          </cell>
          <cell r="F434" t="str">
            <v>3710/OC-EC</v>
          </cell>
          <cell r="G434" t="str">
            <v>GOBIERNO CENTRAL</v>
          </cell>
          <cell r="H434" t="str">
            <v xml:space="preserve"> 31.10.2016 </v>
          </cell>
          <cell r="I434">
            <v>85825722.5</v>
          </cell>
          <cell r="J434" t="str">
            <v xml:space="preserve">  </v>
          </cell>
          <cell r="K434" t="str">
            <v xml:space="preserve">  </v>
          </cell>
          <cell r="L434" t="str">
            <v xml:space="preserve">  </v>
          </cell>
          <cell r="M434" t="str">
            <v xml:space="preserve">  </v>
          </cell>
          <cell r="N434" t="str">
            <v xml:space="preserve">  </v>
          </cell>
          <cell r="O434" t="str">
            <v xml:space="preserve">  </v>
          </cell>
          <cell r="P434">
            <v>85825722.5</v>
          </cell>
        </row>
        <row r="435">
          <cell r="H435" t="str">
            <v xml:space="preserve">  </v>
          </cell>
          <cell r="I435" t="str">
            <v xml:space="preserve">  </v>
          </cell>
          <cell r="J435" t="str">
            <v xml:space="preserve">  </v>
          </cell>
          <cell r="K435" t="str">
            <v xml:space="preserve">  </v>
          </cell>
          <cell r="L435" t="str">
            <v xml:space="preserve">  </v>
          </cell>
          <cell r="M435" t="str">
            <v xml:space="preserve">  </v>
          </cell>
          <cell r="N435" t="str">
            <v xml:space="preserve">  </v>
          </cell>
          <cell r="O435" t="str">
            <v xml:space="preserve">  </v>
          </cell>
          <cell r="P435" t="str">
            <v xml:space="preserve">  </v>
          </cell>
        </row>
        <row r="436">
          <cell r="H436" t="str">
            <v xml:space="preserve">  </v>
          </cell>
          <cell r="I436" t="str">
            <v xml:space="preserve">  </v>
          </cell>
          <cell r="J436" t="str">
            <v xml:space="preserve">  </v>
          </cell>
          <cell r="K436" t="str">
            <v xml:space="preserve">  </v>
          </cell>
          <cell r="L436" t="str">
            <v xml:space="preserve">  </v>
          </cell>
          <cell r="M436" t="str">
            <v xml:space="preserve">  </v>
          </cell>
          <cell r="N436" t="str">
            <v xml:space="preserve">  </v>
          </cell>
          <cell r="O436" t="str">
            <v xml:space="preserve">  </v>
          </cell>
          <cell r="P436" t="str">
            <v xml:space="preserve">  </v>
          </cell>
        </row>
        <row r="437">
          <cell r="H437" t="str">
            <v xml:space="preserve">  </v>
          </cell>
          <cell r="I437" t="str">
            <v xml:space="preserve">  </v>
          </cell>
          <cell r="J437" t="str">
            <v xml:space="preserve">  </v>
          </cell>
          <cell r="K437" t="str">
            <v xml:space="preserve">  </v>
          </cell>
          <cell r="L437" t="str">
            <v xml:space="preserve">  </v>
          </cell>
          <cell r="M437" t="str">
            <v xml:space="preserve">  </v>
          </cell>
          <cell r="N437" t="str">
            <v xml:space="preserve">  </v>
          </cell>
          <cell r="O437" t="str">
            <v xml:space="preserve">  </v>
          </cell>
          <cell r="P437" t="str">
            <v xml:space="preserve">  </v>
          </cell>
        </row>
        <row r="438">
          <cell r="H438" t="str">
            <v xml:space="preserve">  </v>
          </cell>
          <cell r="I438" t="str">
            <v xml:space="preserve">  </v>
          </cell>
          <cell r="J438" t="str">
            <v xml:space="preserve">  </v>
          </cell>
          <cell r="K438" t="str">
            <v xml:space="preserve">  </v>
          </cell>
          <cell r="L438" t="str">
            <v xml:space="preserve">  </v>
          </cell>
          <cell r="M438" t="str">
            <v xml:space="preserve">  </v>
          </cell>
          <cell r="N438" t="str">
            <v xml:space="preserve">  </v>
          </cell>
          <cell r="O438" t="str">
            <v xml:space="preserve">  </v>
          </cell>
          <cell r="P438" t="str">
            <v xml:space="preserve">  </v>
          </cell>
        </row>
        <row r="439">
          <cell r="H439" t="str">
            <v xml:space="preserve">  </v>
          </cell>
          <cell r="I439" t="str">
            <v xml:space="preserve">  </v>
          </cell>
          <cell r="J439" t="str">
            <v xml:space="preserve">  </v>
          </cell>
          <cell r="K439" t="str">
            <v xml:space="preserve">  </v>
          </cell>
          <cell r="L439" t="str">
            <v xml:space="preserve">  </v>
          </cell>
          <cell r="M439" t="str">
            <v xml:space="preserve">  </v>
          </cell>
          <cell r="N439" t="str">
            <v xml:space="preserve">  </v>
          </cell>
          <cell r="O439" t="str">
            <v xml:space="preserve">  </v>
          </cell>
          <cell r="P439" t="str">
            <v xml:space="preserve">  </v>
          </cell>
        </row>
        <row r="440">
          <cell r="C440">
            <v>20321000</v>
          </cell>
          <cell r="D440" t="str">
            <v>USD</v>
          </cell>
          <cell r="E440" t="str">
            <v>BID</v>
          </cell>
          <cell r="F440" t="str">
            <v>3711/KI-EC</v>
          </cell>
          <cell r="G440" t="str">
            <v>GOBIERNO CENTRAL</v>
          </cell>
          <cell r="H440" t="str">
            <v xml:space="preserve"> 31.10.2016 </v>
          </cell>
          <cell r="I440">
            <v>19350700</v>
          </cell>
          <cell r="J440" t="str">
            <v xml:space="preserve">  </v>
          </cell>
          <cell r="K440" t="str">
            <v xml:space="preserve">  </v>
          </cell>
          <cell r="L440" t="str">
            <v xml:space="preserve">  </v>
          </cell>
          <cell r="M440" t="str">
            <v xml:space="preserve">  </v>
          </cell>
          <cell r="N440" t="str">
            <v xml:space="preserve">  </v>
          </cell>
          <cell r="O440" t="str">
            <v xml:space="preserve">  </v>
          </cell>
          <cell r="P440">
            <v>19350700</v>
          </cell>
        </row>
        <row r="441">
          <cell r="H441" t="str">
            <v xml:space="preserve">  </v>
          </cell>
          <cell r="I441" t="str">
            <v xml:space="preserve">  </v>
          </cell>
          <cell r="J441" t="str">
            <v xml:space="preserve">  </v>
          </cell>
          <cell r="K441" t="str">
            <v xml:space="preserve">  </v>
          </cell>
          <cell r="L441" t="str">
            <v xml:space="preserve">  </v>
          </cell>
          <cell r="M441" t="str">
            <v xml:space="preserve">  </v>
          </cell>
          <cell r="N441" t="str">
            <v xml:space="preserve">  </v>
          </cell>
          <cell r="O441" t="str">
            <v xml:space="preserve">  </v>
          </cell>
          <cell r="P441" t="str">
            <v xml:space="preserve">  </v>
          </cell>
        </row>
        <row r="442">
          <cell r="H442" t="str">
            <v xml:space="preserve">  </v>
          </cell>
          <cell r="I442" t="str">
            <v xml:space="preserve">  </v>
          </cell>
          <cell r="J442" t="str">
            <v xml:space="preserve">  </v>
          </cell>
          <cell r="K442" t="str">
            <v xml:space="preserve">  </v>
          </cell>
          <cell r="L442" t="str">
            <v xml:space="preserve">  </v>
          </cell>
          <cell r="M442" t="str">
            <v xml:space="preserve">  </v>
          </cell>
          <cell r="N442" t="str">
            <v xml:space="preserve">  </v>
          </cell>
          <cell r="O442" t="str">
            <v xml:space="preserve">  </v>
          </cell>
          <cell r="P442" t="str">
            <v xml:space="preserve">  </v>
          </cell>
        </row>
        <row r="443">
          <cell r="H443" t="str">
            <v xml:space="preserve">  </v>
          </cell>
          <cell r="I443" t="str">
            <v xml:space="preserve">  </v>
          </cell>
          <cell r="J443" t="str">
            <v xml:space="preserve">  </v>
          </cell>
          <cell r="K443" t="str">
            <v xml:space="preserve">  </v>
          </cell>
          <cell r="L443" t="str">
            <v xml:space="preserve">  </v>
          </cell>
          <cell r="M443" t="str">
            <v xml:space="preserve">  </v>
          </cell>
          <cell r="N443" t="str">
            <v xml:space="preserve">  </v>
          </cell>
          <cell r="O443" t="str">
            <v xml:space="preserve">  </v>
          </cell>
          <cell r="P443" t="str">
            <v xml:space="preserve">  </v>
          </cell>
        </row>
        <row r="444">
          <cell r="H444" t="str">
            <v xml:space="preserve">  </v>
          </cell>
          <cell r="I444" t="str">
            <v xml:space="preserve">  </v>
          </cell>
          <cell r="J444" t="str">
            <v xml:space="preserve">  </v>
          </cell>
          <cell r="K444" t="str">
            <v xml:space="preserve">  </v>
          </cell>
          <cell r="L444" t="str">
            <v xml:space="preserve">  </v>
          </cell>
          <cell r="M444" t="str">
            <v xml:space="preserve">  </v>
          </cell>
          <cell r="N444" t="str">
            <v xml:space="preserve">  </v>
          </cell>
          <cell r="O444" t="str">
            <v xml:space="preserve">  </v>
          </cell>
          <cell r="P444" t="str">
            <v xml:space="preserve">  </v>
          </cell>
        </row>
        <row r="445">
          <cell r="H445" t="str">
            <v xml:space="preserve">  </v>
          </cell>
          <cell r="I445" t="str">
            <v xml:space="preserve">  </v>
          </cell>
          <cell r="J445" t="str">
            <v xml:space="preserve">  </v>
          </cell>
          <cell r="K445" t="str">
            <v xml:space="preserve">  </v>
          </cell>
          <cell r="L445" t="str">
            <v xml:space="preserve">  </v>
          </cell>
          <cell r="M445" t="str">
            <v xml:space="preserve">  </v>
          </cell>
          <cell r="N445" t="str">
            <v xml:space="preserve">  </v>
          </cell>
          <cell r="O445" t="str">
            <v xml:space="preserve">  </v>
          </cell>
          <cell r="P445" t="str">
            <v xml:space="preserve">  </v>
          </cell>
        </row>
        <row r="446">
          <cell r="C446">
            <v>20322000</v>
          </cell>
          <cell r="D446" t="str">
            <v>USD</v>
          </cell>
          <cell r="E446" t="str">
            <v>BID</v>
          </cell>
          <cell r="F446" t="str">
            <v>3726/OC-EC</v>
          </cell>
          <cell r="G446" t="str">
            <v>GOBIERNO CENTRAL</v>
          </cell>
          <cell r="H446" t="str">
            <v xml:space="preserve"> 31.10.2016 </v>
          </cell>
          <cell r="I446">
            <v>116031394.79000001</v>
          </cell>
          <cell r="J446" t="str">
            <v xml:space="preserve">  </v>
          </cell>
          <cell r="K446" t="str">
            <v xml:space="preserve">  </v>
          </cell>
          <cell r="L446" t="str">
            <v xml:space="preserve">  </v>
          </cell>
          <cell r="M446" t="str">
            <v xml:space="preserve">  </v>
          </cell>
          <cell r="N446" t="str">
            <v xml:space="preserve">  </v>
          </cell>
          <cell r="O446" t="str">
            <v xml:space="preserve">  </v>
          </cell>
          <cell r="P446">
            <v>116031394.79000001</v>
          </cell>
        </row>
        <row r="447">
          <cell r="H447" t="str">
            <v xml:space="preserve">  </v>
          </cell>
          <cell r="I447" t="str">
            <v xml:space="preserve">  </v>
          </cell>
          <cell r="J447" t="str">
            <v xml:space="preserve">  </v>
          </cell>
          <cell r="K447" t="str">
            <v xml:space="preserve">  </v>
          </cell>
          <cell r="L447" t="str">
            <v xml:space="preserve">  </v>
          </cell>
          <cell r="M447" t="str">
            <v xml:space="preserve">  </v>
          </cell>
          <cell r="N447" t="str">
            <v xml:space="preserve">  </v>
          </cell>
          <cell r="O447" t="str">
            <v xml:space="preserve">  </v>
          </cell>
          <cell r="P447" t="str">
            <v xml:space="preserve">  </v>
          </cell>
        </row>
        <row r="448">
          <cell r="H448" t="str">
            <v xml:space="preserve">  </v>
          </cell>
          <cell r="I448" t="str">
            <v xml:space="preserve">  </v>
          </cell>
          <cell r="J448" t="str">
            <v xml:space="preserve">  </v>
          </cell>
          <cell r="K448" t="str">
            <v xml:space="preserve">  </v>
          </cell>
          <cell r="L448" t="str">
            <v xml:space="preserve">  </v>
          </cell>
          <cell r="M448" t="str">
            <v xml:space="preserve">  </v>
          </cell>
          <cell r="N448" t="str">
            <v xml:space="preserve">  </v>
          </cell>
          <cell r="O448" t="str">
            <v xml:space="preserve">  </v>
          </cell>
          <cell r="P448" t="str">
            <v xml:space="preserve">  </v>
          </cell>
        </row>
        <row r="449">
          <cell r="H449" t="str">
            <v xml:space="preserve">  </v>
          </cell>
          <cell r="I449" t="str">
            <v xml:space="preserve">  </v>
          </cell>
          <cell r="J449" t="str">
            <v xml:space="preserve">  </v>
          </cell>
          <cell r="K449" t="str">
            <v xml:space="preserve">  </v>
          </cell>
          <cell r="L449" t="str">
            <v xml:space="preserve">  </v>
          </cell>
          <cell r="M449" t="str">
            <v xml:space="preserve">  </v>
          </cell>
          <cell r="N449" t="str">
            <v xml:space="preserve">  </v>
          </cell>
          <cell r="O449" t="str">
            <v xml:space="preserve">  </v>
          </cell>
          <cell r="P449" t="str">
            <v xml:space="preserve">  </v>
          </cell>
        </row>
        <row r="450">
          <cell r="H450" t="str">
            <v xml:space="preserve">  </v>
          </cell>
          <cell r="I450" t="str">
            <v xml:space="preserve">  </v>
          </cell>
          <cell r="J450" t="str">
            <v xml:space="preserve">  </v>
          </cell>
          <cell r="K450" t="str">
            <v xml:space="preserve">  </v>
          </cell>
          <cell r="L450" t="str">
            <v xml:space="preserve">  </v>
          </cell>
          <cell r="M450" t="str">
            <v xml:space="preserve">  </v>
          </cell>
          <cell r="N450" t="str">
            <v xml:space="preserve">  </v>
          </cell>
          <cell r="O450" t="str">
            <v xml:space="preserve">  </v>
          </cell>
          <cell r="P450" t="str">
            <v xml:space="preserve">  </v>
          </cell>
        </row>
        <row r="451">
          <cell r="H451" t="str">
            <v xml:space="preserve">  </v>
          </cell>
          <cell r="I451" t="str">
            <v xml:space="preserve">  </v>
          </cell>
          <cell r="J451" t="str">
            <v xml:space="preserve">  </v>
          </cell>
          <cell r="K451" t="str">
            <v xml:space="preserve">  </v>
          </cell>
          <cell r="L451" t="str">
            <v xml:space="preserve">  </v>
          </cell>
          <cell r="M451" t="str">
            <v xml:space="preserve">  </v>
          </cell>
          <cell r="N451" t="str">
            <v xml:space="preserve">  </v>
          </cell>
          <cell r="O451" t="str">
            <v xml:space="preserve">  </v>
          </cell>
          <cell r="P451" t="str">
            <v xml:space="preserve">  </v>
          </cell>
        </row>
        <row r="452">
          <cell r="C452">
            <v>20323000</v>
          </cell>
          <cell r="D452" t="str">
            <v>USD</v>
          </cell>
          <cell r="E452" t="str">
            <v>BID</v>
          </cell>
          <cell r="F452" t="str">
            <v>3751/OC-EC</v>
          </cell>
          <cell r="G452" t="str">
            <v>GOBIERNO CENTRAL</v>
          </cell>
          <cell r="H452" t="str">
            <v xml:space="preserve"> 29.11.2016 </v>
          </cell>
          <cell r="I452">
            <v>14052409.609999999</v>
          </cell>
          <cell r="J452" t="str">
            <v xml:space="preserve">  </v>
          </cell>
          <cell r="K452" t="str">
            <v xml:space="preserve">  </v>
          </cell>
          <cell r="L452" t="str">
            <v xml:space="preserve">  </v>
          </cell>
          <cell r="M452" t="str">
            <v xml:space="preserve">  </v>
          </cell>
          <cell r="N452" t="str">
            <v xml:space="preserve">  </v>
          </cell>
          <cell r="O452" t="str">
            <v xml:space="preserve">  </v>
          </cell>
          <cell r="P452">
            <v>14052409.609999999</v>
          </cell>
        </row>
        <row r="453">
          <cell r="H453" t="str">
            <v xml:space="preserve">  </v>
          </cell>
          <cell r="I453" t="str">
            <v xml:space="preserve">  </v>
          </cell>
          <cell r="J453" t="str">
            <v xml:space="preserve">  </v>
          </cell>
          <cell r="K453" t="str">
            <v xml:space="preserve">  </v>
          </cell>
          <cell r="L453" t="str">
            <v xml:space="preserve">  </v>
          </cell>
          <cell r="M453" t="str">
            <v xml:space="preserve">  </v>
          </cell>
          <cell r="N453" t="str">
            <v xml:space="preserve">  </v>
          </cell>
          <cell r="O453" t="str">
            <v xml:space="preserve">  </v>
          </cell>
          <cell r="P453" t="str">
            <v xml:space="preserve">  </v>
          </cell>
        </row>
        <row r="454">
          <cell r="H454" t="str">
            <v xml:space="preserve">  </v>
          </cell>
          <cell r="I454" t="str">
            <v xml:space="preserve">  </v>
          </cell>
          <cell r="J454" t="str">
            <v xml:space="preserve">  </v>
          </cell>
          <cell r="K454" t="str">
            <v xml:space="preserve">  </v>
          </cell>
          <cell r="L454" t="str">
            <v xml:space="preserve">  </v>
          </cell>
          <cell r="M454" t="str">
            <v xml:space="preserve">  </v>
          </cell>
          <cell r="N454" t="str">
            <v xml:space="preserve">  </v>
          </cell>
          <cell r="O454" t="str">
            <v xml:space="preserve">  </v>
          </cell>
          <cell r="P454" t="str">
            <v xml:space="preserve">  </v>
          </cell>
        </row>
        <row r="455">
          <cell r="H455" t="str">
            <v xml:space="preserve">  </v>
          </cell>
          <cell r="I455" t="str">
            <v xml:space="preserve">  </v>
          </cell>
          <cell r="J455" t="str">
            <v xml:space="preserve">  </v>
          </cell>
          <cell r="K455" t="str">
            <v xml:space="preserve">  </v>
          </cell>
          <cell r="L455" t="str">
            <v xml:space="preserve">  </v>
          </cell>
          <cell r="M455" t="str">
            <v xml:space="preserve">  </v>
          </cell>
          <cell r="N455" t="str">
            <v xml:space="preserve">  </v>
          </cell>
          <cell r="O455" t="str">
            <v xml:space="preserve">  </v>
          </cell>
          <cell r="P455" t="str">
            <v xml:space="preserve">  </v>
          </cell>
        </row>
        <row r="456">
          <cell r="H456" t="str">
            <v xml:space="preserve">  </v>
          </cell>
          <cell r="I456" t="str">
            <v xml:space="preserve">  </v>
          </cell>
          <cell r="J456" t="str">
            <v xml:space="preserve">  </v>
          </cell>
          <cell r="K456" t="str">
            <v xml:space="preserve">  </v>
          </cell>
          <cell r="L456" t="str">
            <v xml:space="preserve">  </v>
          </cell>
          <cell r="M456" t="str">
            <v xml:space="preserve">  </v>
          </cell>
          <cell r="N456" t="str">
            <v xml:space="preserve">  </v>
          </cell>
          <cell r="O456" t="str">
            <v xml:space="preserve">  </v>
          </cell>
          <cell r="P456" t="str">
            <v xml:space="preserve">  </v>
          </cell>
        </row>
        <row r="457">
          <cell r="H457" t="str">
            <v xml:space="preserve">  </v>
          </cell>
          <cell r="I457" t="str">
            <v xml:space="preserve">  </v>
          </cell>
          <cell r="J457" t="str">
            <v xml:space="preserve">  </v>
          </cell>
          <cell r="K457" t="str">
            <v xml:space="preserve">  </v>
          </cell>
          <cell r="L457" t="str">
            <v xml:space="preserve">  </v>
          </cell>
          <cell r="M457" t="str">
            <v xml:space="preserve">  </v>
          </cell>
          <cell r="N457" t="str">
            <v xml:space="preserve">  </v>
          </cell>
          <cell r="O457" t="str">
            <v xml:space="preserve">  </v>
          </cell>
          <cell r="P457" t="str">
            <v xml:space="preserve">  </v>
          </cell>
        </row>
        <row r="458">
          <cell r="C458">
            <v>20324000</v>
          </cell>
          <cell r="D458" t="str">
            <v>USD</v>
          </cell>
          <cell r="E458" t="str">
            <v>BID</v>
          </cell>
          <cell r="F458" t="str">
            <v>3906/OC-EC</v>
          </cell>
          <cell r="G458" t="str">
            <v>GOBIERNO CENTRAL</v>
          </cell>
          <cell r="H458" t="str">
            <v xml:space="preserve"> 18.04.2017 </v>
          </cell>
          <cell r="I458">
            <v>46306862.630000003</v>
          </cell>
          <cell r="J458" t="str">
            <v xml:space="preserve">  </v>
          </cell>
          <cell r="K458">
            <v>3334276.85</v>
          </cell>
          <cell r="L458">
            <v>1091474.4099999999</v>
          </cell>
          <cell r="M458" t="str">
            <v xml:space="preserve">  </v>
          </cell>
          <cell r="N458" t="str">
            <v xml:space="preserve">  </v>
          </cell>
          <cell r="O458" t="str">
            <v xml:space="preserve">  </v>
          </cell>
          <cell r="P458">
            <v>42972585.780000001</v>
          </cell>
        </row>
        <row r="459">
          <cell r="H459" t="str">
            <v xml:space="preserve">  </v>
          </cell>
          <cell r="I459" t="str">
            <v xml:space="preserve">  </v>
          </cell>
          <cell r="J459" t="str">
            <v xml:space="preserve">  </v>
          </cell>
          <cell r="K459" t="str">
            <v xml:space="preserve">  </v>
          </cell>
          <cell r="L459" t="str">
            <v xml:space="preserve">  </v>
          </cell>
          <cell r="M459" t="str">
            <v xml:space="preserve">  </v>
          </cell>
          <cell r="N459" t="str">
            <v xml:space="preserve">  </v>
          </cell>
          <cell r="O459" t="str">
            <v xml:space="preserve">  </v>
          </cell>
          <cell r="P459" t="str">
            <v xml:space="preserve">  </v>
          </cell>
        </row>
        <row r="460">
          <cell r="H460" t="str">
            <v xml:space="preserve">  </v>
          </cell>
          <cell r="I460" t="str">
            <v xml:space="preserve">  </v>
          </cell>
          <cell r="J460" t="str">
            <v xml:space="preserve">  </v>
          </cell>
          <cell r="K460" t="str">
            <v xml:space="preserve">  </v>
          </cell>
          <cell r="L460" t="str">
            <v xml:space="preserve">  </v>
          </cell>
          <cell r="M460" t="str">
            <v xml:space="preserve">  </v>
          </cell>
          <cell r="N460" t="str">
            <v xml:space="preserve">  </v>
          </cell>
          <cell r="O460" t="str">
            <v xml:space="preserve">  </v>
          </cell>
          <cell r="P460" t="str">
            <v xml:space="preserve">  </v>
          </cell>
        </row>
        <row r="461">
          <cell r="H461" t="str">
            <v xml:space="preserve">  </v>
          </cell>
          <cell r="I461" t="str">
            <v xml:space="preserve">  </v>
          </cell>
          <cell r="J461" t="str">
            <v xml:space="preserve">  </v>
          </cell>
          <cell r="K461" t="str">
            <v xml:space="preserve">  </v>
          </cell>
          <cell r="L461" t="str">
            <v xml:space="preserve">  </v>
          </cell>
          <cell r="M461" t="str">
            <v xml:space="preserve">  </v>
          </cell>
          <cell r="N461" t="str">
            <v xml:space="preserve">  </v>
          </cell>
          <cell r="O461" t="str">
            <v xml:space="preserve">  </v>
          </cell>
          <cell r="P461" t="str">
            <v xml:space="preserve">  </v>
          </cell>
        </row>
        <row r="462">
          <cell r="H462" t="str">
            <v xml:space="preserve">  </v>
          </cell>
          <cell r="I462" t="str">
            <v xml:space="preserve">  </v>
          </cell>
          <cell r="J462" t="str">
            <v xml:space="preserve">  </v>
          </cell>
          <cell r="K462" t="str">
            <v xml:space="preserve">  </v>
          </cell>
          <cell r="L462" t="str">
            <v xml:space="preserve">  </v>
          </cell>
          <cell r="M462" t="str">
            <v xml:space="preserve">  </v>
          </cell>
          <cell r="N462" t="str">
            <v xml:space="preserve">  </v>
          </cell>
          <cell r="O462" t="str">
            <v xml:space="preserve">  </v>
          </cell>
          <cell r="P462" t="str">
            <v xml:space="preserve">  </v>
          </cell>
        </row>
        <row r="463">
          <cell r="H463" t="str">
            <v xml:space="preserve">  </v>
          </cell>
          <cell r="I463" t="str">
            <v xml:space="preserve">  </v>
          </cell>
          <cell r="J463" t="str">
            <v xml:space="preserve">  </v>
          </cell>
          <cell r="K463" t="str">
            <v xml:space="preserve">  </v>
          </cell>
          <cell r="L463" t="str">
            <v xml:space="preserve">  </v>
          </cell>
          <cell r="M463" t="str">
            <v xml:space="preserve">  </v>
          </cell>
          <cell r="N463" t="str">
            <v xml:space="preserve">  </v>
          </cell>
          <cell r="O463" t="str">
            <v xml:space="preserve">  </v>
          </cell>
          <cell r="P463" t="str">
            <v xml:space="preserve">  </v>
          </cell>
        </row>
        <row r="464">
          <cell r="C464">
            <v>20325000</v>
          </cell>
          <cell r="D464" t="str">
            <v>USD</v>
          </cell>
          <cell r="E464" t="str">
            <v>BID</v>
          </cell>
          <cell r="F464" t="str">
            <v>3913/OC-EC</v>
          </cell>
          <cell r="G464" t="str">
            <v>GOBIERNO CENTRAL</v>
          </cell>
          <cell r="H464" t="str">
            <v xml:space="preserve"> 26.05.2017 </v>
          </cell>
          <cell r="I464">
            <v>7813015.7800000003</v>
          </cell>
          <cell r="J464" t="str">
            <v xml:space="preserve">  </v>
          </cell>
          <cell r="K464" t="str">
            <v xml:space="preserve">  </v>
          </cell>
          <cell r="L464" t="str">
            <v xml:space="preserve">  </v>
          </cell>
          <cell r="M464" t="str">
            <v xml:space="preserve">  </v>
          </cell>
          <cell r="N464" t="str">
            <v xml:space="preserve">  </v>
          </cell>
          <cell r="O464" t="str">
            <v xml:space="preserve">  </v>
          </cell>
          <cell r="P464">
            <v>7813015.7800000003</v>
          </cell>
        </row>
        <row r="465">
          <cell r="H465" t="str">
            <v xml:space="preserve">  </v>
          </cell>
          <cell r="I465" t="str">
            <v xml:space="preserve">  </v>
          </cell>
          <cell r="J465" t="str">
            <v xml:space="preserve">  </v>
          </cell>
          <cell r="K465" t="str">
            <v xml:space="preserve">  </v>
          </cell>
          <cell r="L465" t="str">
            <v xml:space="preserve">  </v>
          </cell>
          <cell r="M465" t="str">
            <v xml:space="preserve">  </v>
          </cell>
          <cell r="N465" t="str">
            <v xml:space="preserve">  </v>
          </cell>
          <cell r="O465" t="str">
            <v xml:space="preserve">  </v>
          </cell>
          <cell r="P465" t="str">
            <v xml:space="preserve">  </v>
          </cell>
        </row>
        <row r="466">
          <cell r="H466" t="str">
            <v xml:space="preserve">  </v>
          </cell>
          <cell r="I466" t="str">
            <v xml:space="preserve">  </v>
          </cell>
          <cell r="J466" t="str">
            <v xml:space="preserve">  </v>
          </cell>
          <cell r="K466" t="str">
            <v xml:space="preserve">  </v>
          </cell>
          <cell r="L466" t="str">
            <v xml:space="preserve">  </v>
          </cell>
          <cell r="M466" t="str">
            <v xml:space="preserve">  </v>
          </cell>
          <cell r="N466" t="str">
            <v xml:space="preserve">  </v>
          </cell>
          <cell r="O466" t="str">
            <v xml:space="preserve">  </v>
          </cell>
          <cell r="P466" t="str">
            <v xml:space="preserve">  </v>
          </cell>
        </row>
        <row r="467">
          <cell r="H467" t="str">
            <v xml:space="preserve">  </v>
          </cell>
          <cell r="I467" t="str">
            <v xml:space="preserve">  </v>
          </cell>
          <cell r="J467" t="str">
            <v xml:space="preserve">  </v>
          </cell>
          <cell r="K467" t="str">
            <v xml:space="preserve">  </v>
          </cell>
          <cell r="L467" t="str">
            <v xml:space="preserve">  </v>
          </cell>
          <cell r="M467" t="str">
            <v xml:space="preserve">  </v>
          </cell>
          <cell r="N467" t="str">
            <v xml:space="preserve">  </v>
          </cell>
          <cell r="O467" t="str">
            <v xml:space="preserve">  </v>
          </cell>
          <cell r="P467" t="str">
            <v xml:space="preserve">  </v>
          </cell>
        </row>
        <row r="468">
          <cell r="H468" t="str">
            <v xml:space="preserve">  </v>
          </cell>
          <cell r="I468" t="str">
            <v xml:space="preserve">  </v>
          </cell>
          <cell r="J468" t="str">
            <v xml:space="preserve">  </v>
          </cell>
          <cell r="K468" t="str">
            <v xml:space="preserve">  </v>
          </cell>
          <cell r="L468" t="str">
            <v xml:space="preserve">  </v>
          </cell>
          <cell r="M468" t="str">
            <v xml:space="preserve">  </v>
          </cell>
          <cell r="N468" t="str">
            <v xml:space="preserve">  </v>
          </cell>
          <cell r="O468" t="str">
            <v xml:space="preserve">  </v>
          </cell>
          <cell r="P468" t="str">
            <v xml:space="preserve">  </v>
          </cell>
        </row>
        <row r="469">
          <cell r="H469" t="str">
            <v xml:space="preserve">  </v>
          </cell>
          <cell r="I469" t="str">
            <v xml:space="preserve">  </v>
          </cell>
          <cell r="J469" t="str">
            <v xml:space="preserve">  </v>
          </cell>
          <cell r="K469" t="str">
            <v xml:space="preserve">  </v>
          </cell>
          <cell r="L469" t="str">
            <v xml:space="preserve">  </v>
          </cell>
          <cell r="M469" t="str">
            <v xml:space="preserve">  </v>
          </cell>
          <cell r="N469" t="str">
            <v xml:space="preserve">  </v>
          </cell>
          <cell r="O469" t="str">
            <v xml:space="preserve">  </v>
          </cell>
          <cell r="P469" t="str">
            <v xml:space="preserve">  </v>
          </cell>
        </row>
        <row r="470">
          <cell r="C470">
            <v>20326000</v>
          </cell>
          <cell r="D470" t="str">
            <v>USD</v>
          </cell>
          <cell r="E470" t="str">
            <v>BID</v>
          </cell>
          <cell r="F470" t="str">
            <v>4364/OC-EC</v>
          </cell>
          <cell r="G470" t="str">
            <v>GOBIERNO CENTRAL</v>
          </cell>
          <cell r="H470" t="str">
            <v xml:space="preserve"> 07.09.2018 </v>
          </cell>
          <cell r="I470">
            <v>192599426.81999999</v>
          </cell>
          <cell r="J470" t="str">
            <v xml:space="preserve">  </v>
          </cell>
          <cell r="K470" t="str">
            <v xml:space="preserve">  </v>
          </cell>
          <cell r="L470" t="str">
            <v xml:space="preserve">  </v>
          </cell>
          <cell r="M470" t="str">
            <v xml:space="preserve">  </v>
          </cell>
          <cell r="N470" t="str">
            <v xml:space="preserve">  </v>
          </cell>
          <cell r="O470" t="str">
            <v xml:space="preserve">  </v>
          </cell>
          <cell r="P470">
            <v>192599426.81999999</v>
          </cell>
        </row>
        <row r="471">
          <cell r="H471" t="str">
            <v xml:space="preserve">  </v>
          </cell>
          <cell r="I471" t="str">
            <v xml:space="preserve">  </v>
          </cell>
          <cell r="J471" t="str">
            <v xml:space="preserve">  </v>
          </cell>
          <cell r="K471" t="str">
            <v xml:space="preserve">  </v>
          </cell>
          <cell r="L471" t="str">
            <v xml:space="preserve">  </v>
          </cell>
          <cell r="M471" t="str">
            <v xml:space="preserve">  </v>
          </cell>
          <cell r="N471" t="str">
            <v xml:space="preserve">  </v>
          </cell>
          <cell r="O471" t="str">
            <v xml:space="preserve">  </v>
          </cell>
          <cell r="P471" t="str">
            <v xml:space="preserve">  </v>
          </cell>
        </row>
        <row r="472">
          <cell r="H472" t="str">
            <v xml:space="preserve">  </v>
          </cell>
          <cell r="I472" t="str">
            <v xml:space="preserve">  </v>
          </cell>
          <cell r="J472" t="str">
            <v xml:space="preserve">  </v>
          </cell>
          <cell r="K472" t="str">
            <v xml:space="preserve">  </v>
          </cell>
          <cell r="L472" t="str">
            <v xml:space="preserve">  </v>
          </cell>
          <cell r="M472" t="str">
            <v xml:space="preserve">  </v>
          </cell>
          <cell r="N472" t="str">
            <v xml:space="preserve">  </v>
          </cell>
          <cell r="O472" t="str">
            <v xml:space="preserve">  </v>
          </cell>
          <cell r="P472" t="str">
            <v xml:space="preserve">  </v>
          </cell>
        </row>
        <row r="473">
          <cell r="H473" t="str">
            <v xml:space="preserve">  </v>
          </cell>
          <cell r="I473" t="str">
            <v xml:space="preserve">  </v>
          </cell>
          <cell r="J473" t="str">
            <v xml:space="preserve">  </v>
          </cell>
          <cell r="K473" t="str">
            <v xml:space="preserve">  </v>
          </cell>
          <cell r="L473" t="str">
            <v xml:space="preserve">  </v>
          </cell>
          <cell r="M473" t="str">
            <v xml:space="preserve">  </v>
          </cell>
          <cell r="N473" t="str">
            <v xml:space="preserve">  </v>
          </cell>
          <cell r="O473" t="str">
            <v xml:space="preserve">  </v>
          </cell>
          <cell r="P473" t="str">
            <v xml:space="preserve">  </v>
          </cell>
        </row>
        <row r="474">
          <cell r="H474" t="str">
            <v xml:space="preserve">  </v>
          </cell>
          <cell r="I474" t="str">
            <v xml:space="preserve">  </v>
          </cell>
          <cell r="J474" t="str">
            <v xml:space="preserve">  </v>
          </cell>
          <cell r="K474" t="str">
            <v xml:space="preserve">  </v>
          </cell>
          <cell r="L474" t="str">
            <v xml:space="preserve">  </v>
          </cell>
          <cell r="M474" t="str">
            <v xml:space="preserve">  </v>
          </cell>
          <cell r="N474" t="str">
            <v xml:space="preserve">  </v>
          </cell>
          <cell r="O474" t="str">
            <v xml:space="preserve">  </v>
          </cell>
          <cell r="P474" t="str">
            <v xml:space="preserve">  </v>
          </cell>
        </row>
        <row r="475">
          <cell r="H475" t="str">
            <v xml:space="preserve">  </v>
          </cell>
          <cell r="I475" t="str">
            <v xml:space="preserve">  </v>
          </cell>
          <cell r="J475" t="str">
            <v xml:space="preserve">  </v>
          </cell>
          <cell r="K475" t="str">
            <v xml:space="preserve">  </v>
          </cell>
          <cell r="L475" t="str">
            <v xml:space="preserve">  </v>
          </cell>
          <cell r="M475" t="str">
            <v xml:space="preserve">  </v>
          </cell>
          <cell r="N475" t="str">
            <v xml:space="preserve">  </v>
          </cell>
          <cell r="O475" t="str">
            <v xml:space="preserve">  </v>
          </cell>
          <cell r="P475" t="str">
            <v xml:space="preserve">  </v>
          </cell>
        </row>
        <row r="476">
          <cell r="C476">
            <v>20327000</v>
          </cell>
          <cell r="D476" t="str">
            <v>USD</v>
          </cell>
          <cell r="E476" t="str">
            <v>BID</v>
          </cell>
          <cell r="F476" t="str">
            <v>2882/OC-EC-2</v>
          </cell>
          <cell r="G476" t="str">
            <v>GOBIERNO CENTRAL</v>
          </cell>
          <cell r="H476" t="str">
            <v xml:space="preserve"> 07.09.2018 </v>
          </cell>
          <cell r="I476">
            <v>212330000</v>
          </cell>
          <cell r="J476" t="str">
            <v xml:space="preserve">  </v>
          </cell>
          <cell r="K476" t="str">
            <v xml:space="preserve">  </v>
          </cell>
          <cell r="L476" t="str">
            <v xml:space="preserve">  </v>
          </cell>
          <cell r="M476" t="str">
            <v xml:space="preserve">  </v>
          </cell>
          <cell r="N476" t="str">
            <v xml:space="preserve">  </v>
          </cell>
          <cell r="O476" t="str">
            <v xml:space="preserve">  </v>
          </cell>
          <cell r="P476">
            <v>212330000</v>
          </cell>
        </row>
        <row r="477">
          <cell r="H477" t="str">
            <v xml:space="preserve">  </v>
          </cell>
          <cell r="I477" t="str">
            <v xml:space="preserve">  </v>
          </cell>
          <cell r="J477" t="str">
            <v xml:space="preserve">  </v>
          </cell>
          <cell r="K477" t="str">
            <v xml:space="preserve">  </v>
          </cell>
          <cell r="L477" t="str">
            <v xml:space="preserve">  </v>
          </cell>
          <cell r="M477" t="str">
            <v xml:space="preserve">  </v>
          </cell>
          <cell r="N477" t="str">
            <v xml:space="preserve">  </v>
          </cell>
          <cell r="O477" t="str">
            <v xml:space="preserve">  </v>
          </cell>
          <cell r="P477" t="str">
            <v xml:space="preserve">  </v>
          </cell>
        </row>
        <row r="478">
          <cell r="H478" t="str">
            <v xml:space="preserve">  </v>
          </cell>
          <cell r="I478" t="str">
            <v xml:space="preserve">  </v>
          </cell>
          <cell r="J478" t="str">
            <v xml:space="preserve">  </v>
          </cell>
          <cell r="K478" t="str">
            <v xml:space="preserve">  </v>
          </cell>
          <cell r="L478" t="str">
            <v xml:space="preserve">  </v>
          </cell>
          <cell r="M478" t="str">
            <v xml:space="preserve">  </v>
          </cell>
          <cell r="N478" t="str">
            <v xml:space="preserve">  </v>
          </cell>
          <cell r="O478" t="str">
            <v xml:space="preserve">  </v>
          </cell>
          <cell r="P478" t="str">
            <v xml:space="preserve">  </v>
          </cell>
        </row>
        <row r="479">
          <cell r="H479" t="str">
            <v xml:space="preserve">  </v>
          </cell>
          <cell r="I479" t="str">
            <v xml:space="preserve">  </v>
          </cell>
          <cell r="J479" t="str">
            <v xml:space="preserve">  </v>
          </cell>
          <cell r="K479" t="str">
            <v xml:space="preserve">  </v>
          </cell>
          <cell r="L479" t="str">
            <v xml:space="preserve">  </v>
          </cell>
          <cell r="M479" t="str">
            <v xml:space="preserve">  </v>
          </cell>
          <cell r="N479" t="str">
            <v xml:space="preserve">  </v>
          </cell>
          <cell r="O479" t="str">
            <v xml:space="preserve">  </v>
          </cell>
          <cell r="P479" t="str">
            <v xml:space="preserve">  </v>
          </cell>
        </row>
        <row r="480">
          <cell r="H480" t="str">
            <v xml:space="preserve">  </v>
          </cell>
          <cell r="I480" t="str">
            <v xml:space="preserve">  </v>
          </cell>
          <cell r="J480" t="str">
            <v xml:space="preserve">  </v>
          </cell>
          <cell r="K480" t="str">
            <v xml:space="preserve">  </v>
          </cell>
          <cell r="L480" t="str">
            <v xml:space="preserve">  </v>
          </cell>
          <cell r="M480" t="str">
            <v xml:space="preserve">  </v>
          </cell>
          <cell r="N480" t="str">
            <v xml:space="preserve">  </v>
          </cell>
          <cell r="O480" t="str">
            <v xml:space="preserve">  </v>
          </cell>
          <cell r="P480" t="str">
            <v xml:space="preserve">  </v>
          </cell>
        </row>
        <row r="481">
          <cell r="H481" t="str">
            <v xml:space="preserve">  </v>
          </cell>
          <cell r="I481" t="str">
            <v xml:space="preserve">  </v>
          </cell>
          <cell r="J481" t="str">
            <v xml:space="preserve">  </v>
          </cell>
          <cell r="K481" t="str">
            <v xml:space="preserve">  </v>
          </cell>
          <cell r="L481" t="str">
            <v xml:space="preserve">  </v>
          </cell>
          <cell r="M481" t="str">
            <v xml:space="preserve">  </v>
          </cell>
          <cell r="N481" t="str">
            <v xml:space="preserve">  </v>
          </cell>
          <cell r="O481" t="str">
            <v xml:space="preserve">  </v>
          </cell>
          <cell r="P481" t="str">
            <v xml:space="preserve">  </v>
          </cell>
        </row>
        <row r="482">
          <cell r="C482">
            <v>20328000</v>
          </cell>
          <cell r="D482" t="str">
            <v>USD</v>
          </cell>
          <cell r="E482" t="str">
            <v>BID</v>
          </cell>
          <cell r="F482" t="str">
            <v>4614/OC-EC</v>
          </cell>
          <cell r="G482" t="str">
            <v>GOBIERNO CENTRAL</v>
          </cell>
          <cell r="H482" t="str">
            <v xml:space="preserve"> 11.12.2018 </v>
          </cell>
          <cell r="I482">
            <v>85000000</v>
          </cell>
          <cell r="J482" t="str">
            <v xml:space="preserve">  </v>
          </cell>
          <cell r="K482" t="str">
            <v xml:space="preserve">  </v>
          </cell>
          <cell r="L482" t="str">
            <v xml:space="preserve">  </v>
          </cell>
          <cell r="M482" t="str">
            <v xml:space="preserve">  </v>
          </cell>
          <cell r="N482" t="str">
            <v xml:space="preserve">  </v>
          </cell>
          <cell r="O482" t="str">
            <v xml:space="preserve">  </v>
          </cell>
          <cell r="P482">
            <v>85000000</v>
          </cell>
        </row>
        <row r="483">
          <cell r="H483" t="str">
            <v xml:space="preserve">  </v>
          </cell>
          <cell r="I483" t="str">
            <v xml:space="preserve">  </v>
          </cell>
          <cell r="J483" t="str">
            <v xml:space="preserve">  </v>
          </cell>
          <cell r="K483" t="str">
            <v xml:space="preserve">  </v>
          </cell>
          <cell r="L483" t="str">
            <v xml:space="preserve">  </v>
          </cell>
          <cell r="M483" t="str">
            <v xml:space="preserve">  </v>
          </cell>
          <cell r="N483" t="str">
            <v xml:space="preserve">  </v>
          </cell>
          <cell r="O483" t="str">
            <v xml:space="preserve">  </v>
          </cell>
          <cell r="P483" t="str">
            <v xml:space="preserve">  </v>
          </cell>
        </row>
        <row r="484">
          <cell r="H484" t="str">
            <v xml:space="preserve">  </v>
          </cell>
          <cell r="I484" t="str">
            <v xml:space="preserve">  </v>
          </cell>
          <cell r="J484" t="str">
            <v xml:space="preserve">  </v>
          </cell>
          <cell r="K484" t="str">
            <v xml:space="preserve">  </v>
          </cell>
          <cell r="L484" t="str">
            <v xml:space="preserve">  </v>
          </cell>
          <cell r="M484" t="str">
            <v xml:space="preserve">  </v>
          </cell>
          <cell r="N484" t="str">
            <v xml:space="preserve">  </v>
          </cell>
          <cell r="O484" t="str">
            <v xml:space="preserve">  </v>
          </cell>
          <cell r="P484" t="str">
            <v xml:space="preserve">  </v>
          </cell>
        </row>
        <row r="485">
          <cell r="H485" t="str">
            <v xml:space="preserve">  </v>
          </cell>
          <cell r="I485" t="str">
            <v xml:space="preserve">  </v>
          </cell>
          <cell r="J485" t="str">
            <v xml:space="preserve">  </v>
          </cell>
          <cell r="K485" t="str">
            <v xml:space="preserve">  </v>
          </cell>
          <cell r="L485" t="str">
            <v xml:space="preserve">  </v>
          </cell>
          <cell r="M485" t="str">
            <v xml:space="preserve">  </v>
          </cell>
          <cell r="N485" t="str">
            <v xml:space="preserve">  </v>
          </cell>
          <cell r="O485" t="str">
            <v xml:space="preserve">  </v>
          </cell>
          <cell r="P485" t="str">
            <v xml:space="preserve">  </v>
          </cell>
        </row>
        <row r="486">
          <cell r="H486" t="str">
            <v xml:space="preserve">  </v>
          </cell>
          <cell r="I486" t="str">
            <v xml:space="preserve">  </v>
          </cell>
          <cell r="J486" t="str">
            <v xml:space="preserve">  </v>
          </cell>
          <cell r="K486" t="str">
            <v xml:space="preserve">  </v>
          </cell>
          <cell r="L486" t="str">
            <v xml:space="preserve">  </v>
          </cell>
          <cell r="M486" t="str">
            <v xml:space="preserve">  </v>
          </cell>
          <cell r="N486" t="str">
            <v xml:space="preserve">  </v>
          </cell>
          <cell r="O486" t="str">
            <v xml:space="preserve">  </v>
          </cell>
          <cell r="P486" t="str">
            <v xml:space="preserve">  </v>
          </cell>
        </row>
        <row r="487">
          <cell r="H487" t="str">
            <v xml:space="preserve">  </v>
          </cell>
          <cell r="I487" t="str">
            <v xml:space="preserve">  </v>
          </cell>
          <cell r="J487" t="str">
            <v xml:space="preserve">  </v>
          </cell>
          <cell r="K487" t="str">
            <v xml:space="preserve">  </v>
          </cell>
          <cell r="L487" t="str">
            <v xml:space="preserve">  </v>
          </cell>
          <cell r="M487" t="str">
            <v xml:space="preserve">  </v>
          </cell>
          <cell r="N487" t="str">
            <v xml:space="preserve">  </v>
          </cell>
          <cell r="O487" t="str">
            <v xml:space="preserve">  </v>
          </cell>
          <cell r="P487" t="str">
            <v xml:space="preserve">  </v>
          </cell>
        </row>
        <row r="488">
          <cell r="C488">
            <v>20329000</v>
          </cell>
          <cell r="D488" t="str">
            <v>USD</v>
          </cell>
          <cell r="E488" t="str">
            <v>BID</v>
          </cell>
          <cell r="F488" t="str">
            <v>4607/OC-EC</v>
          </cell>
          <cell r="G488" t="str">
            <v>GOBIERNO CENTRAL</v>
          </cell>
          <cell r="H488" t="str">
            <v xml:space="preserve"> 12.03.2019 </v>
          </cell>
          <cell r="I488">
            <v>10366251.52</v>
          </cell>
          <cell r="J488" t="str">
            <v xml:space="preserve">  </v>
          </cell>
          <cell r="K488" t="str">
            <v xml:space="preserve">  </v>
          </cell>
          <cell r="L488" t="str">
            <v xml:space="preserve">  </v>
          </cell>
          <cell r="M488" t="str">
            <v xml:space="preserve">  </v>
          </cell>
          <cell r="N488" t="str">
            <v xml:space="preserve">  </v>
          </cell>
          <cell r="O488" t="str">
            <v xml:space="preserve">  </v>
          </cell>
          <cell r="P488">
            <v>10366251.52</v>
          </cell>
        </row>
        <row r="489">
          <cell r="H489" t="str">
            <v xml:space="preserve">  </v>
          </cell>
          <cell r="I489" t="str">
            <v xml:space="preserve">  </v>
          </cell>
          <cell r="J489" t="str">
            <v xml:space="preserve">  </v>
          </cell>
          <cell r="K489" t="str">
            <v xml:space="preserve">  </v>
          </cell>
          <cell r="L489" t="str">
            <v xml:space="preserve">  </v>
          </cell>
          <cell r="M489" t="str">
            <v xml:space="preserve">  </v>
          </cell>
          <cell r="N489" t="str">
            <v xml:space="preserve">  </v>
          </cell>
          <cell r="O489" t="str">
            <v xml:space="preserve">  </v>
          </cell>
          <cell r="P489" t="str">
            <v xml:space="preserve">  </v>
          </cell>
        </row>
        <row r="490">
          <cell r="H490" t="str">
            <v xml:space="preserve">  </v>
          </cell>
          <cell r="I490" t="str">
            <v xml:space="preserve">  </v>
          </cell>
          <cell r="J490" t="str">
            <v xml:space="preserve">  </v>
          </cell>
          <cell r="K490" t="str">
            <v xml:space="preserve">  </v>
          </cell>
          <cell r="L490" t="str">
            <v xml:space="preserve">  </v>
          </cell>
          <cell r="M490" t="str">
            <v xml:space="preserve">  </v>
          </cell>
          <cell r="N490" t="str">
            <v xml:space="preserve">  </v>
          </cell>
          <cell r="O490" t="str">
            <v xml:space="preserve">  </v>
          </cell>
          <cell r="P490" t="str">
            <v xml:space="preserve">  </v>
          </cell>
        </row>
        <row r="491">
          <cell r="H491" t="str">
            <v xml:space="preserve">  </v>
          </cell>
          <cell r="I491" t="str">
            <v xml:space="preserve">  </v>
          </cell>
          <cell r="J491" t="str">
            <v xml:space="preserve">  </v>
          </cell>
          <cell r="K491" t="str">
            <v xml:space="preserve">  </v>
          </cell>
          <cell r="L491" t="str">
            <v xml:space="preserve">  </v>
          </cell>
          <cell r="M491" t="str">
            <v xml:space="preserve">  </v>
          </cell>
          <cell r="N491" t="str">
            <v xml:space="preserve">  </v>
          </cell>
          <cell r="O491" t="str">
            <v xml:space="preserve">  </v>
          </cell>
          <cell r="P491" t="str">
            <v xml:space="preserve">  </v>
          </cell>
        </row>
        <row r="492">
          <cell r="H492" t="str">
            <v xml:space="preserve">  </v>
          </cell>
          <cell r="I492" t="str">
            <v xml:space="preserve">  </v>
          </cell>
          <cell r="J492" t="str">
            <v xml:space="preserve">  </v>
          </cell>
          <cell r="K492" t="str">
            <v xml:space="preserve">  </v>
          </cell>
          <cell r="L492" t="str">
            <v xml:space="preserve">  </v>
          </cell>
          <cell r="M492" t="str">
            <v xml:space="preserve">  </v>
          </cell>
          <cell r="N492" t="str">
            <v xml:space="preserve">  </v>
          </cell>
          <cell r="O492" t="str">
            <v xml:space="preserve">  </v>
          </cell>
          <cell r="P492" t="str">
            <v xml:space="preserve">  </v>
          </cell>
        </row>
        <row r="493">
          <cell r="H493" t="str">
            <v xml:space="preserve">  </v>
          </cell>
          <cell r="I493" t="str">
            <v xml:space="preserve">  </v>
          </cell>
          <cell r="J493" t="str">
            <v xml:space="preserve">  </v>
          </cell>
          <cell r="K493" t="str">
            <v xml:space="preserve">  </v>
          </cell>
          <cell r="L493" t="str">
            <v xml:space="preserve">  </v>
          </cell>
          <cell r="M493" t="str">
            <v xml:space="preserve">  </v>
          </cell>
          <cell r="N493" t="str">
            <v xml:space="preserve">  </v>
          </cell>
          <cell r="O493" t="str">
            <v xml:space="preserve">  </v>
          </cell>
          <cell r="P493" t="str">
            <v xml:space="preserve">  </v>
          </cell>
        </row>
        <row r="494">
          <cell r="C494">
            <v>20330000</v>
          </cell>
          <cell r="D494" t="str">
            <v>USD</v>
          </cell>
          <cell r="E494" t="str">
            <v>BID</v>
          </cell>
          <cell r="F494" t="str">
            <v>4670/OC-EC</v>
          </cell>
          <cell r="G494" t="str">
            <v>GOBIERNO CENTRAL</v>
          </cell>
          <cell r="H494" t="str">
            <v xml:space="preserve"> 10.04.2019 </v>
          </cell>
          <cell r="I494">
            <v>21713301.850000001</v>
          </cell>
          <cell r="J494" t="str">
            <v xml:space="preserve">  </v>
          </cell>
          <cell r="K494" t="str">
            <v xml:space="preserve">  </v>
          </cell>
          <cell r="L494" t="str">
            <v xml:space="preserve">  </v>
          </cell>
          <cell r="M494" t="str">
            <v xml:space="preserve">  </v>
          </cell>
          <cell r="N494" t="str">
            <v xml:space="preserve">  </v>
          </cell>
          <cell r="O494" t="str">
            <v xml:space="preserve">  </v>
          </cell>
          <cell r="P494">
            <v>21713301.850000001</v>
          </cell>
        </row>
        <row r="495">
          <cell r="H495" t="str">
            <v xml:space="preserve">  </v>
          </cell>
          <cell r="I495" t="str">
            <v xml:space="preserve">  </v>
          </cell>
          <cell r="J495" t="str">
            <v xml:space="preserve">  </v>
          </cell>
          <cell r="K495" t="str">
            <v xml:space="preserve">  </v>
          </cell>
          <cell r="L495" t="str">
            <v xml:space="preserve">  </v>
          </cell>
          <cell r="M495" t="str">
            <v xml:space="preserve">  </v>
          </cell>
          <cell r="N495" t="str">
            <v xml:space="preserve">  </v>
          </cell>
          <cell r="O495" t="str">
            <v xml:space="preserve">  </v>
          </cell>
          <cell r="P495" t="str">
            <v xml:space="preserve">  </v>
          </cell>
        </row>
        <row r="496">
          <cell r="H496" t="str">
            <v xml:space="preserve">  </v>
          </cell>
          <cell r="I496" t="str">
            <v xml:space="preserve">  </v>
          </cell>
          <cell r="J496" t="str">
            <v xml:space="preserve">  </v>
          </cell>
          <cell r="K496" t="str">
            <v xml:space="preserve">  </v>
          </cell>
          <cell r="L496" t="str">
            <v xml:space="preserve">  </v>
          </cell>
          <cell r="M496" t="str">
            <v xml:space="preserve">  </v>
          </cell>
          <cell r="N496" t="str">
            <v xml:space="preserve">  </v>
          </cell>
          <cell r="O496" t="str">
            <v xml:space="preserve">  </v>
          </cell>
          <cell r="P496" t="str">
            <v xml:space="preserve">  </v>
          </cell>
        </row>
        <row r="497">
          <cell r="H497" t="str">
            <v xml:space="preserve">  </v>
          </cell>
          <cell r="I497" t="str">
            <v xml:space="preserve">  </v>
          </cell>
          <cell r="J497" t="str">
            <v xml:space="preserve">  </v>
          </cell>
          <cell r="K497" t="str">
            <v xml:space="preserve">  </v>
          </cell>
          <cell r="L497" t="str">
            <v xml:space="preserve">  </v>
          </cell>
          <cell r="M497" t="str">
            <v xml:space="preserve">  </v>
          </cell>
          <cell r="N497" t="str">
            <v xml:space="preserve">  </v>
          </cell>
          <cell r="O497" t="str">
            <v xml:space="preserve">  </v>
          </cell>
          <cell r="P497" t="str">
            <v xml:space="preserve">  </v>
          </cell>
        </row>
        <row r="498">
          <cell r="H498" t="str">
            <v xml:space="preserve">  </v>
          </cell>
          <cell r="I498" t="str">
            <v xml:space="preserve">  </v>
          </cell>
          <cell r="J498" t="str">
            <v xml:space="preserve">  </v>
          </cell>
          <cell r="K498" t="str">
            <v xml:space="preserve">  </v>
          </cell>
          <cell r="L498" t="str">
            <v xml:space="preserve">  </v>
          </cell>
          <cell r="M498" t="str">
            <v xml:space="preserve">  </v>
          </cell>
          <cell r="N498" t="str">
            <v xml:space="preserve">  </v>
          </cell>
          <cell r="O498" t="str">
            <v xml:space="preserve">  </v>
          </cell>
          <cell r="P498" t="str">
            <v xml:space="preserve">  </v>
          </cell>
        </row>
        <row r="499">
          <cell r="H499" t="str">
            <v xml:space="preserve">  </v>
          </cell>
          <cell r="I499" t="str">
            <v xml:space="preserve">  </v>
          </cell>
          <cell r="J499" t="str">
            <v xml:space="preserve">  </v>
          </cell>
          <cell r="K499" t="str">
            <v xml:space="preserve">  </v>
          </cell>
          <cell r="L499" t="str">
            <v xml:space="preserve">  </v>
          </cell>
          <cell r="M499" t="str">
            <v xml:space="preserve">  </v>
          </cell>
          <cell r="N499" t="str">
            <v xml:space="preserve">  </v>
          </cell>
          <cell r="O499" t="str">
            <v xml:space="preserve">  </v>
          </cell>
          <cell r="P499" t="str">
            <v xml:space="preserve">  </v>
          </cell>
        </row>
        <row r="500">
          <cell r="C500">
            <v>20331000</v>
          </cell>
          <cell r="D500" t="str">
            <v>USD</v>
          </cell>
          <cell r="E500" t="str">
            <v>BID</v>
          </cell>
          <cell r="F500" t="str">
            <v>4771/OC-EC</v>
          </cell>
          <cell r="G500" t="str">
            <v>GOBIERNO CENTRAL</v>
          </cell>
          <cell r="H500" t="str">
            <v xml:space="preserve"> 24.05.2019 </v>
          </cell>
          <cell r="I500">
            <v>55555555.520000003</v>
          </cell>
          <cell r="J500" t="str">
            <v xml:space="preserve">  </v>
          </cell>
          <cell r="K500" t="str">
            <v xml:space="preserve">  </v>
          </cell>
          <cell r="L500" t="str">
            <v xml:space="preserve">  </v>
          </cell>
          <cell r="M500" t="str">
            <v xml:space="preserve">  </v>
          </cell>
          <cell r="N500" t="str">
            <v xml:space="preserve">  </v>
          </cell>
          <cell r="O500" t="str">
            <v xml:space="preserve">  </v>
          </cell>
          <cell r="P500">
            <v>55555555.520000003</v>
          </cell>
        </row>
        <row r="501">
          <cell r="H501" t="str">
            <v xml:space="preserve">  </v>
          </cell>
          <cell r="I501" t="str">
            <v xml:space="preserve">  </v>
          </cell>
          <cell r="J501" t="str">
            <v xml:space="preserve">  </v>
          </cell>
          <cell r="K501" t="str">
            <v xml:space="preserve">  </v>
          </cell>
          <cell r="L501" t="str">
            <v xml:space="preserve">  </v>
          </cell>
          <cell r="M501" t="str">
            <v xml:space="preserve">  </v>
          </cell>
          <cell r="N501" t="str">
            <v xml:space="preserve">  </v>
          </cell>
          <cell r="O501" t="str">
            <v xml:space="preserve">  </v>
          </cell>
          <cell r="P501" t="str">
            <v xml:space="preserve">  </v>
          </cell>
        </row>
        <row r="502">
          <cell r="H502" t="str">
            <v xml:space="preserve">  </v>
          </cell>
          <cell r="I502" t="str">
            <v xml:space="preserve">  </v>
          </cell>
          <cell r="J502" t="str">
            <v xml:space="preserve">  </v>
          </cell>
          <cell r="K502" t="str">
            <v xml:space="preserve">  </v>
          </cell>
          <cell r="L502" t="str">
            <v xml:space="preserve">  </v>
          </cell>
          <cell r="M502" t="str">
            <v xml:space="preserve">  </v>
          </cell>
          <cell r="N502" t="str">
            <v xml:space="preserve">  </v>
          </cell>
          <cell r="O502" t="str">
            <v xml:space="preserve">  </v>
          </cell>
          <cell r="P502" t="str">
            <v xml:space="preserve">  </v>
          </cell>
        </row>
        <row r="503">
          <cell r="H503" t="str">
            <v xml:space="preserve">  </v>
          </cell>
          <cell r="I503" t="str">
            <v xml:space="preserve">  </v>
          </cell>
          <cell r="J503" t="str">
            <v xml:space="preserve">  </v>
          </cell>
          <cell r="K503" t="str">
            <v xml:space="preserve">  </v>
          </cell>
          <cell r="L503" t="str">
            <v xml:space="preserve">  </v>
          </cell>
          <cell r="M503" t="str">
            <v xml:space="preserve">  </v>
          </cell>
          <cell r="N503" t="str">
            <v xml:space="preserve">  </v>
          </cell>
          <cell r="O503" t="str">
            <v xml:space="preserve">  </v>
          </cell>
          <cell r="P503" t="str">
            <v xml:space="preserve">  </v>
          </cell>
        </row>
        <row r="504">
          <cell r="H504" t="str">
            <v xml:space="preserve">  </v>
          </cell>
          <cell r="I504" t="str">
            <v xml:space="preserve">  </v>
          </cell>
          <cell r="J504" t="str">
            <v xml:space="preserve">  </v>
          </cell>
          <cell r="K504" t="str">
            <v xml:space="preserve">  </v>
          </cell>
          <cell r="L504" t="str">
            <v xml:space="preserve">  </v>
          </cell>
          <cell r="M504" t="str">
            <v xml:space="preserve">  </v>
          </cell>
          <cell r="N504" t="str">
            <v xml:space="preserve">  </v>
          </cell>
          <cell r="O504" t="str">
            <v xml:space="preserve">  </v>
          </cell>
          <cell r="P504" t="str">
            <v xml:space="preserve">  </v>
          </cell>
        </row>
        <row r="505">
          <cell r="H505" t="str">
            <v xml:space="preserve">  </v>
          </cell>
          <cell r="I505" t="str">
            <v xml:space="preserve">  </v>
          </cell>
          <cell r="J505" t="str">
            <v xml:space="preserve">  </v>
          </cell>
          <cell r="K505" t="str">
            <v xml:space="preserve">  </v>
          </cell>
          <cell r="L505" t="str">
            <v xml:space="preserve">  </v>
          </cell>
          <cell r="M505" t="str">
            <v xml:space="preserve">  </v>
          </cell>
          <cell r="N505" t="str">
            <v xml:space="preserve">  </v>
          </cell>
          <cell r="O505" t="str">
            <v xml:space="preserve">  </v>
          </cell>
          <cell r="P505" t="str">
            <v xml:space="preserve">  </v>
          </cell>
        </row>
        <row r="506">
          <cell r="C506">
            <v>20332000</v>
          </cell>
          <cell r="D506" t="str">
            <v>USD</v>
          </cell>
          <cell r="E506" t="str">
            <v>BID</v>
          </cell>
          <cell r="F506" t="str">
            <v>4788/OC-EC</v>
          </cell>
          <cell r="G506" t="str">
            <v>GOBIERNO CENTRAL</v>
          </cell>
          <cell r="H506" t="str">
            <v xml:space="preserve"> 12.07.2019 </v>
          </cell>
          <cell r="I506">
            <v>68257225.519999996</v>
          </cell>
          <cell r="J506" t="str">
            <v xml:space="preserve">  </v>
          </cell>
          <cell r="K506" t="str">
            <v xml:space="preserve">  </v>
          </cell>
          <cell r="L506" t="str">
            <v xml:space="preserve">  </v>
          </cell>
          <cell r="M506" t="str">
            <v xml:space="preserve">  </v>
          </cell>
          <cell r="N506" t="str">
            <v xml:space="preserve">  </v>
          </cell>
          <cell r="O506" t="str">
            <v xml:space="preserve">  </v>
          </cell>
          <cell r="P506">
            <v>68257225.519999996</v>
          </cell>
        </row>
        <row r="507">
          <cell r="H507" t="str">
            <v xml:space="preserve">  </v>
          </cell>
          <cell r="I507" t="str">
            <v xml:space="preserve">  </v>
          </cell>
          <cell r="J507" t="str">
            <v xml:space="preserve">  </v>
          </cell>
          <cell r="K507" t="str">
            <v xml:space="preserve">  </v>
          </cell>
          <cell r="L507" t="str">
            <v xml:space="preserve">  </v>
          </cell>
          <cell r="M507" t="str">
            <v xml:space="preserve">  </v>
          </cell>
          <cell r="N507" t="str">
            <v xml:space="preserve">  </v>
          </cell>
          <cell r="O507" t="str">
            <v xml:space="preserve">  </v>
          </cell>
          <cell r="P507" t="str">
            <v xml:space="preserve">  </v>
          </cell>
        </row>
        <row r="508">
          <cell r="H508" t="str">
            <v xml:space="preserve">  </v>
          </cell>
          <cell r="I508" t="str">
            <v xml:space="preserve">  </v>
          </cell>
          <cell r="J508" t="str">
            <v xml:space="preserve">  </v>
          </cell>
          <cell r="K508" t="str">
            <v xml:space="preserve">  </v>
          </cell>
          <cell r="L508" t="str">
            <v xml:space="preserve">  </v>
          </cell>
          <cell r="M508" t="str">
            <v xml:space="preserve">  </v>
          </cell>
          <cell r="N508" t="str">
            <v xml:space="preserve">  </v>
          </cell>
          <cell r="O508" t="str">
            <v xml:space="preserve">  </v>
          </cell>
          <cell r="P508" t="str">
            <v xml:space="preserve">  </v>
          </cell>
        </row>
        <row r="509">
          <cell r="H509" t="str">
            <v xml:space="preserve">  </v>
          </cell>
          <cell r="I509" t="str">
            <v xml:space="preserve">  </v>
          </cell>
          <cell r="J509" t="str">
            <v xml:space="preserve">  </v>
          </cell>
          <cell r="K509" t="str">
            <v xml:space="preserve">  </v>
          </cell>
          <cell r="L509" t="str">
            <v xml:space="preserve">  </v>
          </cell>
          <cell r="M509" t="str">
            <v xml:space="preserve">  </v>
          </cell>
          <cell r="N509" t="str">
            <v xml:space="preserve">  </v>
          </cell>
          <cell r="O509" t="str">
            <v xml:space="preserve">  </v>
          </cell>
          <cell r="P509" t="str">
            <v xml:space="preserve">  </v>
          </cell>
        </row>
        <row r="510">
          <cell r="H510" t="str">
            <v xml:space="preserve">  </v>
          </cell>
          <cell r="I510" t="str">
            <v xml:space="preserve">  </v>
          </cell>
          <cell r="J510" t="str">
            <v xml:space="preserve">  </v>
          </cell>
          <cell r="K510" t="str">
            <v xml:space="preserve">  </v>
          </cell>
          <cell r="L510" t="str">
            <v xml:space="preserve">  </v>
          </cell>
          <cell r="M510" t="str">
            <v xml:space="preserve">  </v>
          </cell>
          <cell r="N510" t="str">
            <v xml:space="preserve">  </v>
          </cell>
          <cell r="O510" t="str">
            <v xml:space="preserve">  </v>
          </cell>
          <cell r="P510" t="str">
            <v xml:space="preserve">  </v>
          </cell>
        </row>
        <row r="511">
          <cell r="H511" t="str">
            <v xml:space="preserve">  </v>
          </cell>
          <cell r="I511" t="str">
            <v xml:space="preserve">  </v>
          </cell>
          <cell r="J511" t="str">
            <v xml:space="preserve">  </v>
          </cell>
          <cell r="K511" t="str">
            <v xml:space="preserve">  </v>
          </cell>
          <cell r="L511" t="str">
            <v xml:space="preserve">  </v>
          </cell>
          <cell r="M511" t="str">
            <v xml:space="preserve">  </v>
          </cell>
          <cell r="N511" t="str">
            <v xml:space="preserve">  </v>
          </cell>
          <cell r="O511" t="str">
            <v xml:space="preserve">  </v>
          </cell>
          <cell r="P511" t="str">
            <v xml:space="preserve">  </v>
          </cell>
        </row>
        <row r="512">
          <cell r="C512">
            <v>20333000</v>
          </cell>
          <cell r="D512" t="str">
            <v>USD</v>
          </cell>
          <cell r="E512" t="str">
            <v>BID</v>
          </cell>
          <cell r="F512" t="str">
            <v>4343/OC-EC</v>
          </cell>
          <cell r="G512" t="str">
            <v>GOBIERNO CENTRAL</v>
          </cell>
          <cell r="H512" t="str">
            <v xml:space="preserve"> 03.07.2019 </v>
          </cell>
          <cell r="I512">
            <v>122779382.70999999</v>
          </cell>
          <cell r="J512" t="str">
            <v xml:space="preserve">  </v>
          </cell>
          <cell r="K512" t="str">
            <v xml:space="preserve">  </v>
          </cell>
          <cell r="L512" t="str">
            <v xml:space="preserve">  </v>
          </cell>
          <cell r="M512" t="str">
            <v xml:space="preserve">  </v>
          </cell>
          <cell r="N512" t="str">
            <v xml:space="preserve">  </v>
          </cell>
          <cell r="O512" t="str">
            <v xml:space="preserve">  </v>
          </cell>
          <cell r="P512">
            <v>122779382.70999999</v>
          </cell>
        </row>
        <row r="513">
          <cell r="H513" t="str">
            <v xml:space="preserve">  </v>
          </cell>
          <cell r="I513" t="str">
            <v xml:space="preserve">  </v>
          </cell>
          <cell r="J513" t="str">
            <v xml:space="preserve">  </v>
          </cell>
          <cell r="K513" t="str">
            <v xml:space="preserve">  </v>
          </cell>
          <cell r="L513" t="str">
            <v xml:space="preserve">  </v>
          </cell>
          <cell r="M513" t="str">
            <v xml:space="preserve">  </v>
          </cell>
          <cell r="N513" t="str">
            <v xml:space="preserve">  </v>
          </cell>
          <cell r="O513" t="str">
            <v xml:space="preserve">  </v>
          </cell>
          <cell r="P513" t="str">
            <v xml:space="preserve">  </v>
          </cell>
        </row>
        <row r="514">
          <cell r="H514" t="str">
            <v xml:space="preserve">  </v>
          </cell>
          <cell r="I514" t="str">
            <v xml:space="preserve">  </v>
          </cell>
          <cell r="J514" t="str">
            <v xml:space="preserve">  </v>
          </cell>
          <cell r="K514" t="str">
            <v xml:space="preserve">  </v>
          </cell>
          <cell r="L514" t="str">
            <v xml:space="preserve">  </v>
          </cell>
          <cell r="M514" t="str">
            <v xml:space="preserve">  </v>
          </cell>
          <cell r="N514" t="str">
            <v xml:space="preserve">  </v>
          </cell>
          <cell r="O514" t="str">
            <v xml:space="preserve">  </v>
          </cell>
          <cell r="P514" t="str">
            <v xml:space="preserve">  </v>
          </cell>
        </row>
        <row r="515">
          <cell r="H515" t="str">
            <v xml:space="preserve">  </v>
          </cell>
          <cell r="I515" t="str">
            <v xml:space="preserve">  </v>
          </cell>
          <cell r="J515" t="str">
            <v xml:space="preserve">  </v>
          </cell>
          <cell r="K515" t="str">
            <v xml:space="preserve">  </v>
          </cell>
          <cell r="L515" t="str">
            <v xml:space="preserve">  </v>
          </cell>
          <cell r="M515" t="str">
            <v xml:space="preserve">  </v>
          </cell>
          <cell r="N515" t="str">
            <v xml:space="preserve">  </v>
          </cell>
          <cell r="O515" t="str">
            <v xml:space="preserve">  </v>
          </cell>
          <cell r="P515" t="str">
            <v xml:space="preserve">  </v>
          </cell>
        </row>
        <row r="516">
          <cell r="H516" t="str">
            <v xml:space="preserve">  </v>
          </cell>
          <cell r="I516" t="str">
            <v xml:space="preserve">  </v>
          </cell>
          <cell r="J516" t="str">
            <v xml:space="preserve">  </v>
          </cell>
          <cell r="K516" t="str">
            <v xml:space="preserve">  </v>
          </cell>
          <cell r="L516" t="str">
            <v xml:space="preserve">  </v>
          </cell>
          <cell r="M516" t="str">
            <v xml:space="preserve">  </v>
          </cell>
          <cell r="N516" t="str">
            <v xml:space="preserve">  </v>
          </cell>
          <cell r="O516" t="str">
            <v xml:space="preserve">  </v>
          </cell>
          <cell r="P516" t="str">
            <v xml:space="preserve">  </v>
          </cell>
        </row>
        <row r="517">
          <cell r="H517" t="str">
            <v xml:space="preserve">  </v>
          </cell>
          <cell r="I517" t="str">
            <v xml:space="preserve">  </v>
          </cell>
          <cell r="J517" t="str">
            <v xml:space="preserve">  </v>
          </cell>
          <cell r="K517" t="str">
            <v xml:space="preserve">  </v>
          </cell>
          <cell r="L517" t="str">
            <v xml:space="preserve">  </v>
          </cell>
          <cell r="M517" t="str">
            <v xml:space="preserve">  </v>
          </cell>
          <cell r="N517" t="str">
            <v xml:space="preserve">  </v>
          </cell>
          <cell r="O517" t="str">
            <v xml:space="preserve">  </v>
          </cell>
          <cell r="P517" t="str">
            <v xml:space="preserve">  </v>
          </cell>
        </row>
        <row r="518">
          <cell r="C518">
            <v>20334000</v>
          </cell>
          <cell r="D518" t="str">
            <v>USD</v>
          </cell>
          <cell r="E518" t="str">
            <v>BID</v>
          </cell>
          <cell r="F518" t="str">
            <v>4759/OC-EC</v>
          </cell>
          <cell r="G518" t="str">
            <v>EMAAP-Q</v>
          </cell>
          <cell r="H518" t="str">
            <v xml:space="preserve"> 23.07.2019 </v>
          </cell>
          <cell r="I518">
            <v>65039682.950000003</v>
          </cell>
          <cell r="J518">
            <v>6521755.6200000001</v>
          </cell>
          <cell r="K518">
            <v>1806657.86</v>
          </cell>
          <cell r="L518">
            <v>1657559.94</v>
          </cell>
          <cell r="M518">
            <v>69114.3</v>
          </cell>
          <cell r="N518" t="str">
            <v xml:space="preserve">  </v>
          </cell>
          <cell r="O518" t="str">
            <v xml:space="preserve">  </v>
          </cell>
          <cell r="P518">
            <v>69754780.709999993</v>
          </cell>
        </row>
        <row r="519">
          <cell r="H519" t="str">
            <v xml:space="preserve">  </v>
          </cell>
          <cell r="I519" t="str">
            <v xml:space="preserve">  </v>
          </cell>
          <cell r="J519" t="str">
            <v xml:space="preserve">  </v>
          </cell>
          <cell r="K519" t="str">
            <v xml:space="preserve">  </v>
          </cell>
          <cell r="L519" t="str">
            <v xml:space="preserve">  </v>
          </cell>
          <cell r="M519" t="str">
            <v xml:space="preserve">  </v>
          </cell>
          <cell r="N519" t="str">
            <v xml:space="preserve">  </v>
          </cell>
          <cell r="O519" t="str">
            <v xml:space="preserve">  </v>
          </cell>
          <cell r="P519" t="str">
            <v xml:space="preserve">  </v>
          </cell>
        </row>
        <row r="520">
          <cell r="H520" t="str">
            <v xml:space="preserve">  </v>
          </cell>
          <cell r="I520" t="str">
            <v xml:space="preserve">  </v>
          </cell>
          <cell r="J520" t="str">
            <v xml:space="preserve">  </v>
          </cell>
          <cell r="K520" t="str">
            <v xml:space="preserve">  </v>
          </cell>
          <cell r="L520" t="str">
            <v xml:space="preserve">  </v>
          </cell>
          <cell r="M520" t="str">
            <v xml:space="preserve">  </v>
          </cell>
          <cell r="N520" t="str">
            <v xml:space="preserve">  </v>
          </cell>
          <cell r="O520" t="str">
            <v xml:space="preserve">  </v>
          </cell>
          <cell r="P520" t="str">
            <v xml:space="preserve">  </v>
          </cell>
        </row>
        <row r="521">
          <cell r="H521" t="str">
            <v xml:space="preserve">  </v>
          </cell>
          <cell r="I521" t="str">
            <v xml:space="preserve">  </v>
          </cell>
          <cell r="J521" t="str">
            <v xml:space="preserve">  </v>
          </cell>
          <cell r="K521" t="str">
            <v xml:space="preserve">  </v>
          </cell>
          <cell r="L521" t="str">
            <v xml:space="preserve">  </v>
          </cell>
          <cell r="M521" t="str">
            <v xml:space="preserve">  </v>
          </cell>
          <cell r="N521" t="str">
            <v xml:space="preserve">  </v>
          </cell>
          <cell r="O521" t="str">
            <v xml:space="preserve">  </v>
          </cell>
          <cell r="P521" t="str">
            <v xml:space="preserve">  </v>
          </cell>
        </row>
        <row r="522">
          <cell r="H522" t="str">
            <v xml:space="preserve">  </v>
          </cell>
          <cell r="I522" t="str">
            <v xml:space="preserve">  </v>
          </cell>
          <cell r="J522" t="str">
            <v xml:space="preserve">  </v>
          </cell>
          <cell r="K522" t="str">
            <v xml:space="preserve">  </v>
          </cell>
          <cell r="L522" t="str">
            <v xml:space="preserve">  </v>
          </cell>
          <cell r="M522" t="str">
            <v xml:space="preserve">  </v>
          </cell>
          <cell r="N522" t="str">
            <v xml:space="preserve">  </v>
          </cell>
          <cell r="O522" t="str">
            <v xml:space="preserve">  </v>
          </cell>
          <cell r="P522" t="str">
            <v xml:space="preserve">  </v>
          </cell>
        </row>
        <row r="523">
          <cell r="H523" t="str">
            <v xml:space="preserve">  </v>
          </cell>
          <cell r="I523" t="str">
            <v xml:space="preserve">  </v>
          </cell>
          <cell r="J523" t="str">
            <v xml:space="preserve">  </v>
          </cell>
          <cell r="K523" t="str">
            <v xml:space="preserve">  </v>
          </cell>
          <cell r="L523" t="str">
            <v xml:space="preserve">  </v>
          </cell>
          <cell r="M523" t="str">
            <v xml:space="preserve">  </v>
          </cell>
          <cell r="N523" t="str">
            <v xml:space="preserve">  </v>
          </cell>
          <cell r="O523" t="str">
            <v xml:space="preserve">  </v>
          </cell>
          <cell r="P523" t="str">
            <v xml:space="preserve">  </v>
          </cell>
        </row>
        <row r="524">
          <cell r="C524">
            <v>20335000</v>
          </cell>
          <cell r="D524" t="str">
            <v>USD</v>
          </cell>
          <cell r="E524" t="str">
            <v>BID</v>
          </cell>
          <cell r="F524" t="str">
            <v>4825/OC-EC</v>
          </cell>
          <cell r="G524" t="str">
            <v>GOBIERNO CENTRAL</v>
          </cell>
          <cell r="H524" t="str">
            <v xml:space="preserve"> 23.07.2019 </v>
          </cell>
          <cell r="I524">
            <v>255000000</v>
          </cell>
          <cell r="J524" t="str">
            <v xml:space="preserve">  </v>
          </cell>
          <cell r="K524" t="str">
            <v xml:space="preserve">  </v>
          </cell>
          <cell r="L524" t="str">
            <v xml:space="preserve">  </v>
          </cell>
          <cell r="M524" t="str">
            <v xml:space="preserve">  </v>
          </cell>
          <cell r="N524" t="str">
            <v xml:space="preserve">  </v>
          </cell>
          <cell r="O524" t="str">
            <v xml:space="preserve">  </v>
          </cell>
          <cell r="P524">
            <v>255000000</v>
          </cell>
        </row>
        <row r="525">
          <cell r="H525" t="str">
            <v xml:space="preserve">  </v>
          </cell>
          <cell r="I525" t="str">
            <v xml:space="preserve">  </v>
          </cell>
          <cell r="J525" t="str">
            <v xml:space="preserve">  </v>
          </cell>
          <cell r="K525" t="str">
            <v xml:space="preserve">  </v>
          </cell>
          <cell r="L525" t="str">
            <v xml:space="preserve">  </v>
          </cell>
          <cell r="M525" t="str">
            <v xml:space="preserve">  </v>
          </cell>
          <cell r="N525" t="str">
            <v xml:space="preserve">  </v>
          </cell>
          <cell r="O525" t="str">
            <v xml:space="preserve">  </v>
          </cell>
          <cell r="P525" t="str">
            <v xml:space="preserve">  </v>
          </cell>
        </row>
        <row r="526">
          <cell r="H526" t="str">
            <v xml:space="preserve">  </v>
          </cell>
          <cell r="I526" t="str">
            <v xml:space="preserve">  </v>
          </cell>
          <cell r="J526" t="str">
            <v xml:space="preserve">  </v>
          </cell>
          <cell r="K526" t="str">
            <v xml:space="preserve">  </v>
          </cell>
          <cell r="L526" t="str">
            <v xml:space="preserve">  </v>
          </cell>
          <cell r="M526" t="str">
            <v xml:space="preserve">  </v>
          </cell>
          <cell r="N526" t="str">
            <v xml:space="preserve">  </v>
          </cell>
          <cell r="O526" t="str">
            <v xml:space="preserve">  </v>
          </cell>
          <cell r="P526" t="str">
            <v xml:space="preserve">  </v>
          </cell>
        </row>
        <row r="527">
          <cell r="H527" t="str">
            <v xml:space="preserve">  </v>
          </cell>
          <cell r="I527" t="str">
            <v xml:space="preserve">  </v>
          </cell>
          <cell r="J527" t="str">
            <v xml:space="preserve">  </v>
          </cell>
          <cell r="K527" t="str">
            <v xml:space="preserve">  </v>
          </cell>
          <cell r="L527" t="str">
            <v xml:space="preserve">  </v>
          </cell>
          <cell r="M527" t="str">
            <v xml:space="preserve">  </v>
          </cell>
          <cell r="N527" t="str">
            <v xml:space="preserve">  </v>
          </cell>
          <cell r="O527" t="str">
            <v xml:space="preserve">  </v>
          </cell>
          <cell r="P527" t="str">
            <v xml:space="preserve">  </v>
          </cell>
        </row>
        <row r="528">
          <cell r="H528" t="str">
            <v xml:space="preserve">  </v>
          </cell>
          <cell r="I528" t="str">
            <v xml:space="preserve">  </v>
          </cell>
          <cell r="J528" t="str">
            <v xml:space="preserve">  </v>
          </cell>
          <cell r="K528" t="str">
            <v xml:space="preserve">  </v>
          </cell>
          <cell r="L528" t="str">
            <v xml:space="preserve">  </v>
          </cell>
          <cell r="M528" t="str">
            <v xml:space="preserve">  </v>
          </cell>
          <cell r="N528" t="str">
            <v xml:space="preserve">  </v>
          </cell>
          <cell r="O528" t="str">
            <v xml:space="preserve">  </v>
          </cell>
          <cell r="P528" t="str">
            <v xml:space="preserve">  </v>
          </cell>
        </row>
        <row r="529">
          <cell r="H529" t="str">
            <v xml:space="preserve">  </v>
          </cell>
          <cell r="I529" t="str">
            <v xml:space="preserve">  </v>
          </cell>
          <cell r="J529" t="str">
            <v xml:space="preserve">  </v>
          </cell>
          <cell r="K529" t="str">
            <v xml:space="preserve">  </v>
          </cell>
          <cell r="L529" t="str">
            <v xml:space="preserve">  </v>
          </cell>
          <cell r="M529" t="str">
            <v xml:space="preserve">  </v>
          </cell>
          <cell r="N529" t="str">
            <v xml:space="preserve">  </v>
          </cell>
          <cell r="O529" t="str">
            <v xml:space="preserve">  </v>
          </cell>
          <cell r="P529" t="str">
            <v xml:space="preserve">  </v>
          </cell>
        </row>
        <row r="530">
          <cell r="C530">
            <v>20336000</v>
          </cell>
          <cell r="D530" t="str">
            <v>USD</v>
          </cell>
          <cell r="E530" t="str">
            <v>BID</v>
          </cell>
          <cell r="F530" t="str">
            <v>4754/OC-EC</v>
          </cell>
          <cell r="G530" t="str">
            <v>GOBIERNO CENTRAL</v>
          </cell>
          <cell r="H530" t="str">
            <v xml:space="preserve"> 28.08.2019 </v>
          </cell>
          <cell r="I530">
            <v>2525475.4</v>
          </cell>
          <cell r="J530" t="str">
            <v xml:space="preserve">  </v>
          </cell>
          <cell r="K530" t="str">
            <v xml:space="preserve">  </v>
          </cell>
          <cell r="L530" t="str">
            <v xml:space="preserve">  </v>
          </cell>
          <cell r="M530" t="str">
            <v xml:space="preserve">  </v>
          </cell>
          <cell r="N530" t="str">
            <v xml:space="preserve">  </v>
          </cell>
          <cell r="O530" t="str">
            <v xml:space="preserve">  </v>
          </cell>
          <cell r="P530">
            <v>2525475.4</v>
          </cell>
        </row>
        <row r="531">
          <cell r="H531" t="str">
            <v xml:space="preserve">  </v>
          </cell>
          <cell r="I531" t="str">
            <v xml:space="preserve">  </v>
          </cell>
          <cell r="J531" t="str">
            <v xml:space="preserve">  </v>
          </cell>
          <cell r="K531" t="str">
            <v xml:space="preserve">  </v>
          </cell>
          <cell r="L531" t="str">
            <v xml:space="preserve">  </v>
          </cell>
          <cell r="M531" t="str">
            <v xml:space="preserve">  </v>
          </cell>
          <cell r="N531" t="str">
            <v xml:space="preserve">  </v>
          </cell>
          <cell r="O531" t="str">
            <v xml:space="preserve">  </v>
          </cell>
          <cell r="P531" t="str">
            <v xml:space="preserve">  </v>
          </cell>
        </row>
        <row r="532">
          <cell r="H532" t="str">
            <v xml:space="preserve">  </v>
          </cell>
          <cell r="I532" t="str">
            <v xml:space="preserve">  </v>
          </cell>
          <cell r="J532" t="str">
            <v xml:space="preserve">  </v>
          </cell>
          <cell r="K532" t="str">
            <v xml:space="preserve">  </v>
          </cell>
          <cell r="L532" t="str">
            <v xml:space="preserve">  </v>
          </cell>
          <cell r="M532" t="str">
            <v xml:space="preserve">  </v>
          </cell>
          <cell r="N532" t="str">
            <v xml:space="preserve">  </v>
          </cell>
          <cell r="O532" t="str">
            <v xml:space="preserve">  </v>
          </cell>
          <cell r="P532" t="str">
            <v xml:space="preserve">  </v>
          </cell>
        </row>
        <row r="533">
          <cell r="H533" t="str">
            <v xml:space="preserve">  </v>
          </cell>
          <cell r="I533" t="str">
            <v xml:space="preserve">  </v>
          </cell>
          <cell r="J533" t="str">
            <v xml:space="preserve">  </v>
          </cell>
          <cell r="K533" t="str">
            <v xml:space="preserve">  </v>
          </cell>
          <cell r="L533" t="str">
            <v xml:space="preserve">  </v>
          </cell>
          <cell r="M533" t="str">
            <v xml:space="preserve">  </v>
          </cell>
          <cell r="N533" t="str">
            <v xml:space="preserve">  </v>
          </cell>
          <cell r="O533" t="str">
            <v xml:space="preserve">  </v>
          </cell>
          <cell r="P533" t="str">
            <v xml:space="preserve">  </v>
          </cell>
        </row>
        <row r="534">
          <cell r="H534" t="str">
            <v xml:space="preserve">  </v>
          </cell>
          <cell r="I534" t="str">
            <v xml:space="preserve">  </v>
          </cell>
          <cell r="J534" t="str">
            <v xml:space="preserve">  </v>
          </cell>
          <cell r="K534" t="str">
            <v xml:space="preserve">  </v>
          </cell>
          <cell r="L534" t="str">
            <v xml:space="preserve">  </v>
          </cell>
          <cell r="M534" t="str">
            <v xml:space="preserve">  </v>
          </cell>
          <cell r="N534" t="str">
            <v xml:space="preserve">  </v>
          </cell>
          <cell r="O534" t="str">
            <v xml:space="preserve">  </v>
          </cell>
          <cell r="P534" t="str">
            <v xml:space="preserve">  </v>
          </cell>
        </row>
        <row r="535">
          <cell r="H535" t="str">
            <v xml:space="preserve">  </v>
          </cell>
          <cell r="I535" t="str">
            <v xml:space="preserve">  </v>
          </cell>
          <cell r="J535" t="str">
            <v xml:space="preserve">  </v>
          </cell>
          <cell r="K535" t="str">
            <v xml:space="preserve">  </v>
          </cell>
          <cell r="L535" t="str">
            <v xml:space="preserve">  </v>
          </cell>
          <cell r="M535" t="str">
            <v xml:space="preserve">  </v>
          </cell>
          <cell r="N535" t="str">
            <v xml:space="preserve">  </v>
          </cell>
          <cell r="O535" t="str">
            <v xml:space="preserve">  </v>
          </cell>
          <cell r="P535" t="str">
            <v xml:space="preserve">  </v>
          </cell>
        </row>
        <row r="536">
          <cell r="C536">
            <v>20337000</v>
          </cell>
          <cell r="D536" t="str">
            <v>USD</v>
          </cell>
          <cell r="E536" t="str">
            <v>BID</v>
          </cell>
          <cell r="F536" t="str">
            <v>4600/OC-EC</v>
          </cell>
          <cell r="G536" t="str">
            <v>GOBIERNO CENTRAL</v>
          </cell>
          <cell r="H536" t="str">
            <v xml:space="preserve"> 04.09.2019 </v>
          </cell>
          <cell r="I536">
            <v>79807339.5</v>
          </cell>
          <cell r="J536" t="str">
            <v xml:space="preserve">  </v>
          </cell>
          <cell r="K536" t="str">
            <v xml:space="preserve">  </v>
          </cell>
          <cell r="L536" t="str">
            <v xml:space="preserve">  </v>
          </cell>
          <cell r="M536" t="str">
            <v xml:space="preserve">  </v>
          </cell>
          <cell r="N536" t="str">
            <v xml:space="preserve">  </v>
          </cell>
          <cell r="O536" t="str">
            <v xml:space="preserve">  </v>
          </cell>
          <cell r="P536">
            <v>79807339.5</v>
          </cell>
        </row>
        <row r="537">
          <cell r="H537" t="str">
            <v xml:space="preserve">  </v>
          </cell>
          <cell r="I537" t="str">
            <v xml:space="preserve">  </v>
          </cell>
          <cell r="J537" t="str">
            <v xml:space="preserve">  </v>
          </cell>
          <cell r="K537" t="str">
            <v xml:space="preserve">  </v>
          </cell>
          <cell r="L537" t="str">
            <v xml:space="preserve">  </v>
          </cell>
          <cell r="M537" t="str">
            <v xml:space="preserve">  </v>
          </cell>
          <cell r="N537" t="str">
            <v xml:space="preserve">  </v>
          </cell>
          <cell r="O537" t="str">
            <v xml:space="preserve">  </v>
          </cell>
          <cell r="P537" t="str">
            <v xml:space="preserve">  </v>
          </cell>
        </row>
        <row r="538">
          <cell r="H538" t="str">
            <v xml:space="preserve">  </v>
          </cell>
          <cell r="I538" t="str">
            <v xml:space="preserve">  </v>
          </cell>
          <cell r="J538" t="str">
            <v xml:space="preserve">  </v>
          </cell>
          <cell r="K538" t="str">
            <v xml:space="preserve">  </v>
          </cell>
          <cell r="L538" t="str">
            <v xml:space="preserve">  </v>
          </cell>
          <cell r="M538" t="str">
            <v xml:space="preserve">  </v>
          </cell>
          <cell r="N538" t="str">
            <v xml:space="preserve">  </v>
          </cell>
          <cell r="O538" t="str">
            <v xml:space="preserve">  </v>
          </cell>
          <cell r="P538" t="str">
            <v xml:space="preserve">  </v>
          </cell>
        </row>
        <row r="539">
          <cell r="H539" t="str">
            <v xml:space="preserve">  </v>
          </cell>
          <cell r="I539" t="str">
            <v xml:space="preserve">  </v>
          </cell>
          <cell r="J539" t="str">
            <v xml:space="preserve">  </v>
          </cell>
          <cell r="K539" t="str">
            <v xml:space="preserve">  </v>
          </cell>
          <cell r="L539" t="str">
            <v xml:space="preserve">  </v>
          </cell>
          <cell r="M539" t="str">
            <v xml:space="preserve">  </v>
          </cell>
          <cell r="N539" t="str">
            <v xml:space="preserve">  </v>
          </cell>
          <cell r="O539" t="str">
            <v xml:space="preserve">  </v>
          </cell>
          <cell r="P539" t="str">
            <v xml:space="preserve">  </v>
          </cell>
        </row>
        <row r="540">
          <cell r="H540" t="str">
            <v xml:space="preserve">  </v>
          </cell>
          <cell r="I540" t="str">
            <v xml:space="preserve">  </v>
          </cell>
          <cell r="J540" t="str">
            <v xml:space="preserve">  </v>
          </cell>
          <cell r="K540" t="str">
            <v xml:space="preserve">  </v>
          </cell>
          <cell r="L540" t="str">
            <v xml:space="preserve">  </v>
          </cell>
          <cell r="M540" t="str">
            <v xml:space="preserve">  </v>
          </cell>
          <cell r="N540" t="str">
            <v xml:space="preserve">  </v>
          </cell>
          <cell r="O540" t="str">
            <v xml:space="preserve">  </v>
          </cell>
          <cell r="P540" t="str">
            <v xml:space="preserve">  </v>
          </cell>
        </row>
        <row r="541">
          <cell r="H541" t="str">
            <v xml:space="preserve">  </v>
          </cell>
          <cell r="I541" t="str">
            <v xml:space="preserve">  </v>
          </cell>
          <cell r="J541" t="str">
            <v xml:space="preserve">  </v>
          </cell>
          <cell r="K541" t="str">
            <v xml:space="preserve">  </v>
          </cell>
          <cell r="L541" t="str">
            <v xml:space="preserve">  </v>
          </cell>
          <cell r="M541" t="str">
            <v xml:space="preserve">  </v>
          </cell>
          <cell r="N541" t="str">
            <v xml:space="preserve">  </v>
          </cell>
          <cell r="O541" t="str">
            <v xml:space="preserve">  </v>
          </cell>
          <cell r="P541" t="str">
            <v xml:space="preserve">  </v>
          </cell>
        </row>
        <row r="542">
          <cell r="C542">
            <v>20338000</v>
          </cell>
          <cell r="D542" t="str">
            <v>USD</v>
          </cell>
          <cell r="E542" t="str">
            <v>BID</v>
          </cell>
          <cell r="F542" t="str">
            <v>4634/OC-EC</v>
          </cell>
          <cell r="G542" t="str">
            <v>GOBIERNO CENTRAL</v>
          </cell>
          <cell r="H542" t="str">
            <v xml:space="preserve"> 09.09.2019 </v>
          </cell>
          <cell r="I542">
            <v>9886422.9399999995</v>
          </cell>
          <cell r="J542" t="str">
            <v xml:space="preserve">  </v>
          </cell>
          <cell r="K542" t="str">
            <v xml:space="preserve">  </v>
          </cell>
          <cell r="L542" t="str">
            <v xml:space="preserve">  </v>
          </cell>
          <cell r="M542" t="str">
            <v xml:space="preserve">  </v>
          </cell>
          <cell r="N542" t="str">
            <v xml:space="preserve">  </v>
          </cell>
          <cell r="O542" t="str">
            <v xml:space="preserve">  </v>
          </cell>
          <cell r="P542">
            <v>9886422.9399999995</v>
          </cell>
        </row>
        <row r="543">
          <cell r="H543" t="str">
            <v xml:space="preserve">  </v>
          </cell>
          <cell r="I543" t="str">
            <v xml:space="preserve">  </v>
          </cell>
          <cell r="J543" t="str">
            <v xml:space="preserve">  </v>
          </cell>
          <cell r="K543" t="str">
            <v xml:space="preserve">  </v>
          </cell>
          <cell r="L543" t="str">
            <v xml:space="preserve">  </v>
          </cell>
          <cell r="M543" t="str">
            <v xml:space="preserve">  </v>
          </cell>
          <cell r="N543" t="str">
            <v xml:space="preserve">  </v>
          </cell>
          <cell r="O543" t="str">
            <v xml:space="preserve">  </v>
          </cell>
          <cell r="P543" t="str">
            <v xml:space="preserve">  </v>
          </cell>
        </row>
        <row r="544">
          <cell r="H544" t="str">
            <v xml:space="preserve">  </v>
          </cell>
          <cell r="I544" t="str">
            <v xml:space="preserve">  </v>
          </cell>
          <cell r="J544" t="str">
            <v xml:space="preserve">  </v>
          </cell>
          <cell r="K544" t="str">
            <v xml:space="preserve">  </v>
          </cell>
          <cell r="L544" t="str">
            <v xml:space="preserve">  </v>
          </cell>
          <cell r="M544" t="str">
            <v xml:space="preserve">  </v>
          </cell>
          <cell r="N544" t="str">
            <v xml:space="preserve">  </v>
          </cell>
          <cell r="O544" t="str">
            <v xml:space="preserve">  </v>
          </cell>
          <cell r="P544" t="str">
            <v xml:space="preserve">  </v>
          </cell>
        </row>
        <row r="545">
          <cell r="H545" t="str">
            <v xml:space="preserve">  </v>
          </cell>
          <cell r="I545" t="str">
            <v xml:space="preserve">  </v>
          </cell>
          <cell r="J545" t="str">
            <v xml:space="preserve">  </v>
          </cell>
          <cell r="K545" t="str">
            <v xml:space="preserve">  </v>
          </cell>
          <cell r="L545" t="str">
            <v xml:space="preserve">  </v>
          </cell>
          <cell r="M545" t="str">
            <v xml:space="preserve">  </v>
          </cell>
          <cell r="N545" t="str">
            <v xml:space="preserve">  </v>
          </cell>
          <cell r="O545" t="str">
            <v xml:space="preserve">  </v>
          </cell>
          <cell r="P545" t="str">
            <v xml:space="preserve">  </v>
          </cell>
        </row>
        <row r="546">
          <cell r="H546" t="str">
            <v xml:space="preserve">  </v>
          </cell>
          <cell r="I546" t="str">
            <v xml:space="preserve">  </v>
          </cell>
          <cell r="J546" t="str">
            <v xml:space="preserve">  </v>
          </cell>
          <cell r="K546" t="str">
            <v xml:space="preserve">  </v>
          </cell>
          <cell r="L546" t="str">
            <v xml:space="preserve">  </v>
          </cell>
          <cell r="M546" t="str">
            <v xml:space="preserve">  </v>
          </cell>
          <cell r="N546" t="str">
            <v xml:space="preserve">  </v>
          </cell>
          <cell r="O546" t="str">
            <v xml:space="preserve">  </v>
          </cell>
          <cell r="P546" t="str">
            <v xml:space="preserve">  </v>
          </cell>
        </row>
        <row r="547">
          <cell r="H547" t="str">
            <v xml:space="preserve">  </v>
          </cell>
          <cell r="I547" t="str">
            <v xml:space="preserve">  </v>
          </cell>
          <cell r="J547" t="str">
            <v xml:space="preserve">  </v>
          </cell>
          <cell r="K547" t="str">
            <v xml:space="preserve">  </v>
          </cell>
          <cell r="L547" t="str">
            <v xml:space="preserve">  </v>
          </cell>
          <cell r="M547" t="str">
            <v xml:space="preserve">  </v>
          </cell>
          <cell r="N547" t="str">
            <v xml:space="preserve">  </v>
          </cell>
          <cell r="O547" t="str">
            <v xml:space="preserve">  </v>
          </cell>
          <cell r="P547" t="str">
            <v xml:space="preserve">  </v>
          </cell>
        </row>
        <row r="548">
          <cell r="C548">
            <v>20339000</v>
          </cell>
          <cell r="D548" t="str">
            <v>USD</v>
          </cell>
          <cell r="E548" t="str">
            <v>BID</v>
          </cell>
          <cell r="F548" t="str">
            <v>4812/OC-EC</v>
          </cell>
          <cell r="G548" t="str">
            <v>GOBIERNO CENTRAL</v>
          </cell>
          <cell r="H548" t="str">
            <v xml:space="preserve"> 04.10.2019 </v>
          </cell>
          <cell r="I548">
            <v>16298024.880000001</v>
          </cell>
          <cell r="J548" t="str">
            <v xml:space="preserve">  </v>
          </cell>
          <cell r="K548">
            <v>1111228.97</v>
          </cell>
          <cell r="L548">
            <v>416642.25</v>
          </cell>
          <cell r="M548">
            <v>60294.57</v>
          </cell>
          <cell r="N548" t="str">
            <v xml:space="preserve">  </v>
          </cell>
          <cell r="O548" t="str">
            <v xml:space="preserve">  </v>
          </cell>
          <cell r="P548">
            <v>15186795.91</v>
          </cell>
        </row>
        <row r="549">
          <cell r="H549" t="str">
            <v xml:space="preserve">  </v>
          </cell>
          <cell r="I549" t="str">
            <v xml:space="preserve">  </v>
          </cell>
          <cell r="J549" t="str">
            <v xml:space="preserve">  </v>
          </cell>
          <cell r="K549" t="str">
            <v xml:space="preserve">  </v>
          </cell>
          <cell r="L549" t="str">
            <v xml:space="preserve">  </v>
          </cell>
          <cell r="M549" t="str">
            <v xml:space="preserve">  </v>
          </cell>
          <cell r="N549" t="str">
            <v xml:space="preserve">  </v>
          </cell>
          <cell r="O549" t="str">
            <v xml:space="preserve">  </v>
          </cell>
          <cell r="P549" t="str">
            <v xml:space="preserve">  </v>
          </cell>
        </row>
        <row r="550">
          <cell r="H550" t="str">
            <v xml:space="preserve">  </v>
          </cell>
          <cell r="I550" t="str">
            <v xml:space="preserve">  </v>
          </cell>
          <cell r="J550" t="str">
            <v xml:space="preserve">  </v>
          </cell>
          <cell r="K550" t="str">
            <v xml:space="preserve">  </v>
          </cell>
          <cell r="L550" t="str">
            <v xml:space="preserve">  </v>
          </cell>
          <cell r="M550" t="str">
            <v xml:space="preserve">  </v>
          </cell>
          <cell r="N550" t="str">
            <v xml:space="preserve">  </v>
          </cell>
          <cell r="O550" t="str">
            <v xml:space="preserve">  </v>
          </cell>
          <cell r="P550" t="str">
            <v xml:space="preserve">  </v>
          </cell>
        </row>
        <row r="551">
          <cell r="H551" t="str">
            <v xml:space="preserve">  </v>
          </cell>
          <cell r="I551" t="str">
            <v xml:space="preserve">  </v>
          </cell>
          <cell r="J551" t="str">
            <v xml:space="preserve">  </v>
          </cell>
          <cell r="K551" t="str">
            <v xml:space="preserve">  </v>
          </cell>
          <cell r="L551" t="str">
            <v xml:space="preserve">  </v>
          </cell>
          <cell r="M551" t="str">
            <v xml:space="preserve">  </v>
          </cell>
          <cell r="N551" t="str">
            <v xml:space="preserve">  </v>
          </cell>
          <cell r="O551" t="str">
            <v xml:space="preserve">  </v>
          </cell>
          <cell r="P551" t="str">
            <v xml:space="preserve">  </v>
          </cell>
        </row>
        <row r="552">
          <cell r="H552" t="str">
            <v xml:space="preserve">  </v>
          </cell>
          <cell r="I552" t="str">
            <v xml:space="preserve">  </v>
          </cell>
          <cell r="J552" t="str">
            <v xml:space="preserve">  </v>
          </cell>
          <cell r="K552" t="str">
            <v xml:space="preserve">  </v>
          </cell>
          <cell r="L552" t="str">
            <v xml:space="preserve">  </v>
          </cell>
          <cell r="M552" t="str">
            <v xml:space="preserve">  </v>
          </cell>
          <cell r="N552" t="str">
            <v xml:space="preserve">  </v>
          </cell>
          <cell r="O552" t="str">
            <v xml:space="preserve">  </v>
          </cell>
          <cell r="P552" t="str">
            <v xml:space="preserve">  </v>
          </cell>
        </row>
        <row r="553">
          <cell r="H553" t="str">
            <v xml:space="preserve">  </v>
          </cell>
          <cell r="I553" t="str">
            <v xml:space="preserve">  </v>
          </cell>
          <cell r="J553" t="str">
            <v xml:space="preserve">  </v>
          </cell>
          <cell r="K553" t="str">
            <v xml:space="preserve">  </v>
          </cell>
          <cell r="L553" t="str">
            <v xml:space="preserve">  </v>
          </cell>
          <cell r="M553" t="str">
            <v xml:space="preserve">  </v>
          </cell>
          <cell r="N553" t="str">
            <v xml:space="preserve">  </v>
          </cell>
          <cell r="O553" t="str">
            <v xml:space="preserve">  </v>
          </cell>
          <cell r="P553" t="str">
            <v xml:space="preserve">  </v>
          </cell>
        </row>
        <row r="554">
          <cell r="C554">
            <v>20340000</v>
          </cell>
          <cell r="D554" t="str">
            <v>USD</v>
          </cell>
          <cell r="E554" t="str">
            <v>BID</v>
          </cell>
          <cell r="F554" t="str">
            <v>4845/OC-EC</v>
          </cell>
          <cell r="G554" t="str">
            <v>GOBIERNO CENTRAL</v>
          </cell>
          <cell r="H554" t="str">
            <v xml:space="preserve"> 18.11.2019 </v>
          </cell>
          <cell r="I554">
            <v>6039530.9900000002</v>
          </cell>
          <cell r="J554" t="str">
            <v xml:space="preserve">  </v>
          </cell>
          <cell r="K554" t="str">
            <v xml:space="preserve">  </v>
          </cell>
          <cell r="L554" t="str">
            <v xml:space="preserve">  </v>
          </cell>
          <cell r="M554" t="str">
            <v xml:space="preserve">  </v>
          </cell>
          <cell r="N554" t="str">
            <v xml:space="preserve">  </v>
          </cell>
          <cell r="O554" t="str">
            <v xml:space="preserve">  </v>
          </cell>
          <cell r="P554">
            <v>6039530.9900000002</v>
          </cell>
        </row>
        <row r="555">
          <cell r="H555" t="str">
            <v xml:space="preserve">  </v>
          </cell>
          <cell r="I555" t="str">
            <v xml:space="preserve">  </v>
          </cell>
          <cell r="J555" t="str">
            <v xml:space="preserve">  </v>
          </cell>
          <cell r="K555" t="str">
            <v xml:space="preserve">  </v>
          </cell>
          <cell r="L555" t="str">
            <v xml:space="preserve">  </v>
          </cell>
          <cell r="M555" t="str">
            <v xml:space="preserve">  </v>
          </cell>
          <cell r="N555" t="str">
            <v xml:space="preserve">  </v>
          </cell>
          <cell r="O555" t="str">
            <v xml:space="preserve">  </v>
          </cell>
          <cell r="P555" t="str">
            <v xml:space="preserve">  </v>
          </cell>
        </row>
        <row r="556">
          <cell r="H556" t="str">
            <v xml:space="preserve">  </v>
          </cell>
          <cell r="I556" t="str">
            <v xml:space="preserve">  </v>
          </cell>
          <cell r="J556" t="str">
            <v xml:space="preserve">  </v>
          </cell>
          <cell r="K556" t="str">
            <v xml:space="preserve">  </v>
          </cell>
          <cell r="L556" t="str">
            <v xml:space="preserve">  </v>
          </cell>
          <cell r="M556" t="str">
            <v xml:space="preserve">  </v>
          </cell>
          <cell r="N556" t="str">
            <v xml:space="preserve">  </v>
          </cell>
          <cell r="O556" t="str">
            <v xml:space="preserve">  </v>
          </cell>
          <cell r="P556" t="str">
            <v xml:space="preserve">  </v>
          </cell>
        </row>
        <row r="557">
          <cell r="H557" t="str">
            <v xml:space="preserve">  </v>
          </cell>
          <cell r="I557" t="str">
            <v xml:space="preserve">  </v>
          </cell>
          <cell r="J557" t="str">
            <v xml:space="preserve">  </v>
          </cell>
          <cell r="K557" t="str">
            <v xml:space="preserve">  </v>
          </cell>
          <cell r="L557" t="str">
            <v xml:space="preserve">  </v>
          </cell>
          <cell r="M557" t="str">
            <v xml:space="preserve">  </v>
          </cell>
          <cell r="N557" t="str">
            <v xml:space="preserve">  </v>
          </cell>
          <cell r="O557" t="str">
            <v xml:space="preserve">  </v>
          </cell>
          <cell r="P557" t="str">
            <v xml:space="preserve">  </v>
          </cell>
        </row>
        <row r="558">
          <cell r="H558" t="str">
            <v xml:space="preserve">  </v>
          </cell>
          <cell r="I558" t="str">
            <v xml:space="preserve">  </v>
          </cell>
          <cell r="J558" t="str">
            <v xml:space="preserve">  </v>
          </cell>
          <cell r="K558" t="str">
            <v xml:space="preserve">  </v>
          </cell>
          <cell r="L558" t="str">
            <v xml:space="preserve">  </v>
          </cell>
          <cell r="M558" t="str">
            <v xml:space="preserve">  </v>
          </cell>
          <cell r="N558" t="str">
            <v xml:space="preserve">  </v>
          </cell>
          <cell r="O558" t="str">
            <v xml:space="preserve">  </v>
          </cell>
          <cell r="P558" t="str">
            <v xml:space="preserve">  </v>
          </cell>
        </row>
        <row r="559">
          <cell r="H559" t="str">
            <v xml:space="preserve">  </v>
          </cell>
          <cell r="I559" t="str">
            <v xml:space="preserve">  </v>
          </cell>
          <cell r="J559" t="str">
            <v xml:space="preserve">  </v>
          </cell>
          <cell r="K559" t="str">
            <v xml:space="preserve">  </v>
          </cell>
          <cell r="L559" t="str">
            <v xml:space="preserve">  </v>
          </cell>
          <cell r="M559" t="str">
            <v xml:space="preserve">  </v>
          </cell>
          <cell r="N559" t="str">
            <v xml:space="preserve">  </v>
          </cell>
          <cell r="O559" t="str">
            <v xml:space="preserve">  </v>
          </cell>
          <cell r="P559" t="str">
            <v xml:space="preserve">  </v>
          </cell>
        </row>
        <row r="560">
          <cell r="C560">
            <v>20341000</v>
          </cell>
          <cell r="D560" t="str">
            <v>USD</v>
          </cell>
          <cell r="E560" t="str">
            <v>BID</v>
          </cell>
          <cell r="F560" t="str">
            <v>4921/OC-EC</v>
          </cell>
          <cell r="G560" t="str">
            <v>MUN. PORTOVIEJO</v>
          </cell>
          <cell r="H560" t="str">
            <v xml:space="preserve"> 24.02.2020 </v>
          </cell>
          <cell r="I560">
            <v>24120344.66</v>
          </cell>
          <cell r="J560" t="str">
            <v xml:space="preserve">  </v>
          </cell>
          <cell r="K560" t="str">
            <v xml:space="preserve">  </v>
          </cell>
          <cell r="L560" t="str">
            <v xml:space="preserve">  </v>
          </cell>
          <cell r="M560" t="str">
            <v xml:space="preserve">  </v>
          </cell>
          <cell r="N560" t="str">
            <v xml:space="preserve">  </v>
          </cell>
          <cell r="O560" t="str">
            <v xml:space="preserve">  </v>
          </cell>
          <cell r="P560">
            <v>24120344.66</v>
          </cell>
        </row>
        <row r="561">
          <cell r="H561" t="str">
            <v xml:space="preserve">  </v>
          </cell>
          <cell r="I561" t="str">
            <v xml:space="preserve">  </v>
          </cell>
          <cell r="J561" t="str">
            <v xml:space="preserve">  </v>
          </cell>
          <cell r="K561" t="str">
            <v xml:space="preserve">  </v>
          </cell>
          <cell r="L561" t="str">
            <v xml:space="preserve">  </v>
          </cell>
          <cell r="M561" t="str">
            <v xml:space="preserve">  </v>
          </cell>
          <cell r="N561" t="str">
            <v xml:space="preserve">  </v>
          </cell>
          <cell r="O561" t="str">
            <v xml:space="preserve">  </v>
          </cell>
          <cell r="P561" t="str">
            <v xml:space="preserve">  </v>
          </cell>
        </row>
        <row r="562">
          <cell r="H562" t="str">
            <v xml:space="preserve">  </v>
          </cell>
          <cell r="I562" t="str">
            <v xml:space="preserve">  </v>
          </cell>
          <cell r="J562" t="str">
            <v xml:space="preserve">  </v>
          </cell>
          <cell r="K562" t="str">
            <v xml:space="preserve">  </v>
          </cell>
          <cell r="L562" t="str">
            <v xml:space="preserve">  </v>
          </cell>
          <cell r="M562" t="str">
            <v xml:space="preserve">  </v>
          </cell>
          <cell r="N562" t="str">
            <v xml:space="preserve">  </v>
          </cell>
          <cell r="O562" t="str">
            <v xml:space="preserve">  </v>
          </cell>
          <cell r="P562" t="str">
            <v xml:space="preserve">  </v>
          </cell>
        </row>
        <row r="563">
          <cell r="H563" t="str">
            <v xml:space="preserve">  </v>
          </cell>
          <cell r="I563" t="str">
            <v xml:space="preserve">  </v>
          </cell>
          <cell r="J563" t="str">
            <v xml:space="preserve">  </v>
          </cell>
          <cell r="K563" t="str">
            <v xml:space="preserve">  </v>
          </cell>
          <cell r="L563" t="str">
            <v xml:space="preserve">  </v>
          </cell>
          <cell r="M563" t="str">
            <v xml:space="preserve">  </v>
          </cell>
          <cell r="N563" t="str">
            <v xml:space="preserve">  </v>
          </cell>
          <cell r="O563" t="str">
            <v xml:space="preserve">  </v>
          </cell>
          <cell r="P563" t="str">
            <v xml:space="preserve">  </v>
          </cell>
        </row>
        <row r="564">
          <cell r="H564" t="str">
            <v xml:space="preserve">  </v>
          </cell>
          <cell r="I564" t="str">
            <v xml:space="preserve">  </v>
          </cell>
          <cell r="J564" t="str">
            <v xml:space="preserve">  </v>
          </cell>
          <cell r="K564" t="str">
            <v xml:space="preserve">  </v>
          </cell>
          <cell r="L564" t="str">
            <v xml:space="preserve">  </v>
          </cell>
          <cell r="M564" t="str">
            <v xml:space="preserve">  </v>
          </cell>
          <cell r="N564" t="str">
            <v xml:space="preserve">  </v>
          </cell>
          <cell r="O564" t="str">
            <v xml:space="preserve">  </v>
          </cell>
          <cell r="P564" t="str">
            <v xml:space="preserve">  </v>
          </cell>
        </row>
        <row r="565">
          <cell r="H565" t="str">
            <v xml:space="preserve">  </v>
          </cell>
          <cell r="I565" t="str">
            <v xml:space="preserve">  </v>
          </cell>
          <cell r="J565" t="str">
            <v xml:space="preserve">  </v>
          </cell>
          <cell r="K565" t="str">
            <v xml:space="preserve">  </v>
          </cell>
          <cell r="L565" t="str">
            <v xml:space="preserve">  </v>
          </cell>
          <cell r="M565" t="str">
            <v xml:space="preserve">  </v>
          </cell>
          <cell r="N565" t="str">
            <v xml:space="preserve">  </v>
          </cell>
          <cell r="O565" t="str">
            <v xml:space="preserve">  </v>
          </cell>
          <cell r="P565" t="str">
            <v xml:space="preserve">  </v>
          </cell>
        </row>
        <row r="566">
          <cell r="C566">
            <v>20342000</v>
          </cell>
          <cell r="D566" t="str">
            <v>USD</v>
          </cell>
          <cell r="E566" t="str">
            <v>BID</v>
          </cell>
          <cell r="F566" t="str">
            <v>5136/OC-EC</v>
          </cell>
          <cell r="G566" t="str">
            <v>GOBIERNO CENTRAL</v>
          </cell>
          <cell r="H566" t="str">
            <v xml:space="preserve"> 03.04.2020 </v>
          </cell>
          <cell r="I566">
            <v>90000000</v>
          </cell>
          <cell r="J566" t="str">
            <v xml:space="preserve">  </v>
          </cell>
          <cell r="K566" t="str">
            <v xml:space="preserve">  </v>
          </cell>
          <cell r="L566" t="str">
            <v xml:space="preserve">  </v>
          </cell>
          <cell r="M566" t="str">
            <v xml:space="preserve">  </v>
          </cell>
          <cell r="N566" t="str">
            <v xml:space="preserve">  </v>
          </cell>
          <cell r="O566" t="str">
            <v xml:space="preserve">  </v>
          </cell>
          <cell r="P566">
            <v>90000000</v>
          </cell>
        </row>
        <row r="567">
          <cell r="H567" t="str">
            <v xml:space="preserve">  </v>
          </cell>
          <cell r="I567" t="str">
            <v xml:space="preserve">  </v>
          </cell>
          <cell r="J567" t="str">
            <v xml:space="preserve">  </v>
          </cell>
          <cell r="K567" t="str">
            <v xml:space="preserve">  </v>
          </cell>
          <cell r="L567" t="str">
            <v xml:space="preserve">  </v>
          </cell>
          <cell r="M567" t="str">
            <v xml:space="preserve">  </v>
          </cell>
          <cell r="N567" t="str">
            <v xml:space="preserve">  </v>
          </cell>
          <cell r="O567" t="str">
            <v xml:space="preserve">  </v>
          </cell>
          <cell r="P567" t="str">
            <v xml:space="preserve">  </v>
          </cell>
        </row>
        <row r="568">
          <cell r="H568" t="str">
            <v xml:space="preserve">  </v>
          </cell>
          <cell r="I568" t="str">
            <v xml:space="preserve">  </v>
          </cell>
          <cell r="J568" t="str">
            <v xml:space="preserve">  </v>
          </cell>
          <cell r="K568" t="str">
            <v xml:space="preserve">  </v>
          </cell>
          <cell r="L568" t="str">
            <v xml:space="preserve">  </v>
          </cell>
          <cell r="M568" t="str">
            <v xml:space="preserve">  </v>
          </cell>
          <cell r="N568" t="str">
            <v xml:space="preserve">  </v>
          </cell>
          <cell r="O568" t="str">
            <v xml:space="preserve">  </v>
          </cell>
          <cell r="P568" t="str">
            <v xml:space="preserve">  </v>
          </cell>
        </row>
        <row r="569">
          <cell r="H569" t="str">
            <v xml:space="preserve">  </v>
          </cell>
          <cell r="I569" t="str">
            <v xml:space="preserve">  </v>
          </cell>
          <cell r="J569" t="str">
            <v xml:space="preserve">  </v>
          </cell>
          <cell r="K569" t="str">
            <v xml:space="preserve">  </v>
          </cell>
          <cell r="L569" t="str">
            <v xml:space="preserve">  </v>
          </cell>
          <cell r="M569" t="str">
            <v xml:space="preserve">  </v>
          </cell>
          <cell r="N569" t="str">
            <v xml:space="preserve">  </v>
          </cell>
          <cell r="O569" t="str">
            <v xml:space="preserve">  </v>
          </cell>
          <cell r="P569" t="str">
            <v xml:space="preserve">  </v>
          </cell>
        </row>
        <row r="570">
          <cell r="H570" t="str">
            <v xml:space="preserve">  </v>
          </cell>
          <cell r="I570" t="str">
            <v xml:space="preserve">  </v>
          </cell>
          <cell r="J570" t="str">
            <v xml:space="preserve">  </v>
          </cell>
          <cell r="K570" t="str">
            <v xml:space="preserve">  </v>
          </cell>
          <cell r="L570" t="str">
            <v xml:space="preserve">  </v>
          </cell>
          <cell r="M570" t="str">
            <v xml:space="preserve">  </v>
          </cell>
          <cell r="N570" t="str">
            <v xml:space="preserve">  </v>
          </cell>
          <cell r="O570" t="str">
            <v xml:space="preserve">  </v>
          </cell>
          <cell r="P570" t="str">
            <v xml:space="preserve">  </v>
          </cell>
        </row>
        <row r="571">
          <cell r="H571" t="str">
            <v xml:space="preserve">  </v>
          </cell>
          <cell r="I571" t="str">
            <v xml:space="preserve">  </v>
          </cell>
          <cell r="J571" t="str">
            <v xml:space="preserve">  </v>
          </cell>
          <cell r="K571" t="str">
            <v xml:space="preserve">  </v>
          </cell>
          <cell r="L571" t="str">
            <v xml:space="preserve">  </v>
          </cell>
          <cell r="M571" t="str">
            <v xml:space="preserve">  </v>
          </cell>
          <cell r="N571" t="str">
            <v xml:space="preserve">  </v>
          </cell>
          <cell r="O571" t="str">
            <v xml:space="preserve">  </v>
          </cell>
          <cell r="P571" t="str">
            <v xml:space="preserve">  </v>
          </cell>
        </row>
        <row r="572">
          <cell r="C572">
            <v>20343000</v>
          </cell>
          <cell r="D572" t="str">
            <v>USD</v>
          </cell>
          <cell r="E572" t="str">
            <v>BID</v>
          </cell>
          <cell r="F572" t="str">
            <v>5031/OC-EC</v>
          </cell>
          <cell r="G572" t="str">
            <v>GOBIERNO CENTRAL</v>
          </cell>
          <cell r="H572" t="str">
            <v xml:space="preserve"> 05.06.2020 </v>
          </cell>
          <cell r="I572">
            <v>224140869.63</v>
          </cell>
          <cell r="J572" t="str">
            <v xml:space="preserve">  </v>
          </cell>
          <cell r="K572" t="str">
            <v xml:space="preserve">  </v>
          </cell>
          <cell r="L572" t="str">
            <v xml:space="preserve">  </v>
          </cell>
          <cell r="M572" t="str">
            <v xml:space="preserve">  </v>
          </cell>
          <cell r="N572" t="str">
            <v xml:space="preserve">  </v>
          </cell>
          <cell r="O572" t="str">
            <v xml:space="preserve">  </v>
          </cell>
          <cell r="P572">
            <v>224140869.63</v>
          </cell>
        </row>
        <row r="573">
          <cell r="H573" t="str">
            <v xml:space="preserve">  </v>
          </cell>
          <cell r="I573" t="str">
            <v xml:space="preserve">  </v>
          </cell>
          <cell r="J573" t="str">
            <v xml:space="preserve">  </v>
          </cell>
          <cell r="K573" t="str">
            <v xml:space="preserve">  </v>
          </cell>
          <cell r="L573" t="str">
            <v xml:space="preserve">  </v>
          </cell>
          <cell r="M573" t="str">
            <v xml:space="preserve">  </v>
          </cell>
          <cell r="N573" t="str">
            <v xml:space="preserve">  </v>
          </cell>
          <cell r="O573" t="str">
            <v xml:space="preserve">  </v>
          </cell>
          <cell r="P573" t="str">
            <v xml:space="preserve">  </v>
          </cell>
        </row>
        <row r="574">
          <cell r="H574" t="str">
            <v xml:space="preserve">  </v>
          </cell>
          <cell r="I574" t="str">
            <v xml:space="preserve">  </v>
          </cell>
          <cell r="J574" t="str">
            <v xml:space="preserve">  </v>
          </cell>
          <cell r="K574" t="str">
            <v xml:space="preserve">  </v>
          </cell>
          <cell r="L574" t="str">
            <v xml:space="preserve">  </v>
          </cell>
          <cell r="M574" t="str">
            <v xml:space="preserve">  </v>
          </cell>
          <cell r="N574" t="str">
            <v xml:space="preserve">  </v>
          </cell>
          <cell r="O574" t="str">
            <v xml:space="preserve">  </v>
          </cell>
          <cell r="P574" t="str">
            <v xml:space="preserve">  </v>
          </cell>
        </row>
        <row r="575">
          <cell r="H575" t="str">
            <v xml:space="preserve">  </v>
          </cell>
          <cell r="I575" t="str">
            <v xml:space="preserve">  </v>
          </cell>
          <cell r="J575" t="str">
            <v xml:space="preserve">  </v>
          </cell>
          <cell r="K575" t="str">
            <v xml:space="preserve">  </v>
          </cell>
          <cell r="L575" t="str">
            <v xml:space="preserve">  </v>
          </cell>
          <cell r="M575" t="str">
            <v xml:space="preserve">  </v>
          </cell>
          <cell r="N575" t="str">
            <v xml:space="preserve">  </v>
          </cell>
          <cell r="O575" t="str">
            <v xml:space="preserve">  </v>
          </cell>
          <cell r="P575" t="str">
            <v xml:space="preserve">  </v>
          </cell>
        </row>
        <row r="576">
          <cell r="H576" t="str">
            <v xml:space="preserve">  </v>
          </cell>
          <cell r="I576" t="str">
            <v xml:space="preserve">  </v>
          </cell>
          <cell r="J576" t="str">
            <v xml:space="preserve">  </v>
          </cell>
          <cell r="K576" t="str">
            <v xml:space="preserve">  </v>
          </cell>
          <cell r="L576" t="str">
            <v xml:space="preserve">  </v>
          </cell>
          <cell r="M576" t="str">
            <v xml:space="preserve">  </v>
          </cell>
          <cell r="N576" t="str">
            <v xml:space="preserve">  </v>
          </cell>
          <cell r="O576" t="str">
            <v xml:space="preserve">  </v>
          </cell>
          <cell r="P576" t="str">
            <v xml:space="preserve">  </v>
          </cell>
        </row>
        <row r="577">
          <cell r="H577" t="str">
            <v xml:space="preserve">  </v>
          </cell>
          <cell r="I577" t="str">
            <v xml:space="preserve">  </v>
          </cell>
          <cell r="J577" t="str">
            <v xml:space="preserve">  </v>
          </cell>
          <cell r="K577" t="str">
            <v xml:space="preserve">  </v>
          </cell>
          <cell r="L577" t="str">
            <v xml:space="preserve">  </v>
          </cell>
          <cell r="M577" t="str">
            <v xml:space="preserve">  </v>
          </cell>
          <cell r="N577" t="str">
            <v xml:space="preserve">  </v>
          </cell>
          <cell r="O577" t="str">
            <v xml:space="preserve">  </v>
          </cell>
          <cell r="P577" t="str">
            <v xml:space="preserve">  </v>
          </cell>
        </row>
        <row r="578">
          <cell r="C578">
            <v>20344000</v>
          </cell>
          <cell r="D578" t="str">
            <v>USD</v>
          </cell>
          <cell r="E578" t="str">
            <v>BID</v>
          </cell>
          <cell r="F578" t="str">
            <v>5044/OC-EC</v>
          </cell>
          <cell r="G578" t="str">
            <v>GOBIERNO CENTRAL</v>
          </cell>
          <cell r="H578" t="str">
            <v xml:space="preserve"> 17.06.2020 </v>
          </cell>
          <cell r="I578">
            <v>280000000</v>
          </cell>
          <cell r="J578" t="str">
            <v xml:space="preserve">  </v>
          </cell>
          <cell r="K578" t="str">
            <v xml:space="preserve">  </v>
          </cell>
          <cell r="L578" t="str">
            <v xml:space="preserve">  </v>
          </cell>
          <cell r="M578" t="str">
            <v xml:space="preserve">  </v>
          </cell>
          <cell r="N578" t="str">
            <v xml:space="preserve">  </v>
          </cell>
          <cell r="O578" t="str">
            <v xml:space="preserve">  </v>
          </cell>
          <cell r="P578">
            <v>280000000</v>
          </cell>
        </row>
        <row r="579">
          <cell r="H579" t="str">
            <v xml:space="preserve">  </v>
          </cell>
          <cell r="I579" t="str">
            <v xml:space="preserve">  </v>
          </cell>
          <cell r="J579" t="str">
            <v xml:space="preserve">  </v>
          </cell>
          <cell r="K579" t="str">
            <v xml:space="preserve">  </v>
          </cell>
          <cell r="L579" t="str">
            <v xml:space="preserve">  </v>
          </cell>
          <cell r="M579" t="str">
            <v xml:space="preserve">  </v>
          </cell>
          <cell r="N579" t="str">
            <v xml:space="preserve">  </v>
          </cell>
          <cell r="O579" t="str">
            <v xml:space="preserve">  </v>
          </cell>
          <cell r="P579" t="str">
            <v xml:space="preserve">  </v>
          </cell>
        </row>
        <row r="580">
          <cell r="H580" t="str">
            <v xml:space="preserve">  </v>
          </cell>
          <cell r="I580" t="str">
            <v xml:space="preserve">  </v>
          </cell>
          <cell r="J580" t="str">
            <v xml:space="preserve">  </v>
          </cell>
          <cell r="K580" t="str">
            <v xml:space="preserve">  </v>
          </cell>
          <cell r="L580" t="str">
            <v xml:space="preserve">  </v>
          </cell>
          <cell r="M580" t="str">
            <v xml:space="preserve">  </v>
          </cell>
          <cell r="N580" t="str">
            <v xml:space="preserve">  </v>
          </cell>
          <cell r="O580" t="str">
            <v xml:space="preserve">  </v>
          </cell>
          <cell r="P580" t="str">
            <v xml:space="preserve">  </v>
          </cell>
        </row>
        <row r="581">
          <cell r="H581" t="str">
            <v xml:space="preserve">  </v>
          </cell>
          <cell r="I581" t="str">
            <v xml:space="preserve">  </v>
          </cell>
          <cell r="J581" t="str">
            <v xml:space="preserve">  </v>
          </cell>
          <cell r="K581" t="str">
            <v xml:space="preserve">  </v>
          </cell>
          <cell r="L581" t="str">
            <v xml:space="preserve">  </v>
          </cell>
          <cell r="M581" t="str">
            <v xml:space="preserve">  </v>
          </cell>
          <cell r="N581" t="str">
            <v xml:space="preserve">  </v>
          </cell>
          <cell r="O581" t="str">
            <v xml:space="preserve">  </v>
          </cell>
          <cell r="P581" t="str">
            <v xml:space="preserve">  </v>
          </cell>
        </row>
        <row r="582">
          <cell r="H582" t="str">
            <v xml:space="preserve">  </v>
          </cell>
          <cell r="I582" t="str">
            <v xml:space="preserve">  </v>
          </cell>
          <cell r="J582" t="str">
            <v xml:space="preserve">  </v>
          </cell>
          <cell r="K582" t="str">
            <v xml:space="preserve">  </v>
          </cell>
          <cell r="L582" t="str">
            <v xml:space="preserve">  </v>
          </cell>
          <cell r="M582" t="str">
            <v xml:space="preserve">  </v>
          </cell>
          <cell r="N582" t="str">
            <v xml:space="preserve">  </v>
          </cell>
          <cell r="O582" t="str">
            <v xml:space="preserve">  </v>
          </cell>
          <cell r="P582" t="str">
            <v xml:space="preserve">  </v>
          </cell>
        </row>
        <row r="583">
          <cell r="H583" t="str">
            <v xml:space="preserve">  </v>
          </cell>
          <cell r="I583" t="str">
            <v xml:space="preserve">  </v>
          </cell>
          <cell r="J583" t="str">
            <v xml:space="preserve">  </v>
          </cell>
          <cell r="K583" t="str">
            <v xml:space="preserve">  </v>
          </cell>
          <cell r="L583" t="str">
            <v xml:space="preserve">  </v>
          </cell>
          <cell r="M583" t="str">
            <v xml:space="preserve">  </v>
          </cell>
          <cell r="N583" t="str">
            <v xml:space="preserve">  </v>
          </cell>
          <cell r="O583" t="str">
            <v xml:space="preserve">  </v>
          </cell>
          <cell r="P583" t="str">
            <v xml:space="preserve">  </v>
          </cell>
        </row>
        <row r="584">
          <cell r="C584">
            <v>20345000</v>
          </cell>
          <cell r="D584" t="str">
            <v>USD</v>
          </cell>
          <cell r="E584" t="str">
            <v>BID</v>
          </cell>
          <cell r="F584" t="str">
            <v>5024/OC-EC</v>
          </cell>
          <cell r="G584" t="str">
            <v>CONAFIPS</v>
          </cell>
          <cell r="H584" t="str">
            <v xml:space="preserve"> 16.07.2020 </v>
          </cell>
          <cell r="I584">
            <v>93800000</v>
          </cell>
          <cell r="J584" t="str">
            <v xml:space="preserve">  </v>
          </cell>
          <cell r="K584">
            <v>2345000</v>
          </cell>
          <cell r="L584">
            <v>2611716.77</v>
          </cell>
          <cell r="M584" t="str">
            <v xml:space="preserve">  </v>
          </cell>
          <cell r="N584" t="str">
            <v xml:space="preserve">  </v>
          </cell>
          <cell r="O584" t="str">
            <v xml:space="preserve">  </v>
          </cell>
          <cell r="P584">
            <v>91455000</v>
          </cell>
        </row>
        <row r="585">
          <cell r="H585" t="str">
            <v xml:space="preserve">  </v>
          </cell>
          <cell r="I585" t="str">
            <v xml:space="preserve">  </v>
          </cell>
          <cell r="J585" t="str">
            <v xml:space="preserve">  </v>
          </cell>
          <cell r="K585" t="str">
            <v xml:space="preserve">  </v>
          </cell>
          <cell r="L585" t="str">
            <v xml:space="preserve">  </v>
          </cell>
          <cell r="M585" t="str">
            <v xml:space="preserve">  </v>
          </cell>
          <cell r="N585" t="str">
            <v xml:space="preserve">  </v>
          </cell>
          <cell r="O585" t="str">
            <v xml:space="preserve">  </v>
          </cell>
          <cell r="P585" t="str">
            <v xml:space="preserve">  </v>
          </cell>
        </row>
        <row r="586">
          <cell r="H586" t="str">
            <v xml:space="preserve">  </v>
          </cell>
          <cell r="I586" t="str">
            <v xml:space="preserve">  </v>
          </cell>
          <cell r="J586" t="str">
            <v xml:space="preserve">  </v>
          </cell>
          <cell r="K586" t="str">
            <v xml:space="preserve">  </v>
          </cell>
          <cell r="L586" t="str">
            <v xml:space="preserve">  </v>
          </cell>
          <cell r="M586" t="str">
            <v xml:space="preserve">  </v>
          </cell>
          <cell r="N586" t="str">
            <v xml:space="preserve">  </v>
          </cell>
          <cell r="O586" t="str">
            <v xml:space="preserve">  </v>
          </cell>
          <cell r="P586" t="str">
            <v xml:space="preserve">  </v>
          </cell>
        </row>
        <row r="587">
          <cell r="H587" t="str">
            <v xml:space="preserve">  </v>
          </cell>
          <cell r="I587" t="str">
            <v xml:space="preserve">  </v>
          </cell>
          <cell r="J587" t="str">
            <v xml:space="preserve">  </v>
          </cell>
          <cell r="K587" t="str">
            <v xml:space="preserve">  </v>
          </cell>
          <cell r="L587" t="str">
            <v xml:space="preserve">  </v>
          </cell>
          <cell r="M587" t="str">
            <v xml:space="preserve">  </v>
          </cell>
          <cell r="N587" t="str">
            <v xml:space="preserve">  </v>
          </cell>
          <cell r="O587" t="str">
            <v xml:space="preserve">  </v>
          </cell>
          <cell r="P587" t="str">
            <v xml:space="preserve">  </v>
          </cell>
        </row>
        <row r="588">
          <cell r="H588" t="str">
            <v xml:space="preserve">  </v>
          </cell>
          <cell r="I588" t="str">
            <v xml:space="preserve">  </v>
          </cell>
          <cell r="J588" t="str">
            <v xml:space="preserve">  </v>
          </cell>
          <cell r="K588" t="str">
            <v xml:space="preserve">  </v>
          </cell>
          <cell r="L588" t="str">
            <v xml:space="preserve">  </v>
          </cell>
          <cell r="M588" t="str">
            <v xml:space="preserve">  </v>
          </cell>
          <cell r="N588" t="str">
            <v xml:space="preserve">  </v>
          </cell>
          <cell r="O588" t="str">
            <v xml:space="preserve">  </v>
          </cell>
          <cell r="P588" t="str">
            <v xml:space="preserve">  </v>
          </cell>
        </row>
        <row r="589">
          <cell r="H589" t="str">
            <v xml:space="preserve">  </v>
          </cell>
          <cell r="I589" t="str">
            <v xml:space="preserve">  </v>
          </cell>
          <cell r="J589" t="str">
            <v xml:space="preserve">  </v>
          </cell>
          <cell r="K589" t="str">
            <v xml:space="preserve">  </v>
          </cell>
          <cell r="L589" t="str">
            <v xml:space="preserve">  </v>
          </cell>
          <cell r="M589" t="str">
            <v xml:space="preserve">  </v>
          </cell>
          <cell r="N589" t="str">
            <v xml:space="preserve">  </v>
          </cell>
          <cell r="O589" t="str">
            <v xml:space="preserve">  </v>
          </cell>
          <cell r="P589" t="str">
            <v xml:space="preserve">  </v>
          </cell>
        </row>
        <row r="590">
          <cell r="C590">
            <v>20346000</v>
          </cell>
          <cell r="D590" t="str">
            <v>USD</v>
          </cell>
          <cell r="E590" t="str">
            <v>BID</v>
          </cell>
          <cell r="F590" t="str">
            <v>4923/OC-EC</v>
          </cell>
          <cell r="G590" t="str">
            <v>GOBIERNO CENTRAL</v>
          </cell>
          <cell r="H590" t="str">
            <v xml:space="preserve"> 16.09.2020 </v>
          </cell>
          <cell r="I590">
            <v>31078409.100000001</v>
          </cell>
          <cell r="J590" t="str">
            <v xml:space="preserve">  </v>
          </cell>
          <cell r="K590" t="str">
            <v xml:space="preserve">  </v>
          </cell>
          <cell r="L590" t="str">
            <v xml:space="preserve">  </v>
          </cell>
          <cell r="M590" t="str">
            <v xml:space="preserve">  </v>
          </cell>
          <cell r="N590" t="str">
            <v xml:space="preserve">  </v>
          </cell>
          <cell r="O590" t="str">
            <v xml:space="preserve">  </v>
          </cell>
          <cell r="P590">
            <v>31078409.100000001</v>
          </cell>
        </row>
        <row r="591">
          <cell r="H591" t="str">
            <v xml:space="preserve">  </v>
          </cell>
          <cell r="I591" t="str">
            <v xml:space="preserve">  </v>
          </cell>
          <cell r="J591" t="str">
            <v xml:space="preserve">  </v>
          </cell>
          <cell r="K591" t="str">
            <v xml:space="preserve">  </v>
          </cell>
          <cell r="L591" t="str">
            <v xml:space="preserve">  </v>
          </cell>
          <cell r="M591" t="str">
            <v xml:space="preserve">  </v>
          </cell>
          <cell r="N591" t="str">
            <v xml:space="preserve">  </v>
          </cell>
          <cell r="O591" t="str">
            <v xml:space="preserve">  </v>
          </cell>
          <cell r="P591" t="str">
            <v xml:space="preserve">  </v>
          </cell>
        </row>
        <row r="592">
          <cell r="H592" t="str">
            <v xml:space="preserve">  </v>
          </cell>
          <cell r="I592" t="str">
            <v xml:space="preserve">  </v>
          </cell>
          <cell r="J592" t="str">
            <v xml:space="preserve">  </v>
          </cell>
          <cell r="K592" t="str">
            <v xml:space="preserve">  </v>
          </cell>
          <cell r="L592" t="str">
            <v xml:space="preserve">  </v>
          </cell>
          <cell r="M592" t="str">
            <v xml:space="preserve">  </v>
          </cell>
          <cell r="N592" t="str">
            <v xml:space="preserve">  </v>
          </cell>
          <cell r="O592" t="str">
            <v xml:space="preserve">  </v>
          </cell>
          <cell r="P592" t="str">
            <v xml:space="preserve">  </v>
          </cell>
        </row>
        <row r="593">
          <cell r="H593" t="str">
            <v xml:space="preserve">  </v>
          </cell>
          <cell r="I593" t="str">
            <v xml:space="preserve">  </v>
          </cell>
          <cell r="J593" t="str">
            <v xml:space="preserve">  </v>
          </cell>
          <cell r="K593" t="str">
            <v xml:space="preserve">  </v>
          </cell>
          <cell r="L593" t="str">
            <v xml:space="preserve">  </v>
          </cell>
          <cell r="M593" t="str">
            <v xml:space="preserve">  </v>
          </cell>
          <cell r="N593" t="str">
            <v xml:space="preserve">  </v>
          </cell>
          <cell r="O593" t="str">
            <v xml:space="preserve">  </v>
          </cell>
          <cell r="P593" t="str">
            <v xml:space="preserve">  </v>
          </cell>
        </row>
        <row r="594">
          <cell r="H594" t="str">
            <v xml:space="preserve">  </v>
          </cell>
          <cell r="I594" t="str">
            <v xml:space="preserve">  </v>
          </cell>
          <cell r="J594" t="str">
            <v xml:space="preserve">  </v>
          </cell>
          <cell r="K594" t="str">
            <v xml:space="preserve">  </v>
          </cell>
          <cell r="L594" t="str">
            <v xml:space="preserve">  </v>
          </cell>
          <cell r="M594" t="str">
            <v xml:space="preserve">  </v>
          </cell>
          <cell r="N594" t="str">
            <v xml:space="preserve">  </v>
          </cell>
          <cell r="O594" t="str">
            <v xml:space="preserve">  </v>
          </cell>
          <cell r="P594" t="str">
            <v xml:space="preserve">  </v>
          </cell>
        </row>
        <row r="595">
          <cell r="H595" t="str">
            <v xml:space="preserve">  </v>
          </cell>
          <cell r="I595" t="str">
            <v xml:space="preserve">  </v>
          </cell>
          <cell r="J595" t="str">
            <v xml:space="preserve">  </v>
          </cell>
          <cell r="K595" t="str">
            <v xml:space="preserve">  </v>
          </cell>
          <cell r="L595" t="str">
            <v xml:space="preserve">  </v>
          </cell>
          <cell r="M595" t="str">
            <v xml:space="preserve">  </v>
          </cell>
          <cell r="N595" t="str">
            <v xml:space="preserve">  </v>
          </cell>
          <cell r="O595" t="str">
            <v xml:space="preserve">  </v>
          </cell>
          <cell r="P595" t="str">
            <v xml:space="preserve">  </v>
          </cell>
        </row>
        <row r="596">
          <cell r="C596">
            <v>20347000</v>
          </cell>
          <cell r="D596" t="str">
            <v>USD</v>
          </cell>
          <cell r="E596" t="str">
            <v>BID</v>
          </cell>
          <cell r="F596" t="str">
            <v>4989/OC-EC</v>
          </cell>
          <cell r="G596" t="str">
            <v>GOBIERNO CENTRAL</v>
          </cell>
          <cell r="H596" t="str">
            <v xml:space="preserve"> 22.12.2020 </v>
          </cell>
          <cell r="I596">
            <v>31021465</v>
          </cell>
          <cell r="J596" t="str">
            <v xml:space="preserve">  </v>
          </cell>
          <cell r="K596" t="str">
            <v xml:space="preserve">  </v>
          </cell>
          <cell r="L596" t="str">
            <v xml:space="preserve">  </v>
          </cell>
          <cell r="M596" t="str">
            <v xml:space="preserve">  </v>
          </cell>
          <cell r="N596" t="str">
            <v xml:space="preserve">  </v>
          </cell>
          <cell r="O596" t="str">
            <v xml:space="preserve">  </v>
          </cell>
          <cell r="P596">
            <v>31021465</v>
          </cell>
        </row>
        <row r="597">
          <cell r="H597" t="str">
            <v xml:space="preserve">  </v>
          </cell>
          <cell r="I597" t="str">
            <v xml:space="preserve">  </v>
          </cell>
          <cell r="J597" t="str">
            <v xml:space="preserve">  </v>
          </cell>
          <cell r="K597" t="str">
            <v xml:space="preserve">  </v>
          </cell>
          <cell r="L597" t="str">
            <v xml:space="preserve">  </v>
          </cell>
          <cell r="M597" t="str">
            <v xml:space="preserve">  </v>
          </cell>
          <cell r="N597" t="str">
            <v xml:space="preserve">  </v>
          </cell>
          <cell r="O597" t="str">
            <v xml:space="preserve">  </v>
          </cell>
          <cell r="P597" t="str">
            <v xml:space="preserve">  </v>
          </cell>
        </row>
        <row r="598">
          <cell r="H598" t="str">
            <v xml:space="preserve">  </v>
          </cell>
          <cell r="I598" t="str">
            <v xml:space="preserve">  </v>
          </cell>
          <cell r="J598" t="str">
            <v xml:space="preserve">  </v>
          </cell>
          <cell r="K598" t="str">
            <v xml:space="preserve">  </v>
          </cell>
          <cell r="L598" t="str">
            <v xml:space="preserve">  </v>
          </cell>
          <cell r="M598" t="str">
            <v xml:space="preserve">  </v>
          </cell>
          <cell r="N598" t="str">
            <v xml:space="preserve">  </v>
          </cell>
          <cell r="O598" t="str">
            <v xml:space="preserve">  </v>
          </cell>
          <cell r="P598" t="str">
            <v xml:space="preserve">  </v>
          </cell>
        </row>
        <row r="599">
          <cell r="H599" t="str">
            <v xml:space="preserve">  </v>
          </cell>
          <cell r="I599" t="str">
            <v xml:space="preserve">  </v>
          </cell>
          <cell r="J599" t="str">
            <v xml:space="preserve">  </v>
          </cell>
          <cell r="K599" t="str">
            <v xml:space="preserve">  </v>
          </cell>
          <cell r="L599" t="str">
            <v xml:space="preserve">  </v>
          </cell>
          <cell r="M599" t="str">
            <v xml:space="preserve">  </v>
          </cell>
          <cell r="N599" t="str">
            <v xml:space="preserve">  </v>
          </cell>
          <cell r="O599" t="str">
            <v xml:space="preserve">  </v>
          </cell>
          <cell r="P599" t="str">
            <v xml:space="preserve">  </v>
          </cell>
        </row>
        <row r="600">
          <cell r="H600" t="str">
            <v xml:space="preserve">  </v>
          </cell>
          <cell r="I600" t="str">
            <v xml:space="preserve">  </v>
          </cell>
          <cell r="J600" t="str">
            <v xml:space="preserve">  </v>
          </cell>
          <cell r="K600" t="str">
            <v xml:space="preserve">  </v>
          </cell>
          <cell r="L600" t="str">
            <v xml:space="preserve">  </v>
          </cell>
          <cell r="M600" t="str">
            <v xml:space="preserve">  </v>
          </cell>
          <cell r="N600" t="str">
            <v xml:space="preserve">  </v>
          </cell>
          <cell r="O600" t="str">
            <v xml:space="preserve">  </v>
          </cell>
          <cell r="P600" t="str">
            <v xml:space="preserve">  </v>
          </cell>
        </row>
        <row r="601">
          <cell r="H601" t="str">
            <v xml:space="preserve">  </v>
          </cell>
          <cell r="I601" t="str">
            <v xml:space="preserve">  </v>
          </cell>
          <cell r="J601" t="str">
            <v xml:space="preserve">  </v>
          </cell>
          <cell r="K601" t="str">
            <v xml:space="preserve">  </v>
          </cell>
          <cell r="L601" t="str">
            <v xml:space="preserve">  </v>
          </cell>
          <cell r="M601" t="str">
            <v xml:space="preserve">  </v>
          </cell>
          <cell r="N601" t="str">
            <v xml:space="preserve">  </v>
          </cell>
          <cell r="O601" t="str">
            <v xml:space="preserve">  </v>
          </cell>
          <cell r="P601" t="str">
            <v xml:space="preserve">  </v>
          </cell>
        </row>
        <row r="602">
          <cell r="C602">
            <v>20348000</v>
          </cell>
          <cell r="D602" t="str">
            <v>USD</v>
          </cell>
          <cell r="E602" t="str">
            <v>BID</v>
          </cell>
          <cell r="F602" t="str">
            <v>5230/OC-EC</v>
          </cell>
          <cell r="G602" t="str">
            <v>GOBIERNO CENTRAL</v>
          </cell>
          <cell r="H602" t="str">
            <v xml:space="preserve"> 22.03.2021 </v>
          </cell>
          <cell r="I602">
            <v>200000000</v>
          </cell>
          <cell r="J602" t="str">
            <v xml:space="preserve">  </v>
          </cell>
          <cell r="K602" t="str">
            <v xml:space="preserve">  </v>
          </cell>
          <cell r="L602" t="str">
            <v xml:space="preserve">  </v>
          </cell>
          <cell r="M602" t="str">
            <v xml:space="preserve">  </v>
          </cell>
          <cell r="N602" t="str">
            <v xml:space="preserve">  </v>
          </cell>
          <cell r="O602" t="str">
            <v xml:space="preserve">  </v>
          </cell>
          <cell r="P602">
            <v>200000000</v>
          </cell>
        </row>
        <row r="603">
          <cell r="H603" t="str">
            <v xml:space="preserve">  </v>
          </cell>
          <cell r="I603" t="str">
            <v xml:space="preserve">  </v>
          </cell>
          <cell r="J603" t="str">
            <v xml:space="preserve">  </v>
          </cell>
          <cell r="K603" t="str">
            <v xml:space="preserve">  </v>
          </cell>
          <cell r="L603" t="str">
            <v xml:space="preserve">  </v>
          </cell>
          <cell r="M603" t="str">
            <v xml:space="preserve">  </v>
          </cell>
          <cell r="N603" t="str">
            <v xml:space="preserve">  </v>
          </cell>
          <cell r="O603" t="str">
            <v xml:space="preserve">  </v>
          </cell>
          <cell r="P603" t="str">
            <v xml:space="preserve">  </v>
          </cell>
        </row>
        <row r="604">
          <cell r="H604" t="str">
            <v xml:space="preserve">  </v>
          </cell>
          <cell r="I604" t="str">
            <v xml:space="preserve">  </v>
          </cell>
          <cell r="J604" t="str">
            <v xml:space="preserve">  </v>
          </cell>
          <cell r="K604" t="str">
            <v xml:space="preserve">  </v>
          </cell>
          <cell r="L604" t="str">
            <v xml:space="preserve">  </v>
          </cell>
          <cell r="M604" t="str">
            <v xml:space="preserve">  </v>
          </cell>
          <cell r="N604" t="str">
            <v xml:space="preserve">  </v>
          </cell>
          <cell r="O604" t="str">
            <v xml:space="preserve">  </v>
          </cell>
          <cell r="P604" t="str">
            <v xml:space="preserve">  </v>
          </cell>
        </row>
        <row r="605">
          <cell r="H605" t="str">
            <v xml:space="preserve">  </v>
          </cell>
          <cell r="I605" t="str">
            <v xml:space="preserve">  </v>
          </cell>
          <cell r="J605" t="str">
            <v xml:space="preserve">  </v>
          </cell>
          <cell r="K605" t="str">
            <v xml:space="preserve">  </v>
          </cell>
          <cell r="L605" t="str">
            <v xml:space="preserve">  </v>
          </cell>
          <cell r="M605" t="str">
            <v xml:space="preserve">  </v>
          </cell>
          <cell r="N605" t="str">
            <v xml:space="preserve">  </v>
          </cell>
          <cell r="O605" t="str">
            <v xml:space="preserve">  </v>
          </cell>
          <cell r="P605" t="str">
            <v xml:space="preserve">  </v>
          </cell>
        </row>
        <row r="606">
          <cell r="H606" t="str">
            <v xml:space="preserve">  </v>
          </cell>
          <cell r="I606" t="str">
            <v xml:space="preserve">  </v>
          </cell>
          <cell r="J606" t="str">
            <v xml:space="preserve">  </v>
          </cell>
          <cell r="K606" t="str">
            <v xml:space="preserve">  </v>
          </cell>
          <cell r="L606" t="str">
            <v xml:space="preserve">  </v>
          </cell>
          <cell r="M606" t="str">
            <v xml:space="preserve">  </v>
          </cell>
          <cell r="N606" t="str">
            <v xml:space="preserve">  </v>
          </cell>
          <cell r="O606" t="str">
            <v xml:space="preserve">  </v>
          </cell>
          <cell r="P606" t="str">
            <v xml:space="preserve">  </v>
          </cell>
        </row>
        <row r="607">
          <cell r="H607" t="str">
            <v xml:space="preserve">  </v>
          </cell>
          <cell r="I607" t="str">
            <v xml:space="preserve">  </v>
          </cell>
          <cell r="J607" t="str">
            <v xml:space="preserve">  </v>
          </cell>
          <cell r="K607" t="str">
            <v xml:space="preserve">  </v>
          </cell>
          <cell r="L607" t="str">
            <v xml:space="preserve">  </v>
          </cell>
          <cell r="M607" t="str">
            <v xml:space="preserve">  </v>
          </cell>
          <cell r="N607" t="str">
            <v xml:space="preserve">  </v>
          </cell>
          <cell r="O607" t="str">
            <v xml:space="preserve">  </v>
          </cell>
          <cell r="P607" t="str">
            <v xml:space="preserve">  </v>
          </cell>
        </row>
        <row r="608">
          <cell r="C608">
            <v>20349000</v>
          </cell>
          <cell r="D608" t="str">
            <v>USD</v>
          </cell>
          <cell r="E608" t="str">
            <v>BID</v>
          </cell>
          <cell r="F608" t="str">
            <v>5312/OC-EC</v>
          </cell>
          <cell r="G608" t="str">
            <v>GOBIERNO CENTRAL</v>
          </cell>
          <cell r="H608" t="str">
            <v xml:space="preserve"> 28.10.2021 </v>
          </cell>
          <cell r="I608">
            <v>291721110.60000002</v>
          </cell>
          <cell r="J608" t="str">
            <v xml:space="preserve">  </v>
          </cell>
          <cell r="K608" t="str">
            <v xml:space="preserve">  </v>
          </cell>
          <cell r="L608" t="str">
            <v xml:space="preserve">  </v>
          </cell>
          <cell r="M608" t="str">
            <v xml:space="preserve">  </v>
          </cell>
          <cell r="N608" t="str">
            <v xml:space="preserve">  </v>
          </cell>
          <cell r="O608" t="str">
            <v xml:space="preserve">  </v>
          </cell>
          <cell r="P608">
            <v>291721110.60000002</v>
          </cell>
        </row>
        <row r="609">
          <cell r="H609" t="str">
            <v xml:space="preserve">  </v>
          </cell>
          <cell r="I609" t="str">
            <v xml:space="preserve">  </v>
          </cell>
          <cell r="J609" t="str">
            <v xml:space="preserve">  </v>
          </cell>
          <cell r="K609" t="str">
            <v xml:space="preserve">  </v>
          </cell>
          <cell r="L609" t="str">
            <v xml:space="preserve">  </v>
          </cell>
          <cell r="M609" t="str">
            <v xml:space="preserve">  </v>
          </cell>
          <cell r="N609" t="str">
            <v xml:space="preserve">  </v>
          </cell>
          <cell r="O609" t="str">
            <v xml:space="preserve">  </v>
          </cell>
          <cell r="P609" t="str">
            <v xml:space="preserve">  </v>
          </cell>
        </row>
        <row r="610">
          <cell r="H610" t="str">
            <v xml:space="preserve">  </v>
          </cell>
          <cell r="I610" t="str">
            <v xml:space="preserve">  </v>
          </cell>
          <cell r="J610" t="str">
            <v xml:space="preserve">  </v>
          </cell>
          <cell r="K610" t="str">
            <v xml:space="preserve">  </v>
          </cell>
          <cell r="L610" t="str">
            <v xml:space="preserve">  </v>
          </cell>
          <cell r="M610" t="str">
            <v xml:space="preserve">  </v>
          </cell>
          <cell r="N610" t="str">
            <v xml:space="preserve">  </v>
          </cell>
          <cell r="O610" t="str">
            <v xml:space="preserve">  </v>
          </cell>
          <cell r="P610" t="str">
            <v xml:space="preserve">  </v>
          </cell>
        </row>
        <row r="611">
          <cell r="H611" t="str">
            <v xml:space="preserve">  </v>
          </cell>
          <cell r="I611" t="str">
            <v xml:space="preserve">  </v>
          </cell>
          <cell r="J611" t="str">
            <v xml:space="preserve">  </v>
          </cell>
          <cell r="K611" t="str">
            <v xml:space="preserve">  </v>
          </cell>
          <cell r="L611" t="str">
            <v xml:space="preserve">  </v>
          </cell>
          <cell r="M611" t="str">
            <v xml:space="preserve">  </v>
          </cell>
          <cell r="N611" t="str">
            <v xml:space="preserve">  </v>
          </cell>
          <cell r="O611" t="str">
            <v xml:space="preserve">  </v>
          </cell>
          <cell r="P611" t="str">
            <v xml:space="preserve">  </v>
          </cell>
        </row>
        <row r="612">
          <cell r="H612" t="str">
            <v xml:space="preserve">  </v>
          </cell>
          <cell r="I612" t="str">
            <v xml:space="preserve">  </v>
          </cell>
          <cell r="J612" t="str">
            <v xml:space="preserve">  </v>
          </cell>
          <cell r="K612" t="str">
            <v xml:space="preserve">  </v>
          </cell>
          <cell r="L612" t="str">
            <v xml:space="preserve">  </v>
          </cell>
          <cell r="M612" t="str">
            <v xml:space="preserve">  </v>
          </cell>
          <cell r="N612" t="str">
            <v xml:space="preserve">  </v>
          </cell>
          <cell r="O612" t="str">
            <v xml:space="preserve">  </v>
          </cell>
          <cell r="P612" t="str">
            <v xml:space="preserve">  </v>
          </cell>
        </row>
        <row r="613">
          <cell r="H613" t="str">
            <v xml:space="preserve">  </v>
          </cell>
          <cell r="I613" t="str">
            <v xml:space="preserve">  </v>
          </cell>
          <cell r="J613" t="str">
            <v xml:space="preserve">  </v>
          </cell>
          <cell r="K613" t="str">
            <v xml:space="preserve">  </v>
          </cell>
          <cell r="L613" t="str">
            <v xml:space="preserve">  </v>
          </cell>
          <cell r="M613" t="str">
            <v xml:space="preserve">  </v>
          </cell>
          <cell r="N613" t="str">
            <v xml:space="preserve">  </v>
          </cell>
          <cell r="O613" t="str">
            <v xml:space="preserve">  </v>
          </cell>
          <cell r="P613" t="str">
            <v xml:space="preserve">  </v>
          </cell>
        </row>
        <row r="614">
          <cell r="C614">
            <v>20350000</v>
          </cell>
          <cell r="D614" t="str">
            <v>USD</v>
          </cell>
          <cell r="E614" t="str">
            <v>BID</v>
          </cell>
          <cell r="F614" t="str">
            <v>5403/OC-EC</v>
          </cell>
          <cell r="G614" t="str">
            <v>GOBIERNO CENTRAL</v>
          </cell>
          <cell r="H614" t="str">
            <v xml:space="preserve"> 06.12.2021 </v>
          </cell>
          <cell r="I614">
            <v>333333333.31999999</v>
          </cell>
          <cell r="J614" t="str">
            <v xml:space="preserve">  </v>
          </cell>
          <cell r="K614" t="str">
            <v xml:space="preserve">  </v>
          </cell>
          <cell r="L614" t="str">
            <v xml:space="preserve">  </v>
          </cell>
          <cell r="M614" t="str">
            <v xml:space="preserve">  </v>
          </cell>
          <cell r="N614" t="str">
            <v xml:space="preserve">  </v>
          </cell>
          <cell r="O614" t="str">
            <v xml:space="preserve">  </v>
          </cell>
          <cell r="P614">
            <v>333333333.31999999</v>
          </cell>
        </row>
        <row r="615">
          <cell r="H615" t="str">
            <v xml:space="preserve">  </v>
          </cell>
          <cell r="I615" t="str">
            <v xml:space="preserve">  </v>
          </cell>
          <cell r="J615" t="str">
            <v xml:space="preserve">  </v>
          </cell>
          <cell r="K615" t="str">
            <v xml:space="preserve">  </v>
          </cell>
          <cell r="L615" t="str">
            <v xml:space="preserve">  </v>
          </cell>
          <cell r="M615" t="str">
            <v xml:space="preserve">  </v>
          </cell>
          <cell r="N615" t="str">
            <v xml:space="preserve">  </v>
          </cell>
          <cell r="O615" t="str">
            <v xml:space="preserve">  </v>
          </cell>
          <cell r="P615" t="str">
            <v xml:space="preserve">  </v>
          </cell>
        </row>
        <row r="616">
          <cell r="H616" t="str">
            <v xml:space="preserve">  </v>
          </cell>
          <cell r="I616" t="str">
            <v xml:space="preserve">  </v>
          </cell>
          <cell r="J616" t="str">
            <v xml:space="preserve">  </v>
          </cell>
          <cell r="K616" t="str">
            <v xml:space="preserve">  </v>
          </cell>
          <cell r="L616" t="str">
            <v xml:space="preserve">  </v>
          </cell>
          <cell r="M616" t="str">
            <v xml:space="preserve">  </v>
          </cell>
          <cell r="N616" t="str">
            <v xml:space="preserve">  </v>
          </cell>
          <cell r="O616" t="str">
            <v xml:space="preserve">  </v>
          </cell>
          <cell r="P616" t="str">
            <v xml:space="preserve">  </v>
          </cell>
        </row>
        <row r="617">
          <cell r="H617" t="str">
            <v xml:space="preserve">  </v>
          </cell>
          <cell r="I617" t="str">
            <v xml:space="preserve">  </v>
          </cell>
          <cell r="J617" t="str">
            <v xml:space="preserve">  </v>
          </cell>
          <cell r="K617" t="str">
            <v xml:space="preserve">  </v>
          </cell>
          <cell r="L617" t="str">
            <v xml:space="preserve">  </v>
          </cell>
          <cell r="M617" t="str">
            <v xml:space="preserve">  </v>
          </cell>
          <cell r="N617" t="str">
            <v xml:space="preserve">  </v>
          </cell>
          <cell r="O617" t="str">
            <v xml:space="preserve">  </v>
          </cell>
          <cell r="P617" t="str">
            <v xml:space="preserve">  </v>
          </cell>
        </row>
        <row r="618">
          <cell r="H618" t="str">
            <v xml:space="preserve">  </v>
          </cell>
          <cell r="I618" t="str">
            <v xml:space="preserve">  </v>
          </cell>
          <cell r="J618" t="str">
            <v xml:space="preserve">  </v>
          </cell>
          <cell r="K618" t="str">
            <v xml:space="preserve">  </v>
          </cell>
          <cell r="L618" t="str">
            <v xml:space="preserve">  </v>
          </cell>
          <cell r="M618" t="str">
            <v xml:space="preserve">  </v>
          </cell>
          <cell r="N618" t="str">
            <v xml:space="preserve">  </v>
          </cell>
          <cell r="O618" t="str">
            <v xml:space="preserve">  </v>
          </cell>
          <cell r="P618" t="str">
            <v xml:space="preserve">  </v>
          </cell>
        </row>
        <row r="619">
          <cell r="H619" t="str">
            <v xml:space="preserve">  </v>
          </cell>
          <cell r="I619" t="str">
            <v xml:space="preserve">  </v>
          </cell>
          <cell r="J619" t="str">
            <v xml:space="preserve">  </v>
          </cell>
          <cell r="K619" t="str">
            <v xml:space="preserve">  </v>
          </cell>
          <cell r="L619" t="str">
            <v xml:space="preserve">  </v>
          </cell>
          <cell r="M619" t="str">
            <v xml:space="preserve">  </v>
          </cell>
          <cell r="N619" t="str">
            <v xml:space="preserve">  </v>
          </cell>
          <cell r="O619" t="str">
            <v xml:space="preserve">  </v>
          </cell>
          <cell r="P619" t="str">
            <v xml:space="preserve">  </v>
          </cell>
        </row>
        <row r="620">
          <cell r="C620">
            <v>20351000</v>
          </cell>
          <cell r="D620" t="str">
            <v>USD</v>
          </cell>
          <cell r="E620" t="str">
            <v>BID</v>
          </cell>
          <cell r="F620" t="str">
            <v>5520/OC-EC</v>
          </cell>
          <cell r="G620" t="str">
            <v>GOBIERNO CENTRAL</v>
          </cell>
          <cell r="H620" t="str">
            <v xml:space="preserve"> 21.06.2022 </v>
          </cell>
          <cell r="I620">
            <v>250000000</v>
          </cell>
          <cell r="J620" t="str">
            <v xml:space="preserve">  </v>
          </cell>
          <cell r="K620" t="str">
            <v xml:space="preserve">  </v>
          </cell>
          <cell r="L620" t="str">
            <v xml:space="preserve">  </v>
          </cell>
          <cell r="M620" t="str">
            <v xml:space="preserve">  </v>
          </cell>
          <cell r="N620" t="str">
            <v xml:space="preserve">  </v>
          </cell>
          <cell r="O620" t="str">
            <v xml:space="preserve">  </v>
          </cell>
          <cell r="P620">
            <v>250000000</v>
          </cell>
        </row>
        <row r="621">
          <cell r="H621" t="str">
            <v xml:space="preserve">  </v>
          </cell>
          <cell r="I621" t="str">
            <v xml:space="preserve">  </v>
          </cell>
          <cell r="J621" t="str">
            <v xml:space="preserve">  </v>
          </cell>
          <cell r="K621" t="str">
            <v xml:space="preserve">  </v>
          </cell>
          <cell r="L621" t="str">
            <v xml:space="preserve">  </v>
          </cell>
          <cell r="M621" t="str">
            <v xml:space="preserve">  </v>
          </cell>
          <cell r="N621" t="str">
            <v xml:space="preserve">  </v>
          </cell>
          <cell r="O621" t="str">
            <v xml:space="preserve">  </v>
          </cell>
          <cell r="P621" t="str">
            <v xml:space="preserve">  </v>
          </cell>
        </row>
        <row r="622">
          <cell r="H622" t="str">
            <v xml:space="preserve">  </v>
          </cell>
          <cell r="I622" t="str">
            <v xml:space="preserve">  </v>
          </cell>
          <cell r="J622" t="str">
            <v xml:space="preserve">  </v>
          </cell>
          <cell r="K622" t="str">
            <v xml:space="preserve">  </v>
          </cell>
          <cell r="L622" t="str">
            <v xml:space="preserve">  </v>
          </cell>
          <cell r="M622" t="str">
            <v xml:space="preserve">  </v>
          </cell>
          <cell r="N622" t="str">
            <v xml:space="preserve">  </v>
          </cell>
          <cell r="O622" t="str">
            <v xml:space="preserve">  </v>
          </cell>
          <cell r="P622" t="str">
            <v xml:space="preserve">  </v>
          </cell>
        </row>
        <row r="623">
          <cell r="H623" t="str">
            <v xml:space="preserve">  </v>
          </cell>
          <cell r="I623" t="str">
            <v xml:space="preserve">  </v>
          </cell>
          <cell r="J623" t="str">
            <v xml:space="preserve">  </v>
          </cell>
          <cell r="K623" t="str">
            <v xml:space="preserve">  </v>
          </cell>
          <cell r="L623" t="str">
            <v xml:space="preserve">  </v>
          </cell>
          <cell r="M623" t="str">
            <v xml:space="preserve">  </v>
          </cell>
          <cell r="N623" t="str">
            <v xml:space="preserve">  </v>
          </cell>
          <cell r="O623" t="str">
            <v xml:space="preserve">  </v>
          </cell>
          <cell r="P623" t="str">
            <v xml:space="preserve">  </v>
          </cell>
        </row>
        <row r="624">
          <cell r="H624" t="str">
            <v xml:space="preserve">  </v>
          </cell>
          <cell r="I624" t="str">
            <v xml:space="preserve">  </v>
          </cell>
          <cell r="J624" t="str">
            <v xml:space="preserve">  </v>
          </cell>
          <cell r="K624" t="str">
            <v xml:space="preserve">  </v>
          </cell>
          <cell r="L624" t="str">
            <v xml:space="preserve">  </v>
          </cell>
          <cell r="M624" t="str">
            <v xml:space="preserve">  </v>
          </cell>
          <cell r="N624" t="str">
            <v xml:space="preserve">  </v>
          </cell>
          <cell r="O624" t="str">
            <v xml:space="preserve">  </v>
          </cell>
          <cell r="P624" t="str">
            <v xml:space="preserve">  </v>
          </cell>
        </row>
        <row r="625">
          <cell r="H625" t="str">
            <v xml:space="preserve">  </v>
          </cell>
          <cell r="I625" t="str">
            <v xml:space="preserve">  </v>
          </cell>
          <cell r="J625" t="str">
            <v xml:space="preserve">  </v>
          </cell>
          <cell r="K625" t="str">
            <v xml:space="preserve">  </v>
          </cell>
          <cell r="L625" t="str">
            <v xml:space="preserve">  </v>
          </cell>
          <cell r="M625" t="str">
            <v xml:space="preserve">  </v>
          </cell>
          <cell r="N625" t="str">
            <v xml:space="preserve">  </v>
          </cell>
          <cell r="O625" t="str">
            <v xml:space="preserve">  </v>
          </cell>
          <cell r="P625" t="str">
            <v xml:space="preserve">  </v>
          </cell>
        </row>
        <row r="626">
          <cell r="C626">
            <v>20352000</v>
          </cell>
          <cell r="D626" t="str">
            <v>USD</v>
          </cell>
          <cell r="E626" t="str">
            <v>BID</v>
          </cell>
          <cell r="F626" t="str">
            <v>5687/OC-EC</v>
          </cell>
          <cell r="G626" t="str">
            <v>GOBIERNO CENTRAL</v>
          </cell>
          <cell r="H626" t="str">
            <v xml:space="preserve"> 13.12.2022 </v>
          </cell>
          <cell r="I626">
            <v>400000000</v>
          </cell>
          <cell r="J626" t="str">
            <v xml:space="preserve">  </v>
          </cell>
          <cell r="K626" t="str">
            <v xml:space="preserve">  </v>
          </cell>
          <cell r="L626">
            <v>11137384.92</v>
          </cell>
          <cell r="M626" t="str">
            <v xml:space="preserve">  </v>
          </cell>
          <cell r="N626" t="str">
            <v xml:space="preserve">  </v>
          </cell>
          <cell r="O626" t="str">
            <v xml:space="preserve">  </v>
          </cell>
          <cell r="P626">
            <v>400000000</v>
          </cell>
        </row>
        <row r="627">
          <cell r="H627" t="str">
            <v xml:space="preserve">  </v>
          </cell>
          <cell r="I627" t="str">
            <v xml:space="preserve">  </v>
          </cell>
          <cell r="J627" t="str">
            <v xml:space="preserve">  </v>
          </cell>
          <cell r="K627" t="str">
            <v xml:space="preserve">  </v>
          </cell>
          <cell r="L627" t="str">
            <v xml:space="preserve">  </v>
          </cell>
          <cell r="M627" t="str">
            <v xml:space="preserve">  </v>
          </cell>
          <cell r="N627" t="str">
            <v xml:space="preserve">  </v>
          </cell>
          <cell r="O627" t="str">
            <v xml:space="preserve">  </v>
          </cell>
          <cell r="P627" t="str">
            <v xml:space="preserve">  </v>
          </cell>
        </row>
        <row r="628">
          <cell r="H628" t="str">
            <v xml:space="preserve">  </v>
          </cell>
          <cell r="I628" t="str">
            <v xml:space="preserve">  </v>
          </cell>
          <cell r="J628" t="str">
            <v xml:space="preserve">  </v>
          </cell>
          <cell r="K628" t="str">
            <v xml:space="preserve">  </v>
          </cell>
          <cell r="L628" t="str">
            <v xml:space="preserve">  </v>
          </cell>
          <cell r="M628" t="str">
            <v xml:space="preserve">  </v>
          </cell>
          <cell r="N628" t="str">
            <v xml:space="preserve">  </v>
          </cell>
          <cell r="O628" t="str">
            <v xml:space="preserve">  </v>
          </cell>
          <cell r="P628" t="str">
            <v xml:space="preserve">  </v>
          </cell>
        </row>
        <row r="629">
          <cell r="H629" t="str">
            <v xml:space="preserve">  </v>
          </cell>
          <cell r="I629" t="str">
            <v xml:space="preserve">  </v>
          </cell>
          <cell r="J629" t="str">
            <v xml:space="preserve">  </v>
          </cell>
          <cell r="K629" t="str">
            <v xml:space="preserve">  </v>
          </cell>
          <cell r="L629" t="str">
            <v xml:space="preserve">  </v>
          </cell>
          <cell r="M629" t="str">
            <v xml:space="preserve">  </v>
          </cell>
          <cell r="N629" t="str">
            <v xml:space="preserve">  </v>
          </cell>
          <cell r="O629" t="str">
            <v xml:space="preserve">  </v>
          </cell>
          <cell r="P629" t="str">
            <v xml:space="preserve">  </v>
          </cell>
        </row>
        <row r="630">
          <cell r="H630" t="str">
            <v xml:space="preserve">  </v>
          </cell>
          <cell r="I630" t="str">
            <v xml:space="preserve">  </v>
          </cell>
          <cell r="J630" t="str">
            <v xml:space="preserve">  </v>
          </cell>
          <cell r="K630" t="str">
            <v xml:space="preserve">  </v>
          </cell>
          <cell r="L630" t="str">
            <v xml:space="preserve">  </v>
          </cell>
          <cell r="M630" t="str">
            <v xml:space="preserve">  </v>
          </cell>
          <cell r="N630" t="str">
            <v xml:space="preserve">  </v>
          </cell>
          <cell r="O630" t="str">
            <v xml:space="preserve">  </v>
          </cell>
          <cell r="P630" t="str">
            <v xml:space="preserve">  </v>
          </cell>
        </row>
        <row r="631">
          <cell r="H631" t="str">
            <v xml:space="preserve">  </v>
          </cell>
          <cell r="I631" t="str">
            <v xml:space="preserve">  </v>
          </cell>
          <cell r="J631" t="str">
            <v xml:space="preserve">  </v>
          </cell>
          <cell r="K631" t="str">
            <v xml:space="preserve">  </v>
          </cell>
          <cell r="L631" t="str">
            <v xml:space="preserve">  </v>
          </cell>
          <cell r="M631" t="str">
            <v xml:space="preserve">  </v>
          </cell>
          <cell r="N631" t="str">
            <v xml:space="preserve">  </v>
          </cell>
          <cell r="O631" t="str">
            <v xml:space="preserve">  </v>
          </cell>
          <cell r="P631" t="str">
            <v xml:space="preserve">  </v>
          </cell>
        </row>
        <row r="632">
          <cell r="C632">
            <v>20353000</v>
          </cell>
          <cell r="D632" t="str">
            <v>USD</v>
          </cell>
          <cell r="E632" t="str">
            <v>BID</v>
          </cell>
          <cell r="F632" t="str">
            <v>5598/OC-EC</v>
          </cell>
          <cell r="G632" t="str">
            <v>GOBIERNO CENTRAL</v>
          </cell>
          <cell r="H632" t="str">
            <v xml:space="preserve"> 23.01.2023 </v>
          </cell>
          <cell r="I632">
            <v>9204799</v>
          </cell>
          <cell r="J632" t="str">
            <v xml:space="preserve">  </v>
          </cell>
          <cell r="K632" t="str">
            <v xml:space="preserve">  </v>
          </cell>
          <cell r="L632">
            <v>205970.84</v>
          </cell>
          <cell r="M632">
            <v>106169.4</v>
          </cell>
          <cell r="N632" t="str">
            <v xml:space="preserve">  </v>
          </cell>
          <cell r="O632" t="str">
            <v xml:space="preserve">  </v>
          </cell>
          <cell r="P632">
            <v>9204799</v>
          </cell>
        </row>
        <row r="633">
          <cell r="H633" t="str">
            <v xml:space="preserve">  </v>
          </cell>
          <cell r="I633" t="str">
            <v xml:space="preserve">  </v>
          </cell>
          <cell r="J633" t="str">
            <v xml:space="preserve">  </v>
          </cell>
          <cell r="K633" t="str">
            <v xml:space="preserve">  </v>
          </cell>
          <cell r="L633" t="str">
            <v xml:space="preserve">  </v>
          </cell>
          <cell r="M633" t="str">
            <v xml:space="preserve">  </v>
          </cell>
          <cell r="N633" t="str">
            <v xml:space="preserve">  </v>
          </cell>
          <cell r="O633" t="str">
            <v xml:space="preserve">  </v>
          </cell>
          <cell r="P633" t="str">
            <v xml:space="preserve">  </v>
          </cell>
        </row>
        <row r="634">
          <cell r="H634" t="str">
            <v xml:space="preserve">  </v>
          </cell>
          <cell r="I634" t="str">
            <v xml:space="preserve">  </v>
          </cell>
          <cell r="J634" t="str">
            <v xml:space="preserve">  </v>
          </cell>
          <cell r="K634" t="str">
            <v xml:space="preserve">  </v>
          </cell>
          <cell r="L634" t="str">
            <v xml:space="preserve">  </v>
          </cell>
          <cell r="M634" t="str">
            <v xml:space="preserve">  </v>
          </cell>
          <cell r="N634" t="str">
            <v xml:space="preserve">  </v>
          </cell>
          <cell r="O634" t="str">
            <v xml:space="preserve">  </v>
          </cell>
          <cell r="P634" t="str">
            <v xml:space="preserve">  </v>
          </cell>
        </row>
        <row r="635">
          <cell r="H635" t="str">
            <v xml:space="preserve">  </v>
          </cell>
          <cell r="I635" t="str">
            <v xml:space="preserve">  </v>
          </cell>
          <cell r="J635" t="str">
            <v xml:space="preserve">  </v>
          </cell>
          <cell r="K635" t="str">
            <v xml:space="preserve">  </v>
          </cell>
          <cell r="L635" t="str">
            <v xml:space="preserve">  </v>
          </cell>
          <cell r="M635" t="str">
            <v xml:space="preserve">  </v>
          </cell>
          <cell r="N635" t="str">
            <v xml:space="preserve">  </v>
          </cell>
          <cell r="O635" t="str">
            <v xml:space="preserve">  </v>
          </cell>
          <cell r="P635" t="str">
            <v xml:space="preserve">  </v>
          </cell>
        </row>
        <row r="636">
          <cell r="H636" t="str">
            <v xml:space="preserve">  </v>
          </cell>
          <cell r="I636" t="str">
            <v xml:space="preserve">  </v>
          </cell>
          <cell r="J636" t="str">
            <v xml:space="preserve">  </v>
          </cell>
          <cell r="K636" t="str">
            <v xml:space="preserve">  </v>
          </cell>
          <cell r="L636" t="str">
            <v xml:space="preserve">  </v>
          </cell>
          <cell r="M636" t="str">
            <v xml:space="preserve">  </v>
          </cell>
          <cell r="N636" t="str">
            <v xml:space="preserve">  </v>
          </cell>
          <cell r="O636" t="str">
            <v xml:space="preserve">  </v>
          </cell>
          <cell r="P636" t="str">
            <v xml:space="preserve">  </v>
          </cell>
        </row>
        <row r="637">
          <cell r="H637" t="str">
            <v xml:space="preserve">  </v>
          </cell>
          <cell r="I637" t="str">
            <v xml:space="preserve">  </v>
          </cell>
          <cell r="J637" t="str">
            <v xml:space="preserve">  </v>
          </cell>
          <cell r="K637" t="str">
            <v xml:space="preserve">  </v>
          </cell>
          <cell r="L637" t="str">
            <v xml:space="preserve">  </v>
          </cell>
          <cell r="M637" t="str">
            <v xml:space="preserve">  </v>
          </cell>
          <cell r="N637" t="str">
            <v xml:space="preserve">  </v>
          </cell>
          <cell r="O637" t="str">
            <v xml:space="preserve">  </v>
          </cell>
          <cell r="P637" t="str">
            <v xml:space="preserve">  </v>
          </cell>
        </row>
        <row r="638">
          <cell r="C638">
            <v>20354000</v>
          </cell>
          <cell r="D638" t="str">
            <v>USD</v>
          </cell>
          <cell r="E638" t="str">
            <v>BID</v>
          </cell>
          <cell r="F638" t="str">
            <v>5599/KI-EC</v>
          </cell>
          <cell r="G638" t="str">
            <v>GOBIERNO CENTRAL</v>
          </cell>
          <cell r="H638" t="str">
            <v xml:space="preserve"> 23.01.2023 </v>
          </cell>
          <cell r="I638">
            <v>3661682.67</v>
          </cell>
          <cell r="J638" t="str">
            <v xml:space="preserve">  </v>
          </cell>
          <cell r="K638" t="str">
            <v xml:space="preserve">  </v>
          </cell>
          <cell r="L638">
            <v>23996.560000000001</v>
          </cell>
          <cell r="M638" t="str">
            <v xml:space="preserve">  </v>
          </cell>
          <cell r="N638" t="str">
            <v xml:space="preserve">  </v>
          </cell>
          <cell r="O638" t="str">
            <v xml:space="preserve">  </v>
          </cell>
          <cell r="P638">
            <v>3661682.67</v>
          </cell>
        </row>
        <row r="639">
          <cell r="H639" t="str">
            <v xml:space="preserve">  </v>
          </cell>
          <cell r="I639" t="str">
            <v xml:space="preserve">  </v>
          </cell>
          <cell r="J639" t="str">
            <v xml:space="preserve">  </v>
          </cell>
          <cell r="K639" t="str">
            <v xml:space="preserve">  </v>
          </cell>
          <cell r="L639" t="str">
            <v xml:space="preserve">  </v>
          </cell>
          <cell r="M639" t="str">
            <v xml:space="preserve">  </v>
          </cell>
          <cell r="N639" t="str">
            <v xml:space="preserve">  </v>
          </cell>
          <cell r="O639" t="str">
            <v xml:space="preserve">  </v>
          </cell>
          <cell r="P639" t="str">
            <v xml:space="preserve">  </v>
          </cell>
        </row>
        <row r="640">
          <cell r="H640" t="str">
            <v xml:space="preserve">  </v>
          </cell>
          <cell r="I640" t="str">
            <v xml:space="preserve">  </v>
          </cell>
          <cell r="J640" t="str">
            <v xml:space="preserve">  </v>
          </cell>
          <cell r="K640" t="str">
            <v xml:space="preserve">  </v>
          </cell>
          <cell r="L640" t="str">
            <v xml:space="preserve">  </v>
          </cell>
          <cell r="M640" t="str">
            <v xml:space="preserve">  </v>
          </cell>
          <cell r="N640" t="str">
            <v xml:space="preserve">  </v>
          </cell>
          <cell r="O640" t="str">
            <v xml:space="preserve">  </v>
          </cell>
          <cell r="P640" t="str">
            <v xml:space="preserve">  </v>
          </cell>
        </row>
        <row r="641">
          <cell r="H641" t="str">
            <v xml:space="preserve">  </v>
          </cell>
          <cell r="I641" t="str">
            <v xml:space="preserve">  </v>
          </cell>
          <cell r="J641" t="str">
            <v xml:space="preserve">  </v>
          </cell>
          <cell r="K641" t="str">
            <v xml:space="preserve">  </v>
          </cell>
          <cell r="L641" t="str">
            <v xml:space="preserve">  </v>
          </cell>
          <cell r="M641" t="str">
            <v xml:space="preserve">  </v>
          </cell>
          <cell r="N641" t="str">
            <v xml:space="preserve">  </v>
          </cell>
          <cell r="O641" t="str">
            <v xml:space="preserve">  </v>
          </cell>
          <cell r="P641" t="str">
            <v xml:space="preserve">  </v>
          </cell>
        </row>
        <row r="642">
          <cell r="H642" t="str">
            <v xml:space="preserve">  </v>
          </cell>
          <cell r="I642" t="str">
            <v xml:space="preserve">  </v>
          </cell>
          <cell r="J642" t="str">
            <v xml:space="preserve">  </v>
          </cell>
          <cell r="K642" t="str">
            <v xml:space="preserve">  </v>
          </cell>
          <cell r="L642" t="str">
            <v xml:space="preserve">  </v>
          </cell>
          <cell r="M642" t="str">
            <v xml:space="preserve">  </v>
          </cell>
          <cell r="N642" t="str">
            <v xml:space="preserve">  </v>
          </cell>
          <cell r="O642" t="str">
            <v xml:space="preserve">  </v>
          </cell>
          <cell r="P642" t="str">
            <v xml:space="preserve">  </v>
          </cell>
        </row>
        <row r="643">
          <cell r="H643" t="str">
            <v xml:space="preserve">  </v>
          </cell>
          <cell r="I643" t="str">
            <v xml:space="preserve">  </v>
          </cell>
          <cell r="J643" t="str">
            <v xml:space="preserve">  </v>
          </cell>
          <cell r="K643" t="str">
            <v xml:space="preserve">  </v>
          </cell>
          <cell r="L643" t="str">
            <v xml:space="preserve">  </v>
          </cell>
          <cell r="M643" t="str">
            <v xml:space="preserve">  </v>
          </cell>
          <cell r="N643" t="str">
            <v xml:space="preserve">  </v>
          </cell>
          <cell r="O643" t="str">
            <v xml:space="preserve">  </v>
          </cell>
          <cell r="P643" t="str">
            <v xml:space="preserve">  </v>
          </cell>
        </row>
        <row r="644">
          <cell r="C644">
            <v>20355000</v>
          </cell>
          <cell r="D644" t="str">
            <v>USD</v>
          </cell>
          <cell r="E644" t="str">
            <v>BID</v>
          </cell>
          <cell r="F644" t="str">
            <v>5676/OC-EC</v>
          </cell>
          <cell r="G644" t="str">
            <v>CFN</v>
          </cell>
          <cell r="H644" t="str">
            <v xml:space="preserve"> 14.04.2023 </v>
          </cell>
          <cell r="I644">
            <v>229380000</v>
          </cell>
          <cell r="J644" t="str">
            <v xml:space="preserve">  </v>
          </cell>
          <cell r="K644" t="str">
            <v xml:space="preserve">  </v>
          </cell>
          <cell r="L644" t="str">
            <v xml:space="preserve">  </v>
          </cell>
          <cell r="M644" t="str">
            <v xml:space="preserve">  </v>
          </cell>
          <cell r="N644" t="str">
            <v xml:space="preserve">  </v>
          </cell>
          <cell r="O644" t="str">
            <v xml:space="preserve">  </v>
          </cell>
          <cell r="P644">
            <v>229380000</v>
          </cell>
        </row>
        <row r="645">
          <cell r="H645" t="str">
            <v xml:space="preserve">  </v>
          </cell>
          <cell r="I645" t="str">
            <v xml:space="preserve">  </v>
          </cell>
          <cell r="J645" t="str">
            <v xml:space="preserve">  </v>
          </cell>
          <cell r="K645" t="str">
            <v xml:space="preserve">  </v>
          </cell>
          <cell r="L645" t="str">
            <v xml:space="preserve">  </v>
          </cell>
          <cell r="M645" t="str">
            <v xml:space="preserve">  </v>
          </cell>
          <cell r="N645" t="str">
            <v xml:space="preserve">  </v>
          </cell>
          <cell r="O645" t="str">
            <v xml:space="preserve">  </v>
          </cell>
          <cell r="P645" t="str">
            <v xml:space="preserve">  </v>
          </cell>
        </row>
        <row r="646">
          <cell r="H646" t="str">
            <v xml:space="preserve">  </v>
          </cell>
          <cell r="I646" t="str">
            <v xml:space="preserve">  </v>
          </cell>
          <cell r="J646" t="str">
            <v xml:space="preserve">  </v>
          </cell>
          <cell r="K646" t="str">
            <v xml:space="preserve">  </v>
          </cell>
          <cell r="L646" t="str">
            <v xml:space="preserve">  </v>
          </cell>
          <cell r="M646" t="str">
            <v xml:space="preserve">  </v>
          </cell>
          <cell r="N646" t="str">
            <v xml:space="preserve">  </v>
          </cell>
          <cell r="O646" t="str">
            <v xml:space="preserve">  </v>
          </cell>
          <cell r="P646" t="str">
            <v xml:space="preserve">  </v>
          </cell>
        </row>
        <row r="647">
          <cell r="H647" t="str">
            <v xml:space="preserve">  </v>
          </cell>
          <cell r="I647" t="str">
            <v xml:space="preserve">  </v>
          </cell>
          <cell r="J647" t="str">
            <v xml:space="preserve">  </v>
          </cell>
          <cell r="K647" t="str">
            <v xml:space="preserve">  </v>
          </cell>
          <cell r="L647" t="str">
            <v xml:space="preserve">  </v>
          </cell>
          <cell r="M647" t="str">
            <v xml:space="preserve">  </v>
          </cell>
          <cell r="N647" t="str">
            <v xml:space="preserve">  </v>
          </cell>
          <cell r="O647" t="str">
            <v xml:space="preserve">  </v>
          </cell>
          <cell r="P647" t="str">
            <v xml:space="preserve">  </v>
          </cell>
        </row>
        <row r="648">
          <cell r="H648" t="str">
            <v xml:space="preserve">  </v>
          </cell>
          <cell r="I648" t="str">
            <v xml:space="preserve">  </v>
          </cell>
          <cell r="J648" t="str">
            <v xml:space="preserve">  </v>
          </cell>
          <cell r="K648" t="str">
            <v xml:space="preserve">  </v>
          </cell>
          <cell r="L648" t="str">
            <v xml:space="preserve">  </v>
          </cell>
          <cell r="M648" t="str">
            <v xml:space="preserve">  </v>
          </cell>
          <cell r="N648" t="str">
            <v xml:space="preserve">  </v>
          </cell>
          <cell r="O648" t="str">
            <v xml:space="preserve">  </v>
          </cell>
          <cell r="P648" t="str">
            <v xml:space="preserve">  </v>
          </cell>
        </row>
        <row r="649">
          <cell r="H649" t="str">
            <v xml:space="preserve">  </v>
          </cell>
          <cell r="I649" t="str">
            <v xml:space="preserve">  </v>
          </cell>
          <cell r="J649" t="str">
            <v xml:space="preserve">  </v>
          </cell>
          <cell r="K649" t="str">
            <v xml:space="preserve">  </v>
          </cell>
          <cell r="L649" t="str">
            <v xml:space="preserve">  </v>
          </cell>
          <cell r="M649" t="str">
            <v xml:space="preserve">  </v>
          </cell>
          <cell r="N649" t="str">
            <v xml:space="preserve">  </v>
          </cell>
          <cell r="O649" t="str">
            <v xml:space="preserve">  </v>
          </cell>
          <cell r="P649" t="str">
            <v xml:space="preserve">  </v>
          </cell>
        </row>
        <row r="650">
          <cell r="C650">
            <v>20356000</v>
          </cell>
          <cell r="D650" t="str">
            <v>USD</v>
          </cell>
          <cell r="E650" t="str">
            <v>BID</v>
          </cell>
          <cell r="F650" t="str">
            <v>5214/OC-EC</v>
          </cell>
          <cell r="G650" t="str">
            <v>GOBIERNO CENTRAL</v>
          </cell>
          <cell r="H650" t="str">
            <v xml:space="preserve"> 15.05.2023 </v>
          </cell>
          <cell r="I650">
            <v>5909428.5899999999</v>
          </cell>
          <cell r="J650" t="str">
            <v xml:space="preserve">  </v>
          </cell>
          <cell r="K650" t="str">
            <v xml:space="preserve">  </v>
          </cell>
          <cell r="L650">
            <v>138585.45000000001</v>
          </cell>
          <cell r="M650">
            <v>11613.68</v>
          </cell>
          <cell r="N650" t="str">
            <v xml:space="preserve">  </v>
          </cell>
          <cell r="O650" t="str">
            <v xml:space="preserve">  </v>
          </cell>
          <cell r="P650">
            <v>5909428.5899999999</v>
          </cell>
        </row>
        <row r="651">
          <cell r="H651" t="str">
            <v xml:space="preserve">  </v>
          </cell>
          <cell r="I651" t="str">
            <v xml:space="preserve">  </v>
          </cell>
          <cell r="J651" t="str">
            <v xml:space="preserve">  </v>
          </cell>
          <cell r="K651" t="str">
            <v xml:space="preserve">  </v>
          </cell>
          <cell r="L651" t="str">
            <v xml:space="preserve">  </v>
          </cell>
          <cell r="M651" t="str">
            <v xml:space="preserve">  </v>
          </cell>
          <cell r="N651" t="str">
            <v xml:space="preserve">  </v>
          </cell>
          <cell r="O651" t="str">
            <v xml:space="preserve">  </v>
          </cell>
          <cell r="P651" t="str">
            <v xml:space="preserve">  </v>
          </cell>
        </row>
        <row r="652">
          <cell r="H652" t="str">
            <v xml:space="preserve">  </v>
          </cell>
          <cell r="I652" t="str">
            <v xml:space="preserve">  </v>
          </cell>
          <cell r="J652" t="str">
            <v xml:space="preserve">  </v>
          </cell>
          <cell r="K652" t="str">
            <v xml:space="preserve">  </v>
          </cell>
          <cell r="L652" t="str">
            <v xml:space="preserve">  </v>
          </cell>
          <cell r="M652" t="str">
            <v xml:space="preserve">  </v>
          </cell>
          <cell r="N652" t="str">
            <v xml:space="preserve">  </v>
          </cell>
          <cell r="O652" t="str">
            <v xml:space="preserve">  </v>
          </cell>
          <cell r="P652" t="str">
            <v xml:space="preserve">  </v>
          </cell>
        </row>
        <row r="653">
          <cell r="H653" t="str">
            <v xml:space="preserve">  </v>
          </cell>
          <cell r="I653" t="str">
            <v xml:space="preserve">  </v>
          </cell>
          <cell r="J653" t="str">
            <v xml:space="preserve">  </v>
          </cell>
          <cell r="K653" t="str">
            <v xml:space="preserve">  </v>
          </cell>
          <cell r="L653" t="str">
            <v xml:space="preserve">  </v>
          </cell>
          <cell r="M653" t="str">
            <v xml:space="preserve">  </v>
          </cell>
          <cell r="N653" t="str">
            <v xml:space="preserve">  </v>
          </cell>
          <cell r="O653" t="str">
            <v xml:space="preserve">  </v>
          </cell>
          <cell r="P653" t="str">
            <v xml:space="preserve">  </v>
          </cell>
        </row>
        <row r="654">
          <cell r="H654" t="str">
            <v xml:space="preserve">  </v>
          </cell>
          <cell r="I654" t="str">
            <v xml:space="preserve">  </v>
          </cell>
          <cell r="J654" t="str">
            <v xml:space="preserve">  </v>
          </cell>
          <cell r="K654" t="str">
            <v xml:space="preserve">  </v>
          </cell>
          <cell r="L654" t="str">
            <v xml:space="preserve">  </v>
          </cell>
          <cell r="M654" t="str">
            <v xml:space="preserve">  </v>
          </cell>
          <cell r="N654" t="str">
            <v xml:space="preserve">  </v>
          </cell>
          <cell r="O654" t="str">
            <v xml:space="preserve">  </v>
          </cell>
          <cell r="P654" t="str">
            <v xml:space="preserve">  </v>
          </cell>
        </row>
        <row r="655">
          <cell r="H655" t="str">
            <v xml:space="preserve">  </v>
          </cell>
          <cell r="I655" t="str">
            <v xml:space="preserve">  </v>
          </cell>
          <cell r="J655" t="str">
            <v xml:space="preserve">  </v>
          </cell>
          <cell r="K655" t="str">
            <v xml:space="preserve">  </v>
          </cell>
          <cell r="L655" t="str">
            <v xml:space="preserve">  </v>
          </cell>
          <cell r="M655" t="str">
            <v xml:space="preserve">  </v>
          </cell>
          <cell r="N655" t="str">
            <v xml:space="preserve">  </v>
          </cell>
          <cell r="O655" t="str">
            <v xml:space="preserve">  </v>
          </cell>
          <cell r="P655" t="str">
            <v xml:space="preserve">  </v>
          </cell>
        </row>
        <row r="656">
          <cell r="C656">
            <v>20357000</v>
          </cell>
          <cell r="D656" t="str">
            <v>USD</v>
          </cell>
          <cell r="E656" t="str">
            <v>BID</v>
          </cell>
          <cell r="F656" t="str">
            <v>4928/OC-EC</v>
          </cell>
          <cell r="G656" t="str">
            <v>GOBIERNO CENTRAL</v>
          </cell>
          <cell r="H656" t="str">
            <v xml:space="preserve"> 03.07.2023 </v>
          </cell>
          <cell r="I656">
            <v>2792204.94</v>
          </cell>
          <cell r="J656" t="str">
            <v xml:space="preserve">  </v>
          </cell>
          <cell r="K656" t="str">
            <v xml:space="preserve">  </v>
          </cell>
          <cell r="L656">
            <v>77744.73</v>
          </cell>
          <cell r="M656">
            <v>100197.7</v>
          </cell>
          <cell r="N656" t="str">
            <v xml:space="preserve">  </v>
          </cell>
          <cell r="O656" t="str">
            <v xml:space="preserve">  </v>
          </cell>
          <cell r="P656">
            <v>2792204.94</v>
          </cell>
        </row>
        <row r="657">
          <cell r="H657" t="str">
            <v xml:space="preserve">  </v>
          </cell>
          <cell r="I657" t="str">
            <v xml:space="preserve">  </v>
          </cell>
          <cell r="J657" t="str">
            <v xml:space="preserve">  </v>
          </cell>
          <cell r="K657" t="str">
            <v xml:space="preserve">  </v>
          </cell>
          <cell r="L657" t="str">
            <v xml:space="preserve">  </v>
          </cell>
          <cell r="M657" t="str">
            <v xml:space="preserve">  </v>
          </cell>
          <cell r="N657" t="str">
            <v xml:space="preserve">  </v>
          </cell>
          <cell r="O657" t="str">
            <v xml:space="preserve">  </v>
          </cell>
          <cell r="P657" t="str">
            <v xml:space="preserve">  </v>
          </cell>
        </row>
        <row r="658">
          <cell r="H658" t="str">
            <v xml:space="preserve">  </v>
          </cell>
          <cell r="I658" t="str">
            <v xml:space="preserve">  </v>
          </cell>
          <cell r="J658" t="str">
            <v xml:space="preserve">  </v>
          </cell>
          <cell r="K658" t="str">
            <v xml:space="preserve">  </v>
          </cell>
          <cell r="L658" t="str">
            <v xml:space="preserve">  </v>
          </cell>
          <cell r="M658" t="str">
            <v xml:space="preserve">  </v>
          </cell>
          <cell r="N658" t="str">
            <v xml:space="preserve">  </v>
          </cell>
          <cell r="O658" t="str">
            <v xml:space="preserve">  </v>
          </cell>
          <cell r="P658" t="str">
            <v xml:space="preserve">  </v>
          </cell>
        </row>
        <row r="659">
          <cell r="H659" t="str">
            <v xml:space="preserve">  </v>
          </cell>
          <cell r="I659" t="str">
            <v xml:space="preserve">  </v>
          </cell>
          <cell r="J659" t="str">
            <v xml:space="preserve">  </v>
          </cell>
          <cell r="K659" t="str">
            <v xml:space="preserve">  </v>
          </cell>
          <cell r="L659" t="str">
            <v xml:space="preserve">  </v>
          </cell>
          <cell r="M659" t="str">
            <v xml:space="preserve">  </v>
          </cell>
          <cell r="N659" t="str">
            <v xml:space="preserve">  </v>
          </cell>
          <cell r="O659" t="str">
            <v xml:space="preserve">  </v>
          </cell>
          <cell r="P659" t="str">
            <v xml:space="preserve">  </v>
          </cell>
        </row>
        <row r="660">
          <cell r="H660" t="str">
            <v xml:space="preserve">  </v>
          </cell>
          <cell r="I660" t="str">
            <v xml:space="preserve">  </v>
          </cell>
          <cell r="J660" t="str">
            <v xml:space="preserve">  </v>
          </cell>
          <cell r="K660" t="str">
            <v xml:space="preserve">  </v>
          </cell>
          <cell r="L660" t="str">
            <v xml:space="preserve">  </v>
          </cell>
          <cell r="M660" t="str">
            <v xml:space="preserve">  </v>
          </cell>
          <cell r="N660" t="str">
            <v xml:space="preserve">  </v>
          </cell>
          <cell r="O660" t="str">
            <v xml:space="preserve">  </v>
          </cell>
          <cell r="P660" t="str">
            <v xml:space="preserve">  </v>
          </cell>
        </row>
        <row r="661">
          <cell r="H661" t="str">
            <v xml:space="preserve">  </v>
          </cell>
          <cell r="I661" t="str">
            <v xml:space="preserve">  </v>
          </cell>
          <cell r="J661" t="str">
            <v xml:space="preserve">  </v>
          </cell>
          <cell r="K661" t="str">
            <v xml:space="preserve">  </v>
          </cell>
          <cell r="L661" t="str">
            <v xml:space="preserve">  </v>
          </cell>
          <cell r="M661" t="str">
            <v xml:space="preserve">  </v>
          </cell>
          <cell r="N661" t="str">
            <v xml:space="preserve">  </v>
          </cell>
          <cell r="O661" t="str">
            <v xml:space="preserve">  </v>
          </cell>
          <cell r="P661" t="str">
            <v xml:space="preserve">  </v>
          </cell>
        </row>
        <row r="662">
          <cell r="C662">
            <v>20358000</v>
          </cell>
          <cell r="D662" t="str">
            <v>USD</v>
          </cell>
          <cell r="E662" t="str">
            <v>BID</v>
          </cell>
          <cell r="F662" t="str">
            <v>5770/OC-EC</v>
          </cell>
          <cell r="G662" t="str">
            <v>GOBIERNO CENTRAL</v>
          </cell>
          <cell r="H662" t="str">
            <v xml:space="preserve"> 18.08.2023 </v>
          </cell>
          <cell r="I662">
            <v>450000000</v>
          </cell>
          <cell r="J662" t="str">
            <v xml:space="preserve">  </v>
          </cell>
          <cell r="K662" t="str">
            <v xml:space="preserve">  </v>
          </cell>
          <cell r="L662">
            <v>12529558.029999999</v>
          </cell>
          <cell r="M662" t="str">
            <v xml:space="preserve">  </v>
          </cell>
          <cell r="N662" t="str">
            <v xml:space="preserve">  </v>
          </cell>
          <cell r="O662" t="str">
            <v xml:space="preserve">  </v>
          </cell>
          <cell r="P662">
            <v>450000000</v>
          </cell>
        </row>
        <row r="663">
          <cell r="H663" t="str">
            <v xml:space="preserve">  </v>
          </cell>
          <cell r="I663" t="str">
            <v xml:space="preserve">  </v>
          </cell>
          <cell r="J663" t="str">
            <v xml:space="preserve">  </v>
          </cell>
          <cell r="K663" t="str">
            <v xml:space="preserve">  </v>
          </cell>
          <cell r="L663" t="str">
            <v xml:space="preserve">  </v>
          </cell>
          <cell r="M663" t="str">
            <v xml:space="preserve">  </v>
          </cell>
          <cell r="N663" t="str">
            <v xml:space="preserve">  </v>
          </cell>
          <cell r="O663" t="str">
            <v xml:space="preserve">  </v>
          </cell>
          <cell r="P663" t="str">
            <v xml:space="preserve">  </v>
          </cell>
        </row>
        <row r="664">
          <cell r="H664" t="str">
            <v xml:space="preserve">  </v>
          </cell>
          <cell r="I664" t="str">
            <v xml:space="preserve">  </v>
          </cell>
          <cell r="J664" t="str">
            <v xml:space="preserve">  </v>
          </cell>
          <cell r="K664" t="str">
            <v xml:space="preserve">  </v>
          </cell>
          <cell r="L664" t="str">
            <v xml:space="preserve">  </v>
          </cell>
          <cell r="M664" t="str">
            <v xml:space="preserve">  </v>
          </cell>
          <cell r="N664" t="str">
            <v xml:space="preserve">  </v>
          </cell>
          <cell r="O664" t="str">
            <v xml:space="preserve">  </v>
          </cell>
          <cell r="P664" t="str">
            <v xml:space="preserve">  </v>
          </cell>
        </row>
        <row r="665">
          <cell r="H665" t="str">
            <v xml:space="preserve">  </v>
          </cell>
          <cell r="I665" t="str">
            <v xml:space="preserve">  </v>
          </cell>
          <cell r="J665" t="str">
            <v xml:space="preserve">  </v>
          </cell>
          <cell r="K665" t="str">
            <v xml:space="preserve">  </v>
          </cell>
          <cell r="L665" t="str">
            <v xml:space="preserve">  </v>
          </cell>
          <cell r="M665" t="str">
            <v xml:space="preserve">  </v>
          </cell>
          <cell r="N665" t="str">
            <v xml:space="preserve">  </v>
          </cell>
          <cell r="O665" t="str">
            <v xml:space="preserve">  </v>
          </cell>
          <cell r="P665" t="str">
            <v xml:space="preserve">  </v>
          </cell>
        </row>
        <row r="666">
          <cell r="H666" t="str">
            <v xml:space="preserve">  </v>
          </cell>
          <cell r="I666" t="str">
            <v xml:space="preserve">  </v>
          </cell>
          <cell r="J666" t="str">
            <v xml:space="preserve">  </v>
          </cell>
          <cell r="K666" t="str">
            <v xml:space="preserve">  </v>
          </cell>
          <cell r="L666" t="str">
            <v xml:space="preserve">  </v>
          </cell>
          <cell r="M666" t="str">
            <v xml:space="preserve">  </v>
          </cell>
          <cell r="N666" t="str">
            <v xml:space="preserve">  </v>
          </cell>
          <cell r="O666" t="str">
            <v xml:space="preserve">  </v>
          </cell>
          <cell r="P666" t="str">
            <v xml:space="preserve">  </v>
          </cell>
        </row>
        <row r="667">
          <cell r="H667" t="str">
            <v xml:space="preserve">  </v>
          </cell>
          <cell r="I667" t="str">
            <v xml:space="preserve">  </v>
          </cell>
          <cell r="J667" t="str">
            <v xml:space="preserve">  </v>
          </cell>
          <cell r="K667" t="str">
            <v xml:space="preserve">  </v>
          </cell>
          <cell r="L667" t="str">
            <v xml:space="preserve">  </v>
          </cell>
          <cell r="M667" t="str">
            <v xml:space="preserve">  </v>
          </cell>
          <cell r="N667" t="str">
            <v xml:space="preserve">  </v>
          </cell>
          <cell r="O667" t="str">
            <v xml:space="preserve">  </v>
          </cell>
          <cell r="P667" t="str">
            <v xml:space="preserve">  </v>
          </cell>
        </row>
        <row r="668">
          <cell r="C668">
            <v>20359000</v>
          </cell>
          <cell r="D668" t="str">
            <v>USD</v>
          </cell>
          <cell r="E668" t="str">
            <v>BID</v>
          </cell>
          <cell r="F668" t="str">
            <v>5771/KI-EC</v>
          </cell>
          <cell r="G668" t="str">
            <v>GOBIERNO CENTRAL</v>
          </cell>
          <cell r="H668" t="str">
            <v xml:space="preserve"> 18.08.2023 </v>
          </cell>
          <cell r="I668">
            <v>50000000</v>
          </cell>
          <cell r="J668" t="str">
            <v xml:space="preserve">  </v>
          </cell>
          <cell r="K668" t="str">
            <v xml:space="preserve">  </v>
          </cell>
          <cell r="L668" t="str">
            <v xml:space="preserve">  </v>
          </cell>
          <cell r="M668" t="str">
            <v xml:space="preserve">  </v>
          </cell>
          <cell r="N668" t="str">
            <v xml:space="preserve">  </v>
          </cell>
          <cell r="O668" t="str">
            <v xml:space="preserve">  </v>
          </cell>
          <cell r="P668">
            <v>50000000</v>
          </cell>
        </row>
        <row r="669">
          <cell r="H669" t="str">
            <v xml:space="preserve">  </v>
          </cell>
          <cell r="I669" t="str">
            <v xml:space="preserve">  </v>
          </cell>
          <cell r="J669" t="str">
            <v xml:space="preserve">  </v>
          </cell>
          <cell r="K669" t="str">
            <v xml:space="preserve">  </v>
          </cell>
          <cell r="L669" t="str">
            <v xml:space="preserve">  </v>
          </cell>
          <cell r="M669" t="str">
            <v xml:space="preserve">  </v>
          </cell>
          <cell r="N669" t="str">
            <v xml:space="preserve">  </v>
          </cell>
          <cell r="O669" t="str">
            <v xml:space="preserve">  </v>
          </cell>
          <cell r="P669" t="str">
            <v xml:space="preserve">  </v>
          </cell>
        </row>
        <row r="670">
          <cell r="H670" t="str">
            <v xml:space="preserve">  </v>
          </cell>
          <cell r="I670" t="str">
            <v xml:space="preserve">  </v>
          </cell>
          <cell r="J670" t="str">
            <v xml:space="preserve">  </v>
          </cell>
          <cell r="K670" t="str">
            <v xml:space="preserve">  </v>
          </cell>
          <cell r="L670" t="str">
            <v xml:space="preserve">  </v>
          </cell>
          <cell r="M670" t="str">
            <v xml:space="preserve">  </v>
          </cell>
          <cell r="N670" t="str">
            <v xml:space="preserve">  </v>
          </cell>
          <cell r="O670" t="str">
            <v xml:space="preserve">  </v>
          </cell>
          <cell r="P670" t="str">
            <v xml:space="preserve">  </v>
          </cell>
        </row>
        <row r="671">
          <cell r="H671" t="str">
            <v xml:space="preserve">  </v>
          </cell>
          <cell r="I671" t="str">
            <v xml:space="preserve">  </v>
          </cell>
          <cell r="J671" t="str">
            <v xml:space="preserve">  </v>
          </cell>
          <cell r="K671" t="str">
            <v xml:space="preserve">  </v>
          </cell>
          <cell r="L671" t="str">
            <v xml:space="preserve">  </v>
          </cell>
          <cell r="M671" t="str">
            <v xml:space="preserve">  </v>
          </cell>
          <cell r="N671" t="str">
            <v xml:space="preserve">  </v>
          </cell>
          <cell r="O671" t="str">
            <v xml:space="preserve">  </v>
          </cell>
          <cell r="P671" t="str">
            <v xml:space="preserve">  </v>
          </cell>
        </row>
        <row r="672">
          <cell r="H672" t="str">
            <v xml:space="preserve">  </v>
          </cell>
          <cell r="I672" t="str">
            <v xml:space="preserve">  </v>
          </cell>
          <cell r="J672" t="str">
            <v xml:space="preserve">  </v>
          </cell>
          <cell r="K672" t="str">
            <v xml:space="preserve">  </v>
          </cell>
          <cell r="L672" t="str">
            <v xml:space="preserve">  </v>
          </cell>
          <cell r="M672" t="str">
            <v xml:space="preserve">  </v>
          </cell>
          <cell r="N672" t="str">
            <v xml:space="preserve">  </v>
          </cell>
          <cell r="O672" t="str">
            <v xml:space="preserve">  </v>
          </cell>
          <cell r="P672" t="str">
            <v xml:space="preserve">  </v>
          </cell>
        </row>
        <row r="673">
          <cell r="H673" t="str">
            <v xml:space="preserve">  </v>
          </cell>
          <cell r="I673" t="str">
            <v xml:space="preserve">  </v>
          </cell>
          <cell r="J673" t="str">
            <v xml:space="preserve">  </v>
          </cell>
          <cell r="K673" t="str">
            <v xml:space="preserve">  </v>
          </cell>
          <cell r="L673" t="str">
            <v xml:space="preserve">  </v>
          </cell>
          <cell r="M673" t="str">
            <v xml:space="preserve">  </v>
          </cell>
          <cell r="N673" t="str">
            <v xml:space="preserve">  </v>
          </cell>
          <cell r="O673" t="str">
            <v xml:space="preserve">  </v>
          </cell>
          <cell r="P673" t="str">
            <v xml:space="preserve">  </v>
          </cell>
        </row>
        <row r="674">
          <cell r="C674">
            <v>20360000</v>
          </cell>
          <cell r="D674" t="str">
            <v>USD</v>
          </cell>
          <cell r="E674" t="str">
            <v>BID</v>
          </cell>
          <cell r="F674" t="str">
            <v>5748/OC-EC</v>
          </cell>
          <cell r="G674" t="str">
            <v>ESPOL</v>
          </cell>
          <cell r="H674" t="str">
            <v xml:space="preserve"> 21.07.2023 </v>
          </cell>
          <cell r="I674">
            <v>6405693.8600000003</v>
          </cell>
          <cell r="J674" t="str">
            <v xml:space="preserve">  </v>
          </cell>
          <cell r="K674" t="str">
            <v xml:space="preserve">  </v>
          </cell>
          <cell r="L674" t="str">
            <v xml:space="preserve">  </v>
          </cell>
          <cell r="M674" t="str">
            <v xml:space="preserve">  </v>
          </cell>
          <cell r="N674" t="str">
            <v xml:space="preserve">  </v>
          </cell>
          <cell r="O674" t="str">
            <v xml:space="preserve">  </v>
          </cell>
          <cell r="P674">
            <v>6405693.8600000003</v>
          </cell>
        </row>
        <row r="675">
          <cell r="H675" t="str">
            <v xml:space="preserve">  </v>
          </cell>
          <cell r="I675" t="str">
            <v xml:space="preserve">  </v>
          </cell>
          <cell r="J675" t="str">
            <v xml:space="preserve">  </v>
          </cell>
          <cell r="K675" t="str">
            <v xml:space="preserve">  </v>
          </cell>
          <cell r="L675" t="str">
            <v xml:space="preserve">  </v>
          </cell>
          <cell r="M675" t="str">
            <v xml:space="preserve">  </v>
          </cell>
          <cell r="N675" t="str">
            <v xml:space="preserve">  </v>
          </cell>
          <cell r="O675" t="str">
            <v xml:space="preserve">  </v>
          </cell>
          <cell r="P675" t="str">
            <v xml:space="preserve">  </v>
          </cell>
        </row>
        <row r="676">
          <cell r="H676" t="str">
            <v xml:space="preserve">  </v>
          </cell>
          <cell r="I676" t="str">
            <v xml:space="preserve">  </v>
          </cell>
          <cell r="J676" t="str">
            <v xml:space="preserve">  </v>
          </cell>
          <cell r="K676" t="str">
            <v xml:space="preserve">  </v>
          </cell>
          <cell r="L676" t="str">
            <v xml:space="preserve">  </v>
          </cell>
          <cell r="M676" t="str">
            <v xml:space="preserve">  </v>
          </cell>
          <cell r="N676" t="str">
            <v xml:space="preserve">  </v>
          </cell>
          <cell r="O676" t="str">
            <v xml:space="preserve">  </v>
          </cell>
          <cell r="P676" t="str">
            <v xml:space="preserve">  </v>
          </cell>
        </row>
        <row r="677">
          <cell r="H677" t="str">
            <v xml:space="preserve">  </v>
          </cell>
          <cell r="I677" t="str">
            <v xml:space="preserve">  </v>
          </cell>
          <cell r="J677" t="str">
            <v xml:space="preserve">  </v>
          </cell>
          <cell r="K677" t="str">
            <v xml:space="preserve">  </v>
          </cell>
          <cell r="L677" t="str">
            <v xml:space="preserve">  </v>
          </cell>
          <cell r="M677" t="str">
            <v xml:space="preserve">  </v>
          </cell>
          <cell r="N677" t="str">
            <v xml:space="preserve">  </v>
          </cell>
          <cell r="O677" t="str">
            <v xml:space="preserve">  </v>
          </cell>
          <cell r="P677" t="str">
            <v xml:space="preserve">  </v>
          </cell>
        </row>
        <row r="678">
          <cell r="H678" t="str">
            <v xml:space="preserve">  </v>
          </cell>
          <cell r="I678" t="str">
            <v xml:space="preserve">  </v>
          </cell>
          <cell r="J678" t="str">
            <v xml:space="preserve">  </v>
          </cell>
          <cell r="K678" t="str">
            <v xml:space="preserve">  </v>
          </cell>
          <cell r="L678" t="str">
            <v xml:space="preserve">  </v>
          </cell>
          <cell r="M678" t="str">
            <v xml:space="preserve">  </v>
          </cell>
          <cell r="N678" t="str">
            <v xml:space="preserve">  </v>
          </cell>
          <cell r="O678" t="str">
            <v xml:space="preserve">  </v>
          </cell>
          <cell r="P678" t="str">
            <v xml:space="preserve">  </v>
          </cell>
        </row>
        <row r="679">
          <cell r="H679" t="str">
            <v xml:space="preserve">  </v>
          </cell>
          <cell r="I679" t="str">
            <v xml:space="preserve">  </v>
          </cell>
          <cell r="J679" t="str">
            <v xml:space="preserve">  </v>
          </cell>
          <cell r="K679" t="str">
            <v xml:space="preserve">  </v>
          </cell>
          <cell r="L679" t="str">
            <v xml:space="preserve">  </v>
          </cell>
          <cell r="M679" t="str">
            <v xml:space="preserve">  </v>
          </cell>
          <cell r="N679" t="str">
            <v xml:space="preserve">  </v>
          </cell>
          <cell r="O679" t="str">
            <v xml:space="preserve">  </v>
          </cell>
          <cell r="P679" t="str">
            <v xml:space="preserve">  </v>
          </cell>
        </row>
        <row r="680">
          <cell r="C680">
            <v>20361000</v>
          </cell>
          <cell r="D680" t="str">
            <v>USD</v>
          </cell>
          <cell r="E680" t="str">
            <v>BID</v>
          </cell>
          <cell r="F680" t="str">
            <v>5910/OC-EC</v>
          </cell>
          <cell r="G680" t="str">
            <v>CONAFIPS</v>
          </cell>
          <cell r="H680" t="str">
            <v xml:space="preserve"> 21.05.2025 </v>
          </cell>
          <cell r="I680">
            <v>23271977.710000001</v>
          </cell>
          <cell r="J680" t="str">
            <v xml:space="preserve">  </v>
          </cell>
          <cell r="K680" t="str">
            <v xml:space="preserve">  </v>
          </cell>
          <cell r="L680" t="str">
            <v xml:space="preserve">  </v>
          </cell>
          <cell r="M680" t="str">
            <v xml:space="preserve">  </v>
          </cell>
          <cell r="N680" t="str">
            <v xml:space="preserve">  </v>
          </cell>
          <cell r="O680" t="str">
            <v xml:space="preserve">  </v>
          </cell>
          <cell r="P680">
            <v>23271977.710000001</v>
          </cell>
        </row>
        <row r="681">
          <cell r="H681" t="str">
            <v xml:space="preserve">  </v>
          </cell>
          <cell r="I681" t="str">
            <v xml:space="preserve">  </v>
          </cell>
          <cell r="J681" t="str">
            <v xml:space="preserve">  </v>
          </cell>
          <cell r="K681" t="str">
            <v xml:space="preserve">  </v>
          </cell>
          <cell r="L681" t="str">
            <v xml:space="preserve">  </v>
          </cell>
          <cell r="M681" t="str">
            <v xml:space="preserve">  </v>
          </cell>
          <cell r="N681" t="str">
            <v xml:space="preserve">  </v>
          </cell>
          <cell r="O681" t="str">
            <v xml:space="preserve">  </v>
          </cell>
          <cell r="P681" t="str">
            <v xml:space="preserve">  </v>
          </cell>
        </row>
        <row r="682">
          <cell r="H682" t="str">
            <v xml:space="preserve">  </v>
          </cell>
          <cell r="I682" t="str">
            <v xml:space="preserve">  </v>
          </cell>
          <cell r="J682" t="str">
            <v xml:space="preserve">  </v>
          </cell>
          <cell r="K682" t="str">
            <v xml:space="preserve">  </v>
          </cell>
          <cell r="L682" t="str">
            <v xml:space="preserve">  </v>
          </cell>
          <cell r="M682" t="str">
            <v xml:space="preserve">  </v>
          </cell>
          <cell r="N682" t="str">
            <v xml:space="preserve">  </v>
          </cell>
          <cell r="O682" t="str">
            <v xml:space="preserve">  </v>
          </cell>
          <cell r="P682" t="str">
            <v xml:space="preserve">  </v>
          </cell>
        </row>
        <row r="683">
          <cell r="H683" t="str">
            <v xml:space="preserve">  </v>
          </cell>
          <cell r="I683" t="str">
            <v xml:space="preserve">  </v>
          </cell>
          <cell r="J683" t="str">
            <v xml:space="preserve">  </v>
          </cell>
          <cell r="K683" t="str">
            <v xml:space="preserve">  </v>
          </cell>
          <cell r="L683" t="str">
            <v xml:space="preserve">  </v>
          </cell>
          <cell r="M683" t="str">
            <v xml:space="preserve">  </v>
          </cell>
          <cell r="N683" t="str">
            <v xml:space="preserve">  </v>
          </cell>
          <cell r="O683" t="str">
            <v xml:space="preserve">  </v>
          </cell>
          <cell r="P683" t="str">
            <v xml:space="preserve">  </v>
          </cell>
        </row>
        <row r="684">
          <cell r="H684" t="str">
            <v xml:space="preserve">  </v>
          </cell>
          <cell r="I684" t="str">
            <v xml:space="preserve">  </v>
          </cell>
          <cell r="J684" t="str">
            <v xml:space="preserve">  </v>
          </cell>
          <cell r="K684" t="str">
            <v xml:space="preserve">  </v>
          </cell>
          <cell r="L684" t="str">
            <v xml:space="preserve">  </v>
          </cell>
          <cell r="M684" t="str">
            <v xml:space="preserve">  </v>
          </cell>
          <cell r="N684" t="str">
            <v xml:space="preserve">  </v>
          </cell>
          <cell r="O684" t="str">
            <v xml:space="preserve">  </v>
          </cell>
          <cell r="P684" t="str">
            <v xml:space="preserve">  </v>
          </cell>
        </row>
        <row r="685">
          <cell r="H685" t="str">
            <v xml:space="preserve">  </v>
          </cell>
          <cell r="I685" t="str">
            <v xml:space="preserve">  </v>
          </cell>
          <cell r="J685" t="str">
            <v xml:space="preserve">  </v>
          </cell>
          <cell r="K685" t="str">
            <v xml:space="preserve">  </v>
          </cell>
          <cell r="L685" t="str">
            <v xml:space="preserve">  </v>
          </cell>
          <cell r="M685" t="str">
            <v xml:space="preserve">  </v>
          </cell>
          <cell r="N685" t="str">
            <v xml:space="preserve">  </v>
          </cell>
          <cell r="O685" t="str">
            <v xml:space="preserve">  </v>
          </cell>
          <cell r="P685" t="str">
            <v xml:space="preserve">  </v>
          </cell>
        </row>
        <row r="686">
          <cell r="C686">
            <v>20362000</v>
          </cell>
          <cell r="D686" t="str">
            <v>USD</v>
          </cell>
          <cell r="E686" t="str">
            <v>BID</v>
          </cell>
          <cell r="F686" t="str">
            <v>5932/OC-EC</v>
          </cell>
          <cell r="G686" t="str">
            <v>GOBIERNO CENTRAL</v>
          </cell>
          <cell r="H686" t="str">
            <v xml:space="preserve"> 16.06.2025 </v>
          </cell>
          <cell r="I686">
            <v>1070000</v>
          </cell>
          <cell r="J686" t="str">
            <v xml:space="preserve">  </v>
          </cell>
          <cell r="K686" t="str">
            <v xml:space="preserve">  </v>
          </cell>
          <cell r="L686" t="str">
            <v xml:space="preserve">  </v>
          </cell>
          <cell r="M686" t="str">
            <v xml:space="preserve">  </v>
          </cell>
          <cell r="N686" t="str">
            <v xml:space="preserve">  </v>
          </cell>
          <cell r="O686" t="str">
            <v xml:space="preserve">  </v>
          </cell>
          <cell r="P686">
            <v>1070000</v>
          </cell>
        </row>
        <row r="687">
          <cell r="H687" t="str">
            <v xml:space="preserve">  </v>
          </cell>
          <cell r="I687" t="str">
            <v xml:space="preserve">  </v>
          </cell>
          <cell r="J687" t="str">
            <v xml:space="preserve">  </v>
          </cell>
          <cell r="K687" t="str">
            <v xml:space="preserve">  </v>
          </cell>
          <cell r="L687" t="str">
            <v xml:space="preserve">  </v>
          </cell>
          <cell r="M687" t="str">
            <v xml:space="preserve">  </v>
          </cell>
          <cell r="N687" t="str">
            <v xml:space="preserve">  </v>
          </cell>
          <cell r="O687" t="str">
            <v xml:space="preserve">  </v>
          </cell>
          <cell r="P687" t="str">
            <v xml:space="preserve">  </v>
          </cell>
        </row>
        <row r="688">
          <cell r="H688" t="str">
            <v xml:space="preserve">  </v>
          </cell>
          <cell r="I688" t="str">
            <v xml:space="preserve">  </v>
          </cell>
          <cell r="J688" t="str">
            <v xml:space="preserve">  </v>
          </cell>
          <cell r="K688" t="str">
            <v xml:space="preserve">  </v>
          </cell>
          <cell r="L688" t="str">
            <v xml:space="preserve">  </v>
          </cell>
          <cell r="M688" t="str">
            <v xml:space="preserve">  </v>
          </cell>
          <cell r="N688" t="str">
            <v xml:space="preserve">  </v>
          </cell>
          <cell r="O688" t="str">
            <v xml:space="preserve">  </v>
          </cell>
          <cell r="P688" t="str">
            <v xml:space="preserve">  </v>
          </cell>
        </row>
        <row r="689">
          <cell r="H689" t="str">
            <v xml:space="preserve">  </v>
          </cell>
          <cell r="I689" t="str">
            <v xml:space="preserve">  </v>
          </cell>
          <cell r="J689" t="str">
            <v xml:space="preserve">  </v>
          </cell>
          <cell r="K689" t="str">
            <v xml:space="preserve">  </v>
          </cell>
          <cell r="L689" t="str">
            <v xml:space="preserve">  </v>
          </cell>
          <cell r="M689" t="str">
            <v xml:space="preserve">  </v>
          </cell>
          <cell r="N689" t="str">
            <v xml:space="preserve">  </v>
          </cell>
          <cell r="O689" t="str">
            <v xml:space="preserve">  </v>
          </cell>
          <cell r="P689" t="str">
            <v xml:space="preserve">  </v>
          </cell>
        </row>
        <row r="690">
          <cell r="H690" t="str">
            <v xml:space="preserve">  </v>
          </cell>
          <cell r="I690" t="str">
            <v xml:space="preserve">  </v>
          </cell>
          <cell r="J690" t="str">
            <v xml:space="preserve">  </v>
          </cell>
          <cell r="K690" t="str">
            <v xml:space="preserve">  </v>
          </cell>
          <cell r="L690" t="str">
            <v xml:space="preserve">  </v>
          </cell>
          <cell r="M690" t="str">
            <v xml:space="preserve">  </v>
          </cell>
          <cell r="N690" t="str">
            <v xml:space="preserve">  </v>
          </cell>
          <cell r="O690" t="str">
            <v xml:space="preserve">  </v>
          </cell>
          <cell r="P690" t="str">
            <v xml:space="preserve">  </v>
          </cell>
        </row>
        <row r="691">
          <cell r="H691" t="str">
            <v xml:space="preserve">  </v>
          </cell>
          <cell r="I691" t="str">
            <v xml:space="preserve">  </v>
          </cell>
          <cell r="J691" t="str">
            <v xml:space="preserve">  </v>
          </cell>
          <cell r="K691" t="str">
            <v xml:space="preserve">  </v>
          </cell>
          <cell r="L691" t="str">
            <v xml:space="preserve">  </v>
          </cell>
          <cell r="M691" t="str">
            <v xml:space="preserve">  </v>
          </cell>
          <cell r="N691" t="str">
            <v xml:space="preserve">  </v>
          </cell>
          <cell r="O691" t="str">
            <v xml:space="preserve">  </v>
          </cell>
          <cell r="P691" t="str">
            <v xml:space="preserve">  </v>
          </cell>
        </row>
        <row r="692">
          <cell r="C692">
            <v>20370000</v>
          </cell>
          <cell r="D692" t="str">
            <v>USD</v>
          </cell>
          <cell r="E692" t="str">
            <v>BID</v>
          </cell>
          <cell r="F692" t="str">
            <v>5774/OC-EC</v>
          </cell>
          <cell r="G692" t="str">
            <v>GOBIERNO CENTRAL</v>
          </cell>
          <cell r="H692" t="str">
            <v xml:space="preserve"> 06.10.2023 </v>
          </cell>
          <cell r="I692">
            <v>279773.7</v>
          </cell>
          <cell r="J692" t="str">
            <v xml:space="preserve">  </v>
          </cell>
          <cell r="K692" t="str">
            <v xml:space="preserve">  </v>
          </cell>
          <cell r="L692" t="str">
            <v xml:space="preserve">  </v>
          </cell>
          <cell r="M692" t="str">
            <v xml:space="preserve">  </v>
          </cell>
          <cell r="N692" t="str">
            <v xml:space="preserve">  </v>
          </cell>
          <cell r="O692" t="str">
            <v xml:space="preserve">  </v>
          </cell>
          <cell r="P692">
            <v>279773.7</v>
          </cell>
        </row>
        <row r="693">
          <cell r="H693" t="str">
            <v xml:space="preserve">  </v>
          </cell>
          <cell r="I693" t="str">
            <v xml:space="preserve">  </v>
          </cell>
          <cell r="J693" t="str">
            <v xml:space="preserve">  </v>
          </cell>
          <cell r="K693" t="str">
            <v xml:space="preserve">  </v>
          </cell>
          <cell r="L693" t="str">
            <v xml:space="preserve">  </v>
          </cell>
          <cell r="M693" t="str">
            <v xml:space="preserve">  </v>
          </cell>
          <cell r="N693" t="str">
            <v xml:space="preserve">  </v>
          </cell>
          <cell r="O693" t="str">
            <v xml:space="preserve">  </v>
          </cell>
          <cell r="P693" t="str">
            <v xml:space="preserve">  </v>
          </cell>
        </row>
        <row r="694">
          <cell r="H694" t="str">
            <v xml:space="preserve">  </v>
          </cell>
          <cell r="I694" t="str">
            <v xml:space="preserve">  </v>
          </cell>
          <cell r="J694" t="str">
            <v xml:space="preserve">  </v>
          </cell>
          <cell r="K694" t="str">
            <v xml:space="preserve">  </v>
          </cell>
          <cell r="L694" t="str">
            <v xml:space="preserve">  </v>
          </cell>
          <cell r="M694" t="str">
            <v xml:space="preserve">  </v>
          </cell>
          <cell r="N694" t="str">
            <v xml:space="preserve">  </v>
          </cell>
          <cell r="O694" t="str">
            <v xml:space="preserve">  </v>
          </cell>
          <cell r="P694" t="str">
            <v xml:space="preserve">  </v>
          </cell>
        </row>
        <row r="695">
          <cell r="H695" t="str">
            <v xml:space="preserve">  </v>
          </cell>
          <cell r="I695" t="str">
            <v xml:space="preserve">  </v>
          </cell>
          <cell r="J695" t="str">
            <v xml:space="preserve">  </v>
          </cell>
          <cell r="K695" t="str">
            <v xml:space="preserve">  </v>
          </cell>
          <cell r="L695" t="str">
            <v xml:space="preserve">  </v>
          </cell>
          <cell r="M695" t="str">
            <v xml:space="preserve">  </v>
          </cell>
          <cell r="N695" t="str">
            <v xml:space="preserve">  </v>
          </cell>
          <cell r="O695" t="str">
            <v xml:space="preserve">  </v>
          </cell>
          <cell r="P695" t="str">
            <v xml:space="preserve">  </v>
          </cell>
        </row>
        <row r="696">
          <cell r="H696" t="str">
            <v xml:space="preserve">  </v>
          </cell>
          <cell r="I696" t="str">
            <v xml:space="preserve">  </v>
          </cell>
          <cell r="J696" t="str">
            <v xml:space="preserve">  </v>
          </cell>
          <cell r="K696" t="str">
            <v xml:space="preserve">  </v>
          </cell>
          <cell r="L696" t="str">
            <v xml:space="preserve">  </v>
          </cell>
          <cell r="M696" t="str">
            <v xml:space="preserve">  </v>
          </cell>
          <cell r="N696" t="str">
            <v xml:space="preserve">  </v>
          </cell>
          <cell r="O696" t="str">
            <v xml:space="preserve">  </v>
          </cell>
          <cell r="P696" t="str">
            <v xml:space="preserve">  </v>
          </cell>
        </row>
        <row r="697">
          <cell r="H697" t="str">
            <v xml:space="preserve">  </v>
          </cell>
          <cell r="I697" t="str">
            <v xml:space="preserve">  </v>
          </cell>
          <cell r="J697" t="str">
            <v xml:space="preserve">  </v>
          </cell>
          <cell r="K697" t="str">
            <v xml:space="preserve">  </v>
          </cell>
          <cell r="L697" t="str">
            <v xml:space="preserve">  </v>
          </cell>
          <cell r="M697" t="str">
            <v xml:space="preserve">  </v>
          </cell>
          <cell r="N697" t="str">
            <v xml:space="preserve">  </v>
          </cell>
          <cell r="O697" t="str">
            <v xml:space="preserve">  </v>
          </cell>
          <cell r="P697" t="str">
            <v xml:space="preserve">  </v>
          </cell>
        </row>
        <row r="698">
          <cell r="C698">
            <v>20380000</v>
          </cell>
          <cell r="D698" t="str">
            <v>USD</v>
          </cell>
          <cell r="E698" t="str">
            <v>BID</v>
          </cell>
          <cell r="F698" t="str">
            <v>5653/OC-GR</v>
          </cell>
          <cell r="G698" t="str">
            <v>CELEC EP</v>
          </cell>
          <cell r="H698" t="str">
            <v xml:space="preserve"> 16.11.2023 </v>
          </cell>
          <cell r="I698">
            <v>2000000</v>
          </cell>
          <cell r="J698" t="str">
            <v xml:space="preserve">  </v>
          </cell>
          <cell r="K698" t="str">
            <v xml:space="preserve">  </v>
          </cell>
          <cell r="L698" t="str">
            <v xml:space="preserve">  </v>
          </cell>
          <cell r="M698" t="str">
            <v xml:space="preserve">  </v>
          </cell>
          <cell r="N698" t="str">
            <v xml:space="preserve">  </v>
          </cell>
          <cell r="O698" t="str">
            <v xml:space="preserve">  </v>
          </cell>
          <cell r="P698">
            <v>2000000</v>
          </cell>
        </row>
        <row r="699">
          <cell r="H699" t="str">
            <v xml:space="preserve">  </v>
          </cell>
          <cell r="I699" t="str">
            <v xml:space="preserve">  </v>
          </cell>
          <cell r="J699" t="str">
            <v xml:space="preserve">  </v>
          </cell>
          <cell r="K699" t="str">
            <v xml:space="preserve">  </v>
          </cell>
          <cell r="L699" t="str">
            <v xml:space="preserve">  </v>
          </cell>
          <cell r="M699" t="str">
            <v xml:space="preserve">  </v>
          </cell>
          <cell r="N699" t="str">
            <v xml:space="preserve">  </v>
          </cell>
          <cell r="O699" t="str">
            <v xml:space="preserve">  </v>
          </cell>
          <cell r="P699" t="str">
            <v xml:space="preserve">  </v>
          </cell>
        </row>
        <row r="700">
          <cell r="H700" t="str">
            <v xml:space="preserve">  </v>
          </cell>
          <cell r="I700" t="str">
            <v xml:space="preserve">  </v>
          </cell>
          <cell r="J700" t="str">
            <v xml:space="preserve">  </v>
          </cell>
          <cell r="K700" t="str">
            <v xml:space="preserve">  </v>
          </cell>
          <cell r="L700" t="str">
            <v xml:space="preserve">  </v>
          </cell>
          <cell r="M700" t="str">
            <v xml:space="preserve">  </v>
          </cell>
          <cell r="N700" t="str">
            <v xml:space="preserve">  </v>
          </cell>
          <cell r="O700" t="str">
            <v xml:space="preserve">  </v>
          </cell>
          <cell r="P700" t="str">
            <v xml:space="preserve">  </v>
          </cell>
        </row>
        <row r="701">
          <cell r="H701" t="str">
            <v xml:space="preserve">  </v>
          </cell>
          <cell r="I701" t="str">
            <v xml:space="preserve">  </v>
          </cell>
          <cell r="J701" t="str">
            <v xml:space="preserve">  </v>
          </cell>
          <cell r="K701" t="str">
            <v xml:space="preserve">  </v>
          </cell>
          <cell r="L701" t="str">
            <v xml:space="preserve">  </v>
          </cell>
          <cell r="M701" t="str">
            <v xml:space="preserve">  </v>
          </cell>
          <cell r="N701" t="str">
            <v xml:space="preserve">  </v>
          </cell>
          <cell r="O701" t="str">
            <v xml:space="preserve">  </v>
          </cell>
          <cell r="P701" t="str">
            <v xml:space="preserve">  </v>
          </cell>
        </row>
        <row r="702">
          <cell r="H702" t="str">
            <v xml:space="preserve">  </v>
          </cell>
          <cell r="I702" t="str">
            <v xml:space="preserve">  </v>
          </cell>
          <cell r="J702" t="str">
            <v xml:space="preserve">  </v>
          </cell>
          <cell r="K702" t="str">
            <v xml:space="preserve">  </v>
          </cell>
          <cell r="L702" t="str">
            <v xml:space="preserve">  </v>
          </cell>
          <cell r="M702" t="str">
            <v xml:space="preserve">  </v>
          </cell>
          <cell r="N702" t="str">
            <v xml:space="preserve">  </v>
          </cell>
          <cell r="O702" t="str">
            <v xml:space="preserve">  </v>
          </cell>
          <cell r="P702" t="str">
            <v xml:space="preserve">  </v>
          </cell>
        </row>
        <row r="703">
          <cell r="H703" t="str">
            <v xml:space="preserve">  </v>
          </cell>
          <cell r="I703" t="str">
            <v xml:space="preserve">  </v>
          </cell>
          <cell r="J703" t="str">
            <v xml:space="preserve">  </v>
          </cell>
          <cell r="K703" t="str">
            <v xml:space="preserve">  </v>
          </cell>
          <cell r="L703" t="str">
            <v xml:space="preserve">  </v>
          </cell>
          <cell r="M703" t="str">
            <v xml:space="preserve">  </v>
          </cell>
          <cell r="N703" t="str">
            <v xml:space="preserve">  </v>
          </cell>
          <cell r="O703" t="str">
            <v xml:space="preserve">  </v>
          </cell>
          <cell r="P703" t="str">
            <v xml:space="preserve">  </v>
          </cell>
        </row>
        <row r="704">
          <cell r="C704">
            <v>20400000</v>
          </cell>
          <cell r="D704" t="str">
            <v>USD</v>
          </cell>
          <cell r="E704" t="str">
            <v>BID</v>
          </cell>
          <cell r="F704" t="str">
            <v>5787/OC-EC</v>
          </cell>
          <cell r="G704" t="str">
            <v>GOBIERNO CENTRAL</v>
          </cell>
          <cell r="H704" t="str">
            <v xml:space="preserve"> 17.06.2024 </v>
          </cell>
          <cell r="I704">
            <v>80000</v>
          </cell>
          <cell r="J704" t="str">
            <v xml:space="preserve">  </v>
          </cell>
          <cell r="K704" t="str">
            <v xml:space="preserve">  </v>
          </cell>
          <cell r="L704" t="str">
            <v xml:space="preserve">  </v>
          </cell>
          <cell r="M704" t="str">
            <v xml:space="preserve">  </v>
          </cell>
          <cell r="N704" t="str">
            <v xml:space="preserve">  </v>
          </cell>
          <cell r="O704" t="str">
            <v xml:space="preserve">  </v>
          </cell>
          <cell r="P704">
            <v>80000</v>
          </cell>
        </row>
        <row r="705">
          <cell r="H705" t="str">
            <v xml:space="preserve">  </v>
          </cell>
          <cell r="I705" t="str">
            <v xml:space="preserve">  </v>
          </cell>
          <cell r="J705" t="str">
            <v xml:space="preserve">  </v>
          </cell>
          <cell r="K705" t="str">
            <v xml:space="preserve">  </v>
          </cell>
          <cell r="L705" t="str">
            <v xml:space="preserve">  </v>
          </cell>
          <cell r="M705" t="str">
            <v xml:space="preserve">  </v>
          </cell>
          <cell r="N705" t="str">
            <v xml:space="preserve">  </v>
          </cell>
          <cell r="O705" t="str">
            <v xml:space="preserve">  </v>
          </cell>
          <cell r="P705" t="str">
            <v xml:space="preserve">  </v>
          </cell>
        </row>
        <row r="706">
          <cell r="H706" t="str">
            <v xml:space="preserve">  </v>
          </cell>
          <cell r="I706" t="str">
            <v xml:space="preserve">  </v>
          </cell>
          <cell r="J706" t="str">
            <v xml:space="preserve">  </v>
          </cell>
          <cell r="K706" t="str">
            <v xml:space="preserve">  </v>
          </cell>
          <cell r="L706" t="str">
            <v xml:space="preserve">  </v>
          </cell>
          <cell r="M706" t="str">
            <v xml:space="preserve">  </v>
          </cell>
          <cell r="N706" t="str">
            <v xml:space="preserve">  </v>
          </cell>
          <cell r="O706" t="str">
            <v xml:space="preserve">  </v>
          </cell>
          <cell r="P706" t="str">
            <v xml:space="preserve">  </v>
          </cell>
        </row>
        <row r="707">
          <cell r="H707" t="str">
            <v xml:space="preserve">  </v>
          </cell>
          <cell r="I707" t="str">
            <v xml:space="preserve">  </v>
          </cell>
          <cell r="J707" t="str">
            <v xml:space="preserve">  </v>
          </cell>
          <cell r="K707" t="str">
            <v xml:space="preserve">  </v>
          </cell>
          <cell r="L707" t="str">
            <v xml:space="preserve">  </v>
          </cell>
          <cell r="M707" t="str">
            <v xml:space="preserve">  </v>
          </cell>
          <cell r="N707" t="str">
            <v xml:space="preserve">  </v>
          </cell>
          <cell r="O707" t="str">
            <v xml:space="preserve">  </v>
          </cell>
          <cell r="P707" t="str">
            <v xml:space="preserve">  </v>
          </cell>
        </row>
        <row r="708">
          <cell r="H708" t="str">
            <v xml:space="preserve">  </v>
          </cell>
          <cell r="I708" t="str">
            <v xml:space="preserve">  </v>
          </cell>
          <cell r="J708" t="str">
            <v xml:space="preserve">  </v>
          </cell>
          <cell r="K708" t="str">
            <v xml:space="preserve">  </v>
          </cell>
          <cell r="L708" t="str">
            <v xml:space="preserve">  </v>
          </cell>
          <cell r="M708" t="str">
            <v xml:space="preserve">  </v>
          </cell>
          <cell r="N708" t="str">
            <v xml:space="preserve">  </v>
          </cell>
          <cell r="O708" t="str">
            <v xml:space="preserve">  </v>
          </cell>
          <cell r="P708" t="str">
            <v xml:space="preserve">  </v>
          </cell>
        </row>
        <row r="709">
          <cell r="H709" t="str">
            <v xml:space="preserve">  </v>
          </cell>
          <cell r="I709" t="str">
            <v xml:space="preserve">  </v>
          </cell>
          <cell r="J709" t="str">
            <v xml:space="preserve">  </v>
          </cell>
          <cell r="K709" t="str">
            <v xml:space="preserve">  </v>
          </cell>
          <cell r="L709" t="str">
            <v xml:space="preserve">  </v>
          </cell>
          <cell r="M709" t="str">
            <v xml:space="preserve">  </v>
          </cell>
          <cell r="N709" t="str">
            <v xml:space="preserve">  </v>
          </cell>
          <cell r="O709" t="str">
            <v xml:space="preserve">  </v>
          </cell>
          <cell r="P709" t="str">
            <v xml:space="preserve">  </v>
          </cell>
        </row>
        <row r="710">
          <cell r="C710">
            <v>20410000</v>
          </cell>
          <cell r="D710" t="str">
            <v>USD</v>
          </cell>
          <cell r="E710" t="str">
            <v>BID</v>
          </cell>
          <cell r="F710" t="str">
            <v>5800/OC-EC</v>
          </cell>
          <cell r="G710" t="str">
            <v>BDE</v>
          </cell>
          <cell r="H710" t="str">
            <v xml:space="preserve"> 01.07.2024 </v>
          </cell>
          <cell r="I710">
            <v>7689931.2300000004</v>
          </cell>
          <cell r="J710" t="str">
            <v xml:space="preserve">  </v>
          </cell>
          <cell r="K710" t="str">
            <v xml:space="preserve">  </v>
          </cell>
          <cell r="L710" t="str">
            <v xml:space="preserve">  </v>
          </cell>
          <cell r="M710" t="str">
            <v xml:space="preserve">  </v>
          </cell>
          <cell r="N710" t="str">
            <v xml:space="preserve">  </v>
          </cell>
          <cell r="O710" t="str">
            <v xml:space="preserve">  </v>
          </cell>
          <cell r="P710">
            <v>7689931.2300000004</v>
          </cell>
        </row>
        <row r="711">
          <cell r="H711" t="str">
            <v xml:space="preserve">  </v>
          </cell>
          <cell r="I711" t="str">
            <v xml:space="preserve">  </v>
          </cell>
          <cell r="J711" t="str">
            <v xml:space="preserve">  </v>
          </cell>
          <cell r="K711" t="str">
            <v xml:space="preserve">  </v>
          </cell>
          <cell r="L711" t="str">
            <v xml:space="preserve">  </v>
          </cell>
          <cell r="M711" t="str">
            <v xml:space="preserve">  </v>
          </cell>
          <cell r="N711" t="str">
            <v xml:space="preserve">  </v>
          </cell>
          <cell r="O711" t="str">
            <v xml:space="preserve">  </v>
          </cell>
          <cell r="P711" t="str">
            <v xml:space="preserve">  </v>
          </cell>
        </row>
        <row r="712">
          <cell r="H712" t="str">
            <v xml:space="preserve">  </v>
          </cell>
          <cell r="I712" t="str">
            <v xml:space="preserve">  </v>
          </cell>
          <cell r="J712" t="str">
            <v xml:space="preserve">  </v>
          </cell>
          <cell r="K712" t="str">
            <v xml:space="preserve">  </v>
          </cell>
          <cell r="L712" t="str">
            <v xml:space="preserve">  </v>
          </cell>
          <cell r="M712" t="str">
            <v xml:space="preserve">  </v>
          </cell>
          <cell r="N712" t="str">
            <v xml:space="preserve">  </v>
          </cell>
          <cell r="O712" t="str">
            <v xml:space="preserve">  </v>
          </cell>
          <cell r="P712" t="str">
            <v xml:space="preserve">  </v>
          </cell>
        </row>
        <row r="713">
          <cell r="H713" t="str">
            <v xml:space="preserve">  </v>
          </cell>
          <cell r="I713" t="str">
            <v xml:space="preserve">  </v>
          </cell>
          <cell r="J713" t="str">
            <v xml:space="preserve">  </v>
          </cell>
          <cell r="K713" t="str">
            <v xml:space="preserve">  </v>
          </cell>
          <cell r="L713" t="str">
            <v xml:space="preserve">  </v>
          </cell>
          <cell r="M713" t="str">
            <v xml:space="preserve">  </v>
          </cell>
          <cell r="N713" t="str">
            <v xml:space="preserve">  </v>
          </cell>
          <cell r="O713" t="str">
            <v xml:space="preserve">  </v>
          </cell>
          <cell r="P713" t="str">
            <v xml:space="preserve">  </v>
          </cell>
        </row>
        <row r="714">
          <cell r="H714" t="str">
            <v xml:space="preserve">  </v>
          </cell>
          <cell r="I714" t="str">
            <v xml:space="preserve">  </v>
          </cell>
          <cell r="J714" t="str">
            <v xml:space="preserve">  </v>
          </cell>
          <cell r="K714" t="str">
            <v xml:space="preserve">  </v>
          </cell>
          <cell r="L714" t="str">
            <v xml:space="preserve">  </v>
          </cell>
          <cell r="M714" t="str">
            <v xml:space="preserve">  </v>
          </cell>
          <cell r="N714" t="str">
            <v xml:space="preserve">  </v>
          </cell>
          <cell r="O714" t="str">
            <v xml:space="preserve">  </v>
          </cell>
          <cell r="P714" t="str">
            <v xml:space="preserve">  </v>
          </cell>
        </row>
        <row r="715">
          <cell r="H715" t="str">
            <v xml:space="preserve">  </v>
          </cell>
          <cell r="I715" t="str">
            <v xml:space="preserve">  </v>
          </cell>
          <cell r="J715" t="str">
            <v xml:space="preserve">  </v>
          </cell>
          <cell r="K715" t="str">
            <v xml:space="preserve">  </v>
          </cell>
          <cell r="L715" t="str">
            <v xml:space="preserve">  </v>
          </cell>
          <cell r="M715" t="str">
            <v xml:space="preserve">  </v>
          </cell>
          <cell r="N715" t="str">
            <v xml:space="preserve">  </v>
          </cell>
          <cell r="O715" t="str">
            <v xml:space="preserve">  </v>
          </cell>
          <cell r="P715" t="str">
            <v xml:space="preserve">  </v>
          </cell>
        </row>
        <row r="716">
          <cell r="C716">
            <v>20420000</v>
          </cell>
          <cell r="D716" t="str">
            <v>USD</v>
          </cell>
          <cell r="E716" t="str">
            <v>BID</v>
          </cell>
          <cell r="F716" t="str">
            <v>5811/OC-EC</v>
          </cell>
          <cell r="G716" t="str">
            <v>BDE</v>
          </cell>
          <cell r="H716" t="str">
            <v xml:space="preserve"> 01.07.2024 </v>
          </cell>
          <cell r="I716">
            <v>10175000</v>
          </cell>
          <cell r="J716" t="str">
            <v xml:space="preserve">  </v>
          </cell>
          <cell r="K716" t="str">
            <v xml:space="preserve">  </v>
          </cell>
          <cell r="L716" t="str">
            <v xml:space="preserve">  </v>
          </cell>
          <cell r="M716" t="str">
            <v xml:space="preserve">  </v>
          </cell>
          <cell r="N716" t="str">
            <v xml:space="preserve">  </v>
          </cell>
          <cell r="O716" t="str">
            <v xml:space="preserve">  </v>
          </cell>
          <cell r="P716">
            <v>10175000</v>
          </cell>
        </row>
        <row r="717">
          <cell r="H717" t="str">
            <v xml:space="preserve">  </v>
          </cell>
          <cell r="I717" t="str">
            <v xml:space="preserve">  </v>
          </cell>
          <cell r="J717" t="str">
            <v xml:space="preserve">  </v>
          </cell>
          <cell r="K717" t="str">
            <v xml:space="preserve">  </v>
          </cell>
          <cell r="L717" t="str">
            <v xml:space="preserve">  </v>
          </cell>
          <cell r="M717" t="str">
            <v xml:space="preserve">  </v>
          </cell>
          <cell r="N717" t="str">
            <v xml:space="preserve">  </v>
          </cell>
          <cell r="O717" t="str">
            <v xml:space="preserve">  </v>
          </cell>
          <cell r="P717" t="str">
            <v xml:space="preserve">  </v>
          </cell>
        </row>
        <row r="718">
          <cell r="H718" t="str">
            <v xml:space="preserve">  </v>
          </cell>
          <cell r="I718" t="str">
            <v xml:space="preserve">  </v>
          </cell>
          <cell r="J718" t="str">
            <v xml:space="preserve">  </v>
          </cell>
          <cell r="K718" t="str">
            <v xml:space="preserve">  </v>
          </cell>
          <cell r="L718" t="str">
            <v xml:space="preserve">  </v>
          </cell>
          <cell r="M718" t="str">
            <v xml:space="preserve">  </v>
          </cell>
          <cell r="N718" t="str">
            <v xml:space="preserve">  </v>
          </cell>
          <cell r="O718" t="str">
            <v xml:space="preserve">  </v>
          </cell>
          <cell r="P718" t="str">
            <v xml:space="preserve">  </v>
          </cell>
        </row>
        <row r="719">
          <cell r="H719" t="str">
            <v xml:space="preserve">  </v>
          </cell>
          <cell r="I719" t="str">
            <v xml:space="preserve">  </v>
          </cell>
          <cell r="J719" t="str">
            <v xml:space="preserve">  </v>
          </cell>
          <cell r="K719" t="str">
            <v xml:space="preserve">  </v>
          </cell>
          <cell r="L719" t="str">
            <v xml:space="preserve">  </v>
          </cell>
          <cell r="M719" t="str">
            <v xml:space="preserve">  </v>
          </cell>
          <cell r="N719" t="str">
            <v xml:space="preserve">  </v>
          </cell>
          <cell r="O719" t="str">
            <v xml:space="preserve">  </v>
          </cell>
          <cell r="P719" t="str">
            <v xml:space="preserve">  </v>
          </cell>
        </row>
        <row r="720">
          <cell r="H720" t="str">
            <v xml:space="preserve">  </v>
          </cell>
          <cell r="I720" t="str">
            <v xml:space="preserve">  </v>
          </cell>
          <cell r="J720" t="str">
            <v xml:space="preserve">  </v>
          </cell>
          <cell r="K720" t="str">
            <v xml:space="preserve">  </v>
          </cell>
          <cell r="L720" t="str">
            <v xml:space="preserve">  </v>
          </cell>
          <cell r="M720" t="str">
            <v xml:space="preserve">  </v>
          </cell>
          <cell r="N720" t="str">
            <v xml:space="preserve">  </v>
          </cell>
          <cell r="O720" t="str">
            <v xml:space="preserve">  </v>
          </cell>
          <cell r="P720" t="str">
            <v xml:space="preserve">  </v>
          </cell>
        </row>
        <row r="721">
          <cell r="H721" t="str">
            <v xml:space="preserve">  </v>
          </cell>
          <cell r="I721" t="str">
            <v xml:space="preserve">  </v>
          </cell>
          <cell r="J721" t="str">
            <v xml:space="preserve">  </v>
          </cell>
          <cell r="K721" t="str">
            <v xml:space="preserve">  </v>
          </cell>
          <cell r="L721" t="str">
            <v xml:space="preserve">  </v>
          </cell>
          <cell r="M721" t="str">
            <v xml:space="preserve">  </v>
          </cell>
          <cell r="N721" t="str">
            <v xml:space="preserve">  </v>
          </cell>
          <cell r="O721" t="str">
            <v xml:space="preserve">  </v>
          </cell>
          <cell r="P721" t="str">
            <v xml:space="preserve">  </v>
          </cell>
        </row>
        <row r="722">
          <cell r="C722">
            <v>20430000</v>
          </cell>
          <cell r="D722" t="str">
            <v>USD</v>
          </cell>
          <cell r="E722" t="str">
            <v>BID</v>
          </cell>
          <cell r="F722" t="str">
            <v>5903/OCEC</v>
          </cell>
          <cell r="G722" t="str">
            <v>GOBIERNO CENTRAL</v>
          </cell>
          <cell r="H722" t="str">
            <v xml:space="preserve"> 15.08.2024 </v>
          </cell>
          <cell r="I722">
            <v>500000000</v>
          </cell>
          <cell r="J722" t="str">
            <v xml:space="preserve">  </v>
          </cell>
          <cell r="K722" t="str">
            <v xml:space="preserve">  </v>
          </cell>
          <cell r="L722" t="str">
            <v xml:space="preserve">  </v>
          </cell>
          <cell r="M722" t="str">
            <v xml:space="preserve">  </v>
          </cell>
          <cell r="N722" t="str">
            <v xml:space="preserve">  </v>
          </cell>
          <cell r="O722" t="str">
            <v xml:space="preserve">  </v>
          </cell>
          <cell r="P722">
            <v>500000000</v>
          </cell>
        </row>
        <row r="723">
          <cell r="H723" t="str">
            <v xml:space="preserve">  </v>
          </cell>
          <cell r="I723" t="str">
            <v xml:space="preserve">  </v>
          </cell>
          <cell r="J723" t="str">
            <v xml:space="preserve">  </v>
          </cell>
          <cell r="K723" t="str">
            <v xml:space="preserve">  </v>
          </cell>
          <cell r="L723" t="str">
            <v xml:space="preserve">  </v>
          </cell>
          <cell r="M723" t="str">
            <v xml:space="preserve">  </v>
          </cell>
          <cell r="N723" t="str">
            <v xml:space="preserve">  </v>
          </cell>
          <cell r="O723" t="str">
            <v xml:space="preserve">  </v>
          </cell>
          <cell r="P723" t="str">
            <v xml:space="preserve">  </v>
          </cell>
        </row>
        <row r="724">
          <cell r="H724" t="str">
            <v xml:space="preserve">  </v>
          </cell>
          <cell r="I724" t="str">
            <v xml:space="preserve">  </v>
          </cell>
          <cell r="J724" t="str">
            <v xml:space="preserve">  </v>
          </cell>
          <cell r="K724" t="str">
            <v xml:space="preserve">  </v>
          </cell>
          <cell r="L724" t="str">
            <v xml:space="preserve">  </v>
          </cell>
          <cell r="M724" t="str">
            <v xml:space="preserve">  </v>
          </cell>
          <cell r="N724" t="str">
            <v xml:space="preserve">  </v>
          </cell>
          <cell r="O724" t="str">
            <v xml:space="preserve">  </v>
          </cell>
          <cell r="P724" t="str">
            <v xml:space="preserve">  </v>
          </cell>
        </row>
        <row r="725">
          <cell r="H725" t="str">
            <v xml:space="preserve">  </v>
          </cell>
          <cell r="I725" t="str">
            <v xml:space="preserve">  </v>
          </cell>
          <cell r="J725" t="str">
            <v xml:space="preserve">  </v>
          </cell>
          <cell r="K725" t="str">
            <v xml:space="preserve">  </v>
          </cell>
          <cell r="L725" t="str">
            <v xml:space="preserve">  </v>
          </cell>
          <cell r="M725" t="str">
            <v xml:space="preserve">  </v>
          </cell>
          <cell r="N725" t="str">
            <v xml:space="preserve">  </v>
          </cell>
          <cell r="O725" t="str">
            <v xml:space="preserve">  </v>
          </cell>
          <cell r="P725" t="str">
            <v xml:space="preserve">  </v>
          </cell>
        </row>
        <row r="726">
          <cell r="H726" t="str">
            <v xml:space="preserve">  </v>
          </cell>
          <cell r="I726" t="str">
            <v xml:space="preserve">  </v>
          </cell>
          <cell r="J726" t="str">
            <v xml:space="preserve">  </v>
          </cell>
          <cell r="K726" t="str">
            <v xml:space="preserve">  </v>
          </cell>
          <cell r="L726" t="str">
            <v xml:space="preserve">  </v>
          </cell>
          <cell r="M726" t="str">
            <v xml:space="preserve">  </v>
          </cell>
          <cell r="N726" t="str">
            <v xml:space="preserve">  </v>
          </cell>
          <cell r="O726" t="str">
            <v xml:space="preserve">  </v>
          </cell>
          <cell r="P726" t="str">
            <v xml:space="preserve">  </v>
          </cell>
        </row>
        <row r="727">
          <cell r="H727" t="str">
            <v xml:space="preserve">  </v>
          </cell>
          <cell r="I727" t="str">
            <v xml:space="preserve">  </v>
          </cell>
          <cell r="J727" t="str">
            <v xml:space="preserve">  </v>
          </cell>
          <cell r="K727" t="str">
            <v xml:space="preserve">  </v>
          </cell>
          <cell r="L727" t="str">
            <v xml:space="preserve">  </v>
          </cell>
          <cell r="M727" t="str">
            <v xml:space="preserve">  </v>
          </cell>
          <cell r="N727" t="str">
            <v xml:space="preserve">  </v>
          </cell>
          <cell r="O727" t="str">
            <v xml:space="preserve">  </v>
          </cell>
          <cell r="P727" t="str">
            <v xml:space="preserve">  </v>
          </cell>
        </row>
        <row r="728">
          <cell r="C728">
            <v>20440000</v>
          </cell>
          <cell r="D728" t="str">
            <v>USD</v>
          </cell>
          <cell r="E728" t="str">
            <v>BID</v>
          </cell>
          <cell r="F728" t="str">
            <v>5904/KI-EC</v>
          </cell>
          <cell r="G728" t="str">
            <v>GOBIERNO CENTRAL</v>
          </cell>
          <cell r="H728" t="str">
            <v xml:space="preserve"> 15.08.2024 </v>
          </cell>
          <cell r="I728">
            <v>100000000</v>
          </cell>
          <cell r="J728" t="str">
            <v xml:space="preserve">  </v>
          </cell>
          <cell r="K728" t="str">
            <v xml:space="preserve">  </v>
          </cell>
          <cell r="L728" t="str">
            <v xml:space="preserve">  </v>
          </cell>
          <cell r="M728" t="str">
            <v xml:space="preserve">  </v>
          </cell>
          <cell r="N728" t="str">
            <v xml:space="preserve">  </v>
          </cell>
          <cell r="O728" t="str">
            <v xml:space="preserve">  </v>
          </cell>
          <cell r="P728">
            <v>100000000</v>
          </cell>
        </row>
        <row r="729">
          <cell r="H729" t="str">
            <v xml:space="preserve">  </v>
          </cell>
          <cell r="I729" t="str">
            <v xml:space="preserve">  </v>
          </cell>
          <cell r="J729" t="str">
            <v xml:space="preserve">  </v>
          </cell>
          <cell r="K729" t="str">
            <v xml:space="preserve">  </v>
          </cell>
          <cell r="L729" t="str">
            <v xml:space="preserve">  </v>
          </cell>
          <cell r="M729" t="str">
            <v xml:space="preserve">  </v>
          </cell>
          <cell r="N729" t="str">
            <v xml:space="preserve">  </v>
          </cell>
          <cell r="O729" t="str">
            <v xml:space="preserve">  </v>
          </cell>
          <cell r="P729" t="str">
            <v xml:space="preserve">  </v>
          </cell>
        </row>
        <row r="730">
          <cell r="H730" t="str">
            <v xml:space="preserve">  </v>
          </cell>
          <cell r="I730" t="str">
            <v xml:space="preserve">  </v>
          </cell>
          <cell r="J730" t="str">
            <v xml:space="preserve">  </v>
          </cell>
          <cell r="K730" t="str">
            <v xml:space="preserve">  </v>
          </cell>
          <cell r="L730" t="str">
            <v xml:space="preserve">  </v>
          </cell>
          <cell r="M730" t="str">
            <v xml:space="preserve">  </v>
          </cell>
          <cell r="N730" t="str">
            <v xml:space="preserve">  </v>
          </cell>
          <cell r="O730" t="str">
            <v xml:space="preserve">  </v>
          </cell>
          <cell r="P730" t="str">
            <v xml:space="preserve">  </v>
          </cell>
        </row>
        <row r="731">
          <cell r="H731" t="str">
            <v xml:space="preserve">  </v>
          </cell>
          <cell r="I731" t="str">
            <v xml:space="preserve">  </v>
          </cell>
          <cell r="J731" t="str">
            <v xml:space="preserve">  </v>
          </cell>
          <cell r="K731" t="str">
            <v xml:space="preserve">  </v>
          </cell>
          <cell r="L731" t="str">
            <v xml:space="preserve">  </v>
          </cell>
          <cell r="M731" t="str">
            <v xml:space="preserve">  </v>
          </cell>
          <cell r="N731" t="str">
            <v xml:space="preserve">  </v>
          </cell>
          <cell r="O731" t="str">
            <v xml:space="preserve">  </v>
          </cell>
          <cell r="P731" t="str">
            <v xml:space="preserve">  </v>
          </cell>
        </row>
        <row r="732">
          <cell r="H732" t="str">
            <v xml:space="preserve">  </v>
          </cell>
          <cell r="I732" t="str">
            <v xml:space="preserve">  </v>
          </cell>
          <cell r="J732" t="str">
            <v xml:space="preserve">  </v>
          </cell>
          <cell r="K732" t="str">
            <v xml:space="preserve">  </v>
          </cell>
          <cell r="L732" t="str">
            <v xml:space="preserve">  </v>
          </cell>
          <cell r="M732" t="str">
            <v xml:space="preserve">  </v>
          </cell>
          <cell r="N732" t="str">
            <v xml:space="preserve">  </v>
          </cell>
          <cell r="O732" t="str">
            <v xml:space="preserve">  </v>
          </cell>
          <cell r="P732" t="str">
            <v xml:space="preserve">  </v>
          </cell>
        </row>
        <row r="733">
          <cell r="H733" t="str">
            <v xml:space="preserve">  </v>
          </cell>
          <cell r="I733" t="str">
            <v xml:space="preserve">  </v>
          </cell>
          <cell r="J733" t="str">
            <v xml:space="preserve">  </v>
          </cell>
          <cell r="K733" t="str">
            <v xml:space="preserve">  </v>
          </cell>
          <cell r="L733" t="str">
            <v xml:space="preserve">  </v>
          </cell>
          <cell r="M733" t="str">
            <v xml:space="preserve">  </v>
          </cell>
          <cell r="N733" t="str">
            <v xml:space="preserve">  </v>
          </cell>
          <cell r="O733" t="str">
            <v xml:space="preserve">  </v>
          </cell>
          <cell r="P733" t="str">
            <v xml:space="preserve">  </v>
          </cell>
        </row>
        <row r="734">
          <cell r="C734">
            <v>20450000</v>
          </cell>
          <cell r="D734" t="str">
            <v>USD</v>
          </cell>
          <cell r="E734" t="str">
            <v>BID</v>
          </cell>
          <cell r="F734" t="str">
            <v>5857/OC-EC</v>
          </cell>
          <cell r="G734" t="str">
            <v>CONAFIPS</v>
          </cell>
          <cell r="H734" t="str">
            <v xml:space="preserve"> 19.08.2024 </v>
          </cell>
          <cell r="I734">
            <v>500000</v>
          </cell>
          <cell r="J734" t="str">
            <v xml:space="preserve">  </v>
          </cell>
          <cell r="K734" t="str">
            <v xml:space="preserve">  </v>
          </cell>
          <cell r="L734" t="str">
            <v xml:space="preserve">  </v>
          </cell>
          <cell r="M734" t="str">
            <v xml:space="preserve">  </v>
          </cell>
          <cell r="N734" t="str">
            <v xml:space="preserve">  </v>
          </cell>
          <cell r="O734" t="str">
            <v xml:space="preserve">  </v>
          </cell>
          <cell r="P734">
            <v>500000</v>
          </cell>
        </row>
        <row r="735">
          <cell r="H735" t="str">
            <v xml:space="preserve">  </v>
          </cell>
          <cell r="I735" t="str">
            <v xml:space="preserve">  </v>
          </cell>
          <cell r="J735" t="str">
            <v xml:space="preserve">  </v>
          </cell>
          <cell r="K735" t="str">
            <v xml:space="preserve">  </v>
          </cell>
          <cell r="L735" t="str">
            <v xml:space="preserve">  </v>
          </cell>
          <cell r="M735" t="str">
            <v xml:space="preserve">  </v>
          </cell>
          <cell r="N735" t="str">
            <v xml:space="preserve">  </v>
          </cell>
          <cell r="O735" t="str">
            <v xml:space="preserve">  </v>
          </cell>
          <cell r="P735" t="str">
            <v xml:space="preserve">  </v>
          </cell>
        </row>
        <row r="736">
          <cell r="H736" t="str">
            <v xml:space="preserve">  </v>
          </cell>
          <cell r="I736" t="str">
            <v xml:space="preserve">  </v>
          </cell>
          <cell r="J736" t="str">
            <v xml:space="preserve">  </v>
          </cell>
          <cell r="K736" t="str">
            <v xml:space="preserve">  </v>
          </cell>
          <cell r="L736" t="str">
            <v xml:space="preserve">  </v>
          </cell>
          <cell r="M736" t="str">
            <v xml:space="preserve">  </v>
          </cell>
          <cell r="N736" t="str">
            <v xml:space="preserve">  </v>
          </cell>
          <cell r="O736" t="str">
            <v xml:space="preserve">  </v>
          </cell>
          <cell r="P736" t="str">
            <v xml:space="preserve">  </v>
          </cell>
        </row>
        <row r="737">
          <cell r="H737" t="str">
            <v xml:space="preserve">  </v>
          </cell>
          <cell r="I737" t="str">
            <v xml:space="preserve">  </v>
          </cell>
          <cell r="J737" t="str">
            <v xml:space="preserve">  </v>
          </cell>
          <cell r="K737" t="str">
            <v xml:space="preserve">  </v>
          </cell>
          <cell r="L737" t="str">
            <v xml:space="preserve">  </v>
          </cell>
          <cell r="M737" t="str">
            <v xml:space="preserve">  </v>
          </cell>
          <cell r="N737" t="str">
            <v xml:space="preserve">  </v>
          </cell>
          <cell r="O737" t="str">
            <v xml:space="preserve">  </v>
          </cell>
          <cell r="P737" t="str">
            <v xml:space="preserve">  </v>
          </cell>
        </row>
        <row r="738">
          <cell r="H738" t="str">
            <v xml:space="preserve">  </v>
          </cell>
          <cell r="I738" t="str">
            <v xml:space="preserve">  </v>
          </cell>
          <cell r="J738" t="str">
            <v xml:space="preserve">  </v>
          </cell>
          <cell r="K738" t="str">
            <v xml:space="preserve">  </v>
          </cell>
          <cell r="L738" t="str">
            <v xml:space="preserve">  </v>
          </cell>
          <cell r="M738" t="str">
            <v xml:space="preserve">  </v>
          </cell>
          <cell r="N738" t="str">
            <v xml:space="preserve">  </v>
          </cell>
          <cell r="O738" t="str">
            <v xml:space="preserve">  </v>
          </cell>
          <cell r="P738" t="str">
            <v xml:space="preserve">  </v>
          </cell>
        </row>
        <row r="739">
          <cell r="H739" t="str">
            <v xml:space="preserve">  </v>
          </cell>
          <cell r="I739" t="str">
            <v xml:space="preserve">  </v>
          </cell>
          <cell r="J739" t="str">
            <v xml:space="preserve">  </v>
          </cell>
          <cell r="K739" t="str">
            <v xml:space="preserve">  </v>
          </cell>
          <cell r="L739" t="str">
            <v xml:space="preserve">  </v>
          </cell>
          <cell r="M739" t="str">
            <v xml:space="preserve">  </v>
          </cell>
          <cell r="N739" t="str">
            <v xml:space="preserve">  </v>
          </cell>
          <cell r="O739" t="str">
            <v xml:space="preserve">  </v>
          </cell>
          <cell r="P739" t="str">
            <v xml:space="preserve">  </v>
          </cell>
        </row>
        <row r="740">
          <cell r="C740">
            <v>20460000</v>
          </cell>
          <cell r="D740" t="str">
            <v>USD</v>
          </cell>
          <cell r="E740" t="str">
            <v>BID</v>
          </cell>
          <cell r="F740" t="str">
            <v>5858/GN-EC</v>
          </cell>
          <cell r="G740" t="str">
            <v>CONAFIPS</v>
          </cell>
          <cell r="H740" t="str">
            <v xml:space="preserve"> 19.08.2024 </v>
          </cell>
          <cell r="I740">
            <v>500000</v>
          </cell>
          <cell r="J740" t="str">
            <v xml:space="preserve">  </v>
          </cell>
          <cell r="K740" t="str">
            <v xml:space="preserve">  </v>
          </cell>
          <cell r="L740" t="str">
            <v xml:space="preserve">  </v>
          </cell>
          <cell r="M740" t="str">
            <v xml:space="preserve">  </v>
          </cell>
          <cell r="N740" t="str">
            <v xml:space="preserve">  </v>
          </cell>
          <cell r="O740" t="str">
            <v xml:space="preserve">  </v>
          </cell>
          <cell r="P740">
            <v>500000</v>
          </cell>
        </row>
        <row r="741">
          <cell r="H741" t="str">
            <v xml:space="preserve">  </v>
          </cell>
          <cell r="I741" t="str">
            <v xml:space="preserve">  </v>
          </cell>
          <cell r="J741" t="str">
            <v xml:space="preserve">  </v>
          </cell>
          <cell r="K741" t="str">
            <v xml:space="preserve">  </v>
          </cell>
          <cell r="L741" t="str">
            <v xml:space="preserve">  </v>
          </cell>
          <cell r="M741" t="str">
            <v xml:space="preserve">  </v>
          </cell>
          <cell r="N741" t="str">
            <v xml:space="preserve">  </v>
          </cell>
          <cell r="O741" t="str">
            <v xml:space="preserve">  </v>
          </cell>
          <cell r="P741" t="str">
            <v xml:space="preserve">  </v>
          </cell>
        </row>
        <row r="742">
          <cell r="H742" t="str">
            <v xml:space="preserve">  </v>
          </cell>
          <cell r="I742" t="str">
            <v xml:space="preserve">  </v>
          </cell>
          <cell r="J742" t="str">
            <v xml:space="preserve">  </v>
          </cell>
          <cell r="K742" t="str">
            <v xml:space="preserve">  </v>
          </cell>
          <cell r="L742" t="str">
            <v xml:space="preserve">  </v>
          </cell>
          <cell r="M742" t="str">
            <v xml:space="preserve">  </v>
          </cell>
          <cell r="N742" t="str">
            <v xml:space="preserve">  </v>
          </cell>
          <cell r="O742" t="str">
            <v xml:space="preserve">  </v>
          </cell>
          <cell r="P742" t="str">
            <v xml:space="preserve">  </v>
          </cell>
        </row>
        <row r="743">
          <cell r="H743" t="str">
            <v xml:space="preserve">  </v>
          </cell>
          <cell r="I743" t="str">
            <v xml:space="preserve">  </v>
          </cell>
          <cell r="J743" t="str">
            <v xml:space="preserve">  </v>
          </cell>
          <cell r="K743" t="str">
            <v xml:space="preserve">  </v>
          </cell>
          <cell r="L743" t="str">
            <v xml:space="preserve">  </v>
          </cell>
          <cell r="M743" t="str">
            <v xml:space="preserve">  </v>
          </cell>
          <cell r="N743" t="str">
            <v xml:space="preserve">  </v>
          </cell>
          <cell r="O743" t="str">
            <v xml:space="preserve">  </v>
          </cell>
          <cell r="P743" t="str">
            <v xml:space="preserve">  </v>
          </cell>
        </row>
        <row r="744">
          <cell r="H744" t="str">
            <v xml:space="preserve">  </v>
          </cell>
          <cell r="I744" t="str">
            <v xml:space="preserve">  </v>
          </cell>
          <cell r="J744" t="str">
            <v xml:space="preserve">  </v>
          </cell>
          <cell r="K744" t="str">
            <v xml:space="preserve">  </v>
          </cell>
          <cell r="L744" t="str">
            <v xml:space="preserve">  </v>
          </cell>
          <cell r="M744" t="str">
            <v xml:space="preserve">  </v>
          </cell>
          <cell r="N744" t="str">
            <v xml:space="preserve">  </v>
          </cell>
          <cell r="O744" t="str">
            <v xml:space="preserve">  </v>
          </cell>
          <cell r="P744" t="str">
            <v xml:space="preserve">  </v>
          </cell>
        </row>
        <row r="745">
          <cell r="H745" t="str">
            <v xml:space="preserve">  </v>
          </cell>
          <cell r="I745" t="str">
            <v xml:space="preserve">  </v>
          </cell>
          <cell r="J745" t="str">
            <v xml:space="preserve">  </v>
          </cell>
          <cell r="K745" t="str">
            <v xml:space="preserve">  </v>
          </cell>
          <cell r="L745" t="str">
            <v xml:space="preserve">  </v>
          </cell>
          <cell r="M745" t="str">
            <v xml:space="preserve">  </v>
          </cell>
          <cell r="N745" t="str">
            <v xml:space="preserve">  </v>
          </cell>
          <cell r="O745" t="str">
            <v xml:space="preserve">  </v>
          </cell>
          <cell r="P745" t="str">
            <v xml:space="preserve">  </v>
          </cell>
        </row>
        <row r="746">
          <cell r="C746">
            <v>20470000</v>
          </cell>
          <cell r="D746" t="str">
            <v>USD</v>
          </cell>
          <cell r="E746" t="str">
            <v>BID</v>
          </cell>
          <cell r="F746" t="str">
            <v>5909/OC-EC</v>
          </cell>
          <cell r="G746" t="str">
            <v>GOBIERNO CENTRAL</v>
          </cell>
          <cell r="H746" t="str">
            <v xml:space="preserve"> 07.10.2024 </v>
          </cell>
          <cell r="I746">
            <v>500000000</v>
          </cell>
          <cell r="J746" t="str">
            <v xml:space="preserve">  </v>
          </cell>
          <cell r="K746" t="str">
            <v xml:space="preserve">  </v>
          </cell>
          <cell r="L746" t="str">
            <v xml:space="preserve">  </v>
          </cell>
          <cell r="M746" t="str">
            <v xml:space="preserve">  </v>
          </cell>
          <cell r="N746" t="str">
            <v xml:space="preserve">  </v>
          </cell>
          <cell r="O746" t="str">
            <v xml:space="preserve">  </v>
          </cell>
          <cell r="P746">
            <v>500000000</v>
          </cell>
        </row>
        <row r="747">
          <cell r="H747" t="str">
            <v xml:space="preserve">  </v>
          </cell>
          <cell r="I747" t="str">
            <v xml:space="preserve">  </v>
          </cell>
          <cell r="J747" t="str">
            <v xml:space="preserve">  </v>
          </cell>
          <cell r="K747" t="str">
            <v xml:space="preserve">  </v>
          </cell>
          <cell r="L747" t="str">
            <v xml:space="preserve">  </v>
          </cell>
          <cell r="M747" t="str">
            <v xml:space="preserve">  </v>
          </cell>
          <cell r="N747" t="str">
            <v xml:space="preserve">  </v>
          </cell>
          <cell r="O747" t="str">
            <v xml:space="preserve">  </v>
          </cell>
          <cell r="P747" t="str">
            <v xml:space="preserve">  </v>
          </cell>
        </row>
        <row r="748">
          <cell r="H748" t="str">
            <v xml:space="preserve">  </v>
          </cell>
          <cell r="I748" t="str">
            <v xml:space="preserve">  </v>
          </cell>
          <cell r="J748" t="str">
            <v xml:space="preserve">  </v>
          </cell>
          <cell r="K748" t="str">
            <v xml:space="preserve">  </v>
          </cell>
          <cell r="L748" t="str">
            <v xml:space="preserve">  </v>
          </cell>
          <cell r="M748" t="str">
            <v xml:space="preserve">  </v>
          </cell>
          <cell r="N748" t="str">
            <v xml:space="preserve">  </v>
          </cell>
          <cell r="O748" t="str">
            <v xml:space="preserve">  </v>
          </cell>
          <cell r="P748" t="str">
            <v xml:space="preserve">  </v>
          </cell>
        </row>
        <row r="749">
          <cell r="H749" t="str">
            <v xml:space="preserve">  </v>
          </cell>
          <cell r="I749" t="str">
            <v xml:space="preserve">  </v>
          </cell>
          <cell r="J749" t="str">
            <v xml:space="preserve">  </v>
          </cell>
          <cell r="K749" t="str">
            <v xml:space="preserve">  </v>
          </cell>
          <cell r="L749" t="str">
            <v xml:space="preserve">  </v>
          </cell>
          <cell r="M749" t="str">
            <v xml:space="preserve">  </v>
          </cell>
          <cell r="N749" t="str">
            <v xml:space="preserve">  </v>
          </cell>
          <cell r="O749" t="str">
            <v xml:space="preserve">  </v>
          </cell>
          <cell r="P749" t="str">
            <v xml:space="preserve">  </v>
          </cell>
        </row>
        <row r="750">
          <cell r="H750" t="str">
            <v xml:space="preserve">  </v>
          </cell>
          <cell r="I750" t="str">
            <v xml:space="preserve">  </v>
          </cell>
          <cell r="J750" t="str">
            <v xml:space="preserve">  </v>
          </cell>
          <cell r="K750" t="str">
            <v xml:space="preserve">  </v>
          </cell>
          <cell r="L750" t="str">
            <v xml:space="preserve">  </v>
          </cell>
          <cell r="M750" t="str">
            <v xml:space="preserve">  </v>
          </cell>
          <cell r="N750" t="str">
            <v xml:space="preserve">  </v>
          </cell>
          <cell r="O750" t="str">
            <v xml:space="preserve">  </v>
          </cell>
          <cell r="P750" t="str">
            <v xml:space="preserve">  </v>
          </cell>
        </row>
        <row r="751">
          <cell r="H751" t="str">
            <v xml:space="preserve">  </v>
          </cell>
          <cell r="I751" t="str">
            <v xml:space="preserve">  </v>
          </cell>
          <cell r="J751" t="str">
            <v xml:space="preserve">  </v>
          </cell>
          <cell r="K751" t="str">
            <v xml:space="preserve">  </v>
          </cell>
          <cell r="L751" t="str">
            <v xml:space="preserve">  </v>
          </cell>
          <cell r="M751" t="str">
            <v xml:space="preserve">  </v>
          </cell>
          <cell r="N751" t="str">
            <v xml:space="preserve">  </v>
          </cell>
          <cell r="O751" t="str">
            <v xml:space="preserve">  </v>
          </cell>
          <cell r="P751" t="str">
            <v xml:space="preserve">  </v>
          </cell>
        </row>
        <row r="752">
          <cell r="C752">
            <v>20480000</v>
          </cell>
          <cell r="D752" t="str">
            <v>USD</v>
          </cell>
          <cell r="E752" t="str">
            <v>BID</v>
          </cell>
          <cell r="F752" t="str">
            <v>5987/OC-EC</v>
          </cell>
          <cell r="G752" t="str">
            <v>GOBIERNO CENTRAL</v>
          </cell>
          <cell r="H752" t="str">
            <v xml:space="preserve"> 18.03.2025 </v>
          </cell>
          <cell r="I752">
            <v>11900000</v>
          </cell>
          <cell r="J752" t="str">
            <v xml:space="preserve">  </v>
          </cell>
          <cell r="K752" t="str">
            <v xml:space="preserve">  </v>
          </cell>
          <cell r="L752" t="str">
            <v xml:space="preserve">  </v>
          </cell>
          <cell r="M752" t="str">
            <v xml:space="preserve">  </v>
          </cell>
          <cell r="N752" t="str">
            <v xml:space="preserve">  </v>
          </cell>
          <cell r="O752" t="str">
            <v xml:space="preserve">  </v>
          </cell>
          <cell r="P752">
            <v>11900000</v>
          </cell>
        </row>
        <row r="753">
          <cell r="H753" t="str">
            <v xml:space="preserve">  </v>
          </cell>
          <cell r="I753" t="str">
            <v xml:space="preserve">  </v>
          </cell>
          <cell r="J753" t="str">
            <v xml:space="preserve">  </v>
          </cell>
          <cell r="K753" t="str">
            <v xml:space="preserve">  </v>
          </cell>
          <cell r="L753" t="str">
            <v xml:space="preserve">  </v>
          </cell>
          <cell r="M753" t="str">
            <v xml:space="preserve">  </v>
          </cell>
          <cell r="N753" t="str">
            <v xml:space="preserve">  </v>
          </cell>
          <cell r="O753" t="str">
            <v xml:space="preserve">  </v>
          </cell>
          <cell r="P753" t="str">
            <v xml:space="preserve">  </v>
          </cell>
        </row>
        <row r="754">
          <cell r="H754" t="str">
            <v xml:space="preserve">  </v>
          </cell>
          <cell r="I754" t="str">
            <v xml:space="preserve">  </v>
          </cell>
          <cell r="J754" t="str">
            <v xml:space="preserve">  </v>
          </cell>
          <cell r="K754" t="str">
            <v xml:space="preserve">  </v>
          </cell>
          <cell r="L754" t="str">
            <v xml:space="preserve">  </v>
          </cell>
          <cell r="M754" t="str">
            <v xml:space="preserve">  </v>
          </cell>
          <cell r="N754" t="str">
            <v xml:space="preserve">  </v>
          </cell>
          <cell r="O754" t="str">
            <v xml:space="preserve">  </v>
          </cell>
          <cell r="P754" t="str">
            <v xml:space="preserve">  </v>
          </cell>
        </row>
        <row r="755">
          <cell r="H755" t="str">
            <v xml:space="preserve">  </v>
          </cell>
          <cell r="I755" t="str">
            <v xml:space="preserve">  </v>
          </cell>
          <cell r="J755" t="str">
            <v xml:space="preserve">  </v>
          </cell>
          <cell r="K755" t="str">
            <v xml:space="preserve">  </v>
          </cell>
          <cell r="L755" t="str">
            <v xml:space="preserve">  </v>
          </cell>
          <cell r="M755" t="str">
            <v xml:space="preserve">  </v>
          </cell>
          <cell r="N755" t="str">
            <v xml:space="preserve">  </v>
          </cell>
          <cell r="O755" t="str">
            <v xml:space="preserve">  </v>
          </cell>
          <cell r="P755" t="str">
            <v xml:space="preserve">  </v>
          </cell>
        </row>
        <row r="756">
          <cell r="H756" t="str">
            <v xml:space="preserve">  </v>
          </cell>
          <cell r="I756" t="str">
            <v xml:space="preserve">  </v>
          </cell>
          <cell r="J756" t="str">
            <v xml:space="preserve">  </v>
          </cell>
          <cell r="K756" t="str">
            <v xml:space="preserve">  </v>
          </cell>
          <cell r="L756" t="str">
            <v xml:space="preserve">  </v>
          </cell>
          <cell r="M756" t="str">
            <v xml:space="preserve">  </v>
          </cell>
          <cell r="N756" t="str">
            <v xml:space="preserve">  </v>
          </cell>
          <cell r="O756" t="str">
            <v xml:space="preserve">  </v>
          </cell>
          <cell r="P756" t="str">
            <v xml:space="preserve">  </v>
          </cell>
        </row>
        <row r="757">
          <cell r="H757" t="str">
            <v xml:space="preserve">  </v>
          </cell>
          <cell r="I757" t="str">
            <v xml:space="preserve">  </v>
          </cell>
          <cell r="J757" t="str">
            <v xml:space="preserve">  </v>
          </cell>
          <cell r="K757" t="str">
            <v xml:space="preserve">  </v>
          </cell>
          <cell r="L757" t="str">
            <v xml:space="preserve">  </v>
          </cell>
          <cell r="M757" t="str">
            <v xml:space="preserve">  </v>
          </cell>
          <cell r="N757" t="str">
            <v xml:space="preserve">  </v>
          </cell>
          <cell r="O757" t="str">
            <v xml:space="preserve">  </v>
          </cell>
          <cell r="P757" t="str">
            <v xml:space="preserve">  </v>
          </cell>
        </row>
        <row r="758">
          <cell r="C758">
            <v>20530000</v>
          </cell>
          <cell r="D758" t="str">
            <v>USD</v>
          </cell>
          <cell r="E758" t="str">
            <v>BID</v>
          </cell>
          <cell r="F758" t="str">
            <v>6014/OC-EC</v>
          </cell>
          <cell r="G758" t="str">
            <v>GOBIERNO CENTRAL</v>
          </cell>
          <cell r="H758" t="str">
            <v xml:space="preserve"> 26.06.2025 </v>
          </cell>
          <cell r="I758">
            <v>400000000</v>
          </cell>
          <cell r="J758" t="str">
            <v xml:space="preserve">  </v>
          </cell>
          <cell r="K758" t="str">
            <v xml:space="preserve">  </v>
          </cell>
          <cell r="L758" t="str">
            <v xml:space="preserve">  </v>
          </cell>
          <cell r="M758" t="str">
            <v xml:space="preserve">  </v>
          </cell>
          <cell r="N758" t="str">
            <v xml:space="preserve">  </v>
          </cell>
          <cell r="O758" t="str">
            <v xml:space="preserve">  </v>
          </cell>
          <cell r="P758">
            <v>400000000</v>
          </cell>
        </row>
        <row r="759">
          <cell r="H759" t="str">
            <v xml:space="preserve">  </v>
          </cell>
          <cell r="I759" t="str">
            <v xml:space="preserve">  </v>
          </cell>
          <cell r="J759" t="str">
            <v xml:space="preserve">  </v>
          </cell>
          <cell r="K759" t="str">
            <v xml:space="preserve">  </v>
          </cell>
          <cell r="L759" t="str">
            <v xml:space="preserve">  </v>
          </cell>
          <cell r="M759" t="str">
            <v xml:space="preserve">  </v>
          </cell>
          <cell r="N759" t="str">
            <v xml:space="preserve">  </v>
          </cell>
          <cell r="O759" t="str">
            <v xml:space="preserve">  </v>
          </cell>
          <cell r="P759" t="str">
            <v xml:space="preserve">  </v>
          </cell>
        </row>
        <row r="760">
          <cell r="H760" t="str">
            <v xml:space="preserve">  </v>
          </cell>
          <cell r="I760" t="str">
            <v xml:space="preserve">  </v>
          </cell>
          <cell r="J760" t="str">
            <v xml:space="preserve">  </v>
          </cell>
          <cell r="K760" t="str">
            <v xml:space="preserve">  </v>
          </cell>
          <cell r="L760" t="str">
            <v xml:space="preserve">  </v>
          </cell>
          <cell r="M760" t="str">
            <v xml:space="preserve">  </v>
          </cell>
          <cell r="N760" t="str">
            <v xml:space="preserve">  </v>
          </cell>
          <cell r="O760" t="str">
            <v xml:space="preserve">  </v>
          </cell>
          <cell r="P760" t="str">
            <v xml:space="preserve">  </v>
          </cell>
        </row>
        <row r="761">
          <cell r="H761" t="str">
            <v xml:space="preserve">  </v>
          </cell>
          <cell r="I761" t="str">
            <v xml:space="preserve">  </v>
          </cell>
          <cell r="J761" t="str">
            <v xml:space="preserve">  </v>
          </cell>
          <cell r="K761" t="str">
            <v xml:space="preserve">  </v>
          </cell>
          <cell r="L761" t="str">
            <v xml:space="preserve">  </v>
          </cell>
          <cell r="M761" t="str">
            <v xml:space="preserve">  </v>
          </cell>
          <cell r="N761" t="str">
            <v xml:space="preserve">  </v>
          </cell>
          <cell r="O761" t="str">
            <v xml:space="preserve">  </v>
          </cell>
          <cell r="P761" t="str">
            <v xml:space="preserve">  </v>
          </cell>
        </row>
        <row r="762">
          <cell r="H762" t="str">
            <v xml:space="preserve">  </v>
          </cell>
          <cell r="I762" t="str">
            <v xml:space="preserve">  </v>
          </cell>
          <cell r="J762" t="str">
            <v xml:space="preserve">  </v>
          </cell>
          <cell r="K762" t="str">
            <v xml:space="preserve">  </v>
          </cell>
          <cell r="L762" t="str">
            <v xml:space="preserve">  </v>
          </cell>
          <cell r="M762" t="str">
            <v xml:space="preserve">  </v>
          </cell>
          <cell r="N762" t="str">
            <v xml:space="preserve">  </v>
          </cell>
          <cell r="O762" t="str">
            <v xml:space="preserve">  </v>
          </cell>
          <cell r="P762" t="str">
            <v xml:space="preserve">  </v>
          </cell>
        </row>
        <row r="763">
          <cell r="H763" t="str">
            <v xml:space="preserve">  </v>
          </cell>
          <cell r="I763" t="str">
            <v xml:space="preserve">  </v>
          </cell>
          <cell r="J763" t="str">
            <v xml:space="preserve">  </v>
          </cell>
          <cell r="K763" t="str">
            <v xml:space="preserve">  </v>
          </cell>
          <cell r="L763" t="str">
            <v xml:space="preserve">  </v>
          </cell>
          <cell r="M763" t="str">
            <v xml:space="preserve">  </v>
          </cell>
          <cell r="N763" t="str">
            <v xml:space="preserve">  </v>
          </cell>
          <cell r="O763" t="str">
            <v xml:space="preserve">  </v>
          </cell>
          <cell r="P763" t="str">
            <v xml:space="preserve">  </v>
          </cell>
        </row>
        <row r="764">
          <cell r="C764">
            <v>20530001</v>
          </cell>
          <cell r="D764" t="str">
            <v>USD</v>
          </cell>
          <cell r="E764" t="str">
            <v>BID</v>
          </cell>
          <cell r="F764" t="str">
            <v>6096/OC-EC</v>
          </cell>
          <cell r="G764" t="str">
            <v>GOBIERNO CENTRAL</v>
          </cell>
          <cell r="H764" t="str">
            <v xml:space="preserve"> 12.12.2025 </v>
          </cell>
          <cell r="I764">
            <v>200000000</v>
          </cell>
          <cell r="J764" t="str">
            <v xml:space="preserve">  </v>
          </cell>
          <cell r="K764" t="str">
            <v xml:space="preserve">  </v>
          </cell>
          <cell r="L764" t="str">
            <v xml:space="preserve">  </v>
          </cell>
          <cell r="M764" t="str">
            <v xml:space="preserve">  </v>
          </cell>
          <cell r="N764" t="str">
            <v xml:space="preserve">  </v>
          </cell>
          <cell r="O764" t="str">
            <v xml:space="preserve">  </v>
          </cell>
          <cell r="P764">
            <v>200000000</v>
          </cell>
        </row>
        <row r="765">
          <cell r="H765" t="str">
            <v xml:space="preserve">  </v>
          </cell>
          <cell r="I765" t="str">
            <v xml:space="preserve">  </v>
          </cell>
          <cell r="J765" t="str">
            <v xml:space="preserve">  </v>
          </cell>
          <cell r="K765" t="str">
            <v xml:space="preserve">  </v>
          </cell>
          <cell r="L765" t="str">
            <v xml:space="preserve">  </v>
          </cell>
          <cell r="M765" t="str">
            <v xml:space="preserve">  </v>
          </cell>
          <cell r="N765" t="str">
            <v xml:space="preserve">  </v>
          </cell>
          <cell r="O765" t="str">
            <v xml:space="preserve">  </v>
          </cell>
          <cell r="P765" t="str">
            <v xml:space="preserve">  </v>
          </cell>
        </row>
        <row r="766">
          <cell r="H766" t="str">
            <v xml:space="preserve">  </v>
          </cell>
          <cell r="I766" t="str">
            <v xml:space="preserve">  </v>
          </cell>
          <cell r="J766" t="str">
            <v xml:space="preserve">  </v>
          </cell>
          <cell r="K766" t="str">
            <v xml:space="preserve">  </v>
          </cell>
          <cell r="L766" t="str">
            <v xml:space="preserve">  </v>
          </cell>
          <cell r="M766" t="str">
            <v xml:space="preserve">  </v>
          </cell>
          <cell r="N766" t="str">
            <v xml:space="preserve">  </v>
          </cell>
          <cell r="O766" t="str">
            <v xml:space="preserve">  </v>
          </cell>
          <cell r="P766" t="str">
            <v xml:space="preserve">  </v>
          </cell>
        </row>
        <row r="767">
          <cell r="H767" t="str">
            <v xml:space="preserve">  </v>
          </cell>
          <cell r="I767" t="str">
            <v xml:space="preserve">  </v>
          </cell>
          <cell r="J767" t="str">
            <v xml:space="preserve">  </v>
          </cell>
          <cell r="K767" t="str">
            <v xml:space="preserve">  </v>
          </cell>
          <cell r="L767" t="str">
            <v xml:space="preserve">  </v>
          </cell>
          <cell r="M767" t="str">
            <v xml:space="preserve">  </v>
          </cell>
          <cell r="N767" t="str">
            <v xml:space="preserve">  </v>
          </cell>
          <cell r="O767" t="str">
            <v xml:space="preserve">  </v>
          </cell>
          <cell r="P767" t="str">
            <v xml:space="preserve">  </v>
          </cell>
        </row>
        <row r="768">
          <cell r="H768" t="str">
            <v xml:space="preserve">  </v>
          </cell>
          <cell r="I768" t="str">
            <v xml:space="preserve">  </v>
          </cell>
          <cell r="J768" t="str">
            <v xml:space="preserve">  </v>
          </cell>
          <cell r="K768" t="str">
            <v xml:space="preserve">  </v>
          </cell>
          <cell r="L768" t="str">
            <v xml:space="preserve">  </v>
          </cell>
          <cell r="M768" t="str">
            <v xml:space="preserve">  </v>
          </cell>
          <cell r="N768" t="str">
            <v xml:space="preserve">  </v>
          </cell>
          <cell r="O768" t="str">
            <v xml:space="preserve">  </v>
          </cell>
          <cell r="P768" t="str">
            <v xml:space="preserve">  </v>
          </cell>
        </row>
        <row r="769">
          <cell r="H769" t="str">
            <v xml:space="preserve">  </v>
          </cell>
          <cell r="I769" t="str">
            <v xml:space="preserve">  </v>
          </cell>
          <cell r="J769" t="str">
            <v xml:space="preserve">  </v>
          </cell>
          <cell r="K769" t="str">
            <v xml:space="preserve">  </v>
          </cell>
          <cell r="L769" t="str">
            <v xml:space="preserve">  </v>
          </cell>
          <cell r="M769" t="str">
            <v xml:space="preserve">  </v>
          </cell>
          <cell r="N769" t="str">
            <v xml:space="preserve">  </v>
          </cell>
          <cell r="O769" t="str">
            <v xml:space="preserve">  </v>
          </cell>
          <cell r="P769" t="str">
            <v xml:space="preserve">  </v>
          </cell>
        </row>
        <row r="770">
          <cell r="C770">
            <v>20574000</v>
          </cell>
          <cell r="D770" t="str">
            <v>USD</v>
          </cell>
          <cell r="E770" t="str">
            <v>BIRF</v>
          </cell>
          <cell r="F770" t="str">
            <v>7496-0 EC</v>
          </cell>
          <cell r="G770" t="str">
            <v>CON. PROV. CHIMBORAZ</v>
          </cell>
          <cell r="H770" t="str">
            <v xml:space="preserve"> 18.04.2008 </v>
          </cell>
          <cell r="I770">
            <v>1036960.14</v>
          </cell>
          <cell r="J770" t="str">
            <v xml:space="preserve">  </v>
          </cell>
          <cell r="K770" t="str">
            <v xml:space="preserve">  </v>
          </cell>
          <cell r="L770" t="str">
            <v xml:space="preserve">  </v>
          </cell>
          <cell r="M770" t="str">
            <v xml:space="preserve">  </v>
          </cell>
          <cell r="N770" t="str">
            <v xml:space="preserve">  </v>
          </cell>
          <cell r="O770" t="str">
            <v xml:space="preserve">  </v>
          </cell>
          <cell r="P770">
            <v>1036960.14</v>
          </cell>
        </row>
        <row r="771">
          <cell r="H771" t="str">
            <v xml:space="preserve">  </v>
          </cell>
          <cell r="I771" t="str">
            <v xml:space="preserve">  </v>
          </cell>
          <cell r="J771" t="str">
            <v xml:space="preserve">  </v>
          </cell>
          <cell r="K771" t="str">
            <v xml:space="preserve">  </v>
          </cell>
          <cell r="L771" t="str">
            <v xml:space="preserve">  </v>
          </cell>
          <cell r="M771" t="str">
            <v xml:space="preserve">  </v>
          </cell>
          <cell r="N771" t="str">
            <v xml:space="preserve">  </v>
          </cell>
          <cell r="O771" t="str">
            <v xml:space="preserve">  </v>
          </cell>
          <cell r="P771" t="str">
            <v xml:space="preserve">  </v>
          </cell>
        </row>
        <row r="772">
          <cell r="H772" t="str">
            <v xml:space="preserve">  </v>
          </cell>
          <cell r="I772" t="str">
            <v xml:space="preserve">  </v>
          </cell>
          <cell r="J772" t="str">
            <v xml:space="preserve">  </v>
          </cell>
          <cell r="K772" t="str">
            <v xml:space="preserve">  </v>
          </cell>
          <cell r="L772" t="str">
            <v xml:space="preserve">  </v>
          </cell>
          <cell r="M772" t="str">
            <v xml:space="preserve">  </v>
          </cell>
          <cell r="N772" t="str">
            <v xml:space="preserve">  </v>
          </cell>
          <cell r="O772" t="str">
            <v xml:space="preserve">  </v>
          </cell>
          <cell r="P772" t="str">
            <v xml:space="preserve">  </v>
          </cell>
        </row>
        <row r="773">
          <cell r="H773" t="str">
            <v xml:space="preserve">  </v>
          </cell>
          <cell r="I773" t="str">
            <v xml:space="preserve">  </v>
          </cell>
          <cell r="J773" t="str">
            <v xml:space="preserve">  </v>
          </cell>
          <cell r="K773" t="str">
            <v xml:space="preserve">  </v>
          </cell>
          <cell r="L773" t="str">
            <v xml:space="preserve">  </v>
          </cell>
          <cell r="M773" t="str">
            <v xml:space="preserve">  </v>
          </cell>
          <cell r="N773" t="str">
            <v xml:space="preserve">  </v>
          </cell>
          <cell r="O773" t="str">
            <v xml:space="preserve">  </v>
          </cell>
          <cell r="P773" t="str">
            <v xml:space="preserve">  </v>
          </cell>
        </row>
        <row r="774">
          <cell r="H774" t="str">
            <v xml:space="preserve">  </v>
          </cell>
          <cell r="I774" t="str">
            <v xml:space="preserve">  </v>
          </cell>
          <cell r="J774" t="str">
            <v xml:space="preserve">  </v>
          </cell>
          <cell r="K774" t="str">
            <v xml:space="preserve">  </v>
          </cell>
          <cell r="L774" t="str">
            <v xml:space="preserve">  </v>
          </cell>
          <cell r="M774" t="str">
            <v xml:space="preserve">  </v>
          </cell>
          <cell r="N774" t="str">
            <v xml:space="preserve">  </v>
          </cell>
          <cell r="O774" t="str">
            <v xml:space="preserve">  </v>
          </cell>
          <cell r="P774" t="str">
            <v xml:space="preserve">  </v>
          </cell>
        </row>
        <row r="775">
          <cell r="H775" t="str">
            <v xml:space="preserve">  </v>
          </cell>
          <cell r="I775" t="str">
            <v xml:space="preserve">  </v>
          </cell>
          <cell r="J775" t="str">
            <v xml:space="preserve">  </v>
          </cell>
          <cell r="K775" t="str">
            <v xml:space="preserve">  </v>
          </cell>
          <cell r="L775" t="str">
            <v xml:space="preserve">  </v>
          </cell>
          <cell r="M775" t="str">
            <v xml:space="preserve">  </v>
          </cell>
          <cell r="N775" t="str">
            <v xml:space="preserve">  </v>
          </cell>
          <cell r="O775" t="str">
            <v xml:space="preserve">  </v>
          </cell>
          <cell r="P775" t="str">
            <v xml:space="preserve">  </v>
          </cell>
        </row>
        <row r="776">
          <cell r="C776">
            <v>20575000</v>
          </cell>
          <cell r="D776" t="str">
            <v>USD</v>
          </cell>
          <cell r="E776" t="str">
            <v>BIRF</v>
          </cell>
          <cell r="F776" t="str">
            <v>8285-0 EC</v>
          </cell>
          <cell r="G776" t="str">
            <v>DMQ</v>
          </cell>
          <cell r="H776" t="str">
            <v xml:space="preserve"> 11.11.2013 </v>
          </cell>
          <cell r="I776">
            <v>204507656.09999999</v>
          </cell>
          <cell r="J776" t="str">
            <v xml:space="preserve">  </v>
          </cell>
          <cell r="K776" t="str">
            <v xml:space="preserve">  </v>
          </cell>
          <cell r="L776" t="str">
            <v xml:space="preserve">  </v>
          </cell>
          <cell r="M776" t="str">
            <v xml:space="preserve">  </v>
          </cell>
          <cell r="N776" t="str">
            <v xml:space="preserve">  </v>
          </cell>
          <cell r="O776" t="str">
            <v xml:space="preserve">  </v>
          </cell>
          <cell r="P776">
            <v>204507656.09999999</v>
          </cell>
        </row>
        <row r="777">
          <cell r="H777" t="str">
            <v xml:space="preserve">  </v>
          </cell>
          <cell r="I777" t="str">
            <v xml:space="preserve">  </v>
          </cell>
          <cell r="J777" t="str">
            <v xml:space="preserve">  </v>
          </cell>
          <cell r="K777" t="str">
            <v xml:space="preserve">  </v>
          </cell>
          <cell r="L777" t="str">
            <v xml:space="preserve">  </v>
          </cell>
          <cell r="M777" t="str">
            <v xml:space="preserve">  </v>
          </cell>
          <cell r="N777" t="str">
            <v xml:space="preserve">  </v>
          </cell>
          <cell r="O777" t="str">
            <v xml:space="preserve">  </v>
          </cell>
          <cell r="P777" t="str">
            <v xml:space="preserve">  </v>
          </cell>
        </row>
        <row r="778">
          <cell r="H778" t="str">
            <v xml:space="preserve">  </v>
          </cell>
          <cell r="I778" t="str">
            <v xml:space="preserve">  </v>
          </cell>
          <cell r="J778" t="str">
            <v xml:space="preserve">  </v>
          </cell>
          <cell r="K778" t="str">
            <v xml:space="preserve">  </v>
          </cell>
          <cell r="L778" t="str">
            <v xml:space="preserve">  </v>
          </cell>
          <cell r="M778" t="str">
            <v xml:space="preserve">  </v>
          </cell>
          <cell r="N778" t="str">
            <v xml:space="preserve">  </v>
          </cell>
          <cell r="O778" t="str">
            <v xml:space="preserve">  </v>
          </cell>
          <cell r="P778" t="str">
            <v xml:space="preserve">  </v>
          </cell>
        </row>
        <row r="779">
          <cell r="H779" t="str">
            <v xml:space="preserve">  </v>
          </cell>
          <cell r="I779" t="str">
            <v xml:space="preserve">  </v>
          </cell>
          <cell r="J779" t="str">
            <v xml:space="preserve">  </v>
          </cell>
          <cell r="K779" t="str">
            <v xml:space="preserve">  </v>
          </cell>
          <cell r="L779" t="str">
            <v xml:space="preserve">  </v>
          </cell>
          <cell r="M779" t="str">
            <v xml:space="preserve">  </v>
          </cell>
          <cell r="N779" t="str">
            <v xml:space="preserve">  </v>
          </cell>
          <cell r="O779" t="str">
            <v xml:space="preserve">  </v>
          </cell>
          <cell r="P779" t="str">
            <v xml:space="preserve">  </v>
          </cell>
        </row>
        <row r="780">
          <cell r="H780" t="str">
            <v xml:space="preserve">  </v>
          </cell>
          <cell r="I780" t="str">
            <v xml:space="preserve">  </v>
          </cell>
          <cell r="J780" t="str">
            <v xml:space="preserve">  </v>
          </cell>
          <cell r="K780" t="str">
            <v xml:space="preserve">  </v>
          </cell>
          <cell r="L780" t="str">
            <v xml:space="preserve">  </v>
          </cell>
          <cell r="M780" t="str">
            <v xml:space="preserve">  </v>
          </cell>
          <cell r="N780" t="str">
            <v xml:space="preserve">  </v>
          </cell>
          <cell r="O780" t="str">
            <v xml:space="preserve">  </v>
          </cell>
          <cell r="P780" t="str">
            <v xml:space="preserve">  </v>
          </cell>
        </row>
        <row r="781">
          <cell r="H781" t="str">
            <v xml:space="preserve">  </v>
          </cell>
          <cell r="I781" t="str">
            <v xml:space="preserve">  </v>
          </cell>
          <cell r="J781" t="str">
            <v xml:space="preserve">  </v>
          </cell>
          <cell r="K781" t="str">
            <v xml:space="preserve">  </v>
          </cell>
          <cell r="L781" t="str">
            <v xml:space="preserve">  </v>
          </cell>
          <cell r="M781" t="str">
            <v xml:space="preserve">  </v>
          </cell>
          <cell r="N781" t="str">
            <v xml:space="preserve">  </v>
          </cell>
          <cell r="O781" t="str">
            <v xml:space="preserve">  </v>
          </cell>
          <cell r="P781" t="str">
            <v xml:space="preserve">  </v>
          </cell>
        </row>
        <row r="782">
          <cell r="C782">
            <v>20576000</v>
          </cell>
          <cell r="D782" t="str">
            <v>USD</v>
          </cell>
          <cell r="E782" t="str">
            <v>BIRF</v>
          </cell>
          <cell r="F782" t="str">
            <v>8289-0 EC</v>
          </cell>
          <cell r="G782" t="str">
            <v>MUN. MANTA</v>
          </cell>
          <cell r="H782" t="str">
            <v xml:space="preserve"> 20.11.2013 </v>
          </cell>
          <cell r="I782">
            <v>74961986.890000001</v>
          </cell>
          <cell r="J782" t="str">
            <v xml:space="preserve">  </v>
          </cell>
          <cell r="K782" t="str">
            <v xml:space="preserve">  </v>
          </cell>
          <cell r="L782" t="str">
            <v xml:space="preserve">  </v>
          </cell>
          <cell r="M782" t="str">
            <v xml:space="preserve">  </v>
          </cell>
          <cell r="N782" t="str">
            <v xml:space="preserve">  </v>
          </cell>
          <cell r="O782" t="str">
            <v xml:space="preserve">  </v>
          </cell>
          <cell r="P782">
            <v>74961986.890000001</v>
          </cell>
        </row>
        <row r="783">
          <cell r="H783" t="str">
            <v xml:space="preserve">  </v>
          </cell>
          <cell r="I783" t="str">
            <v xml:space="preserve">  </v>
          </cell>
          <cell r="J783" t="str">
            <v xml:space="preserve">  </v>
          </cell>
          <cell r="K783" t="str">
            <v xml:space="preserve">  </v>
          </cell>
          <cell r="L783" t="str">
            <v xml:space="preserve">  </v>
          </cell>
          <cell r="M783" t="str">
            <v xml:space="preserve">  </v>
          </cell>
          <cell r="N783" t="str">
            <v xml:space="preserve">  </v>
          </cell>
          <cell r="O783" t="str">
            <v xml:space="preserve">  </v>
          </cell>
          <cell r="P783" t="str">
            <v xml:space="preserve">  </v>
          </cell>
        </row>
        <row r="784">
          <cell r="H784" t="str">
            <v xml:space="preserve">  </v>
          </cell>
          <cell r="I784" t="str">
            <v xml:space="preserve">  </v>
          </cell>
          <cell r="J784" t="str">
            <v xml:space="preserve">  </v>
          </cell>
          <cell r="K784" t="str">
            <v xml:space="preserve">  </v>
          </cell>
          <cell r="L784" t="str">
            <v xml:space="preserve">  </v>
          </cell>
          <cell r="M784" t="str">
            <v xml:space="preserve">  </v>
          </cell>
          <cell r="N784" t="str">
            <v xml:space="preserve">  </v>
          </cell>
          <cell r="O784" t="str">
            <v xml:space="preserve">  </v>
          </cell>
          <cell r="P784" t="str">
            <v xml:space="preserve">  </v>
          </cell>
        </row>
        <row r="785">
          <cell r="H785" t="str">
            <v xml:space="preserve">  </v>
          </cell>
          <cell r="I785" t="str">
            <v xml:space="preserve">  </v>
          </cell>
          <cell r="J785" t="str">
            <v xml:space="preserve">  </v>
          </cell>
          <cell r="K785" t="str">
            <v xml:space="preserve">  </v>
          </cell>
          <cell r="L785" t="str">
            <v xml:space="preserve">  </v>
          </cell>
          <cell r="M785" t="str">
            <v xml:space="preserve">  </v>
          </cell>
          <cell r="N785" t="str">
            <v xml:space="preserve">  </v>
          </cell>
          <cell r="O785" t="str">
            <v xml:space="preserve">  </v>
          </cell>
          <cell r="P785" t="str">
            <v xml:space="preserve">  </v>
          </cell>
        </row>
        <row r="786">
          <cell r="H786" t="str">
            <v xml:space="preserve">  </v>
          </cell>
          <cell r="I786" t="str">
            <v xml:space="preserve">  </v>
          </cell>
          <cell r="J786" t="str">
            <v xml:space="preserve">  </v>
          </cell>
          <cell r="K786" t="str">
            <v xml:space="preserve">  </v>
          </cell>
          <cell r="L786" t="str">
            <v xml:space="preserve">  </v>
          </cell>
          <cell r="M786" t="str">
            <v xml:space="preserve">  </v>
          </cell>
          <cell r="N786" t="str">
            <v xml:space="preserve">  </v>
          </cell>
          <cell r="O786" t="str">
            <v xml:space="preserve">  </v>
          </cell>
          <cell r="P786" t="str">
            <v xml:space="preserve">  </v>
          </cell>
        </row>
        <row r="787">
          <cell r="H787" t="str">
            <v xml:space="preserve">  </v>
          </cell>
          <cell r="I787" t="str">
            <v xml:space="preserve">  </v>
          </cell>
          <cell r="J787" t="str">
            <v xml:space="preserve">  </v>
          </cell>
          <cell r="K787" t="str">
            <v xml:space="preserve">  </v>
          </cell>
          <cell r="L787" t="str">
            <v xml:space="preserve">  </v>
          </cell>
          <cell r="M787" t="str">
            <v xml:space="preserve">  </v>
          </cell>
          <cell r="N787" t="str">
            <v xml:space="preserve">  </v>
          </cell>
          <cell r="O787" t="str">
            <v xml:space="preserve">  </v>
          </cell>
          <cell r="P787" t="str">
            <v xml:space="preserve">  </v>
          </cell>
        </row>
        <row r="788">
          <cell r="C788">
            <v>20577000</v>
          </cell>
          <cell r="D788" t="str">
            <v>USD</v>
          </cell>
          <cell r="E788" t="str">
            <v>BIRF</v>
          </cell>
          <cell r="F788" t="str">
            <v>8505-0 EC</v>
          </cell>
          <cell r="G788" t="str">
            <v>EMAPA-G</v>
          </cell>
          <cell r="H788" t="str">
            <v xml:space="preserve"> 29.06.2015 </v>
          </cell>
          <cell r="I788">
            <v>102500000</v>
          </cell>
          <cell r="J788" t="str">
            <v xml:space="preserve">  </v>
          </cell>
          <cell r="K788" t="str">
            <v xml:space="preserve">  </v>
          </cell>
          <cell r="L788" t="str">
            <v xml:space="preserve">  </v>
          </cell>
          <cell r="M788" t="str">
            <v xml:space="preserve">  </v>
          </cell>
          <cell r="N788" t="str">
            <v xml:space="preserve">  </v>
          </cell>
          <cell r="O788" t="str">
            <v xml:space="preserve">  </v>
          </cell>
          <cell r="P788">
            <v>102500000</v>
          </cell>
        </row>
        <row r="789">
          <cell r="H789" t="str">
            <v xml:space="preserve">  </v>
          </cell>
          <cell r="I789" t="str">
            <v xml:space="preserve">  </v>
          </cell>
          <cell r="J789" t="str">
            <v xml:space="preserve">  </v>
          </cell>
          <cell r="K789" t="str">
            <v xml:space="preserve">  </v>
          </cell>
          <cell r="L789" t="str">
            <v xml:space="preserve">  </v>
          </cell>
          <cell r="M789" t="str">
            <v xml:space="preserve">  </v>
          </cell>
          <cell r="N789" t="str">
            <v xml:space="preserve">  </v>
          </cell>
          <cell r="O789" t="str">
            <v xml:space="preserve">  </v>
          </cell>
          <cell r="P789" t="str">
            <v xml:space="preserve">  </v>
          </cell>
        </row>
        <row r="790">
          <cell r="H790" t="str">
            <v xml:space="preserve">  </v>
          </cell>
          <cell r="I790" t="str">
            <v xml:space="preserve">  </v>
          </cell>
          <cell r="J790" t="str">
            <v xml:space="preserve">  </v>
          </cell>
          <cell r="K790" t="str">
            <v xml:space="preserve">  </v>
          </cell>
          <cell r="L790" t="str">
            <v xml:space="preserve">  </v>
          </cell>
          <cell r="M790" t="str">
            <v xml:space="preserve">  </v>
          </cell>
          <cell r="N790" t="str">
            <v xml:space="preserve">  </v>
          </cell>
          <cell r="O790" t="str">
            <v xml:space="preserve">  </v>
          </cell>
          <cell r="P790" t="str">
            <v xml:space="preserve">  </v>
          </cell>
        </row>
        <row r="791">
          <cell r="H791" t="str">
            <v xml:space="preserve">  </v>
          </cell>
          <cell r="I791" t="str">
            <v xml:space="preserve">  </v>
          </cell>
          <cell r="J791" t="str">
            <v xml:space="preserve">  </v>
          </cell>
          <cell r="K791" t="str">
            <v xml:space="preserve">  </v>
          </cell>
          <cell r="L791" t="str">
            <v xml:space="preserve">  </v>
          </cell>
          <cell r="M791" t="str">
            <v xml:space="preserve">  </v>
          </cell>
          <cell r="N791" t="str">
            <v xml:space="preserve">  </v>
          </cell>
          <cell r="O791" t="str">
            <v xml:space="preserve">  </v>
          </cell>
          <cell r="P791" t="str">
            <v xml:space="preserve">  </v>
          </cell>
        </row>
        <row r="792">
          <cell r="H792" t="str">
            <v xml:space="preserve">  </v>
          </cell>
          <cell r="I792" t="str">
            <v xml:space="preserve">  </v>
          </cell>
          <cell r="J792" t="str">
            <v xml:space="preserve">  </v>
          </cell>
          <cell r="K792" t="str">
            <v xml:space="preserve">  </v>
          </cell>
          <cell r="L792" t="str">
            <v xml:space="preserve">  </v>
          </cell>
          <cell r="M792" t="str">
            <v xml:space="preserve">  </v>
          </cell>
          <cell r="N792" t="str">
            <v xml:space="preserve">  </v>
          </cell>
          <cell r="O792" t="str">
            <v xml:space="preserve">  </v>
          </cell>
          <cell r="P792" t="str">
            <v xml:space="preserve">  </v>
          </cell>
        </row>
        <row r="793">
          <cell r="H793" t="str">
            <v xml:space="preserve">  </v>
          </cell>
          <cell r="I793" t="str">
            <v xml:space="preserve">  </v>
          </cell>
          <cell r="J793" t="str">
            <v xml:space="preserve">  </v>
          </cell>
          <cell r="K793" t="str">
            <v xml:space="preserve">  </v>
          </cell>
          <cell r="L793" t="str">
            <v xml:space="preserve">  </v>
          </cell>
          <cell r="M793" t="str">
            <v xml:space="preserve">  </v>
          </cell>
          <cell r="N793" t="str">
            <v xml:space="preserve">  </v>
          </cell>
          <cell r="O793" t="str">
            <v xml:space="preserve">  </v>
          </cell>
          <cell r="P793" t="str">
            <v xml:space="preserve">  </v>
          </cell>
        </row>
        <row r="794">
          <cell r="C794">
            <v>20578000</v>
          </cell>
          <cell r="D794" t="str">
            <v>USD</v>
          </cell>
          <cell r="E794" t="str">
            <v>BIRF</v>
          </cell>
          <cell r="F794" t="str">
            <v>8515-0 EC</v>
          </cell>
          <cell r="G794" t="str">
            <v>GOBIERNO CENTRAL</v>
          </cell>
          <cell r="H794" t="str">
            <v xml:space="preserve"> 09.10.2015 </v>
          </cell>
          <cell r="I794">
            <v>34906196.18</v>
          </cell>
          <cell r="J794" t="str">
            <v xml:space="preserve">  </v>
          </cell>
          <cell r="K794" t="str">
            <v xml:space="preserve">  </v>
          </cell>
          <cell r="L794" t="str">
            <v xml:space="preserve">  </v>
          </cell>
          <cell r="M794" t="str">
            <v xml:space="preserve">  </v>
          </cell>
          <cell r="N794" t="str">
            <v xml:space="preserve">  </v>
          </cell>
          <cell r="O794" t="str">
            <v xml:space="preserve">  </v>
          </cell>
          <cell r="P794">
            <v>34906196.18</v>
          </cell>
        </row>
        <row r="795">
          <cell r="H795" t="str">
            <v xml:space="preserve">  </v>
          </cell>
          <cell r="I795" t="str">
            <v xml:space="preserve">  </v>
          </cell>
          <cell r="J795" t="str">
            <v xml:space="preserve">  </v>
          </cell>
          <cell r="K795" t="str">
            <v xml:space="preserve">  </v>
          </cell>
          <cell r="L795" t="str">
            <v xml:space="preserve">  </v>
          </cell>
          <cell r="M795" t="str">
            <v xml:space="preserve">  </v>
          </cell>
          <cell r="N795" t="str">
            <v xml:space="preserve">  </v>
          </cell>
          <cell r="O795" t="str">
            <v xml:space="preserve">  </v>
          </cell>
          <cell r="P795" t="str">
            <v xml:space="preserve">  </v>
          </cell>
        </row>
        <row r="796">
          <cell r="H796" t="str">
            <v xml:space="preserve">  </v>
          </cell>
          <cell r="I796" t="str">
            <v xml:space="preserve">  </v>
          </cell>
          <cell r="J796" t="str">
            <v xml:space="preserve">  </v>
          </cell>
          <cell r="K796" t="str">
            <v xml:space="preserve">  </v>
          </cell>
          <cell r="L796" t="str">
            <v xml:space="preserve">  </v>
          </cell>
          <cell r="M796" t="str">
            <v xml:space="preserve">  </v>
          </cell>
          <cell r="N796" t="str">
            <v xml:space="preserve">  </v>
          </cell>
          <cell r="O796" t="str">
            <v xml:space="preserve">  </v>
          </cell>
          <cell r="P796" t="str">
            <v xml:space="preserve">  </v>
          </cell>
        </row>
        <row r="797">
          <cell r="H797" t="str">
            <v xml:space="preserve">  </v>
          </cell>
          <cell r="I797" t="str">
            <v xml:space="preserve">  </v>
          </cell>
          <cell r="J797" t="str">
            <v xml:space="preserve">  </v>
          </cell>
          <cell r="K797" t="str">
            <v xml:space="preserve">  </v>
          </cell>
          <cell r="L797" t="str">
            <v xml:space="preserve">  </v>
          </cell>
          <cell r="M797" t="str">
            <v xml:space="preserve">  </v>
          </cell>
          <cell r="N797" t="str">
            <v xml:space="preserve">  </v>
          </cell>
          <cell r="O797" t="str">
            <v xml:space="preserve">  </v>
          </cell>
          <cell r="P797" t="str">
            <v xml:space="preserve">  </v>
          </cell>
        </row>
        <row r="798">
          <cell r="H798" t="str">
            <v xml:space="preserve">  </v>
          </cell>
          <cell r="I798" t="str">
            <v xml:space="preserve">  </v>
          </cell>
          <cell r="J798" t="str">
            <v xml:space="preserve">  </v>
          </cell>
          <cell r="K798" t="str">
            <v xml:space="preserve">  </v>
          </cell>
          <cell r="L798" t="str">
            <v xml:space="preserve">  </v>
          </cell>
          <cell r="M798" t="str">
            <v xml:space="preserve">  </v>
          </cell>
          <cell r="N798" t="str">
            <v xml:space="preserve">  </v>
          </cell>
          <cell r="O798" t="str">
            <v xml:space="preserve">  </v>
          </cell>
          <cell r="P798" t="str">
            <v xml:space="preserve">  </v>
          </cell>
        </row>
        <row r="799">
          <cell r="H799" t="str">
            <v xml:space="preserve">  </v>
          </cell>
          <cell r="I799" t="str">
            <v xml:space="preserve">  </v>
          </cell>
          <cell r="J799" t="str">
            <v xml:space="preserve">  </v>
          </cell>
          <cell r="K799" t="str">
            <v xml:space="preserve">  </v>
          </cell>
          <cell r="L799" t="str">
            <v xml:space="preserve">  </v>
          </cell>
          <cell r="M799" t="str">
            <v xml:space="preserve">  </v>
          </cell>
          <cell r="N799" t="str">
            <v xml:space="preserve">  </v>
          </cell>
          <cell r="O799" t="str">
            <v xml:space="preserve">  </v>
          </cell>
          <cell r="P799" t="str">
            <v xml:space="preserve">  </v>
          </cell>
        </row>
        <row r="800">
          <cell r="C800">
            <v>20579000</v>
          </cell>
          <cell r="D800" t="str">
            <v>USD</v>
          </cell>
          <cell r="E800" t="str">
            <v>BIRF</v>
          </cell>
          <cell r="F800" t="str">
            <v>8542-0 EC</v>
          </cell>
          <cell r="G800" t="str">
            <v>GOBIERNO CENTRAL</v>
          </cell>
          <cell r="H800" t="str">
            <v xml:space="preserve"> 28.01.2016 </v>
          </cell>
          <cell r="I800">
            <v>116014616.15000001</v>
          </cell>
          <cell r="J800" t="str">
            <v xml:space="preserve">  </v>
          </cell>
          <cell r="K800" t="str">
            <v xml:space="preserve">  </v>
          </cell>
          <cell r="L800" t="str">
            <v xml:space="preserve">  </v>
          </cell>
          <cell r="M800" t="str">
            <v xml:space="preserve">  </v>
          </cell>
          <cell r="N800" t="str">
            <v xml:space="preserve">  </v>
          </cell>
          <cell r="O800" t="str">
            <v xml:space="preserve">  </v>
          </cell>
          <cell r="P800">
            <v>116014616.15000001</v>
          </cell>
        </row>
        <row r="801">
          <cell r="H801" t="str">
            <v xml:space="preserve">  </v>
          </cell>
          <cell r="I801" t="str">
            <v xml:space="preserve">  </v>
          </cell>
          <cell r="J801" t="str">
            <v xml:space="preserve">  </v>
          </cell>
          <cell r="K801" t="str">
            <v xml:space="preserve">  </v>
          </cell>
          <cell r="L801" t="str">
            <v xml:space="preserve">  </v>
          </cell>
          <cell r="M801" t="str">
            <v xml:space="preserve">  </v>
          </cell>
          <cell r="N801" t="str">
            <v xml:space="preserve">  </v>
          </cell>
          <cell r="O801" t="str">
            <v xml:space="preserve">  </v>
          </cell>
          <cell r="P801" t="str">
            <v xml:space="preserve">  </v>
          </cell>
        </row>
        <row r="802">
          <cell r="H802" t="str">
            <v xml:space="preserve">  </v>
          </cell>
          <cell r="I802" t="str">
            <v xml:space="preserve">  </v>
          </cell>
          <cell r="J802" t="str">
            <v xml:space="preserve">  </v>
          </cell>
          <cell r="K802" t="str">
            <v xml:space="preserve">  </v>
          </cell>
          <cell r="L802" t="str">
            <v xml:space="preserve">  </v>
          </cell>
          <cell r="M802" t="str">
            <v xml:space="preserve">  </v>
          </cell>
          <cell r="N802" t="str">
            <v xml:space="preserve">  </v>
          </cell>
          <cell r="O802" t="str">
            <v xml:space="preserve">  </v>
          </cell>
          <cell r="P802" t="str">
            <v xml:space="preserve">  </v>
          </cell>
        </row>
        <row r="803">
          <cell r="H803" t="str">
            <v xml:space="preserve">  </v>
          </cell>
          <cell r="I803" t="str">
            <v xml:space="preserve">  </v>
          </cell>
          <cell r="J803" t="str">
            <v xml:space="preserve">  </v>
          </cell>
          <cell r="K803" t="str">
            <v xml:space="preserve">  </v>
          </cell>
          <cell r="L803" t="str">
            <v xml:space="preserve">  </v>
          </cell>
          <cell r="M803" t="str">
            <v xml:space="preserve">  </v>
          </cell>
          <cell r="N803" t="str">
            <v xml:space="preserve">  </v>
          </cell>
          <cell r="O803" t="str">
            <v xml:space="preserve">  </v>
          </cell>
          <cell r="P803" t="str">
            <v xml:space="preserve">  </v>
          </cell>
        </row>
        <row r="804">
          <cell r="H804" t="str">
            <v xml:space="preserve">  </v>
          </cell>
          <cell r="I804" t="str">
            <v xml:space="preserve">  </v>
          </cell>
          <cell r="J804" t="str">
            <v xml:space="preserve">  </v>
          </cell>
          <cell r="K804" t="str">
            <v xml:space="preserve">  </v>
          </cell>
          <cell r="L804" t="str">
            <v xml:space="preserve">  </v>
          </cell>
          <cell r="M804" t="str">
            <v xml:space="preserve">  </v>
          </cell>
          <cell r="N804" t="str">
            <v xml:space="preserve">  </v>
          </cell>
          <cell r="O804" t="str">
            <v xml:space="preserve">  </v>
          </cell>
          <cell r="P804" t="str">
            <v xml:space="preserve">  </v>
          </cell>
        </row>
        <row r="805">
          <cell r="H805" t="str">
            <v xml:space="preserve">  </v>
          </cell>
          <cell r="I805" t="str">
            <v xml:space="preserve">  </v>
          </cell>
          <cell r="J805" t="str">
            <v xml:space="preserve">  </v>
          </cell>
          <cell r="K805" t="str">
            <v xml:space="preserve">  </v>
          </cell>
          <cell r="L805" t="str">
            <v xml:space="preserve">  </v>
          </cell>
          <cell r="M805" t="str">
            <v xml:space="preserve">  </v>
          </cell>
          <cell r="N805" t="str">
            <v xml:space="preserve">  </v>
          </cell>
          <cell r="O805" t="str">
            <v xml:space="preserve">  </v>
          </cell>
          <cell r="P805" t="str">
            <v xml:space="preserve">  </v>
          </cell>
        </row>
        <row r="806">
          <cell r="C806">
            <v>20580000</v>
          </cell>
          <cell r="D806" t="str">
            <v>USD</v>
          </cell>
          <cell r="E806" t="str">
            <v>BIRF</v>
          </cell>
          <cell r="F806" t="str">
            <v>8591-0 EC</v>
          </cell>
          <cell r="G806" t="str">
            <v>GOBIERNO CENTRAL</v>
          </cell>
          <cell r="H806" t="str">
            <v xml:space="preserve"> 22.04.2016 </v>
          </cell>
          <cell r="I806">
            <v>52831235.759999998</v>
          </cell>
          <cell r="J806" t="str">
            <v xml:space="preserve">  </v>
          </cell>
          <cell r="K806" t="str">
            <v xml:space="preserve">  </v>
          </cell>
          <cell r="L806" t="str">
            <v xml:space="preserve">  </v>
          </cell>
          <cell r="M806" t="str">
            <v xml:space="preserve">  </v>
          </cell>
          <cell r="N806" t="str">
            <v xml:space="preserve">  </v>
          </cell>
          <cell r="O806" t="str">
            <v xml:space="preserve">  </v>
          </cell>
          <cell r="P806">
            <v>52831235.759999998</v>
          </cell>
        </row>
        <row r="807">
          <cell r="H807" t="str">
            <v xml:space="preserve">  </v>
          </cell>
          <cell r="I807" t="str">
            <v xml:space="preserve">  </v>
          </cell>
          <cell r="J807" t="str">
            <v xml:space="preserve">  </v>
          </cell>
          <cell r="K807" t="str">
            <v xml:space="preserve">  </v>
          </cell>
          <cell r="L807" t="str">
            <v xml:space="preserve">  </v>
          </cell>
          <cell r="M807" t="str">
            <v xml:space="preserve">  </v>
          </cell>
          <cell r="N807" t="str">
            <v xml:space="preserve">  </v>
          </cell>
          <cell r="O807" t="str">
            <v xml:space="preserve">  </v>
          </cell>
          <cell r="P807" t="str">
            <v xml:space="preserve">  </v>
          </cell>
        </row>
        <row r="808">
          <cell r="H808" t="str">
            <v xml:space="preserve">  </v>
          </cell>
          <cell r="I808" t="str">
            <v xml:space="preserve">  </v>
          </cell>
          <cell r="J808" t="str">
            <v xml:space="preserve">  </v>
          </cell>
          <cell r="K808" t="str">
            <v xml:space="preserve">  </v>
          </cell>
          <cell r="L808" t="str">
            <v xml:space="preserve">  </v>
          </cell>
          <cell r="M808" t="str">
            <v xml:space="preserve">  </v>
          </cell>
          <cell r="N808" t="str">
            <v xml:space="preserve">  </v>
          </cell>
          <cell r="O808" t="str">
            <v xml:space="preserve">  </v>
          </cell>
          <cell r="P808" t="str">
            <v xml:space="preserve">  </v>
          </cell>
        </row>
        <row r="809">
          <cell r="H809" t="str">
            <v xml:space="preserve">  </v>
          </cell>
          <cell r="I809" t="str">
            <v xml:space="preserve">  </v>
          </cell>
          <cell r="J809" t="str">
            <v xml:space="preserve">  </v>
          </cell>
          <cell r="K809" t="str">
            <v xml:space="preserve">  </v>
          </cell>
          <cell r="L809" t="str">
            <v xml:space="preserve">  </v>
          </cell>
          <cell r="M809" t="str">
            <v xml:space="preserve">  </v>
          </cell>
          <cell r="N809" t="str">
            <v xml:space="preserve">  </v>
          </cell>
          <cell r="O809" t="str">
            <v xml:space="preserve">  </v>
          </cell>
          <cell r="P809" t="str">
            <v xml:space="preserve">  </v>
          </cell>
        </row>
        <row r="810">
          <cell r="H810" t="str">
            <v xml:space="preserve">  </v>
          </cell>
          <cell r="I810" t="str">
            <v xml:space="preserve">  </v>
          </cell>
          <cell r="J810" t="str">
            <v xml:space="preserve">  </v>
          </cell>
          <cell r="K810" t="str">
            <v xml:space="preserve">  </v>
          </cell>
          <cell r="L810" t="str">
            <v xml:space="preserve">  </v>
          </cell>
          <cell r="M810" t="str">
            <v xml:space="preserve">  </v>
          </cell>
          <cell r="N810" t="str">
            <v xml:space="preserve">  </v>
          </cell>
          <cell r="O810" t="str">
            <v xml:space="preserve">  </v>
          </cell>
          <cell r="P810" t="str">
            <v xml:space="preserve">  </v>
          </cell>
        </row>
        <row r="811">
          <cell r="H811" t="str">
            <v xml:space="preserve">  </v>
          </cell>
          <cell r="I811" t="str">
            <v xml:space="preserve">  </v>
          </cell>
          <cell r="J811" t="str">
            <v xml:space="preserve">  </v>
          </cell>
          <cell r="K811" t="str">
            <v xml:space="preserve">  </v>
          </cell>
          <cell r="L811" t="str">
            <v xml:space="preserve">  </v>
          </cell>
          <cell r="M811" t="str">
            <v xml:space="preserve">  </v>
          </cell>
          <cell r="N811" t="str">
            <v xml:space="preserve">  </v>
          </cell>
          <cell r="O811" t="str">
            <v xml:space="preserve">  </v>
          </cell>
          <cell r="P811" t="str">
            <v xml:space="preserve">  </v>
          </cell>
        </row>
        <row r="812">
          <cell r="C812">
            <v>20581000</v>
          </cell>
          <cell r="D812" t="str">
            <v>USD</v>
          </cell>
          <cell r="E812" t="str">
            <v>BIRF</v>
          </cell>
          <cell r="F812" t="str">
            <v>8579-0 EC</v>
          </cell>
          <cell r="G812" t="str">
            <v>MUN. IBARRA</v>
          </cell>
          <cell r="H812" t="str">
            <v xml:space="preserve"> 22.12.2016 </v>
          </cell>
          <cell r="I812">
            <v>24377397.82</v>
          </cell>
          <cell r="J812" t="str">
            <v xml:space="preserve">  </v>
          </cell>
          <cell r="K812" t="str">
            <v xml:space="preserve">  </v>
          </cell>
          <cell r="L812" t="str">
            <v xml:space="preserve">  </v>
          </cell>
          <cell r="M812" t="str">
            <v xml:space="preserve">  </v>
          </cell>
          <cell r="N812" t="str">
            <v xml:space="preserve">  </v>
          </cell>
          <cell r="O812" t="str">
            <v xml:space="preserve">  </v>
          </cell>
          <cell r="P812">
            <v>24377397.82</v>
          </cell>
        </row>
        <row r="813">
          <cell r="H813" t="str">
            <v xml:space="preserve">  </v>
          </cell>
          <cell r="I813" t="str">
            <v xml:space="preserve">  </v>
          </cell>
          <cell r="J813" t="str">
            <v xml:space="preserve">  </v>
          </cell>
          <cell r="K813" t="str">
            <v xml:space="preserve">  </v>
          </cell>
          <cell r="L813" t="str">
            <v xml:space="preserve">  </v>
          </cell>
          <cell r="M813" t="str">
            <v xml:space="preserve">  </v>
          </cell>
          <cell r="N813" t="str">
            <v xml:space="preserve">  </v>
          </cell>
          <cell r="O813" t="str">
            <v xml:space="preserve">  </v>
          </cell>
          <cell r="P813" t="str">
            <v xml:space="preserve">  </v>
          </cell>
        </row>
        <row r="814">
          <cell r="H814" t="str">
            <v xml:space="preserve">  </v>
          </cell>
          <cell r="I814" t="str">
            <v xml:space="preserve">  </v>
          </cell>
          <cell r="J814" t="str">
            <v xml:space="preserve">  </v>
          </cell>
          <cell r="K814" t="str">
            <v xml:space="preserve">  </v>
          </cell>
          <cell r="L814" t="str">
            <v xml:space="preserve">  </v>
          </cell>
          <cell r="M814" t="str">
            <v xml:space="preserve">  </v>
          </cell>
          <cell r="N814" t="str">
            <v xml:space="preserve">  </v>
          </cell>
          <cell r="O814" t="str">
            <v xml:space="preserve">  </v>
          </cell>
          <cell r="P814" t="str">
            <v xml:space="preserve">  </v>
          </cell>
        </row>
        <row r="815">
          <cell r="H815" t="str">
            <v xml:space="preserve">  </v>
          </cell>
          <cell r="I815" t="str">
            <v xml:space="preserve">  </v>
          </cell>
          <cell r="J815" t="str">
            <v xml:space="preserve">  </v>
          </cell>
          <cell r="K815" t="str">
            <v xml:space="preserve">  </v>
          </cell>
          <cell r="L815" t="str">
            <v xml:space="preserve">  </v>
          </cell>
          <cell r="M815" t="str">
            <v xml:space="preserve">  </v>
          </cell>
          <cell r="N815" t="str">
            <v xml:space="preserve">  </v>
          </cell>
          <cell r="O815" t="str">
            <v xml:space="preserve">  </v>
          </cell>
          <cell r="P815" t="str">
            <v xml:space="preserve">  </v>
          </cell>
        </row>
        <row r="816">
          <cell r="H816" t="str">
            <v xml:space="preserve">  </v>
          </cell>
          <cell r="I816" t="str">
            <v xml:space="preserve">  </v>
          </cell>
          <cell r="J816" t="str">
            <v xml:space="preserve">  </v>
          </cell>
          <cell r="K816" t="str">
            <v xml:space="preserve">  </v>
          </cell>
          <cell r="L816" t="str">
            <v xml:space="preserve">  </v>
          </cell>
          <cell r="M816" t="str">
            <v xml:space="preserve">  </v>
          </cell>
          <cell r="N816" t="str">
            <v xml:space="preserve">  </v>
          </cell>
          <cell r="O816" t="str">
            <v xml:space="preserve">  </v>
          </cell>
          <cell r="P816" t="str">
            <v xml:space="preserve">  </v>
          </cell>
        </row>
        <row r="817">
          <cell r="H817" t="str">
            <v xml:space="preserve">  </v>
          </cell>
          <cell r="I817" t="str">
            <v xml:space="preserve">  </v>
          </cell>
          <cell r="J817" t="str">
            <v xml:space="preserve">  </v>
          </cell>
          <cell r="K817" t="str">
            <v xml:space="preserve">  </v>
          </cell>
          <cell r="L817" t="str">
            <v xml:space="preserve">  </v>
          </cell>
          <cell r="M817" t="str">
            <v xml:space="preserve">  </v>
          </cell>
          <cell r="N817" t="str">
            <v xml:space="preserve">  </v>
          </cell>
          <cell r="O817" t="str">
            <v xml:space="preserve">  </v>
          </cell>
          <cell r="P817" t="str">
            <v xml:space="preserve">  </v>
          </cell>
        </row>
        <row r="818">
          <cell r="C818">
            <v>20582000</v>
          </cell>
          <cell r="D818" t="str">
            <v>USD</v>
          </cell>
          <cell r="E818" t="str">
            <v>BIRF</v>
          </cell>
          <cell r="F818" t="str">
            <v>8667-0 EC</v>
          </cell>
          <cell r="G818" t="str">
            <v>GOBIERNO CENTRAL</v>
          </cell>
          <cell r="H818" t="str">
            <v xml:space="preserve"> 22.12.2016 </v>
          </cell>
          <cell r="I818">
            <v>47537996.189999998</v>
          </cell>
          <cell r="J818" t="str">
            <v xml:space="preserve">  </v>
          </cell>
          <cell r="K818" t="str">
            <v xml:space="preserve">  </v>
          </cell>
          <cell r="L818" t="str">
            <v xml:space="preserve">  </v>
          </cell>
          <cell r="M818" t="str">
            <v xml:space="preserve">  </v>
          </cell>
          <cell r="N818" t="str">
            <v xml:space="preserve">  </v>
          </cell>
          <cell r="O818" t="str">
            <v xml:space="preserve">  </v>
          </cell>
          <cell r="P818">
            <v>47537996.189999998</v>
          </cell>
        </row>
        <row r="819">
          <cell r="H819" t="str">
            <v xml:space="preserve">  </v>
          </cell>
          <cell r="I819" t="str">
            <v xml:space="preserve">  </v>
          </cell>
          <cell r="J819" t="str">
            <v xml:space="preserve">  </v>
          </cell>
          <cell r="K819" t="str">
            <v xml:space="preserve">  </v>
          </cell>
          <cell r="L819" t="str">
            <v xml:space="preserve">  </v>
          </cell>
          <cell r="M819" t="str">
            <v xml:space="preserve">  </v>
          </cell>
          <cell r="N819" t="str">
            <v xml:space="preserve">  </v>
          </cell>
          <cell r="O819" t="str">
            <v xml:space="preserve">  </v>
          </cell>
          <cell r="P819" t="str">
            <v xml:space="preserve">  </v>
          </cell>
        </row>
        <row r="820">
          <cell r="H820" t="str">
            <v xml:space="preserve">  </v>
          </cell>
          <cell r="I820" t="str">
            <v xml:space="preserve">  </v>
          </cell>
          <cell r="J820" t="str">
            <v xml:space="preserve">  </v>
          </cell>
          <cell r="K820" t="str">
            <v xml:space="preserve">  </v>
          </cell>
          <cell r="L820" t="str">
            <v xml:space="preserve">  </v>
          </cell>
          <cell r="M820" t="str">
            <v xml:space="preserve">  </v>
          </cell>
          <cell r="N820" t="str">
            <v xml:space="preserve">  </v>
          </cell>
          <cell r="O820" t="str">
            <v xml:space="preserve">  </v>
          </cell>
          <cell r="P820" t="str">
            <v xml:space="preserve">  </v>
          </cell>
        </row>
        <row r="821">
          <cell r="H821" t="str">
            <v xml:space="preserve">  </v>
          </cell>
          <cell r="I821" t="str">
            <v xml:space="preserve">  </v>
          </cell>
          <cell r="J821" t="str">
            <v xml:space="preserve">  </v>
          </cell>
          <cell r="K821" t="str">
            <v xml:space="preserve">  </v>
          </cell>
          <cell r="L821" t="str">
            <v xml:space="preserve">  </v>
          </cell>
          <cell r="M821" t="str">
            <v xml:space="preserve">  </v>
          </cell>
          <cell r="N821" t="str">
            <v xml:space="preserve">  </v>
          </cell>
          <cell r="O821" t="str">
            <v xml:space="preserve">  </v>
          </cell>
          <cell r="P821" t="str">
            <v xml:space="preserve">  </v>
          </cell>
        </row>
        <row r="822">
          <cell r="H822" t="str">
            <v xml:space="preserve">  </v>
          </cell>
          <cell r="I822" t="str">
            <v xml:space="preserve">  </v>
          </cell>
          <cell r="J822" t="str">
            <v xml:space="preserve">  </v>
          </cell>
          <cell r="K822" t="str">
            <v xml:space="preserve">  </v>
          </cell>
          <cell r="L822" t="str">
            <v xml:space="preserve">  </v>
          </cell>
          <cell r="M822" t="str">
            <v xml:space="preserve">  </v>
          </cell>
          <cell r="N822" t="str">
            <v xml:space="preserve">  </v>
          </cell>
          <cell r="O822" t="str">
            <v xml:space="preserve">  </v>
          </cell>
          <cell r="P822" t="str">
            <v xml:space="preserve">  </v>
          </cell>
        </row>
        <row r="823">
          <cell r="H823" t="str">
            <v xml:space="preserve">  </v>
          </cell>
          <cell r="I823" t="str">
            <v xml:space="preserve">  </v>
          </cell>
          <cell r="J823" t="str">
            <v xml:space="preserve">  </v>
          </cell>
          <cell r="K823" t="str">
            <v xml:space="preserve">  </v>
          </cell>
          <cell r="L823" t="str">
            <v xml:space="preserve">  </v>
          </cell>
          <cell r="M823" t="str">
            <v xml:space="preserve">  </v>
          </cell>
          <cell r="N823" t="str">
            <v xml:space="preserve">  </v>
          </cell>
          <cell r="O823" t="str">
            <v xml:space="preserve">  </v>
          </cell>
          <cell r="P823" t="str">
            <v xml:space="preserve">  </v>
          </cell>
        </row>
        <row r="824">
          <cell r="C824">
            <v>20583000</v>
          </cell>
          <cell r="D824" t="str">
            <v>USD</v>
          </cell>
          <cell r="E824" t="str">
            <v>BIRF</v>
          </cell>
          <cell r="F824" t="str">
            <v>8889-0 EC</v>
          </cell>
          <cell r="G824" t="str">
            <v>DMQ</v>
          </cell>
          <cell r="H824" t="str">
            <v xml:space="preserve"> 29.11.2018 </v>
          </cell>
          <cell r="I824">
            <v>227458405.81999999</v>
          </cell>
          <cell r="J824" t="str">
            <v xml:space="preserve">  </v>
          </cell>
          <cell r="K824" t="str">
            <v xml:space="preserve">  </v>
          </cell>
          <cell r="L824" t="str">
            <v xml:space="preserve">  </v>
          </cell>
          <cell r="M824" t="str">
            <v xml:space="preserve">  </v>
          </cell>
          <cell r="N824" t="str">
            <v xml:space="preserve">  </v>
          </cell>
          <cell r="O824" t="str">
            <v xml:space="preserve">  </v>
          </cell>
          <cell r="P824">
            <v>227458405.81999999</v>
          </cell>
        </row>
        <row r="825">
          <cell r="H825" t="str">
            <v xml:space="preserve">  </v>
          </cell>
          <cell r="I825" t="str">
            <v xml:space="preserve">  </v>
          </cell>
          <cell r="J825" t="str">
            <v xml:space="preserve">  </v>
          </cell>
          <cell r="K825" t="str">
            <v xml:space="preserve">  </v>
          </cell>
          <cell r="L825" t="str">
            <v xml:space="preserve">  </v>
          </cell>
          <cell r="M825" t="str">
            <v xml:space="preserve">  </v>
          </cell>
          <cell r="N825" t="str">
            <v xml:space="preserve">  </v>
          </cell>
          <cell r="O825" t="str">
            <v xml:space="preserve">  </v>
          </cell>
          <cell r="P825" t="str">
            <v xml:space="preserve">  </v>
          </cell>
        </row>
        <row r="826">
          <cell r="H826" t="str">
            <v xml:space="preserve">  </v>
          </cell>
          <cell r="I826" t="str">
            <v xml:space="preserve">  </v>
          </cell>
          <cell r="J826" t="str">
            <v xml:space="preserve">  </v>
          </cell>
          <cell r="K826" t="str">
            <v xml:space="preserve">  </v>
          </cell>
          <cell r="L826" t="str">
            <v xml:space="preserve">  </v>
          </cell>
          <cell r="M826" t="str">
            <v xml:space="preserve">  </v>
          </cell>
          <cell r="N826" t="str">
            <v xml:space="preserve">  </v>
          </cell>
          <cell r="O826" t="str">
            <v xml:space="preserve">  </v>
          </cell>
          <cell r="P826" t="str">
            <v xml:space="preserve">  </v>
          </cell>
        </row>
        <row r="827">
          <cell r="H827" t="str">
            <v xml:space="preserve">  </v>
          </cell>
          <cell r="I827" t="str">
            <v xml:space="preserve">  </v>
          </cell>
          <cell r="J827" t="str">
            <v xml:space="preserve">  </v>
          </cell>
          <cell r="K827" t="str">
            <v xml:space="preserve">  </v>
          </cell>
          <cell r="L827" t="str">
            <v xml:space="preserve">  </v>
          </cell>
          <cell r="M827" t="str">
            <v xml:space="preserve">  </v>
          </cell>
          <cell r="N827" t="str">
            <v xml:space="preserve">  </v>
          </cell>
          <cell r="O827" t="str">
            <v xml:space="preserve">  </v>
          </cell>
          <cell r="P827" t="str">
            <v xml:space="preserve">  </v>
          </cell>
        </row>
        <row r="828">
          <cell r="H828" t="str">
            <v xml:space="preserve">  </v>
          </cell>
          <cell r="I828" t="str">
            <v xml:space="preserve">  </v>
          </cell>
          <cell r="J828" t="str">
            <v xml:space="preserve">  </v>
          </cell>
          <cell r="K828" t="str">
            <v xml:space="preserve">  </v>
          </cell>
          <cell r="L828" t="str">
            <v xml:space="preserve">  </v>
          </cell>
          <cell r="M828" t="str">
            <v xml:space="preserve">  </v>
          </cell>
          <cell r="N828" t="str">
            <v xml:space="preserve">  </v>
          </cell>
          <cell r="O828" t="str">
            <v xml:space="preserve">  </v>
          </cell>
          <cell r="P828" t="str">
            <v xml:space="preserve">  </v>
          </cell>
        </row>
        <row r="829">
          <cell r="H829" t="str">
            <v xml:space="preserve">  </v>
          </cell>
          <cell r="I829" t="str">
            <v xml:space="preserve">  </v>
          </cell>
          <cell r="J829" t="str">
            <v xml:space="preserve">  </v>
          </cell>
          <cell r="K829" t="str">
            <v xml:space="preserve">  </v>
          </cell>
          <cell r="L829" t="str">
            <v xml:space="preserve">  </v>
          </cell>
          <cell r="M829" t="str">
            <v xml:space="preserve">  </v>
          </cell>
          <cell r="N829" t="str">
            <v xml:space="preserve">  </v>
          </cell>
          <cell r="O829" t="str">
            <v xml:space="preserve">  </v>
          </cell>
          <cell r="P829" t="str">
            <v xml:space="preserve">  </v>
          </cell>
        </row>
        <row r="830">
          <cell r="C830">
            <v>20584000</v>
          </cell>
          <cell r="D830" t="str">
            <v>USD</v>
          </cell>
          <cell r="E830" t="str">
            <v>BIRF</v>
          </cell>
          <cell r="F830" t="str">
            <v>8888-0 EC</v>
          </cell>
          <cell r="G830" t="str">
            <v>EMAPA-G</v>
          </cell>
          <cell r="H830" t="str">
            <v xml:space="preserve"> 29.11.2018 </v>
          </cell>
          <cell r="I830">
            <v>181696332.05000001</v>
          </cell>
          <cell r="J830">
            <v>2619762.33</v>
          </cell>
          <cell r="K830" t="str">
            <v xml:space="preserve">  </v>
          </cell>
          <cell r="L830" t="str">
            <v xml:space="preserve">  </v>
          </cell>
          <cell r="M830" t="str">
            <v xml:space="preserve">  </v>
          </cell>
          <cell r="N830" t="str">
            <v xml:space="preserve">  </v>
          </cell>
          <cell r="O830" t="str">
            <v xml:space="preserve">  </v>
          </cell>
          <cell r="P830">
            <v>184316094.38</v>
          </cell>
        </row>
        <row r="831">
          <cell r="H831" t="str">
            <v xml:space="preserve">  </v>
          </cell>
          <cell r="I831" t="str">
            <v xml:space="preserve">  </v>
          </cell>
          <cell r="J831" t="str">
            <v xml:space="preserve">  </v>
          </cell>
          <cell r="K831" t="str">
            <v xml:space="preserve">  </v>
          </cell>
          <cell r="L831" t="str">
            <v xml:space="preserve">  </v>
          </cell>
          <cell r="M831" t="str">
            <v xml:space="preserve">  </v>
          </cell>
          <cell r="N831" t="str">
            <v xml:space="preserve">  </v>
          </cell>
          <cell r="O831" t="str">
            <v xml:space="preserve">  </v>
          </cell>
          <cell r="P831" t="str">
            <v xml:space="preserve">  </v>
          </cell>
        </row>
        <row r="832">
          <cell r="H832" t="str">
            <v xml:space="preserve">  </v>
          </cell>
          <cell r="I832" t="str">
            <v xml:space="preserve">  </v>
          </cell>
          <cell r="J832" t="str">
            <v xml:space="preserve">  </v>
          </cell>
          <cell r="K832" t="str">
            <v xml:space="preserve">  </v>
          </cell>
          <cell r="L832" t="str">
            <v xml:space="preserve">  </v>
          </cell>
          <cell r="M832" t="str">
            <v xml:space="preserve">  </v>
          </cell>
          <cell r="N832" t="str">
            <v xml:space="preserve">  </v>
          </cell>
          <cell r="O832" t="str">
            <v xml:space="preserve">  </v>
          </cell>
          <cell r="P832" t="str">
            <v xml:space="preserve">  </v>
          </cell>
        </row>
        <row r="833">
          <cell r="H833" t="str">
            <v xml:space="preserve">  </v>
          </cell>
          <cell r="I833" t="str">
            <v xml:space="preserve">  </v>
          </cell>
          <cell r="J833" t="str">
            <v xml:space="preserve">  </v>
          </cell>
          <cell r="K833" t="str">
            <v xml:space="preserve">  </v>
          </cell>
          <cell r="L833" t="str">
            <v xml:space="preserve">  </v>
          </cell>
          <cell r="M833" t="str">
            <v xml:space="preserve">  </v>
          </cell>
          <cell r="N833" t="str">
            <v xml:space="preserve">  </v>
          </cell>
          <cell r="O833" t="str">
            <v xml:space="preserve">  </v>
          </cell>
          <cell r="P833" t="str">
            <v xml:space="preserve">  </v>
          </cell>
        </row>
        <row r="834">
          <cell r="H834" t="str">
            <v xml:space="preserve">  </v>
          </cell>
          <cell r="I834" t="str">
            <v xml:space="preserve">  </v>
          </cell>
          <cell r="J834" t="str">
            <v xml:space="preserve">  </v>
          </cell>
          <cell r="K834" t="str">
            <v xml:space="preserve">  </v>
          </cell>
          <cell r="L834" t="str">
            <v xml:space="preserve">  </v>
          </cell>
          <cell r="M834" t="str">
            <v xml:space="preserve">  </v>
          </cell>
          <cell r="N834" t="str">
            <v xml:space="preserve">  </v>
          </cell>
          <cell r="O834" t="str">
            <v xml:space="preserve">  </v>
          </cell>
          <cell r="P834" t="str">
            <v xml:space="preserve">  </v>
          </cell>
        </row>
        <row r="835">
          <cell r="H835" t="str">
            <v xml:space="preserve">  </v>
          </cell>
          <cell r="I835" t="str">
            <v xml:space="preserve">  </v>
          </cell>
          <cell r="J835" t="str">
            <v xml:space="preserve">  </v>
          </cell>
          <cell r="K835" t="str">
            <v xml:space="preserve">  </v>
          </cell>
          <cell r="L835" t="str">
            <v xml:space="preserve">  </v>
          </cell>
          <cell r="M835" t="str">
            <v xml:space="preserve">  </v>
          </cell>
          <cell r="N835" t="str">
            <v xml:space="preserve">  </v>
          </cell>
          <cell r="O835" t="str">
            <v xml:space="preserve">  </v>
          </cell>
          <cell r="P835" t="str">
            <v xml:space="preserve">  </v>
          </cell>
        </row>
        <row r="836">
          <cell r="C836">
            <v>20585000</v>
          </cell>
          <cell r="D836" t="str">
            <v>USD</v>
          </cell>
          <cell r="E836" t="str">
            <v>BIRF</v>
          </cell>
          <cell r="F836" t="str">
            <v>8946-0 EC</v>
          </cell>
          <cell r="G836" t="str">
            <v>GOBIERNO CENTRAL</v>
          </cell>
          <cell r="H836" t="str">
            <v xml:space="preserve"> 22.07.2019 </v>
          </cell>
          <cell r="I836">
            <v>350000000</v>
          </cell>
          <cell r="J836" t="str">
            <v xml:space="preserve">  </v>
          </cell>
          <cell r="K836" t="str">
            <v xml:space="preserve">  </v>
          </cell>
          <cell r="L836" t="str">
            <v xml:space="preserve">  </v>
          </cell>
          <cell r="M836" t="str">
            <v xml:space="preserve">  </v>
          </cell>
          <cell r="N836" t="str">
            <v xml:space="preserve">  </v>
          </cell>
          <cell r="O836" t="str">
            <v xml:space="preserve">  </v>
          </cell>
          <cell r="P836">
            <v>350000000</v>
          </cell>
        </row>
        <row r="837">
          <cell r="H837" t="str">
            <v xml:space="preserve">  </v>
          </cell>
          <cell r="I837" t="str">
            <v xml:space="preserve">  </v>
          </cell>
          <cell r="J837" t="str">
            <v xml:space="preserve">  </v>
          </cell>
          <cell r="K837" t="str">
            <v xml:space="preserve">  </v>
          </cell>
          <cell r="L837" t="str">
            <v xml:space="preserve">  </v>
          </cell>
          <cell r="M837" t="str">
            <v xml:space="preserve">  </v>
          </cell>
          <cell r="N837" t="str">
            <v xml:space="preserve">  </v>
          </cell>
          <cell r="O837" t="str">
            <v xml:space="preserve">  </v>
          </cell>
          <cell r="P837" t="str">
            <v xml:space="preserve">  </v>
          </cell>
        </row>
        <row r="838">
          <cell r="H838" t="str">
            <v xml:space="preserve">  </v>
          </cell>
          <cell r="I838" t="str">
            <v xml:space="preserve">  </v>
          </cell>
          <cell r="J838" t="str">
            <v xml:space="preserve">  </v>
          </cell>
          <cell r="K838" t="str">
            <v xml:space="preserve">  </v>
          </cell>
          <cell r="L838" t="str">
            <v xml:space="preserve">  </v>
          </cell>
          <cell r="M838" t="str">
            <v xml:space="preserve">  </v>
          </cell>
          <cell r="N838" t="str">
            <v xml:space="preserve">  </v>
          </cell>
          <cell r="O838" t="str">
            <v xml:space="preserve">  </v>
          </cell>
          <cell r="P838" t="str">
            <v xml:space="preserve">  </v>
          </cell>
        </row>
        <row r="839">
          <cell r="H839" t="str">
            <v xml:space="preserve">  </v>
          </cell>
          <cell r="I839" t="str">
            <v xml:space="preserve">  </v>
          </cell>
          <cell r="J839" t="str">
            <v xml:space="preserve">  </v>
          </cell>
          <cell r="K839" t="str">
            <v xml:space="preserve">  </v>
          </cell>
          <cell r="L839" t="str">
            <v xml:space="preserve">  </v>
          </cell>
          <cell r="M839" t="str">
            <v xml:space="preserve">  </v>
          </cell>
          <cell r="N839" t="str">
            <v xml:space="preserve">  </v>
          </cell>
          <cell r="O839" t="str">
            <v xml:space="preserve">  </v>
          </cell>
          <cell r="P839" t="str">
            <v xml:space="preserve">  </v>
          </cell>
        </row>
        <row r="840">
          <cell r="H840" t="str">
            <v xml:space="preserve">  </v>
          </cell>
          <cell r="I840" t="str">
            <v xml:space="preserve">  </v>
          </cell>
          <cell r="J840" t="str">
            <v xml:space="preserve">  </v>
          </cell>
          <cell r="K840" t="str">
            <v xml:space="preserve">  </v>
          </cell>
          <cell r="L840" t="str">
            <v xml:space="preserve">  </v>
          </cell>
          <cell r="M840" t="str">
            <v xml:space="preserve">  </v>
          </cell>
          <cell r="N840" t="str">
            <v xml:space="preserve">  </v>
          </cell>
          <cell r="O840" t="str">
            <v xml:space="preserve">  </v>
          </cell>
          <cell r="P840" t="str">
            <v xml:space="preserve">  </v>
          </cell>
        </row>
        <row r="841">
          <cell r="H841" t="str">
            <v xml:space="preserve">  </v>
          </cell>
          <cell r="I841" t="str">
            <v xml:space="preserve">  </v>
          </cell>
          <cell r="J841" t="str">
            <v xml:space="preserve">  </v>
          </cell>
          <cell r="K841" t="str">
            <v xml:space="preserve">  </v>
          </cell>
          <cell r="L841" t="str">
            <v xml:space="preserve">  </v>
          </cell>
          <cell r="M841" t="str">
            <v xml:space="preserve">  </v>
          </cell>
          <cell r="N841" t="str">
            <v xml:space="preserve">  </v>
          </cell>
          <cell r="O841" t="str">
            <v xml:space="preserve">  </v>
          </cell>
          <cell r="P841" t="str">
            <v xml:space="preserve">  </v>
          </cell>
        </row>
        <row r="842">
          <cell r="C842">
            <v>20586000</v>
          </cell>
          <cell r="D842" t="str">
            <v>USD</v>
          </cell>
          <cell r="E842" t="str">
            <v>BIRF</v>
          </cell>
          <cell r="F842" t="str">
            <v>8978-0 EC</v>
          </cell>
          <cell r="G842" t="str">
            <v>GOBIERNO CENTRAL</v>
          </cell>
          <cell r="H842" t="str">
            <v xml:space="preserve"> 17.06.2019 </v>
          </cell>
          <cell r="I842">
            <v>500000000</v>
          </cell>
          <cell r="J842" t="str">
            <v xml:space="preserve">  </v>
          </cell>
          <cell r="K842" t="str">
            <v xml:space="preserve">  </v>
          </cell>
          <cell r="L842" t="str">
            <v xml:space="preserve">  </v>
          </cell>
          <cell r="M842" t="str">
            <v xml:space="preserve">  </v>
          </cell>
          <cell r="N842" t="str">
            <v xml:space="preserve">  </v>
          </cell>
          <cell r="O842" t="str">
            <v xml:space="preserve">  </v>
          </cell>
          <cell r="P842">
            <v>500000000</v>
          </cell>
        </row>
        <row r="843">
          <cell r="H843" t="str">
            <v xml:space="preserve">  </v>
          </cell>
          <cell r="I843" t="str">
            <v xml:space="preserve">  </v>
          </cell>
          <cell r="J843" t="str">
            <v xml:space="preserve">  </v>
          </cell>
          <cell r="K843" t="str">
            <v xml:space="preserve">  </v>
          </cell>
          <cell r="L843" t="str">
            <v xml:space="preserve">  </v>
          </cell>
          <cell r="M843" t="str">
            <v xml:space="preserve">  </v>
          </cell>
          <cell r="N843" t="str">
            <v xml:space="preserve">  </v>
          </cell>
          <cell r="O843" t="str">
            <v xml:space="preserve">  </v>
          </cell>
          <cell r="P843" t="str">
            <v xml:space="preserve">  </v>
          </cell>
        </row>
        <row r="844">
          <cell r="H844" t="str">
            <v xml:space="preserve">  </v>
          </cell>
          <cell r="I844" t="str">
            <v xml:space="preserve">  </v>
          </cell>
          <cell r="J844" t="str">
            <v xml:space="preserve">  </v>
          </cell>
          <cell r="K844" t="str">
            <v xml:space="preserve">  </v>
          </cell>
          <cell r="L844" t="str">
            <v xml:space="preserve">  </v>
          </cell>
          <cell r="M844" t="str">
            <v xml:space="preserve">  </v>
          </cell>
          <cell r="N844" t="str">
            <v xml:space="preserve">  </v>
          </cell>
          <cell r="O844" t="str">
            <v xml:space="preserve">  </v>
          </cell>
          <cell r="P844" t="str">
            <v xml:space="preserve">  </v>
          </cell>
        </row>
        <row r="845">
          <cell r="H845" t="str">
            <v xml:space="preserve">  </v>
          </cell>
          <cell r="I845" t="str">
            <v xml:space="preserve">  </v>
          </cell>
          <cell r="J845" t="str">
            <v xml:space="preserve">  </v>
          </cell>
          <cell r="K845" t="str">
            <v xml:space="preserve">  </v>
          </cell>
          <cell r="L845" t="str">
            <v xml:space="preserve">  </v>
          </cell>
          <cell r="M845" t="str">
            <v xml:space="preserve">  </v>
          </cell>
          <cell r="N845" t="str">
            <v xml:space="preserve">  </v>
          </cell>
          <cell r="O845" t="str">
            <v xml:space="preserve">  </v>
          </cell>
          <cell r="P845" t="str">
            <v xml:space="preserve">  </v>
          </cell>
        </row>
        <row r="846">
          <cell r="H846" t="str">
            <v xml:space="preserve">  </v>
          </cell>
          <cell r="I846" t="str">
            <v xml:space="preserve">  </v>
          </cell>
          <cell r="J846" t="str">
            <v xml:space="preserve">  </v>
          </cell>
          <cell r="K846" t="str">
            <v xml:space="preserve">  </v>
          </cell>
          <cell r="L846" t="str">
            <v xml:space="preserve">  </v>
          </cell>
          <cell r="M846" t="str">
            <v xml:space="preserve">  </v>
          </cell>
          <cell r="N846" t="str">
            <v xml:space="preserve">  </v>
          </cell>
          <cell r="O846" t="str">
            <v xml:space="preserve">  </v>
          </cell>
          <cell r="P846" t="str">
            <v xml:space="preserve">  </v>
          </cell>
        </row>
        <row r="847">
          <cell r="H847" t="str">
            <v xml:space="preserve">  </v>
          </cell>
          <cell r="I847" t="str">
            <v xml:space="preserve">  </v>
          </cell>
          <cell r="J847" t="str">
            <v xml:space="preserve">  </v>
          </cell>
          <cell r="K847" t="str">
            <v xml:space="preserve">  </v>
          </cell>
          <cell r="L847" t="str">
            <v xml:space="preserve">  </v>
          </cell>
          <cell r="M847" t="str">
            <v xml:space="preserve">  </v>
          </cell>
          <cell r="N847" t="str">
            <v xml:space="preserve">  </v>
          </cell>
          <cell r="O847" t="str">
            <v xml:space="preserve">  </v>
          </cell>
          <cell r="P847" t="str">
            <v xml:space="preserve">  </v>
          </cell>
        </row>
        <row r="848">
          <cell r="C848">
            <v>20587000</v>
          </cell>
          <cell r="D848" t="str">
            <v>USD</v>
          </cell>
          <cell r="E848" t="str">
            <v>BIRF</v>
          </cell>
          <cell r="F848" t="str">
            <v>9087-0 EC</v>
          </cell>
          <cell r="G848" t="str">
            <v>GOBIERNO CENTRAL</v>
          </cell>
          <cell r="H848" t="str">
            <v xml:space="preserve"> 04.04.2020 </v>
          </cell>
          <cell r="I848">
            <v>11219738</v>
          </cell>
          <cell r="J848" t="str">
            <v xml:space="preserve">  </v>
          </cell>
          <cell r="K848" t="str">
            <v xml:space="preserve">  </v>
          </cell>
          <cell r="L848" t="str">
            <v xml:space="preserve">  </v>
          </cell>
          <cell r="M848" t="str">
            <v xml:space="preserve">  </v>
          </cell>
          <cell r="N848" t="str">
            <v xml:space="preserve">  </v>
          </cell>
          <cell r="O848" t="str">
            <v xml:space="preserve">  </v>
          </cell>
          <cell r="P848">
            <v>11219738</v>
          </cell>
        </row>
        <row r="849">
          <cell r="H849" t="str">
            <v xml:space="preserve">  </v>
          </cell>
          <cell r="I849" t="str">
            <v xml:space="preserve">  </v>
          </cell>
          <cell r="J849" t="str">
            <v xml:space="preserve">  </v>
          </cell>
          <cell r="K849" t="str">
            <v xml:space="preserve">  </v>
          </cell>
          <cell r="L849" t="str">
            <v xml:space="preserve">  </v>
          </cell>
          <cell r="M849" t="str">
            <v xml:space="preserve">  </v>
          </cell>
          <cell r="N849" t="str">
            <v xml:space="preserve">  </v>
          </cell>
          <cell r="O849" t="str">
            <v xml:space="preserve">  </v>
          </cell>
          <cell r="P849" t="str">
            <v xml:space="preserve">  </v>
          </cell>
        </row>
        <row r="850">
          <cell r="H850" t="str">
            <v xml:space="preserve">  </v>
          </cell>
          <cell r="I850" t="str">
            <v xml:space="preserve">  </v>
          </cell>
          <cell r="J850" t="str">
            <v xml:space="preserve">  </v>
          </cell>
          <cell r="K850" t="str">
            <v xml:space="preserve">  </v>
          </cell>
          <cell r="L850" t="str">
            <v xml:space="preserve">  </v>
          </cell>
          <cell r="M850" t="str">
            <v xml:space="preserve">  </v>
          </cell>
          <cell r="N850" t="str">
            <v xml:space="preserve">  </v>
          </cell>
          <cell r="O850" t="str">
            <v xml:space="preserve">  </v>
          </cell>
          <cell r="P850" t="str">
            <v xml:space="preserve">  </v>
          </cell>
        </row>
        <row r="851">
          <cell r="H851" t="str">
            <v xml:space="preserve">  </v>
          </cell>
          <cell r="I851" t="str">
            <v xml:space="preserve">  </v>
          </cell>
          <cell r="J851" t="str">
            <v xml:space="preserve">  </v>
          </cell>
          <cell r="K851" t="str">
            <v xml:space="preserve">  </v>
          </cell>
          <cell r="L851" t="str">
            <v xml:space="preserve">  </v>
          </cell>
          <cell r="M851" t="str">
            <v xml:space="preserve">  </v>
          </cell>
          <cell r="N851" t="str">
            <v xml:space="preserve">  </v>
          </cell>
          <cell r="O851" t="str">
            <v xml:space="preserve">  </v>
          </cell>
          <cell r="P851" t="str">
            <v xml:space="preserve">  </v>
          </cell>
        </row>
        <row r="852">
          <cell r="H852" t="str">
            <v xml:space="preserve">  </v>
          </cell>
          <cell r="I852" t="str">
            <v xml:space="preserve">  </v>
          </cell>
          <cell r="J852" t="str">
            <v xml:space="preserve">  </v>
          </cell>
          <cell r="K852" t="str">
            <v xml:space="preserve">  </v>
          </cell>
          <cell r="L852" t="str">
            <v xml:space="preserve">  </v>
          </cell>
          <cell r="M852" t="str">
            <v xml:space="preserve">  </v>
          </cell>
          <cell r="N852" t="str">
            <v xml:space="preserve">  </v>
          </cell>
          <cell r="O852" t="str">
            <v xml:space="preserve">  </v>
          </cell>
          <cell r="P852" t="str">
            <v xml:space="preserve">  </v>
          </cell>
        </row>
        <row r="853">
          <cell r="H853" t="str">
            <v xml:space="preserve">  </v>
          </cell>
          <cell r="I853" t="str">
            <v xml:space="preserve">  </v>
          </cell>
          <cell r="J853" t="str">
            <v xml:space="preserve">  </v>
          </cell>
          <cell r="K853" t="str">
            <v xml:space="preserve">  </v>
          </cell>
          <cell r="L853" t="str">
            <v xml:space="preserve">  </v>
          </cell>
          <cell r="M853" t="str">
            <v xml:space="preserve">  </v>
          </cell>
          <cell r="N853" t="str">
            <v xml:space="preserve">  </v>
          </cell>
          <cell r="O853" t="str">
            <v xml:space="preserve">  </v>
          </cell>
          <cell r="P853" t="str">
            <v xml:space="preserve">  </v>
          </cell>
        </row>
        <row r="854">
          <cell r="C854">
            <v>20588000</v>
          </cell>
          <cell r="D854" t="str">
            <v>USD</v>
          </cell>
          <cell r="E854" t="str">
            <v>BIRF</v>
          </cell>
          <cell r="F854" t="str">
            <v>9114-0 EC</v>
          </cell>
          <cell r="G854" t="str">
            <v>GOBIERNO CENTRAL</v>
          </cell>
          <cell r="H854" t="str">
            <v xml:space="preserve"> 08.05.2020 </v>
          </cell>
          <cell r="I854">
            <v>500000000</v>
          </cell>
          <cell r="J854" t="str">
            <v xml:space="preserve">  </v>
          </cell>
          <cell r="K854" t="str">
            <v xml:space="preserve">  </v>
          </cell>
          <cell r="L854" t="str">
            <v xml:space="preserve">  </v>
          </cell>
          <cell r="M854" t="str">
            <v xml:space="preserve">  </v>
          </cell>
          <cell r="N854" t="str">
            <v xml:space="preserve">  </v>
          </cell>
          <cell r="O854" t="str">
            <v xml:space="preserve">  </v>
          </cell>
          <cell r="P854">
            <v>500000000</v>
          </cell>
        </row>
        <row r="855">
          <cell r="H855" t="str">
            <v xml:space="preserve">  </v>
          </cell>
          <cell r="I855" t="str">
            <v xml:space="preserve">  </v>
          </cell>
          <cell r="J855" t="str">
            <v xml:space="preserve">  </v>
          </cell>
          <cell r="K855" t="str">
            <v xml:space="preserve">  </v>
          </cell>
          <cell r="L855" t="str">
            <v xml:space="preserve">  </v>
          </cell>
          <cell r="M855" t="str">
            <v xml:space="preserve">  </v>
          </cell>
          <cell r="N855" t="str">
            <v xml:space="preserve">  </v>
          </cell>
          <cell r="O855" t="str">
            <v xml:space="preserve">  </v>
          </cell>
          <cell r="P855" t="str">
            <v xml:space="preserve">  </v>
          </cell>
        </row>
        <row r="856">
          <cell r="H856" t="str">
            <v xml:space="preserve">  </v>
          </cell>
          <cell r="I856" t="str">
            <v xml:space="preserve">  </v>
          </cell>
          <cell r="J856" t="str">
            <v xml:space="preserve">  </v>
          </cell>
          <cell r="K856" t="str">
            <v xml:space="preserve">  </v>
          </cell>
          <cell r="L856" t="str">
            <v xml:space="preserve">  </v>
          </cell>
          <cell r="M856" t="str">
            <v xml:space="preserve">  </v>
          </cell>
          <cell r="N856" t="str">
            <v xml:space="preserve">  </v>
          </cell>
          <cell r="O856" t="str">
            <v xml:space="preserve">  </v>
          </cell>
          <cell r="P856" t="str">
            <v xml:space="preserve">  </v>
          </cell>
        </row>
        <row r="857">
          <cell r="H857" t="str">
            <v xml:space="preserve">  </v>
          </cell>
          <cell r="I857" t="str">
            <v xml:space="preserve">  </v>
          </cell>
          <cell r="J857" t="str">
            <v xml:space="preserve">  </v>
          </cell>
          <cell r="K857" t="str">
            <v xml:space="preserve">  </v>
          </cell>
          <cell r="L857" t="str">
            <v xml:space="preserve">  </v>
          </cell>
          <cell r="M857" t="str">
            <v xml:space="preserve">  </v>
          </cell>
          <cell r="N857" t="str">
            <v xml:space="preserve">  </v>
          </cell>
          <cell r="O857" t="str">
            <v xml:space="preserve">  </v>
          </cell>
          <cell r="P857" t="str">
            <v xml:space="preserve">  </v>
          </cell>
        </row>
        <row r="858">
          <cell r="H858" t="str">
            <v xml:space="preserve">  </v>
          </cell>
          <cell r="I858" t="str">
            <v xml:space="preserve">  </v>
          </cell>
          <cell r="J858" t="str">
            <v xml:space="preserve">  </v>
          </cell>
          <cell r="K858" t="str">
            <v xml:space="preserve">  </v>
          </cell>
          <cell r="L858" t="str">
            <v xml:space="preserve">  </v>
          </cell>
          <cell r="M858" t="str">
            <v xml:space="preserve">  </v>
          </cell>
          <cell r="N858" t="str">
            <v xml:space="preserve">  </v>
          </cell>
          <cell r="O858" t="str">
            <v xml:space="preserve">  </v>
          </cell>
          <cell r="P858" t="str">
            <v xml:space="preserve">  </v>
          </cell>
        </row>
        <row r="859">
          <cell r="H859" t="str">
            <v xml:space="preserve">  </v>
          </cell>
          <cell r="I859" t="str">
            <v xml:space="preserve">  </v>
          </cell>
          <cell r="J859" t="str">
            <v xml:space="preserve">  </v>
          </cell>
          <cell r="K859" t="str">
            <v xml:space="preserve">  </v>
          </cell>
          <cell r="L859" t="str">
            <v xml:space="preserve">  </v>
          </cell>
          <cell r="M859" t="str">
            <v xml:space="preserve">  </v>
          </cell>
          <cell r="N859" t="str">
            <v xml:space="preserve">  </v>
          </cell>
          <cell r="O859" t="str">
            <v xml:space="preserve">  </v>
          </cell>
          <cell r="P859" t="str">
            <v xml:space="preserve">  </v>
          </cell>
        </row>
        <row r="860">
          <cell r="C860">
            <v>20589000</v>
          </cell>
          <cell r="D860" t="str">
            <v>USD</v>
          </cell>
          <cell r="E860" t="str">
            <v>BIRF</v>
          </cell>
          <cell r="F860" t="str">
            <v>9131-0 EC</v>
          </cell>
          <cell r="G860" t="str">
            <v>CFN</v>
          </cell>
          <cell r="H860" t="str">
            <v xml:space="preserve"> 29.07.2020 </v>
          </cell>
          <cell r="I860">
            <v>248293500</v>
          </cell>
          <cell r="J860" t="str">
            <v xml:space="preserve">  </v>
          </cell>
          <cell r="K860" t="str">
            <v xml:space="preserve">  </v>
          </cell>
          <cell r="L860" t="str">
            <v xml:space="preserve">  </v>
          </cell>
          <cell r="M860" t="str">
            <v xml:space="preserve">  </v>
          </cell>
          <cell r="N860" t="str">
            <v xml:space="preserve">  </v>
          </cell>
          <cell r="O860" t="str">
            <v xml:space="preserve">  </v>
          </cell>
          <cell r="P860">
            <v>248293500</v>
          </cell>
        </row>
        <row r="861">
          <cell r="H861" t="str">
            <v xml:space="preserve">  </v>
          </cell>
          <cell r="I861" t="str">
            <v xml:space="preserve">  </v>
          </cell>
          <cell r="J861" t="str">
            <v xml:space="preserve">  </v>
          </cell>
          <cell r="K861" t="str">
            <v xml:space="preserve">  </v>
          </cell>
          <cell r="L861" t="str">
            <v xml:space="preserve">  </v>
          </cell>
          <cell r="M861" t="str">
            <v xml:space="preserve">  </v>
          </cell>
          <cell r="N861" t="str">
            <v xml:space="preserve">  </v>
          </cell>
          <cell r="O861" t="str">
            <v xml:space="preserve">  </v>
          </cell>
          <cell r="P861" t="str">
            <v xml:space="preserve">  </v>
          </cell>
        </row>
        <row r="862">
          <cell r="H862" t="str">
            <v xml:space="preserve">  </v>
          </cell>
          <cell r="I862" t="str">
            <v xml:space="preserve">  </v>
          </cell>
          <cell r="J862" t="str">
            <v xml:space="preserve">  </v>
          </cell>
          <cell r="K862" t="str">
            <v xml:space="preserve">  </v>
          </cell>
          <cell r="L862" t="str">
            <v xml:space="preserve">  </v>
          </cell>
          <cell r="M862" t="str">
            <v xml:space="preserve">  </v>
          </cell>
          <cell r="N862" t="str">
            <v xml:space="preserve">  </v>
          </cell>
          <cell r="O862" t="str">
            <v xml:space="preserve">  </v>
          </cell>
          <cell r="P862" t="str">
            <v xml:space="preserve">  </v>
          </cell>
        </row>
        <row r="863">
          <cell r="H863" t="str">
            <v xml:space="preserve">  </v>
          </cell>
          <cell r="I863" t="str">
            <v xml:space="preserve">  </v>
          </cell>
          <cell r="J863" t="str">
            <v xml:space="preserve">  </v>
          </cell>
          <cell r="K863" t="str">
            <v xml:space="preserve">  </v>
          </cell>
          <cell r="L863" t="str">
            <v xml:space="preserve">  </v>
          </cell>
          <cell r="M863" t="str">
            <v xml:space="preserve">  </v>
          </cell>
          <cell r="N863" t="str">
            <v xml:space="preserve">  </v>
          </cell>
          <cell r="O863" t="str">
            <v xml:space="preserve">  </v>
          </cell>
          <cell r="P863" t="str">
            <v xml:space="preserve">  </v>
          </cell>
        </row>
        <row r="864">
          <cell r="H864" t="str">
            <v xml:space="preserve">  </v>
          </cell>
          <cell r="I864" t="str">
            <v xml:space="preserve">  </v>
          </cell>
          <cell r="J864" t="str">
            <v xml:space="preserve">  </v>
          </cell>
          <cell r="K864" t="str">
            <v xml:space="preserve">  </v>
          </cell>
          <cell r="L864" t="str">
            <v xml:space="preserve">  </v>
          </cell>
          <cell r="M864" t="str">
            <v xml:space="preserve">  </v>
          </cell>
          <cell r="N864" t="str">
            <v xml:space="preserve">  </v>
          </cell>
          <cell r="O864" t="str">
            <v xml:space="preserve">  </v>
          </cell>
          <cell r="P864" t="str">
            <v xml:space="preserve">  </v>
          </cell>
        </row>
        <row r="865">
          <cell r="H865" t="str">
            <v xml:space="preserve">  </v>
          </cell>
          <cell r="I865" t="str">
            <v xml:space="preserve">  </v>
          </cell>
          <cell r="J865" t="str">
            <v xml:space="preserve">  </v>
          </cell>
          <cell r="K865" t="str">
            <v xml:space="preserve">  </v>
          </cell>
          <cell r="L865" t="str">
            <v xml:space="preserve">  </v>
          </cell>
          <cell r="M865" t="str">
            <v xml:space="preserve">  </v>
          </cell>
          <cell r="N865" t="str">
            <v xml:space="preserve">  </v>
          </cell>
          <cell r="O865" t="str">
            <v xml:space="preserve">  </v>
          </cell>
          <cell r="P865" t="str">
            <v xml:space="preserve">  </v>
          </cell>
        </row>
        <row r="866">
          <cell r="C866">
            <v>20590000</v>
          </cell>
          <cell r="D866" t="str">
            <v>USD</v>
          </cell>
          <cell r="E866" t="str">
            <v>BIRF</v>
          </cell>
          <cell r="F866" t="str">
            <v>9180-EC</v>
          </cell>
          <cell r="G866" t="str">
            <v>GOBIERNO CENTRAL</v>
          </cell>
          <cell r="H866" t="str">
            <v xml:space="preserve"> 26.11.2020 </v>
          </cell>
          <cell r="I866">
            <v>428600000</v>
          </cell>
          <cell r="J866" t="str">
            <v xml:space="preserve">  </v>
          </cell>
          <cell r="K866" t="str">
            <v xml:space="preserve">  </v>
          </cell>
          <cell r="L866" t="str">
            <v xml:space="preserve">  </v>
          </cell>
          <cell r="M866" t="str">
            <v xml:space="preserve">  </v>
          </cell>
          <cell r="N866" t="str">
            <v xml:space="preserve">  </v>
          </cell>
          <cell r="O866" t="str">
            <v xml:space="preserve">  </v>
          </cell>
          <cell r="P866">
            <v>428600000</v>
          </cell>
        </row>
        <row r="867">
          <cell r="H867" t="str">
            <v xml:space="preserve">  </v>
          </cell>
          <cell r="I867" t="str">
            <v xml:space="preserve">  </v>
          </cell>
          <cell r="J867" t="str">
            <v xml:space="preserve">  </v>
          </cell>
          <cell r="K867" t="str">
            <v xml:space="preserve">  </v>
          </cell>
          <cell r="L867" t="str">
            <v xml:space="preserve">  </v>
          </cell>
          <cell r="M867" t="str">
            <v xml:space="preserve">  </v>
          </cell>
          <cell r="N867" t="str">
            <v xml:space="preserve">  </v>
          </cell>
          <cell r="O867" t="str">
            <v xml:space="preserve">  </v>
          </cell>
          <cell r="P867" t="str">
            <v xml:space="preserve">  </v>
          </cell>
        </row>
        <row r="868">
          <cell r="H868" t="str">
            <v xml:space="preserve">  </v>
          </cell>
          <cell r="I868" t="str">
            <v xml:space="preserve">  </v>
          </cell>
          <cell r="J868" t="str">
            <v xml:space="preserve">  </v>
          </cell>
          <cell r="K868" t="str">
            <v xml:space="preserve">  </v>
          </cell>
          <cell r="L868" t="str">
            <v xml:space="preserve">  </v>
          </cell>
          <cell r="M868" t="str">
            <v xml:space="preserve">  </v>
          </cell>
          <cell r="N868" t="str">
            <v xml:space="preserve">  </v>
          </cell>
          <cell r="O868" t="str">
            <v xml:space="preserve">  </v>
          </cell>
          <cell r="P868" t="str">
            <v xml:space="preserve">  </v>
          </cell>
        </row>
        <row r="869">
          <cell r="H869" t="str">
            <v xml:space="preserve">  </v>
          </cell>
          <cell r="I869" t="str">
            <v xml:space="preserve">  </v>
          </cell>
          <cell r="J869" t="str">
            <v xml:space="preserve">  </v>
          </cell>
          <cell r="K869" t="str">
            <v xml:space="preserve">  </v>
          </cell>
          <cell r="L869" t="str">
            <v xml:space="preserve">  </v>
          </cell>
          <cell r="M869" t="str">
            <v xml:space="preserve">  </v>
          </cell>
          <cell r="N869" t="str">
            <v xml:space="preserve">  </v>
          </cell>
          <cell r="O869" t="str">
            <v xml:space="preserve">  </v>
          </cell>
          <cell r="P869" t="str">
            <v xml:space="preserve">  </v>
          </cell>
        </row>
        <row r="870">
          <cell r="H870" t="str">
            <v xml:space="preserve">  </v>
          </cell>
          <cell r="I870" t="str">
            <v xml:space="preserve">  </v>
          </cell>
          <cell r="J870" t="str">
            <v xml:space="preserve">  </v>
          </cell>
          <cell r="K870" t="str">
            <v xml:space="preserve">  </v>
          </cell>
          <cell r="L870" t="str">
            <v xml:space="preserve">  </v>
          </cell>
          <cell r="M870" t="str">
            <v xml:space="preserve">  </v>
          </cell>
          <cell r="N870" t="str">
            <v xml:space="preserve">  </v>
          </cell>
          <cell r="O870" t="str">
            <v xml:space="preserve">  </v>
          </cell>
          <cell r="P870" t="str">
            <v xml:space="preserve">  </v>
          </cell>
        </row>
        <row r="871">
          <cell r="H871" t="str">
            <v xml:space="preserve">  </v>
          </cell>
          <cell r="I871" t="str">
            <v xml:space="preserve">  </v>
          </cell>
          <cell r="J871" t="str">
            <v xml:space="preserve">  </v>
          </cell>
          <cell r="K871" t="str">
            <v xml:space="preserve">  </v>
          </cell>
          <cell r="L871" t="str">
            <v xml:space="preserve">  </v>
          </cell>
          <cell r="M871" t="str">
            <v xml:space="preserve">  </v>
          </cell>
          <cell r="N871" t="str">
            <v xml:space="preserve">  </v>
          </cell>
          <cell r="O871" t="str">
            <v xml:space="preserve">  </v>
          </cell>
          <cell r="P871" t="str">
            <v xml:space="preserve">  </v>
          </cell>
        </row>
        <row r="872">
          <cell r="C872">
            <v>20591000</v>
          </cell>
          <cell r="D872" t="str">
            <v>USD</v>
          </cell>
          <cell r="E872" t="str">
            <v>BIRF</v>
          </cell>
          <cell r="F872" t="str">
            <v>9163-0 EC</v>
          </cell>
          <cell r="G872" t="str">
            <v>GOBIERNO CENTRAL</v>
          </cell>
          <cell r="H872" t="str">
            <v xml:space="preserve"> 22.04.2021 </v>
          </cell>
          <cell r="I872">
            <v>10807632.27</v>
          </cell>
          <cell r="J872" t="str">
            <v xml:space="preserve">  </v>
          </cell>
          <cell r="K872" t="str">
            <v xml:space="preserve">  </v>
          </cell>
          <cell r="L872" t="str">
            <v xml:space="preserve">  </v>
          </cell>
          <cell r="M872" t="str">
            <v xml:space="preserve">  </v>
          </cell>
          <cell r="N872" t="str">
            <v xml:space="preserve">  </v>
          </cell>
          <cell r="O872" t="str">
            <v xml:space="preserve">  </v>
          </cell>
          <cell r="P872">
            <v>10807632.27</v>
          </cell>
        </row>
        <row r="873">
          <cell r="H873" t="str">
            <v xml:space="preserve">  </v>
          </cell>
          <cell r="I873" t="str">
            <v xml:space="preserve">  </v>
          </cell>
          <cell r="J873" t="str">
            <v xml:space="preserve">  </v>
          </cell>
          <cell r="K873" t="str">
            <v xml:space="preserve">  </v>
          </cell>
          <cell r="L873" t="str">
            <v xml:space="preserve">  </v>
          </cell>
          <cell r="M873" t="str">
            <v xml:space="preserve">  </v>
          </cell>
          <cell r="N873" t="str">
            <v xml:space="preserve">  </v>
          </cell>
          <cell r="O873" t="str">
            <v xml:space="preserve">  </v>
          </cell>
          <cell r="P873" t="str">
            <v xml:space="preserve">  </v>
          </cell>
        </row>
        <row r="874">
          <cell r="H874" t="str">
            <v xml:space="preserve">  </v>
          </cell>
          <cell r="I874" t="str">
            <v xml:space="preserve">  </v>
          </cell>
          <cell r="J874" t="str">
            <v xml:space="preserve">  </v>
          </cell>
          <cell r="K874" t="str">
            <v xml:space="preserve">  </v>
          </cell>
          <cell r="L874" t="str">
            <v xml:space="preserve">  </v>
          </cell>
          <cell r="M874" t="str">
            <v xml:space="preserve">  </v>
          </cell>
          <cell r="N874" t="str">
            <v xml:space="preserve">  </v>
          </cell>
          <cell r="O874" t="str">
            <v xml:space="preserve">  </v>
          </cell>
          <cell r="P874" t="str">
            <v xml:space="preserve">  </v>
          </cell>
        </row>
        <row r="875">
          <cell r="H875" t="str">
            <v xml:space="preserve">  </v>
          </cell>
          <cell r="I875" t="str">
            <v xml:space="preserve">  </v>
          </cell>
          <cell r="J875" t="str">
            <v xml:space="preserve">  </v>
          </cell>
          <cell r="K875" t="str">
            <v xml:space="preserve">  </v>
          </cell>
          <cell r="L875" t="str">
            <v xml:space="preserve">  </v>
          </cell>
          <cell r="M875" t="str">
            <v xml:space="preserve">  </v>
          </cell>
          <cell r="N875" t="str">
            <v xml:space="preserve">  </v>
          </cell>
          <cell r="O875" t="str">
            <v xml:space="preserve">  </v>
          </cell>
          <cell r="P875" t="str">
            <v xml:space="preserve">  </v>
          </cell>
        </row>
        <row r="876">
          <cell r="H876" t="str">
            <v xml:space="preserve">  </v>
          </cell>
          <cell r="I876" t="str">
            <v xml:space="preserve">  </v>
          </cell>
          <cell r="J876" t="str">
            <v xml:space="preserve">  </v>
          </cell>
          <cell r="K876" t="str">
            <v xml:space="preserve">  </v>
          </cell>
          <cell r="L876" t="str">
            <v xml:space="preserve">  </v>
          </cell>
          <cell r="M876" t="str">
            <v xml:space="preserve">  </v>
          </cell>
          <cell r="N876" t="str">
            <v xml:space="preserve">  </v>
          </cell>
          <cell r="O876" t="str">
            <v xml:space="preserve">  </v>
          </cell>
          <cell r="P876" t="str">
            <v xml:space="preserve">  </v>
          </cell>
        </row>
        <row r="877">
          <cell r="H877" t="str">
            <v xml:space="preserve">  </v>
          </cell>
          <cell r="I877" t="str">
            <v xml:space="preserve">  </v>
          </cell>
          <cell r="J877" t="str">
            <v xml:space="preserve">  </v>
          </cell>
          <cell r="K877" t="str">
            <v xml:space="preserve">  </v>
          </cell>
          <cell r="L877" t="str">
            <v xml:space="preserve">  </v>
          </cell>
          <cell r="M877" t="str">
            <v xml:space="preserve">  </v>
          </cell>
          <cell r="N877" t="str">
            <v xml:space="preserve">  </v>
          </cell>
          <cell r="O877" t="str">
            <v xml:space="preserve">  </v>
          </cell>
          <cell r="P877" t="str">
            <v xml:space="preserve">  </v>
          </cell>
        </row>
        <row r="878">
          <cell r="C878">
            <v>20592000</v>
          </cell>
          <cell r="D878" t="str">
            <v>USD</v>
          </cell>
          <cell r="E878" t="str">
            <v>BIRF</v>
          </cell>
          <cell r="F878" t="str">
            <v>9228-0 EC</v>
          </cell>
          <cell r="G878" t="str">
            <v>GOBIERNO CENTRAL</v>
          </cell>
          <cell r="H878" t="str">
            <v xml:space="preserve"> 26.04.2021 </v>
          </cell>
          <cell r="I878">
            <v>146932523.11000001</v>
          </cell>
          <cell r="J878" t="str">
            <v xml:space="preserve">  </v>
          </cell>
          <cell r="K878" t="str">
            <v xml:space="preserve">  </v>
          </cell>
          <cell r="L878" t="str">
            <v xml:space="preserve">  </v>
          </cell>
          <cell r="M878" t="str">
            <v xml:space="preserve">  </v>
          </cell>
          <cell r="N878" t="str">
            <v xml:space="preserve">  </v>
          </cell>
          <cell r="O878" t="str">
            <v xml:space="preserve">  </v>
          </cell>
          <cell r="P878">
            <v>146932523.11000001</v>
          </cell>
        </row>
        <row r="879">
          <cell r="H879" t="str">
            <v xml:space="preserve">  </v>
          </cell>
          <cell r="I879" t="str">
            <v xml:space="preserve">  </v>
          </cell>
          <cell r="J879" t="str">
            <v xml:space="preserve">  </v>
          </cell>
          <cell r="K879" t="str">
            <v xml:space="preserve">  </v>
          </cell>
          <cell r="L879" t="str">
            <v xml:space="preserve">  </v>
          </cell>
          <cell r="M879" t="str">
            <v xml:space="preserve">  </v>
          </cell>
          <cell r="N879" t="str">
            <v xml:space="preserve">  </v>
          </cell>
          <cell r="O879" t="str">
            <v xml:space="preserve">  </v>
          </cell>
          <cell r="P879" t="str">
            <v xml:space="preserve">  </v>
          </cell>
        </row>
        <row r="880">
          <cell r="H880" t="str">
            <v xml:space="preserve">  </v>
          </cell>
          <cell r="I880" t="str">
            <v xml:space="preserve">  </v>
          </cell>
          <cell r="J880" t="str">
            <v xml:space="preserve">  </v>
          </cell>
          <cell r="K880" t="str">
            <v xml:space="preserve">  </v>
          </cell>
          <cell r="L880" t="str">
            <v xml:space="preserve">  </v>
          </cell>
          <cell r="M880" t="str">
            <v xml:space="preserve">  </v>
          </cell>
          <cell r="N880" t="str">
            <v xml:space="preserve">  </v>
          </cell>
          <cell r="O880" t="str">
            <v xml:space="preserve">  </v>
          </cell>
          <cell r="P880" t="str">
            <v xml:space="preserve">  </v>
          </cell>
        </row>
        <row r="881">
          <cell r="H881" t="str">
            <v xml:space="preserve">  </v>
          </cell>
          <cell r="I881" t="str">
            <v xml:space="preserve">  </v>
          </cell>
          <cell r="J881" t="str">
            <v xml:space="preserve">  </v>
          </cell>
          <cell r="K881" t="str">
            <v xml:space="preserve">  </v>
          </cell>
          <cell r="L881" t="str">
            <v xml:space="preserve">  </v>
          </cell>
          <cell r="M881" t="str">
            <v xml:space="preserve">  </v>
          </cell>
          <cell r="N881" t="str">
            <v xml:space="preserve">  </v>
          </cell>
          <cell r="O881" t="str">
            <v xml:space="preserve">  </v>
          </cell>
          <cell r="P881" t="str">
            <v xml:space="preserve">  </v>
          </cell>
        </row>
        <row r="882">
          <cell r="H882" t="str">
            <v xml:space="preserve">  </v>
          </cell>
          <cell r="I882" t="str">
            <v xml:space="preserve">  </v>
          </cell>
          <cell r="J882" t="str">
            <v xml:space="preserve">  </v>
          </cell>
          <cell r="K882" t="str">
            <v xml:space="preserve">  </v>
          </cell>
          <cell r="L882" t="str">
            <v xml:space="preserve">  </v>
          </cell>
          <cell r="M882" t="str">
            <v xml:space="preserve">  </v>
          </cell>
          <cell r="N882" t="str">
            <v xml:space="preserve">  </v>
          </cell>
          <cell r="O882" t="str">
            <v xml:space="preserve">  </v>
          </cell>
          <cell r="P882" t="str">
            <v xml:space="preserve">  </v>
          </cell>
        </row>
        <row r="883">
          <cell r="H883" t="str">
            <v xml:space="preserve">  </v>
          </cell>
          <cell r="I883" t="str">
            <v xml:space="preserve">  </v>
          </cell>
          <cell r="J883" t="str">
            <v xml:space="preserve">  </v>
          </cell>
          <cell r="K883" t="str">
            <v xml:space="preserve">  </v>
          </cell>
          <cell r="L883" t="str">
            <v xml:space="preserve">  </v>
          </cell>
          <cell r="M883" t="str">
            <v xml:space="preserve">  </v>
          </cell>
          <cell r="N883" t="str">
            <v xml:space="preserve">  </v>
          </cell>
          <cell r="O883" t="str">
            <v xml:space="preserve">  </v>
          </cell>
          <cell r="P883" t="str">
            <v xml:space="preserve">  </v>
          </cell>
        </row>
        <row r="884">
          <cell r="C884">
            <v>20593000</v>
          </cell>
          <cell r="D884" t="str">
            <v>USD</v>
          </cell>
          <cell r="E884" t="str">
            <v>BIRF</v>
          </cell>
          <cell r="F884" t="str">
            <v>BIRF 9333</v>
          </cell>
          <cell r="G884" t="str">
            <v>GOBIERNO CENTRAL</v>
          </cell>
          <cell r="H884" t="str">
            <v xml:space="preserve"> 24.02.2022 </v>
          </cell>
          <cell r="I884">
            <v>700000000</v>
          </cell>
          <cell r="J884" t="str">
            <v xml:space="preserve">  </v>
          </cell>
          <cell r="K884" t="str">
            <v xml:space="preserve">  </v>
          </cell>
          <cell r="L884" t="str">
            <v xml:space="preserve">  </v>
          </cell>
          <cell r="M884" t="str">
            <v xml:space="preserve">  </v>
          </cell>
          <cell r="N884" t="str">
            <v xml:space="preserve">  </v>
          </cell>
          <cell r="O884" t="str">
            <v xml:space="preserve">  </v>
          </cell>
          <cell r="P884">
            <v>700000000</v>
          </cell>
        </row>
        <row r="885">
          <cell r="H885" t="str">
            <v xml:space="preserve">  </v>
          </cell>
          <cell r="I885" t="str">
            <v xml:space="preserve">  </v>
          </cell>
          <cell r="J885" t="str">
            <v xml:space="preserve">  </v>
          </cell>
          <cell r="K885" t="str">
            <v xml:space="preserve">  </v>
          </cell>
          <cell r="L885" t="str">
            <v xml:space="preserve">  </v>
          </cell>
          <cell r="M885" t="str">
            <v xml:space="preserve">  </v>
          </cell>
          <cell r="N885" t="str">
            <v xml:space="preserve">  </v>
          </cell>
          <cell r="O885" t="str">
            <v xml:space="preserve">  </v>
          </cell>
          <cell r="P885" t="str">
            <v xml:space="preserve">  </v>
          </cell>
        </row>
        <row r="886">
          <cell r="H886" t="str">
            <v xml:space="preserve">  </v>
          </cell>
          <cell r="I886" t="str">
            <v xml:space="preserve">  </v>
          </cell>
          <cell r="J886" t="str">
            <v xml:space="preserve">  </v>
          </cell>
          <cell r="K886" t="str">
            <v xml:space="preserve">  </v>
          </cell>
          <cell r="L886" t="str">
            <v xml:space="preserve">  </v>
          </cell>
          <cell r="M886" t="str">
            <v xml:space="preserve">  </v>
          </cell>
          <cell r="N886" t="str">
            <v xml:space="preserve">  </v>
          </cell>
          <cell r="O886" t="str">
            <v xml:space="preserve">  </v>
          </cell>
          <cell r="P886" t="str">
            <v xml:space="preserve">  </v>
          </cell>
        </row>
        <row r="887">
          <cell r="H887" t="str">
            <v xml:space="preserve">  </v>
          </cell>
          <cell r="I887" t="str">
            <v xml:space="preserve">  </v>
          </cell>
          <cell r="J887" t="str">
            <v xml:space="preserve">  </v>
          </cell>
          <cell r="K887" t="str">
            <v xml:space="preserve">  </v>
          </cell>
          <cell r="L887" t="str">
            <v xml:space="preserve">  </v>
          </cell>
          <cell r="M887" t="str">
            <v xml:space="preserve">  </v>
          </cell>
          <cell r="N887" t="str">
            <v xml:space="preserve">  </v>
          </cell>
          <cell r="O887" t="str">
            <v xml:space="preserve">  </v>
          </cell>
          <cell r="P887" t="str">
            <v xml:space="preserve">  </v>
          </cell>
        </row>
        <row r="888">
          <cell r="H888" t="str">
            <v xml:space="preserve">  </v>
          </cell>
          <cell r="I888" t="str">
            <v xml:space="preserve">  </v>
          </cell>
          <cell r="J888" t="str">
            <v xml:space="preserve">  </v>
          </cell>
          <cell r="K888" t="str">
            <v xml:space="preserve">  </v>
          </cell>
          <cell r="L888" t="str">
            <v xml:space="preserve">  </v>
          </cell>
          <cell r="M888" t="str">
            <v xml:space="preserve">  </v>
          </cell>
          <cell r="N888" t="str">
            <v xml:space="preserve">  </v>
          </cell>
          <cell r="O888" t="str">
            <v xml:space="preserve">  </v>
          </cell>
          <cell r="P888" t="str">
            <v xml:space="preserve">  </v>
          </cell>
        </row>
        <row r="889">
          <cell r="H889" t="str">
            <v xml:space="preserve">  </v>
          </cell>
          <cell r="I889" t="str">
            <v xml:space="preserve">  </v>
          </cell>
          <cell r="J889" t="str">
            <v xml:space="preserve">  </v>
          </cell>
          <cell r="K889" t="str">
            <v xml:space="preserve">  </v>
          </cell>
          <cell r="L889" t="str">
            <v xml:space="preserve">  </v>
          </cell>
          <cell r="M889" t="str">
            <v xml:space="preserve">  </v>
          </cell>
          <cell r="N889" t="str">
            <v xml:space="preserve">  </v>
          </cell>
          <cell r="O889" t="str">
            <v xml:space="preserve">  </v>
          </cell>
          <cell r="P889" t="str">
            <v xml:space="preserve">  </v>
          </cell>
        </row>
        <row r="890">
          <cell r="C890">
            <v>20594000</v>
          </cell>
          <cell r="D890" t="str">
            <v>USD</v>
          </cell>
          <cell r="E890" t="str">
            <v>BIRF</v>
          </cell>
          <cell r="F890" t="str">
            <v>9421-0 EC</v>
          </cell>
          <cell r="G890" t="str">
            <v>GOBIERNO CENTRAL</v>
          </cell>
          <cell r="H890" t="str">
            <v xml:space="preserve"> 26.10.2022 </v>
          </cell>
          <cell r="I890">
            <v>65738305.869999997</v>
          </cell>
          <cell r="J890">
            <v>1489342.17</v>
          </cell>
          <cell r="K890" t="str">
            <v xml:space="preserve">  </v>
          </cell>
          <cell r="L890" t="str">
            <v xml:space="preserve">  </v>
          </cell>
          <cell r="M890" t="str">
            <v xml:space="preserve">  </v>
          </cell>
          <cell r="N890" t="str">
            <v xml:space="preserve">  </v>
          </cell>
          <cell r="O890" t="str">
            <v xml:space="preserve">  </v>
          </cell>
          <cell r="P890">
            <v>67227648.040000007</v>
          </cell>
        </row>
        <row r="891">
          <cell r="H891" t="str">
            <v xml:space="preserve">  </v>
          </cell>
          <cell r="I891" t="str">
            <v xml:space="preserve">  </v>
          </cell>
          <cell r="J891" t="str">
            <v xml:space="preserve">  </v>
          </cell>
          <cell r="K891" t="str">
            <v xml:space="preserve">  </v>
          </cell>
          <cell r="L891" t="str">
            <v xml:space="preserve">  </v>
          </cell>
          <cell r="M891" t="str">
            <v xml:space="preserve">  </v>
          </cell>
          <cell r="N891" t="str">
            <v xml:space="preserve">  </v>
          </cell>
          <cell r="O891" t="str">
            <v xml:space="preserve">  </v>
          </cell>
          <cell r="P891" t="str">
            <v xml:space="preserve">  </v>
          </cell>
        </row>
        <row r="892">
          <cell r="H892" t="str">
            <v xml:space="preserve">  </v>
          </cell>
          <cell r="I892" t="str">
            <v xml:space="preserve">  </v>
          </cell>
          <cell r="J892" t="str">
            <v xml:space="preserve">  </v>
          </cell>
          <cell r="K892" t="str">
            <v xml:space="preserve">  </v>
          </cell>
          <cell r="L892" t="str">
            <v xml:space="preserve">  </v>
          </cell>
          <cell r="M892" t="str">
            <v xml:space="preserve">  </v>
          </cell>
          <cell r="N892" t="str">
            <v xml:space="preserve">  </v>
          </cell>
          <cell r="O892" t="str">
            <v xml:space="preserve">  </v>
          </cell>
          <cell r="P892" t="str">
            <v xml:space="preserve">  </v>
          </cell>
        </row>
        <row r="893">
          <cell r="H893" t="str">
            <v xml:space="preserve">  </v>
          </cell>
          <cell r="I893" t="str">
            <v xml:space="preserve">  </v>
          </cell>
          <cell r="J893" t="str">
            <v xml:space="preserve">  </v>
          </cell>
          <cell r="K893" t="str">
            <v xml:space="preserve">  </v>
          </cell>
          <cell r="L893" t="str">
            <v xml:space="preserve">  </v>
          </cell>
          <cell r="M893" t="str">
            <v xml:space="preserve">  </v>
          </cell>
          <cell r="N893" t="str">
            <v xml:space="preserve">  </v>
          </cell>
          <cell r="O893" t="str">
            <v xml:space="preserve">  </v>
          </cell>
          <cell r="P893" t="str">
            <v xml:space="preserve">  </v>
          </cell>
        </row>
        <row r="894">
          <cell r="H894" t="str">
            <v xml:space="preserve">  </v>
          </cell>
          <cell r="I894" t="str">
            <v xml:space="preserve">  </v>
          </cell>
          <cell r="J894" t="str">
            <v xml:space="preserve">  </v>
          </cell>
          <cell r="K894" t="str">
            <v xml:space="preserve">  </v>
          </cell>
          <cell r="L894" t="str">
            <v xml:space="preserve">  </v>
          </cell>
          <cell r="M894" t="str">
            <v xml:space="preserve">  </v>
          </cell>
          <cell r="N894" t="str">
            <v xml:space="preserve">  </v>
          </cell>
          <cell r="O894" t="str">
            <v xml:space="preserve">  </v>
          </cell>
          <cell r="P894" t="str">
            <v xml:space="preserve">  </v>
          </cell>
        </row>
        <row r="895">
          <cell r="H895" t="str">
            <v xml:space="preserve">  </v>
          </cell>
          <cell r="I895" t="str">
            <v xml:space="preserve">  </v>
          </cell>
          <cell r="J895" t="str">
            <v xml:space="preserve">  </v>
          </cell>
          <cell r="K895" t="str">
            <v xml:space="preserve">  </v>
          </cell>
          <cell r="L895" t="str">
            <v xml:space="preserve">  </v>
          </cell>
          <cell r="M895" t="str">
            <v xml:space="preserve">  </v>
          </cell>
          <cell r="N895" t="str">
            <v xml:space="preserve">  </v>
          </cell>
          <cell r="O895" t="str">
            <v xml:space="preserve">  </v>
          </cell>
          <cell r="P895" t="str">
            <v xml:space="preserve">  </v>
          </cell>
        </row>
        <row r="896">
          <cell r="C896">
            <v>20595000</v>
          </cell>
          <cell r="D896" t="str">
            <v>USD</v>
          </cell>
          <cell r="E896" t="str">
            <v>BIRF</v>
          </cell>
          <cell r="F896" t="str">
            <v>9453-0 EC</v>
          </cell>
          <cell r="G896" t="str">
            <v>GOBIERNO CENTRAL</v>
          </cell>
          <cell r="H896" t="str">
            <v xml:space="preserve"> 16.12.2022 </v>
          </cell>
          <cell r="I896">
            <v>500000000</v>
          </cell>
          <cell r="J896" t="str">
            <v xml:space="preserve">  </v>
          </cell>
          <cell r="K896" t="str">
            <v xml:space="preserve">  </v>
          </cell>
          <cell r="L896" t="str">
            <v xml:space="preserve">  </v>
          </cell>
          <cell r="M896" t="str">
            <v xml:space="preserve">  </v>
          </cell>
          <cell r="N896" t="str">
            <v xml:space="preserve">  </v>
          </cell>
          <cell r="O896" t="str">
            <v xml:space="preserve">  </v>
          </cell>
          <cell r="P896">
            <v>500000000</v>
          </cell>
        </row>
        <row r="897">
          <cell r="H897" t="str">
            <v xml:space="preserve">  </v>
          </cell>
          <cell r="I897" t="str">
            <v xml:space="preserve">  </v>
          </cell>
          <cell r="J897" t="str">
            <v xml:space="preserve">  </v>
          </cell>
          <cell r="K897" t="str">
            <v xml:space="preserve">  </v>
          </cell>
          <cell r="L897" t="str">
            <v xml:space="preserve">  </v>
          </cell>
          <cell r="M897" t="str">
            <v xml:space="preserve">  </v>
          </cell>
          <cell r="N897" t="str">
            <v xml:space="preserve">  </v>
          </cell>
          <cell r="O897" t="str">
            <v xml:space="preserve">  </v>
          </cell>
          <cell r="P897" t="str">
            <v xml:space="preserve">  </v>
          </cell>
        </row>
        <row r="898">
          <cell r="H898" t="str">
            <v xml:space="preserve">  </v>
          </cell>
          <cell r="I898" t="str">
            <v xml:space="preserve">  </v>
          </cell>
          <cell r="J898" t="str">
            <v xml:space="preserve">  </v>
          </cell>
          <cell r="K898" t="str">
            <v xml:space="preserve">  </v>
          </cell>
          <cell r="L898" t="str">
            <v xml:space="preserve">  </v>
          </cell>
          <cell r="M898" t="str">
            <v xml:space="preserve">  </v>
          </cell>
          <cell r="N898" t="str">
            <v xml:space="preserve">  </v>
          </cell>
          <cell r="O898" t="str">
            <v xml:space="preserve">  </v>
          </cell>
          <cell r="P898" t="str">
            <v xml:space="preserve">  </v>
          </cell>
        </row>
        <row r="899">
          <cell r="H899" t="str">
            <v xml:space="preserve">  </v>
          </cell>
          <cell r="I899" t="str">
            <v xml:space="preserve">  </v>
          </cell>
          <cell r="J899" t="str">
            <v xml:space="preserve">  </v>
          </cell>
          <cell r="K899" t="str">
            <v xml:space="preserve">  </v>
          </cell>
          <cell r="L899" t="str">
            <v xml:space="preserve">  </v>
          </cell>
          <cell r="M899" t="str">
            <v xml:space="preserve">  </v>
          </cell>
          <cell r="N899" t="str">
            <v xml:space="preserve">  </v>
          </cell>
          <cell r="O899" t="str">
            <v xml:space="preserve">  </v>
          </cell>
          <cell r="P899" t="str">
            <v xml:space="preserve">  </v>
          </cell>
        </row>
        <row r="900">
          <cell r="H900" t="str">
            <v xml:space="preserve">  </v>
          </cell>
          <cell r="I900" t="str">
            <v xml:space="preserve">  </v>
          </cell>
          <cell r="J900" t="str">
            <v xml:space="preserve">  </v>
          </cell>
          <cell r="K900" t="str">
            <v xml:space="preserve">  </v>
          </cell>
          <cell r="L900" t="str">
            <v xml:space="preserve">  </v>
          </cell>
          <cell r="M900" t="str">
            <v xml:space="preserve">  </v>
          </cell>
          <cell r="N900" t="str">
            <v xml:space="preserve">  </v>
          </cell>
          <cell r="O900" t="str">
            <v xml:space="preserve">  </v>
          </cell>
          <cell r="P900" t="str">
            <v xml:space="preserve">  </v>
          </cell>
        </row>
        <row r="901">
          <cell r="H901" t="str">
            <v xml:space="preserve">  </v>
          </cell>
          <cell r="I901" t="str">
            <v xml:space="preserve">  </v>
          </cell>
          <cell r="J901" t="str">
            <v xml:space="preserve">  </v>
          </cell>
          <cell r="K901" t="str">
            <v xml:space="preserve">  </v>
          </cell>
          <cell r="L901" t="str">
            <v xml:space="preserve">  </v>
          </cell>
          <cell r="M901" t="str">
            <v xml:space="preserve">  </v>
          </cell>
          <cell r="N901" t="str">
            <v xml:space="preserve">  </v>
          </cell>
          <cell r="O901" t="str">
            <v xml:space="preserve">  </v>
          </cell>
          <cell r="P901" t="str">
            <v xml:space="preserve">  </v>
          </cell>
        </row>
        <row r="902">
          <cell r="C902">
            <v>20596000</v>
          </cell>
          <cell r="D902" t="str">
            <v>USD</v>
          </cell>
          <cell r="E902" t="str">
            <v>BIRF</v>
          </cell>
          <cell r="F902" t="str">
            <v>9433-0 EC</v>
          </cell>
          <cell r="G902" t="str">
            <v>GOBIERNO CENTRAL</v>
          </cell>
          <cell r="H902" t="str">
            <v xml:space="preserve"> 16.12.2022 </v>
          </cell>
          <cell r="I902">
            <v>80000000</v>
          </cell>
          <cell r="J902" t="str">
            <v xml:space="preserve">  </v>
          </cell>
          <cell r="K902" t="str">
            <v xml:space="preserve">  </v>
          </cell>
          <cell r="L902" t="str">
            <v xml:space="preserve">  </v>
          </cell>
          <cell r="M902" t="str">
            <v xml:space="preserve">  </v>
          </cell>
          <cell r="N902" t="str">
            <v xml:space="preserve">  </v>
          </cell>
          <cell r="O902" t="str">
            <v xml:space="preserve">  </v>
          </cell>
          <cell r="P902">
            <v>80000000</v>
          </cell>
        </row>
        <row r="903">
          <cell r="H903" t="str">
            <v xml:space="preserve">  </v>
          </cell>
          <cell r="I903" t="str">
            <v xml:space="preserve">  </v>
          </cell>
          <cell r="J903" t="str">
            <v xml:space="preserve">  </v>
          </cell>
          <cell r="K903" t="str">
            <v xml:space="preserve">  </v>
          </cell>
          <cell r="L903" t="str">
            <v xml:space="preserve">  </v>
          </cell>
          <cell r="M903" t="str">
            <v xml:space="preserve">  </v>
          </cell>
          <cell r="N903" t="str">
            <v xml:space="preserve">  </v>
          </cell>
          <cell r="O903" t="str">
            <v xml:space="preserve">  </v>
          </cell>
          <cell r="P903" t="str">
            <v xml:space="preserve">  </v>
          </cell>
        </row>
        <row r="904">
          <cell r="H904" t="str">
            <v xml:space="preserve">  </v>
          </cell>
          <cell r="I904" t="str">
            <v xml:space="preserve">  </v>
          </cell>
          <cell r="J904" t="str">
            <v xml:space="preserve">  </v>
          </cell>
          <cell r="K904" t="str">
            <v xml:space="preserve">  </v>
          </cell>
          <cell r="L904" t="str">
            <v xml:space="preserve">  </v>
          </cell>
          <cell r="M904" t="str">
            <v xml:space="preserve">  </v>
          </cell>
          <cell r="N904" t="str">
            <v xml:space="preserve">  </v>
          </cell>
          <cell r="O904" t="str">
            <v xml:space="preserve">  </v>
          </cell>
          <cell r="P904" t="str">
            <v xml:space="preserve">  </v>
          </cell>
        </row>
        <row r="905">
          <cell r="H905" t="str">
            <v xml:space="preserve">  </v>
          </cell>
          <cell r="I905" t="str">
            <v xml:space="preserve">  </v>
          </cell>
          <cell r="J905" t="str">
            <v xml:space="preserve">  </v>
          </cell>
          <cell r="K905" t="str">
            <v xml:space="preserve">  </v>
          </cell>
          <cell r="L905" t="str">
            <v xml:space="preserve">  </v>
          </cell>
          <cell r="M905" t="str">
            <v xml:space="preserve">  </v>
          </cell>
          <cell r="N905" t="str">
            <v xml:space="preserve">  </v>
          </cell>
          <cell r="O905" t="str">
            <v xml:space="preserve">  </v>
          </cell>
          <cell r="P905" t="str">
            <v xml:space="preserve">  </v>
          </cell>
        </row>
        <row r="906">
          <cell r="H906" t="str">
            <v xml:space="preserve">  </v>
          </cell>
          <cell r="I906" t="str">
            <v xml:space="preserve">  </v>
          </cell>
          <cell r="J906" t="str">
            <v xml:space="preserve">  </v>
          </cell>
          <cell r="K906" t="str">
            <v xml:space="preserve">  </v>
          </cell>
          <cell r="L906" t="str">
            <v xml:space="preserve">  </v>
          </cell>
          <cell r="M906" t="str">
            <v xml:space="preserve">  </v>
          </cell>
          <cell r="N906" t="str">
            <v xml:space="preserve">  </v>
          </cell>
          <cell r="O906" t="str">
            <v xml:space="preserve">  </v>
          </cell>
          <cell r="P906" t="str">
            <v xml:space="preserve">  </v>
          </cell>
        </row>
        <row r="907">
          <cell r="H907" t="str">
            <v xml:space="preserve">  </v>
          </cell>
          <cell r="I907" t="str">
            <v xml:space="preserve">  </v>
          </cell>
          <cell r="J907" t="str">
            <v xml:space="preserve">  </v>
          </cell>
          <cell r="K907" t="str">
            <v xml:space="preserve">  </v>
          </cell>
          <cell r="L907" t="str">
            <v xml:space="preserve">  </v>
          </cell>
          <cell r="M907" t="str">
            <v xml:space="preserve">  </v>
          </cell>
          <cell r="N907" t="str">
            <v xml:space="preserve">  </v>
          </cell>
          <cell r="O907" t="str">
            <v xml:space="preserve">  </v>
          </cell>
          <cell r="P907" t="str">
            <v xml:space="preserve">  </v>
          </cell>
        </row>
        <row r="908">
          <cell r="C908">
            <v>20597000</v>
          </cell>
          <cell r="D908" t="str">
            <v>USD</v>
          </cell>
          <cell r="E908" t="str">
            <v>BIRF</v>
          </cell>
          <cell r="F908" t="str">
            <v>9388-0 EC</v>
          </cell>
          <cell r="G908" t="str">
            <v>GOBIERNO CENTRAL</v>
          </cell>
          <cell r="H908" t="str">
            <v xml:space="preserve"> 13.04.2023 </v>
          </cell>
          <cell r="I908">
            <v>198477333.52000001</v>
          </cell>
          <cell r="J908" t="str">
            <v xml:space="preserve">  </v>
          </cell>
          <cell r="K908" t="str">
            <v xml:space="preserve">  </v>
          </cell>
          <cell r="L908" t="str">
            <v xml:space="preserve">  </v>
          </cell>
          <cell r="M908" t="str">
            <v xml:space="preserve">  </v>
          </cell>
          <cell r="N908" t="str">
            <v xml:space="preserve">  </v>
          </cell>
          <cell r="O908" t="str">
            <v xml:space="preserve">  </v>
          </cell>
          <cell r="P908">
            <v>198477333.52000001</v>
          </cell>
        </row>
        <row r="909">
          <cell r="H909" t="str">
            <v xml:space="preserve">  </v>
          </cell>
          <cell r="I909" t="str">
            <v xml:space="preserve">  </v>
          </cell>
          <cell r="J909" t="str">
            <v xml:space="preserve">  </v>
          </cell>
          <cell r="K909" t="str">
            <v xml:space="preserve">  </v>
          </cell>
          <cell r="L909" t="str">
            <v xml:space="preserve">  </v>
          </cell>
          <cell r="M909" t="str">
            <v xml:space="preserve">  </v>
          </cell>
          <cell r="N909" t="str">
            <v xml:space="preserve">  </v>
          </cell>
          <cell r="O909" t="str">
            <v xml:space="preserve">  </v>
          </cell>
          <cell r="P909" t="str">
            <v xml:space="preserve">  </v>
          </cell>
        </row>
        <row r="910">
          <cell r="H910" t="str">
            <v xml:space="preserve">  </v>
          </cell>
          <cell r="I910" t="str">
            <v xml:space="preserve">  </v>
          </cell>
          <cell r="J910" t="str">
            <v xml:space="preserve">  </v>
          </cell>
          <cell r="K910" t="str">
            <v xml:space="preserve">  </v>
          </cell>
          <cell r="L910" t="str">
            <v xml:space="preserve">  </v>
          </cell>
          <cell r="M910" t="str">
            <v xml:space="preserve">  </v>
          </cell>
          <cell r="N910" t="str">
            <v xml:space="preserve">  </v>
          </cell>
          <cell r="O910" t="str">
            <v xml:space="preserve">  </v>
          </cell>
          <cell r="P910" t="str">
            <v xml:space="preserve">  </v>
          </cell>
        </row>
        <row r="911">
          <cell r="H911" t="str">
            <v xml:space="preserve">  </v>
          </cell>
          <cell r="I911" t="str">
            <v xml:space="preserve">  </v>
          </cell>
          <cell r="J911" t="str">
            <v xml:space="preserve">  </v>
          </cell>
          <cell r="K911" t="str">
            <v xml:space="preserve">  </v>
          </cell>
          <cell r="L911" t="str">
            <v xml:space="preserve">  </v>
          </cell>
          <cell r="M911" t="str">
            <v xml:space="preserve">  </v>
          </cell>
          <cell r="N911" t="str">
            <v xml:space="preserve">  </v>
          </cell>
          <cell r="O911" t="str">
            <v xml:space="preserve">  </v>
          </cell>
          <cell r="P911" t="str">
            <v xml:space="preserve">  </v>
          </cell>
        </row>
        <row r="912">
          <cell r="H912" t="str">
            <v xml:space="preserve">  </v>
          </cell>
          <cell r="I912" t="str">
            <v xml:space="preserve">  </v>
          </cell>
          <cell r="J912" t="str">
            <v xml:space="preserve">  </v>
          </cell>
          <cell r="K912" t="str">
            <v xml:space="preserve">  </v>
          </cell>
          <cell r="L912" t="str">
            <v xml:space="preserve">  </v>
          </cell>
          <cell r="M912" t="str">
            <v xml:space="preserve">  </v>
          </cell>
          <cell r="N912" t="str">
            <v xml:space="preserve">  </v>
          </cell>
          <cell r="O912" t="str">
            <v xml:space="preserve">  </v>
          </cell>
          <cell r="P912" t="str">
            <v xml:space="preserve">  </v>
          </cell>
        </row>
        <row r="913">
          <cell r="H913" t="str">
            <v xml:space="preserve">  </v>
          </cell>
          <cell r="I913" t="str">
            <v xml:space="preserve">  </v>
          </cell>
          <cell r="J913" t="str">
            <v xml:space="preserve">  </v>
          </cell>
          <cell r="K913" t="str">
            <v xml:space="preserve">  </v>
          </cell>
          <cell r="L913" t="str">
            <v xml:space="preserve">  </v>
          </cell>
          <cell r="M913" t="str">
            <v xml:space="preserve">  </v>
          </cell>
          <cell r="N913" t="str">
            <v xml:space="preserve">  </v>
          </cell>
          <cell r="O913" t="str">
            <v xml:space="preserve">  </v>
          </cell>
          <cell r="P913" t="str">
            <v xml:space="preserve">  </v>
          </cell>
        </row>
        <row r="914">
          <cell r="C914">
            <v>20598000</v>
          </cell>
          <cell r="D914" t="str">
            <v>USD</v>
          </cell>
          <cell r="E914" t="str">
            <v>BIRF</v>
          </cell>
          <cell r="F914" t="str">
            <v>9585-0 EC</v>
          </cell>
          <cell r="G914" t="str">
            <v>GOBIERNO CENTRAL</v>
          </cell>
          <cell r="H914" t="str">
            <v xml:space="preserve"> 22.08.2023 </v>
          </cell>
          <cell r="I914">
            <v>500000000</v>
          </cell>
          <cell r="J914" t="str">
            <v xml:space="preserve">  </v>
          </cell>
          <cell r="K914" t="str">
            <v xml:space="preserve">  </v>
          </cell>
          <cell r="L914" t="str">
            <v xml:space="preserve">  </v>
          </cell>
          <cell r="M914" t="str">
            <v xml:space="preserve">  </v>
          </cell>
          <cell r="N914" t="str">
            <v xml:space="preserve">  </v>
          </cell>
          <cell r="O914" t="str">
            <v xml:space="preserve">  </v>
          </cell>
          <cell r="P914">
            <v>500000000</v>
          </cell>
        </row>
        <row r="915">
          <cell r="H915" t="str">
            <v xml:space="preserve">  </v>
          </cell>
          <cell r="I915" t="str">
            <v xml:space="preserve">  </v>
          </cell>
          <cell r="J915" t="str">
            <v xml:space="preserve">  </v>
          </cell>
          <cell r="K915" t="str">
            <v xml:space="preserve">  </v>
          </cell>
          <cell r="L915" t="str">
            <v xml:space="preserve">  </v>
          </cell>
          <cell r="M915" t="str">
            <v xml:space="preserve">  </v>
          </cell>
          <cell r="N915" t="str">
            <v xml:space="preserve">  </v>
          </cell>
          <cell r="O915" t="str">
            <v xml:space="preserve">  </v>
          </cell>
          <cell r="P915" t="str">
            <v xml:space="preserve">  </v>
          </cell>
        </row>
        <row r="916">
          <cell r="H916" t="str">
            <v xml:space="preserve">  </v>
          </cell>
          <cell r="I916" t="str">
            <v xml:space="preserve">  </v>
          </cell>
          <cell r="J916" t="str">
            <v xml:space="preserve">  </v>
          </cell>
          <cell r="K916" t="str">
            <v xml:space="preserve">  </v>
          </cell>
          <cell r="L916" t="str">
            <v xml:space="preserve">  </v>
          </cell>
          <cell r="M916" t="str">
            <v xml:space="preserve">  </v>
          </cell>
          <cell r="N916" t="str">
            <v xml:space="preserve">  </v>
          </cell>
          <cell r="O916" t="str">
            <v xml:space="preserve">  </v>
          </cell>
          <cell r="P916" t="str">
            <v xml:space="preserve">  </v>
          </cell>
        </row>
        <row r="917">
          <cell r="H917" t="str">
            <v xml:space="preserve">  </v>
          </cell>
          <cell r="I917" t="str">
            <v xml:space="preserve">  </v>
          </cell>
          <cell r="J917" t="str">
            <v xml:space="preserve">  </v>
          </cell>
          <cell r="K917" t="str">
            <v xml:space="preserve">  </v>
          </cell>
          <cell r="L917" t="str">
            <v xml:space="preserve">  </v>
          </cell>
          <cell r="M917" t="str">
            <v xml:space="preserve">  </v>
          </cell>
          <cell r="N917" t="str">
            <v xml:space="preserve">  </v>
          </cell>
          <cell r="O917" t="str">
            <v xml:space="preserve">  </v>
          </cell>
          <cell r="P917" t="str">
            <v xml:space="preserve">  </v>
          </cell>
        </row>
        <row r="918">
          <cell r="H918" t="str">
            <v xml:space="preserve">  </v>
          </cell>
          <cell r="I918" t="str">
            <v xml:space="preserve">  </v>
          </cell>
          <cell r="J918" t="str">
            <v xml:space="preserve">  </v>
          </cell>
          <cell r="K918" t="str">
            <v xml:space="preserve">  </v>
          </cell>
          <cell r="L918" t="str">
            <v xml:space="preserve">  </v>
          </cell>
          <cell r="M918" t="str">
            <v xml:space="preserve">  </v>
          </cell>
          <cell r="N918" t="str">
            <v xml:space="preserve">  </v>
          </cell>
          <cell r="O918" t="str">
            <v xml:space="preserve">  </v>
          </cell>
          <cell r="P918" t="str">
            <v xml:space="preserve">  </v>
          </cell>
        </row>
        <row r="919">
          <cell r="H919" t="str">
            <v xml:space="preserve">  </v>
          </cell>
          <cell r="I919" t="str">
            <v xml:space="preserve">  </v>
          </cell>
          <cell r="J919" t="str">
            <v xml:space="preserve">  </v>
          </cell>
          <cell r="K919" t="str">
            <v xml:space="preserve">  </v>
          </cell>
          <cell r="L919" t="str">
            <v xml:space="preserve">  </v>
          </cell>
          <cell r="M919" t="str">
            <v xml:space="preserve">  </v>
          </cell>
          <cell r="N919" t="str">
            <v xml:space="preserve">  </v>
          </cell>
          <cell r="O919" t="str">
            <v xml:space="preserve">  </v>
          </cell>
          <cell r="P919" t="str">
            <v xml:space="preserve">  </v>
          </cell>
        </row>
        <row r="920">
          <cell r="C920">
            <v>20599000</v>
          </cell>
          <cell r="D920" t="str">
            <v>USD</v>
          </cell>
          <cell r="E920" t="str">
            <v>BIRF</v>
          </cell>
          <cell r="F920" t="str">
            <v>9526-0 EC</v>
          </cell>
          <cell r="G920" t="str">
            <v>CFN</v>
          </cell>
          <cell r="H920" t="str">
            <v xml:space="preserve"> 11.10.2023 </v>
          </cell>
          <cell r="I920">
            <v>300000000</v>
          </cell>
          <cell r="J920" t="str">
            <v xml:space="preserve">  </v>
          </cell>
          <cell r="K920" t="str">
            <v xml:space="preserve">  </v>
          </cell>
          <cell r="L920" t="str">
            <v xml:space="preserve">  </v>
          </cell>
          <cell r="M920" t="str">
            <v xml:space="preserve">  </v>
          </cell>
          <cell r="N920" t="str">
            <v xml:space="preserve">  </v>
          </cell>
          <cell r="O920" t="str">
            <v xml:space="preserve">  </v>
          </cell>
          <cell r="P920">
            <v>300000000</v>
          </cell>
        </row>
        <row r="921">
          <cell r="H921" t="str">
            <v xml:space="preserve">  </v>
          </cell>
          <cell r="I921" t="str">
            <v xml:space="preserve">  </v>
          </cell>
          <cell r="J921" t="str">
            <v xml:space="preserve">  </v>
          </cell>
          <cell r="K921" t="str">
            <v xml:space="preserve">  </v>
          </cell>
          <cell r="L921" t="str">
            <v xml:space="preserve">  </v>
          </cell>
          <cell r="M921" t="str">
            <v xml:space="preserve">  </v>
          </cell>
          <cell r="N921" t="str">
            <v xml:space="preserve">  </v>
          </cell>
          <cell r="O921" t="str">
            <v xml:space="preserve">  </v>
          </cell>
          <cell r="P921" t="str">
            <v xml:space="preserve">  </v>
          </cell>
        </row>
        <row r="922">
          <cell r="H922" t="str">
            <v xml:space="preserve">  </v>
          </cell>
          <cell r="I922" t="str">
            <v xml:space="preserve">  </v>
          </cell>
          <cell r="J922" t="str">
            <v xml:space="preserve">  </v>
          </cell>
          <cell r="K922" t="str">
            <v xml:space="preserve">  </v>
          </cell>
          <cell r="L922" t="str">
            <v xml:space="preserve">  </v>
          </cell>
          <cell r="M922" t="str">
            <v xml:space="preserve">  </v>
          </cell>
          <cell r="N922" t="str">
            <v xml:space="preserve">  </v>
          </cell>
          <cell r="O922" t="str">
            <v xml:space="preserve">  </v>
          </cell>
          <cell r="P922" t="str">
            <v xml:space="preserve">  </v>
          </cell>
        </row>
        <row r="923">
          <cell r="H923" t="str">
            <v xml:space="preserve">  </v>
          </cell>
          <cell r="I923" t="str">
            <v xml:space="preserve">  </v>
          </cell>
          <cell r="J923" t="str">
            <v xml:space="preserve">  </v>
          </cell>
          <cell r="K923" t="str">
            <v xml:space="preserve">  </v>
          </cell>
          <cell r="L923" t="str">
            <v xml:space="preserve">  </v>
          </cell>
          <cell r="M923" t="str">
            <v xml:space="preserve">  </v>
          </cell>
          <cell r="N923" t="str">
            <v xml:space="preserve">  </v>
          </cell>
          <cell r="O923" t="str">
            <v xml:space="preserve">  </v>
          </cell>
          <cell r="P923" t="str">
            <v xml:space="preserve">  </v>
          </cell>
        </row>
        <row r="924">
          <cell r="H924" t="str">
            <v xml:space="preserve">  </v>
          </cell>
          <cell r="I924" t="str">
            <v xml:space="preserve">  </v>
          </cell>
          <cell r="J924" t="str">
            <v xml:space="preserve">  </v>
          </cell>
          <cell r="K924" t="str">
            <v xml:space="preserve">  </v>
          </cell>
          <cell r="L924" t="str">
            <v xml:space="preserve">  </v>
          </cell>
          <cell r="M924" t="str">
            <v xml:space="preserve">  </v>
          </cell>
          <cell r="N924" t="str">
            <v xml:space="preserve">  </v>
          </cell>
          <cell r="O924" t="str">
            <v xml:space="preserve">  </v>
          </cell>
          <cell r="P924" t="str">
            <v xml:space="preserve">  </v>
          </cell>
        </row>
        <row r="925">
          <cell r="H925" t="str">
            <v xml:space="preserve">  </v>
          </cell>
          <cell r="I925" t="str">
            <v xml:space="preserve">  </v>
          </cell>
          <cell r="J925" t="str">
            <v xml:space="preserve">  </v>
          </cell>
          <cell r="K925" t="str">
            <v xml:space="preserve">  </v>
          </cell>
          <cell r="L925" t="str">
            <v xml:space="preserve">  </v>
          </cell>
          <cell r="M925" t="str">
            <v xml:space="preserve">  </v>
          </cell>
          <cell r="N925" t="str">
            <v xml:space="preserve">  </v>
          </cell>
          <cell r="O925" t="str">
            <v xml:space="preserve">  </v>
          </cell>
          <cell r="P925" t="str">
            <v xml:space="preserve">  </v>
          </cell>
        </row>
        <row r="926">
          <cell r="C926">
            <v>20599900</v>
          </cell>
          <cell r="D926" t="str">
            <v>USD</v>
          </cell>
          <cell r="E926" t="str">
            <v>BIRF</v>
          </cell>
          <cell r="F926" t="str">
            <v>9555-0 EC</v>
          </cell>
          <cell r="G926" t="str">
            <v>GOBIERNO CENTRAL</v>
          </cell>
          <cell r="H926" t="str">
            <v xml:space="preserve"> 12.09.2023 </v>
          </cell>
          <cell r="I926">
            <v>10614332.26</v>
          </cell>
          <cell r="J926" t="str">
            <v xml:space="preserve">  </v>
          </cell>
          <cell r="K926" t="str">
            <v xml:space="preserve">  </v>
          </cell>
          <cell r="L926" t="str">
            <v xml:space="preserve">  </v>
          </cell>
          <cell r="M926" t="str">
            <v xml:space="preserve">  </v>
          </cell>
          <cell r="N926" t="str">
            <v xml:space="preserve">  </v>
          </cell>
          <cell r="O926" t="str">
            <v xml:space="preserve">  </v>
          </cell>
          <cell r="P926">
            <v>10614332.26</v>
          </cell>
        </row>
        <row r="927">
          <cell r="H927" t="str">
            <v xml:space="preserve">  </v>
          </cell>
          <cell r="I927" t="str">
            <v xml:space="preserve">  </v>
          </cell>
          <cell r="J927" t="str">
            <v xml:space="preserve">  </v>
          </cell>
          <cell r="K927" t="str">
            <v xml:space="preserve">  </v>
          </cell>
          <cell r="L927" t="str">
            <v xml:space="preserve">  </v>
          </cell>
          <cell r="M927" t="str">
            <v xml:space="preserve">  </v>
          </cell>
          <cell r="N927" t="str">
            <v xml:space="preserve">  </v>
          </cell>
          <cell r="O927" t="str">
            <v xml:space="preserve">  </v>
          </cell>
          <cell r="P927" t="str">
            <v xml:space="preserve">  </v>
          </cell>
        </row>
        <row r="928">
          <cell r="H928" t="str">
            <v xml:space="preserve">  </v>
          </cell>
          <cell r="I928" t="str">
            <v xml:space="preserve">  </v>
          </cell>
          <cell r="J928" t="str">
            <v xml:space="preserve">  </v>
          </cell>
          <cell r="K928" t="str">
            <v xml:space="preserve">  </v>
          </cell>
          <cell r="L928" t="str">
            <v xml:space="preserve">  </v>
          </cell>
          <cell r="M928" t="str">
            <v xml:space="preserve">  </v>
          </cell>
          <cell r="N928" t="str">
            <v xml:space="preserve">  </v>
          </cell>
          <cell r="O928" t="str">
            <v xml:space="preserve">  </v>
          </cell>
          <cell r="P928" t="str">
            <v xml:space="preserve">  </v>
          </cell>
        </row>
        <row r="929">
          <cell r="H929" t="str">
            <v xml:space="preserve">  </v>
          </cell>
          <cell r="I929" t="str">
            <v xml:space="preserve">  </v>
          </cell>
          <cell r="J929" t="str">
            <v xml:space="preserve">  </v>
          </cell>
          <cell r="K929" t="str">
            <v xml:space="preserve">  </v>
          </cell>
          <cell r="L929" t="str">
            <v xml:space="preserve">  </v>
          </cell>
          <cell r="M929" t="str">
            <v xml:space="preserve">  </v>
          </cell>
          <cell r="N929" t="str">
            <v xml:space="preserve">  </v>
          </cell>
          <cell r="O929" t="str">
            <v xml:space="preserve">  </v>
          </cell>
          <cell r="P929" t="str">
            <v xml:space="preserve">  </v>
          </cell>
        </row>
        <row r="930">
          <cell r="H930" t="str">
            <v xml:space="preserve">  </v>
          </cell>
          <cell r="I930" t="str">
            <v xml:space="preserve">  </v>
          </cell>
          <cell r="J930" t="str">
            <v xml:space="preserve">  </v>
          </cell>
          <cell r="K930" t="str">
            <v xml:space="preserve">  </v>
          </cell>
          <cell r="L930" t="str">
            <v xml:space="preserve">  </v>
          </cell>
          <cell r="M930" t="str">
            <v xml:space="preserve">  </v>
          </cell>
          <cell r="N930" t="str">
            <v xml:space="preserve">  </v>
          </cell>
          <cell r="O930" t="str">
            <v xml:space="preserve">  </v>
          </cell>
          <cell r="P930" t="str">
            <v xml:space="preserve">  </v>
          </cell>
        </row>
        <row r="931">
          <cell r="H931" t="str">
            <v xml:space="preserve">  </v>
          </cell>
          <cell r="I931" t="str">
            <v xml:space="preserve">  </v>
          </cell>
          <cell r="J931" t="str">
            <v xml:space="preserve">  </v>
          </cell>
          <cell r="K931" t="str">
            <v xml:space="preserve">  </v>
          </cell>
          <cell r="L931" t="str">
            <v xml:space="preserve">  </v>
          </cell>
          <cell r="M931" t="str">
            <v xml:space="preserve">  </v>
          </cell>
          <cell r="N931" t="str">
            <v xml:space="preserve">  </v>
          </cell>
          <cell r="O931" t="str">
            <v xml:space="preserve">  </v>
          </cell>
          <cell r="P931" t="str">
            <v xml:space="preserve">  </v>
          </cell>
        </row>
        <row r="932">
          <cell r="C932">
            <v>20599910</v>
          </cell>
          <cell r="D932" t="str">
            <v>USD</v>
          </cell>
          <cell r="E932" t="str">
            <v>BIRF</v>
          </cell>
          <cell r="F932" t="str">
            <v>BIRF 9598</v>
          </cell>
          <cell r="G932" t="str">
            <v>GOBIERNO CENTRAL</v>
          </cell>
          <cell r="H932" t="str">
            <v xml:space="preserve"> 27.02.2024 </v>
          </cell>
          <cell r="I932">
            <v>46262638.659999996</v>
          </cell>
          <cell r="J932" t="str">
            <v xml:space="preserve">  </v>
          </cell>
          <cell r="K932" t="str">
            <v xml:space="preserve">  </v>
          </cell>
          <cell r="L932" t="str">
            <v xml:space="preserve">  </v>
          </cell>
          <cell r="M932" t="str">
            <v xml:space="preserve">  </v>
          </cell>
          <cell r="N932" t="str">
            <v xml:space="preserve">  </v>
          </cell>
          <cell r="O932" t="str">
            <v xml:space="preserve">  </v>
          </cell>
          <cell r="P932">
            <v>46262638.659999996</v>
          </cell>
        </row>
        <row r="933">
          <cell r="H933" t="str">
            <v xml:space="preserve">  </v>
          </cell>
          <cell r="I933" t="str">
            <v xml:space="preserve">  </v>
          </cell>
          <cell r="J933" t="str">
            <v xml:space="preserve">  </v>
          </cell>
          <cell r="K933" t="str">
            <v xml:space="preserve">  </v>
          </cell>
          <cell r="L933" t="str">
            <v xml:space="preserve">  </v>
          </cell>
          <cell r="M933" t="str">
            <v xml:space="preserve">  </v>
          </cell>
          <cell r="N933" t="str">
            <v xml:space="preserve">  </v>
          </cell>
          <cell r="O933" t="str">
            <v xml:space="preserve">  </v>
          </cell>
          <cell r="P933" t="str">
            <v xml:space="preserve">  </v>
          </cell>
        </row>
        <row r="934">
          <cell r="H934" t="str">
            <v xml:space="preserve">  </v>
          </cell>
          <cell r="I934" t="str">
            <v xml:space="preserve">  </v>
          </cell>
          <cell r="J934" t="str">
            <v xml:space="preserve">  </v>
          </cell>
          <cell r="K934" t="str">
            <v xml:space="preserve">  </v>
          </cell>
          <cell r="L934" t="str">
            <v xml:space="preserve">  </v>
          </cell>
          <cell r="M934" t="str">
            <v xml:space="preserve">  </v>
          </cell>
          <cell r="N934" t="str">
            <v xml:space="preserve">  </v>
          </cell>
          <cell r="O934" t="str">
            <v xml:space="preserve">  </v>
          </cell>
          <cell r="P934" t="str">
            <v xml:space="preserve">  </v>
          </cell>
        </row>
        <row r="935">
          <cell r="H935" t="str">
            <v xml:space="preserve">  </v>
          </cell>
          <cell r="I935" t="str">
            <v xml:space="preserve">  </v>
          </cell>
          <cell r="J935" t="str">
            <v xml:space="preserve">  </v>
          </cell>
          <cell r="K935" t="str">
            <v xml:space="preserve">  </v>
          </cell>
          <cell r="L935" t="str">
            <v xml:space="preserve">  </v>
          </cell>
          <cell r="M935" t="str">
            <v xml:space="preserve">  </v>
          </cell>
          <cell r="N935" t="str">
            <v xml:space="preserve">  </v>
          </cell>
          <cell r="O935" t="str">
            <v xml:space="preserve">  </v>
          </cell>
          <cell r="P935" t="str">
            <v xml:space="preserve">  </v>
          </cell>
        </row>
        <row r="936">
          <cell r="H936" t="str">
            <v xml:space="preserve">  </v>
          </cell>
          <cell r="I936" t="str">
            <v xml:space="preserve">  </v>
          </cell>
          <cell r="J936" t="str">
            <v xml:space="preserve">  </v>
          </cell>
          <cell r="K936" t="str">
            <v xml:space="preserve">  </v>
          </cell>
          <cell r="L936" t="str">
            <v xml:space="preserve">  </v>
          </cell>
          <cell r="M936" t="str">
            <v xml:space="preserve">  </v>
          </cell>
          <cell r="N936" t="str">
            <v xml:space="preserve">  </v>
          </cell>
          <cell r="O936" t="str">
            <v xml:space="preserve">  </v>
          </cell>
          <cell r="P936" t="str">
            <v xml:space="preserve">  </v>
          </cell>
        </row>
        <row r="937">
          <cell r="H937" t="str">
            <v xml:space="preserve">  </v>
          </cell>
          <cell r="I937" t="str">
            <v xml:space="preserve">  </v>
          </cell>
          <cell r="J937" t="str">
            <v xml:space="preserve">  </v>
          </cell>
          <cell r="K937" t="str">
            <v xml:space="preserve">  </v>
          </cell>
          <cell r="L937" t="str">
            <v xml:space="preserve">  </v>
          </cell>
          <cell r="M937" t="str">
            <v xml:space="preserve">  </v>
          </cell>
          <cell r="N937" t="str">
            <v xml:space="preserve">  </v>
          </cell>
          <cell r="O937" t="str">
            <v xml:space="preserve">  </v>
          </cell>
          <cell r="P937" t="str">
            <v xml:space="preserve">  </v>
          </cell>
        </row>
        <row r="938">
          <cell r="C938">
            <v>206092000</v>
          </cell>
          <cell r="D938" t="str">
            <v>USD</v>
          </cell>
          <cell r="E938" t="str">
            <v>FLAR</v>
          </cell>
          <cell r="F938" t="str">
            <v>FLAR USD 500 M</v>
          </cell>
          <cell r="G938" t="str">
            <v>GOBIERNO CENTRAL</v>
          </cell>
          <cell r="H938" t="str">
            <v xml:space="preserve"> 30.11.2025 </v>
          </cell>
          <cell r="I938">
            <v>500000000</v>
          </cell>
          <cell r="J938" t="str">
            <v xml:space="preserve">  </v>
          </cell>
          <cell r="K938" t="str">
            <v xml:space="preserve">  </v>
          </cell>
          <cell r="L938" t="str">
            <v xml:space="preserve">  </v>
          </cell>
          <cell r="M938" t="str">
            <v xml:space="preserve">  </v>
          </cell>
          <cell r="N938" t="str">
            <v xml:space="preserve">  </v>
          </cell>
          <cell r="O938" t="str">
            <v xml:space="preserve">  </v>
          </cell>
          <cell r="P938">
            <v>500000000</v>
          </cell>
        </row>
        <row r="939">
          <cell r="H939" t="str">
            <v xml:space="preserve">  </v>
          </cell>
          <cell r="I939" t="str">
            <v xml:space="preserve">  </v>
          </cell>
          <cell r="J939" t="str">
            <v xml:space="preserve">  </v>
          </cell>
          <cell r="K939" t="str">
            <v xml:space="preserve">  </v>
          </cell>
          <cell r="L939" t="str">
            <v xml:space="preserve">  </v>
          </cell>
          <cell r="M939" t="str">
            <v xml:space="preserve">  </v>
          </cell>
          <cell r="N939" t="str">
            <v xml:space="preserve">  </v>
          </cell>
          <cell r="O939" t="str">
            <v xml:space="preserve">  </v>
          </cell>
          <cell r="P939" t="str">
            <v xml:space="preserve">  </v>
          </cell>
        </row>
        <row r="940">
          <cell r="H940" t="str">
            <v xml:space="preserve">  </v>
          </cell>
          <cell r="I940" t="str">
            <v xml:space="preserve">  </v>
          </cell>
          <cell r="J940" t="str">
            <v xml:space="preserve">  </v>
          </cell>
          <cell r="K940" t="str">
            <v xml:space="preserve">  </v>
          </cell>
          <cell r="L940" t="str">
            <v xml:space="preserve">  </v>
          </cell>
          <cell r="M940" t="str">
            <v xml:space="preserve">  </v>
          </cell>
          <cell r="N940" t="str">
            <v xml:space="preserve">  </v>
          </cell>
          <cell r="O940" t="str">
            <v xml:space="preserve">  </v>
          </cell>
          <cell r="P940" t="str">
            <v xml:space="preserve">  </v>
          </cell>
        </row>
        <row r="941">
          <cell r="H941" t="str">
            <v xml:space="preserve">  </v>
          </cell>
          <cell r="I941" t="str">
            <v xml:space="preserve">  </v>
          </cell>
          <cell r="J941" t="str">
            <v xml:space="preserve">  </v>
          </cell>
          <cell r="K941" t="str">
            <v xml:space="preserve">  </v>
          </cell>
          <cell r="L941" t="str">
            <v xml:space="preserve">  </v>
          </cell>
          <cell r="M941" t="str">
            <v xml:space="preserve">  </v>
          </cell>
          <cell r="N941" t="str">
            <v xml:space="preserve">  </v>
          </cell>
          <cell r="O941" t="str">
            <v xml:space="preserve">  </v>
          </cell>
          <cell r="P941" t="str">
            <v xml:space="preserve">  </v>
          </cell>
        </row>
        <row r="942">
          <cell r="H942" t="str">
            <v xml:space="preserve">  </v>
          </cell>
          <cell r="I942" t="str">
            <v xml:space="preserve">  </v>
          </cell>
          <cell r="J942" t="str">
            <v xml:space="preserve">  </v>
          </cell>
          <cell r="K942" t="str">
            <v xml:space="preserve">  </v>
          </cell>
          <cell r="L942" t="str">
            <v xml:space="preserve">  </v>
          </cell>
          <cell r="M942" t="str">
            <v xml:space="preserve">  </v>
          </cell>
          <cell r="N942" t="str">
            <v xml:space="preserve">  </v>
          </cell>
          <cell r="O942" t="str">
            <v xml:space="preserve">  </v>
          </cell>
          <cell r="P942" t="str">
            <v xml:space="preserve">  </v>
          </cell>
        </row>
        <row r="943">
          <cell r="H943" t="str">
            <v xml:space="preserve">  </v>
          </cell>
          <cell r="I943" t="str">
            <v xml:space="preserve">  </v>
          </cell>
          <cell r="J943" t="str">
            <v xml:space="preserve">  </v>
          </cell>
          <cell r="K943" t="str">
            <v xml:space="preserve">  </v>
          </cell>
          <cell r="L943" t="str">
            <v xml:space="preserve">  </v>
          </cell>
          <cell r="M943" t="str">
            <v xml:space="preserve">  </v>
          </cell>
          <cell r="N943" t="str">
            <v xml:space="preserve">  </v>
          </cell>
          <cell r="O943" t="str">
            <v xml:space="preserve">  </v>
          </cell>
          <cell r="P943" t="str">
            <v xml:space="preserve">  </v>
          </cell>
        </row>
        <row r="944">
          <cell r="C944">
            <v>20614000</v>
          </cell>
          <cell r="D944" t="str">
            <v>SDR</v>
          </cell>
          <cell r="E944" t="str">
            <v>FIDA</v>
          </cell>
          <cell r="F944" t="str">
            <v>650-EC</v>
          </cell>
          <cell r="G944" t="str">
            <v>GOBIERNO CENTRAL</v>
          </cell>
          <cell r="H944" t="str">
            <v xml:space="preserve"> 16.03.2007 </v>
          </cell>
          <cell r="I944">
            <v>7843522.7920000004</v>
          </cell>
          <cell r="J944" t="str">
            <v xml:space="preserve">  </v>
          </cell>
          <cell r="K944" t="str">
            <v xml:space="preserve">  </v>
          </cell>
          <cell r="L944" t="str">
            <v xml:space="preserve">  </v>
          </cell>
          <cell r="M944" t="str">
            <v xml:space="preserve">  </v>
          </cell>
          <cell r="N944" t="str">
            <v xml:space="preserve">  </v>
          </cell>
          <cell r="O944" t="str">
            <v xml:space="preserve">  </v>
          </cell>
          <cell r="P944">
            <v>7912250.2649999997</v>
          </cell>
        </row>
        <row r="945">
          <cell r="H945" t="str">
            <v xml:space="preserve">  </v>
          </cell>
          <cell r="I945" t="str">
            <v xml:space="preserve">  </v>
          </cell>
          <cell r="J945" t="str">
            <v xml:space="preserve">  </v>
          </cell>
          <cell r="K945" t="str">
            <v xml:space="preserve">  </v>
          </cell>
          <cell r="L945" t="str">
            <v xml:space="preserve">  </v>
          </cell>
          <cell r="M945" t="str">
            <v xml:space="preserve">  </v>
          </cell>
          <cell r="N945" t="str">
            <v xml:space="preserve">  </v>
          </cell>
          <cell r="O945" t="str">
            <v xml:space="preserve">  </v>
          </cell>
          <cell r="P945" t="str">
            <v xml:space="preserve">  </v>
          </cell>
        </row>
        <row r="946">
          <cell r="H946" t="str">
            <v xml:space="preserve">  </v>
          </cell>
          <cell r="I946" t="str">
            <v xml:space="preserve">  </v>
          </cell>
          <cell r="J946" t="str">
            <v xml:space="preserve">  </v>
          </cell>
          <cell r="K946" t="str">
            <v xml:space="preserve">  </v>
          </cell>
          <cell r="L946" t="str">
            <v xml:space="preserve">  </v>
          </cell>
          <cell r="M946" t="str">
            <v xml:space="preserve">  </v>
          </cell>
          <cell r="N946" t="str">
            <v xml:space="preserve">  </v>
          </cell>
          <cell r="O946" t="str">
            <v xml:space="preserve">  </v>
          </cell>
          <cell r="P946" t="str">
            <v xml:space="preserve">  </v>
          </cell>
        </row>
        <row r="947">
          <cell r="H947" t="str">
            <v xml:space="preserve">  </v>
          </cell>
          <cell r="I947" t="str">
            <v xml:space="preserve">  </v>
          </cell>
          <cell r="J947" t="str">
            <v xml:space="preserve">  </v>
          </cell>
          <cell r="K947" t="str">
            <v xml:space="preserve">  </v>
          </cell>
          <cell r="L947" t="str">
            <v xml:space="preserve">  </v>
          </cell>
          <cell r="M947" t="str">
            <v xml:space="preserve">  </v>
          </cell>
          <cell r="N947" t="str">
            <v xml:space="preserve">  </v>
          </cell>
          <cell r="O947" t="str">
            <v xml:space="preserve">  </v>
          </cell>
          <cell r="P947" t="str">
            <v xml:space="preserve">  </v>
          </cell>
        </row>
        <row r="948">
          <cell r="H948" t="str">
            <v xml:space="preserve">  </v>
          </cell>
          <cell r="I948" t="str">
            <v xml:space="preserve">  </v>
          </cell>
          <cell r="J948" t="str">
            <v xml:space="preserve">  </v>
          </cell>
          <cell r="K948" t="str">
            <v xml:space="preserve">  </v>
          </cell>
          <cell r="L948" t="str">
            <v xml:space="preserve">  </v>
          </cell>
          <cell r="M948" t="str">
            <v xml:space="preserve">  </v>
          </cell>
          <cell r="N948" t="str">
            <v xml:space="preserve">  </v>
          </cell>
          <cell r="O948" t="str">
            <v xml:space="preserve">  </v>
          </cell>
          <cell r="P948" t="str">
            <v xml:space="preserve">  </v>
          </cell>
        </row>
        <row r="949">
          <cell r="H949" t="str">
            <v xml:space="preserve">  </v>
          </cell>
          <cell r="I949" t="str">
            <v xml:space="preserve">  </v>
          </cell>
          <cell r="J949" t="str">
            <v xml:space="preserve">  </v>
          </cell>
          <cell r="K949" t="str">
            <v xml:space="preserve">  </v>
          </cell>
          <cell r="L949" t="str">
            <v xml:space="preserve">  </v>
          </cell>
          <cell r="M949" t="str">
            <v xml:space="preserve">  </v>
          </cell>
          <cell r="N949" t="str">
            <v xml:space="preserve">  </v>
          </cell>
          <cell r="O949" t="str">
            <v xml:space="preserve">  </v>
          </cell>
          <cell r="P949" t="str">
            <v xml:space="preserve">  </v>
          </cell>
        </row>
        <row r="950">
          <cell r="C950">
            <v>20615000</v>
          </cell>
          <cell r="D950" t="str">
            <v>SDR</v>
          </cell>
          <cell r="E950" t="str">
            <v>FIDA</v>
          </cell>
          <cell r="F950" t="str">
            <v>789-EC</v>
          </cell>
          <cell r="G950" t="str">
            <v>GOBIERNO CENTRAL</v>
          </cell>
          <cell r="H950" t="str">
            <v xml:space="preserve"> 04.04.2011 </v>
          </cell>
          <cell r="I950">
            <v>1079869.8130000001</v>
          </cell>
          <cell r="J950" t="str">
            <v xml:space="preserve">  </v>
          </cell>
          <cell r="K950" t="str">
            <v xml:space="preserve">  </v>
          </cell>
          <cell r="L950" t="str">
            <v xml:space="preserve">  </v>
          </cell>
          <cell r="M950" t="str">
            <v xml:space="preserve">  </v>
          </cell>
          <cell r="N950" t="str">
            <v xml:space="preserve">  </v>
          </cell>
          <cell r="O950" t="str">
            <v xml:space="preserve">  </v>
          </cell>
          <cell r="P950">
            <v>1089331.98</v>
          </cell>
        </row>
        <row r="951">
          <cell r="H951" t="str">
            <v xml:space="preserve">  </v>
          </cell>
          <cell r="I951" t="str">
            <v xml:space="preserve">  </v>
          </cell>
          <cell r="J951" t="str">
            <v xml:space="preserve">  </v>
          </cell>
          <cell r="K951" t="str">
            <v xml:space="preserve">  </v>
          </cell>
          <cell r="L951" t="str">
            <v xml:space="preserve">  </v>
          </cell>
          <cell r="M951" t="str">
            <v xml:space="preserve">  </v>
          </cell>
          <cell r="N951" t="str">
            <v xml:space="preserve">  </v>
          </cell>
          <cell r="O951" t="str">
            <v xml:space="preserve">  </v>
          </cell>
          <cell r="P951" t="str">
            <v xml:space="preserve">  </v>
          </cell>
        </row>
        <row r="952">
          <cell r="H952" t="str">
            <v xml:space="preserve">  </v>
          </cell>
          <cell r="I952" t="str">
            <v xml:space="preserve">  </v>
          </cell>
          <cell r="J952" t="str">
            <v xml:space="preserve">  </v>
          </cell>
          <cell r="K952" t="str">
            <v xml:space="preserve">  </v>
          </cell>
          <cell r="L952" t="str">
            <v xml:space="preserve">  </v>
          </cell>
          <cell r="M952" t="str">
            <v xml:space="preserve">  </v>
          </cell>
          <cell r="N952" t="str">
            <v xml:space="preserve">  </v>
          </cell>
          <cell r="O952" t="str">
            <v xml:space="preserve">  </v>
          </cell>
          <cell r="P952" t="str">
            <v xml:space="preserve">  </v>
          </cell>
        </row>
        <row r="953">
          <cell r="H953" t="str">
            <v xml:space="preserve">  </v>
          </cell>
          <cell r="I953" t="str">
            <v xml:space="preserve">  </v>
          </cell>
          <cell r="J953" t="str">
            <v xml:space="preserve">  </v>
          </cell>
          <cell r="K953" t="str">
            <v xml:space="preserve">  </v>
          </cell>
          <cell r="L953" t="str">
            <v xml:space="preserve">  </v>
          </cell>
          <cell r="M953" t="str">
            <v xml:space="preserve">  </v>
          </cell>
          <cell r="N953" t="str">
            <v xml:space="preserve">  </v>
          </cell>
          <cell r="O953" t="str">
            <v xml:space="preserve">  </v>
          </cell>
          <cell r="P953" t="str">
            <v xml:space="preserve">  </v>
          </cell>
        </row>
        <row r="954">
          <cell r="H954" t="str">
            <v xml:space="preserve">  </v>
          </cell>
          <cell r="I954" t="str">
            <v xml:space="preserve">  </v>
          </cell>
          <cell r="J954" t="str">
            <v xml:space="preserve">  </v>
          </cell>
          <cell r="K954" t="str">
            <v xml:space="preserve">  </v>
          </cell>
          <cell r="L954" t="str">
            <v xml:space="preserve">  </v>
          </cell>
          <cell r="M954" t="str">
            <v xml:space="preserve">  </v>
          </cell>
          <cell r="N954" t="str">
            <v xml:space="preserve">  </v>
          </cell>
          <cell r="O954" t="str">
            <v xml:space="preserve">  </v>
          </cell>
          <cell r="P954" t="str">
            <v xml:space="preserve">  </v>
          </cell>
        </row>
        <row r="955">
          <cell r="H955" t="str">
            <v xml:space="preserve">  </v>
          </cell>
          <cell r="I955" t="str">
            <v xml:space="preserve">  </v>
          </cell>
          <cell r="J955" t="str">
            <v xml:space="preserve">  </v>
          </cell>
          <cell r="K955" t="str">
            <v xml:space="preserve">  </v>
          </cell>
          <cell r="L955" t="str">
            <v xml:space="preserve">  </v>
          </cell>
          <cell r="M955" t="str">
            <v xml:space="preserve">  </v>
          </cell>
          <cell r="N955" t="str">
            <v xml:space="preserve">  </v>
          </cell>
          <cell r="O955" t="str">
            <v xml:space="preserve">  </v>
          </cell>
          <cell r="P955" t="str">
            <v xml:space="preserve">  </v>
          </cell>
        </row>
        <row r="956">
          <cell r="C956">
            <v>20615001</v>
          </cell>
          <cell r="D956" t="str">
            <v>SDR</v>
          </cell>
          <cell r="E956" t="str">
            <v>FIDA</v>
          </cell>
          <cell r="F956" t="str">
            <v>804-EC</v>
          </cell>
          <cell r="G956" t="str">
            <v>GOBIERNO CENTRAL</v>
          </cell>
          <cell r="H956" t="str">
            <v xml:space="preserve"> 04.04.2011 </v>
          </cell>
          <cell r="I956">
            <v>281498.23300000001</v>
          </cell>
          <cell r="J956" t="str">
            <v xml:space="preserve">  </v>
          </cell>
          <cell r="K956" t="str">
            <v xml:space="preserve">  </v>
          </cell>
          <cell r="L956" t="str">
            <v xml:space="preserve">  </v>
          </cell>
          <cell r="M956" t="str">
            <v xml:space="preserve">  </v>
          </cell>
          <cell r="N956" t="str">
            <v xml:space="preserve">  </v>
          </cell>
          <cell r="O956" t="str">
            <v xml:space="preserve">  </v>
          </cell>
          <cell r="P956">
            <v>283964.81099999999</v>
          </cell>
        </row>
        <row r="957">
          <cell r="H957" t="str">
            <v xml:space="preserve">  </v>
          </cell>
          <cell r="I957" t="str">
            <v xml:space="preserve">  </v>
          </cell>
          <cell r="J957" t="str">
            <v xml:space="preserve">  </v>
          </cell>
          <cell r="K957" t="str">
            <v xml:space="preserve">  </v>
          </cell>
          <cell r="L957" t="str">
            <v xml:space="preserve">  </v>
          </cell>
          <cell r="M957" t="str">
            <v xml:space="preserve">  </v>
          </cell>
          <cell r="N957" t="str">
            <v xml:space="preserve">  </v>
          </cell>
          <cell r="O957" t="str">
            <v xml:space="preserve">  </v>
          </cell>
          <cell r="P957" t="str">
            <v xml:space="preserve">  </v>
          </cell>
        </row>
        <row r="958">
          <cell r="H958" t="str">
            <v xml:space="preserve">  </v>
          </cell>
          <cell r="I958" t="str">
            <v xml:space="preserve">  </v>
          </cell>
          <cell r="J958" t="str">
            <v xml:space="preserve">  </v>
          </cell>
          <cell r="K958" t="str">
            <v xml:space="preserve">  </v>
          </cell>
          <cell r="L958" t="str">
            <v xml:space="preserve">  </v>
          </cell>
          <cell r="M958" t="str">
            <v xml:space="preserve">  </v>
          </cell>
          <cell r="N958" t="str">
            <v xml:space="preserve">  </v>
          </cell>
          <cell r="O958" t="str">
            <v xml:space="preserve">  </v>
          </cell>
          <cell r="P958" t="str">
            <v xml:space="preserve">  </v>
          </cell>
        </row>
        <row r="959">
          <cell r="H959" t="str">
            <v xml:space="preserve">  </v>
          </cell>
          <cell r="I959" t="str">
            <v xml:space="preserve">  </v>
          </cell>
          <cell r="J959" t="str">
            <v xml:space="preserve">  </v>
          </cell>
          <cell r="K959" t="str">
            <v xml:space="preserve">  </v>
          </cell>
          <cell r="L959" t="str">
            <v xml:space="preserve">  </v>
          </cell>
          <cell r="M959" t="str">
            <v xml:space="preserve">  </v>
          </cell>
          <cell r="N959" t="str">
            <v xml:space="preserve">  </v>
          </cell>
          <cell r="O959" t="str">
            <v xml:space="preserve">  </v>
          </cell>
          <cell r="P959" t="str">
            <v xml:space="preserve">  </v>
          </cell>
        </row>
        <row r="960">
          <cell r="H960" t="str">
            <v xml:space="preserve">  </v>
          </cell>
          <cell r="I960" t="str">
            <v xml:space="preserve">  </v>
          </cell>
          <cell r="J960" t="str">
            <v xml:space="preserve">  </v>
          </cell>
          <cell r="K960" t="str">
            <v xml:space="preserve">  </v>
          </cell>
          <cell r="L960" t="str">
            <v xml:space="preserve">  </v>
          </cell>
          <cell r="M960" t="str">
            <v xml:space="preserve">  </v>
          </cell>
          <cell r="N960" t="str">
            <v xml:space="preserve">  </v>
          </cell>
          <cell r="O960" t="str">
            <v xml:space="preserve">  </v>
          </cell>
          <cell r="P960" t="str">
            <v xml:space="preserve">  </v>
          </cell>
        </row>
        <row r="961">
          <cell r="H961" t="str">
            <v xml:space="preserve">  </v>
          </cell>
          <cell r="I961" t="str">
            <v xml:space="preserve">  </v>
          </cell>
          <cell r="J961" t="str">
            <v xml:space="preserve">  </v>
          </cell>
          <cell r="K961" t="str">
            <v xml:space="preserve">  </v>
          </cell>
          <cell r="L961" t="str">
            <v xml:space="preserve">  </v>
          </cell>
          <cell r="M961" t="str">
            <v xml:space="preserve">  </v>
          </cell>
          <cell r="N961" t="str">
            <v xml:space="preserve">  </v>
          </cell>
          <cell r="O961" t="str">
            <v xml:space="preserve">  </v>
          </cell>
          <cell r="P961" t="str">
            <v xml:space="preserve">  </v>
          </cell>
        </row>
        <row r="962">
          <cell r="C962">
            <v>20616000</v>
          </cell>
          <cell r="D962" t="str">
            <v>SDR</v>
          </cell>
          <cell r="E962" t="str">
            <v>FIDA</v>
          </cell>
          <cell r="F962" t="str">
            <v>849-EC</v>
          </cell>
          <cell r="G962" t="str">
            <v>GOBIERNO CENTRAL</v>
          </cell>
          <cell r="H962" t="str">
            <v xml:space="preserve"> 30.05.2012 </v>
          </cell>
          <cell r="I962">
            <v>4678809.9239999996</v>
          </cell>
          <cell r="J962" t="str">
            <v xml:space="preserve">  </v>
          </cell>
          <cell r="K962" t="str">
            <v xml:space="preserve">  </v>
          </cell>
          <cell r="L962" t="str">
            <v xml:space="preserve">  </v>
          </cell>
          <cell r="M962" t="str">
            <v xml:space="preserve">  </v>
          </cell>
          <cell r="N962" t="str">
            <v xml:space="preserve">  </v>
          </cell>
          <cell r="O962" t="str">
            <v xml:space="preserve">  </v>
          </cell>
          <cell r="P962">
            <v>4719807.1629999997</v>
          </cell>
        </row>
        <row r="963">
          <cell r="H963" t="str">
            <v xml:space="preserve">  </v>
          </cell>
          <cell r="I963" t="str">
            <v xml:space="preserve">  </v>
          </cell>
          <cell r="J963" t="str">
            <v xml:space="preserve">  </v>
          </cell>
          <cell r="K963" t="str">
            <v xml:space="preserve">  </v>
          </cell>
          <cell r="L963" t="str">
            <v xml:space="preserve">  </v>
          </cell>
          <cell r="M963" t="str">
            <v xml:space="preserve">  </v>
          </cell>
          <cell r="N963" t="str">
            <v xml:space="preserve">  </v>
          </cell>
          <cell r="O963" t="str">
            <v xml:space="preserve">  </v>
          </cell>
          <cell r="P963" t="str">
            <v xml:space="preserve">  </v>
          </cell>
        </row>
        <row r="964">
          <cell r="H964" t="str">
            <v xml:space="preserve">  </v>
          </cell>
          <cell r="I964" t="str">
            <v xml:space="preserve">  </v>
          </cell>
          <cell r="J964" t="str">
            <v xml:space="preserve">  </v>
          </cell>
          <cell r="K964" t="str">
            <v xml:space="preserve">  </v>
          </cell>
          <cell r="L964" t="str">
            <v xml:space="preserve">  </v>
          </cell>
          <cell r="M964" t="str">
            <v xml:space="preserve">  </v>
          </cell>
          <cell r="N964" t="str">
            <v xml:space="preserve">  </v>
          </cell>
          <cell r="O964" t="str">
            <v xml:space="preserve">  </v>
          </cell>
          <cell r="P964" t="str">
            <v xml:space="preserve">  </v>
          </cell>
        </row>
        <row r="965">
          <cell r="H965" t="str">
            <v xml:space="preserve">  </v>
          </cell>
          <cell r="I965" t="str">
            <v xml:space="preserve">  </v>
          </cell>
          <cell r="J965" t="str">
            <v xml:space="preserve">  </v>
          </cell>
          <cell r="K965" t="str">
            <v xml:space="preserve">  </v>
          </cell>
          <cell r="L965" t="str">
            <v xml:space="preserve">  </v>
          </cell>
          <cell r="M965" t="str">
            <v xml:space="preserve">  </v>
          </cell>
          <cell r="N965" t="str">
            <v xml:space="preserve">  </v>
          </cell>
          <cell r="O965" t="str">
            <v xml:space="preserve">  </v>
          </cell>
          <cell r="P965" t="str">
            <v xml:space="preserve">  </v>
          </cell>
        </row>
        <row r="966">
          <cell r="H966" t="str">
            <v xml:space="preserve">  </v>
          </cell>
          <cell r="I966" t="str">
            <v xml:space="preserve">  </v>
          </cell>
          <cell r="J966" t="str">
            <v xml:space="preserve">  </v>
          </cell>
          <cell r="K966" t="str">
            <v xml:space="preserve">  </v>
          </cell>
          <cell r="L966" t="str">
            <v xml:space="preserve">  </v>
          </cell>
          <cell r="M966" t="str">
            <v xml:space="preserve">  </v>
          </cell>
          <cell r="N966" t="str">
            <v xml:space="preserve">  </v>
          </cell>
          <cell r="O966" t="str">
            <v xml:space="preserve">  </v>
          </cell>
          <cell r="P966" t="str">
            <v xml:space="preserve">  </v>
          </cell>
        </row>
        <row r="967">
          <cell r="H967" t="str">
            <v xml:space="preserve">  </v>
          </cell>
          <cell r="I967" t="str">
            <v xml:space="preserve">  </v>
          </cell>
          <cell r="J967" t="str">
            <v xml:space="preserve">  </v>
          </cell>
          <cell r="K967" t="str">
            <v xml:space="preserve">  </v>
          </cell>
          <cell r="L967" t="str">
            <v xml:space="preserve">  </v>
          </cell>
          <cell r="M967" t="str">
            <v xml:space="preserve">  </v>
          </cell>
          <cell r="N967" t="str">
            <v xml:space="preserve">  </v>
          </cell>
          <cell r="O967" t="str">
            <v xml:space="preserve">  </v>
          </cell>
          <cell r="P967" t="str">
            <v xml:space="preserve">  </v>
          </cell>
        </row>
        <row r="968">
          <cell r="C968">
            <v>20616001</v>
          </cell>
          <cell r="D968" t="str">
            <v>EUR</v>
          </cell>
          <cell r="E968" t="str">
            <v>FIDA</v>
          </cell>
          <cell r="F968" t="str">
            <v>F.FIDUCIARIO LE-5-EC</v>
          </cell>
          <cell r="G968" t="str">
            <v>GOBIERNO CENTRAL</v>
          </cell>
          <cell r="H968" t="str">
            <v xml:space="preserve"> 30.05.2012 </v>
          </cell>
          <cell r="I968">
            <v>4091502.0860000001</v>
          </cell>
          <cell r="J968" t="str">
            <v xml:space="preserve">  </v>
          </cell>
          <cell r="K968" t="str">
            <v xml:space="preserve">  </v>
          </cell>
          <cell r="L968" t="str">
            <v xml:space="preserve">  </v>
          </cell>
          <cell r="M968" t="str">
            <v xml:space="preserve">  </v>
          </cell>
          <cell r="N968" t="str">
            <v xml:space="preserve">  </v>
          </cell>
          <cell r="O968" t="str">
            <v xml:space="preserve">  </v>
          </cell>
          <cell r="P968">
            <v>4142757.0019999999</v>
          </cell>
        </row>
        <row r="969">
          <cell r="H969" t="str">
            <v xml:space="preserve">  </v>
          </cell>
          <cell r="I969" t="str">
            <v xml:space="preserve">  </v>
          </cell>
          <cell r="J969" t="str">
            <v xml:space="preserve">  </v>
          </cell>
          <cell r="K969" t="str">
            <v xml:space="preserve">  </v>
          </cell>
          <cell r="L969" t="str">
            <v xml:space="preserve">  </v>
          </cell>
          <cell r="M969" t="str">
            <v xml:space="preserve">  </v>
          </cell>
          <cell r="N969" t="str">
            <v xml:space="preserve">  </v>
          </cell>
          <cell r="O969" t="str">
            <v xml:space="preserve">  </v>
          </cell>
          <cell r="P969" t="str">
            <v xml:space="preserve">  </v>
          </cell>
        </row>
        <row r="970">
          <cell r="H970" t="str">
            <v xml:space="preserve">  </v>
          </cell>
          <cell r="I970" t="str">
            <v xml:space="preserve">  </v>
          </cell>
          <cell r="J970" t="str">
            <v xml:space="preserve">  </v>
          </cell>
          <cell r="K970" t="str">
            <v xml:space="preserve">  </v>
          </cell>
          <cell r="L970" t="str">
            <v xml:space="preserve">  </v>
          </cell>
          <cell r="M970" t="str">
            <v xml:space="preserve">  </v>
          </cell>
          <cell r="N970" t="str">
            <v xml:space="preserve">  </v>
          </cell>
          <cell r="O970" t="str">
            <v xml:space="preserve">  </v>
          </cell>
          <cell r="P970" t="str">
            <v xml:space="preserve">  </v>
          </cell>
        </row>
        <row r="971">
          <cell r="H971" t="str">
            <v xml:space="preserve">  </v>
          </cell>
          <cell r="I971" t="str">
            <v xml:space="preserve">  </v>
          </cell>
          <cell r="J971" t="str">
            <v xml:space="preserve">  </v>
          </cell>
          <cell r="K971" t="str">
            <v xml:space="preserve">  </v>
          </cell>
          <cell r="L971" t="str">
            <v xml:space="preserve">  </v>
          </cell>
          <cell r="M971" t="str">
            <v xml:space="preserve">  </v>
          </cell>
          <cell r="N971" t="str">
            <v xml:space="preserve">  </v>
          </cell>
          <cell r="O971" t="str">
            <v xml:space="preserve">  </v>
          </cell>
          <cell r="P971" t="str">
            <v xml:space="preserve">  </v>
          </cell>
        </row>
        <row r="972">
          <cell r="H972" t="str">
            <v xml:space="preserve">  </v>
          </cell>
          <cell r="I972" t="str">
            <v xml:space="preserve">  </v>
          </cell>
          <cell r="J972" t="str">
            <v xml:space="preserve">  </v>
          </cell>
          <cell r="K972" t="str">
            <v xml:space="preserve">  </v>
          </cell>
          <cell r="L972" t="str">
            <v xml:space="preserve">  </v>
          </cell>
          <cell r="M972" t="str">
            <v xml:space="preserve">  </v>
          </cell>
          <cell r="N972" t="str">
            <v xml:space="preserve">  </v>
          </cell>
          <cell r="O972" t="str">
            <v xml:space="preserve">  </v>
          </cell>
          <cell r="P972" t="str">
            <v xml:space="preserve">  </v>
          </cell>
        </row>
        <row r="973">
          <cell r="H973" t="str">
            <v xml:space="preserve">  </v>
          </cell>
          <cell r="I973" t="str">
            <v xml:space="preserve">  </v>
          </cell>
          <cell r="J973" t="str">
            <v xml:space="preserve">  </v>
          </cell>
          <cell r="K973" t="str">
            <v xml:space="preserve">  </v>
          </cell>
          <cell r="L973" t="str">
            <v xml:space="preserve">  </v>
          </cell>
          <cell r="M973" t="str">
            <v xml:space="preserve">  </v>
          </cell>
          <cell r="N973" t="str">
            <v xml:space="preserve">  </v>
          </cell>
          <cell r="O973" t="str">
            <v xml:space="preserve">  </v>
          </cell>
          <cell r="P973" t="str">
            <v xml:space="preserve">  </v>
          </cell>
        </row>
        <row r="974">
          <cell r="C974">
            <v>20617000</v>
          </cell>
          <cell r="D974" t="str">
            <v>EUR</v>
          </cell>
          <cell r="E974" t="str">
            <v>FIDA</v>
          </cell>
          <cell r="F974" t="str">
            <v>785-EC</v>
          </cell>
          <cell r="G974" t="str">
            <v>GOBIERNO CENTRAL</v>
          </cell>
          <cell r="H974" t="str">
            <v xml:space="preserve"> 05.09.2017 </v>
          </cell>
          <cell r="I974">
            <v>1688206.8219999999</v>
          </cell>
          <cell r="J974" t="str">
            <v xml:space="preserve">  </v>
          </cell>
          <cell r="K974" t="str">
            <v xml:space="preserve">  </v>
          </cell>
          <cell r="L974" t="str">
            <v xml:space="preserve">  </v>
          </cell>
          <cell r="M974" t="str">
            <v xml:space="preserve">  </v>
          </cell>
          <cell r="N974" t="str">
            <v xml:space="preserve">  </v>
          </cell>
          <cell r="O974" t="str">
            <v xml:space="preserve">  </v>
          </cell>
          <cell r="P974">
            <v>1709355.2649999999</v>
          </cell>
        </row>
        <row r="975">
          <cell r="H975" t="str">
            <v xml:space="preserve">  </v>
          </cell>
          <cell r="I975" t="str">
            <v xml:space="preserve">  </v>
          </cell>
          <cell r="J975" t="str">
            <v xml:space="preserve">  </v>
          </cell>
          <cell r="K975" t="str">
            <v xml:space="preserve">  </v>
          </cell>
          <cell r="L975" t="str">
            <v xml:space="preserve">  </v>
          </cell>
          <cell r="M975" t="str">
            <v xml:space="preserve">  </v>
          </cell>
          <cell r="N975" t="str">
            <v xml:space="preserve">  </v>
          </cell>
          <cell r="O975" t="str">
            <v xml:space="preserve">  </v>
          </cell>
          <cell r="P975" t="str">
            <v xml:space="preserve">  </v>
          </cell>
        </row>
        <row r="976">
          <cell r="H976" t="str">
            <v xml:space="preserve">  </v>
          </cell>
          <cell r="I976" t="str">
            <v xml:space="preserve">  </v>
          </cell>
          <cell r="J976" t="str">
            <v xml:space="preserve">  </v>
          </cell>
          <cell r="K976" t="str">
            <v xml:space="preserve">  </v>
          </cell>
          <cell r="L976" t="str">
            <v xml:space="preserve">  </v>
          </cell>
          <cell r="M976" t="str">
            <v xml:space="preserve">  </v>
          </cell>
          <cell r="N976" t="str">
            <v xml:space="preserve">  </v>
          </cell>
          <cell r="O976" t="str">
            <v xml:space="preserve">  </v>
          </cell>
          <cell r="P976" t="str">
            <v xml:space="preserve">  </v>
          </cell>
        </row>
        <row r="977">
          <cell r="H977" t="str">
            <v xml:space="preserve">  </v>
          </cell>
          <cell r="I977" t="str">
            <v xml:space="preserve">  </v>
          </cell>
          <cell r="J977" t="str">
            <v xml:space="preserve">  </v>
          </cell>
          <cell r="K977" t="str">
            <v xml:space="preserve">  </v>
          </cell>
          <cell r="L977" t="str">
            <v xml:space="preserve">  </v>
          </cell>
          <cell r="M977" t="str">
            <v xml:space="preserve">  </v>
          </cell>
          <cell r="N977" t="str">
            <v xml:space="preserve">  </v>
          </cell>
          <cell r="O977" t="str">
            <v xml:space="preserve">  </v>
          </cell>
          <cell r="P977" t="str">
            <v xml:space="preserve">  </v>
          </cell>
        </row>
        <row r="978">
          <cell r="H978" t="str">
            <v xml:space="preserve">  </v>
          </cell>
          <cell r="I978" t="str">
            <v xml:space="preserve">  </v>
          </cell>
          <cell r="J978" t="str">
            <v xml:space="preserve">  </v>
          </cell>
          <cell r="K978" t="str">
            <v xml:space="preserve">  </v>
          </cell>
          <cell r="L978" t="str">
            <v xml:space="preserve">  </v>
          </cell>
          <cell r="M978" t="str">
            <v xml:space="preserve">  </v>
          </cell>
          <cell r="N978" t="str">
            <v xml:space="preserve">  </v>
          </cell>
          <cell r="O978" t="str">
            <v xml:space="preserve">  </v>
          </cell>
          <cell r="P978" t="str">
            <v xml:space="preserve">  </v>
          </cell>
        </row>
        <row r="979">
          <cell r="H979" t="str">
            <v xml:space="preserve">  </v>
          </cell>
          <cell r="I979" t="str">
            <v xml:space="preserve">  </v>
          </cell>
          <cell r="J979" t="str">
            <v xml:space="preserve">  </v>
          </cell>
          <cell r="K979" t="str">
            <v xml:space="preserve">  </v>
          </cell>
          <cell r="L979" t="str">
            <v xml:space="preserve">  </v>
          </cell>
          <cell r="M979" t="str">
            <v xml:space="preserve">  </v>
          </cell>
          <cell r="N979" t="str">
            <v xml:space="preserve">  </v>
          </cell>
          <cell r="O979" t="str">
            <v xml:space="preserve">  </v>
          </cell>
          <cell r="P979" t="str">
            <v xml:space="preserve">  </v>
          </cell>
        </row>
        <row r="980">
          <cell r="C980">
            <v>20619000</v>
          </cell>
          <cell r="D980" t="str">
            <v>USD</v>
          </cell>
          <cell r="E980" t="str">
            <v>FIDA</v>
          </cell>
          <cell r="F980">
            <v>2000002638</v>
          </cell>
          <cell r="G980" t="str">
            <v>GOBIERNO CENTRAL</v>
          </cell>
          <cell r="H980" t="str">
            <v xml:space="preserve"> 08.07.2019 </v>
          </cell>
          <cell r="I980">
            <v>1876566.19</v>
          </cell>
          <cell r="J980" t="str">
            <v xml:space="preserve">  </v>
          </cell>
          <cell r="K980" t="str">
            <v xml:space="preserve">  </v>
          </cell>
          <cell r="L980" t="str">
            <v xml:space="preserve">  </v>
          </cell>
          <cell r="M980" t="str">
            <v xml:space="preserve">  </v>
          </cell>
          <cell r="N980" t="str">
            <v xml:space="preserve">  </v>
          </cell>
          <cell r="O980" t="str">
            <v xml:space="preserve">  </v>
          </cell>
          <cell r="P980">
            <v>1876566.19</v>
          </cell>
        </row>
        <row r="981">
          <cell r="H981" t="str">
            <v xml:space="preserve">  </v>
          </cell>
          <cell r="I981" t="str">
            <v xml:space="preserve">  </v>
          </cell>
          <cell r="J981" t="str">
            <v xml:space="preserve">  </v>
          </cell>
          <cell r="K981" t="str">
            <v xml:space="preserve">  </v>
          </cell>
          <cell r="L981" t="str">
            <v xml:space="preserve">  </v>
          </cell>
          <cell r="M981" t="str">
            <v xml:space="preserve">  </v>
          </cell>
          <cell r="N981" t="str">
            <v xml:space="preserve">  </v>
          </cell>
          <cell r="O981" t="str">
            <v xml:space="preserve">  </v>
          </cell>
          <cell r="P981" t="str">
            <v xml:space="preserve">  </v>
          </cell>
        </row>
        <row r="982">
          <cell r="H982" t="str">
            <v xml:space="preserve">  </v>
          </cell>
          <cell r="I982" t="str">
            <v xml:space="preserve">  </v>
          </cell>
          <cell r="J982" t="str">
            <v xml:space="preserve">  </v>
          </cell>
          <cell r="K982" t="str">
            <v xml:space="preserve">  </v>
          </cell>
          <cell r="L982" t="str">
            <v xml:space="preserve">  </v>
          </cell>
          <cell r="M982" t="str">
            <v xml:space="preserve">  </v>
          </cell>
          <cell r="N982" t="str">
            <v xml:space="preserve">  </v>
          </cell>
          <cell r="O982" t="str">
            <v xml:space="preserve">  </v>
          </cell>
          <cell r="P982" t="str">
            <v xml:space="preserve">  </v>
          </cell>
        </row>
        <row r="983">
          <cell r="H983" t="str">
            <v xml:space="preserve">  </v>
          </cell>
          <cell r="I983" t="str">
            <v xml:space="preserve">  </v>
          </cell>
          <cell r="J983" t="str">
            <v xml:space="preserve">  </v>
          </cell>
          <cell r="K983" t="str">
            <v xml:space="preserve">  </v>
          </cell>
          <cell r="L983" t="str">
            <v xml:space="preserve">  </v>
          </cell>
          <cell r="M983" t="str">
            <v xml:space="preserve">  </v>
          </cell>
          <cell r="N983" t="str">
            <v xml:space="preserve">  </v>
          </cell>
          <cell r="O983" t="str">
            <v xml:space="preserve">  </v>
          </cell>
          <cell r="P983" t="str">
            <v xml:space="preserve">  </v>
          </cell>
        </row>
        <row r="984">
          <cell r="H984" t="str">
            <v xml:space="preserve">  </v>
          </cell>
          <cell r="I984" t="str">
            <v xml:space="preserve">  </v>
          </cell>
          <cell r="J984" t="str">
            <v xml:space="preserve">  </v>
          </cell>
          <cell r="K984" t="str">
            <v xml:space="preserve">  </v>
          </cell>
          <cell r="L984" t="str">
            <v xml:space="preserve">  </v>
          </cell>
          <cell r="M984" t="str">
            <v xml:space="preserve">  </v>
          </cell>
          <cell r="N984" t="str">
            <v xml:space="preserve">  </v>
          </cell>
          <cell r="O984" t="str">
            <v xml:space="preserve">  </v>
          </cell>
          <cell r="P984" t="str">
            <v xml:space="preserve">  </v>
          </cell>
        </row>
        <row r="985">
          <cell r="H985" t="str">
            <v xml:space="preserve">  </v>
          </cell>
          <cell r="I985" t="str">
            <v xml:space="preserve">  </v>
          </cell>
          <cell r="J985" t="str">
            <v xml:space="preserve">  </v>
          </cell>
          <cell r="K985" t="str">
            <v xml:space="preserve">  </v>
          </cell>
          <cell r="L985" t="str">
            <v xml:space="preserve">  </v>
          </cell>
          <cell r="M985" t="str">
            <v xml:space="preserve">  </v>
          </cell>
          <cell r="N985" t="str">
            <v xml:space="preserve">  </v>
          </cell>
          <cell r="O985" t="str">
            <v xml:space="preserve">  </v>
          </cell>
          <cell r="P985" t="str">
            <v xml:space="preserve">  </v>
          </cell>
        </row>
        <row r="986">
          <cell r="C986">
            <v>20620000</v>
          </cell>
          <cell r="D986" t="str">
            <v>USD</v>
          </cell>
          <cell r="E986" t="str">
            <v>FIDA</v>
          </cell>
          <cell r="F986">
            <v>2000003658</v>
          </cell>
          <cell r="G986" t="str">
            <v>GOBIERNO CENTRAL</v>
          </cell>
          <cell r="H986" t="str">
            <v xml:space="preserve"> 15.09.2022 </v>
          </cell>
          <cell r="I986">
            <v>6427276.1900000004</v>
          </cell>
          <cell r="J986" t="str">
            <v xml:space="preserve">  </v>
          </cell>
          <cell r="K986" t="str">
            <v xml:space="preserve">  </v>
          </cell>
          <cell r="L986" t="str">
            <v xml:space="preserve">  </v>
          </cell>
          <cell r="M986" t="str">
            <v xml:space="preserve">  </v>
          </cell>
          <cell r="N986" t="str">
            <v xml:space="preserve">  </v>
          </cell>
          <cell r="O986" t="str">
            <v xml:space="preserve">  </v>
          </cell>
          <cell r="P986">
            <v>6427276.1900000004</v>
          </cell>
        </row>
        <row r="987">
          <cell r="H987" t="str">
            <v xml:space="preserve">  </v>
          </cell>
          <cell r="I987" t="str">
            <v xml:space="preserve">  </v>
          </cell>
          <cell r="J987" t="str">
            <v xml:space="preserve">  </v>
          </cell>
          <cell r="K987" t="str">
            <v xml:space="preserve">  </v>
          </cell>
          <cell r="L987" t="str">
            <v xml:space="preserve">  </v>
          </cell>
          <cell r="M987" t="str">
            <v xml:space="preserve">  </v>
          </cell>
          <cell r="N987" t="str">
            <v xml:space="preserve">  </v>
          </cell>
          <cell r="O987" t="str">
            <v xml:space="preserve">  </v>
          </cell>
          <cell r="P987" t="str">
            <v xml:space="preserve">  </v>
          </cell>
        </row>
        <row r="988">
          <cell r="H988" t="str">
            <v xml:space="preserve">  </v>
          </cell>
          <cell r="I988" t="str">
            <v xml:space="preserve">  </v>
          </cell>
          <cell r="J988" t="str">
            <v xml:space="preserve">  </v>
          </cell>
          <cell r="K988" t="str">
            <v xml:space="preserve">  </v>
          </cell>
          <cell r="L988" t="str">
            <v xml:space="preserve">  </v>
          </cell>
          <cell r="M988" t="str">
            <v xml:space="preserve">  </v>
          </cell>
          <cell r="N988" t="str">
            <v xml:space="preserve">  </v>
          </cell>
          <cell r="O988" t="str">
            <v xml:space="preserve">  </v>
          </cell>
          <cell r="P988" t="str">
            <v xml:space="preserve">  </v>
          </cell>
        </row>
        <row r="989">
          <cell r="H989" t="str">
            <v xml:space="preserve">  </v>
          </cell>
          <cell r="I989" t="str">
            <v xml:space="preserve">  </v>
          </cell>
          <cell r="J989" t="str">
            <v xml:space="preserve">  </v>
          </cell>
          <cell r="K989" t="str">
            <v xml:space="preserve">  </v>
          </cell>
          <cell r="L989" t="str">
            <v xml:space="preserve">  </v>
          </cell>
          <cell r="M989" t="str">
            <v xml:space="preserve">  </v>
          </cell>
          <cell r="N989" t="str">
            <v xml:space="preserve">  </v>
          </cell>
          <cell r="O989" t="str">
            <v xml:space="preserve">  </v>
          </cell>
          <cell r="P989" t="str">
            <v xml:space="preserve">  </v>
          </cell>
        </row>
        <row r="990">
          <cell r="H990" t="str">
            <v xml:space="preserve">  </v>
          </cell>
          <cell r="I990" t="str">
            <v xml:space="preserve">  </v>
          </cell>
          <cell r="J990" t="str">
            <v xml:space="preserve">  </v>
          </cell>
          <cell r="K990" t="str">
            <v xml:space="preserve">  </v>
          </cell>
          <cell r="L990" t="str">
            <v xml:space="preserve">  </v>
          </cell>
          <cell r="M990" t="str">
            <v xml:space="preserve">  </v>
          </cell>
          <cell r="N990" t="str">
            <v xml:space="preserve">  </v>
          </cell>
          <cell r="O990" t="str">
            <v xml:space="preserve">  </v>
          </cell>
          <cell r="P990" t="str">
            <v xml:space="preserve">  </v>
          </cell>
        </row>
        <row r="991">
          <cell r="H991" t="str">
            <v xml:space="preserve">  </v>
          </cell>
          <cell r="I991" t="str">
            <v xml:space="preserve">  </v>
          </cell>
          <cell r="J991" t="str">
            <v xml:space="preserve">  </v>
          </cell>
          <cell r="K991" t="str">
            <v xml:space="preserve">  </v>
          </cell>
          <cell r="L991" t="str">
            <v xml:space="preserve">  </v>
          </cell>
          <cell r="M991" t="str">
            <v xml:space="preserve">  </v>
          </cell>
          <cell r="N991" t="str">
            <v xml:space="preserve">  </v>
          </cell>
          <cell r="O991" t="str">
            <v xml:space="preserve">  </v>
          </cell>
          <cell r="P991" t="str">
            <v xml:space="preserve">  </v>
          </cell>
        </row>
        <row r="992">
          <cell r="C992">
            <v>20621000</v>
          </cell>
          <cell r="D992" t="str">
            <v>USD</v>
          </cell>
          <cell r="E992" t="str">
            <v>FIDA</v>
          </cell>
          <cell r="F992">
            <v>2000004486</v>
          </cell>
          <cell r="G992" t="str">
            <v>GOBIERNO CENTRAL</v>
          </cell>
          <cell r="H992" t="str">
            <v xml:space="preserve"> 09.02.2024 </v>
          </cell>
          <cell r="I992">
            <v>435000.02</v>
          </cell>
          <cell r="J992" t="str">
            <v xml:space="preserve">  </v>
          </cell>
          <cell r="K992" t="str">
            <v xml:space="preserve">  </v>
          </cell>
          <cell r="L992" t="str">
            <v xml:space="preserve">  </v>
          </cell>
          <cell r="M992" t="str">
            <v xml:space="preserve">  </v>
          </cell>
          <cell r="N992" t="str">
            <v xml:space="preserve">  </v>
          </cell>
          <cell r="O992" t="str">
            <v xml:space="preserve">  </v>
          </cell>
          <cell r="P992">
            <v>435000.02</v>
          </cell>
        </row>
        <row r="993">
          <cell r="H993" t="str">
            <v xml:space="preserve">  </v>
          </cell>
          <cell r="I993" t="str">
            <v xml:space="preserve">  </v>
          </cell>
          <cell r="J993" t="str">
            <v xml:space="preserve">  </v>
          </cell>
          <cell r="K993" t="str">
            <v xml:space="preserve">  </v>
          </cell>
          <cell r="L993" t="str">
            <v xml:space="preserve">  </v>
          </cell>
          <cell r="M993" t="str">
            <v xml:space="preserve">  </v>
          </cell>
          <cell r="N993" t="str">
            <v xml:space="preserve">  </v>
          </cell>
          <cell r="O993" t="str">
            <v xml:space="preserve">  </v>
          </cell>
          <cell r="P993" t="str">
            <v xml:space="preserve">  </v>
          </cell>
        </row>
        <row r="994">
          <cell r="H994" t="str">
            <v xml:space="preserve">  </v>
          </cell>
          <cell r="I994" t="str">
            <v xml:space="preserve">  </v>
          </cell>
          <cell r="J994" t="str">
            <v xml:space="preserve">  </v>
          </cell>
          <cell r="K994" t="str">
            <v xml:space="preserve">  </v>
          </cell>
          <cell r="L994" t="str">
            <v xml:space="preserve">  </v>
          </cell>
          <cell r="M994" t="str">
            <v xml:space="preserve">  </v>
          </cell>
          <cell r="N994" t="str">
            <v xml:space="preserve">  </v>
          </cell>
          <cell r="O994" t="str">
            <v xml:space="preserve">  </v>
          </cell>
          <cell r="P994" t="str">
            <v xml:space="preserve">  </v>
          </cell>
        </row>
        <row r="995">
          <cell r="H995" t="str">
            <v xml:space="preserve">  </v>
          </cell>
          <cell r="I995" t="str">
            <v xml:space="preserve">  </v>
          </cell>
          <cell r="J995" t="str">
            <v xml:space="preserve">  </v>
          </cell>
          <cell r="K995" t="str">
            <v xml:space="preserve">  </v>
          </cell>
          <cell r="L995" t="str">
            <v xml:space="preserve">  </v>
          </cell>
          <cell r="M995" t="str">
            <v xml:space="preserve">  </v>
          </cell>
          <cell r="N995" t="str">
            <v xml:space="preserve">  </v>
          </cell>
          <cell r="O995" t="str">
            <v xml:space="preserve">  </v>
          </cell>
          <cell r="P995" t="str">
            <v xml:space="preserve">  </v>
          </cell>
        </row>
        <row r="996">
          <cell r="H996" t="str">
            <v xml:space="preserve">  </v>
          </cell>
          <cell r="I996" t="str">
            <v xml:space="preserve">  </v>
          </cell>
          <cell r="J996" t="str">
            <v xml:space="preserve">  </v>
          </cell>
          <cell r="K996" t="str">
            <v xml:space="preserve">  </v>
          </cell>
          <cell r="L996" t="str">
            <v xml:space="preserve">  </v>
          </cell>
          <cell r="M996" t="str">
            <v xml:space="preserve">  </v>
          </cell>
          <cell r="N996" t="str">
            <v xml:space="preserve">  </v>
          </cell>
          <cell r="O996" t="str">
            <v xml:space="preserve">  </v>
          </cell>
          <cell r="P996" t="str">
            <v xml:space="preserve">  </v>
          </cell>
        </row>
        <row r="997">
          <cell r="H997" t="str">
            <v xml:space="preserve">  </v>
          </cell>
          <cell r="I997" t="str">
            <v xml:space="preserve">  </v>
          </cell>
          <cell r="J997" t="str">
            <v xml:space="preserve">  </v>
          </cell>
          <cell r="K997" t="str">
            <v xml:space="preserve">  </v>
          </cell>
          <cell r="L997" t="str">
            <v xml:space="preserve">  </v>
          </cell>
          <cell r="M997" t="str">
            <v xml:space="preserve">  </v>
          </cell>
          <cell r="N997" t="str">
            <v xml:space="preserve">  </v>
          </cell>
          <cell r="O997" t="str">
            <v xml:space="preserve">  </v>
          </cell>
          <cell r="P997" t="str">
            <v xml:space="preserve">  </v>
          </cell>
        </row>
        <row r="998">
          <cell r="C998">
            <v>20700000</v>
          </cell>
          <cell r="D998" t="str">
            <v>USD</v>
          </cell>
          <cell r="E998" t="str">
            <v>BIRF</v>
          </cell>
          <cell r="F998" t="str">
            <v>BIRF 9715</v>
          </cell>
          <cell r="G998" t="str">
            <v>GOBIERNO CENTRAL</v>
          </cell>
          <cell r="H998" t="str">
            <v xml:space="preserve"> 15.08.2024 </v>
          </cell>
          <cell r="I998">
            <v>700000000</v>
          </cell>
          <cell r="J998" t="str">
            <v xml:space="preserve">  </v>
          </cell>
          <cell r="K998" t="str">
            <v xml:space="preserve">  </v>
          </cell>
          <cell r="L998" t="str">
            <v xml:space="preserve">  </v>
          </cell>
          <cell r="M998" t="str">
            <v xml:space="preserve">  </v>
          </cell>
          <cell r="N998" t="str">
            <v xml:space="preserve">  </v>
          </cell>
          <cell r="O998" t="str">
            <v xml:space="preserve">  </v>
          </cell>
          <cell r="P998">
            <v>700000000</v>
          </cell>
        </row>
        <row r="999">
          <cell r="H999" t="str">
            <v xml:space="preserve">  </v>
          </cell>
          <cell r="I999" t="str">
            <v xml:space="preserve">  </v>
          </cell>
          <cell r="J999" t="str">
            <v xml:space="preserve">  </v>
          </cell>
          <cell r="K999" t="str">
            <v xml:space="preserve">  </v>
          </cell>
          <cell r="L999" t="str">
            <v xml:space="preserve">  </v>
          </cell>
          <cell r="M999" t="str">
            <v xml:space="preserve">  </v>
          </cell>
          <cell r="N999" t="str">
            <v xml:space="preserve">  </v>
          </cell>
          <cell r="O999" t="str">
            <v xml:space="preserve">  </v>
          </cell>
          <cell r="P999" t="str">
            <v xml:space="preserve">  </v>
          </cell>
        </row>
        <row r="1000">
          <cell r="H1000" t="str">
            <v xml:space="preserve">  </v>
          </cell>
          <cell r="I1000" t="str">
            <v xml:space="preserve">  </v>
          </cell>
          <cell r="J1000" t="str">
            <v xml:space="preserve">  </v>
          </cell>
          <cell r="K1000" t="str">
            <v xml:space="preserve">  </v>
          </cell>
          <cell r="L1000" t="str">
            <v xml:space="preserve">  </v>
          </cell>
          <cell r="M1000" t="str">
            <v xml:space="preserve">  </v>
          </cell>
          <cell r="N1000" t="str">
            <v xml:space="preserve">  </v>
          </cell>
          <cell r="O1000" t="str">
            <v xml:space="preserve">  </v>
          </cell>
          <cell r="P1000" t="str">
            <v xml:space="preserve">  </v>
          </cell>
        </row>
        <row r="1001">
          <cell r="H1001" t="str">
            <v xml:space="preserve">  </v>
          </cell>
          <cell r="I1001" t="str">
            <v xml:space="preserve">  </v>
          </cell>
          <cell r="J1001" t="str">
            <v xml:space="preserve">  </v>
          </cell>
          <cell r="K1001" t="str">
            <v xml:space="preserve">  </v>
          </cell>
          <cell r="L1001" t="str">
            <v xml:space="preserve">  </v>
          </cell>
          <cell r="M1001" t="str">
            <v xml:space="preserve">  </v>
          </cell>
          <cell r="N1001" t="str">
            <v xml:space="preserve">  </v>
          </cell>
          <cell r="O1001" t="str">
            <v xml:space="preserve">  </v>
          </cell>
          <cell r="P1001" t="str">
            <v xml:space="preserve">  </v>
          </cell>
        </row>
        <row r="1002">
          <cell r="H1002" t="str">
            <v xml:space="preserve">  </v>
          </cell>
          <cell r="I1002" t="str">
            <v xml:space="preserve">  </v>
          </cell>
          <cell r="J1002" t="str">
            <v xml:space="preserve">  </v>
          </cell>
          <cell r="K1002" t="str">
            <v xml:space="preserve">  </v>
          </cell>
          <cell r="L1002" t="str">
            <v xml:space="preserve">  </v>
          </cell>
          <cell r="M1002" t="str">
            <v xml:space="preserve">  </v>
          </cell>
          <cell r="N1002" t="str">
            <v xml:space="preserve">  </v>
          </cell>
          <cell r="O1002" t="str">
            <v xml:space="preserve">  </v>
          </cell>
          <cell r="P1002" t="str">
            <v xml:space="preserve">  </v>
          </cell>
        </row>
        <row r="1003">
          <cell r="H1003" t="str">
            <v xml:space="preserve">  </v>
          </cell>
          <cell r="I1003" t="str">
            <v xml:space="preserve">  </v>
          </cell>
          <cell r="J1003" t="str">
            <v xml:space="preserve">  </v>
          </cell>
          <cell r="K1003" t="str">
            <v xml:space="preserve">  </v>
          </cell>
          <cell r="L1003" t="str">
            <v xml:space="preserve">  </v>
          </cell>
          <cell r="M1003" t="str">
            <v xml:space="preserve">  </v>
          </cell>
          <cell r="N1003" t="str">
            <v xml:space="preserve">  </v>
          </cell>
          <cell r="O1003" t="str">
            <v xml:space="preserve">  </v>
          </cell>
          <cell r="P1003" t="str">
            <v xml:space="preserve">  </v>
          </cell>
        </row>
        <row r="1004">
          <cell r="C1004">
            <v>20701100</v>
          </cell>
          <cell r="D1004" t="str">
            <v>USD</v>
          </cell>
          <cell r="E1004" t="str">
            <v>BIRF</v>
          </cell>
          <cell r="F1004" t="str">
            <v>BIRF 9722-0</v>
          </cell>
          <cell r="G1004" t="str">
            <v>GAD GUAYAS</v>
          </cell>
          <cell r="H1004" t="str">
            <v xml:space="preserve"> 03.12.2024 </v>
          </cell>
          <cell r="I1004">
            <v>1225254.1399999999</v>
          </cell>
          <cell r="J1004">
            <v>314712.67</v>
          </cell>
          <cell r="K1004" t="str">
            <v xml:space="preserve">  </v>
          </cell>
          <cell r="L1004" t="str">
            <v xml:space="preserve">  </v>
          </cell>
          <cell r="M1004" t="str">
            <v xml:space="preserve">  </v>
          </cell>
          <cell r="N1004" t="str">
            <v xml:space="preserve">  </v>
          </cell>
          <cell r="O1004" t="str">
            <v xml:space="preserve">  </v>
          </cell>
          <cell r="P1004">
            <v>1539966.81</v>
          </cell>
        </row>
        <row r="1005">
          <cell r="H1005" t="str">
            <v xml:space="preserve">  </v>
          </cell>
          <cell r="I1005" t="str">
            <v xml:space="preserve">  </v>
          </cell>
          <cell r="J1005" t="str">
            <v xml:space="preserve">  </v>
          </cell>
          <cell r="K1005" t="str">
            <v xml:space="preserve">  </v>
          </cell>
          <cell r="L1005" t="str">
            <v xml:space="preserve">  </v>
          </cell>
          <cell r="M1005" t="str">
            <v xml:space="preserve">  </v>
          </cell>
          <cell r="N1005" t="str">
            <v xml:space="preserve">  </v>
          </cell>
          <cell r="O1005" t="str">
            <v xml:space="preserve">  </v>
          </cell>
          <cell r="P1005" t="str">
            <v xml:space="preserve">  </v>
          </cell>
        </row>
        <row r="1006">
          <cell r="H1006" t="str">
            <v xml:space="preserve">  </v>
          </cell>
          <cell r="I1006" t="str">
            <v xml:space="preserve">  </v>
          </cell>
          <cell r="J1006" t="str">
            <v xml:space="preserve">  </v>
          </cell>
          <cell r="K1006" t="str">
            <v xml:space="preserve">  </v>
          </cell>
          <cell r="L1006" t="str">
            <v xml:space="preserve">  </v>
          </cell>
          <cell r="M1006" t="str">
            <v xml:space="preserve">  </v>
          </cell>
          <cell r="N1006" t="str">
            <v xml:space="preserve">  </v>
          </cell>
          <cell r="O1006" t="str">
            <v xml:space="preserve">  </v>
          </cell>
          <cell r="P1006" t="str">
            <v xml:space="preserve">  </v>
          </cell>
        </row>
        <row r="1007">
          <cell r="H1007" t="str">
            <v xml:space="preserve">  </v>
          </cell>
          <cell r="I1007" t="str">
            <v xml:space="preserve">  </v>
          </cell>
          <cell r="J1007" t="str">
            <v xml:space="preserve">  </v>
          </cell>
          <cell r="K1007" t="str">
            <v xml:space="preserve">  </v>
          </cell>
          <cell r="L1007" t="str">
            <v xml:space="preserve">  </v>
          </cell>
          <cell r="M1007" t="str">
            <v xml:space="preserve">  </v>
          </cell>
          <cell r="N1007" t="str">
            <v xml:space="preserve">  </v>
          </cell>
          <cell r="O1007" t="str">
            <v xml:space="preserve">  </v>
          </cell>
          <cell r="P1007" t="str">
            <v xml:space="preserve">  </v>
          </cell>
        </row>
        <row r="1008">
          <cell r="H1008" t="str">
            <v xml:space="preserve">  </v>
          </cell>
          <cell r="I1008" t="str">
            <v xml:space="preserve">  </v>
          </cell>
          <cell r="J1008" t="str">
            <v xml:space="preserve">  </v>
          </cell>
          <cell r="K1008" t="str">
            <v xml:space="preserve">  </v>
          </cell>
          <cell r="L1008" t="str">
            <v xml:space="preserve">  </v>
          </cell>
          <cell r="M1008" t="str">
            <v xml:space="preserve">  </v>
          </cell>
          <cell r="N1008" t="str">
            <v xml:space="preserve">  </v>
          </cell>
          <cell r="O1008" t="str">
            <v xml:space="preserve">  </v>
          </cell>
          <cell r="P1008" t="str">
            <v xml:space="preserve">  </v>
          </cell>
        </row>
        <row r="1009">
          <cell r="H1009" t="str">
            <v xml:space="preserve">  </v>
          </cell>
          <cell r="I1009" t="str">
            <v xml:space="preserve">  </v>
          </cell>
          <cell r="J1009" t="str">
            <v xml:space="preserve">  </v>
          </cell>
          <cell r="K1009" t="str">
            <v xml:space="preserve">  </v>
          </cell>
          <cell r="L1009" t="str">
            <v xml:space="preserve">  </v>
          </cell>
          <cell r="M1009" t="str">
            <v xml:space="preserve">  </v>
          </cell>
          <cell r="N1009" t="str">
            <v xml:space="preserve">  </v>
          </cell>
          <cell r="O1009" t="str">
            <v xml:space="preserve">  </v>
          </cell>
          <cell r="P1009" t="str">
            <v xml:space="preserve">  </v>
          </cell>
        </row>
        <row r="1010">
          <cell r="C1010">
            <v>20704100</v>
          </cell>
          <cell r="D1010" t="str">
            <v>USD</v>
          </cell>
          <cell r="E1010" t="str">
            <v>BIRF</v>
          </cell>
          <cell r="F1010" t="str">
            <v>9890-0</v>
          </cell>
          <cell r="G1010" t="str">
            <v>GOBIERNO CENTRAL</v>
          </cell>
          <cell r="H1010" t="str">
            <v xml:space="preserve"> 26.11.2025 </v>
          </cell>
          <cell r="I1010">
            <v>900000000</v>
          </cell>
          <cell r="J1010" t="str">
            <v xml:space="preserve">  </v>
          </cell>
          <cell r="K1010" t="str">
            <v xml:space="preserve">  </v>
          </cell>
          <cell r="L1010" t="str">
            <v xml:space="preserve">  </v>
          </cell>
          <cell r="M1010" t="str">
            <v xml:space="preserve">  </v>
          </cell>
          <cell r="N1010" t="str">
            <v xml:space="preserve">  </v>
          </cell>
          <cell r="O1010" t="str">
            <v xml:space="preserve">  </v>
          </cell>
          <cell r="P1010">
            <v>900000000</v>
          </cell>
        </row>
        <row r="1011">
          <cell r="H1011" t="str">
            <v xml:space="preserve">  </v>
          </cell>
          <cell r="I1011" t="str">
            <v xml:space="preserve">  </v>
          </cell>
          <cell r="J1011" t="str">
            <v xml:space="preserve">  </v>
          </cell>
          <cell r="K1011" t="str">
            <v xml:space="preserve">  </v>
          </cell>
          <cell r="L1011" t="str">
            <v xml:space="preserve">  </v>
          </cell>
          <cell r="M1011" t="str">
            <v xml:space="preserve">  </v>
          </cell>
          <cell r="N1011" t="str">
            <v xml:space="preserve">  </v>
          </cell>
          <cell r="O1011" t="str">
            <v xml:space="preserve">  </v>
          </cell>
          <cell r="P1011" t="str">
            <v xml:space="preserve">  </v>
          </cell>
        </row>
        <row r="1012">
          <cell r="H1012" t="str">
            <v xml:space="preserve">  </v>
          </cell>
          <cell r="I1012" t="str">
            <v xml:space="preserve">  </v>
          </cell>
          <cell r="J1012" t="str">
            <v xml:space="preserve">  </v>
          </cell>
          <cell r="K1012" t="str">
            <v xml:space="preserve">  </v>
          </cell>
          <cell r="L1012" t="str">
            <v xml:space="preserve">  </v>
          </cell>
          <cell r="M1012" t="str">
            <v xml:space="preserve">  </v>
          </cell>
          <cell r="N1012" t="str">
            <v xml:space="preserve">  </v>
          </cell>
          <cell r="O1012" t="str">
            <v xml:space="preserve">  </v>
          </cell>
          <cell r="P1012" t="str">
            <v xml:space="preserve">  </v>
          </cell>
        </row>
        <row r="1013">
          <cell r="H1013" t="str">
            <v xml:space="preserve">  </v>
          </cell>
          <cell r="I1013" t="str">
            <v xml:space="preserve">  </v>
          </cell>
          <cell r="J1013" t="str">
            <v xml:space="preserve">  </v>
          </cell>
          <cell r="K1013" t="str">
            <v xml:space="preserve">  </v>
          </cell>
          <cell r="L1013" t="str">
            <v xml:space="preserve">  </v>
          </cell>
          <cell r="M1013" t="str">
            <v xml:space="preserve">  </v>
          </cell>
          <cell r="N1013" t="str">
            <v xml:space="preserve">  </v>
          </cell>
          <cell r="O1013" t="str">
            <v xml:space="preserve">  </v>
          </cell>
          <cell r="P1013" t="str">
            <v xml:space="preserve">  </v>
          </cell>
        </row>
        <row r="1014">
          <cell r="H1014" t="str">
            <v xml:space="preserve">  </v>
          </cell>
          <cell r="I1014" t="str">
            <v xml:space="preserve">  </v>
          </cell>
          <cell r="J1014" t="str">
            <v xml:space="preserve">  </v>
          </cell>
          <cell r="K1014" t="str">
            <v xml:space="preserve">  </v>
          </cell>
          <cell r="L1014" t="str">
            <v xml:space="preserve">  </v>
          </cell>
          <cell r="M1014" t="str">
            <v xml:space="preserve">  </v>
          </cell>
          <cell r="N1014" t="str">
            <v xml:space="preserve">  </v>
          </cell>
          <cell r="O1014" t="str">
            <v xml:space="preserve">  </v>
          </cell>
          <cell r="P1014" t="str">
            <v xml:space="preserve">  </v>
          </cell>
        </row>
        <row r="1015">
          <cell r="H1015" t="str">
            <v xml:space="preserve">  </v>
          </cell>
          <cell r="I1015" t="str">
            <v xml:space="preserve">  </v>
          </cell>
          <cell r="J1015" t="str">
            <v xml:space="preserve">  </v>
          </cell>
          <cell r="K1015" t="str">
            <v xml:space="preserve">  </v>
          </cell>
          <cell r="L1015" t="str">
            <v xml:space="preserve">  </v>
          </cell>
          <cell r="M1015" t="str">
            <v xml:space="preserve">  </v>
          </cell>
          <cell r="N1015" t="str">
            <v xml:space="preserve">  </v>
          </cell>
          <cell r="O1015" t="str">
            <v xml:space="preserve">  </v>
          </cell>
          <cell r="P1015" t="str">
            <v xml:space="preserve">  </v>
          </cell>
        </row>
        <row r="1016">
          <cell r="C1016">
            <v>20805000</v>
          </cell>
          <cell r="D1016" t="str">
            <v>USD</v>
          </cell>
          <cell r="E1016" t="str">
            <v>CAF</v>
          </cell>
          <cell r="F1016" t="str">
            <v>CFA 6182</v>
          </cell>
          <cell r="G1016" t="str">
            <v>GOBIERNO CENTRAL</v>
          </cell>
          <cell r="H1016" t="str">
            <v xml:space="preserve"> 23.03.2010 </v>
          </cell>
          <cell r="I1016">
            <v>26325971.600000001</v>
          </cell>
          <cell r="J1016" t="str">
            <v xml:space="preserve">  </v>
          </cell>
          <cell r="K1016" t="str">
            <v xml:space="preserve">  </v>
          </cell>
          <cell r="L1016" t="str">
            <v xml:space="preserve">  </v>
          </cell>
          <cell r="M1016" t="str">
            <v xml:space="preserve">  </v>
          </cell>
          <cell r="N1016" t="str">
            <v xml:space="preserve">  </v>
          </cell>
          <cell r="O1016" t="str">
            <v xml:space="preserve">  </v>
          </cell>
          <cell r="P1016">
            <v>26325971.600000001</v>
          </cell>
        </row>
        <row r="1017">
          <cell r="H1017" t="str">
            <v xml:space="preserve">  </v>
          </cell>
          <cell r="I1017" t="str">
            <v xml:space="preserve">  </v>
          </cell>
          <cell r="J1017" t="str">
            <v xml:space="preserve">  </v>
          </cell>
          <cell r="K1017" t="str">
            <v xml:space="preserve">  </v>
          </cell>
          <cell r="L1017" t="str">
            <v xml:space="preserve">  </v>
          </cell>
          <cell r="M1017" t="str">
            <v xml:space="preserve">  </v>
          </cell>
          <cell r="N1017" t="str">
            <v xml:space="preserve">  </v>
          </cell>
          <cell r="O1017" t="str">
            <v xml:space="preserve">  </v>
          </cell>
          <cell r="P1017" t="str">
            <v xml:space="preserve">  </v>
          </cell>
        </row>
        <row r="1018">
          <cell r="H1018" t="str">
            <v xml:space="preserve">  </v>
          </cell>
          <cell r="I1018" t="str">
            <v xml:space="preserve">  </v>
          </cell>
          <cell r="J1018" t="str">
            <v xml:space="preserve">  </v>
          </cell>
          <cell r="K1018" t="str">
            <v xml:space="preserve">  </v>
          </cell>
          <cell r="L1018" t="str">
            <v xml:space="preserve">  </v>
          </cell>
          <cell r="M1018" t="str">
            <v xml:space="preserve">  </v>
          </cell>
          <cell r="N1018" t="str">
            <v xml:space="preserve">  </v>
          </cell>
          <cell r="O1018" t="str">
            <v xml:space="preserve">  </v>
          </cell>
          <cell r="P1018" t="str">
            <v xml:space="preserve">  </v>
          </cell>
        </row>
        <row r="1019">
          <cell r="H1019" t="str">
            <v xml:space="preserve">  </v>
          </cell>
          <cell r="I1019" t="str">
            <v xml:space="preserve">  </v>
          </cell>
          <cell r="J1019" t="str">
            <v xml:space="preserve">  </v>
          </cell>
          <cell r="K1019" t="str">
            <v xml:space="preserve">  </v>
          </cell>
          <cell r="L1019" t="str">
            <v xml:space="preserve">  </v>
          </cell>
          <cell r="M1019" t="str">
            <v xml:space="preserve">  </v>
          </cell>
          <cell r="N1019" t="str">
            <v xml:space="preserve">  </v>
          </cell>
          <cell r="O1019" t="str">
            <v xml:space="preserve">  </v>
          </cell>
          <cell r="P1019" t="str">
            <v xml:space="preserve">  </v>
          </cell>
        </row>
        <row r="1020">
          <cell r="H1020" t="str">
            <v xml:space="preserve">  </v>
          </cell>
          <cell r="I1020" t="str">
            <v xml:space="preserve">  </v>
          </cell>
          <cell r="J1020" t="str">
            <v xml:space="preserve">  </v>
          </cell>
          <cell r="K1020" t="str">
            <v xml:space="preserve">  </v>
          </cell>
          <cell r="L1020" t="str">
            <v xml:space="preserve">  </v>
          </cell>
          <cell r="M1020" t="str">
            <v xml:space="preserve">  </v>
          </cell>
          <cell r="N1020" t="str">
            <v xml:space="preserve">  </v>
          </cell>
          <cell r="O1020" t="str">
            <v xml:space="preserve">  </v>
          </cell>
          <cell r="P1020" t="str">
            <v xml:space="preserve">  </v>
          </cell>
        </row>
        <row r="1021">
          <cell r="H1021" t="str">
            <v xml:space="preserve">  </v>
          </cell>
          <cell r="I1021" t="str">
            <v xml:space="preserve">  </v>
          </cell>
          <cell r="J1021" t="str">
            <v xml:space="preserve">  </v>
          </cell>
          <cell r="K1021" t="str">
            <v xml:space="preserve">  </v>
          </cell>
          <cell r="L1021" t="str">
            <v xml:space="preserve">  </v>
          </cell>
          <cell r="M1021" t="str">
            <v xml:space="preserve">  </v>
          </cell>
          <cell r="N1021" t="str">
            <v xml:space="preserve">  </v>
          </cell>
          <cell r="O1021" t="str">
            <v xml:space="preserve">  </v>
          </cell>
          <cell r="P1021" t="str">
            <v xml:space="preserve">  </v>
          </cell>
        </row>
        <row r="1022">
          <cell r="C1022">
            <v>20808000</v>
          </cell>
          <cell r="D1022" t="str">
            <v>USD</v>
          </cell>
          <cell r="E1022" t="str">
            <v>CAF</v>
          </cell>
          <cell r="F1022" t="str">
            <v>CFA 6903</v>
          </cell>
          <cell r="G1022" t="str">
            <v>GOBIERNO CENTRAL</v>
          </cell>
          <cell r="H1022" t="str">
            <v xml:space="preserve"> 30.11.2010 </v>
          </cell>
          <cell r="I1022">
            <v>65971779.740000002</v>
          </cell>
          <cell r="J1022" t="str">
            <v xml:space="preserve">  </v>
          </cell>
          <cell r="K1022" t="str">
            <v xml:space="preserve">  </v>
          </cell>
          <cell r="L1022" t="str">
            <v xml:space="preserve">  </v>
          </cell>
          <cell r="M1022" t="str">
            <v xml:space="preserve">  </v>
          </cell>
          <cell r="N1022" t="str">
            <v xml:space="preserve">  </v>
          </cell>
          <cell r="O1022" t="str">
            <v xml:space="preserve">  </v>
          </cell>
          <cell r="P1022">
            <v>65971779.740000002</v>
          </cell>
        </row>
        <row r="1023">
          <cell r="H1023" t="str">
            <v xml:space="preserve">  </v>
          </cell>
          <cell r="I1023" t="str">
            <v xml:space="preserve">  </v>
          </cell>
          <cell r="J1023" t="str">
            <v xml:space="preserve">  </v>
          </cell>
          <cell r="K1023" t="str">
            <v xml:space="preserve">  </v>
          </cell>
          <cell r="L1023" t="str">
            <v xml:space="preserve">  </v>
          </cell>
          <cell r="M1023" t="str">
            <v xml:space="preserve">  </v>
          </cell>
          <cell r="N1023" t="str">
            <v xml:space="preserve">  </v>
          </cell>
          <cell r="O1023" t="str">
            <v xml:space="preserve">  </v>
          </cell>
          <cell r="P1023" t="str">
            <v xml:space="preserve">  </v>
          </cell>
        </row>
        <row r="1024">
          <cell r="H1024" t="str">
            <v xml:space="preserve">  </v>
          </cell>
          <cell r="I1024" t="str">
            <v xml:space="preserve">  </v>
          </cell>
          <cell r="J1024" t="str">
            <v xml:space="preserve">  </v>
          </cell>
          <cell r="K1024" t="str">
            <v xml:space="preserve">  </v>
          </cell>
          <cell r="L1024" t="str">
            <v xml:space="preserve">  </v>
          </cell>
          <cell r="M1024" t="str">
            <v xml:space="preserve">  </v>
          </cell>
          <cell r="N1024" t="str">
            <v xml:space="preserve">  </v>
          </cell>
          <cell r="O1024" t="str">
            <v xml:space="preserve">  </v>
          </cell>
          <cell r="P1024" t="str">
            <v xml:space="preserve">  </v>
          </cell>
        </row>
        <row r="1025">
          <cell r="H1025" t="str">
            <v xml:space="preserve">  </v>
          </cell>
          <cell r="I1025" t="str">
            <v xml:space="preserve">  </v>
          </cell>
          <cell r="J1025" t="str">
            <v xml:space="preserve">  </v>
          </cell>
          <cell r="K1025" t="str">
            <v xml:space="preserve">  </v>
          </cell>
          <cell r="L1025" t="str">
            <v xml:space="preserve">  </v>
          </cell>
          <cell r="M1025" t="str">
            <v xml:space="preserve">  </v>
          </cell>
          <cell r="N1025" t="str">
            <v xml:space="preserve">  </v>
          </cell>
          <cell r="O1025" t="str">
            <v xml:space="preserve">  </v>
          </cell>
          <cell r="P1025" t="str">
            <v xml:space="preserve">  </v>
          </cell>
        </row>
        <row r="1026">
          <cell r="H1026" t="str">
            <v xml:space="preserve">  </v>
          </cell>
          <cell r="I1026" t="str">
            <v xml:space="preserve">  </v>
          </cell>
          <cell r="J1026" t="str">
            <v xml:space="preserve">  </v>
          </cell>
          <cell r="K1026" t="str">
            <v xml:space="preserve">  </v>
          </cell>
          <cell r="L1026" t="str">
            <v xml:space="preserve">  </v>
          </cell>
          <cell r="M1026" t="str">
            <v xml:space="preserve">  </v>
          </cell>
          <cell r="N1026" t="str">
            <v xml:space="preserve">  </v>
          </cell>
          <cell r="O1026" t="str">
            <v xml:space="preserve">  </v>
          </cell>
          <cell r="P1026" t="str">
            <v xml:space="preserve">  </v>
          </cell>
        </row>
        <row r="1027">
          <cell r="H1027" t="str">
            <v xml:space="preserve">  </v>
          </cell>
          <cell r="I1027" t="str">
            <v xml:space="preserve">  </v>
          </cell>
          <cell r="J1027" t="str">
            <v xml:space="preserve">  </v>
          </cell>
          <cell r="K1027" t="str">
            <v xml:space="preserve">  </v>
          </cell>
          <cell r="L1027" t="str">
            <v xml:space="preserve">  </v>
          </cell>
          <cell r="M1027" t="str">
            <v xml:space="preserve">  </v>
          </cell>
          <cell r="N1027" t="str">
            <v xml:space="preserve">  </v>
          </cell>
          <cell r="O1027" t="str">
            <v xml:space="preserve">  </v>
          </cell>
          <cell r="P1027" t="str">
            <v xml:space="preserve">  </v>
          </cell>
        </row>
        <row r="1028">
          <cell r="C1028">
            <v>20809000</v>
          </cell>
          <cell r="D1028" t="str">
            <v>USD</v>
          </cell>
          <cell r="E1028" t="str">
            <v>CAF</v>
          </cell>
          <cell r="F1028" t="str">
            <v>CFA 7413</v>
          </cell>
          <cell r="G1028" t="str">
            <v>GOBIERNO CENTRAL</v>
          </cell>
          <cell r="H1028" t="str">
            <v xml:space="preserve"> 26.06.2011 </v>
          </cell>
          <cell r="I1028">
            <v>4761565.45</v>
          </cell>
          <cell r="J1028" t="str">
            <v xml:space="preserve">  </v>
          </cell>
          <cell r="K1028" t="str">
            <v xml:space="preserve">  </v>
          </cell>
          <cell r="L1028" t="str">
            <v xml:space="preserve">  </v>
          </cell>
          <cell r="M1028" t="str">
            <v xml:space="preserve">  </v>
          </cell>
          <cell r="N1028" t="str">
            <v xml:space="preserve">  </v>
          </cell>
          <cell r="O1028" t="str">
            <v xml:space="preserve">  </v>
          </cell>
          <cell r="P1028">
            <v>4761565.45</v>
          </cell>
        </row>
        <row r="1029">
          <cell r="H1029" t="str">
            <v xml:space="preserve">  </v>
          </cell>
          <cell r="I1029" t="str">
            <v xml:space="preserve">  </v>
          </cell>
          <cell r="J1029" t="str">
            <v xml:space="preserve">  </v>
          </cell>
          <cell r="K1029" t="str">
            <v xml:space="preserve">  </v>
          </cell>
          <cell r="L1029" t="str">
            <v xml:space="preserve">  </v>
          </cell>
          <cell r="M1029" t="str">
            <v xml:space="preserve">  </v>
          </cell>
          <cell r="N1029" t="str">
            <v xml:space="preserve">  </v>
          </cell>
          <cell r="O1029" t="str">
            <v xml:space="preserve">  </v>
          </cell>
          <cell r="P1029" t="str">
            <v xml:space="preserve">  </v>
          </cell>
        </row>
        <row r="1030">
          <cell r="H1030" t="str">
            <v xml:space="preserve">  </v>
          </cell>
          <cell r="I1030" t="str">
            <v xml:space="preserve">  </v>
          </cell>
          <cell r="J1030" t="str">
            <v xml:space="preserve">  </v>
          </cell>
          <cell r="K1030" t="str">
            <v xml:space="preserve">  </v>
          </cell>
          <cell r="L1030" t="str">
            <v xml:space="preserve">  </v>
          </cell>
          <cell r="M1030" t="str">
            <v xml:space="preserve">  </v>
          </cell>
          <cell r="N1030" t="str">
            <v xml:space="preserve">  </v>
          </cell>
          <cell r="O1030" t="str">
            <v xml:space="preserve">  </v>
          </cell>
          <cell r="P1030" t="str">
            <v xml:space="preserve">  </v>
          </cell>
        </row>
        <row r="1031">
          <cell r="H1031" t="str">
            <v xml:space="preserve">  </v>
          </cell>
          <cell r="I1031" t="str">
            <v xml:space="preserve">  </v>
          </cell>
          <cell r="J1031" t="str">
            <v xml:space="preserve">  </v>
          </cell>
          <cell r="K1031" t="str">
            <v xml:space="preserve">  </v>
          </cell>
          <cell r="L1031" t="str">
            <v xml:space="preserve">  </v>
          </cell>
          <cell r="M1031" t="str">
            <v xml:space="preserve">  </v>
          </cell>
          <cell r="N1031" t="str">
            <v xml:space="preserve">  </v>
          </cell>
          <cell r="O1031" t="str">
            <v xml:space="preserve">  </v>
          </cell>
          <cell r="P1031" t="str">
            <v xml:space="preserve">  </v>
          </cell>
        </row>
        <row r="1032">
          <cell r="H1032" t="str">
            <v xml:space="preserve">  </v>
          </cell>
          <cell r="I1032" t="str">
            <v xml:space="preserve">  </v>
          </cell>
          <cell r="J1032" t="str">
            <v xml:space="preserve">  </v>
          </cell>
          <cell r="K1032" t="str">
            <v xml:space="preserve">  </v>
          </cell>
          <cell r="L1032" t="str">
            <v xml:space="preserve">  </v>
          </cell>
          <cell r="M1032" t="str">
            <v xml:space="preserve">  </v>
          </cell>
          <cell r="N1032" t="str">
            <v xml:space="preserve">  </v>
          </cell>
          <cell r="O1032" t="str">
            <v xml:space="preserve">  </v>
          </cell>
          <cell r="P1032" t="str">
            <v xml:space="preserve">  </v>
          </cell>
        </row>
        <row r="1033">
          <cell r="H1033" t="str">
            <v xml:space="preserve">  </v>
          </cell>
          <cell r="I1033" t="str">
            <v xml:space="preserve">  </v>
          </cell>
          <cell r="J1033" t="str">
            <v xml:space="preserve">  </v>
          </cell>
          <cell r="K1033" t="str">
            <v xml:space="preserve">  </v>
          </cell>
          <cell r="L1033" t="str">
            <v xml:space="preserve">  </v>
          </cell>
          <cell r="M1033" t="str">
            <v xml:space="preserve">  </v>
          </cell>
          <cell r="N1033" t="str">
            <v xml:space="preserve">  </v>
          </cell>
          <cell r="O1033" t="str">
            <v xml:space="preserve">  </v>
          </cell>
          <cell r="P1033" t="str">
            <v xml:space="preserve">  </v>
          </cell>
        </row>
        <row r="1034">
          <cell r="C1034">
            <v>20811000</v>
          </cell>
          <cell r="D1034" t="str">
            <v>USD</v>
          </cell>
          <cell r="E1034" t="str">
            <v>CAF</v>
          </cell>
          <cell r="F1034" t="str">
            <v>CFA 7809</v>
          </cell>
          <cell r="G1034" t="str">
            <v>GOBIERNO CENTRAL</v>
          </cell>
          <cell r="H1034" t="str">
            <v xml:space="preserve"> 25.06.2012 </v>
          </cell>
          <cell r="I1034">
            <v>10447152.109999999</v>
          </cell>
          <cell r="J1034" t="str">
            <v xml:space="preserve">  </v>
          </cell>
          <cell r="K1034" t="str">
            <v xml:space="preserve">  </v>
          </cell>
          <cell r="L1034" t="str">
            <v xml:space="preserve">  </v>
          </cell>
          <cell r="M1034" t="str">
            <v xml:space="preserve">  </v>
          </cell>
          <cell r="N1034" t="str">
            <v xml:space="preserve">  </v>
          </cell>
          <cell r="O1034" t="str">
            <v xml:space="preserve">  </v>
          </cell>
          <cell r="P1034">
            <v>10447152.109999999</v>
          </cell>
        </row>
        <row r="1035">
          <cell r="H1035" t="str">
            <v xml:space="preserve">  </v>
          </cell>
          <cell r="I1035" t="str">
            <v xml:space="preserve">  </v>
          </cell>
          <cell r="J1035" t="str">
            <v xml:space="preserve">  </v>
          </cell>
          <cell r="K1035" t="str">
            <v xml:space="preserve">  </v>
          </cell>
          <cell r="L1035" t="str">
            <v xml:space="preserve">  </v>
          </cell>
          <cell r="M1035" t="str">
            <v xml:space="preserve">  </v>
          </cell>
          <cell r="N1035" t="str">
            <v xml:space="preserve">  </v>
          </cell>
          <cell r="O1035" t="str">
            <v xml:space="preserve">  </v>
          </cell>
          <cell r="P1035" t="str">
            <v xml:space="preserve">  </v>
          </cell>
        </row>
        <row r="1036">
          <cell r="H1036" t="str">
            <v xml:space="preserve">  </v>
          </cell>
          <cell r="I1036" t="str">
            <v xml:space="preserve">  </v>
          </cell>
          <cell r="J1036" t="str">
            <v xml:space="preserve">  </v>
          </cell>
          <cell r="K1036" t="str">
            <v xml:space="preserve">  </v>
          </cell>
          <cell r="L1036" t="str">
            <v xml:space="preserve">  </v>
          </cell>
          <cell r="M1036" t="str">
            <v xml:space="preserve">  </v>
          </cell>
          <cell r="N1036" t="str">
            <v xml:space="preserve">  </v>
          </cell>
          <cell r="O1036" t="str">
            <v xml:space="preserve">  </v>
          </cell>
          <cell r="P1036" t="str">
            <v xml:space="preserve">  </v>
          </cell>
        </row>
        <row r="1037">
          <cell r="H1037" t="str">
            <v xml:space="preserve">  </v>
          </cell>
          <cell r="I1037" t="str">
            <v xml:space="preserve">  </v>
          </cell>
          <cell r="J1037" t="str">
            <v xml:space="preserve">  </v>
          </cell>
          <cell r="K1037" t="str">
            <v xml:space="preserve">  </v>
          </cell>
          <cell r="L1037" t="str">
            <v xml:space="preserve">  </v>
          </cell>
          <cell r="M1037" t="str">
            <v xml:space="preserve">  </v>
          </cell>
          <cell r="N1037" t="str">
            <v xml:space="preserve">  </v>
          </cell>
          <cell r="O1037" t="str">
            <v xml:space="preserve">  </v>
          </cell>
          <cell r="P1037" t="str">
            <v xml:space="preserve">  </v>
          </cell>
        </row>
        <row r="1038">
          <cell r="H1038" t="str">
            <v xml:space="preserve">  </v>
          </cell>
          <cell r="I1038" t="str">
            <v xml:space="preserve">  </v>
          </cell>
          <cell r="J1038" t="str">
            <v xml:space="preserve">  </v>
          </cell>
          <cell r="K1038" t="str">
            <v xml:space="preserve">  </v>
          </cell>
          <cell r="L1038" t="str">
            <v xml:space="preserve">  </v>
          </cell>
          <cell r="M1038" t="str">
            <v xml:space="preserve">  </v>
          </cell>
          <cell r="N1038" t="str">
            <v xml:space="preserve">  </v>
          </cell>
          <cell r="O1038" t="str">
            <v xml:space="preserve">  </v>
          </cell>
          <cell r="P1038" t="str">
            <v xml:space="preserve">  </v>
          </cell>
        </row>
        <row r="1039">
          <cell r="H1039" t="str">
            <v xml:space="preserve">  </v>
          </cell>
          <cell r="I1039" t="str">
            <v xml:space="preserve">  </v>
          </cell>
          <cell r="J1039" t="str">
            <v xml:space="preserve">  </v>
          </cell>
          <cell r="K1039" t="str">
            <v xml:space="preserve">  </v>
          </cell>
          <cell r="L1039" t="str">
            <v xml:space="preserve">  </v>
          </cell>
          <cell r="M1039" t="str">
            <v xml:space="preserve">  </v>
          </cell>
          <cell r="N1039" t="str">
            <v xml:space="preserve">  </v>
          </cell>
          <cell r="O1039" t="str">
            <v xml:space="preserve">  </v>
          </cell>
          <cell r="P1039" t="str">
            <v xml:space="preserve">  </v>
          </cell>
        </row>
        <row r="1040">
          <cell r="C1040">
            <v>20813000</v>
          </cell>
          <cell r="D1040" t="str">
            <v>USD</v>
          </cell>
          <cell r="E1040" t="str">
            <v>CAF</v>
          </cell>
          <cell r="F1040" t="str">
            <v>CFA 7836</v>
          </cell>
          <cell r="G1040" t="str">
            <v>DMQ</v>
          </cell>
          <cell r="H1040" t="str">
            <v xml:space="preserve"> 03.07.2012 </v>
          </cell>
          <cell r="I1040">
            <v>12499653.75</v>
          </cell>
          <cell r="J1040" t="str">
            <v xml:space="preserve">  </v>
          </cell>
          <cell r="K1040" t="str">
            <v xml:space="preserve">  </v>
          </cell>
          <cell r="L1040" t="str">
            <v xml:space="preserve">  </v>
          </cell>
          <cell r="M1040" t="str">
            <v xml:space="preserve">  </v>
          </cell>
          <cell r="N1040" t="str">
            <v xml:space="preserve">  </v>
          </cell>
          <cell r="O1040" t="str">
            <v xml:space="preserve">  </v>
          </cell>
          <cell r="P1040">
            <v>12499653.75</v>
          </cell>
        </row>
        <row r="1041">
          <cell r="H1041" t="str">
            <v xml:space="preserve">  </v>
          </cell>
          <cell r="I1041" t="str">
            <v xml:space="preserve">  </v>
          </cell>
          <cell r="J1041" t="str">
            <v xml:space="preserve">  </v>
          </cell>
          <cell r="K1041" t="str">
            <v xml:space="preserve">  </v>
          </cell>
          <cell r="L1041" t="str">
            <v xml:space="preserve">  </v>
          </cell>
          <cell r="M1041" t="str">
            <v xml:space="preserve">  </v>
          </cell>
          <cell r="N1041" t="str">
            <v xml:space="preserve">  </v>
          </cell>
          <cell r="O1041" t="str">
            <v xml:space="preserve">  </v>
          </cell>
          <cell r="P1041" t="str">
            <v xml:space="preserve">  </v>
          </cell>
        </row>
        <row r="1042">
          <cell r="H1042" t="str">
            <v xml:space="preserve">  </v>
          </cell>
          <cell r="I1042" t="str">
            <v xml:space="preserve">  </v>
          </cell>
          <cell r="J1042" t="str">
            <v xml:space="preserve">  </v>
          </cell>
          <cell r="K1042" t="str">
            <v xml:space="preserve">  </v>
          </cell>
          <cell r="L1042" t="str">
            <v xml:space="preserve">  </v>
          </cell>
          <cell r="M1042" t="str">
            <v xml:space="preserve">  </v>
          </cell>
          <cell r="N1042" t="str">
            <v xml:space="preserve">  </v>
          </cell>
          <cell r="O1042" t="str">
            <v xml:space="preserve">  </v>
          </cell>
          <cell r="P1042" t="str">
            <v xml:space="preserve">  </v>
          </cell>
        </row>
        <row r="1043">
          <cell r="H1043" t="str">
            <v xml:space="preserve">  </v>
          </cell>
          <cell r="I1043" t="str">
            <v xml:space="preserve">  </v>
          </cell>
          <cell r="J1043" t="str">
            <v xml:space="preserve">  </v>
          </cell>
          <cell r="K1043" t="str">
            <v xml:space="preserve">  </v>
          </cell>
          <cell r="L1043" t="str">
            <v xml:space="preserve">  </v>
          </cell>
          <cell r="M1043" t="str">
            <v xml:space="preserve">  </v>
          </cell>
          <cell r="N1043" t="str">
            <v xml:space="preserve">  </v>
          </cell>
          <cell r="O1043" t="str">
            <v xml:space="preserve">  </v>
          </cell>
          <cell r="P1043" t="str">
            <v xml:space="preserve">  </v>
          </cell>
        </row>
        <row r="1044">
          <cell r="H1044" t="str">
            <v xml:space="preserve">  </v>
          </cell>
          <cell r="I1044" t="str">
            <v xml:space="preserve">  </v>
          </cell>
          <cell r="J1044" t="str">
            <v xml:space="preserve">  </v>
          </cell>
          <cell r="K1044" t="str">
            <v xml:space="preserve">  </v>
          </cell>
          <cell r="L1044" t="str">
            <v xml:space="preserve">  </v>
          </cell>
          <cell r="M1044" t="str">
            <v xml:space="preserve">  </v>
          </cell>
          <cell r="N1044" t="str">
            <v xml:space="preserve">  </v>
          </cell>
          <cell r="O1044" t="str">
            <v xml:space="preserve">  </v>
          </cell>
          <cell r="P1044" t="str">
            <v xml:space="preserve">  </v>
          </cell>
        </row>
        <row r="1045">
          <cell r="H1045" t="str">
            <v xml:space="preserve">  </v>
          </cell>
          <cell r="I1045" t="str">
            <v xml:space="preserve">  </v>
          </cell>
          <cell r="J1045" t="str">
            <v xml:space="preserve">  </v>
          </cell>
          <cell r="K1045" t="str">
            <v xml:space="preserve">  </v>
          </cell>
          <cell r="L1045" t="str">
            <v xml:space="preserve">  </v>
          </cell>
          <cell r="M1045" t="str">
            <v xml:space="preserve">  </v>
          </cell>
          <cell r="N1045" t="str">
            <v xml:space="preserve">  </v>
          </cell>
          <cell r="O1045" t="str">
            <v xml:space="preserve">  </v>
          </cell>
          <cell r="P1045" t="str">
            <v xml:space="preserve">  </v>
          </cell>
        </row>
        <row r="1046">
          <cell r="C1046">
            <v>20817000</v>
          </cell>
          <cell r="D1046" t="str">
            <v>USD</v>
          </cell>
          <cell r="E1046" t="str">
            <v>CAF</v>
          </cell>
          <cell r="F1046" t="str">
            <v>CFA 8396 BEDE</v>
          </cell>
          <cell r="G1046" t="str">
            <v>GOBIERNO CENTRAL</v>
          </cell>
          <cell r="H1046" t="str">
            <v xml:space="preserve"> 03.12.2013 </v>
          </cell>
          <cell r="I1046">
            <v>50761385.310000002</v>
          </cell>
          <cell r="J1046" t="str">
            <v xml:space="preserve">  </v>
          </cell>
          <cell r="K1046" t="str">
            <v xml:space="preserve">  </v>
          </cell>
          <cell r="L1046" t="str">
            <v xml:space="preserve">  </v>
          </cell>
          <cell r="M1046" t="str">
            <v xml:space="preserve">  </v>
          </cell>
          <cell r="N1046" t="str">
            <v xml:space="preserve">  </v>
          </cell>
          <cell r="O1046" t="str">
            <v xml:space="preserve">  </v>
          </cell>
          <cell r="P1046">
            <v>50761385.310000002</v>
          </cell>
        </row>
        <row r="1047">
          <cell r="H1047" t="str">
            <v xml:space="preserve">  </v>
          </cell>
          <cell r="I1047" t="str">
            <v xml:space="preserve">  </v>
          </cell>
          <cell r="J1047" t="str">
            <v xml:space="preserve">  </v>
          </cell>
          <cell r="K1047" t="str">
            <v xml:space="preserve">  </v>
          </cell>
          <cell r="L1047" t="str">
            <v xml:space="preserve">  </v>
          </cell>
          <cell r="M1047" t="str">
            <v xml:space="preserve">  </v>
          </cell>
          <cell r="N1047" t="str">
            <v xml:space="preserve">  </v>
          </cell>
          <cell r="O1047" t="str">
            <v xml:space="preserve">  </v>
          </cell>
          <cell r="P1047" t="str">
            <v xml:space="preserve">  </v>
          </cell>
        </row>
        <row r="1048">
          <cell r="H1048" t="str">
            <v xml:space="preserve">  </v>
          </cell>
          <cell r="I1048" t="str">
            <v xml:space="preserve">  </v>
          </cell>
          <cell r="J1048" t="str">
            <v xml:space="preserve">  </v>
          </cell>
          <cell r="K1048" t="str">
            <v xml:space="preserve">  </v>
          </cell>
          <cell r="L1048" t="str">
            <v xml:space="preserve">  </v>
          </cell>
          <cell r="M1048" t="str">
            <v xml:space="preserve">  </v>
          </cell>
          <cell r="N1048" t="str">
            <v xml:space="preserve">  </v>
          </cell>
          <cell r="O1048" t="str">
            <v xml:space="preserve">  </v>
          </cell>
          <cell r="P1048" t="str">
            <v xml:space="preserve">  </v>
          </cell>
        </row>
        <row r="1049">
          <cell r="H1049" t="str">
            <v xml:space="preserve">  </v>
          </cell>
          <cell r="I1049" t="str">
            <v xml:space="preserve">  </v>
          </cell>
          <cell r="J1049" t="str">
            <v xml:space="preserve">  </v>
          </cell>
          <cell r="K1049" t="str">
            <v xml:space="preserve">  </v>
          </cell>
          <cell r="L1049" t="str">
            <v xml:space="preserve">  </v>
          </cell>
          <cell r="M1049" t="str">
            <v xml:space="preserve">  </v>
          </cell>
          <cell r="N1049" t="str">
            <v xml:space="preserve">  </v>
          </cell>
          <cell r="O1049" t="str">
            <v xml:space="preserve">  </v>
          </cell>
          <cell r="P1049" t="str">
            <v xml:space="preserve">  </v>
          </cell>
        </row>
        <row r="1050">
          <cell r="H1050" t="str">
            <v xml:space="preserve">  </v>
          </cell>
          <cell r="I1050" t="str">
            <v xml:space="preserve">  </v>
          </cell>
          <cell r="J1050" t="str">
            <v xml:space="preserve">  </v>
          </cell>
          <cell r="K1050" t="str">
            <v xml:space="preserve">  </v>
          </cell>
          <cell r="L1050" t="str">
            <v xml:space="preserve">  </v>
          </cell>
          <cell r="M1050" t="str">
            <v xml:space="preserve">  </v>
          </cell>
          <cell r="N1050" t="str">
            <v xml:space="preserve">  </v>
          </cell>
          <cell r="O1050" t="str">
            <v xml:space="preserve">  </v>
          </cell>
          <cell r="P1050" t="str">
            <v xml:space="preserve">  </v>
          </cell>
        </row>
        <row r="1051">
          <cell r="H1051" t="str">
            <v xml:space="preserve">  </v>
          </cell>
          <cell r="I1051" t="str">
            <v xml:space="preserve">  </v>
          </cell>
          <cell r="J1051" t="str">
            <v xml:space="preserve">  </v>
          </cell>
          <cell r="K1051" t="str">
            <v xml:space="preserve">  </v>
          </cell>
          <cell r="L1051" t="str">
            <v xml:space="preserve">  </v>
          </cell>
          <cell r="M1051" t="str">
            <v xml:space="preserve">  </v>
          </cell>
          <cell r="N1051" t="str">
            <v xml:space="preserve">  </v>
          </cell>
          <cell r="O1051" t="str">
            <v xml:space="preserve">  </v>
          </cell>
          <cell r="P1051" t="str">
            <v xml:space="preserve">  </v>
          </cell>
        </row>
        <row r="1052">
          <cell r="C1052">
            <v>20817001</v>
          </cell>
          <cell r="D1052" t="str">
            <v>USD</v>
          </cell>
          <cell r="E1052" t="str">
            <v>CAF</v>
          </cell>
          <cell r="F1052" t="str">
            <v>CAF 8396 MINFIN</v>
          </cell>
          <cell r="G1052" t="str">
            <v>GOBIERNO CENTRAL</v>
          </cell>
          <cell r="H1052" t="str">
            <v xml:space="preserve"> 03.12.2013 </v>
          </cell>
          <cell r="I1052">
            <v>25066125.989999998</v>
          </cell>
          <cell r="J1052" t="str">
            <v xml:space="preserve">  </v>
          </cell>
          <cell r="K1052" t="str">
            <v xml:space="preserve">  </v>
          </cell>
          <cell r="L1052" t="str">
            <v xml:space="preserve">  </v>
          </cell>
          <cell r="M1052" t="str">
            <v xml:space="preserve">  </v>
          </cell>
          <cell r="N1052" t="str">
            <v xml:space="preserve">  </v>
          </cell>
          <cell r="O1052" t="str">
            <v xml:space="preserve">  </v>
          </cell>
          <cell r="P1052">
            <v>25066125.989999998</v>
          </cell>
        </row>
        <row r="1053">
          <cell r="H1053" t="str">
            <v xml:space="preserve">  </v>
          </cell>
          <cell r="I1053" t="str">
            <v xml:space="preserve">  </v>
          </cell>
          <cell r="J1053" t="str">
            <v xml:space="preserve">  </v>
          </cell>
          <cell r="K1053" t="str">
            <v xml:space="preserve">  </v>
          </cell>
          <cell r="L1053" t="str">
            <v xml:space="preserve">  </v>
          </cell>
          <cell r="M1053" t="str">
            <v xml:space="preserve">  </v>
          </cell>
          <cell r="N1053" t="str">
            <v xml:space="preserve">  </v>
          </cell>
          <cell r="O1053" t="str">
            <v xml:space="preserve">  </v>
          </cell>
          <cell r="P1053" t="str">
            <v xml:space="preserve">  </v>
          </cell>
        </row>
        <row r="1054">
          <cell r="H1054" t="str">
            <v xml:space="preserve">  </v>
          </cell>
          <cell r="I1054" t="str">
            <v xml:space="preserve">  </v>
          </cell>
          <cell r="J1054" t="str">
            <v xml:space="preserve">  </v>
          </cell>
          <cell r="K1054" t="str">
            <v xml:space="preserve">  </v>
          </cell>
          <cell r="L1054" t="str">
            <v xml:space="preserve">  </v>
          </cell>
          <cell r="M1054" t="str">
            <v xml:space="preserve">  </v>
          </cell>
          <cell r="N1054" t="str">
            <v xml:space="preserve">  </v>
          </cell>
          <cell r="O1054" t="str">
            <v xml:space="preserve">  </v>
          </cell>
          <cell r="P1054" t="str">
            <v xml:space="preserve">  </v>
          </cell>
        </row>
        <row r="1055">
          <cell r="H1055" t="str">
            <v xml:space="preserve">  </v>
          </cell>
          <cell r="I1055" t="str">
            <v xml:space="preserve">  </v>
          </cell>
          <cell r="J1055" t="str">
            <v xml:space="preserve">  </v>
          </cell>
          <cell r="K1055" t="str">
            <v xml:space="preserve">  </v>
          </cell>
          <cell r="L1055" t="str">
            <v xml:space="preserve">  </v>
          </cell>
          <cell r="M1055" t="str">
            <v xml:space="preserve">  </v>
          </cell>
          <cell r="N1055" t="str">
            <v xml:space="preserve">  </v>
          </cell>
          <cell r="O1055" t="str">
            <v xml:space="preserve">  </v>
          </cell>
          <cell r="P1055" t="str">
            <v xml:space="preserve">  </v>
          </cell>
        </row>
        <row r="1056">
          <cell r="H1056" t="str">
            <v xml:space="preserve">  </v>
          </cell>
          <cell r="I1056" t="str">
            <v xml:space="preserve">  </v>
          </cell>
          <cell r="J1056" t="str">
            <v xml:space="preserve">  </v>
          </cell>
          <cell r="K1056" t="str">
            <v xml:space="preserve">  </v>
          </cell>
          <cell r="L1056" t="str">
            <v xml:space="preserve">  </v>
          </cell>
          <cell r="M1056" t="str">
            <v xml:space="preserve">  </v>
          </cell>
          <cell r="N1056" t="str">
            <v xml:space="preserve">  </v>
          </cell>
          <cell r="O1056" t="str">
            <v xml:space="preserve">  </v>
          </cell>
          <cell r="P1056" t="str">
            <v xml:space="preserve">  </v>
          </cell>
        </row>
        <row r="1057">
          <cell r="H1057" t="str">
            <v xml:space="preserve">  </v>
          </cell>
          <cell r="I1057" t="str">
            <v xml:space="preserve">  </v>
          </cell>
          <cell r="J1057" t="str">
            <v xml:space="preserve">  </v>
          </cell>
          <cell r="K1057" t="str">
            <v xml:space="preserve">  </v>
          </cell>
          <cell r="L1057" t="str">
            <v xml:space="preserve">  </v>
          </cell>
          <cell r="M1057" t="str">
            <v xml:space="preserve">  </v>
          </cell>
          <cell r="N1057" t="str">
            <v xml:space="preserve">  </v>
          </cell>
          <cell r="O1057" t="str">
            <v xml:space="preserve">  </v>
          </cell>
          <cell r="P1057" t="str">
            <v xml:space="preserve">  </v>
          </cell>
        </row>
        <row r="1058">
          <cell r="C1058">
            <v>20818000</v>
          </cell>
          <cell r="D1058" t="str">
            <v>USD</v>
          </cell>
          <cell r="E1058" t="str">
            <v>CAF</v>
          </cell>
          <cell r="F1058" t="str">
            <v>CFA 8491</v>
          </cell>
          <cell r="G1058" t="str">
            <v>CON. PROV. PICHINCHA</v>
          </cell>
          <cell r="H1058" t="str">
            <v xml:space="preserve"> 18.03.2014 </v>
          </cell>
          <cell r="I1058">
            <v>9122157.5800000001</v>
          </cell>
          <cell r="J1058" t="str">
            <v xml:space="preserve">  </v>
          </cell>
          <cell r="K1058" t="str">
            <v xml:space="preserve">  </v>
          </cell>
          <cell r="L1058" t="str">
            <v xml:space="preserve">  </v>
          </cell>
          <cell r="M1058" t="str">
            <v xml:space="preserve">  </v>
          </cell>
          <cell r="N1058" t="str">
            <v xml:space="preserve">  </v>
          </cell>
          <cell r="O1058" t="str">
            <v xml:space="preserve">  </v>
          </cell>
          <cell r="P1058">
            <v>9122157.5800000001</v>
          </cell>
        </row>
        <row r="1059">
          <cell r="H1059" t="str">
            <v xml:space="preserve">  </v>
          </cell>
          <cell r="I1059" t="str">
            <v xml:space="preserve">  </v>
          </cell>
          <cell r="J1059" t="str">
            <v xml:space="preserve">  </v>
          </cell>
          <cell r="K1059" t="str">
            <v xml:space="preserve">  </v>
          </cell>
          <cell r="L1059" t="str">
            <v xml:space="preserve">  </v>
          </cell>
          <cell r="M1059" t="str">
            <v xml:space="preserve">  </v>
          </cell>
          <cell r="N1059" t="str">
            <v xml:space="preserve">  </v>
          </cell>
          <cell r="O1059" t="str">
            <v xml:space="preserve">  </v>
          </cell>
          <cell r="P1059" t="str">
            <v xml:space="preserve">  </v>
          </cell>
        </row>
        <row r="1060">
          <cell r="H1060" t="str">
            <v xml:space="preserve">  </v>
          </cell>
          <cell r="I1060" t="str">
            <v xml:space="preserve">  </v>
          </cell>
          <cell r="J1060" t="str">
            <v xml:space="preserve">  </v>
          </cell>
          <cell r="K1060" t="str">
            <v xml:space="preserve">  </v>
          </cell>
          <cell r="L1060" t="str">
            <v xml:space="preserve">  </v>
          </cell>
          <cell r="M1060" t="str">
            <v xml:space="preserve">  </v>
          </cell>
          <cell r="N1060" t="str">
            <v xml:space="preserve">  </v>
          </cell>
          <cell r="O1060" t="str">
            <v xml:space="preserve">  </v>
          </cell>
          <cell r="P1060" t="str">
            <v xml:space="preserve">  </v>
          </cell>
        </row>
        <row r="1061">
          <cell r="H1061" t="str">
            <v xml:space="preserve">  </v>
          </cell>
          <cell r="I1061" t="str">
            <v xml:space="preserve">  </v>
          </cell>
          <cell r="J1061" t="str">
            <v xml:space="preserve">  </v>
          </cell>
          <cell r="K1061" t="str">
            <v xml:space="preserve">  </v>
          </cell>
          <cell r="L1061" t="str">
            <v xml:space="preserve">  </v>
          </cell>
          <cell r="M1061" t="str">
            <v xml:space="preserve">  </v>
          </cell>
          <cell r="N1061" t="str">
            <v xml:space="preserve">  </v>
          </cell>
          <cell r="O1061" t="str">
            <v xml:space="preserve">  </v>
          </cell>
          <cell r="P1061" t="str">
            <v xml:space="preserve">  </v>
          </cell>
        </row>
        <row r="1062">
          <cell r="H1062" t="str">
            <v xml:space="preserve">  </v>
          </cell>
          <cell r="I1062" t="str">
            <v xml:space="preserve">  </v>
          </cell>
          <cell r="J1062" t="str">
            <v xml:space="preserve">  </v>
          </cell>
          <cell r="K1062" t="str">
            <v xml:space="preserve">  </v>
          </cell>
          <cell r="L1062" t="str">
            <v xml:space="preserve">  </v>
          </cell>
          <cell r="M1062" t="str">
            <v xml:space="preserve">  </v>
          </cell>
          <cell r="N1062" t="str">
            <v xml:space="preserve">  </v>
          </cell>
          <cell r="O1062" t="str">
            <v xml:space="preserve">  </v>
          </cell>
          <cell r="P1062" t="str">
            <v xml:space="preserve">  </v>
          </cell>
        </row>
        <row r="1063">
          <cell r="H1063" t="str">
            <v xml:space="preserve">  </v>
          </cell>
          <cell r="I1063" t="str">
            <v xml:space="preserve">  </v>
          </cell>
          <cell r="J1063" t="str">
            <v xml:space="preserve">  </v>
          </cell>
          <cell r="K1063" t="str">
            <v xml:space="preserve">  </v>
          </cell>
          <cell r="L1063" t="str">
            <v xml:space="preserve">  </v>
          </cell>
          <cell r="M1063" t="str">
            <v xml:space="preserve">  </v>
          </cell>
          <cell r="N1063" t="str">
            <v xml:space="preserve">  </v>
          </cell>
          <cell r="O1063" t="str">
            <v xml:space="preserve">  </v>
          </cell>
          <cell r="P1063" t="str">
            <v xml:space="preserve">  </v>
          </cell>
        </row>
        <row r="1064">
          <cell r="C1064">
            <v>20819000</v>
          </cell>
          <cell r="D1064" t="str">
            <v>USD</v>
          </cell>
          <cell r="E1064" t="str">
            <v>CAF</v>
          </cell>
          <cell r="F1064" t="str">
            <v>CFA 8734/CFN</v>
          </cell>
          <cell r="G1064" t="str">
            <v>GOBIERNO CENTRAL</v>
          </cell>
          <cell r="H1064" t="str">
            <v xml:space="preserve"> 18.11.2014 </v>
          </cell>
          <cell r="I1064">
            <v>39944216.336000003</v>
          </cell>
          <cell r="J1064" t="str">
            <v xml:space="preserve">  </v>
          </cell>
          <cell r="K1064" t="str">
            <v xml:space="preserve">  </v>
          </cell>
          <cell r="L1064" t="str">
            <v xml:space="preserve">  </v>
          </cell>
          <cell r="M1064" t="str">
            <v xml:space="preserve">  </v>
          </cell>
          <cell r="N1064" t="str">
            <v xml:space="preserve">  </v>
          </cell>
          <cell r="O1064" t="str">
            <v xml:space="preserve">  </v>
          </cell>
          <cell r="P1064">
            <v>39944216.336000003</v>
          </cell>
        </row>
        <row r="1065">
          <cell r="H1065" t="str">
            <v xml:space="preserve">  </v>
          </cell>
          <cell r="I1065" t="str">
            <v xml:space="preserve">  </v>
          </cell>
          <cell r="J1065" t="str">
            <v xml:space="preserve">  </v>
          </cell>
          <cell r="K1065" t="str">
            <v xml:space="preserve">  </v>
          </cell>
          <cell r="L1065" t="str">
            <v xml:space="preserve">  </v>
          </cell>
          <cell r="M1065" t="str">
            <v xml:space="preserve">  </v>
          </cell>
          <cell r="N1065" t="str">
            <v xml:space="preserve">  </v>
          </cell>
          <cell r="O1065" t="str">
            <v xml:space="preserve">  </v>
          </cell>
          <cell r="P1065" t="str">
            <v xml:space="preserve">  </v>
          </cell>
        </row>
        <row r="1066">
          <cell r="H1066" t="str">
            <v xml:space="preserve">  </v>
          </cell>
          <cell r="I1066" t="str">
            <v xml:space="preserve">  </v>
          </cell>
          <cell r="J1066" t="str">
            <v xml:space="preserve">  </v>
          </cell>
          <cell r="K1066" t="str">
            <v xml:space="preserve">  </v>
          </cell>
          <cell r="L1066" t="str">
            <v xml:space="preserve">  </v>
          </cell>
          <cell r="M1066" t="str">
            <v xml:space="preserve">  </v>
          </cell>
          <cell r="N1066" t="str">
            <v xml:space="preserve">  </v>
          </cell>
          <cell r="O1066" t="str">
            <v xml:space="preserve">  </v>
          </cell>
          <cell r="P1066" t="str">
            <v xml:space="preserve">  </v>
          </cell>
        </row>
        <row r="1067">
          <cell r="H1067" t="str">
            <v xml:space="preserve">  </v>
          </cell>
          <cell r="I1067" t="str">
            <v xml:space="preserve">  </v>
          </cell>
          <cell r="J1067" t="str">
            <v xml:space="preserve">  </v>
          </cell>
          <cell r="K1067" t="str">
            <v xml:space="preserve">  </v>
          </cell>
          <cell r="L1067" t="str">
            <v xml:space="preserve">  </v>
          </cell>
          <cell r="M1067" t="str">
            <v xml:space="preserve">  </v>
          </cell>
          <cell r="N1067" t="str">
            <v xml:space="preserve">  </v>
          </cell>
          <cell r="O1067" t="str">
            <v xml:space="preserve">  </v>
          </cell>
          <cell r="P1067" t="str">
            <v xml:space="preserve">  </v>
          </cell>
        </row>
        <row r="1068">
          <cell r="H1068" t="str">
            <v xml:space="preserve">  </v>
          </cell>
          <cell r="I1068" t="str">
            <v xml:space="preserve">  </v>
          </cell>
          <cell r="J1068" t="str">
            <v xml:space="preserve">  </v>
          </cell>
          <cell r="K1068" t="str">
            <v xml:space="preserve">  </v>
          </cell>
          <cell r="L1068" t="str">
            <v xml:space="preserve">  </v>
          </cell>
          <cell r="M1068" t="str">
            <v xml:space="preserve">  </v>
          </cell>
          <cell r="N1068" t="str">
            <v xml:space="preserve">  </v>
          </cell>
          <cell r="O1068" t="str">
            <v xml:space="preserve">  </v>
          </cell>
          <cell r="P1068" t="str">
            <v xml:space="preserve">  </v>
          </cell>
        </row>
        <row r="1069">
          <cell r="H1069" t="str">
            <v xml:space="preserve">  </v>
          </cell>
          <cell r="I1069" t="str">
            <v xml:space="preserve">  </v>
          </cell>
          <cell r="J1069" t="str">
            <v xml:space="preserve">  </v>
          </cell>
          <cell r="K1069" t="str">
            <v xml:space="preserve">  </v>
          </cell>
          <cell r="L1069" t="str">
            <v xml:space="preserve">  </v>
          </cell>
          <cell r="M1069" t="str">
            <v xml:space="preserve">  </v>
          </cell>
          <cell r="N1069" t="str">
            <v xml:space="preserve">  </v>
          </cell>
          <cell r="O1069" t="str">
            <v xml:space="preserve">  </v>
          </cell>
          <cell r="P1069" t="str">
            <v xml:space="preserve">  </v>
          </cell>
        </row>
        <row r="1070">
          <cell r="C1070">
            <v>20820000</v>
          </cell>
          <cell r="D1070" t="str">
            <v>USD</v>
          </cell>
          <cell r="E1070" t="str">
            <v>CAF</v>
          </cell>
          <cell r="F1070" t="str">
            <v>CFA 7407</v>
          </cell>
          <cell r="G1070" t="str">
            <v>CON. PROV. PICHINCHA</v>
          </cell>
          <cell r="H1070" t="str">
            <v xml:space="preserve"> 27.06.2011 </v>
          </cell>
          <cell r="I1070">
            <v>2033160.57</v>
          </cell>
          <cell r="J1070" t="str">
            <v xml:space="preserve">  </v>
          </cell>
          <cell r="K1070" t="str">
            <v xml:space="preserve">  </v>
          </cell>
          <cell r="L1070" t="str">
            <v xml:space="preserve">  </v>
          </cell>
          <cell r="M1070" t="str">
            <v xml:space="preserve">  </v>
          </cell>
          <cell r="N1070" t="str">
            <v xml:space="preserve">  </v>
          </cell>
          <cell r="O1070" t="str">
            <v xml:space="preserve">  </v>
          </cell>
          <cell r="P1070">
            <v>2033160.57</v>
          </cell>
        </row>
        <row r="1071">
          <cell r="H1071" t="str">
            <v xml:space="preserve">  </v>
          </cell>
          <cell r="I1071" t="str">
            <v xml:space="preserve">  </v>
          </cell>
          <cell r="J1071" t="str">
            <v xml:space="preserve">  </v>
          </cell>
          <cell r="K1071" t="str">
            <v xml:space="preserve">  </v>
          </cell>
          <cell r="L1071" t="str">
            <v xml:space="preserve">  </v>
          </cell>
          <cell r="M1071" t="str">
            <v xml:space="preserve">  </v>
          </cell>
          <cell r="N1071" t="str">
            <v xml:space="preserve">  </v>
          </cell>
          <cell r="O1071" t="str">
            <v xml:space="preserve">  </v>
          </cell>
          <cell r="P1071" t="str">
            <v xml:space="preserve">  </v>
          </cell>
        </row>
        <row r="1072">
          <cell r="H1072" t="str">
            <v xml:space="preserve">  </v>
          </cell>
          <cell r="I1072" t="str">
            <v xml:space="preserve">  </v>
          </cell>
          <cell r="J1072" t="str">
            <v xml:space="preserve">  </v>
          </cell>
          <cell r="K1072" t="str">
            <v xml:space="preserve">  </v>
          </cell>
          <cell r="L1072" t="str">
            <v xml:space="preserve">  </v>
          </cell>
          <cell r="M1072" t="str">
            <v xml:space="preserve">  </v>
          </cell>
          <cell r="N1072" t="str">
            <v xml:space="preserve">  </v>
          </cell>
          <cell r="O1072" t="str">
            <v xml:space="preserve">  </v>
          </cell>
          <cell r="P1072" t="str">
            <v xml:space="preserve">  </v>
          </cell>
        </row>
        <row r="1073">
          <cell r="H1073" t="str">
            <v xml:space="preserve">  </v>
          </cell>
          <cell r="I1073" t="str">
            <v xml:space="preserve">  </v>
          </cell>
          <cell r="J1073" t="str">
            <v xml:space="preserve">  </v>
          </cell>
          <cell r="K1073" t="str">
            <v xml:space="preserve">  </v>
          </cell>
          <cell r="L1073" t="str">
            <v xml:space="preserve">  </v>
          </cell>
          <cell r="M1073" t="str">
            <v xml:space="preserve">  </v>
          </cell>
          <cell r="N1073" t="str">
            <v xml:space="preserve">  </v>
          </cell>
          <cell r="O1073" t="str">
            <v xml:space="preserve">  </v>
          </cell>
          <cell r="P1073" t="str">
            <v xml:space="preserve">  </v>
          </cell>
        </row>
        <row r="1074">
          <cell r="H1074" t="str">
            <v xml:space="preserve">  </v>
          </cell>
          <cell r="I1074" t="str">
            <v xml:space="preserve">  </v>
          </cell>
          <cell r="J1074" t="str">
            <v xml:space="preserve">  </v>
          </cell>
          <cell r="K1074" t="str">
            <v xml:space="preserve">  </v>
          </cell>
          <cell r="L1074" t="str">
            <v xml:space="preserve">  </v>
          </cell>
          <cell r="M1074" t="str">
            <v xml:space="preserve">  </v>
          </cell>
          <cell r="N1074" t="str">
            <v xml:space="preserve">  </v>
          </cell>
          <cell r="O1074" t="str">
            <v xml:space="preserve">  </v>
          </cell>
          <cell r="P1074" t="str">
            <v xml:space="preserve">  </v>
          </cell>
        </row>
        <row r="1075">
          <cell r="H1075" t="str">
            <v xml:space="preserve">  </v>
          </cell>
          <cell r="I1075" t="str">
            <v xml:space="preserve">  </v>
          </cell>
          <cell r="J1075" t="str">
            <v xml:space="preserve">  </v>
          </cell>
          <cell r="K1075" t="str">
            <v xml:space="preserve">  </v>
          </cell>
          <cell r="L1075" t="str">
            <v xml:space="preserve">  </v>
          </cell>
          <cell r="M1075" t="str">
            <v xml:space="preserve">  </v>
          </cell>
          <cell r="N1075" t="str">
            <v xml:space="preserve">  </v>
          </cell>
          <cell r="O1075" t="str">
            <v xml:space="preserve">  </v>
          </cell>
          <cell r="P1075" t="str">
            <v xml:space="preserve">  </v>
          </cell>
        </row>
        <row r="1076">
          <cell r="C1076">
            <v>20821000</v>
          </cell>
          <cell r="D1076" t="str">
            <v>USD</v>
          </cell>
          <cell r="E1076" t="str">
            <v>CAF</v>
          </cell>
          <cell r="F1076" t="str">
            <v>CFA 8744</v>
          </cell>
          <cell r="G1076" t="str">
            <v>DMQ</v>
          </cell>
          <cell r="H1076" t="str">
            <v xml:space="preserve"> 25.11.2014 </v>
          </cell>
          <cell r="I1076">
            <v>995608.67700000003</v>
          </cell>
          <cell r="J1076" t="str">
            <v xml:space="preserve">  </v>
          </cell>
          <cell r="K1076" t="str">
            <v xml:space="preserve">  </v>
          </cell>
          <cell r="L1076" t="str">
            <v xml:space="preserve">  </v>
          </cell>
          <cell r="M1076" t="str">
            <v xml:space="preserve">  </v>
          </cell>
          <cell r="N1076" t="str">
            <v xml:space="preserve">  </v>
          </cell>
          <cell r="O1076" t="str">
            <v xml:space="preserve">  </v>
          </cell>
          <cell r="P1076">
            <v>995608.67700000003</v>
          </cell>
        </row>
        <row r="1077">
          <cell r="H1077" t="str">
            <v xml:space="preserve">  </v>
          </cell>
          <cell r="I1077" t="str">
            <v xml:space="preserve">  </v>
          </cell>
          <cell r="J1077" t="str">
            <v xml:space="preserve">  </v>
          </cell>
          <cell r="K1077" t="str">
            <v xml:space="preserve">  </v>
          </cell>
          <cell r="L1077" t="str">
            <v xml:space="preserve">  </v>
          </cell>
          <cell r="M1077" t="str">
            <v xml:space="preserve">  </v>
          </cell>
          <cell r="N1077" t="str">
            <v xml:space="preserve">  </v>
          </cell>
          <cell r="O1077" t="str">
            <v xml:space="preserve">  </v>
          </cell>
          <cell r="P1077" t="str">
            <v xml:space="preserve">  </v>
          </cell>
        </row>
        <row r="1078">
          <cell r="H1078" t="str">
            <v xml:space="preserve">  </v>
          </cell>
          <cell r="I1078" t="str">
            <v xml:space="preserve">  </v>
          </cell>
          <cell r="J1078" t="str">
            <v xml:space="preserve">  </v>
          </cell>
          <cell r="K1078" t="str">
            <v xml:space="preserve">  </v>
          </cell>
          <cell r="L1078" t="str">
            <v xml:space="preserve">  </v>
          </cell>
          <cell r="M1078" t="str">
            <v xml:space="preserve">  </v>
          </cell>
          <cell r="N1078" t="str">
            <v xml:space="preserve">  </v>
          </cell>
          <cell r="O1078" t="str">
            <v xml:space="preserve">  </v>
          </cell>
          <cell r="P1078" t="str">
            <v xml:space="preserve">  </v>
          </cell>
        </row>
        <row r="1079">
          <cell r="H1079" t="str">
            <v xml:space="preserve">  </v>
          </cell>
          <cell r="I1079" t="str">
            <v xml:space="preserve">  </v>
          </cell>
          <cell r="J1079" t="str">
            <v xml:space="preserve">  </v>
          </cell>
          <cell r="K1079" t="str">
            <v xml:space="preserve">  </v>
          </cell>
          <cell r="L1079" t="str">
            <v xml:space="preserve">  </v>
          </cell>
          <cell r="M1079" t="str">
            <v xml:space="preserve">  </v>
          </cell>
          <cell r="N1079" t="str">
            <v xml:space="preserve">  </v>
          </cell>
          <cell r="O1079" t="str">
            <v xml:space="preserve">  </v>
          </cell>
          <cell r="P1079" t="str">
            <v xml:space="preserve">  </v>
          </cell>
        </row>
        <row r="1080">
          <cell r="H1080" t="str">
            <v xml:space="preserve">  </v>
          </cell>
          <cell r="I1080" t="str">
            <v xml:space="preserve">  </v>
          </cell>
          <cell r="J1080" t="str">
            <v xml:space="preserve">  </v>
          </cell>
          <cell r="K1080" t="str">
            <v xml:space="preserve">  </v>
          </cell>
          <cell r="L1080" t="str">
            <v xml:space="preserve">  </v>
          </cell>
          <cell r="M1080" t="str">
            <v xml:space="preserve">  </v>
          </cell>
          <cell r="N1080" t="str">
            <v xml:space="preserve">  </v>
          </cell>
          <cell r="O1080" t="str">
            <v xml:space="preserve">  </v>
          </cell>
          <cell r="P1080" t="str">
            <v xml:space="preserve">  </v>
          </cell>
        </row>
        <row r="1081">
          <cell r="H1081" t="str">
            <v xml:space="preserve">  </v>
          </cell>
          <cell r="I1081" t="str">
            <v xml:space="preserve">  </v>
          </cell>
          <cell r="J1081" t="str">
            <v xml:space="preserve">  </v>
          </cell>
          <cell r="K1081" t="str">
            <v xml:space="preserve">  </v>
          </cell>
          <cell r="L1081" t="str">
            <v xml:space="preserve">  </v>
          </cell>
          <cell r="M1081" t="str">
            <v xml:space="preserve">  </v>
          </cell>
          <cell r="N1081" t="str">
            <v xml:space="preserve">  </v>
          </cell>
          <cell r="O1081" t="str">
            <v xml:space="preserve">  </v>
          </cell>
          <cell r="P1081" t="str">
            <v xml:space="preserve">  </v>
          </cell>
        </row>
        <row r="1082">
          <cell r="C1082">
            <v>20822000</v>
          </cell>
          <cell r="D1082" t="str">
            <v>USD</v>
          </cell>
          <cell r="E1082" t="str">
            <v>CAF</v>
          </cell>
          <cell r="F1082" t="str">
            <v>CFA 8741</v>
          </cell>
          <cell r="G1082" t="str">
            <v>GOBIERNO CENTRAL</v>
          </cell>
          <cell r="H1082" t="str">
            <v xml:space="preserve"> 25.11.2014 </v>
          </cell>
          <cell r="I1082">
            <v>15506666.720000001</v>
          </cell>
          <cell r="J1082" t="str">
            <v xml:space="preserve">  </v>
          </cell>
          <cell r="K1082" t="str">
            <v xml:space="preserve">  </v>
          </cell>
          <cell r="L1082" t="str">
            <v xml:space="preserve">  </v>
          </cell>
          <cell r="M1082" t="str">
            <v xml:space="preserve">  </v>
          </cell>
          <cell r="N1082" t="str">
            <v xml:space="preserve">  </v>
          </cell>
          <cell r="O1082" t="str">
            <v xml:space="preserve">  </v>
          </cell>
          <cell r="P1082">
            <v>15506666.720000001</v>
          </cell>
        </row>
        <row r="1083">
          <cell r="H1083" t="str">
            <v xml:space="preserve">  </v>
          </cell>
          <cell r="I1083" t="str">
            <v xml:space="preserve">  </v>
          </cell>
          <cell r="J1083" t="str">
            <v xml:space="preserve">  </v>
          </cell>
          <cell r="K1083" t="str">
            <v xml:space="preserve">  </v>
          </cell>
          <cell r="L1083" t="str">
            <v xml:space="preserve">  </v>
          </cell>
          <cell r="M1083" t="str">
            <v xml:space="preserve">  </v>
          </cell>
          <cell r="N1083" t="str">
            <v xml:space="preserve">  </v>
          </cell>
          <cell r="O1083" t="str">
            <v xml:space="preserve">  </v>
          </cell>
          <cell r="P1083" t="str">
            <v xml:space="preserve">  </v>
          </cell>
        </row>
        <row r="1084">
          <cell r="H1084" t="str">
            <v xml:space="preserve">  </v>
          </cell>
          <cell r="I1084" t="str">
            <v xml:space="preserve">  </v>
          </cell>
          <cell r="J1084" t="str">
            <v xml:space="preserve">  </v>
          </cell>
          <cell r="K1084" t="str">
            <v xml:space="preserve">  </v>
          </cell>
          <cell r="L1084" t="str">
            <v xml:space="preserve">  </v>
          </cell>
          <cell r="M1084" t="str">
            <v xml:space="preserve">  </v>
          </cell>
          <cell r="N1084" t="str">
            <v xml:space="preserve">  </v>
          </cell>
          <cell r="O1084" t="str">
            <v xml:space="preserve">  </v>
          </cell>
          <cell r="P1084" t="str">
            <v xml:space="preserve">  </v>
          </cell>
        </row>
        <row r="1085">
          <cell r="H1085" t="str">
            <v xml:space="preserve">  </v>
          </cell>
          <cell r="I1085" t="str">
            <v xml:space="preserve">  </v>
          </cell>
          <cell r="J1085" t="str">
            <v xml:space="preserve">  </v>
          </cell>
          <cell r="K1085" t="str">
            <v xml:space="preserve">  </v>
          </cell>
          <cell r="L1085" t="str">
            <v xml:space="preserve">  </v>
          </cell>
          <cell r="M1085" t="str">
            <v xml:space="preserve">  </v>
          </cell>
          <cell r="N1085" t="str">
            <v xml:space="preserve">  </v>
          </cell>
          <cell r="O1085" t="str">
            <v xml:space="preserve">  </v>
          </cell>
          <cell r="P1085" t="str">
            <v xml:space="preserve">  </v>
          </cell>
        </row>
        <row r="1086">
          <cell r="H1086" t="str">
            <v xml:space="preserve">  </v>
          </cell>
          <cell r="I1086" t="str">
            <v xml:space="preserve">  </v>
          </cell>
          <cell r="J1086" t="str">
            <v xml:space="preserve">  </v>
          </cell>
          <cell r="K1086" t="str">
            <v xml:space="preserve">  </v>
          </cell>
          <cell r="L1086" t="str">
            <v xml:space="preserve">  </v>
          </cell>
          <cell r="M1086" t="str">
            <v xml:space="preserve">  </v>
          </cell>
          <cell r="N1086" t="str">
            <v xml:space="preserve">  </v>
          </cell>
          <cell r="O1086" t="str">
            <v xml:space="preserve">  </v>
          </cell>
          <cell r="P1086" t="str">
            <v xml:space="preserve">  </v>
          </cell>
        </row>
        <row r="1087">
          <cell r="H1087" t="str">
            <v xml:space="preserve">  </v>
          </cell>
          <cell r="I1087" t="str">
            <v xml:space="preserve">  </v>
          </cell>
          <cell r="J1087" t="str">
            <v xml:space="preserve">  </v>
          </cell>
          <cell r="K1087" t="str">
            <v xml:space="preserve">  </v>
          </cell>
          <cell r="L1087" t="str">
            <v xml:space="preserve">  </v>
          </cell>
          <cell r="M1087" t="str">
            <v xml:space="preserve">  </v>
          </cell>
          <cell r="N1087" t="str">
            <v xml:space="preserve">  </v>
          </cell>
          <cell r="O1087" t="str">
            <v xml:space="preserve">  </v>
          </cell>
          <cell r="P1087" t="str">
            <v xml:space="preserve">  </v>
          </cell>
        </row>
        <row r="1088">
          <cell r="C1088">
            <v>20823000</v>
          </cell>
          <cell r="D1088" t="str">
            <v>USD</v>
          </cell>
          <cell r="E1088" t="str">
            <v>CAF</v>
          </cell>
          <cell r="F1088" t="str">
            <v>CFA 8759</v>
          </cell>
          <cell r="G1088" t="str">
            <v>GOBIERNO CENTRAL</v>
          </cell>
          <cell r="H1088" t="str">
            <v xml:space="preserve"> 05.12.2014 </v>
          </cell>
          <cell r="I1088">
            <v>67025408.844999999</v>
          </cell>
          <cell r="J1088" t="str">
            <v xml:space="preserve">  </v>
          </cell>
          <cell r="K1088" t="str">
            <v xml:space="preserve">  </v>
          </cell>
          <cell r="L1088" t="str">
            <v xml:space="preserve">  </v>
          </cell>
          <cell r="M1088" t="str">
            <v xml:space="preserve">  </v>
          </cell>
          <cell r="N1088" t="str">
            <v xml:space="preserve">  </v>
          </cell>
          <cell r="O1088" t="str">
            <v xml:space="preserve">  </v>
          </cell>
          <cell r="P1088">
            <v>67025408.844999999</v>
          </cell>
        </row>
        <row r="1089">
          <cell r="H1089" t="str">
            <v xml:space="preserve">  </v>
          </cell>
          <cell r="I1089" t="str">
            <v xml:space="preserve">  </v>
          </cell>
          <cell r="J1089" t="str">
            <v xml:space="preserve">  </v>
          </cell>
          <cell r="K1089" t="str">
            <v xml:space="preserve">  </v>
          </cell>
          <cell r="L1089" t="str">
            <v xml:space="preserve">  </v>
          </cell>
          <cell r="M1089" t="str">
            <v xml:space="preserve">  </v>
          </cell>
          <cell r="N1089" t="str">
            <v xml:space="preserve">  </v>
          </cell>
          <cell r="O1089" t="str">
            <v xml:space="preserve">  </v>
          </cell>
          <cell r="P1089" t="str">
            <v xml:space="preserve">  </v>
          </cell>
        </row>
        <row r="1090">
          <cell r="H1090" t="str">
            <v xml:space="preserve">  </v>
          </cell>
          <cell r="I1090" t="str">
            <v xml:space="preserve">  </v>
          </cell>
          <cell r="J1090" t="str">
            <v xml:space="preserve">  </v>
          </cell>
          <cell r="K1090" t="str">
            <v xml:space="preserve">  </v>
          </cell>
          <cell r="L1090" t="str">
            <v xml:space="preserve">  </v>
          </cell>
          <cell r="M1090" t="str">
            <v xml:space="preserve">  </v>
          </cell>
          <cell r="N1090" t="str">
            <v xml:space="preserve">  </v>
          </cell>
          <cell r="O1090" t="str">
            <v xml:space="preserve">  </v>
          </cell>
          <cell r="P1090" t="str">
            <v xml:space="preserve">  </v>
          </cell>
        </row>
        <row r="1091">
          <cell r="H1091" t="str">
            <v xml:space="preserve">  </v>
          </cell>
          <cell r="I1091" t="str">
            <v xml:space="preserve">  </v>
          </cell>
          <cell r="J1091" t="str">
            <v xml:space="preserve">  </v>
          </cell>
          <cell r="K1091" t="str">
            <v xml:space="preserve">  </v>
          </cell>
          <cell r="L1091" t="str">
            <v xml:space="preserve">  </v>
          </cell>
          <cell r="M1091" t="str">
            <v xml:space="preserve">  </v>
          </cell>
          <cell r="N1091" t="str">
            <v xml:space="preserve">  </v>
          </cell>
          <cell r="O1091" t="str">
            <v xml:space="preserve">  </v>
          </cell>
          <cell r="P1091" t="str">
            <v xml:space="preserve">  </v>
          </cell>
        </row>
        <row r="1092">
          <cell r="H1092" t="str">
            <v xml:space="preserve">  </v>
          </cell>
          <cell r="I1092" t="str">
            <v xml:space="preserve">  </v>
          </cell>
          <cell r="J1092" t="str">
            <v xml:space="preserve">  </v>
          </cell>
          <cell r="K1092" t="str">
            <v xml:space="preserve">  </v>
          </cell>
          <cell r="L1092" t="str">
            <v xml:space="preserve">  </v>
          </cell>
          <cell r="M1092" t="str">
            <v xml:space="preserve">  </v>
          </cell>
          <cell r="N1092" t="str">
            <v xml:space="preserve">  </v>
          </cell>
          <cell r="O1092" t="str">
            <v xml:space="preserve">  </v>
          </cell>
          <cell r="P1092" t="str">
            <v xml:space="preserve">  </v>
          </cell>
        </row>
        <row r="1093">
          <cell r="H1093" t="str">
            <v xml:space="preserve">  </v>
          </cell>
          <cell r="I1093" t="str">
            <v xml:space="preserve">  </v>
          </cell>
          <cell r="J1093" t="str">
            <v xml:space="preserve">  </v>
          </cell>
          <cell r="K1093" t="str">
            <v xml:space="preserve">  </v>
          </cell>
          <cell r="L1093" t="str">
            <v xml:space="preserve">  </v>
          </cell>
          <cell r="M1093" t="str">
            <v xml:space="preserve">  </v>
          </cell>
          <cell r="N1093" t="str">
            <v xml:space="preserve">  </v>
          </cell>
          <cell r="O1093" t="str">
            <v xml:space="preserve">  </v>
          </cell>
          <cell r="P1093" t="str">
            <v xml:space="preserve">  </v>
          </cell>
        </row>
        <row r="1094">
          <cell r="C1094">
            <v>20824000</v>
          </cell>
          <cell r="D1094" t="str">
            <v>USD</v>
          </cell>
          <cell r="E1094" t="str">
            <v>CAF</v>
          </cell>
          <cell r="F1094" t="str">
            <v>CFA 8702 - 8703</v>
          </cell>
          <cell r="G1094" t="str">
            <v>MUN. LOJA</v>
          </cell>
          <cell r="H1094" t="str">
            <v xml:space="preserve"> 21.10.2014 </v>
          </cell>
          <cell r="I1094">
            <v>7339064.4100000001</v>
          </cell>
          <cell r="J1094" t="str">
            <v xml:space="preserve">  </v>
          </cell>
          <cell r="K1094" t="str">
            <v xml:space="preserve">  </v>
          </cell>
          <cell r="L1094" t="str">
            <v xml:space="preserve">  </v>
          </cell>
          <cell r="M1094" t="str">
            <v xml:space="preserve">  </v>
          </cell>
          <cell r="N1094" t="str">
            <v xml:space="preserve">  </v>
          </cell>
          <cell r="O1094" t="str">
            <v xml:space="preserve">  </v>
          </cell>
          <cell r="P1094">
            <v>7339064.4100000001</v>
          </cell>
        </row>
        <row r="1095">
          <cell r="H1095" t="str">
            <v xml:space="preserve">  </v>
          </cell>
          <cell r="I1095" t="str">
            <v xml:space="preserve">  </v>
          </cell>
          <cell r="J1095" t="str">
            <v xml:space="preserve">  </v>
          </cell>
          <cell r="K1095" t="str">
            <v xml:space="preserve">  </v>
          </cell>
          <cell r="L1095" t="str">
            <v xml:space="preserve">  </v>
          </cell>
          <cell r="M1095" t="str">
            <v xml:space="preserve">  </v>
          </cell>
          <cell r="N1095" t="str">
            <v xml:space="preserve">  </v>
          </cell>
          <cell r="O1095" t="str">
            <v xml:space="preserve">  </v>
          </cell>
          <cell r="P1095" t="str">
            <v xml:space="preserve">  </v>
          </cell>
        </row>
        <row r="1096">
          <cell r="H1096" t="str">
            <v xml:space="preserve">  </v>
          </cell>
          <cell r="I1096" t="str">
            <v xml:space="preserve">  </v>
          </cell>
          <cell r="J1096" t="str">
            <v xml:space="preserve">  </v>
          </cell>
          <cell r="K1096" t="str">
            <v xml:space="preserve">  </v>
          </cell>
          <cell r="L1096" t="str">
            <v xml:space="preserve">  </v>
          </cell>
          <cell r="M1096" t="str">
            <v xml:space="preserve">  </v>
          </cell>
          <cell r="N1096" t="str">
            <v xml:space="preserve">  </v>
          </cell>
          <cell r="O1096" t="str">
            <v xml:space="preserve">  </v>
          </cell>
          <cell r="P1096" t="str">
            <v xml:space="preserve">  </v>
          </cell>
        </row>
        <row r="1097">
          <cell r="H1097" t="str">
            <v xml:space="preserve">  </v>
          </cell>
          <cell r="I1097" t="str">
            <v xml:space="preserve">  </v>
          </cell>
          <cell r="J1097" t="str">
            <v xml:space="preserve">  </v>
          </cell>
          <cell r="K1097" t="str">
            <v xml:space="preserve">  </v>
          </cell>
          <cell r="L1097" t="str">
            <v xml:space="preserve">  </v>
          </cell>
          <cell r="M1097" t="str">
            <v xml:space="preserve">  </v>
          </cell>
          <cell r="N1097" t="str">
            <v xml:space="preserve">  </v>
          </cell>
          <cell r="O1097" t="str">
            <v xml:space="preserve">  </v>
          </cell>
          <cell r="P1097" t="str">
            <v xml:space="preserve">  </v>
          </cell>
        </row>
        <row r="1098">
          <cell r="H1098" t="str">
            <v xml:space="preserve">  </v>
          </cell>
          <cell r="I1098" t="str">
            <v xml:space="preserve">  </v>
          </cell>
          <cell r="J1098" t="str">
            <v xml:space="preserve">  </v>
          </cell>
          <cell r="K1098" t="str">
            <v xml:space="preserve">  </v>
          </cell>
          <cell r="L1098" t="str">
            <v xml:space="preserve">  </v>
          </cell>
          <cell r="M1098" t="str">
            <v xml:space="preserve">  </v>
          </cell>
          <cell r="N1098" t="str">
            <v xml:space="preserve">  </v>
          </cell>
          <cell r="O1098" t="str">
            <v xml:space="preserve">  </v>
          </cell>
          <cell r="P1098" t="str">
            <v xml:space="preserve">  </v>
          </cell>
        </row>
        <row r="1099">
          <cell r="H1099" t="str">
            <v xml:space="preserve">  </v>
          </cell>
          <cell r="I1099" t="str">
            <v xml:space="preserve">  </v>
          </cell>
          <cell r="J1099" t="str">
            <v xml:space="preserve">  </v>
          </cell>
          <cell r="K1099" t="str">
            <v xml:space="preserve">  </v>
          </cell>
          <cell r="L1099" t="str">
            <v xml:space="preserve">  </v>
          </cell>
          <cell r="M1099" t="str">
            <v xml:space="preserve">  </v>
          </cell>
          <cell r="N1099" t="str">
            <v xml:space="preserve">  </v>
          </cell>
          <cell r="O1099" t="str">
            <v xml:space="preserve">  </v>
          </cell>
          <cell r="P1099" t="str">
            <v xml:space="preserve">  </v>
          </cell>
        </row>
        <row r="1100">
          <cell r="C1100">
            <v>20825000</v>
          </cell>
          <cell r="D1100" t="str">
            <v>USD</v>
          </cell>
          <cell r="E1100" t="str">
            <v>CAF</v>
          </cell>
          <cell r="F1100" t="str">
            <v>CFA 8949</v>
          </cell>
          <cell r="G1100" t="str">
            <v>GOBIERNO CENTRAL</v>
          </cell>
          <cell r="H1100" t="str">
            <v xml:space="preserve"> 26.06.2015 </v>
          </cell>
          <cell r="I1100">
            <v>76649999.989999995</v>
          </cell>
          <cell r="J1100" t="str">
            <v xml:space="preserve">  </v>
          </cell>
          <cell r="K1100" t="str">
            <v xml:space="preserve">  </v>
          </cell>
          <cell r="L1100" t="str">
            <v xml:space="preserve">  </v>
          </cell>
          <cell r="M1100" t="str">
            <v xml:space="preserve">  </v>
          </cell>
          <cell r="N1100" t="str">
            <v xml:space="preserve">  </v>
          </cell>
          <cell r="O1100" t="str">
            <v xml:space="preserve">  </v>
          </cell>
          <cell r="P1100">
            <v>76649999.989999995</v>
          </cell>
        </row>
        <row r="1101">
          <cell r="H1101" t="str">
            <v xml:space="preserve">  </v>
          </cell>
          <cell r="I1101" t="str">
            <v xml:space="preserve">  </v>
          </cell>
          <cell r="J1101" t="str">
            <v xml:space="preserve">  </v>
          </cell>
          <cell r="K1101" t="str">
            <v xml:space="preserve">  </v>
          </cell>
          <cell r="L1101" t="str">
            <v xml:space="preserve">  </v>
          </cell>
          <cell r="M1101" t="str">
            <v xml:space="preserve">  </v>
          </cell>
          <cell r="N1101" t="str">
            <v xml:space="preserve">  </v>
          </cell>
          <cell r="O1101" t="str">
            <v xml:space="preserve">  </v>
          </cell>
          <cell r="P1101" t="str">
            <v xml:space="preserve">  </v>
          </cell>
        </row>
        <row r="1102">
          <cell r="H1102" t="str">
            <v xml:space="preserve">  </v>
          </cell>
          <cell r="I1102" t="str">
            <v xml:space="preserve">  </v>
          </cell>
          <cell r="J1102" t="str">
            <v xml:space="preserve">  </v>
          </cell>
          <cell r="K1102" t="str">
            <v xml:space="preserve">  </v>
          </cell>
          <cell r="L1102" t="str">
            <v xml:space="preserve">  </v>
          </cell>
          <cell r="M1102" t="str">
            <v xml:space="preserve">  </v>
          </cell>
          <cell r="N1102" t="str">
            <v xml:space="preserve">  </v>
          </cell>
          <cell r="O1102" t="str">
            <v xml:space="preserve">  </v>
          </cell>
          <cell r="P1102" t="str">
            <v xml:space="preserve">  </v>
          </cell>
        </row>
        <row r="1103">
          <cell r="H1103" t="str">
            <v xml:space="preserve">  </v>
          </cell>
          <cell r="I1103" t="str">
            <v xml:space="preserve">  </v>
          </cell>
          <cell r="J1103" t="str">
            <v xml:space="preserve">  </v>
          </cell>
          <cell r="K1103" t="str">
            <v xml:space="preserve">  </v>
          </cell>
          <cell r="L1103" t="str">
            <v xml:space="preserve">  </v>
          </cell>
          <cell r="M1103" t="str">
            <v xml:space="preserve">  </v>
          </cell>
          <cell r="N1103" t="str">
            <v xml:space="preserve">  </v>
          </cell>
          <cell r="O1103" t="str">
            <v xml:space="preserve">  </v>
          </cell>
          <cell r="P1103" t="str">
            <v xml:space="preserve">  </v>
          </cell>
        </row>
        <row r="1104">
          <cell r="H1104" t="str">
            <v xml:space="preserve">  </v>
          </cell>
          <cell r="I1104" t="str">
            <v xml:space="preserve">  </v>
          </cell>
          <cell r="J1104" t="str">
            <v xml:space="preserve">  </v>
          </cell>
          <cell r="K1104" t="str">
            <v xml:space="preserve">  </v>
          </cell>
          <cell r="L1104" t="str">
            <v xml:space="preserve">  </v>
          </cell>
          <cell r="M1104" t="str">
            <v xml:space="preserve">  </v>
          </cell>
          <cell r="N1104" t="str">
            <v xml:space="preserve">  </v>
          </cell>
          <cell r="O1104" t="str">
            <v xml:space="preserve">  </v>
          </cell>
          <cell r="P1104" t="str">
            <v xml:space="preserve">  </v>
          </cell>
        </row>
        <row r="1105">
          <cell r="H1105" t="str">
            <v xml:space="preserve">  </v>
          </cell>
          <cell r="I1105" t="str">
            <v xml:space="preserve">  </v>
          </cell>
          <cell r="J1105" t="str">
            <v xml:space="preserve">  </v>
          </cell>
          <cell r="K1105" t="str">
            <v xml:space="preserve">  </v>
          </cell>
          <cell r="L1105" t="str">
            <v xml:space="preserve">  </v>
          </cell>
          <cell r="M1105" t="str">
            <v xml:space="preserve">  </v>
          </cell>
          <cell r="N1105" t="str">
            <v xml:space="preserve">  </v>
          </cell>
          <cell r="O1105" t="str">
            <v xml:space="preserve">  </v>
          </cell>
          <cell r="P1105" t="str">
            <v xml:space="preserve">  </v>
          </cell>
        </row>
        <row r="1106">
          <cell r="C1106">
            <v>20825001</v>
          </cell>
          <cell r="D1106" t="str">
            <v>USD</v>
          </cell>
          <cell r="E1106" t="str">
            <v>CAF</v>
          </cell>
          <cell r="F1106" t="str">
            <v>CFA 9229</v>
          </cell>
          <cell r="G1106" t="str">
            <v>GOBIERNO CENTRAL</v>
          </cell>
          <cell r="H1106" t="str">
            <v xml:space="preserve"> 26.06.2015 </v>
          </cell>
          <cell r="I1106">
            <v>14999999.949999999</v>
          </cell>
          <cell r="J1106" t="str">
            <v xml:space="preserve">  </v>
          </cell>
          <cell r="K1106" t="str">
            <v xml:space="preserve">  </v>
          </cell>
          <cell r="L1106" t="str">
            <v xml:space="preserve">  </v>
          </cell>
          <cell r="M1106" t="str">
            <v xml:space="preserve">  </v>
          </cell>
          <cell r="N1106" t="str">
            <v xml:space="preserve">  </v>
          </cell>
          <cell r="O1106" t="str">
            <v xml:space="preserve">  </v>
          </cell>
          <cell r="P1106">
            <v>14999999.949999999</v>
          </cell>
        </row>
        <row r="1107">
          <cell r="H1107" t="str">
            <v xml:space="preserve">  </v>
          </cell>
          <cell r="I1107" t="str">
            <v xml:space="preserve">  </v>
          </cell>
          <cell r="J1107" t="str">
            <v xml:space="preserve">  </v>
          </cell>
          <cell r="K1107" t="str">
            <v xml:space="preserve">  </v>
          </cell>
          <cell r="L1107" t="str">
            <v xml:space="preserve">  </v>
          </cell>
          <cell r="M1107" t="str">
            <v xml:space="preserve">  </v>
          </cell>
          <cell r="N1107" t="str">
            <v xml:space="preserve">  </v>
          </cell>
          <cell r="O1107" t="str">
            <v xml:space="preserve">  </v>
          </cell>
          <cell r="P1107" t="str">
            <v xml:space="preserve">  </v>
          </cell>
        </row>
        <row r="1108">
          <cell r="H1108" t="str">
            <v xml:space="preserve">  </v>
          </cell>
          <cell r="I1108" t="str">
            <v xml:space="preserve">  </v>
          </cell>
          <cell r="J1108" t="str">
            <v xml:space="preserve">  </v>
          </cell>
          <cell r="K1108" t="str">
            <v xml:space="preserve">  </v>
          </cell>
          <cell r="L1108" t="str">
            <v xml:space="preserve">  </v>
          </cell>
          <cell r="M1108" t="str">
            <v xml:space="preserve">  </v>
          </cell>
          <cell r="N1108" t="str">
            <v xml:space="preserve">  </v>
          </cell>
          <cell r="O1108" t="str">
            <v xml:space="preserve">  </v>
          </cell>
          <cell r="P1108" t="str">
            <v xml:space="preserve">  </v>
          </cell>
        </row>
        <row r="1109">
          <cell r="H1109" t="str">
            <v xml:space="preserve">  </v>
          </cell>
          <cell r="I1109" t="str">
            <v xml:space="preserve">  </v>
          </cell>
          <cell r="J1109" t="str">
            <v xml:space="preserve">  </v>
          </cell>
          <cell r="K1109" t="str">
            <v xml:space="preserve">  </v>
          </cell>
          <cell r="L1109" t="str">
            <v xml:space="preserve">  </v>
          </cell>
          <cell r="M1109" t="str">
            <v xml:space="preserve">  </v>
          </cell>
          <cell r="N1109" t="str">
            <v xml:space="preserve">  </v>
          </cell>
          <cell r="O1109" t="str">
            <v xml:space="preserve">  </v>
          </cell>
          <cell r="P1109" t="str">
            <v xml:space="preserve">  </v>
          </cell>
        </row>
        <row r="1110">
          <cell r="H1110" t="str">
            <v xml:space="preserve">  </v>
          </cell>
          <cell r="I1110" t="str">
            <v xml:space="preserve">  </v>
          </cell>
          <cell r="J1110" t="str">
            <v xml:space="preserve">  </v>
          </cell>
          <cell r="K1110" t="str">
            <v xml:space="preserve">  </v>
          </cell>
          <cell r="L1110" t="str">
            <v xml:space="preserve">  </v>
          </cell>
          <cell r="M1110" t="str">
            <v xml:space="preserve">  </v>
          </cell>
          <cell r="N1110" t="str">
            <v xml:space="preserve">  </v>
          </cell>
          <cell r="O1110" t="str">
            <v xml:space="preserve">  </v>
          </cell>
          <cell r="P1110" t="str">
            <v xml:space="preserve">  </v>
          </cell>
        </row>
        <row r="1111">
          <cell r="H1111" t="str">
            <v xml:space="preserve">  </v>
          </cell>
          <cell r="I1111" t="str">
            <v xml:space="preserve">  </v>
          </cell>
          <cell r="J1111" t="str">
            <v xml:space="preserve">  </v>
          </cell>
          <cell r="K1111" t="str">
            <v xml:space="preserve">  </v>
          </cell>
          <cell r="L1111" t="str">
            <v xml:space="preserve">  </v>
          </cell>
          <cell r="M1111" t="str">
            <v xml:space="preserve">  </v>
          </cell>
          <cell r="N1111" t="str">
            <v xml:space="preserve">  </v>
          </cell>
          <cell r="O1111" t="str">
            <v xml:space="preserve">  </v>
          </cell>
          <cell r="P1111" t="str">
            <v xml:space="preserve">  </v>
          </cell>
        </row>
        <row r="1112">
          <cell r="C1112">
            <v>20825002</v>
          </cell>
          <cell r="D1112" t="str">
            <v>USD</v>
          </cell>
          <cell r="E1112" t="str">
            <v>CAF</v>
          </cell>
          <cell r="F1112" t="str">
            <v>CFA 12456</v>
          </cell>
          <cell r="G1112" t="str">
            <v>GOBIERNO CENTRAL</v>
          </cell>
          <cell r="H1112" t="str">
            <v xml:space="preserve"> 26.06.2015 </v>
          </cell>
          <cell r="I1112">
            <v>2100000.0099999998</v>
          </cell>
          <cell r="J1112" t="str">
            <v xml:space="preserve">  </v>
          </cell>
          <cell r="K1112" t="str">
            <v xml:space="preserve">  </v>
          </cell>
          <cell r="L1112" t="str">
            <v xml:space="preserve">  </v>
          </cell>
          <cell r="M1112" t="str">
            <v xml:space="preserve">  </v>
          </cell>
          <cell r="N1112" t="str">
            <v xml:space="preserve">  </v>
          </cell>
          <cell r="O1112" t="str">
            <v xml:space="preserve">  </v>
          </cell>
          <cell r="P1112">
            <v>2100000.0099999998</v>
          </cell>
        </row>
        <row r="1113">
          <cell r="H1113" t="str">
            <v xml:space="preserve">  </v>
          </cell>
          <cell r="I1113" t="str">
            <v xml:space="preserve">  </v>
          </cell>
          <cell r="J1113" t="str">
            <v xml:space="preserve">  </v>
          </cell>
          <cell r="K1113" t="str">
            <v xml:space="preserve">  </v>
          </cell>
          <cell r="L1113" t="str">
            <v xml:space="preserve">  </v>
          </cell>
          <cell r="M1113" t="str">
            <v xml:space="preserve">  </v>
          </cell>
          <cell r="N1113" t="str">
            <v xml:space="preserve">  </v>
          </cell>
          <cell r="O1113" t="str">
            <v xml:space="preserve">  </v>
          </cell>
          <cell r="P1113" t="str">
            <v xml:space="preserve">  </v>
          </cell>
        </row>
        <row r="1114">
          <cell r="H1114" t="str">
            <v xml:space="preserve">  </v>
          </cell>
          <cell r="I1114" t="str">
            <v xml:space="preserve">  </v>
          </cell>
          <cell r="J1114" t="str">
            <v xml:space="preserve">  </v>
          </cell>
          <cell r="K1114" t="str">
            <v xml:space="preserve">  </v>
          </cell>
          <cell r="L1114" t="str">
            <v xml:space="preserve">  </v>
          </cell>
          <cell r="M1114" t="str">
            <v xml:space="preserve">  </v>
          </cell>
          <cell r="N1114" t="str">
            <v xml:space="preserve">  </v>
          </cell>
          <cell r="O1114" t="str">
            <v xml:space="preserve">  </v>
          </cell>
          <cell r="P1114" t="str">
            <v xml:space="preserve">  </v>
          </cell>
        </row>
        <row r="1115">
          <cell r="H1115" t="str">
            <v xml:space="preserve">  </v>
          </cell>
          <cell r="I1115" t="str">
            <v xml:space="preserve">  </v>
          </cell>
          <cell r="J1115" t="str">
            <v xml:space="preserve">  </v>
          </cell>
          <cell r="K1115" t="str">
            <v xml:space="preserve">  </v>
          </cell>
          <cell r="L1115" t="str">
            <v xml:space="preserve">  </v>
          </cell>
          <cell r="M1115" t="str">
            <v xml:space="preserve">  </v>
          </cell>
          <cell r="N1115" t="str">
            <v xml:space="preserve">  </v>
          </cell>
          <cell r="O1115" t="str">
            <v xml:space="preserve">  </v>
          </cell>
          <cell r="P1115" t="str">
            <v xml:space="preserve">  </v>
          </cell>
        </row>
        <row r="1116">
          <cell r="H1116" t="str">
            <v xml:space="preserve">  </v>
          </cell>
          <cell r="I1116" t="str">
            <v xml:space="preserve">  </v>
          </cell>
          <cell r="J1116" t="str">
            <v xml:space="preserve">  </v>
          </cell>
          <cell r="K1116" t="str">
            <v xml:space="preserve">  </v>
          </cell>
          <cell r="L1116" t="str">
            <v xml:space="preserve">  </v>
          </cell>
          <cell r="M1116" t="str">
            <v xml:space="preserve">  </v>
          </cell>
          <cell r="N1116" t="str">
            <v xml:space="preserve">  </v>
          </cell>
          <cell r="O1116" t="str">
            <v xml:space="preserve">  </v>
          </cell>
          <cell r="P1116" t="str">
            <v xml:space="preserve">  </v>
          </cell>
        </row>
        <row r="1117">
          <cell r="H1117" t="str">
            <v xml:space="preserve">  </v>
          </cell>
          <cell r="I1117" t="str">
            <v xml:space="preserve">  </v>
          </cell>
          <cell r="J1117" t="str">
            <v xml:space="preserve">  </v>
          </cell>
          <cell r="K1117" t="str">
            <v xml:space="preserve">  </v>
          </cell>
          <cell r="L1117" t="str">
            <v xml:space="preserve">  </v>
          </cell>
          <cell r="M1117" t="str">
            <v xml:space="preserve">  </v>
          </cell>
          <cell r="N1117" t="str">
            <v xml:space="preserve">  </v>
          </cell>
          <cell r="O1117" t="str">
            <v xml:space="preserve">  </v>
          </cell>
          <cell r="P1117" t="str">
            <v xml:space="preserve">  </v>
          </cell>
        </row>
        <row r="1118">
          <cell r="C1118">
            <v>20826000</v>
          </cell>
          <cell r="D1118" t="str">
            <v>USD</v>
          </cell>
          <cell r="E1118" t="str">
            <v>CAF</v>
          </cell>
          <cell r="F1118" t="str">
            <v>CFA 8959</v>
          </cell>
          <cell r="G1118" t="str">
            <v>GOBIERNO CENTRAL</v>
          </cell>
          <cell r="H1118" t="str">
            <v xml:space="preserve"> 14.07.2015 </v>
          </cell>
          <cell r="I1118">
            <v>148148148.21000001</v>
          </cell>
          <cell r="J1118" t="str">
            <v xml:space="preserve">  </v>
          </cell>
          <cell r="K1118">
            <v>14814814.810000001</v>
          </cell>
          <cell r="L1118">
            <v>5015855.1500000004</v>
          </cell>
          <cell r="M1118" t="str">
            <v xml:space="preserve">  </v>
          </cell>
          <cell r="N1118" t="str">
            <v xml:space="preserve">  </v>
          </cell>
          <cell r="O1118" t="str">
            <v xml:space="preserve">  </v>
          </cell>
          <cell r="P1118">
            <v>133333333.40000001</v>
          </cell>
        </row>
        <row r="1119">
          <cell r="H1119" t="str">
            <v xml:space="preserve">  </v>
          </cell>
          <cell r="I1119" t="str">
            <v xml:space="preserve">  </v>
          </cell>
          <cell r="J1119" t="str">
            <v xml:space="preserve">  </v>
          </cell>
          <cell r="K1119" t="str">
            <v xml:space="preserve">  </v>
          </cell>
          <cell r="L1119" t="str">
            <v xml:space="preserve">  </v>
          </cell>
          <cell r="M1119" t="str">
            <v xml:space="preserve">  </v>
          </cell>
          <cell r="N1119" t="str">
            <v xml:space="preserve">  </v>
          </cell>
          <cell r="O1119" t="str">
            <v xml:space="preserve">  </v>
          </cell>
          <cell r="P1119" t="str">
            <v xml:space="preserve">  </v>
          </cell>
        </row>
        <row r="1120">
          <cell r="H1120" t="str">
            <v xml:space="preserve">  </v>
          </cell>
          <cell r="I1120" t="str">
            <v xml:space="preserve">  </v>
          </cell>
          <cell r="J1120" t="str">
            <v xml:space="preserve">  </v>
          </cell>
          <cell r="K1120" t="str">
            <v xml:space="preserve">  </v>
          </cell>
          <cell r="L1120" t="str">
            <v xml:space="preserve">  </v>
          </cell>
          <cell r="M1120" t="str">
            <v xml:space="preserve">  </v>
          </cell>
          <cell r="N1120" t="str">
            <v xml:space="preserve">  </v>
          </cell>
          <cell r="O1120" t="str">
            <v xml:space="preserve">  </v>
          </cell>
          <cell r="P1120" t="str">
            <v xml:space="preserve">  </v>
          </cell>
        </row>
        <row r="1121">
          <cell r="H1121" t="str">
            <v xml:space="preserve">  </v>
          </cell>
          <cell r="I1121" t="str">
            <v xml:space="preserve">  </v>
          </cell>
          <cell r="J1121" t="str">
            <v xml:space="preserve">  </v>
          </cell>
          <cell r="K1121" t="str">
            <v xml:space="preserve">  </v>
          </cell>
          <cell r="L1121" t="str">
            <v xml:space="preserve">  </v>
          </cell>
          <cell r="M1121" t="str">
            <v xml:space="preserve">  </v>
          </cell>
          <cell r="N1121" t="str">
            <v xml:space="preserve">  </v>
          </cell>
          <cell r="O1121" t="str">
            <v xml:space="preserve">  </v>
          </cell>
          <cell r="P1121" t="str">
            <v xml:space="preserve">  </v>
          </cell>
        </row>
        <row r="1122">
          <cell r="H1122" t="str">
            <v xml:space="preserve">  </v>
          </cell>
          <cell r="I1122" t="str">
            <v xml:space="preserve">  </v>
          </cell>
          <cell r="J1122" t="str">
            <v xml:space="preserve">  </v>
          </cell>
          <cell r="K1122" t="str">
            <v xml:space="preserve">  </v>
          </cell>
          <cell r="L1122" t="str">
            <v xml:space="preserve">  </v>
          </cell>
          <cell r="M1122" t="str">
            <v xml:space="preserve">  </v>
          </cell>
          <cell r="N1122" t="str">
            <v xml:space="preserve">  </v>
          </cell>
          <cell r="O1122" t="str">
            <v xml:space="preserve">  </v>
          </cell>
          <cell r="P1122" t="str">
            <v xml:space="preserve">  </v>
          </cell>
        </row>
        <row r="1123">
          <cell r="H1123" t="str">
            <v xml:space="preserve">  </v>
          </cell>
          <cell r="I1123" t="str">
            <v xml:space="preserve">  </v>
          </cell>
          <cell r="J1123" t="str">
            <v xml:space="preserve">  </v>
          </cell>
          <cell r="K1123" t="str">
            <v xml:space="preserve">  </v>
          </cell>
          <cell r="L1123" t="str">
            <v xml:space="preserve">  </v>
          </cell>
          <cell r="M1123" t="str">
            <v xml:space="preserve">  </v>
          </cell>
          <cell r="N1123" t="str">
            <v xml:space="preserve">  </v>
          </cell>
          <cell r="O1123" t="str">
            <v xml:space="preserve">  </v>
          </cell>
          <cell r="P1123" t="str">
            <v xml:space="preserve">  </v>
          </cell>
        </row>
        <row r="1124">
          <cell r="C1124">
            <v>20827000</v>
          </cell>
          <cell r="D1124" t="str">
            <v>USD</v>
          </cell>
          <cell r="E1124" t="str">
            <v>CAF</v>
          </cell>
          <cell r="F1124" t="str">
            <v>CFA 9117</v>
          </cell>
          <cell r="G1124" t="str">
            <v>MUN. CUENCA</v>
          </cell>
          <cell r="H1124" t="str">
            <v xml:space="preserve"> 26.10.2015 </v>
          </cell>
          <cell r="I1124">
            <v>27272727.239999998</v>
          </cell>
          <cell r="J1124" t="str">
            <v xml:space="preserve">  </v>
          </cell>
          <cell r="K1124" t="str">
            <v xml:space="preserve">  </v>
          </cell>
          <cell r="L1124" t="str">
            <v xml:space="preserve">  </v>
          </cell>
          <cell r="M1124" t="str">
            <v xml:space="preserve">  </v>
          </cell>
          <cell r="N1124" t="str">
            <v xml:space="preserve">  </v>
          </cell>
          <cell r="O1124" t="str">
            <v xml:space="preserve">  </v>
          </cell>
          <cell r="P1124">
            <v>27272727.239999998</v>
          </cell>
        </row>
        <row r="1125">
          <cell r="H1125" t="str">
            <v xml:space="preserve">  </v>
          </cell>
          <cell r="I1125" t="str">
            <v xml:space="preserve">  </v>
          </cell>
          <cell r="J1125" t="str">
            <v xml:space="preserve">  </v>
          </cell>
          <cell r="K1125" t="str">
            <v xml:space="preserve">  </v>
          </cell>
          <cell r="L1125" t="str">
            <v xml:space="preserve">  </v>
          </cell>
          <cell r="M1125" t="str">
            <v xml:space="preserve">  </v>
          </cell>
          <cell r="N1125" t="str">
            <v xml:space="preserve">  </v>
          </cell>
          <cell r="O1125" t="str">
            <v xml:space="preserve">  </v>
          </cell>
          <cell r="P1125" t="str">
            <v xml:space="preserve">  </v>
          </cell>
        </row>
        <row r="1126">
          <cell r="H1126" t="str">
            <v xml:space="preserve">  </v>
          </cell>
          <cell r="I1126" t="str">
            <v xml:space="preserve">  </v>
          </cell>
          <cell r="J1126" t="str">
            <v xml:space="preserve">  </v>
          </cell>
          <cell r="K1126" t="str">
            <v xml:space="preserve">  </v>
          </cell>
          <cell r="L1126" t="str">
            <v xml:space="preserve">  </v>
          </cell>
          <cell r="M1126" t="str">
            <v xml:space="preserve">  </v>
          </cell>
          <cell r="N1126" t="str">
            <v xml:space="preserve">  </v>
          </cell>
          <cell r="O1126" t="str">
            <v xml:space="preserve">  </v>
          </cell>
          <cell r="P1126" t="str">
            <v xml:space="preserve">  </v>
          </cell>
        </row>
        <row r="1127">
          <cell r="H1127" t="str">
            <v xml:space="preserve">  </v>
          </cell>
          <cell r="I1127" t="str">
            <v xml:space="preserve">  </v>
          </cell>
          <cell r="J1127" t="str">
            <v xml:space="preserve">  </v>
          </cell>
          <cell r="K1127" t="str">
            <v xml:space="preserve">  </v>
          </cell>
          <cell r="L1127" t="str">
            <v xml:space="preserve">  </v>
          </cell>
          <cell r="M1127" t="str">
            <v xml:space="preserve">  </v>
          </cell>
          <cell r="N1127" t="str">
            <v xml:space="preserve">  </v>
          </cell>
          <cell r="O1127" t="str">
            <v xml:space="preserve">  </v>
          </cell>
          <cell r="P1127" t="str">
            <v xml:space="preserve">  </v>
          </cell>
        </row>
        <row r="1128">
          <cell r="H1128" t="str">
            <v xml:space="preserve">  </v>
          </cell>
          <cell r="I1128" t="str">
            <v xml:space="preserve">  </v>
          </cell>
          <cell r="J1128" t="str">
            <v xml:space="preserve">  </v>
          </cell>
          <cell r="K1128" t="str">
            <v xml:space="preserve">  </v>
          </cell>
          <cell r="L1128" t="str">
            <v xml:space="preserve">  </v>
          </cell>
          <cell r="M1128" t="str">
            <v xml:space="preserve">  </v>
          </cell>
          <cell r="N1128" t="str">
            <v xml:space="preserve">  </v>
          </cell>
          <cell r="O1128" t="str">
            <v xml:space="preserve">  </v>
          </cell>
          <cell r="P1128" t="str">
            <v xml:space="preserve">  </v>
          </cell>
        </row>
        <row r="1129">
          <cell r="H1129" t="str">
            <v xml:space="preserve">  </v>
          </cell>
          <cell r="I1129" t="str">
            <v xml:space="preserve">  </v>
          </cell>
          <cell r="J1129" t="str">
            <v xml:space="preserve">  </v>
          </cell>
          <cell r="K1129" t="str">
            <v xml:space="preserve">  </v>
          </cell>
          <cell r="L1129" t="str">
            <v xml:space="preserve">  </v>
          </cell>
          <cell r="M1129" t="str">
            <v xml:space="preserve">  </v>
          </cell>
          <cell r="N1129" t="str">
            <v xml:space="preserve">  </v>
          </cell>
          <cell r="O1129" t="str">
            <v xml:space="preserve">  </v>
          </cell>
          <cell r="P1129" t="str">
            <v xml:space="preserve">  </v>
          </cell>
        </row>
        <row r="1130">
          <cell r="C1130">
            <v>20831000</v>
          </cell>
          <cell r="D1130" t="str">
            <v>USD</v>
          </cell>
          <cell r="E1130" t="str">
            <v>CAF</v>
          </cell>
          <cell r="F1130" t="str">
            <v>CFA 9543</v>
          </cell>
          <cell r="G1130" t="str">
            <v>GOBIERNO CENTRAL</v>
          </cell>
          <cell r="H1130" t="str">
            <v xml:space="preserve"> 23.09.2016 </v>
          </cell>
          <cell r="I1130">
            <v>46168810.18</v>
          </cell>
          <cell r="J1130" t="str">
            <v xml:space="preserve">  </v>
          </cell>
          <cell r="K1130" t="str">
            <v xml:space="preserve">  </v>
          </cell>
          <cell r="L1130" t="str">
            <v xml:space="preserve">  </v>
          </cell>
          <cell r="M1130" t="str">
            <v xml:space="preserve">  </v>
          </cell>
          <cell r="N1130" t="str">
            <v xml:space="preserve">  </v>
          </cell>
          <cell r="O1130" t="str">
            <v xml:space="preserve">  </v>
          </cell>
          <cell r="P1130">
            <v>46168810.18</v>
          </cell>
        </row>
        <row r="1131">
          <cell r="H1131" t="str">
            <v xml:space="preserve">  </v>
          </cell>
          <cell r="I1131" t="str">
            <v xml:space="preserve">  </v>
          </cell>
          <cell r="J1131" t="str">
            <v xml:space="preserve">  </v>
          </cell>
          <cell r="K1131" t="str">
            <v xml:space="preserve">  </v>
          </cell>
          <cell r="L1131" t="str">
            <v xml:space="preserve">  </v>
          </cell>
          <cell r="M1131" t="str">
            <v xml:space="preserve">  </v>
          </cell>
          <cell r="N1131" t="str">
            <v xml:space="preserve">  </v>
          </cell>
          <cell r="O1131" t="str">
            <v xml:space="preserve">  </v>
          </cell>
          <cell r="P1131" t="str">
            <v xml:space="preserve">  </v>
          </cell>
        </row>
        <row r="1132">
          <cell r="H1132" t="str">
            <v xml:space="preserve">  </v>
          </cell>
          <cell r="I1132" t="str">
            <v xml:space="preserve">  </v>
          </cell>
          <cell r="J1132" t="str">
            <v xml:space="preserve">  </v>
          </cell>
          <cell r="K1132" t="str">
            <v xml:space="preserve">  </v>
          </cell>
          <cell r="L1132" t="str">
            <v xml:space="preserve">  </v>
          </cell>
          <cell r="M1132" t="str">
            <v xml:space="preserve">  </v>
          </cell>
          <cell r="N1132" t="str">
            <v xml:space="preserve">  </v>
          </cell>
          <cell r="O1132" t="str">
            <v xml:space="preserve">  </v>
          </cell>
          <cell r="P1132" t="str">
            <v xml:space="preserve">  </v>
          </cell>
        </row>
        <row r="1133">
          <cell r="H1133" t="str">
            <v xml:space="preserve">  </v>
          </cell>
          <cell r="I1133" t="str">
            <v xml:space="preserve">  </v>
          </cell>
          <cell r="J1133" t="str">
            <v xml:space="preserve">  </v>
          </cell>
          <cell r="K1133" t="str">
            <v xml:space="preserve">  </v>
          </cell>
          <cell r="L1133" t="str">
            <v xml:space="preserve">  </v>
          </cell>
          <cell r="M1133" t="str">
            <v xml:space="preserve">  </v>
          </cell>
          <cell r="N1133" t="str">
            <v xml:space="preserve">  </v>
          </cell>
          <cell r="O1133" t="str">
            <v xml:space="preserve">  </v>
          </cell>
          <cell r="P1133" t="str">
            <v xml:space="preserve">  </v>
          </cell>
        </row>
        <row r="1134">
          <cell r="H1134" t="str">
            <v xml:space="preserve">  </v>
          </cell>
          <cell r="I1134" t="str">
            <v xml:space="preserve">  </v>
          </cell>
          <cell r="J1134" t="str">
            <v xml:space="preserve">  </v>
          </cell>
          <cell r="K1134" t="str">
            <v xml:space="preserve">  </v>
          </cell>
          <cell r="L1134" t="str">
            <v xml:space="preserve">  </v>
          </cell>
          <cell r="M1134" t="str">
            <v xml:space="preserve">  </v>
          </cell>
          <cell r="N1134" t="str">
            <v xml:space="preserve">  </v>
          </cell>
          <cell r="O1134" t="str">
            <v xml:space="preserve">  </v>
          </cell>
          <cell r="P1134" t="str">
            <v xml:space="preserve">  </v>
          </cell>
        </row>
        <row r="1135">
          <cell r="H1135" t="str">
            <v xml:space="preserve">  </v>
          </cell>
          <cell r="I1135" t="str">
            <v xml:space="preserve">  </v>
          </cell>
          <cell r="J1135" t="str">
            <v xml:space="preserve">  </v>
          </cell>
          <cell r="K1135" t="str">
            <v xml:space="preserve">  </v>
          </cell>
          <cell r="L1135" t="str">
            <v xml:space="preserve">  </v>
          </cell>
          <cell r="M1135" t="str">
            <v xml:space="preserve">  </v>
          </cell>
          <cell r="N1135" t="str">
            <v xml:space="preserve">  </v>
          </cell>
          <cell r="O1135" t="str">
            <v xml:space="preserve">  </v>
          </cell>
          <cell r="P1135" t="str">
            <v xml:space="preserve">  </v>
          </cell>
        </row>
        <row r="1136">
          <cell r="C1136">
            <v>20833000</v>
          </cell>
          <cell r="D1136" t="str">
            <v>USD</v>
          </cell>
          <cell r="E1136" t="str">
            <v>CAF</v>
          </cell>
          <cell r="F1136" t="str">
            <v>CFA 10451</v>
          </cell>
          <cell r="G1136" t="str">
            <v>GOBIERNO CENTRAL</v>
          </cell>
          <cell r="H1136" t="str">
            <v xml:space="preserve"> 14.09.2018 </v>
          </cell>
          <cell r="I1136">
            <v>75000000</v>
          </cell>
          <cell r="J1136" t="str">
            <v xml:space="preserve">  </v>
          </cell>
          <cell r="K1136" t="str">
            <v xml:space="preserve">  </v>
          </cell>
          <cell r="L1136" t="str">
            <v xml:space="preserve">  </v>
          </cell>
          <cell r="M1136" t="str">
            <v xml:space="preserve">  </v>
          </cell>
          <cell r="N1136" t="str">
            <v xml:space="preserve">  </v>
          </cell>
          <cell r="O1136" t="str">
            <v xml:space="preserve">  </v>
          </cell>
          <cell r="P1136">
            <v>75000000</v>
          </cell>
        </row>
        <row r="1137">
          <cell r="H1137" t="str">
            <v xml:space="preserve">  </v>
          </cell>
          <cell r="I1137" t="str">
            <v xml:space="preserve">  </v>
          </cell>
          <cell r="J1137" t="str">
            <v xml:space="preserve">  </v>
          </cell>
          <cell r="K1137" t="str">
            <v xml:space="preserve">  </v>
          </cell>
          <cell r="L1137" t="str">
            <v xml:space="preserve">  </v>
          </cell>
          <cell r="M1137" t="str">
            <v xml:space="preserve">  </v>
          </cell>
          <cell r="N1137" t="str">
            <v xml:space="preserve">  </v>
          </cell>
          <cell r="O1137" t="str">
            <v xml:space="preserve">  </v>
          </cell>
          <cell r="P1137" t="str">
            <v xml:space="preserve">  </v>
          </cell>
        </row>
        <row r="1138">
          <cell r="H1138" t="str">
            <v xml:space="preserve">  </v>
          </cell>
          <cell r="I1138" t="str">
            <v xml:space="preserve">  </v>
          </cell>
          <cell r="J1138" t="str">
            <v xml:space="preserve">  </v>
          </cell>
          <cell r="K1138" t="str">
            <v xml:space="preserve">  </v>
          </cell>
          <cell r="L1138" t="str">
            <v xml:space="preserve">  </v>
          </cell>
          <cell r="M1138" t="str">
            <v xml:space="preserve">  </v>
          </cell>
          <cell r="N1138" t="str">
            <v xml:space="preserve">  </v>
          </cell>
          <cell r="O1138" t="str">
            <v xml:space="preserve">  </v>
          </cell>
          <cell r="P1138" t="str">
            <v xml:space="preserve">  </v>
          </cell>
        </row>
        <row r="1139">
          <cell r="H1139" t="str">
            <v xml:space="preserve">  </v>
          </cell>
          <cell r="I1139" t="str">
            <v xml:space="preserve">  </v>
          </cell>
          <cell r="J1139" t="str">
            <v xml:space="preserve">  </v>
          </cell>
          <cell r="K1139" t="str">
            <v xml:space="preserve">  </v>
          </cell>
          <cell r="L1139" t="str">
            <v xml:space="preserve">  </v>
          </cell>
          <cell r="M1139" t="str">
            <v xml:space="preserve">  </v>
          </cell>
          <cell r="N1139" t="str">
            <v xml:space="preserve">  </v>
          </cell>
          <cell r="O1139" t="str">
            <v xml:space="preserve">  </v>
          </cell>
          <cell r="P1139" t="str">
            <v xml:space="preserve">  </v>
          </cell>
        </row>
        <row r="1140">
          <cell r="H1140" t="str">
            <v xml:space="preserve">  </v>
          </cell>
          <cell r="I1140" t="str">
            <v xml:space="preserve">  </v>
          </cell>
          <cell r="J1140" t="str">
            <v xml:space="preserve">  </v>
          </cell>
          <cell r="K1140" t="str">
            <v xml:space="preserve">  </v>
          </cell>
          <cell r="L1140" t="str">
            <v xml:space="preserve">  </v>
          </cell>
          <cell r="M1140" t="str">
            <v xml:space="preserve">  </v>
          </cell>
          <cell r="N1140" t="str">
            <v xml:space="preserve">  </v>
          </cell>
          <cell r="O1140" t="str">
            <v xml:space="preserve">  </v>
          </cell>
          <cell r="P1140" t="str">
            <v xml:space="preserve">  </v>
          </cell>
        </row>
        <row r="1141">
          <cell r="H1141" t="str">
            <v xml:space="preserve">  </v>
          </cell>
          <cell r="I1141" t="str">
            <v xml:space="preserve">  </v>
          </cell>
          <cell r="J1141" t="str">
            <v xml:space="preserve">  </v>
          </cell>
          <cell r="K1141" t="str">
            <v xml:space="preserve">  </v>
          </cell>
          <cell r="L1141" t="str">
            <v xml:space="preserve">  </v>
          </cell>
          <cell r="M1141" t="str">
            <v xml:space="preserve">  </v>
          </cell>
          <cell r="N1141" t="str">
            <v xml:space="preserve">  </v>
          </cell>
          <cell r="O1141" t="str">
            <v xml:space="preserve">  </v>
          </cell>
          <cell r="P1141" t="str">
            <v xml:space="preserve">  </v>
          </cell>
        </row>
        <row r="1142">
          <cell r="C1142">
            <v>20834000</v>
          </cell>
          <cell r="D1142" t="str">
            <v>USD</v>
          </cell>
          <cell r="E1142" t="str">
            <v>CAF</v>
          </cell>
          <cell r="F1142" t="str">
            <v>CAF 10482</v>
          </cell>
          <cell r="G1142" t="str">
            <v>MUN. GUAYAQUIL</v>
          </cell>
          <cell r="H1142" t="str">
            <v xml:space="preserve"> 14.09.2018 </v>
          </cell>
          <cell r="I1142">
            <v>18375000</v>
          </cell>
          <cell r="J1142" t="str">
            <v xml:space="preserve">  </v>
          </cell>
          <cell r="K1142" t="str">
            <v xml:space="preserve">  </v>
          </cell>
          <cell r="L1142" t="str">
            <v xml:space="preserve">  </v>
          </cell>
          <cell r="M1142" t="str">
            <v xml:space="preserve">  </v>
          </cell>
          <cell r="N1142" t="str">
            <v xml:space="preserve">  </v>
          </cell>
          <cell r="O1142" t="str">
            <v xml:space="preserve">  </v>
          </cell>
          <cell r="P1142">
            <v>18375000</v>
          </cell>
        </row>
        <row r="1143">
          <cell r="H1143" t="str">
            <v xml:space="preserve">  </v>
          </cell>
          <cell r="I1143" t="str">
            <v xml:space="preserve">  </v>
          </cell>
          <cell r="J1143" t="str">
            <v xml:space="preserve">  </v>
          </cell>
          <cell r="K1143" t="str">
            <v xml:space="preserve">  </v>
          </cell>
          <cell r="L1143" t="str">
            <v xml:space="preserve">  </v>
          </cell>
          <cell r="M1143" t="str">
            <v xml:space="preserve">  </v>
          </cell>
          <cell r="N1143" t="str">
            <v xml:space="preserve">  </v>
          </cell>
          <cell r="O1143" t="str">
            <v xml:space="preserve">  </v>
          </cell>
          <cell r="P1143" t="str">
            <v xml:space="preserve">  </v>
          </cell>
        </row>
        <row r="1144">
          <cell r="H1144" t="str">
            <v xml:space="preserve">  </v>
          </cell>
          <cell r="I1144" t="str">
            <v xml:space="preserve">  </v>
          </cell>
          <cell r="J1144" t="str">
            <v xml:space="preserve">  </v>
          </cell>
          <cell r="K1144" t="str">
            <v xml:space="preserve">  </v>
          </cell>
          <cell r="L1144" t="str">
            <v xml:space="preserve">  </v>
          </cell>
          <cell r="M1144" t="str">
            <v xml:space="preserve">  </v>
          </cell>
          <cell r="N1144" t="str">
            <v xml:space="preserve">  </v>
          </cell>
          <cell r="O1144" t="str">
            <v xml:space="preserve">  </v>
          </cell>
          <cell r="P1144" t="str">
            <v xml:space="preserve">  </v>
          </cell>
        </row>
        <row r="1145">
          <cell r="H1145" t="str">
            <v xml:space="preserve">  </v>
          </cell>
          <cell r="I1145" t="str">
            <v xml:space="preserve">  </v>
          </cell>
          <cell r="J1145" t="str">
            <v xml:space="preserve">  </v>
          </cell>
          <cell r="K1145" t="str">
            <v xml:space="preserve">  </v>
          </cell>
          <cell r="L1145" t="str">
            <v xml:space="preserve">  </v>
          </cell>
          <cell r="M1145" t="str">
            <v xml:space="preserve">  </v>
          </cell>
          <cell r="N1145" t="str">
            <v xml:space="preserve">  </v>
          </cell>
          <cell r="O1145" t="str">
            <v xml:space="preserve">  </v>
          </cell>
          <cell r="P1145" t="str">
            <v xml:space="preserve">  </v>
          </cell>
        </row>
        <row r="1146">
          <cell r="H1146" t="str">
            <v xml:space="preserve">  </v>
          </cell>
          <cell r="I1146" t="str">
            <v xml:space="preserve">  </v>
          </cell>
          <cell r="J1146" t="str">
            <v xml:space="preserve">  </v>
          </cell>
          <cell r="K1146" t="str">
            <v xml:space="preserve">  </v>
          </cell>
          <cell r="L1146" t="str">
            <v xml:space="preserve">  </v>
          </cell>
          <cell r="M1146" t="str">
            <v xml:space="preserve">  </v>
          </cell>
          <cell r="N1146" t="str">
            <v xml:space="preserve">  </v>
          </cell>
          <cell r="O1146" t="str">
            <v xml:space="preserve">  </v>
          </cell>
          <cell r="P1146" t="str">
            <v xml:space="preserve">  </v>
          </cell>
        </row>
        <row r="1147">
          <cell r="H1147" t="str">
            <v xml:space="preserve">  </v>
          </cell>
          <cell r="I1147" t="str">
            <v xml:space="preserve">  </v>
          </cell>
          <cell r="J1147" t="str">
            <v xml:space="preserve">  </v>
          </cell>
          <cell r="K1147" t="str">
            <v xml:space="preserve">  </v>
          </cell>
          <cell r="L1147" t="str">
            <v xml:space="preserve">  </v>
          </cell>
          <cell r="M1147" t="str">
            <v xml:space="preserve">  </v>
          </cell>
          <cell r="N1147" t="str">
            <v xml:space="preserve">  </v>
          </cell>
          <cell r="O1147" t="str">
            <v xml:space="preserve">  </v>
          </cell>
          <cell r="P1147" t="str">
            <v xml:space="preserve">  </v>
          </cell>
        </row>
        <row r="1148">
          <cell r="C1148">
            <v>20835000</v>
          </cell>
          <cell r="D1148" t="str">
            <v>USD</v>
          </cell>
          <cell r="E1148" t="str">
            <v>CAF</v>
          </cell>
          <cell r="F1148" t="str">
            <v>CFA 10579</v>
          </cell>
          <cell r="G1148" t="str">
            <v>DMQ</v>
          </cell>
          <cell r="H1148" t="str">
            <v xml:space="preserve"> 28.11.2018 </v>
          </cell>
          <cell r="I1148">
            <v>67363010.829999998</v>
          </cell>
          <cell r="J1148" t="str">
            <v xml:space="preserve">  </v>
          </cell>
          <cell r="K1148" t="str">
            <v xml:space="preserve">  </v>
          </cell>
          <cell r="L1148" t="str">
            <v xml:space="preserve">  </v>
          </cell>
          <cell r="M1148" t="str">
            <v xml:space="preserve">  </v>
          </cell>
          <cell r="N1148" t="str">
            <v xml:space="preserve">  </v>
          </cell>
          <cell r="O1148" t="str">
            <v xml:space="preserve">  </v>
          </cell>
          <cell r="P1148">
            <v>67363010.829999998</v>
          </cell>
        </row>
        <row r="1149">
          <cell r="H1149" t="str">
            <v xml:space="preserve">  </v>
          </cell>
          <cell r="I1149" t="str">
            <v xml:space="preserve">  </v>
          </cell>
          <cell r="J1149" t="str">
            <v xml:space="preserve">  </v>
          </cell>
          <cell r="K1149" t="str">
            <v xml:space="preserve">  </v>
          </cell>
          <cell r="L1149" t="str">
            <v xml:space="preserve">  </v>
          </cell>
          <cell r="M1149" t="str">
            <v xml:space="preserve">  </v>
          </cell>
          <cell r="N1149" t="str">
            <v xml:space="preserve">  </v>
          </cell>
          <cell r="O1149" t="str">
            <v xml:space="preserve">  </v>
          </cell>
          <cell r="P1149" t="str">
            <v xml:space="preserve">  </v>
          </cell>
        </row>
        <row r="1150">
          <cell r="H1150" t="str">
            <v xml:space="preserve">  </v>
          </cell>
          <cell r="I1150" t="str">
            <v xml:space="preserve">  </v>
          </cell>
          <cell r="J1150" t="str">
            <v xml:space="preserve">  </v>
          </cell>
          <cell r="K1150" t="str">
            <v xml:space="preserve">  </v>
          </cell>
          <cell r="L1150" t="str">
            <v xml:space="preserve">  </v>
          </cell>
          <cell r="M1150" t="str">
            <v xml:space="preserve">  </v>
          </cell>
          <cell r="N1150" t="str">
            <v xml:space="preserve">  </v>
          </cell>
          <cell r="O1150" t="str">
            <v xml:space="preserve">  </v>
          </cell>
          <cell r="P1150" t="str">
            <v xml:space="preserve">  </v>
          </cell>
        </row>
        <row r="1151">
          <cell r="H1151" t="str">
            <v xml:space="preserve">  </v>
          </cell>
          <cell r="I1151" t="str">
            <v xml:space="preserve">  </v>
          </cell>
          <cell r="J1151" t="str">
            <v xml:space="preserve">  </v>
          </cell>
          <cell r="K1151" t="str">
            <v xml:space="preserve">  </v>
          </cell>
          <cell r="L1151" t="str">
            <v xml:space="preserve">  </v>
          </cell>
          <cell r="M1151" t="str">
            <v xml:space="preserve">  </v>
          </cell>
          <cell r="N1151" t="str">
            <v xml:space="preserve">  </v>
          </cell>
          <cell r="O1151" t="str">
            <v xml:space="preserve">  </v>
          </cell>
          <cell r="P1151" t="str">
            <v xml:space="preserve">  </v>
          </cell>
        </row>
        <row r="1152">
          <cell r="H1152" t="str">
            <v xml:space="preserve">  </v>
          </cell>
          <cell r="I1152" t="str">
            <v xml:space="preserve">  </v>
          </cell>
          <cell r="J1152" t="str">
            <v xml:space="preserve">  </v>
          </cell>
          <cell r="K1152" t="str">
            <v xml:space="preserve">  </v>
          </cell>
          <cell r="L1152" t="str">
            <v xml:space="preserve">  </v>
          </cell>
          <cell r="M1152" t="str">
            <v xml:space="preserve">  </v>
          </cell>
          <cell r="N1152" t="str">
            <v xml:space="preserve">  </v>
          </cell>
          <cell r="O1152" t="str">
            <v xml:space="preserve">  </v>
          </cell>
          <cell r="P1152" t="str">
            <v xml:space="preserve">  </v>
          </cell>
        </row>
        <row r="1153">
          <cell r="H1153" t="str">
            <v xml:space="preserve">  </v>
          </cell>
          <cell r="I1153" t="str">
            <v xml:space="preserve">  </v>
          </cell>
          <cell r="J1153" t="str">
            <v xml:space="preserve">  </v>
          </cell>
          <cell r="K1153" t="str">
            <v xml:space="preserve">  </v>
          </cell>
          <cell r="L1153" t="str">
            <v xml:space="preserve">  </v>
          </cell>
          <cell r="M1153" t="str">
            <v xml:space="preserve">  </v>
          </cell>
          <cell r="N1153" t="str">
            <v xml:space="preserve">  </v>
          </cell>
          <cell r="O1153" t="str">
            <v xml:space="preserve">  </v>
          </cell>
          <cell r="P1153" t="str">
            <v xml:space="preserve">  </v>
          </cell>
        </row>
        <row r="1154">
          <cell r="C1154">
            <v>20836000</v>
          </cell>
          <cell r="D1154" t="str">
            <v>USD</v>
          </cell>
          <cell r="E1154" t="str">
            <v>CAF</v>
          </cell>
          <cell r="F1154" t="str">
            <v>CFA 10602</v>
          </cell>
          <cell r="G1154" t="str">
            <v>GOBIERNO CENTRAL</v>
          </cell>
          <cell r="H1154" t="str">
            <v xml:space="preserve"> 12.12.2018 </v>
          </cell>
          <cell r="I1154">
            <v>140000000</v>
          </cell>
          <cell r="J1154" t="str">
            <v xml:space="preserve">  </v>
          </cell>
          <cell r="K1154" t="str">
            <v xml:space="preserve">  </v>
          </cell>
          <cell r="L1154" t="str">
            <v xml:space="preserve">  </v>
          </cell>
          <cell r="M1154" t="str">
            <v xml:space="preserve">  </v>
          </cell>
          <cell r="N1154" t="str">
            <v xml:space="preserve">  </v>
          </cell>
          <cell r="O1154" t="str">
            <v xml:space="preserve">  </v>
          </cell>
          <cell r="P1154">
            <v>140000000</v>
          </cell>
        </row>
        <row r="1155">
          <cell r="H1155" t="str">
            <v xml:space="preserve">  </v>
          </cell>
          <cell r="I1155" t="str">
            <v xml:space="preserve">  </v>
          </cell>
          <cell r="J1155" t="str">
            <v xml:space="preserve">  </v>
          </cell>
          <cell r="K1155" t="str">
            <v xml:space="preserve">  </v>
          </cell>
          <cell r="L1155" t="str">
            <v xml:space="preserve">  </v>
          </cell>
          <cell r="M1155" t="str">
            <v xml:space="preserve">  </v>
          </cell>
          <cell r="N1155" t="str">
            <v xml:space="preserve">  </v>
          </cell>
          <cell r="O1155" t="str">
            <v xml:space="preserve">  </v>
          </cell>
          <cell r="P1155" t="str">
            <v xml:space="preserve">  </v>
          </cell>
        </row>
        <row r="1156">
          <cell r="H1156" t="str">
            <v xml:space="preserve">  </v>
          </cell>
          <cell r="I1156" t="str">
            <v xml:space="preserve">  </v>
          </cell>
          <cell r="J1156" t="str">
            <v xml:space="preserve">  </v>
          </cell>
          <cell r="K1156" t="str">
            <v xml:space="preserve">  </v>
          </cell>
          <cell r="L1156" t="str">
            <v xml:space="preserve">  </v>
          </cell>
          <cell r="M1156" t="str">
            <v xml:space="preserve">  </v>
          </cell>
          <cell r="N1156" t="str">
            <v xml:space="preserve">  </v>
          </cell>
          <cell r="O1156" t="str">
            <v xml:space="preserve">  </v>
          </cell>
          <cell r="P1156" t="str">
            <v xml:space="preserve">  </v>
          </cell>
        </row>
        <row r="1157">
          <cell r="H1157" t="str">
            <v xml:space="preserve">  </v>
          </cell>
          <cell r="I1157" t="str">
            <v xml:space="preserve">  </v>
          </cell>
          <cell r="J1157" t="str">
            <v xml:space="preserve">  </v>
          </cell>
          <cell r="K1157" t="str">
            <v xml:space="preserve">  </v>
          </cell>
          <cell r="L1157" t="str">
            <v xml:space="preserve">  </v>
          </cell>
          <cell r="M1157" t="str">
            <v xml:space="preserve">  </v>
          </cell>
          <cell r="N1157" t="str">
            <v xml:space="preserve">  </v>
          </cell>
          <cell r="O1157" t="str">
            <v xml:space="preserve">  </v>
          </cell>
          <cell r="P1157" t="str">
            <v xml:space="preserve">  </v>
          </cell>
        </row>
        <row r="1158">
          <cell r="H1158" t="str">
            <v xml:space="preserve">  </v>
          </cell>
          <cell r="I1158" t="str">
            <v xml:space="preserve">  </v>
          </cell>
          <cell r="J1158" t="str">
            <v xml:space="preserve">  </v>
          </cell>
          <cell r="K1158" t="str">
            <v xml:space="preserve">  </v>
          </cell>
          <cell r="L1158" t="str">
            <v xml:space="preserve">  </v>
          </cell>
          <cell r="M1158" t="str">
            <v xml:space="preserve">  </v>
          </cell>
          <cell r="N1158" t="str">
            <v xml:space="preserve">  </v>
          </cell>
          <cell r="O1158" t="str">
            <v xml:space="preserve">  </v>
          </cell>
          <cell r="P1158" t="str">
            <v xml:space="preserve">  </v>
          </cell>
        </row>
        <row r="1159">
          <cell r="H1159" t="str">
            <v xml:space="preserve">  </v>
          </cell>
          <cell r="I1159" t="str">
            <v xml:space="preserve">  </v>
          </cell>
          <cell r="J1159" t="str">
            <v xml:space="preserve">  </v>
          </cell>
          <cell r="K1159" t="str">
            <v xml:space="preserve">  </v>
          </cell>
          <cell r="L1159" t="str">
            <v xml:space="preserve">  </v>
          </cell>
          <cell r="M1159" t="str">
            <v xml:space="preserve">  </v>
          </cell>
          <cell r="N1159" t="str">
            <v xml:space="preserve">  </v>
          </cell>
          <cell r="O1159" t="str">
            <v xml:space="preserve">  </v>
          </cell>
          <cell r="P1159" t="str">
            <v xml:space="preserve">  </v>
          </cell>
        </row>
        <row r="1160">
          <cell r="C1160">
            <v>20837000</v>
          </cell>
          <cell r="D1160" t="str">
            <v>USD</v>
          </cell>
          <cell r="E1160" t="str">
            <v>CAF</v>
          </cell>
          <cell r="F1160" t="str">
            <v>CFA 10588</v>
          </cell>
          <cell r="G1160" t="str">
            <v>DMQ</v>
          </cell>
          <cell r="H1160" t="str">
            <v xml:space="preserve"> 28.11.2018 </v>
          </cell>
          <cell r="I1160">
            <v>35780107.560000002</v>
          </cell>
          <cell r="J1160" t="str">
            <v xml:space="preserve">  </v>
          </cell>
          <cell r="K1160" t="str">
            <v xml:space="preserve">  </v>
          </cell>
          <cell r="L1160" t="str">
            <v xml:space="preserve">  </v>
          </cell>
          <cell r="M1160" t="str">
            <v xml:space="preserve">  </v>
          </cell>
          <cell r="N1160" t="str">
            <v xml:space="preserve">  </v>
          </cell>
          <cell r="O1160" t="str">
            <v xml:space="preserve">  </v>
          </cell>
          <cell r="P1160">
            <v>35780107.560000002</v>
          </cell>
        </row>
        <row r="1161">
          <cell r="H1161" t="str">
            <v xml:space="preserve">  </v>
          </cell>
          <cell r="I1161" t="str">
            <v xml:space="preserve">  </v>
          </cell>
          <cell r="J1161" t="str">
            <v xml:space="preserve">  </v>
          </cell>
          <cell r="K1161" t="str">
            <v xml:space="preserve">  </v>
          </cell>
          <cell r="L1161" t="str">
            <v xml:space="preserve">  </v>
          </cell>
          <cell r="M1161" t="str">
            <v xml:space="preserve">  </v>
          </cell>
          <cell r="N1161" t="str">
            <v xml:space="preserve">  </v>
          </cell>
          <cell r="O1161" t="str">
            <v xml:space="preserve">  </v>
          </cell>
          <cell r="P1161" t="str">
            <v xml:space="preserve">  </v>
          </cell>
        </row>
        <row r="1162">
          <cell r="H1162" t="str">
            <v xml:space="preserve">  </v>
          </cell>
          <cell r="I1162" t="str">
            <v xml:space="preserve">  </v>
          </cell>
          <cell r="J1162" t="str">
            <v xml:space="preserve">  </v>
          </cell>
          <cell r="K1162" t="str">
            <v xml:space="preserve">  </v>
          </cell>
          <cell r="L1162" t="str">
            <v xml:space="preserve">  </v>
          </cell>
          <cell r="M1162" t="str">
            <v xml:space="preserve">  </v>
          </cell>
          <cell r="N1162" t="str">
            <v xml:space="preserve">  </v>
          </cell>
          <cell r="O1162" t="str">
            <v xml:space="preserve">  </v>
          </cell>
          <cell r="P1162" t="str">
            <v xml:space="preserve">  </v>
          </cell>
        </row>
        <row r="1163">
          <cell r="H1163" t="str">
            <v xml:space="preserve">  </v>
          </cell>
          <cell r="I1163" t="str">
            <v xml:space="preserve">  </v>
          </cell>
          <cell r="J1163" t="str">
            <v xml:space="preserve">  </v>
          </cell>
          <cell r="K1163" t="str">
            <v xml:space="preserve">  </v>
          </cell>
          <cell r="L1163" t="str">
            <v xml:space="preserve">  </v>
          </cell>
          <cell r="M1163" t="str">
            <v xml:space="preserve">  </v>
          </cell>
          <cell r="N1163" t="str">
            <v xml:space="preserve">  </v>
          </cell>
          <cell r="O1163" t="str">
            <v xml:space="preserve">  </v>
          </cell>
          <cell r="P1163" t="str">
            <v xml:space="preserve">  </v>
          </cell>
        </row>
        <row r="1164">
          <cell r="H1164" t="str">
            <v xml:space="preserve">  </v>
          </cell>
          <cell r="I1164" t="str">
            <v xml:space="preserve">  </v>
          </cell>
          <cell r="J1164" t="str">
            <v xml:space="preserve">  </v>
          </cell>
          <cell r="K1164" t="str">
            <v xml:space="preserve">  </v>
          </cell>
          <cell r="L1164" t="str">
            <v xml:space="preserve">  </v>
          </cell>
          <cell r="M1164" t="str">
            <v xml:space="preserve">  </v>
          </cell>
          <cell r="N1164" t="str">
            <v xml:space="preserve">  </v>
          </cell>
          <cell r="O1164" t="str">
            <v xml:space="preserve">  </v>
          </cell>
          <cell r="P1164" t="str">
            <v xml:space="preserve">  </v>
          </cell>
        </row>
        <row r="1165">
          <cell r="H1165" t="str">
            <v xml:space="preserve">  </v>
          </cell>
          <cell r="I1165" t="str">
            <v xml:space="preserve">  </v>
          </cell>
          <cell r="J1165" t="str">
            <v xml:space="preserve">  </v>
          </cell>
          <cell r="K1165" t="str">
            <v xml:space="preserve">  </v>
          </cell>
          <cell r="L1165" t="str">
            <v xml:space="preserve">  </v>
          </cell>
          <cell r="M1165" t="str">
            <v xml:space="preserve">  </v>
          </cell>
          <cell r="N1165" t="str">
            <v xml:space="preserve">  </v>
          </cell>
          <cell r="O1165" t="str">
            <v xml:space="preserve">  </v>
          </cell>
          <cell r="P1165" t="str">
            <v xml:space="preserve">  </v>
          </cell>
        </row>
        <row r="1166">
          <cell r="C1166">
            <v>20838000</v>
          </cell>
          <cell r="D1166" t="str">
            <v>USD</v>
          </cell>
          <cell r="E1166" t="str">
            <v>CAF</v>
          </cell>
          <cell r="F1166" t="str">
            <v>CFA 10730</v>
          </cell>
          <cell r="G1166" t="str">
            <v>GOBIERNO CENTRAL</v>
          </cell>
          <cell r="H1166" t="str">
            <v xml:space="preserve"> 01.04.2019 </v>
          </cell>
          <cell r="I1166">
            <v>119173977.76000001</v>
          </cell>
          <cell r="J1166" t="str">
            <v xml:space="preserve">  </v>
          </cell>
          <cell r="K1166" t="str">
            <v xml:space="preserve">  </v>
          </cell>
          <cell r="L1166" t="str">
            <v xml:space="preserve">  </v>
          </cell>
          <cell r="M1166" t="str">
            <v xml:space="preserve">  </v>
          </cell>
          <cell r="N1166" t="str">
            <v xml:space="preserve">  </v>
          </cell>
          <cell r="O1166" t="str">
            <v xml:space="preserve">  </v>
          </cell>
          <cell r="P1166">
            <v>119173977.76000001</v>
          </cell>
        </row>
        <row r="1167">
          <cell r="H1167" t="str">
            <v xml:space="preserve">  </v>
          </cell>
          <cell r="I1167" t="str">
            <v xml:space="preserve">  </v>
          </cell>
          <cell r="J1167" t="str">
            <v xml:space="preserve">  </v>
          </cell>
          <cell r="K1167" t="str">
            <v xml:space="preserve">  </v>
          </cell>
          <cell r="L1167" t="str">
            <v xml:space="preserve">  </v>
          </cell>
          <cell r="M1167" t="str">
            <v xml:space="preserve">  </v>
          </cell>
          <cell r="N1167" t="str">
            <v xml:space="preserve">  </v>
          </cell>
          <cell r="O1167" t="str">
            <v xml:space="preserve">  </v>
          </cell>
          <cell r="P1167" t="str">
            <v xml:space="preserve">  </v>
          </cell>
        </row>
        <row r="1168">
          <cell r="H1168" t="str">
            <v xml:space="preserve">  </v>
          </cell>
          <cell r="I1168" t="str">
            <v xml:space="preserve">  </v>
          </cell>
          <cell r="J1168" t="str">
            <v xml:space="preserve">  </v>
          </cell>
          <cell r="K1168" t="str">
            <v xml:space="preserve">  </v>
          </cell>
          <cell r="L1168" t="str">
            <v xml:space="preserve">  </v>
          </cell>
          <cell r="M1168" t="str">
            <v xml:space="preserve">  </v>
          </cell>
          <cell r="N1168" t="str">
            <v xml:space="preserve">  </v>
          </cell>
          <cell r="O1168" t="str">
            <v xml:space="preserve">  </v>
          </cell>
          <cell r="P1168" t="str">
            <v xml:space="preserve">  </v>
          </cell>
        </row>
        <row r="1169">
          <cell r="H1169" t="str">
            <v xml:space="preserve">  </v>
          </cell>
          <cell r="I1169" t="str">
            <v xml:space="preserve">  </v>
          </cell>
          <cell r="J1169" t="str">
            <v xml:space="preserve">  </v>
          </cell>
          <cell r="K1169" t="str">
            <v xml:space="preserve">  </v>
          </cell>
          <cell r="L1169" t="str">
            <v xml:space="preserve">  </v>
          </cell>
          <cell r="M1169" t="str">
            <v xml:space="preserve">  </v>
          </cell>
          <cell r="N1169" t="str">
            <v xml:space="preserve">  </v>
          </cell>
          <cell r="O1169" t="str">
            <v xml:space="preserve">  </v>
          </cell>
          <cell r="P1169" t="str">
            <v xml:space="preserve">  </v>
          </cell>
        </row>
        <row r="1170">
          <cell r="H1170" t="str">
            <v xml:space="preserve">  </v>
          </cell>
          <cell r="I1170" t="str">
            <v xml:space="preserve">  </v>
          </cell>
          <cell r="J1170" t="str">
            <v xml:space="preserve">  </v>
          </cell>
          <cell r="K1170" t="str">
            <v xml:space="preserve">  </v>
          </cell>
          <cell r="L1170" t="str">
            <v xml:space="preserve">  </v>
          </cell>
          <cell r="M1170" t="str">
            <v xml:space="preserve">  </v>
          </cell>
          <cell r="N1170" t="str">
            <v xml:space="preserve">  </v>
          </cell>
          <cell r="O1170" t="str">
            <v xml:space="preserve">  </v>
          </cell>
          <cell r="P1170" t="str">
            <v xml:space="preserve">  </v>
          </cell>
        </row>
        <row r="1171">
          <cell r="H1171" t="str">
            <v xml:space="preserve">  </v>
          </cell>
          <cell r="I1171" t="str">
            <v xml:space="preserve">  </v>
          </cell>
          <cell r="J1171" t="str">
            <v xml:space="preserve">  </v>
          </cell>
          <cell r="K1171" t="str">
            <v xml:space="preserve">  </v>
          </cell>
          <cell r="L1171" t="str">
            <v xml:space="preserve">  </v>
          </cell>
          <cell r="M1171" t="str">
            <v xml:space="preserve">  </v>
          </cell>
          <cell r="N1171" t="str">
            <v xml:space="preserve">  </v>
          </cell>
          <cell r="O1171" t="str">
            <v xml:space="preserve">  </v>
          </cell>
          <cell r="P1171" t="str">
            <v xml:space="preserve">  </v>
          </cell>
        </row>
        <row r="1172">
          <cell r="C1172">
            <v>20839000</v>
          </cell>
          <cell r="D1172" t="str">
            <v>USD</v>
          </cell>
          <cell r="E1172" t="str">
            <v>CAF</v>
          </cell>
          <cell r="F1172" t="str">
            <v>CFA 10787</v>
          </cell>
          <cell r="G1172" t="str">
            <v>GOBIERNO CENTRAL</v>
          </cell>
          <cell r="H1172" t="str">
            <v xml:space="preserve"> 24.05.2019 </v>
          </cell>
          <cell r="I1172">
            <v>212500000</v>
          </cell>
          <cell r="J1172" t="str">
            <v xml:space="preserve">  </v>
          </cell>
          <cell r="K1172" t="str">
            <v xml:space="preserve">  </v>
          </cell>
          <cell r="L1172" t="str">
            <v xml:space="preserve">  </v>
          </cell>
          <cell r="M1172" t="str">
            <v xml:space="preserve">  </v>
          </cell>
          <cell r="N1172" t="str">
            <v xml:space="preserve">  </v>
          </cell>
          <cell r="O1172" t="str">
            <v xml:space="preserve">  </v>
          </cell>
          <cell r="P1172">
            <v>212500000</v>
          </cell>
        </row>
        <row r="1173">
          <cell r="H1173" t="str">
            <v xml:space="preserve">  </v>
          </cell>
          <cell r="I1173" t="str">
            <v xml:space="preserve">  </v>
          </cell>
          <cell r="J1173" t="str">
            <v xml:space="preserve">  </v>
          </cell>
          <cell r="K1173" t="str">
            <v xml:space="preserve">  </v>
          </cell>
          <cell r="L1173" t="str">
            <v xml:space="preserve">  </v>
          </cell>
          <cell r="M1173" t="str">
            <v xml:space="preserve">  </v>
          </cell>
          <cell r="N1173" t="str">
            <v xml:space="preserve">  </v>
          </cell>
          <cell r="O1173" t="str">
            <v xml:space="preserve">  </v>
          </cell>
          <cell r="P1173" t="str">
            <v xml:space="preserve">  </v>
          </cell>
        </row>
        <row r="1174">
          <cell r="H1174" t="str">
            <v xml:space="preserve">  </v>
          </cell>
          <cell r="I1174" t="str">
            <v xml:space="preserve">  </v>
          </cell>
          <cell r="J1174" t="str">
            <v xml:space="preserve">  </v>
          </cell>
          <cell r="K1174" t="str">
            <v xml:space="preserve">  </v>
          </cell>
          <cell r="L1174" t="str">
            <v xml:space="preserve">  </v>
          </cell>
          <cell r="M1174" t="str">
            <v xml:space="preserve">  </v>
          </cell>
          <cell r="N1174" t="str">
            <v xml:space="preserve">  </v>
          </cell>
          <cell r="O1174" t="str">
            <v xml:space="preserve">  </v>
          </cell>
          <cell r="P1174" t="str">
            <v xml:space="preserve">  </v>
          </cell>
        </row>
        <row r="1175">
          <cell r="H1175" t="str">
            <v xml:space="preserve">  </v>
          </cell>
          <cell r="I1175" t="str">
            <v xml:space="preserve">  </v>
          </cell>
          <cell r="J1175" t="str">
            <v xml:space="preserve">  </v>
          </cell>
          <cell r="K1175" t="str">
            <v xml:space="preserve">  </v>
          </cell>
          <cell r="L1175" t="str">
            <v xml:space="preserve">  </v>
          </cell>
          <cell r="M1175" t="str">
            <v xml:space="preserve">  </v>
          </cell>
          <cell r="N1175" t="str">
            <v xml:space="preserve">  </v>
          </cell>
          <cell r="O1175" t="str">
            <v xml:space="preserve">  </v>
          </cell>
          <cell r="P1175" t="str">
            <v xml:space="preserve">  </v>
          </cell>
        </row>
        <row r="1176">
          <cell r="H1176" t="str">
            <v xml:space="preserve">  </v>
          </cell>
          <cell r="I1176" t="str">
            <v xml:space="preserve">  </v>
          </cell>
          <cell r="J1176" t="str">
            <v xml:space="preserve">  </v>
          </cell>
          <cell r="K1176" t="str">
            <v xml:space="preserve">  </v>
          </cell>
          <cell r="L1176" t="str">
            <v xml:space="preserve">  </v>
          </cell>
          <cell r="M1176" t="str">
            <v xml:space="preserve">  </v>
          </cell>
          <cell r="N1176" t="str">
            <v xml:space="preserve">  </v>
          </cell>
          <cell r="O1176" t="str">
            <v xml:space="preserve">  </v>
          </cell>
          <cell r="P1176" t="str">
            <v xml:space="preserve">  </v>
          </cell>
        </row>
        <row r="1177">
          <cell r="H1177" t="str">
            <v xml:space="preserve">  </v>
          </cell>
          <cell r="I1177" t="str">
            <v xml:space="preserve">  </v>
          </cell>
          <cell r="J1177" t="str">
            <v xml:space="preserve">  </v>
          </cell>
          <cell r="K1177" t="str">
            <v xml:space="preserve">  </v>
          </cell>
          <cell r="L1177" t="str">
            <v xml:space="preserve">  </v>
          </cell>
          <cell r="M1177" t="str">
            <v xml:space="preserve">  </v>
          </cell>
          <cell r="N1177" t="str">
            <v xml:space="preserve">  </v>
          </cell>
          <cell r="O1177" t="str">
            <v xml:space="preserve">  </v>
          </cell>
          <cell r="P1177" t="str">
            <v xml:space="preserve">  </v>
          </cell>
        </row>
        <row r="1178">
          <cell r="C1178">
            <v>20841000</v>
          </cell>
          <cell r="D1178" t="str">
            <v>USD</v>
          </cell>
          <cell r="E1178" t="str">
            <v>CAF</v>
          </cell>
          <cell r="F1178" t="str">
            <v>CFA 10801</v>
          </cell>
          <cell r="G1178" t="str">
            <v>GOBIERNO CENTRAL</v>
          </cell>
          <cell r="H1178" t="str">
            <v xml:space="preserve"> 28.05.2019 </v>
          </cell>
          <cell r="I1178">
            <v>25222595.239999998</v>
          </cell>
          <cell r="J1178" t="str">
            <v xml:space="preserve">  </v>
          </cell>
          <cell r="K1178" t="str">
            <v xml:space="preserve">  </v>
          </cell>
          <cell r="L1178" t="str">
            <v xml:space="preserve">  </v>
          </cell>
          <cell r="M1178" t="str">
            <v xml:space="preserve">  </v>
          </cell>
          <cell r="N1178" t="str">
            <v xml:space="preserve">  </v>
          </cell>
          <cell r="O1178" t="str">
            <v xml:space="preserve">  </v>
          </cell>
          <cell r="P1178">
            <v>25222595.239999998</v>
          </cell>
        </row>
        <row r="1179">
          <cell r="H1179" t="str">
            <v xml:space="preserve">  </v>
          </cell>
          <cell r="I1179" t="str">
            <v xml:space="preserve">  </v>
          </cell>
          <cell r="J1179" t="str">
            <v xml:space="preserve">  </v>
          </cell>
          <cell r="K1179" t="str">
            <v xml:space="preserve">  </v>
          </cell>
          <cell r="L1179" t="str">
            <v xml:space="preserve">  </v>
          </cell>
          <cell r="M1179" t="str">
            <v xml:space="preserve">  </v>
          </cell>
          <cell r="N1179" t="str">
            <v xml:space="preserve">  </v>
          </cell>
          <cell r="O1179" t="str">
            <v xml:space="preserve">  </v>
          </cell>
          <cell r="P1179" t="str">
            <v xml:space="preserve">  </v>
          </cell>
        </row>
        <row r="1180">
          <cell r="H1180" t="str">
            <v xml:space="preserve">  </v>
          </cell>
          <cell r="I1180" t="str">
            <v xml:space="preserve">  </v>
          </cell>
          <cell r="J1180" t="str">
            <v xml:space="preserve">  </v>
          </cell>
          <cell r="K1180" t="str">
            <v xml:space="preserve">  </v>
          </cell>
          <cell r="L1180" t="str">
            <v xml:space="preserve">  </v>
          </cell>
          <cell r="M1180" t="str">
            <v xml:space="preserve">  </v>
          </cell>
          <cell r="N1180" t="str">
            <v xml:space="preserve">  </v>
          </cell>
          <cell r="O1180" t="str">
            <v xml:space="preserve">  </v>
          </cell>
          <cell r="P1180" t="str">
            <v xml:space="preserve">  </v>
          </cell>
        </row>
        <row r="1181">
          <cell r="H1181" t="str">
            <v xml:space="preserve">  </v>
          </cell>
          <cell r="I1181" t="str">
            <v xml:space="preserve">  </v>
          </cell>
          <cell r="J1181" t="str">
            <v xml:space="preserve">  </v>
          </cell>
          <cell r="K1181" t="str">
            <v xml:space="preserve">  </v>
          </cell>
          <cell r="L1181" t="str">
            <v xml:space="preserve">  </v>
          </cell>
          <cell r="M1181" t="str">
            <v xml:space="preserve">  </v>
          </cell>
          <cell r="N1181" t="str">
            <v xml:space="preserve">  </v>
          </cell>
          <cell r="O1181" t="str">
            <v xml:space="preserve">  </v>
          </cell>
          <cell r="P1181" t="str">
            <v xml:space="preserve">  </v>
          </cell>
        </row>
        <row r="1182">
          <cell r="H1182" t="str">
            <v xml:space="preserve">  </v>
          </cell>
          <cell r="I1182" t="str">
            <v xml:space="preserve">  </v>
          </cell>
          <cell r="J1182" t="str">
            <v xml:space="preserve">  </v>
          </cell>
          <cell r="K1182" t="str">
            <v xml:space="preserve">  </v>
          </cell>
          <cell r="L1182" t="str">
            <v xml:space="preserve">  </v>
          </cell>
          <cell r="M1182" t="str">
            <v xml:space="preserve">  </v>
          </cell>
          <cell r="N1182" t="str">
            <v xml:space="preserve">  </v>
          </cell>
          <cell r="O1182" t="str">
            <v xml:space="preserve">  </v>
          </cell>
          <cell r="P1182" t="str">
            <v xml:space="preserve">  </v>
          </cell>
        </row>
        <row r="1183">
          <cell r="H1183" t="str">
            <v xml:space="preserve">  </v>
          </cell>
          <cell r="I1183" t="str">
            <v xml:space="preserve">  </v>
          </cell>
          <cell r="J1183" t="str">
            <v xml:space="preserve">  </v>
          </cell>
          <cell r="K1183" t="str">
            <v xml:space="preserve">  </v>
          </cell>
          <cell r="L1183" t="str">
            <v xml:space="preserve">  </v>
          </cell>
          <cell r="M1183" t="str">
            <v xml:space="preserve">  </v>
          </cell>
          <cell r="N1183" t="str">
            <v xml:space="preserve">  </v>
          </cell>
          <cell r="O1183" t="str">
            <v xml:space="preserve">  </v>
          </cell>
          <cell r="P1183" t="str">
            <v xml:space="preserve">  </v>
          </cell>
        </row>
        <row r="1184">
          <cell r="C1184">
            <v>20841001</v>
          </cell>
          <cell r="D1184" t="str">
            <v>USD</v>
          </cell>
          <cell r="E1184" t="str">
            <v>CAF</v>
          </cell>
          <cell r="F1184" t="str">
            <v>CFA 11048</v>
          </cell>
          <cell r="G1184" t="str">
            <v>GOBIERNO CENTRAL</v>
          </cell>
          <cell r="H1184" t="str">
            <v xml:space="preserve"> 28.05.2019 </v>
          </cell>
          <cell r="I1184">
            <v>10247880.970000001</v>
          </cell>
          <cell r="J1184" t="str">
            <v xml:space="preserve">  </v>
          </cell>
          <cell r="K1184" t="str">
            <v xml:space="preserve">  </v>
          </cell>
          <cell r="L1184" t="str">
            <v xml:space="preserve">  </v>
          </cell>
          <cell r="M1184" t="str">
            <v xml:space="preserve">  </v>
          </cell>
          <cell r="N1184" t="str">
            <v xml:space="preserve">  </v>
          </cell>
          <cell r="O1184" t="str">
            <v xml:space="preserve">  </v>
          </cell>
          <cell r="P1184">
            <v>10247880.970000001</v>
          </cell>
        </row>
        <row r="1185">
          <cell r="H1185" t="str">
            <v xml:space="preserve">  </v>
          </cell>
          <cell r="I1185" t="str">
            <v xml:space="preserve">  </v>
          </cell>
          <cell r="J1185" t="str">
            <v xml:space="preserve">  </v>
          </cell>
          <cell r="K1185" t="str">
            <v xml:space="preserve">  </v>
          </cell>
          <cell r="L1185" t="str">
            <v xml:space="preserve">  </v>
          </cell>
          <cell r="M1185" t="str">
            <v xml:space="preserve">  </v>
          </cell>
          <cell r="N1185" t="str">
            <v xml:space="preserve">  </v>
          </cell>
          <cell r="O1185" t="str">
            <v xml:space="preserve">  </v>
          </cell>
          <cell r="P1185" t="str">
            <v xml:space="preserve">  </v>
          </cell>
        </row>
        <row r="1186">
          <cell r="H1186" t="str">
            <v xml:space="preserve">  </v>
          </cell>
          <cell r="I1186" t="str">
            <v xml:space="preserve">  </v>
          </cell>
          <cell r="J1186" t="str">
            <v xml:space="preserve">  </v>
          </cell>
          <cell r="K1186" t="str">
            <v xml:space="preserve">  </v>
          </cell>
          <cell r="L1186" t="str">
            <v xml:space="preserve">  </v>
          </cell>
          <cell r="M1186" t="str">
            <v xml:space="preserve">  </v>
          </cell>
          <cell r="N1186" t="str">
            <v xml:space="preserve">  </v>
          </cell>
          <cell r="O1186" t="str">
            <v xml:space="preserve">  </v>
          </cell>
          <cell r="P1186" t="str">
            <v xml:space="preserve">  </v>
          </cell>
        </row>
        <row r="1187">
          <cell r="H1187" t="str">
            <v xml:space="preserve">  </v>
          </cell>
          <cell r="I1187" t="str">
            <v xml:space="preserve">  </v>
          </cell>
          <cell r="J1187" t="str">
            <v xml:space="preserve">  </v>
          </cell>
          <cell r="K1187" t="str">
            <v xml:space="preserve">  </v>
          </cell>
          <cell r="L1187" t="str">
            <v xml:space="preserve">  </v>
          </cell>
          <cell r="M1187" t="str">
            <v xml:space="preserve">  </v>
          </cell>
          <cell r="N1187" t="str">
            <v xml:space="preserve">  </v>
          </cell>
          <cell r="O1187" t="str">
            <v xml:space="preserve">  </v>
          </cell>
          <cell r="P1187" t="str">
            <v xml:space="preserve">  </v>
          </cell>
        </row>
        <row r="1188">
          <cell r="H1188" t="str">
            <v xml:space="preserve">  </v>
          </cell>
          <cell r="I1188" t="str">
            <v xml:space="preserve">  </v>
          </cell>
          <cell r="J1188" t="str">
            <v xml:space="preserve">  </v>
          </cell>
          <cell r="K1188" t="str">
            <v xml:space="preserve">  </v>
          </cell>
          <cell r="L1188" t="str">
            <v xml:space="preserve">  </v>
          </cell>
          <cell r="M1188" t="str">
            <v xml:space="preserve">  </v>
          </cell>
          <cell r="N1188" t="str">
            <v xml:space="preserve">  </v>
          </cell>
          <cell r="O1188" t="str">
            <v xml:space="preserve">  </v>
          </cell>
          <cell r="P1188" t="str">
            <v xml:space="preserve">  </v>
          </cell>
        </row>
        <row r="1189">
          <cell r="H1189" t="str">
            <v xml:space="preserve">  </v>
          </cell>
          <cell r="I1189" t="str">
            <v xml:space="preserve">  </v>
          </cell>
          <cell r="J1189" t="str">
            <v xml:space="preserve">  </v>
          </cell>
          <cell r="K1189" t="str">
            <v xml:space="preserve">  </v>
          </cell>
          <cell r="L1189" t="str">
            <v xml:space="preserve">  </v>
          </cell>
          <cell r="M1189" t="str">
            <v xml:space="preserve">  </v>
          </cell>
          <cell r="N1189" t="str">
            <v xml:space="preserve">  </v>
          </cell>
          <cell r="O1189" t="str">
            <v xml:space="preserve">  </v>
          </cell>
          <cell r="P1189" t="str">
            <v xml:space="preserve">  </v>
          </cell>
        </row>
        <row r="1190">
          <cell r="C1190">
            <v>20842000</v>
          </cell>
          <cell r="D1190" t="str">
            <v>USD</v>
          </cell>
          <cell r="E1190" t="str">
            <v>CAF</v>
          </cell>
          <cell r="F1190" t="str">
            <v>CFA 10873</v>
          </cell>
          <cell r="G1190" t="str">
            <v>CFN</v>
          </cell>
          <cell r="H1190" t="str">
            <v xml:space="preserve"> 13.08.2019 </v>
          </cell>
          <cell r="I1190">
            <v>36000000</v>
          </cell>
          <cell r="J1190" t="str">
            <v xml:space="preserve">  </v>
          </cell>
          <cell r="K1190" t="str">
            <v xml:space="preserve">  </v>
          </cell>
          <cell r="L1190" t="str">
            <v xml:space="preserve">  </v>
          </cell>
          <cell r="M1190" t="str">
            <v xml:space="preserve">  </v>
          </cell>
          <cell r="N1190" t="str">
            <v xml:space="preserve">  </v>
          </cell>
          <cell r="O1190" t="str">
            <v xml:space="preserve">  </v>
          </cell>
          <cell r="P1190">
            <v>36000000</v>
          </cell>
        </row>
        <row r="1191">
          <cell r="H1191" t="str">
            <v xml:space="preserve">  </v>
          </cell>
          <cell r="I1191" t="str">
            <v xml:space="preserve">  </v>
          </cell>
          <cell r="J1191" t="str">
            <v xml:space="preserve">  </v>
          </cell>
          <cell r="K1191" t="str">
            <v xml:space="preserve">  </v>
          </cell>
          <cell r="L1191" t="str">
            <v xml:space="preserve">  </v>
          </cell>
          <cell r="M1191" t="str">
            <v xml:space="preserve">  </v>
          </cell>
          <cell r="N1191" t="str">
            <v xml:space="preserve">  </v>
          </cell>
          <cell r="O1191" t="str">
            <v xml:space="preserve">  </v>
          </cell>
          <cell r="P1191" t="str">
            <v xml:space="preserve">  </v>
          </cell>
        </row>
        <row r="1192">
          <cell r="H1192" t="str">
            <v xml:space="preserve">  </v>
          </cell>
          <cell r="I1192" t="str">
            <v xml:space="preserve">  </v>
          </cell>
          <cell r="J1192" t="str">
            <v xml:space="preserve">  </v>
          </cell>
          <cell r="K1192" t="str">
            <v xml:space="preserve">  </v>
          </cell>
          <cell r="L1192" t="str">
            <v xml:space="preserve">  </v>
          </cell>
          <cell r="M1192" t="str">
            <v xml:space="preserve">  </v>
          </cell>
          <cell r="N1192" t="str">
            <v xml:space="preserve">  </v>
          </cell>
          <cell r="O1192" t="str">
            <v xml:space="preserve">  </v>
          </cell>
          <cell r="P1192" t="str">
            <v xml:space="preserve">  </v>
          </cell>
        </row>
        <row r="1193">
          <cell r="H1193" t="str">
            <v xml:space="preserve">  </v>
          </cell>
          <cell r="I1193" t="str">
            <v xml:space="preserve">  </v>
          </cell>
          <cell r="J1193" t="str">
            <v xml:space="preserve">  </v>
          </cell>
          <cell r="K1193" t="str">
            <v xml:space="preserve">  </v>
          </cell>
          <cell r="L1193" t="str">
            <v xml:space="preserve">  </v>
          </cell>
          <cell r="M1193" t="str">
            <v xml:space="preserve">  </v>
          </cell>
          <cell r="N1193" t="str">
            <v xml:space="preserve">  </v>
          </cell>
          <cell r="O1193" t="str">
            <v xml:space="preserve">  </v>
          </cell>
          <cell r="P1193" t="str">
            <v xml:space="preserve">  </v>
          </cell>
        </row>
        <row r="1194">
          <cell r="H1194" t="str">
            <v xml:space="preserve">  </v>
          </cell>
          <cell r="I1194" t="str">
            <v xml:space="preserve">  </v>
          </cell>
          <cell r="J1194" t="str">
            <v xml:space="preserve">  </v>
          </cell>
          <cell r="K1194" t="str">
            <v xml:space="preserve">  </v>
          </cell>
          <cell r="L1194" t="str">
            <v xml:space="preserve">  </v>
          </cell>
          <cell r="M1194" t="str">
            <v xml:space="preserve">  </v>
          </cell>
          <cell r="N1194" t="str">
            <v xml:space="preserve">  </v>
          </cell>
          <cell r="O1194" t="str">
            <v xml:space="preserve">  </v>
          </cell>
          <cell r="P1194" t="str">
            <v xml:space="preserve">  </v>
          </cell>
        </row>
        <row r="1195">
          <cell r="H1195" t="str">
            <v xml:space="preserve">  </v>
          </cell>
          <cell r="I1195" t="str">
            <v xml:space="preserve">  </v>
          </cell>
          <cell r="J1195" t="str">
            <v xml:space="preserve">  </v>
          </cell>
          <cell r="K1195" t="str">
            <v xml:space="preserve">  </v>
          </cell>
          <cell r="L1195" t="str">
            <v xml:space="preserve">  </v>
          </cell>
          <cell r="M1195" t="str">
            <v xml:space="preserve">  </v>
          </cell>
          <cell r="N1195" t="str">
            <v xml:space="preserve">  </v>
          </cell>
          <cell r="O1195" t="str">
            <v xml:space="preserve">  </v>
          </cell>
          <cell r="P1195" t="str">
            <v xml:space="preserve">  </v>
          </cell>
        </row>
        <row r="1196">
          <cell r="C1196">
            <v>20843000</v>
          </cell>
          <cell r="D1196" t="str">
            <v>USD</v>
          </cell>
          <cell r="E1196" t="str">
            <v>CAF</v>
          </cell>
          <cell r="F1196" t="str">
            <v>CFA 10989</v>
          </cell>
          <cell r="G1196" t="str">
            <v>GOBIERNO CENTRAL</v>
          </cell>
          <cell r="H1196" t="str">
            <v xml:space="preserve"> 18.11.2019 </v>
          </cell>
          <cell r="I1196">
            <v>93150795.340000004</v>
          </cell>
          <cell r="J1196" t="str">
            <v xml:space="preserve">  </v>
          </cell>
          <cell r="K1196" t="str">
            <v xml:space="preserve">  </v>
          </cell>
          <cell r="L1196" t="str">
            <v xml:space="preserve">  </v>
          </cell>
          <cell r="M1196" t="str">
            <v xml:space="preserve">  </v>
          </cell>
          <cell r="N1196" t="str">
            <v xml:space="preserve">  </v>
          </cell>
          <cell r="O1196" t="str">
            <v xml:space="preserve">  </v>
          </cell>
          <cell r="P1196">
            <v>93150795.340000004</v>
          </cell>
        </row>
        <row r="1197">
          <cell r="H1197" t="str">
            <v xml:space="preserve">  </v>
          </cell>
          <cell r="I1197" t="str">
            <v xml:space="preserve">  </v>
          </cell>
          <cell r="J1197" t="str">
            <v xml:space="preserve">  </v>
          </cell>
          <cell r="K1197" t="str">
            <v xml:space="preserve">  </v>
          </cell>
          <cell r="L1197" t="str">
            <v xml:space="preserve">  </v>
          </cell>
          <cell r="M1197" t="str">
            <v xml:space="preserve">  </v>
          </cell>
          <cell r="N1197" t="str">
            <v xml:space="preserve">  </v>
          </cell>
          <cell r="O1197" t="str">
            <v xml:space="preserve">  </v>
          </cell>
          <cell r="P1197" t="str">
            <v xml:space="preserve">  </v>
          </cell>
        </row>
        <row r="1198">
          <cell r="H1198" t="str">
            <v xml:space="preserve">  </v>
          </cell>
          <cell r="I1198" t="str">
            <v xml:space="preserve">  </v>
          </cell>
          <cell r="J1198" t="str">
            <v xml:space="preserve">  </v>
          </cell>
          <cell r="K1198" t="str">
            <v xml:space="preserve">  </v>
          </cell>
          <cell r="L1198" t="str">
            <v xml:space="preserve">  </v>
          </cell>
          <cell r="M1198" t="str">
            <v xml:space="preserve">  </v>
          </cell>
          <cell r="N1198" t="str">
            <v xml:space="preserve">  </v>
          </cell>
          <cell r="O1198" t="str">
            <v xml:space="preserve">  </v>
          </cell>
          <cell r="P1198" t="str">
            <v xml:space="preserve">  </v>
          </cell>
        </row>
        <row r="1199">
          <cell r="H1199" t="str">
            <v xml:space="preserve">  </v>
          </cell>
          <cell r="I1199" t="str">
            <v xml:space="preserve">  </v>
          </cell>
          <cell r="J1199" t="str">
            <v xml:space="preserve">  </v>
          </cell>
          <cell r="K1199" t="str">
            <v xml:space="preserve">  </v>
          </cell>
          <cell r="L1199" t="str">
            <v xml:space="preserve">  </v>
          </cell>
          <cell r="M1199" t="str">
            <v xml:space="preserve">  </v>
          </cell>
          <cell r="N1199" t="str">
            <v xml:space="preserve">  </v>
          </cell>
          <cell r="O1199" t="str">
            <v xml:space="preserve">  </v>
          </cell>
          <cell r="P1199" t="str">
            <v xml:space="preserve">  </v>
          </cell>
        </row>
        <row r="1200">
          <cell r="H1200" t="str">
            <v xml:space="preserve">  </v>
          </cell>
          <cell r="I1200" t="str">
            <v xml:space="preserve">  </v>
          </cell>
          <cell r="J1200" t="str">
            <v xml:space="preserve">  </v>
          </cell>
          <cell r="K1200" t="str">
            <v xml:space="preserve">  </v>
          </cell>
          <cell r="L1200" t="str">
            <v xml:space="preserve">  </v>
          </cell>
          <cell r="M1200" t="str">
            <v xml:space="preserve">  </v>
          </cell>
          <cell r="N1200" t="str">
            <v xml:space="preserve">  </v>
          </cell>
          <cell r="O1200" t="str">
            <v xml:space="preserve">  </v>
          </cell>
          <cell r="P1200" t="str">
            <v xml:space="preserve">  </v>
          </cell>
        </row>
        <row r="1201">
          <cell r="H1201" t="str">
            <v xml:space="preserve">  </v>
          </cell>
          <cell r="I1201" t="str">
            <v xml:space="preserve">  </v>
          </cell>
          <cell r="J1201" t="str">
            <v xml:space="preserve">  </v>
          </cell>
          <cell r="K1201" t="str">
            <v xml:space="preserve">  </v>
          </cell>
          <cell r="L1201" t="str">
            <v xml:space="preserve">  </v>
          </cell>
          <cell r="M1201" t="str">
            <v xml:space="preserve">  </v>
          </cell>
          <cell r="N1201" t="str">
            <v xml:space="preserve">  </v>
          </cell>
          <cell r="O1201" t="str">
            <v xml:space="preserve">  </v>
          </cell>
          <cell r="P1201" t="str">
            <v xml:space="preserve">  </v>
          </cell>
        </row>
        <row r="1202">
          <cell r="C1202">
            <v>20844000</v>
          </cell>
          <cell r="D1202" t="str">
            <v>USD</v>
          </cell>
          <cell r="E1202" t="str">
            <v>CAF</v>
          </cell>
          <cell r="F1202" t="str">
            <v>CFA 11027</v>
          </cell>
          <cell r="G1202" t="str">
            <v>BANECUADOR B.P.</v>
          </cell>
          <cell r="H1202" t="str">
            <v xml:space="preserve"> 29.11.2019 </v>
          </cell>
          <cell r="I1202">
            <v>25714285.739999998</v>
          </cell>
          <cell r="J1202" t="str">
            <v xml:space="preserve">  </v>
          </cell>
          <cell r="K1202" t="str">
            <v xml:space="preserve">  </v>
          </cell>
          <cell r="L1202" t="str">
            <v xml:space="preserve">  </v>
          </cell>
          <cell r="M1202" t="str">
            <v xml:space="preserve">  </v>
          </cell>
          <cell r="N1202" t="str">
            <v xml:space="preserve">  </v>
          </cell>
          <cell r="O1202" t="str">
            <v xml:space="preserve">  </v>
          </cell>
          <cell r="P1202">
            <v>25714285.739999998</v>
          </cell>
        </row>
        <row r="1203">
          <cell r="H1203" t="str">
            <v xml:space="preserve">  </v>
          </cell>
          <cell r="I1203" t="str">
            <v xml:space="preserve">  </v>
          </cell>
          <cell r="J1203" t="str">
            <v xml:space="preserve">  </v>
          </cell>
          <cell r="K1203" t="str">
            <v xml:space="preserve">  </v>
          </cell>
          <cell r="L1203" t="str">
            <v xml:space="preserve">  </v>
          </cell>
          <cell r="M1203" t="str">
            <v xml:space="preserve">  </v>
          </cell>
          <cell r="N1203" t="str">
            <v xml:space="preserve">  </v>
          </cell>
          <cell r="O1203" t="str">
            <v xml:space="preserve">  </v>
          </cell>
          <cell r="P1203" t="str">
            <v xml:space="preserve">  </v>
          </cell>
        </row>
        <row r="1204">
          <cell r="H1204" t="str">
            <v xml:space="preserve">  </v>
          </cell>
          <cell r="I1204" t="str">
            <v xml:space="preserve">  </v>
          </cell>
          <cell r="J1204" t="str">
            <v xml:space="preserve">  </v>
          </cell>
          <cell r="K1204" t="str">
            <v xml:space="preserve">  </v>
          </cell>
          <cell r="L1204" t="str">
            <v xml:space="preserve">  </v>
          </cell>
          <cell r="M1204" t="str">
            <v xml:space="preserve">  </v>
          </cell>
          <cell r="N1204" t="str">
            <v xml:space="preserve">  </v>
          </cell>
          <cell r="O1204" t="str">
            <v xml:space="preserve">  </v>
          </cell>
          <cell r="P1204" t="str">
            <v xml:space="preserve">  </v>
          </cell>
        </row>
        <row r="1205">
          <cell r="H1205" t="str">
            <v xml:space="preserve">  </v>
          </cell>
          <cell r="I1205" t="str">
            <v xml:space="preserve">  </v>
          </cell>
          <cell r="J1205" t="str">
            <v xml:space="preserve">  </v>
          </cell>
          <cell r="K1205" t="str">
            <v xml:space="preserve">  </v>
          </cell>
          <cell r="L1205" t="str">
            <v xml:space="preserve">  </v>
          </cell>
          <cell r="M1205" t="str">
            <v xml:space="preserve">  </v>
          </cell>
          <cell r="N1205" t="str">
            <v xml:space="preserve">  </v>
          </cell>
          <cell r="O1205" t="str">
            <v xml:space="preserve">  </v>
          </cell>
          <cell r="P1205" t="str">
            <v xml:space="preserve">  </v>
          </cell>
        </row>
        <row r="1206">
          <cell r="H1206" t="str">
            <v xml:space="preserve">  </v>
          </cell>
          <cell r="I1206" t="str">
            <v xml:space="preserve">  </v>
          </cell>
          <cell r="J1206" t="str">
            <v xml:space="preserve">  </v>
          </cell>
          <cell r="K1206" t="str">
            <v xml:space="preserve">  </v>
          </cell>
          <cell r="L1206" t="str">
            <v xml:space="preserve">  </v>
          </cell>
          <cell r="M1206" t="str">
            <v xml:space="preserve">  </v>
          </cell>
          <cell r="N1206" t="str">
            <v xml:space="preserve">  </v>
          </cell>
          <cell r="O1206" t="str">
            <v xml:space="preserve">  </v>
          </cell>
          <cell r="P1206" t="str">
            <v xml:space="preserve">  </v>
          </cell>
        </row>
        <row r="1207">
          <cell r="H1207" t="str">
            <v xml:space="preserve">  </v>
          </cell>
          <cell r="I1207" t="str">
            <v xml:space="preserve">  </v>
          </cell>
          <cell r="J1207" t="str">
            <v xml:space="preserve">  </v>
          </cell>
          <cell r="K1207" t="str">
            <v xml:space="preserve">  </v>
          </cell>
          <cell r="L1207" t="str">
            <v xml:space="preserve">  </v>
          </cell>
          <cell r="M1207" t="str">
            <v xml:space="preserve">  </v>
          </cell>
          <cell r="N1207" t="str">
            <v xml:space="preserve">  </v>
          </cell>
          <cell r="O1207" t="str">
            <v xml:space="preserve">  </v>
          </cell>
          <cell r="P1207" t="str">
            <v xml:space="preserve">  </v>
          </cell>
        </row>
        <row r="1208">
          <cell r="C1208">
            <v>20845000</v>
          </cell>
          <cell r="D1208" t="str">
            <v>USD</v>
          </cell>
          <cell r="E1208" t="str">
            <v>CAF</v>
          </cell>
          <cell r="F1208" t="str">
            <v>CFA 11057</v>
          </cell>
          <cell r="G1208" t="str">
            <v>ETAPA  EP CUENCA</v>
          </cell>
          <cell r="H1208" t="str">
            <v xml:space="preserve"> 20.12.2019 </v>
          </cell>
          <cell r="I1208">
            <v>3830767.8</v>
          </cell>
          <cell r="J1208" t="str">
            <v xml:space="preserve">  </v>
          </cell>
          <cell r="K1208" t="str">
            <v xml:space="preserve">  </v>
          </cell>
          <cell r="L1208" t="str">
            <v xml:space="preserve">  </v>
          </cell>
          <cell r="M1208" t="str">
            <v xml:space="preserve">  </v>
          </cell>
          <cell r="N1208" t="str">
            <v xml:space="preserve">  </v>
          </cell>
          <cell r="O1208" t="str">
            <v xml:space="preserve">  </v>
          </cell>
          <cell r="P1208">
            <v>3830767.8</v>
          </cell>
        </row>
        <row r="1209">
          <cell r="H1209" t="str">
            <v xml:space="preserve">  </v>
          </cell>
          <cell r="I1209" t="str">
            <v xml:space="preserve">  </v>
          </cell>
          <cell r="J1209" t="str">
            <v xml:space="preserve">  </v>
          </cell>
          <cell r="K1209" t="str">
            <v xml:space="preserve">  </v>
          </cell>
          <cell r="L1209" t="str">
            <v xml:space="preserve">  </v>
          </cell>
          <cell r="M1209" t="str">
            <v xml:space="preserve">  </v>
          </cell>
          <cell r="N1209" t="str">
            <v xml:space="preserve">  </v>
          </cell>
          <cell r="O1209" t="str">
            <v xml:space="preserve">  </v>
          </cell>
          <cell r="P1209" t="str">
            <v xml:space="preserve">  </v>
          </cell>
        </row>
        <row r="1210">
          <cell r="H1210" t="str">
            <v xml:space="preserve">  </v>
          </cell>
          <cell r="I1210" t="str">
            <v xml:space="preserve">  </v>
          </cell>
          <cell r="J1210" t="str">
            <v xml:space="preserve">  </v>
          </cell>
          <cell r="K1210" t="str">
            <v xml:space="preserve">  </v>
          </cell>
          <cell r="L1210" t="str">
            <v xml:space="preserve">  </v>
          </cell>
          <cell r="M1210" t="str">
            <v xml:space="preserve">  </v>
          </cell>
          <cell r="N1210" t="str">
            <v xml:space="preserve">  </v>
          </cell>
          <cell r="O1210" t="str">
            <v xml:space="preserve">  </v>
          </cell>
          <cell r="P1210" t="str">
            <v xml:space="preserve">  </v>
          </cell>
        </row>
        <row r="1211">
          <cell r="H1211" t="str">
            <v xml:space="preserve">  </v>
          </cell>
          <cell r="I1211" t="str">
            <v xml:space="preserve">  </v>
          </cell>
          <cell r="J1211" t="str">
            <v xml:space="preserve">  </v>
          </cell>
          <cell r="K1211" t="str">
            <v xml:space="preserve">  </v>
          </cell>
          <cell r="L1211" t="str">
            <v xml:space="preserve">  </v>
          </cell>
          <cell r="M1211" t="str">
            <v xml:space="preserve">  </v>
          </cell>
          <cell r="N1211" t="str">
            <v xml:space="preserve">  </v>
          </cell>
          <cell r="O1211" t="str">
            <v xml:space="preserve">  </v>
          </cell>
          <cell r="P1211" t="str">
            <v xml:space="preserve">  </v>
          </cell>
        </row>
        <row r="1212">
          <cell r="H1212" t="str">
            <v xml:space="preserve">  </v>
          </cell>
          <cell r="I1212" t="str">
            <v xml:space="preserve">  </v>
          </cell>
          <cell r="J1212" t="str">
            <v xml:space="preserve">  </v>
          </cell>
          <cell r="K1212" t="str">
            <v xml:space="preserve">  </v>
          </cell>
          <cell r="L1212" t="str">
            <v xml:space="preserve">  </v>
          </cell>
          <cell r="M1212" t="str">
            <v xml:space="preserve">  </v>
          </cell>
          <cell r="N1212" t="str">
            <v xml:space="preserve">  </v>
          </cell>
          <cell r="O1212" t="str">
            <v xml:space="preserve">  </v>
          </cell>
          <cell r="P1212" t="str">
            <v xml:space="preserve">  </v>
          </cell>
        </row>
        <row r="1213">
          <cell r="H1213" t="str">
            <v xml:space="preserve">  </v>
          </cell>
          <cell r="I1213" t="str">
            <v xml:space="preserve">  </v>
          </cell>
          <cell r="J1213" t="str">
            <v xml:space="preserve">  </v>
          </cell>
          <cell r="K1213" t="str">
            <v xml:space="preserve">  </v>
          </cell>
          <cell r="L1213" t="str">
            <v xml:space="preserve">  </v>
          </cell>
          <cell r="M1213" t="str">
            <v xml:space="preserve">  </v>
          </cell>
          <cell r="N1213" t="str">
            <v xml:space="preserve">  </v>
          </cell>
          <cell r="O1213" t="str">
            <v xml:space="preserve">  </v>
          </cell>
          <cell r="P1213" t="str">
            <v xml:space="preserve">  </v>
          </cell>
        </row>
        <row r="1214">
          <cell r="C1214">
            <v>20846000</v>
          </cell>
          <cell r="D1214" t="str">
            <v>USD</v>
          </cell>
          <cell r="E1214" t="str">
            <v>CAF</v>
          </cell>
          <cell r="F1214" t="str">
            <v>CFA 11196</v>
          </cell>
          <cell r="G1214" t="str">
            <v>GOBIERNO CENTRAL</v>
          </cell>
          <cell r="H1214" t="str">
            <v xml:space="preserve"> 17.04.2020 </v>
          </cell>
          <cell r="I1214">
            <v>2546232.5499999998</v>
          </cell>
          <cell r="J1214" t="str">
            <v xml:space="preserve">  </v>
          </cell>
          <cell r="K1214" t="str">
            <v xml:space="preserve">  </v>
          </cell>
          <cell r="L1214" t="str">
            <v xml:space="preserve">  </v>
          </cell>
          <cell r="M1214" t="str">
            <v xml:space="preserve">  </v>
          </cell>
          <cell r="N1214" t="str">
            <v xml:space="preserve">  </v>
          </cell>
          <cell r="O1214" t="str">
            <v xml:space="preserve">  </v>
          </cell>
          <cell r="P1214">
            <v>2546232.5499999998</v>
          </cell>
        </row>
        <row r="1215">
          <cell r="H1215" t="str">
            <v xml:space="preserve">  </v>
          </cell>
          <cell r="I1215" t="str">
            <v xml:space="preserve">  </v>
          </cell>
          <cell r="J1215" t="str">
            <v xml:space="preserve">  </v>
          </cell>
          <cell r="K1215" t="str">
            <v xml:space="preserve">  </v>
          </cell>
          <cell r="L1215" t="str">
            <v xml:space="preserve">  </v>
          </cell>
          <cell r="M1215" t="str">
            <v xml:space="preserve">  </v>
          </cell>
          <cell r="N1215" t="str">
            <v xml:space="preserve">  </v>
          </cell>
          <cell r="O1215" t="str">
            <v xml:space="preserve">  </v>
          </cell>
          <cell r="P1215" t="str">
            <v xml:space="preserve">  </v>
          </cell>
        </row>
        <row r="1216">
          <cell r="H1216" t="str">
            <v xml:space="preserve">  </v>
          </cell>
          <cell r="I1216" t="str">
            <v xml:space="preserve">  </v>
          </cell>
          <cell r="J1216" t="str">
            <v xml:space="preserve">  </v>
          </cell>
          <cell r="K1216" t="str">
            <v xml:space="preserve">  </v>
          </cell>
          <cell r="L1216" t="str">
            <v xml:space="preserve">  </v>
          </cell>
          <cell r="M1216" t="str">
            <v xml:space="preserve">  </v>
          </cell>
          <cell r="N1216" t="str">
            <v xml:space="preserve">  </v>
          </cell>
          <cell r="O1216" t="str">
            <v xml:space="preserve">  </v>
          </cell>
          <cell r="P1216" t="str">
            <v xml:space="preserve">  </v>
          </cell>
        </row>
        <row r="1217">
          <cell r="H1217" t="str">
            <v xml:space="preserve">  </v>
          </cell>
          <cell r="I1217" t="str">
            <v xml:space="preserve">  </v>
          </cell>
          <cell r="J1217" t="str">
            <v xml:space="preserve">  </v>
          </cell>
          <cell r="K1217" t="str">
            <v xml:space="preserve">  </v>
          </cell>
          <cell r="L1217" t="str">
            <v xml:space="preserve">  </v>
          </cell>
          <cell r="M1217" t="str">
            <v xml:space="preserve">  </v>
          </cell>
          <cell r="N1217" t="str">
            <v xml:space="preserve">  </v>
          </cell>
          <cell r="O1217" t="str">
            <v xml:space="preserve">  </v>
          </cell>
          <cell r="P1217" t="str">
            <v xml:space="preserve">  </v>
          </cell>
        </row>
        <row r="1218">
          <cell r="H1218" t="str">
            <v xml:space="preserve">  </v>
          </cell>
          <cell r="I1218" t="str">
            <v xml:space="preserve">  </v>
          </cell>
          <cell r="J1218" t="str">
            <v xml:space="preserve">  </v>
          </cell>
          <cell r="K1218" t="str">
            <v xml:space="preserve">  </v>
          </cell>
          <cell r="L1218" t="str">
            <v xml:space="preserve">  </v>
          </cell>
          <cell r="M1218" t="str">
            <v xml:space="preserve">  </v>
          </cell>
          <cell r="N1218" t="str">
            <v xml:space="preserve">  </v>
          </cell>
          <cell r="O1218" t="str">
            <v xml:space="preserve">  </v>
          </cell>
          <cell r="P1218" t="str">
            <v xml:space="preserve">  </v>
          </cell>
        </row>
        <row r="1219">
          <cell r="H1219" t="str">
            <v xml:space="preserve">  </v>
          </cell>
          <cell r="I1219" t="str">
            <v xml:space="preserve">  </v>
          </cell>
          <cell r="J1219" t="str">
            <v xml:space="preserve">  </v>
          </cell>
          <cell r="K1219" t="str">
            <v xml:space="preserve">  </v>
          </cell>
          <cell r="L1219" t="str">
            <v xml:space="preserve">  </v>
          </cell>
          <cell r="M1219" t="str">
            <v xml:space="preserve">  </v>
          </cell>
          <cell r="N1219" t="str">
            <v xml:space="preserve">  </v>
          </cell>
          <cell r="O1219" t="str">
            <v xml:space="preserve">  </v>
          </cell>
          <cell r="P1219" t="str">
            <v xml:space="preserve">  </v>
          </cell>
        </row>
        <row r="1220">
          <cell r="C1220">
            <v>20846001</v>
          </cell>
          <cell r="D1220" t="str">
            <v>USD</v>
          </cell>
          <cell r="E1220" t="str">
            <v>CAF</v>
          </cell>
          <cell r="F1220" t="str">
            <v>CAF 11967</v>
          </cell>
          <cell r="G1220" t="str">
            <v>GOBIERNO CENTRAL</v>
          </cell>
          <cell r="H1220" t="str">
            <v xml:space="preserve"> 17.04.2020 </v>
          </cell>
          <cell r="I1220">
            <v>27368421.039999999</v>
          </cell>
          <cell r="J1220" t="str">
            <v xml:space="preserve">  </v>
          </cell>
          <cell r="K1220" t="str">
            <v xml:space="preserve">  </v>
          </cell>
          <cell r="L1220" t="str">
            <v xml:space="preserve">  </v>
          </cell>
          <cell r="M1220" t="str">
            <v xml:space="preserve">  </v>
          </cell>
          <cell r="N1220" t="str">
            <v xml:space="preserve">  </v>
          </cell>
          <cell r="O1220" t="str">
            <v xml:space="preserve">  </v>
          </cell>
          <cell r="P1220">
            <v>27368421.039999999</v>
          </cell>
        </row>
        <row r="1221">
          <cell r="H1221" t="str">
            <v xml:space="preserve">  </v>
          </cell>
          <cell r="I1221" t="str">
            <v xml:space="preserve">  </v>
          </cell>
          <cell r="J1221" t="str">
            <v xml:space="preserve">  </v>
          </cell>
          <cell r="K1221" t="str">
            <v xml:space="preserve">  </v>
          </cell>
          <cell r="L1221" t="str">
            <v xml:space="preserve">  </v>
          </cell>
          <cell r="M1221" t="str">
            <v xml:space="preserve">  </v>
          </cell>
          <cell r="N1221" t="str">
            <v xml:space="preserve">  </v>
          </cell>
          <cell r="O1221" t="str">
            <v xml:space="preserve">  </v>
          </cell>
          <cell r="P1221" t="str">
            <v xml:space="preserve">  </v>
          </cell>
        </row>
        <row r="1222">
          <cell r="H1222" t="str">
            <v xml:space="preserve">  </v>
          </cell>
          <cell r="I1222" t="str">
            <v xml:space="preserve">  </v>
          </cell>
          <cell r="J1222" t="str">
            <v xml:space="preserve">  </v>
          </cell>
          <cell r="K1222" t="str">
            <v xml:space="preserve">  </v>
          </cell>
          <cell r="L1222" t="str">
            <v xml:space="preserve">  </v>
          </cell>
          <cell r="M1222" t="str">
            <v xml:space="preserve">  </v>
          </cell>
          <cell r="N1222" t="str">
            <v xml:space="preserve">  </v>
          </cell>
          <cell r="O1222" t="str">
            <v xml:space="preserve">  </v>
          </cell>
          <cell r="P1222" t="str">
            <v xml:space="preserve">  </v>
          </cell>
        </row>
        <row r="1223">
          <cell r="H1223" t="str">
            <v xml:space="preserve">  </v>
          </cell>
          <cell r="I1223" t="str">
            <v xml:space="preserve">  </v>
          </cell>
          <cell r="J1223" t="str">
            <v xml:space="preserve">  </v>
          </cell>
          <cell r="K1223" t="str">
            <v xml:space="preserve">  </v>
          </cell>
          <cell r="L1223" t="str">
            <v xml:space="preserve">  </v>
          </cell>
          <cell r="M1223" t="str">
            <v xml:space="preserve">  </v>
          </cell>
          <cell r="N1223" t="str">
            <v xml:space="preserve">  </v>
          </cell>
          <cell r="O1223" t="str">
            <v xml:space="preserve">  </v>
          </cell>
          <cell r="P1223" t="str">
            <v xml:space="preserve">  </v>
          </cell>
        </row>
        <row r="1224">
          <cell r="H1224" t="str">
            <v xml:space="preserve">  </v>
          </cell>
          <cell r="I1224" t="str">
            <v xml:space="preserve">  </v>
          </cell>
          <cell r="J1224" t="str">
            <v xml:space="preserve">  </v>
          </cell>
          <cell r="K1224" t="str">
            <v xml:space="preserve">  </v>
          </cell>
          <cell r="L1224" t="str">
            <v xml:space="preserve">  </v>
          </cell>
          <cell r="M1224" t="str">
            <v xml:space="preserve">  </v>
          </cell>
          <cell r="N1224" t="str">
            <v xml:space="preserve">  </v>
          </cell>
          <cell r="O1224" t="str">
            <v xml:space="preserve">  </v>
          </cell>
          <cell r="P1224" t="str">
            <v xml:space="preserve">  </v>
          </cell>
        </row>
        <row r="1225">
          <cell r="H1225" t="str">
            <v xml:space="preserve">  </v>
          </cell>
          <cell r="I1225" t="str">
            <v xml:space="preserve">  </v>
          </cell>
          <cell r="J1225" t="str">
            <v xml:space="preserve">  </v>
          </cell>
          <cell r="K1225" t="str">
            <v xml:space="preserve">  </v>
          </cell>
          <cell r="L1225" t="str">
            <v xml:space="preserve">  </v>
          </cell>
          <cell r="M1225" t="str">
            <v xml:space="preserve">  </v>
          </cell>
          <cell r="N1225" t="str">
            <v xml:space="preserve">  </v>
          </cell>
          <cell r="O1225" t="str">
            <v xml:space="preserve">  </v>
          </cell>
          <cell r="P1225" t="str">
            <v xml:space="preserve">  </v>
          </cell>
        </row>
        <row r="1226">
          <cell r="C1226">
            <v>20847000</v>
          </cell>
          <cell r="D1226" t="str">
            <v>USD</v>
          </cell>
          <cell r="E1226" t="str">
            <v>CAF</v>
          </cell>
          <cell r="F1226" t="str">
            <v>CFA 11208</v>
          </cell>
          <cell r="G1226" t="str">
            <v>GOBIERNO CENTRAL</v>
          </cell>
          <cell r="H1226" t="str">
            <v xml:space="preserve"> 05.05.2020 </v>
          </cell>
          <cell r="I1226">
            <v>350000000</v>
          </cell>
          <cell r="J1226" t="str">
            <v xml:space="preserve">  </v>
          </cell>
          <cell r="K1226" t="str">
            <v xml:space="preserve">  </v>
          </cell>
          <cell r="L1226" t="str">
            <v xml:space="preserve">  </v>
          </cell>
          <cell r="M1226" t="str">
            <v xml:space="preserve">  </v>
          </cell>
          <cell r="N1226" t="str">
            <v xml:space="preserve">  </v>
          </cell>
          <cell r="O1226" t="str">
            <v xml:space="preserve">  </v>
          </cell>
          <cell r="P1226">
            <v>350000000</v>
          </cell>
        </row>
        <row r="1227">
          <cell r="H1227" t="str">
            <v xml:space="preserve">  </v>
          </cell>
          <cell r="I1227" t="str">
            <v xml:space="preserve">  </v>
          </cell>
          <cell r="J1227" t="str">
            <v xml:space="preserve">  </v>
          </cell>
          <cell r="K1227" t="str">
            <v xml:space="preserve">  </v>
          </cell>
          <cell r="L1227" t="str">
            <v xml:space="preserve">  </v>
          </cell>
          <cell r="M1227" t="str">
            <v xml:space="preserve">  </v>
          </cell>
          <cell r="N1227" t="str">
            <v xml:space="preserve">  </v>
          </cell>
          <cell r="O1227" t="str">
            <v xml:space="preserve">  </v>
          </cell>
          <cell r="P1227" t="str">
            <v xml:space="preserve">  </v>
          </cell>
        </row>
        <row r="1228">
          <cell r="H1228" t="str">
            <v xml:space="preserve">  </v>
          </cell>
          <cell r="I1228" t="str">
            <v xml:space="preserve">  </v>
          </cell>
          <cell r="J1228" t="str">
            <v xml:space="preserve">  </v>
          </cell>
          <cell r="K1228" t="str">
            <v xml:space="preserve">  </v>
          </cell>
          <cell r="L1228" t="str">
            <v xml:space="preserve">  </v>
          </cell>
          <cell r="M1228" t="str">
            <v xml:space="preserve">  </v>
          </cell>
          <cell r="N1228" t="str">
            <v xml:space="preserve">  </v>
          </cell>
          <cell r="O1228" t="str">
            <v xml:space="preserve">  </v>
          </cell>
          <cell r="P1228" t="str">
            <v xml:space="preserve">  </v>
          </cell>
        </row>
        <row r="1229">
          <cell r="H1229" t="str">
            <v xml:space="preserve">  </v>
          </cell>
          <cell r="I1229" t="str">
            <v xml:space="preserve">  </v>
          </cell>
          <cell r="J1229" t="str">
            <v xml:space="preserve">  </v>
          </cell>
          <cell r="K1229" t="str">
            <v xml:space="preserve">  </v>
          </cell>
          <cell r="L1229" t="str">
            <v xml:space="preserve">  </v>
          </cell>
          <cell r="M1229" t="str">
            <v xml:space="preserve">  </v>
          </cell>
          <cell r="N1229" t="str">
            <v xml:space="preserve">  </v>
          </cell>
          <cell r="O1229" t="str">
            <v xml:space="preserve">  </v>
          </cell>
          <cell r="P1229" t="str">
            <v xml:space="preserve">  </v>
          </cell>
        </row>
        <row r="1230">
          <cell r="H1230" t="str">
            <v xml:space="preserve">  </v>
          </cell>
          <cell r="I1230" t="str">
            <v xml:space="preserve">  </v>
          </cell>
          <cell r="J1230" t="str">
            <v xml:space="preserve">  </v>
          </cell>
          <cell r="K1230" t="str">
            <v xml:space="preserve">  </v>
          </cell>
          <cell r="L1230" t="str">
            <v xml:space="preserve">  </v>
          </cell>
          <cell r="M1230" t="str">
            <v xml:space="preserve">  </v>
          </cell>
          <cell r="N1230" t="str">
            <v xml:space="preserve">  </v>
          </cell>
          <cell r="O1230" t="str">
            <v xml:space="preserve">  </v>
          </cell>
          <cell r="P1230" t="str">
            <v xml:space="preserve">  </v>
          </cell>
        </row>
        <row r="1231">
          <cell r="H1231" t="str">
            <v xml:space="preserve">  </v>
          </cell>
          <cell r="I1231" t="str">
            <v xml:space="preserve">  </v>
          </cell>
          <cell r="J1231" t="str">
            <v xml:space="preserve">  </v>
          </cell>
          <cell r="K1231" t="str">
            <v xml:space="preserve">  </v>
          </cell>
          <cell r="L1231" t="str">
            <v xml:space="preserve">  </v>
          </cell>
          <cell r="M1231" t="str">
            <v xml:space="preserve">  </v>
          </cell>
          <cell r="N1231" t="str">
            <v xml:space="preserve">  </v>
          </cell>
          <cell r="O1231" t="str">
            <v xml:space="preserve">  </v>
          </cell>
          <cell r="P1231" t="str">
            <v xml:space="preserve">  </v>
          </cell>
        </row>
        <row r="1232">
          <cell r="C1232">
            <v>20848000</v>
          </cell>
          <cell r="D1232" t="str">
            <v>USD</v>
          </cell>
          <cell r="E1232" t="str">
            <v>CAF</v>
          </cell>
          <cell r="F1232" t="str">
            <v>CFA 11260</v>
          </cell>
          <cell r="G1232" t="str">
            <v>GOBIERNO CENTRAL</v>
          </cell>
          <cell r="H1232" t="str">
            <v xml:space="preserve"> 23.07.2020 </v>
          </cell>
          <cell r="I1232">
            <v>111111111.15000001</v>
          </cell>
          <cell r="J1232" t="str">
            <v xml:space="preserve">  </v>
          </cell>
          <cell r="K1232">
            <v>5555555.5499999998</v>
          </cell>
          <cell r="L1232">
            <v>3597029.63</v>
          </cell>
          <cell r="M1232" t="str">
            <v xml:space="preserve">  </v>
          </cell>
          <cell r="N1232">
            <v>56790.12</v>
          </cell>
          <cell r="O1232" t="str">
            <v xml:space="preserve">  </v>
          </cell>
          <cell r="P1232">
            <v>105555555.59999999</v>
          </cell>
        </row>
        <row r="1233">
          <cell r="H1233" t="str">
            <v xml:space="preserve">  </v>
          </cell>
          <cell r="I1233" t="str">
            <v xml:space="preserve">  </v>
          </cell>
          <cell r="J1233" t="str">
            <v xml:space="preserve">  </v>
          </cell>
          <cell r="K1233" t="str">
            <v xml:space="preserve">  </v>
          </cell>
          <cell r="L1233" t="str">
            <v xml:space="preserve">  </v>
          </cell>
          <cell r="M1233" t="str">
            <v xml:space="preserve">  </v>
          </cell>
          <cell r="N1233" t="str">
            <v xml:space="preserve">  </v>
          </cell>
          <cell r="O1233" t="str">
            <v xml:space="preserve">  </v>
          </cell>
          <cell r="P1233" t="str">
            <v xml:space="preserve">  </v>
          </cell>
        </row>
        <row r="1234">
          <cell r="H1234" t="str">
            <v xml:space="preserve">  </v>
          </cell>
          <cell r="I1234" t="str">
            <v xml:space="preserve">  </v>
          </cell>
          <cell r="J1234" t="str">
            <v xml:space="preserve">  </v>
          </cell>
          <cell r="K1234" t="str">
            <v xml:space="preserve">  </v>
          </cell>
          <cell r="L1234" t="str">
            <v xml:space="preserve">  </v>
          </cell>
          <cell r="M1234" t="str">
            <v xml:space="preserve">  </v>
          </cell>
          <cell r="N1234" t="str">
            <v xml:space="preserve">  </v>
          </cell>
          <cell r="O1234" t="str">
            <v xml:space="preserve">  </v>
          </cell>
          <cell r="P1234" t="str">
            <v xml:space="preserve">  </v>
          </cell>
        </row>
        <row r="1235">
          <cell r="H1235" t="str">
            <v xml:space="preserve">  </v>
          </cell>
          <cell r="I1235" t="str">
            <v xml:space="preserve">  </v>
          </cell>
          <cell r="J1235" t="str">
            <v xml:space="preserve">  </v>
          </cell>
          <cell r="K1235" t="str">
            <v xml:space="preserve">  </v>
          </cell>
          <cell r="L1235" t="str">
            <v xml:space="preserve">  </v>
          </cell>
          <cell r="M1235" t="str">
            <v xml:space="preserve">  </v>
          </cell>
          <cell r="N1235" t="str">
            <v xml:space="preserve">  </v>
          </cell>
          <cell r="O1235" t="str">
            <v xml:space="preserve">  </v>
          </cell>
          <cell r="P1235" t="str">
            <v xml:space="preserve">  </v>
          </cell>
        </row>
        <row r="1236">
          <cell r="H1236" t="str">
            <v xml:space="preserve">  </v>
          </cell>
          <cell r="I1236" t="str">
            <v xml:space="preserve">  </v>
          </cell>
          <cell r="J1236" t="str">
            <v xml:space="preserve">  </v>
          </cell>
          <cell r="K1236" t="str">
            <v xml:space="preserve">  </v>
          </cell>
          <cell r="L1236" t="str">
            <v xml:space="preserve">  </v>
          </cell>
          <cell r="M1236" t="str">
            <v xml:space="preserve">  </v>
          </cell>
          <cell r="N1236" t="str">
            <v xml:space="preserve">  </v>
          </cell>
          <cell r="O1236" t="str">
            <v xml:space="preserve">  </v>
          </cell>
          <cell r="P1236" t="str">
            <v xml:space="preserve">  </v>
          </cell>
        </row>
        <row r="1237">
          <cell r="H1237" t="str">
            <v xml:space="preserve">  </v>
          </cell>
          <cell r="I1237" t="str">
            <v xml:space="preserve">  </v>
          </cell>
          <cell r="J1237" t="str">
            <v xml:space="preserve">  </v>
          </cell>
          <cell r="K1237" t="str">
            <v xml:space="preserve">  </v>
          </cell>
          <cell r="L1237" t="str">
            <v xml:space="preserve">  </v>
          </cell>
          <cell r="M1237" t="str">
            <v xml:space="preserve">  </v>
          </cell>
          <cell r="N1237" t="str">
            <v xml:space="preserve">  </v>
          </cell>
          <cell r="O1237" t="str">
            <v xml:space="preserve">  </v>
          </cell>
          <cell r="P1237" t="str">
            <v xml:space="preserve">  </v>
          </cell>
        </row>
        <row r="1238">
          <cell r="C1238">
            <v>20849000</v>
          </cell>
          <cell r="D1238" t="str">
            <v>USD</v>
          </cell>
          <cell r="E1238" t="str">
            <v>CAF</v>
          </cell>
          <cell r="F1238" t="str">
            <v>CFA 11375</v>
          </cell>
          <cell r="G1238" t="str">
            <v>GOBIERNO CENTRAL</v>
          </cell>
          <cell r="H1238" t="str">
            <v xml:space="preserve"> 04.12.2020 </v>
          </cell>
          <cell r="I1238">
            <v>102408296.33</v>
          </cell>
          <cell r="J1238" t="str">
            <v xml:space="preserve">  </v>
          </cell>
          <cell r="K1238" t="str">
            <v xml:space="preserve">  </v>
          </cell>
          <cell r="L1238" t="str">
            <v xml:space="preserve">  </v>
          </cell>
          <cell r="M1238" t="str">
            <v xml:space="preserve">  </v>
          </cell>
          <cell r="N1238" t="str">
            <v xml:space="preserve">  </v>
          </cell>
          <cell r="O1238" t="str">
            <v xml:space="preserve">  </v>
          </cell>
          <cell r="P1238">
            <v>102408296.33</v>
          </cell>
        </row>
        <row r="1239">
          <cell r="H1239" t="str">
            <v xml:space="preserve">  </v>
          </cell>
          <cell r="I1239" t="str">
            <v xml:space="preserve">  </v>
          </cell>
          <cell r="J1239" t="str">
            <v xml:space="preserve">  </v>
          </cell>
          <cell r="K1239" t="str">
            <v xml:space="preserve">  </v>
          </cell>
          <cell r="L1239" t="str">
            <v xml:space="preserve">  </v>
          </cell>
          <cell r="M1239" t="str">
            <v xml:space="preserve">  </v>
          </cell>
          <cell r="N1239" t="str">
            <v xml:space="preserve">  </v>
          </cell>
          <cell r="O1239" t="str">
            <v xml:space="preserve">  </v>
          </cell>
          <cell r="P1239" t="str">
            <v xml:space="preserve">  </v>
          </cell>
        </row>
        <row r="1240">
          <cell r="H1240" t="str">
            <v xml:space="preserve">  </v>
          </cell>
          <cell r="I1240" t="str">
            <v xml:space="preserve">  </v>
          </cell>
          <cell r="J1240" t="str">
            <v xml:space="preserve">  </v>
          </cell>
          <cell r="K1240" t="str">
            <v xml:space="preserve">  </v>
          </cell>
          <cell r="L1240" t="str">
            <v xml:space="preserve">  </v>
          </cell>
          <cell r="M1240" t="str">
            <v xml:space="preserve">  </v>
          </cell>
          <cell r="N1240" t="str">
            <v xml:space="preserve">  </v>
          </cell>
          <cell r="O1240" t="str">
            <v xml:space="preserve">  </v>
          </cell>
          <cell r="P1240" t="str">
            <v xml:space="preserve">  </v>
          </cell>
        </row>
        <row r="1241">
          <cell r="H1241" t="str">
            <v xml:space="preserve">  </v>
          </cell>
          <cell r="I1241" t="str">
            <v xml:space="preserve">  </v>
          </cell>
          <cell r="J1241" t="str">
            <v xml:space="preserve">  </v>
          </cell>
          <cell r="K1241" t="str">
            <v xml:space="preserve">  </v>
          </cell>
          <cell r="L1241" t="str">
            <v xml:space="preserve">  </v>
          </cell>
          <cell r="M1241" t="str">
            <v xml:space="preserve">  </v>
          </cell>
          <cell r="N1241" t="str">
            <v xml:space="preserve">  </v>
          </cell>
          <cell r="O1241" t="str">
            <v xml:space="preserve">  </v>
          </cell>
          <cell r="P1241" t="str">
            <v xml:space="preserve">  </v>
          </cell>
        </row>
        <row r="1242">
          <cell r="H1242" t="str">
            <v xml:space="preserve">  </v>
          </cell>
          <cell r="I1242" t="str">
            <v xml:space="preserve">  </v>
          </cell>
          <cell r="J1242" t="str">
            <v xml:space="preserve">  </v>
          </cell>
          <cell r="K1242" t="str">
            <v xml:space="preserve">  </v>
          </cell>
          <cell r="L1242" t="str">
            <v xml:space="preserve">  </v>
          </cell>
          <cell r="M1242" t="str">
            <v xml:space="preserve">  </v>
          </cell>
          <cell r="N1242" t="str">
            <v xml:space="preserve">  </v>
          </cell>
          <cell r="O1242" t="str">
            <v xml:space="preserve">  </v>
          </cell>
          <cell r="P1242" t="str">
            <v xml:space="preserve">  </v>
          </cell>
        </row>
        <row r="1243">
          <cell r="H1243" t="str">
            <v xml:space="preserve">  </v>
          </cell>
          <cell r="I1243" t="str">
            <v xml:space="preserve">  </v>
          </cell>
          <cell r="J1243" t="str">
            <v xml:space="preserve">  </v>
          </cell>
          <cell r="K1243" t="str">
            <v xml:space="preserve">  </v>
          </cell>
          <cell r="L1243" t="str">
            <v xml:space="preserve">  </v>
          </cell>
          <cell r="M1243" t="str">
            <v xml:space="preserve">  </v>
          </cell>
          <cell r="N1243" t="str">
            <v xml:space="preserve">  </v>
          </cell>
          <cell r="O1243" t="str">
            <v xml:space="preserve">  </v>
          </cell>
          <cell r="P1243" t="str">
            <v xml:space="preserve">  </v>
          </cell>
        </row>
        <row r="1244">
          <cell r="C1244">
            <v>20851000</v>
          </cell>
          <cell r="D1244" t="str">
            <v>USD</v>
          </cell>
          <cell r="E1244" t="str">
            <v>CAF</v>
          </cell>
          <cell r="F1244" t="str">
            <v>CAF 11371/CAF 11373</v>
          </cell>
          <cell r="G1244" t="str">
            <v>MUN. GUAYAQUIL</v>
          </cell>
          <cell r="H1244" t="str">
            <v xml:space="preserve"> 04.12.2020 </v>
          </cell>
          <cell r="I1244">
            <v>29041497.760000002</v>
          </cell>
          <cell r="J1244" t="str">
            <v xml:space="preserve">  </v>
          </cell>
          <cell r="K1244" t="str">
            <v xml:space="preserve">  </v>
          </cell>
          <cell r="L1244" t="str">
            <v xml:space="preserve">  </v>
          </cell>
          <cell r="M1244" t="str">
            <v xml:space="preserve">  </v>
          </cell>
          <cell r="N1244" t="str">
            <v xml:space="preserve">  </v>
          </cell>
          <cell r="O1244" t="str">
            <v xml:space="preserve">  </v>
          </cell>
          <cell r="P1244">
            <v>29041497.760000002</v>
          </cell>
        </row>
        <row r="1245">
          <cell r="H1245" t="str">
            <v xml:space="preserve">  </v>
          </cell>
          <cell r="I1245" t="str">
            <v xml:space="preserve">  </v>
          </cell>
          <cell r="J1245" t="str">
            <v xml:space="preserve">  </v>
          </cell>
          <cell r="K1245" t="str">
            <v xml:space="preserve">  </v>
          </cell>
          <cell r="L1245" t="str">
            <v xml:space="preserve">  </v>
          </cell>
          <cell r="M1245" t="str">
            <v xml:space="preserve">  </v>
          </cell>
          <cell r="N1245" t="str">
            <v xml:space="preserve">  </v>
          </cell>
          <cell r="O1245" t="str">
            <v xml:space="preserve">  </v>
          </cell>
          <cell r="P1245" t="str">
            <v xml:space="preserve">  </v>
          </cell>
        </row>
        <row r="1246">
          <cell r="H1246" t="str">
            <v xml:space="preserve">  </v>
          </cell>
          <cell r="I1246" t="str">
            <v xml:space="preserve">  </v>
          </cell>
          <cell r="J1246" t="str">
            <v xml:space="preserve">  </v>
          </cell>
          <cell r="K1246" t="str">
            <v xml:space="preserve">  </v>
          </cell>
          <cell r="L1246" t="str">
            <v xml:space="preserve">  </v>
          </cell>
          <cell r="M1246" t="str">
            <v xml:space="preserve">  </v>
          </cell>
          <cell r="N1246" t="str">
            <v xml:space="preserve">  </v>
          </cell>
          <cell r="O1246" t="str">
            <v xml:space="preserve">  </v>
          </cell>
          <cell r="P1246" t="str">
            <v xml:space="preserve">  </v>
          </cell>
        </row>
        <row r="1247">
          <cell r="H1247" t="str">
            <v xml:space="preserve">  </v>
          </cell>
          <cell r="I1247" t="str">
            <v xml:space="preserve">  </v>
          </cell>
          <cell r="J1247" t="str">
            <v xml:space="preserve">  </v>
          </cell>
          <cell r="K1247" t="str">
            <v xml:space="preserve">  </v>
          </cell>
          <cell r="L1247" t="str">
            <v xml:space="preserve">  </v>
          </cell>
          <cell r="M1247" t="str">
            <v xml:space="preserve">  </v>
          </cell>
          <cell r="N1247" t="str">
            <v xml:space="preserve">  </v>
          </cell>
          <cell r="O1247" t="str">
            <v xml:space="preserve">  </v>
          </cell>
          <cell r="P1247" t="str">
            <v xml:space="preserve">  </v>
          </cell>
        </row>
        <row r="1248">
          <cell r="H1248" t="str">
            <v xml:space="preserve">  </v>
          </cell>
          <cell r="I1248" t="str">
            <v xml:space="preserve">  </v>
          </cell>
          <cell r="J1248" t="str">
            <v xml:space="preserve">  </v>
          </cell>
          <cell r="K1248" t="str">
            <v xml:space="preserve">  </v>
          </cell>
          <cell r="L1248" t="str">
            <v xml:space="preserve">  </v>
          </cell>
          <cell r="M1248" t="str">
            <v xml:space="preserve">  </v>
          </cell>
          <cell r="N1248" t="str">
            <v xml:space="preserve">  </v>
          </cell>
          <cell r="O1248" t="str">
            <v xml:space="preserve">  </v>
          </cell>
          <cell r="P1248" t="str">
            <v xml:space="preserve">  </v>
          </cell>
        </row>
        <row r="1249">
          <cell r="H1249" t="str">
            <v xml:space="preserve">  </v>
          </cell>
          <cell r="I1249" t="str">
            <v xml:space="preserve">  </v>
          </cell>
          <cell r="J1249" t="str">
            <v xml:space="preserve">  </v>
          </cell>
          <cell r="K1249" t="str">
            <v xml:space="preserve">  </v>
          </cell>
          <cell r="L1249" t="str">
            <v xml:space="preserve">  </v>
          </cell>
          <cell r="M1249" t="str">
            <v xml:space="preserve">  </v>
          </cell>
          <cell r="N1249" t="str">
            <v xml:space="preserve">  </v>
          </cell>
          <cell r="O1249" t="str">
            <v xml:space="preserve">  </v>
          </cell>
          <cell r="P1249" t="str">
            <v xml:space="preserve">  </v>
          </cell>
        </row>
        <row r="1250">
          <cell r="C1250">
            <v>20852000</v>
          </cell>
          <cell r="D1250" t="str">
            <v>USD</v>
          </cell>
          <cell r="E1250" t="str">
            <v>CAF</v>
          </cell>
          <cell r="F1250" t="str">
            <v>CFA 11497</v>
          </cell>
          <cell r="G1250" t="str">
            <v>MUN. CUENCA</v>
          </cell>
          <cell r="H1250" t="str">
            <v xml:space="preserve"> 02.06.2021 </v>
          </cell>
          <cell r="I1250">
            <v>27115941.23</v>
          </cell>
          <cell r="J1250" t="str">
            <v xml:space="preserve">  </v>
          </cell>
          <cell r="K1250" t="str">
            <v xml:space="preserve">  </v>
          </cell>
          <cell r="L1250" t="str">
            <v xml:space="preserve">  </v>
          </cell>
          <cell r="M1250" t="str">
            <v xml:space="preserve">  </v>
          </cell>
          <cell r="N1250" t="str">
            <v xml:space="preserve">  </v>
          </cell>
          <cell r="O1250" t="str">
            <v xml:space="preserve">  </v>
          </cell>
          <cell r="P1250">
            <v>27115941.23</v>
          </cell>
        </row>
        <row r="1251">
          <cell r="H1251" t="str">
            <v xml:space="preserve">  </v>
          </cell>
          <cell r="I1251" t="str">
            <v xml:space="preserve">  </v>
          </cell>
          <cell r="J1251" t="str">
            <v xml:space="preserve">  </v>
          </cell>
          <cell r="K1251" t="str">
            <v xml:space="preserve">  </v>
          </cell>
          <cell r="L1251" t="str">
            <v xml:space="preserve">  </v>
          </cell>
          <cell r="M1251" t="str">
            <v xml:space="preserve">  </v>
          </cell>
          <cell r="N1251" t="str">
            <v xml:space="preserve">  </v>
          </cell>
          <cell r="O1251" t="str">
            <v xml:space="preserve">  </v>
          </cell>
          <cell r="P1251" t="str">
            <v xml:space="preserve">  </v>
          </cell>
        </row>
        <row r="1252">
          <cell r="H1252" t="str">
            <v xml:space="preserve">  </v>
          </cell>
          <cell r="I1252" t="str">
            <v xml:space="preserve">  </v>
          </cell>
          <cell r="J1252" t="str">
            <v xml:space="preserve">  </v>
          </cell>
          <cell r="K1252" t="str">
            <v xml:space="preserve">  </v>
          </cell>
          <cell r="L1252" t="str">
            <v xml:space="preserve">  </v>
          </cell>
          <cell r="M1252" t="str">
            <v xml:space="preserve">  </v>
          </cell>
          <cell r="N1252" t="str">
            <v xml:space="preserve">  </v>
          </cell>
          <cell r="O1252" t="str">
            <v xml:space="preserve">  </v>
          </cell>
          <cell r="P1252" t="str">
            <v xml:space="preserve">  </v>
          </cell>
        </row>
        <row r="1253">
          <cell r="H1253" t="str">
            <v xml:space="preserve">  </v>
          </cell>
          <cell r="I1253" t="str">
            <v xml:space="preserve">  </v>
          </cell>
          <cell r="J1253" t="str">
            <v xml:space="preserve">  </v>
          </cell>
          <cell r="K1253" t="str">
            <v xml:space="preserve">  </v>
          </cell>
          <cell r="L1253" t="str">
            <v xml:space="preserve">  </v>
          </cell>
          <cell r="M1253" t="str">
            <v xml:space="preserve">  </v>
          </cell>
          <cell r="N1253" t="str">
            <v xml:space="preserve">  </v>
          </cell>
          <cell r="O1253" t="str">
            <v xml:space="preserve">  </v>
          </cell>
          <cell r="P1253" t="str">
            <v xml:space="preserve">  </v>
          </cell>
        </row>
        <row r="1254">
          <cell r="H1254" t="str">
            <v xml:space="preserve">  </v>
          </cell>
          <cell r="I1254" t="str">
            <v xml:space="preserve">  </v>
          </cell>
          <cell r="J1254" t="str">
            <v xml:space="preserve">  </v>
          </cell>
          <cell r="K1254" t="str">
            <v xml:space="preserve">  </v>
          </cell>
          <cell r="L1254" t="str">
            <v xml:space="preserve">  </v>
          </cell>
          <cell r="M1254" t="str">
            <v xml:space="preserve">  </v>
          </cell>
          <cell r="N1254" t="str">
            <v xml:space="preserve">  </v>
          </cell>
          <cell r="O1254" t="str">
            <v xml:space="preserve">  </v>
          </cell>
          <cell r="P1254" t="str">
            <v xml:space="preserve">  </v>
          </cell>
        </row>
        <row r="1255">
          <cell r="H1255" t="str">
            <v xml:space="preserve">  </v>
          </cell>
          <cell r="I1255" t="str">
            <v xml:space="preserve">  </v>
          </cell>
          <cell r="J1255" t="str">
            <v xml:space="preserve">  </v>
          </cell>
          <cell r="K1255" t="str">
            <v xml:space="preserve">  </v>
          </cell>
          <cell r="L1255" t="str">
            <v xml:space="preserve">  </v>
          </cell>
          <cell r="M1255" t="str">
            <v xml:space="preserve">  </v>
          </cell>
          <cell r="N1255" t="str">
            <v xml:space="preserve">  </v>
          </cell>
          <cell r="O1255" t="str">
            <v xml:space="preserve">  </v>
          </cell>
          <cell r="P1255" t="str">
            <v xml:space="preserve">  </v>
          </cell>
        </row>
        <row r="1256">
          <cell r="C1256">
            <v>20853000</v>
          </cell>
          <cell r="D1256" t="str">
            <v>USD</v>
          </cell>
          <cell r="E1256" t="str">
            <v>CAF</v>
          </cell>
          <cell r="F1256" t="str">
            <v>CFA 11549</v>
          </cell>
          <cell r="G1256" t="str">
            <v>GOBIERNO CENTRAL</v>
          </cell>
          <cell r="H1256" t="str">
            <v xml:space="preserve"> 31.08.2021 </v>
          </cell>
          <cell r="I1256">
            <v>169230769.19999999</v>
          </cell>
          <cell r="J1256" t="str">
            <v xml:space="preserve">  </v>
          </cell>
          <cell r="K1256" t="str">
            <v xml:space="preserve">  </v>
          </cell>
          <cell r="L1256" t="str">
            <v xml:space="preserve">  </v>
          </cell>
          <cell r="M1256" t="str">
            <v xml:space="preserve">  </v>
          </cell>
          <cell r="N1256" t="str">
            <v xml:space="preserve">  </v>
          </cell>
          <cell r="O1256" t="str">
            <v xml:space="preserve">  </v>
          </cell>
          <cell r="P1256">
            <v>169230769.19999999</v>
          </cell>
        </row>
        <row r="1257">
          <cell r="H1257" t="str">
            <v xml:space="preserve">  </v>
          </cell>
          <cell r="I1257" t="str">
            <v xml:space="preserve">  </v>
          </cell>
          <cell r="J1257" t="str">
            <v xml:space="preserve">  </v>
          </cell>
          <cell r="K1257" t="str">
            <v xml:space="preserve">  </v>
          </cell>
          <cell r="L1257" t="str">
            <v xml:space="preserve">  </v>
          </cell>
          <cell r="M1257" t="str">
            <v xml:space="preserve">  </v>
          </cell>
          <cell r="N1257" t="str">
            <v xml:space="preserve">  </v>
          </cell>
          <cell r="O1257" t="str">
            <v xml:space="preserve">  </v>
          </cell>
          <cell r="P1257" t="str">
            <v xml:space="preserve">  </v>
          </cell>
        </row>
        <row r="1258">
          <cell r="H1258" t="str">
            <v xml:space="preserve">  </v>
          </cell>
          <cell r="I1258" t="str">
            <v xml:space="preserve">  </v>
          </cell>
          <cell r="J1258" t="str">
            <v xml:space="preserve">  </v>
          </cell>
          <cell r="K1258" t="str">
            <v xml:space="preserve">  </v>
          </cell>
          <cell r="L1258" t="str">
            <v xml:space="preserve">  </v>
          </cell>
          <cell r="M1258" t="str">
            <v xml:space="preserve">  </v>
          </cell>
          <cell r="N1258" t="str">
            <v xml:space="preserve">  </v>
          </cell>
          <cell r="O1258" t="str">
            <v xml:space="preserve">  </v>
          </cell>
          <cell r="P1258" t="str">
            <v xml:space="preserve">  </v>
          </cell>
        </row>
        <row r="1259">
          <cell r="H1259" t="str">
            <v xml:space="preserve">  </v>
          </cell>
          <cell r="I1259" t="str">
            <v xml:space="preserve">  </v>
          </cell>
          <cell r="J1259" t="str">
            <v xml:space="preserve">  </v>
          </cell>
          <cell r="K1259" t="str">
            <v xml:space="preserve">  </v>
          </cell>
          <cell r="L1259" t="str">
            <v xml:space="preserve">  </v>
          </cell>
          <cell r="M1259" t="str">
            <v xml:space="preserve">  </v>
          </cell>
          <cell r="N1259" t="str">
            <v xml:space="preserve">  </v>
          </cell>
          <cell r="O1259" t="str">
            <v xml:space="preserve">  </v>
          </cell>
          <cell r="P1259" t="str">
            <v xml:space="preserve">  </v>
          </cell>
        </row>
        <row r="1260">
          <cell r="H1260" t="str">
            <v xml:space="preserve">  </v>
          </cell>
          <cell r="I1260" t="str">
            <v xml:space="preserve">  </v>
          </cell>
          <cell r="J1260" t="str">
            <v xml:space="preserve">  </v>
          </cell>
          <cell r="K1260" t="str">
            <v xml:space="preserve">  </v>
          </cell>
          <cell r="L1260" t="str">
            <v xml:space="preserve">  </v>
          </cell>
          <cell r="M1260" t="str">
            <v xml:space="preserve">  </v>
          </cell>
          <cell r="N1260" t="str">
            <v xml:space="preserve">  </v>
          </cell>
          <cell r="O1260" t="str">
            <v xml:space="preserve">  </v>
          </cell>
          <cell r="P1260" t="str">
            <v xml:space="preserve">  </v>
          </cell>
        </row>
        <row r="1261">
          <cell r="H1261" t="str">
            <v xml:space="preserve">  </v>
          </cell>
          <cell r="I1261" t="str">
            <v xml:space="preserve">  </v>
          </cell>
          <cell r="J1261" t="str">
            <v xml:space="preserve">  </v>
          </cell>
          <cell r="K1261" t="str">
            <v xml:space="preserve">  </v>
          </cell>
          <cell r="L1261" t="str">
            <v xml:space="preserve">  </v>
          </cell>
          <cell r="M1261" t="str">
            <v xml:space="preserve">  </v>
          </cell>
          <cell r="N1261" t="str">
            <v xml:space="preserve">  </v>
          </cell>
          <cell r="O1261" t="str">
            <v xml:space="preserve">  </v>
          </cell>
          <cell r="P1261" t="str">
            <v xml:space="preserve">  </v>
          </cell>
        </row>
        <row r="1262">
          <cell r="C1262">
            <v>20854000</v>
          </cell>
          <cell r="D1262" t="str">
            <v>USD</v>
          </cell>
          <cell r="E1262" t="str">
            <v>CAF</v>
          </cell>
          <cell r="F1262" t="str">
            <v>CFA 11634</v>
          </cell>
          <cell r="G1262" t="str">
            <v>GOBIERNO CENTRAL</v>
          </cell>
          <cell r="H1262" t="str">
            <v xml:space="preserve"> 07.12.2021 </v>
          </cell>
          <cell r="I1262">
            <v>250000000</v>
          </cell>
          <cell r="J1262" t="str">
            <v xml:space="preserve">  </v>
          </cell>
          <cell r="K1262" t="str">
            <v xml:space="preserve">  </v>
          </cell>
          <cell r="L1262" t="str">
            <v xml:space="preserve">  </v>
          </cell>
          <cell r="M1262" t="str">
            <v xml:space="preserve">  </v>
          </cell>
          <cell r="N1262" t="str">
            <v xml:space="preserve">  </v>
          </cell>
          <cell r="O1262" t="str">
            <v xml:space="preserve">  </v>
          </cell>
          <cell r="P1262">
            <v>250000000</v>
          </cell>
        </row>
        <row r="1263">
          <cell r="H1263" t="str">
            <v xml:space="preserve">  </v>
          </cell>
          <cell r="I1263" t="str">
            <v xml:space="preserve">  </v>
          </cell>
          <cell r="J1263" t="str">
            <v xml:space="preserve">  </v>
          </cell>
          <cell r="K1263" t="str">
            <v xml:space="preserve">  </v>
          </cell>
          <cell r="L1263" t="str">
            <v xml:space="preserve">  </v>
          </cell>
          <cell r="M1263" t="str">
            <v xml:space="preserve">  </v>
          </cell>
          <cell r="N1263" t="str">
            <v xml:space="preserve">  </v>
          </cell>
          <cell r="O1263" t="str">
            <v xml:space="preserve">  </v>
          </cell>
          <cell r="P1263" t="str">
            <v xml:space="preserve">  </v>
          </cell>
        </row>
        <row r="1264">
          <cell r="H1264" t="str">
            <v xml:space="preserve">  </v>
          </cell>
          <cell r="I1264" t="str">
            <v xml:space="preserve">  </v>
          </cell>
          <cell r="J1264" t="str">
            <v xml:space="preserve">  </v>
          </cell>
          <cell r="K1264" t="str">
            <v xml:space="preserve">  </v>
          </cell>
          <cell r="L1264" t="str">
            <v xml:space="preserve">  </v>
          </cell>
          <cell r="M1264" t="str">
            <v xml:space="preserve">  </v>
          </cell>
          <cell r="N1264" t="str">
            <v xml:space="preserve">  </v>
          </cell>
          <cell r="O1264" t="str">
            <v xml:space="preserve">  </v>
          </cell>
          <cell r="P1264" t="str">
            <v xml:space="preserve">  </v>
          </cell>
        </row>
        <row r="1265">
          <cell r="H1265" t="str">
            <v xml:space="preserve">  </v>
          </cell>
          <cell r="I1265" t="str">
            <v xml:space="preserve">  </v>
          </cell>
          <cell r="J1265" t="str">
            <v xml:space="preserve">  </v>
          </cell>
          <cell r="K1265" t="str">
            <v xml:space="preserve">  </v>
          </cell>
          <cell r="L1265" t="str">
            <v xml:space="preserve">  </v>
          </cell>
          <cell r="M1265" t="str">
            <v xml:space="preserve">  </v>
          </cell>
          <cell r="N1265" t="str">
            <v xml:space="preserve">  </v>
          </cell>
          <cell r="O1265" t="str">
            <v xml:space="preserve">  </v>
          </cell>
          <cell r="P1265" t="str">
            <v xml:space="preserve">  </v>
          </cell>
        </row>
        <row r="1266">
          <cell r="H1266" t="str">
            <v xml:space="preserve">  </v>
          </cell>
          <cell r="I1266" t="str">
            <v xml:space="preserve">  </v>
          </cell>
          <cell r="J1266" t="str">
            <v xml:space="preserve">  </v>
          </cell>
          <cell r="K1266" t="str">
            <v xml:space="preserve">  </v>
          </cell>
          <cell r="L1266" t="str">
            <v xml:space="preserve">  </v>
          </cell>
          <cell r="M1266" t="str">
            <v xml:space="preserve">  </v>
          </cell>
          <cell r="N1266" t="str">
            <v xml:space="preserve">  </v>
          </cell>
          <cell r="O1266" t="str">
            <v xml:space="preserve">  </v>
          </cell>
          <cell r="P1266" t="str">
            <v xml:space="preserve">  </v>
          </cell>
        </row>
        <row r="1267">
          <cell r="H1267" t="str">
            <v xml:space="preserve">  </v>
          </cell>
          <cell r="I1267" t="str">
            <v xml:space="preserve">  </v>
          </cell>
          <cell r="J1267" t="str">
            <v xml:space="preserve">  </v>
          </cell>
          <cell r="K1267" t="str">
            <v xml:space="preserve">  </v>
          </cell>
          <cell r="L1267" t="str">
            <v xml:space="preserve">  </v>
          </cell>
          <cell r="M1267" t="str">
            <v xml:space="preserve">  </v>
          </cell>
          <cell r="N1267" t="str">
            <v xml:space="preserve">  </v>
          </cell>
          <cell r="O1267" t="str">
            <v xml:space="preserve">  </v>
          </cell>
          <cell r="P1267" t="str">
            <v xml:space="preserve">  </v>
          </cell>
        </row>
        <row r="1268">
          <cell r="C1268">
            <v>20855000</v>
          </cell>
          <cell r="D1268" t="str">
            <v>USD</v>
          </cell>
          <cell r="E1268" t="str">
            <v>CAF</v>
          </cell>
          <cell r="F1268" t="str">
            <v>CFA 11636</v>
          </cell>
          <cell r="G1268" t="str">
            <v>GOBIERNO CENTRAL</v>
          </cell>
          <cell r="H1268" t="str">
            <v xml:space="preserve"> 07.12.2021 </v>
          </cell>
          <cell r="I1268">
            <v>34285714.289999999</v>
          </cell>
          <cell r="J1268" t="str">
            <v xml:space="preserve">  </v>
          </cell>
          <cell r="K1268" t="str">
            <v xml:space="preserve">  </v>
          </cell>
          <cell r="L1268" t="str">
            <v xml:space="preserve">  </v>
          </cell>
          <cell r="M1268" t="str">
            <v xml:space="preserve">  </v>
          </cell>
          <cell r="N1268" t="str">
            <v xml:space="preserve">  </v>
          </cell>
          <cell r="O1268" t="str">
            <v xml:space="preserve">  </v>
          </cell>
          <cell r="P1268">
            <v>34285714.289999999</v>
          </cell>
        </row>
        <row r="1269">
          <cell r="H1269" t="str">
            <v xml:space="preserve">  </v>
          </cell>
          <cell r="I1269" t="str">
            <v xml:space="preserve">  </v>
          </cell>
          <cell r="J1269" t="str">
            <v xml:space="preserve">  </v>
          </cell>
          <cell r="K1269" t="str">
            <v xml:space="preserve">  </v>
          </cell>
          <cell r="L1269" t="str">
            <v xml:space="preserve">  </v>
          </cell>
          <cell r="M1269" t="str">
            <v xml:space="preserve">  </v>
          </cell>
          <cell r="N1269" t="str">
            <v xml:space="preserve">  </v>
          </cell>
          <cell r="O1269" t="str">
            <v xml:space="preserve">  </v>
          </cell>
          <cell r="P1269" t="str">
            <v xml:space="preserve">  </v>
          </cell>
        </row>
        <row r="1270">
          <cell r="H1270" t="str">
            <v xml:space="preserve">  </v>
          </cell>
          <cell r="I1270" t="str">
            <v xml:space="preserve">  </v>
          </cell>
          <cell r="J1270" t="str">
            <v xml:space="preserve">  </v>
          </cell>
          <cell r="K1270" t="str">
            <v xml:space="preserve">  </v>
          </cell>
          <cell r="L1270" t="str">
            <v xml:space="preserve">  </v>
          </cell>
          <cell r="M1270" t="str">
            <v xml:space="preserve">  </v>
          </cell>
          <cell r="N1270" t="str">
            <v xml:space="preserve">  </v>
          </cell>
          <cell r="O1270" t="str">
            <v xml:space="preserve">  </v>
          </cell>
          <cell r="P1270" t="str">
            <v xml:space="preserve">  </v>
          </cell>
        </row>
        <row r="1271">
          <cell r="H1271" t="str">
            <v xml:space="preserve">  </v>
          </cell>
          <cell r="I1271" t="str">
            <v xml:space="preserve">  </v>
          </cell>
          <cell r="J1271" t="str">
            <v xml:space="preserve">  </v>
          </cell>
          <cell r="K1271" t="str">
            <v xml:space="preserve">  </v>
          </cell>
          <cell r="L1271" t="str">
            <v xml:space="preserve">  </v>
          </cell>
          <cell r="M1271" t="str">
            <v xml:space="preserve">  </v>
          </cell>
          <cell r="N1271" t="str">
            <v xml:space="preserve">  </v>
          </cell>
          <cell r="O1271" t="str">
            <v xml:space="preserve">  </v>
          </cell>
          <cell r="P1271" t="str">
            <v xml:space="preserve">  </v>
          </cell>
        </row>
        <row r="1272">
          <cell r="H1272" t="str">
            <v xml:space="preserve">  </v>
          </cell>
          <cell r="I1272" t="str">
            <v xml:space="preserve">  </v>
          </cell>
          <cell r="J1272" t="str">
            <v xml:space="preserve">  </v>
          </cell>
          <cell r="K1272" t="str">
            <v xml:space="preserve">  </v>
          </cell>
          <cell r="L1272" t="str">
            <v xml:space="preserve">  </v>
          </cell>
          <cell r="M1272" t="str">
            <v xml:space="preserve">  </v>
          </cell>
          <cell r="N1272" t="str">
            <v xml:space="preserve">  </v>
          </cell>
          <cell r="O1272" t="str">
            <v xml:space="preserve">  </v>
          </cell>
          <cell r="P1272" t="str">
            <v xml:space="preserve">  </v>
          </cell>
        </row>
        <row r="1273">
          <cell r="H1273" t="str">
            <v xml:space="preserve">  </v>
          </cell>
          <cell r="I1273" t="str">
            <v xml:space="preserve">  </v>
          </cell>
          <cell r="J1273" t="str">
            <v xml:space="preserve">  </v>
          </cell>
          <cell r="K1273" t="str">
            <v xml:space="preserve">  </v>
          </cell>
          <cell r="L1273" t="str">
            <v xml:space="preserve">  </v>
          </cell>
          <cell r="M1273" t="str">
            <v xml:space="preserve">  </v>
          </cell>
          <cell r="N1273" t="str">
            <v xml:space="preserve">  </v>
          </cell>
          <cell r="O1273" t="str">
            <v xml:space="preserve">  </v>
          </cell>
          <cell r="P1273" t="str">
            <v xml:space="preserve">  </v>
          </cell>
        </row>
        <row r="1274">
          <cell r="C1274">
            <v>20855001</v>
          </cell>
          <cell r="D1274" t="str">
            <v>USD</v>
          </cell>
          <cell r="E1274" t="str">
            <v>CAF</v>
          </cell>
          <cell r="F1274" t="str">
            <v>CFA 11968</v>
          </cell>
          <cell r="G1274" t="str">
            <v>GOBIERNO CENTRAL</v>
          </cell>
          <cell r="H1274" t="str">
            <v xml:space="preserve"> 07.12.2021 </v>
          </cell>
          <cell r="I1274">
            <v>34285714.289999999</v>
          </cell>
          <cell r="J1274" t="str">
            <v xml:space="preserve">  </v>
          </cell>
          <cell r="K1274" t="str">
            <v xml:space="preserve">  </v>
          </cell>
          <cell r="L1274" t="str">
            <v xml:space="preserve">  </v>
          </cell>
          <cell r="M1274" t="str">
            <v xml:space="preserve">  </v>
          </cell>
          <cell r="N1274" t="str">
            <v xml:space="preserve">  </v>
          </cell>
          <cell r="O1274" t="str">
            <v xml:space="preserve">  </v>
          </cell>
          <cell r="P1274">
            <v>34285714.289999999</v>
          </cell>
        </row>
        <row r="1275">
          <cell r="H1275" t="str">
            <v xml:space="preserve">  </v>
          </cell>
          <cell r="I1275" t="str">
            <v xml:space="preserve">  </v>
          </cell>
          <cell r="J1275" t="str">
            <v xml:space="preserve">  </v>
          </cell>
          <cell r="K1275" t="str">
            <v xml:space="preserve">  </v>
          </cell>
          <cell r="L1275" t="str">
            <v xml:space="preserve">  </v>
          </cell>
          <cell r="M1275" t="str">
            <v xml:space="preserve">  </v>
          </cell>
          <cell r="N1275" t="str">
            <v xml:space="preserve">  </v>
          </cell>
          <cell r="O1275" t="str">
            <v xml:space="preserve">  </v>
          </cell>
          <cell r="P1275" t="str">
            <v xml:space="preserve">  </v>
          </cell>
        </row>
        <row r="1276">
          <cell r="H1276" t="str">
            <v xml:space="preserve">  </v>
          </cell>
          <cell r="I1276" t="str">
            <v xml:space="preserve">  </v>
          </cell>
          <cell r="J1276" t="str">
            <v xml:space="preserve">  </v>
          </cell>
          <cell r="K1276" t="str">
            <v xml:space="preserve">  </v>
          </cell>
          <cell r="L1276" t="str">
            <v xml:space="preserve">  </v>
          </cell>
          <cell r="M1276" t="str">
            <v xml:space="preserve">  </v>
          </cell>
          <cell r="N1276" t="str">
            <v xml:space="preserve">  </v>
          </cell>
          <cell r="O1276" t="str">
            <v xml:space="preserve">  </v>
          </cell>
          <cell r="P1276" t="str">
            <v xml:space="preserve">  </v>
          </cell>
        </row>
        <row r="1277">
          <cell r="H1277" t="str">
            <v xml:space="preserve">  </v>
          </cell>
          <cell r="I1277" t="str">
            <v xml:space="preserve">  </v>
          </cell>
          <cell r="J1277" t="str">
            <v xml:space="preserve">  </v>
          </cell>
          <cell r="K1277" t="str">
            <v xml:space="preserve">  </v>
          </cell>
          <cell r="L1277" t="str">
            <v xml:space="preserve">  </v>
          </cell>
          <cell r="M1277" t="str">
            <v xml:space="preserve">  </v>
          </cell>
          <cell r="N1277" t="str">
            <v xml:space="preserve">  </v>
          </cell>
          <cell r="O1277" t="str">
            <v xml:space="preserve">  </v>
          </cell>
          <cell r="P1277" t="str">
            <v xml:space="preserve">  </v>
          </cell>
        </row>
        <row r="1278">
          <cell r="H1278" t="str">
            <v xml:space="preserve">  </v>
          </cell>
          <cell r="I1278" t="str">
            <v xml:space="preserve">  </v>
          </cell>
          <cell r="J1278" t="str">
            <v xml:space="preserve">  </v>
          </cell>
          <cell r="K1278" t="str">
            <v xml:space="preserve">  </v>
          </cell>
          <cell r="L1278" t="str">
            <v xml:space="preserve">  </v>
          </cell>
          <cell r="M1278" t="str">
            <v xml:space="preserve">  </v>
          </cell>
          <cell r="N1278" t="str">
            <v xml:space="preserve">  </v>
          </cell>
          <cell r="O1278" t="str">
            <v xml:space="preserve">  </v>
          </cell>
          <cell r="P1278" t="str">
            <v xml:space="preserve">  </v>
          </cell>
        </row>
        <row r="1279">
          <cell r="H1279" t="str">
            <v xml:space="preserve">  </v>
          </cell>
          <cell r="I1279" t="str">
            <v xml:space="preserve">  </v>
          </cell>
          <cell r="J1279" t="str">
            <v xml:space="preserve">  </v>
          </cell>
          <cell r="K1279" t="str">
            <v xml:space="preserve">  </v>
          </cell>
          <cell r="L1279" t="str">
            <v xml:space="preserve">  </v>
          </cell>
          <cell r="M1279" t="str">
            <v xml:space="preserve">  </v>
          </cell>
          <cell r="N1279" t="str">
            <v xml:space="preserve">  </v>
          </cell>
          <cell r="O1279" t="str">
            <v xml:space="preserve">  </v>
          </cell>
          <cell r="P1279" t="str">
            <v xml:space="preserve">  </v>
          </cell>
        </row>
        <row r="1280">
          <cell r="C1280">
            <v>20856000</v>
          </cell>
          <cell r="D1280" t="str">
            <v>USD</v>
          </cell>
          <cell r="E1280" t="str">
            <v>CAF</v>
          </cell>
          <cell r="F1280" t="str">
            <v>CFA 11632</v>
          </cell>
          <cell r="G1280" t="str">
            <v>CONAFIPS</v>
          </cell>
          <cell r="H1280" t="str">
            <v xml:space="preserve"> 07.12.2021 </v>
          </cell>
          <cell r="I1280">
            <v>75000000</v>
          </cell>
          <cell r="J1280" t="str">
            <v xml:space="preserve">  </v>
          </cell>
          <cell r="K1280" t="str">
            <v xml:space="preserve">  </v>
          </cell>
          <cell r="L1280" t="str">
            <v xml:space="preserve">  </v>
          </cell>
          <cell r="M1280" t="str">
            <v xml:space="preserve">  </v>
          </cell>
          <cell r="N1280" t="str">
            <v xml:space="preserve">  </v>
          </cell>
          <cell r="O1280" t="str">
            <v xml:space="preserve">  </v>
          </cell>
          <cell r="P1280">
            <v>75000000</v>
          </cell>
        </row>
        <row r="1281">
          <cell r="H1281" t="str">
            <v xml:space="preserve">  </v>
          </cell>
          <cell r="I1281" t="str">
            <v xml:space="preserve">  </v>
          </cell>
          <cell r="J1281" t="str">
            <v xml:space="preserve">  </v>
          </cell>
          <cell r="K1281" t="str">
            <v xml:space="preserve">  </v>
          </cell>
          <cell r="L1281" t="str">
            <v xml:space="preserve">  </v>
          </cell>
          <cell r="M1281" t="str">
            <v xml:space="preserve">  </v>
          </cell>
          <cell r="N1281" t="str">
            <v xml:space="preserve">  </v>
          </cell>
          <cell r="O1281" t="str">
            <v xml:space="preserve">  </v>
          </cell>
          <cell r="P1281" t="str">
            <v xml:space="preserve">  </v>
          </cell>
        </row>
        <row r="1282">
          <cell r="H1282" t="str">
            <v xml:space="preserve">  </v>
          </cell>
          <cell r="I1282" t="str">
            <v xml:space="preserve">  </v>
          </cell>
          <cell r="J1282" t="str">
            <v xml:space="preserve">  </v>
          </cell>
          <cell r="K1282" t="str">
            <v xml:space="preserve">  </v>
          </cell>
          <cell r="L1282" t="str">
            <v xml:space="preserve">  </v>
          </cell>
          <cell r="M1282" t="str">
            <v xml:space="preserve">  </v>
          </cell>
          <cell r="N1282" t="str">
            <v xml:space="preserve">  </v>
          </cell>
          <cell r="O1282" t="str">
            <v xml:space="preserve">  </v>
          </cell>
          <cell r="P1282" t="str">
            <v xml:space="preserve">  </v>
          </cell>
        </row>
        <row r="1283">
          <cell r="H1283" t="str">
            <v xml:space="preserve">  </v>
          </cell>
          <cell r="I1283" t="str">
            <v xml:space="preserve">  </v>
          </cell>
          <cell r="J1283" t="str">
            <v xml:space="preserve">  </v>
          </cell>
          <cell r="K1283" t="str">
            <v xml:space="preserve">  </v>
          </cell>
          <cell r="L1283" t="str">
            <v xml:space="preserve">  </v>
          </cell>
          <cell r="M1283" t="str">
            <v xml:space="preserve">  </v>
          </cell>
          <cell r="N1283" t="str">
            <v xml:space="preserve">  </v>
          </cell>
          <cell r="O1283" t="str">
            <v xml:space="preserve">  </v>
          </cell>
          <cell r="P1283" t="str">
            <v xml:space="preserve">  </v>
          </cell>
        </row>
        <row r="1284">
          <cell r="H1284" t="str">
            <v xml:space="preserve">  </v>
          </cell>
          <cell r="I1284" t="str">
            <v xml:space="preserve">  </v>
          </cell>
          <cell r="J1284" t="str">
            <v xml:space="preserve">  </v>
          </cell>
          <cell r="K1284" t="str">
            <v xml:space="preserve">  </v>
          </cell>
          <cell r="L1284" t="str">
            <v xml:space="preserve">  </v>
          </cell>
          <cell r="M1284" t="str">
            <v xml:space="preserve">  </v>
          </cell>
          <cell r="N1284" t="str">
            <v xml:space="preserve">  </v>
          </cell>
          <cell r="O1284" t="str">
            <v xml:space="preserve">  </v>
          </cell>
          <cell r="P1284" t="str">
            <v xml:space="preserve">  </v>
          </cell>
        </row>
        <row r="1285">
          <cell r="H1285" t="str">
            <v xml:space="preserve">  </v>
          </cell>
          <cell r="I1285" t="str">
            <v xml:space="preserve">  </v>
          </cell>
          <cell r="J1285" t="str">
            <v xml:space="preserve">  </v>
          </cell>
          <cell r="K1285" t="str">
            <v xml:space="preserve">  </v>
          </cell>
          <cell r="L1285" t="str">
            <v xml:space="preserve">  </v>
          </cell>
          <cell r="M1285" t="str">
            <v xml:space="preserve">  </v>
          </cell>
          <cell r="N1285" t="str">
            <v xml:space="preserve">  </v>
          </cell>
          <cell r="O1285" t="str">
            <v xml:space="preserve">  </v>
          </cell>
          <cell r="P1285" t="str">
            <v xml:space="preserve">  </v>
          </cell>
        </row>
        <row r="1286">
          <cell r="C1286">
            <v>20857000</v>
          </cell>
          <cell r="D1286" t="str">
            <v>USD</v>
          </cell>
          <cell r="E1286" t="str">
            <v>CAF</v>
          </cell>
          <cell r="F1286" t="str">
            <v>CFA 11688</v>
          </cell>
          <cell r="G1286" t="str">
            <v>GOBIERNO CENTRAL</v>
          </cell>
          <cell r="H1286" t="str">
            <v xml:space="preserve"> 08.03.2022 </v>
          </cell>
          <cell r="I1286">
            <v>66346153.859999999</v>
          </cell>
          <cell r="J1286" t="str">
            <v xml:space="preserve">  </v>
          </cell>
          <cell r="K1286" t="str">
            <v xml:space="preserve">  </v>
          </cell>
          <cell r="L1286" t="str">
            <v xml:space="preserve">  </v>
          </cell>
          <cell r="M1286" t="str">
            <v xml:space="preserve">  </v>
          </cell>
          <cell r="N1286" t="str">
            <v xml:space="preserve">  </v>
          </cell>
          <cell r="O1286" t="str">
            <v xml:space="preserve">  </v>
          </cell>
          <cell r="P1286">
            <v>66346153.859999999</v>
          </cell>
        </row>
        <row r="1287">
          <cell r="H1287" t="str">
            <v xml:space="preserve">  </v>
          </cell>
          <cell r="I1287" t="str">
            <v xml:space="preserve">  </v>
          </cell>
          <cell r="J1287" t="str">
            <v xml:space="preserve">  </v>
          </cell>
          <cell r="K1287" t="str">
            <v xml:space="preserve">  </v>
          </cell>
          <cell r="L1287" t="str">
            <v xml:space="preserve">  </v>
          </cell>
          <cell r="M1287" t="str">
            <v xml:space="preserve">  </v>
          </cell>
          <cell r="N1287" t="str">
            <v xml:space="preserve">  </v>
          </cell>
          <cell r="O1287" t="str">
            <v xml:space="preserve">  </v>
          </cell>
          <cell r="P1287" t="str">
            <v xml:space="preserve">  </v>
          </cell>
        </row>
        <row r="1288">
          <cell r="H1288" t="str">
            <v xml:space="preserve">  </v>
          </cell>
          <cell r="I1288" t="str">
            <v xml:space="preserve">  </v>
          </cell>
          <cell r="J1288" t="str">
            <v xml:space="preserve">  </v>
          </cell>
          <cell r="K1288" t="str">
            <v xml:space="preserve">  </v>
          </cell>
          <cell r="L1288" t="str">
            <v xml:space="preserve">  </v>
          </cell>
          <cell r="M1288" t="str">
            <v xml:space="preserve">  </v>
          </cell>
          <cell r="N1288" t="str">
            <v xml:space="preserve">  </v>
          </cell>
          <cell r="O1288" t="str">
            <v xml:space="preserve">  </v>
          </cell>
          <cell r="P1288" t="str">
            <v xml:space="preserve">  </v>
          </cell>
        </row>
        <row r="1289">
          <cell r="H1289" t="str">
            <v xml:space="preserve">  </v>
          </cell>
          <cell r="I1289" t="str">
            <v xml:space="preserve">  </v>
          </cell>
          <cell r="J1289" t="str">
            <v xml:space="preserve">  </v>
          </cell>
          <cell r="K1289" t="str">
            <v xml:space="preserve">  </v>
          </cell>
          <cell r="L1289" t="str">
            <v xml:space="preserve">  </v>
          </cell>
          <cell r="M1289" t="str">
            <v xml:space="preserve">  </v>
          </cell>
          <cell r="N1289" t="str">
            <v xml:space="preserve">  </v>
          </cell>
          <cell r="O1289" t="str">
            <v xml:space="preserve">  </v>
          </cell>
          <cell r="P1289" t="str">
            <v xml:space="preserve">  </v>
          </cell>
        </row>
        <row r="1290">
          <cell r="H1290" t="str">
            <v xml:space="preserve">  </v>
          </cell>
          <cell r="I1290" t="str">
            <v xml:space="preserve">  </v>
          </cell>
          <cell r="J1290" t="str">
            <v xml:space="preserve">  </v>
          </cell>
          <cell r="K1290" t="str">
            <v xml:space="preserve">  </v>
          </cell>
          <cell r="L1290" t="str">
            <v xml:space="preserve">  </v>
          </cell>
          <cell r="M1290" t="str">
            <v xml:space="preserve">  </v>
          </cell>
          <cell r="N1290" t="str">
            <v xml:space="preserve">  </v>
          </cell>
          <cell r="O1290" t="str">
            <v xml:space="preserve">  </v>
          </cell>
          <cell r="P1290" t="str">
            <v xml:space="preserve">  </v>
          </cell>
        </row>
        <row r="1291">
          <cell r="H1291" t="str">
            <v xml:space="preserve">  </v>
          </cell>
          <cell r="I1291" t="str">
            <v xml:space="preserve">  </v>
          </cell>
          <cell r="J1291" t="str">
            <v xml:space="preserve">  </v>
          </cell>
          <cell r="K1291" t="str">
            <v xml:space="preserve">  </v>
          </cell>
          <cell r="L1291" t="str">
            <v xml:space="preserve">  </v>
          </cell>
          <cell r="M1291" t="str">
            <v xml:space="preserve">  </v>
          </cell>
          <cell r="N1291" t="str">
            <v xml:space="preserve">  </v>
          </cell>
          <cell r="O1291" t="str">
            <v xml:space="preserve">  </v>
          </cell>
          <cell r="P1291" t="str">
            <v xml:space="preserve">  </v>
          </cell>
        </row>
        <row r="1292">
          <cell r="C1292">
            <v>20858000</v>
          </cell>
          <cell r="D1292" t="str">
            <v>USD</v>
          </cell>
          <cell r="E1292" t="str">
            <v>CAF</v>
          </cell>
          <cell r="F1292" t="str">
            <v>CFA 11682</v>
          </cell>
          <cell r="G1292" t="str">
            <v>GOBIERNO CENTRAL</v>
          </cell>
          <cell r="H1292" t="str">
            <v xml:space="preserve"> 08.03.2022 </v>
          </cell>
          <cell r="I1292">
            <v>44230769.240000002</v>
          </cell>
          <cell r="J1292" t="str">
            <v xml:space="preserve">  </v>
          </cell>
          <cell r="K1292" t="str">
            <v xml:space="preserve">  </v>
          </cell>
          <cell r="L1292" t="str">
            <v xml:space="preserve">  </v>
          </cell>
          <cell r="M1292" t="str">
            <v xml:space="preserve">  </v>
          </cell>
          <cell r="N1292" t="str">
            <v xml:space="preserve">  </v>
          </cell>
          <cell r="O1292" t="str">
            <v xml:space="preserve">  </v>
          </cell>
          <cell r="P1292">
            <v>44230769.240000002</v>
          </cell>
        </row>
        <row r="1293">
          <cell r="H1293" t="str">
            <v xml:space="preserve">  </v>
          </cell>
          <cell r="I1293" t="str">
            <v xml:space="preserve">  </v>
          </cell>
          <cell r="J1293" t="str">
            <v xml:space="preserve">  </v>
          </cell>
          <cell r="K1293" t="str">
            <v xml:space="preserve">  </v>
          </cell>
          <cell r="L1293" t="str">
            <v xml:space="preserve">  </v>
          </cell>
          <cell r="M1293" t="str">
            <v xml:space="preserve">  </v>
          </cell>
          <cell r="N1293" t="str">
            <v xml:space="preserve">  </v>
          </cell>
          <cell r="O1293" t="str">
            <v xml:space="preserve">  </v>
          </cell>
          <cell r="P1293" t="str">
            <v xml:space="preserve">  </v>
          </cell>
        </row>
        <row r="1294">
          <cell r="H1294" t="str">
            <v xml:space="preserve">  </v>
          </cell>
          <cell r="I1294" t="str">
            <v xml:space="preserve">  </v>
          </cell>
          <cell r="J1294" t="str">
            <v xml:space="preserve">  </v>
          </cell>
          <cell r="K1294" t="str">
            <v xml:space="preserve">  </v>
          </cell>
          <cell r="L1294" t="str">
            <v xml:space="preserve">  </v>
          </cell>
          <cell r="M1294" t="str">
            <v xml:space="preserve">  </v>
          </cell>
          <cell r="N1294" t="str">
            <v xml:space="preserve">  </v>
          </cell>
          <cell r="O1294" t="str">
            <v xml:space="preserve">  </v>
          </cell>
          <cell r="P1294" t="str">
            <v xml:space="preserve">  </v>
          </cell>
        </row>
        <row r="1295">
          <cell r="H1295" t="str">
            <v xml:space="preserve">  </v>
          </cell>
          <cell r="I1295" t="str">
            <v xml:space="preserve">  </v>
          </cell>
          <cell r="J1295" t="str">
            <v xml:space="preserve">  </v>
          </cell>
          <cell r="K1295" t="str">
            <v xml:space="preserve">  </v>
          </cell>
          <cell r="L1295" t="str">
            <v xml:space="preserve">  </v>
          </cell>
          <cell r="M1295" t="str">
            <v xml:space="preserve">  </v>
          </cell>
          <cell r="N1295" t="str">
            <v xml:space="preserve">  </v>
          </cell>
          <cell r="O1295" t="str">
            <v xml:space="preserve">  </v>
          </cell>
          <cell r="P1295" t="str">
            <v xml:space="preserve">  </v>
          </cell>
        </row>
        <row r="1296">
          <cell r="H1296" t="str">
            <v xml:space="preserve">  </v>
          </cell>
          <cell r="I1296" t="str">
            <v xml:space="preserve">  </v>
          </cell>
          <cell r="J1296" t="str">
            <v xml:space="preserve">  </v>
          </cell>
          <cell r="K1296" t="str">
            <v xml:space="preserve">  </v>
          </cell>
          <cell r="L1296" t="str">
            <v xml:space="preserve">  </v>
          </cell>
          <cell r="M1296" t="str">
            <v xml:space="preserve">  </v>
          </cell>
          <cell r="N1296" t="str">
            <v xml:space="preserve">  </v>
          </cell>
          <cell r="O1296" t="str">
            <v xml:space="preserve">  </v>
          </cell>
          <cell r="P1296" t="str">
            <v xml:space="preserve">  </v>
          </cell>
        </row>
        <row r="1297">
          <cell r="H1297" t="str">
            <v xml:space="preserve">  </v>
          </cell>
          <cell r="I1297" t="str">
            <v xml:space="preserve">  </v>
          </cell>
          <cell r="J1297" t="str">
            <v xml:space="preserve">  </v>
          </cell>
          <cell r="K1297" t="str">
            <v xml:space="preserve">  </v>
          </cell>
          <cell r="L1297" t="str">
            <v xml:space="preserve">  </v>
          </cell>
          <cell r="M1297" t="str">
            <v xml:space="preserve">  </v>
          </cell>
          <cell r="N1297" t="str">
            <v xml:space="preserve">  </v>
          </cell>
          <cell r="O1297" t="str">
            <v xml:space="preserve">  </v>
          </cell>
          <cell r="P1297" t="str">
            <v xml:space="preserve">  </v>
          </cell>
        </row>
        <row r="1298">
          <cell r="C1298">
            <v>20859000</v>
          </cell>
          <cell r="D1298" t="str">
            <v>USD</v>
          </cell>
          <cell r="E1298" t="str">
            <v>CAF</v>
          </cell>
          <cell r="F1298" t="str">
            <v>CFA 11684</v>
          </cell>
          <cell r="G1298" t="str">
            <v>GOBIERNO CENTRAL</v>
          </cell>
          <cell r="H1298" t="str">
            <v xml:space="preserve"> 08.03.2022 </v>
          </cell>
          <cell r="I1298">
            <v>44230769.240000002</v>
          </cell>
          <cell r="J1298" t="str">
            <v xml:space="preserve">  </v>
          </cell>
          <cell r="K1298" t="str">
            <v xml:space="preserve">  </v>
          </cell>
          <cell r="L1298" t="str">
            <v xml:space="preserve">  </v>
          </cell>
          <cell r="M1298" t="str">
            <v xml:space="preserve">  </v>
          </cell>
          <cell r="N1298" t="str">
            <v xml:space="preserve">  </v>
          </cell>
          <cell r="O1298" t="str">
            <v xml:space="preserve">  </v>
          </cell>
          <cell r="P1298">
            <v>44230769.240000002</v>
          </cell>
        </row>
        <row r="1299">
          <cell r="H1299" t="str">
            <v xml:space="preserve">  </v>
          </cell>
          <cell r="I1299" t="str">
            <v xml:space="preserve">  </v>
          </cell>
          <cell r="J1299" t="str">
            <v xml:space="preserve">  </v>
          </cell>
          <cell r="K1299" t="str">
            <v xml:space="preserve">  </v>
          </cell>
          <cell r="L1299" t="str">
            <v xml:space="preserve">  </v>
          </cell>
          <cell r="M1299" t="str">
            <v xml:space="preserve">  </v>
          </cell>
          <cell r="N1299" t="str">
            <v xml:space="preserve">  </v>
          </cell>
          <cell r="O1299" t="str">
            <v xml:space="preserve">  </v>
          </cell>
          <cell r="P1299" t="str">
            <v xml:space="preserve">  </v>
          </cell>
        </row>
        <row r="1300">
          <cell r="H1300" t="str">
            <v xml:space="preserve">  </v>
          </cell>
          <cell r="I1300" t="str">
            <v xml:space="preserve">  </v>
          </cell>
          <cell r="J1300" t="str">
            <v xml:space="preserve">  </v>
          </cell>
          <cell r="K1300" t="str">
            <v xml:space="preserve">  </v>
          </cell>
          <cell r="L1300" t="str">
            <v xml:space="preserve">  </v>
          </cell>
          <cell r="M1300" t="str">
            <v xml:space="preserve">  </v>
          </cell>
          <cell r="N1300" t="str">
            <v xml:space="preserve">  </v>
          </cell>
          <cell r="O1300" t="str">
            <v xml:space="preserve">  </v>
          </cell>
          <cell r="P1300" t="str">
            <v xml:space="preserve">  </v>
          </cell>
        </row>
        <row r="1301">
          <cell r="H1301" t="str">
            <v xml:space="preserve">  </v>
          </cell>
          <cell r="I1301" t="str">
            <v xml:space="preserve">  </v>
          </cell>
          <cell r="J1301" t="str">
            <v xml:space="preserve">  </v>
          </cell>
          <cell r="K1301" t="str">
            <v xml:space="preserve">  </v>
          </cell>
          <cell r="L1301" t="str">
            <v xml:space="preserve">  </v>
          </cell>
          <cell r="M1301" t="str">
            <v xml:space="preserve">  </v>
          </cell>
          <cell r="N1301" t="str">
            <v xml:space="preserve">  </v>
          </cell>
          <cell r="O1301" t="str">
            <v xml:space="preserve">  </v>
          </cell>
          <cell r="P1301" t="str">
            <v xml:space="preserve">  </v>
          </cell>
        </row>
        <row r="1302">
          <cell r="H1302" t="str">
            <v xml:space="preserve">  </v>
          </cell>
          <cell r="I1302" t="str">
            <v xml:space="preserve">  </v>
          </cell>
          <cell r="J1302" t="str">
            <v xml:space="preserve">  </v>
          </cell>
          <cell r="K1302" t="str">
            <v xml:space="preserve">  </v>
          </cell>
          <cell r="L1302" t="str">
            <v xml:space="preserve">  </v>
          </cell>
          <cell r="M1302" t="str">
            <v xml:space="preserve">  </v>
          </cell>
          <cell r="N1302" t="str">
            <v xml:space="preserve">  </v>
          </cell>
          <cell r="O1302" t="str">
            <v xml:space="preserve">  </v>
          </cell>
          <cell r="P1302" t="str">
            <v xml:space="preserve">  </v>
          </cell>
        </row>
        <row r="1303">
          <cell r="H1303" t="str">
            <v xml:space="preserve">  </v>
          </cell>
          <cell r="I1303" t="str">
            <v xml:space="preserve">  </v>
          </cell>
          <cell r="J1303" t="str">
            <v xml:space="preserve">  </v>
          </cell>
          <cell r="K1303" t="str">
            <v xml:space="preserve">  </v>
          </cell>
          <cell r="L1303" t="str">
            <v xml:space="preserve">  </v>
          </cell>
          <cell r="M1303" t="str">
            <v xml:space="preserve">  </v>
          </cell>
          <cell r="N1303" t="str">
            <v xml:space="preserve">  </v>
          </cell>
          <cell r="O1303" t="str">
            <v xml:space="preserve">  </v>
          </cell>
          <cell r="P1303" t="str">
            <v xml:space="preserve">  </v>
          </cell>
        </row>
        <row r="1304">
          <cell r="C1304">
            <v>20860000</v>
          </cell>
          <cell r="D1304" t="str">
            <v>USD</v>
          </cell>
          <cell r="E1304" t="str">
            <v>CAF</v>
          </cell>
          <cell r="F1304" t="str">
            <v>CFA 11740</v>
          </cell>
          <cell r="G1304" t="str">
            <v>MUN. GUAYAQUIL</v>
          </cell>
          <cell r="H1304" t="str">
            <v xml:space="preserve"> 25.05.2022 </v>
          </cell>
          <cell r="I1304">
            <v>25126065.760000002</v>
          </cell>
          <cell r="J1304" t="str">
            <v xml:space="preserve">  </v>
          </cell>
          <cell r="K1304" t="str">
            <v xml:space="preserve">  </v>
          </cell>
          <cell r="L1304" t="str">
            <v xml:space="preserve">  </v>
          </cell>
          <cell r="M1304" t="str">
            <v xml:space="preserve">  </v>
          </cell>
          <cell r="N1304" t="str">
            <v xml:space="preserve">  </v>
          </cell>
          <cell r="O1304" t="str">
            <v xml:space="preserve">  </v>
          </cell>
          <cell r="P1304">
            <v>25126065.760000002</v>
          </cell>
        </row>
        <row r="1305">
          <cell r="H1305" t="str">
            <v xml:space="preserve">  </v>
          </cell>
          <cell r="I1305" t="str">
            <v xml:space="preserve">  </v>
          </cell>
          <cell r="J1305" t="str">
            <v xml:space="preserve">  </v>
          </cell>
          <cell r="K1305" t="str">
            <v xml:space="preserve">  </v>
          </cell>
          <cell r="L1305" t="str">
            <v xml:space="preserve">  </v>
          </cell>
          <cell r="M1305" t="str">
            <v xml:space="preserve">  </v>
          </cell>
          <cell r="N1305" t="str">
            <v xml:space="preserve">  </v>
          </cell>
          <cell r="O1305" t="str">
            <v xml:space="preserve">  </v>
          </cell>
          <cell r="P1305" t="str">
            <v xml:space="preserve">  </v>
          </cell>
        </row>
        <row r="1306">
          <cell r="H1306" t="str">
            <v xml:space="preserve">  </v>
          </cell>
          <cell r="I1306" t="str">
            <v xml:space="preserve">  </v>
          </cell>
          <cell r="J1306" t="str">
            <v xml:space="preserve">  </v>
          </cell>
          <cell r="K1306" t="str">
            <v xml:space="preserve">  </v>
          </cell>
          <cell r="L1306" t="str">
            <v xml:space="preserve">  </v>
          </cell>
          <cell r="M1306" t="str">
            <v xml:space="preserve">  </v>
          </cell>
          <cell r="N1306" t="str">
            <v xml:space="preserve">  </v>
          </cell>
          <cell r="O1306" t="str">
            <v xml:space="preserve">  </v>
          </cell>
          <cell r="P1306" t="str">
            <v xml:space="preserve">  </v>
          </cell>
        </row>
        <row r="1307">
          <cell r="H1307" t="str">
            <v xml:space="preserve">  </v>
          </cell>
          <cell r="I1307" t="str">
            <v xml:space="preserve">  </v>
          </cell>
          <cell r="J1307" t="str">
            <v xml:space="preserve">  </v>
          </cell>
          <cell r="K1307" t="str">
            <v xml:space="preserve">  </v>
          </cell>
          <cell r="L1307" t="str">
            <v xml:space="preserve">  </v>
          </cell>
          <cell r="M1307" t="str">
            <v xml:space="preserve">  </v>
          </cell>
          <cell r="N1307" t="str">
            <v xml:space="preserve">  </v>
          </cell>
          <cell r="O1307" t="str">
            <v xml:space="preserve">  </v>
          </cell>
          <cell r="P1307" t="str">
            <v xml:space="preserve">  </v>
          </cell>
        </row>
        <row r="1308">
          <cell r="H1308" t="str">
            <v xml:space="preserve">  </v>
          </cell>
          <cell r="I1308" t="str">
            <v xml:space="preserve">  </v>
          </cell>
          <cell r="J1308" t="str">
            <v xml:space="preserve">  </v>
          </cell>
          <cell r="K1308" t="str">
            <v xml:space="preserve">  </v>
          </cell>
          <cell r="L1308" t="str">
            <v xml:space="preserve">  </v>
          </cell>
          <cell r="M1308" t="str">
            <v xml:space="preserve">  </v>
          </cell>
          <cell r="N1308" t="str">
            <v xml:space="preserve">  </v>
          </cell>
          <cell r="O1308" t="str">
            <v xml:space="preserve">  </v>
          </cell>
          <cell r="P1308" t="str">
            <v xml:space="preserve">  </v>
          </cell>
        </row>
        <row r="1309">
          <cell r="H1309" t="str">
            <v xml:space="preserve">  </v>
          </cell>
          <cell r="I1309" t="str">
            <v xml:space="preserve">  </v>
          </cell>
          <cell r="J1309" t="str">
            <v xml:space="preserve">  </v>
          </cell>
          <cell r="K1309" t="str">
            <v xml:space="preserve">  </v>
          </cell>
          <cell r="L1309" t="str">
            <v xml:space="preserve">  </v>
          </cell>
          <cell r="M1309" t="str">
            <v xml:space="preserve">  </v>
          </cell>
          <cell r="N1309" t="str">
            <v xml:space="preserve">  </v>
          </cell>
          <cell r="O1309" t="str">
            <v xml:space="preserve">  </v>
          </cell>
          <cell r="P1309" t="str">
            <v xml:space="preserve">  </v>
          </cell>
        </row>
        <row r="1310">
          <cell r="C1310">
            <v>20860001</v>
          </cell>
          <cell r="D1310" t="str">
            <v>USD</v>
          </cell>
          <cell r="E1310" t="str">
            <v>CAF</v>
          </cell>
          <cell r="F1310" t="str">
            <v>CFA 11832</v>
          </cell>
          <cell r="G1310" t="str">
            <v>MUN. GUAYAQUIL</v>
          </cell>
          <cell r="H1310" t="str">
            <v xml:space="preserve"> 25.05.2022 </v>
          </cell>
          <cell r="I1310">
            <v>14236762.689999999</v>
          </cell>
          <cell r="J1310" t="str">
            <v xml:space="preserve">  </v>
          </cell>
          <cell r="K1310" t="str">
            <v xml:space="preserve">  </v>
          </cell>
          <cell r="L1310" t="str">
            <v xml:space="preserve">  </v>
          </cell>
          <cell r="M1310" t="str">
            <v xml:space="preserve">  </v>
          </cell>
          <cell r="N1310" t="str">
            <v xml:space="preserve">  </v>
          </cell>
          <cell r="O1310" t="str">
            <v xml:space="preserve">  </v>
          </cell>
          <cell r="P1310">
            <v>14236762.689999999</v>
          </cell>
        </row>
        <row r="1311">
          <cell r="H1311" t="str">
            <v xml:space="preserve">  </v>
          </cell>
          <cell r="I1311" t="str">
            <v xml:space="preserve">  </v>
          </cell>
          <cell r="J1311" t="str">
            <v xml:space="preserve">  </v>
          </cell>
          <cell r="K1311" t="str">
            <v xml:space="preserve">  </v>
          </cell>
          <cell r="L1311" t="str">
            <v xml:space="preserve">  </v>
          </cell>
          <cell r="M1311" t="str">
            <v xml:space="preserve">  </v>
          </cell>
          <cell r="N1311" t="str">
            <v xml:space="preserve">  </v>
          </cell>
          <cell r="O1311" t="str">
            <v xml:space="preserve">  </v>
          </cell>
          <cell r="P1311" t="str">
            <v xml:space="preserve">  </v>
          </cell>
        </row>
        <row r="1312">
          <cell r="H1312" t="str">
            <v xml:space="preserve">  </v>
          </cell>
          <cell r="I1312" t="str">
            <v xml:space="preserve">  </v>
          </cell>
          <cell r="J1312" t="str">
            <v xml:space="preserve">  </v>
          </cell>
          <cell r="K1312" t="str">
            <v xml:space="preserve">  </v>
          </cell>
          <cell r="L1312" t="str">
            <v xml:space="preserve">  </v>
          </cell>
          <cell r="M1312" t="str">
            <v xml:space="preserve">  </v>
          </cell>
          <cell r="N1312" t="str">
            <v xml:space="preserve">  </v>
          </cell>
          <cell r="O1312" t="str">
            <v xml:space="preserve">  </v>
          </cell>
          <cell r="P1312" t="str">
            <v xml:space="preserve">  </v>
          </cell>
        </row>
        <row r="1313">
          <cell r="H1313" t="str">
            <v xml:space="preserve">  </v>
          </cell>
          <cell r="I1313" t="str">
            <v xml:space="preserve">  </v>
          </cell>
          <cell r="J1313" t="str">
            <v xml:space="preserve">  </v>
          </cell>
          <cell r="K1313" t="str">
            <v xml:space="preserve">  </v>
          </cell>
          <cell r="L1313" t="str">
            <v xml:space="preserve">  </v>
          </cell>
          <cell r="M1313" t="str">
            <v xml:space="preserve">  </v>
          </cell>
          <cell r="N1313" t="str">
            <v xml:space="preserve">  </v>
          </cell>
          <cell r="O1313" t="str">
            <v xml:space="preserve">  </v>
          </cell>
          <cell r="P1313" t="str">
            <v xml:space="preserve">  </v>
          </cell>
        </row>
        <row r="1314">
          <cell r="H1314" t="str">
            <v xml:space="preserve">  </v>
          </cell>
          <cell r="I1314" t="str">
            <v xml:space="preserve">  </v>
          </cell>
          <cell r="J1314" t="str">
            <v xml:space="preserve">  </v>
          </cell>
          <cell r="K1314" t="str">
            <v xml:space="preserve">  </v>
          </cell>
          <cell r="L1314" t="str">
            <v xml:space="preserve">  </v>
          </cell>
          <cell r="M1314" t="str">
            <v xml:space="preserve">  </v>
          </cell>
          <cell r="N1314" t="str">
            <v xml:space="preserve">  </v>
          </cell>
          <cell r="O1314" t="str">
            <v xml:space="preserve">  </v>
          </cell>
          <cell r="P1314" t="str">
            <v xml:space="preserve">  </v>
          </cell>
        </row>
        <row r="1315">
          <cell r="H1315" t="str">
            <v xml:space="preserve">  </v>
          </cell>
          <cell r="I1315" t="str">
            <v xml:space="preserve">  </v>
          </cell>
          <cell r="J1315" t="str">
            <v xml:space="preserve">  </v>
          </cell>
          <cell r="K1315" t="str">
            <v xml:space="preserve">  </v>
          </cell>
          <cell r="L1315" t="str">
            <v xml:space="preserve">  </v>
          </cell>
          <cell r="M1315" t="str">
            <v xml:space="preserve">  </v>
          </cell>
          <cell r="N1315" t="str">
            <v xml:space="preserve">  </v>
          </cell>
          <cell r="O1315" t="str">
            <v xml:space="preserve">  </v>
          </cell>
          <cell r="P1315" t="str">
            <v xml:space="preserve">  </v>
          </cell>
        </row>
        <row r="1316">
          <cell r="C1316">
            <v>20861000</v>
          </cell>
          <cell r="D1316" t="str">
            <v>USD</v>
          </cell>
          <cell r="E1316" t="str">
            <v>CAF</v>
          </cell>
          <cell r="F1316" t="str">
            <v>CFA 11899</v>
          </cell>
          <cell r="G1316" t="str">
            <v>GOBIERNO CENTRAL</v>
          </cell>
          <cell r="H1316" t="str">
            <v xml:space="preserve"> 21.12.2022 </v>
          </cell>
          <cell r="I1316">
            <v>230769230.75999999</v>
          </cell>
          <cell r="J1316" t="str">
            <v xml:space="preserve">  </v>
          </cell>
          <cell r="K1316" t="str">
            <v xml:space="preserve">  </v>
          </cell>
          <cell r="L1316" t="str">
            <v xml:space="preserve">  </v>
          </cell>
          <cell r="M1316" t="str">
            <v xml:space="preserve">  </v>
          </cell>
          <cell r="N1316" t="str">
            <v xml:space="preserve">  </v>
          </cell>
          <cell r="O1316" t="str">
            <v xml:space="preserve">  </v>
          </cell>
          <cell r="P1316">
            <v>230769230.75999999</v>
          </cell>
        </row>
        <row r="1317">
          <cell r="H1317" t="str">
            <v xml:space="preserve">  </v>
          </cell>
          <cell r="I1317" t="str">
            <v xml:space="preserve">  </v>
          </cell>
          <cell r="J1317" t="str">
            <v xml:space="preserve">  </v>
          </cell>
          <cell r="K1317" t="str">
            <v xml:space="preserve">  </v>
          </cell>
          <cell r="L1317" t="str">
            <v xml:space="preserve">  </v>
          </cell>
          <cell r="M1317" t="str">
            <v xml:space="preserve">  </v>
          </cell>
          <cell r="N1317" t="str">
            <v xml:space="preserve">  </v>
          </cell>
          <cell r="O1317" t="str">
            <v xml:space="preserve">  </v>
          </cell>
          <cell r="P1317" t="str">
            <v xml:space="preserve">  </v>
          </cell>
        </row>
        <row r="1318">
          <cell r="H1318" t="str">
            <v xml:space="preserve">  </v>
          </cell>
          <cell r="I1318" t="str">
            <v xml:space="preserve">  </v>
          </cell>
          <cell r="J1318" t="str">
            <v xml:space="preserve">  </v>
          </cell>
          <cell r="K1318" t="str">
            <v xml:space="preserve">  </v>
          </cell>
          <cell r="L1318" t="str">
            <v xml:space="preserve">  </v>
          </cell>
          <cell r="M1318" t="str">
            <v xml:space="preserve">  </v>
          </cell>
          <cell r="N1318" t="str">
            <v xml:space="preserve">  </v>
          </cell>
          <cell r="O1318" t="str">
            <v xml:space="preserve">  </v>
          </cell>
          <cell r="P1318" t="str">
            <v xml:space="preserve">  </v>
          </cell>
        </row>
        <row r="1319">
          <cell r="H1319" t="str">
            <v xml:space="preserve">  </v>
          </cell>
          <cell r="I1319" t="str">
            <v xml:space="preserve">  </v>
          </cell>
          <cell r="J1319" t="str">
            <v xml:space="preserve">  </v>
          </cell>
          <cell r="K1319" t="str">
            <v xml:space="preserve">  </v>
          </cell>
          <cell r="L1319" t="str">
            <v xml:space="preserve">  </v>
          </cell>
          <cell r="M1319" t="str">
            <v xml:space="preserve">  </v>
          </cell>
          <cell r="N1319" t="str">
            <v xml:space="preserve">  </v>
          </cell>
          <cell r="O1319" t="str">
            <v xml:space="preserve">  </v>
          </cell>
          <cell r="P1319" t="str">
            <v xml:space="preserve">  </v>
          </cell>
        </row>
        <row r="1320">
          <cell r="H1320" t="str">
            <v xml:space="preserve">  </v>
          </cell>
          <cell r="I1320" t="str">
            <v xml:space="preserve">  </v>
          </cell>
          <cell r="J1320" t="str">
            <v xml:space="preserve">  </v>
          </cell>
          <cell r="K1320" t="str">
            <v xml:space="preserve">  </v>
          </cell>
          <cell r="L1320" t="str">
            <v xml:space="preserve">  </v>
          </cell>
          <cell r="M1320" t="str">
            <v xml:space="preserve">  </v>
          </cell>
          <cell r="N1320" t="str">
            <v xml:space="preserve">  </v>
          </cell>
          <cell r="O1320" t="str">
            <v xml:space="preserve">  </v>
          </cell>
          <cell r="P1320" t="str">
            <v xml:space="preserve">  </v>
          </cell>
        </row>
        <row r="1321">
          <cell r="H1321" t="str">
            <v xml:space="preserve">  </v>
          </cell>
          <cell r="I1321" t="str">
            <v xml:space="preserve">  </v>
          </cell>
          <cell r="J1321" t="str">
            <v xml:space="preserve">  </v>
          </cell>
          <cell r="K1321" t="str">
            <v xml:space="preserve">  </v>
          </cell>
          <cell r="L1321" t="str">
            <v xml:space="preserve">  </v>
          </cell>
          <cell r="M1321" t="str">
            <v xml:space="preserve">  </v>
          </cell>
          <cell r="N1321" t="str">
            <v xml:space="preserve">  </v>
          </cell>
          <cell r="O1321" t="str">
            <v xml:space="preserve">  </v>
          </cell>
          <cell r="P1321" t="str">
            <v xml:space="preserve">  </v>
          </cell>
        </row>
        <row r="1322">
          <cell r="C1322">
            <v>20862000</v>
          </cell>
          <cell r="D1322" t="str">
            <v>USD</v>
          </cell>
          <cell r="E1322" t="str">
            <v>CAF</v>
          </cell>
          <cell r="F1322" t="str">
            <v>CFA 11904</v>
          </cell>
          <cell r="G1322" t="str">
            <v>MUN-LA LIBERTAD</v>
          </cell>
          <cell r="H1322" t="str">
            <v xml:space="preserve"> 23.12.2022 </v>
          </cell>
          <cell r="I1322">
            <v>10451547.470000001</v>
          </cell>
          <cell r="J1322" t="str">
            <v xml:space="preserve">  </v>
          </cell>
          <cell r="K1322" t="str">
            <v xml:space="preserve">  </v>
          </cell>
          <cell r="L1322" t="str">
            <v xml:space="preserve">  </v>
          </cell>
          <cell r="M1322" t="str">
            <v xml:space="preserve">  </v>
          </cell>
          <cell r="N1322" t="str">
            <v xml:space="preserve">  </v>
          </cell>
          <cell r="O1322" t="str">
            <v xml:space="preserve">  </v>
          </cell>
          <cell r="P1322">
            <v>10451547.470000001</v>
          </cell>
        </row>
        <row r="1323">
          <cell r="H1323" t="str">
            <v xml:space="preserve">  </v>
          </cell>
          <cell r="I1323" t="str">
            <v xml:space="preserve">  </v>
          </cell>
          <cell r="J1323" t="str">
            <v xml:space="preserve">  </v>
          </cell>
          <cell r="K1323" t="str">
            <v xml:space="preserve">  </v>
          </cell>
          <cell r="L1323" t="str">
            <v xml:space="preserve">  </v>
          </cell>
          <cell r="M1323" t="str">
            <v xml:space="preserve">  </v>
          </cell>
          <cell r="N1323" t="str">
            <v xml:space="preserve">  </v>
          </cell>
          <cell r="O1323" t="str">
            <v xml:space="preserve">  </v>
          </cell>
          <cell r="P1323" t="str">
            <v xml:space="preserve">  </v>
          </cell>
        </row>
        <row r="1324">
          <cell r="H1324" t="str">
            <v xml:space="preserve">  </v>
          </cell>
          <cell r="I1324" t="str">
            <v xml:space="preserve">  </v>
          </cell>
          <cell r="J1324" t="str">
            <v xml:space="preserve">  </v>
          </cell>
          <cell r="K1324" t="str">
            <v xml:space="preserve">  </v>
          </cell>
          <cell r="L1324" t="str">
            <v xml:space="preserve">  </v>
          </cell>
          <cell r="M1324" t="str">
            <v xml:space="preserve">  </v>
          </cell>
          <cell r="N1324" t="str">
            <v xml:space="preserve">  </v>
          </cell>
          <cell r="O1324" t="str">
            <v xml:space="preserve">  </v>
          </cell>
          <cell r="P1324" t="str">
            <v xml:space="preserve">  </v>
          </cell>
        </row>
        <row r="1325">
          <cell r="H1325" t="str">
            <v xml:space="preserve">  </v>
          </cell>
          <cell r="I1325" t="str">
            <v xml:space="preserve">  </v>
          </cell>
          <cell r="J1325" t="str">
            <v xml:space="preserve">  </v>
          </cell>
          <cell r="K1325" t="str">
            <v xml:space="preserve">  </v>
          </cell>
          <cell r="L1325" t="str">
            <v xml:space="preserve">  </v>
          </cell>
          <cell r="M1325" t="str">
            <v xml:space="preserve">  </v>
          </cell>
          <cell r="N1325" t="str">
            <v xml:space="preserve">  </v>
          </cell>
          <cell r="O1325" t="str">
            <v xml:space="preserve">  </v>
          </cell>
          <cell r="P1325" t="str">
            <v xml:space="preserve">  </v>
          </cell>
        </row>
        <row r="1326">
          <cell r="H1326" t="str">
            <v xml:space="preserve">  </v>
          </cell>
          <cell r="I1326" t="str">
            <v xml:space="preserve">  </v>
          </cell>
          <cell r="J1326" t="str">
            <v xml:space="preserve">  </v>
          </cell>
          <cell r="K1326" t="str">
            <v xml:space="preserve">  </v>
          </cell>
          <cell r="L1326" t="str">
            <v xml:space="preserve">  </v>
          </cell>
          <cell r="M1326" t="str">
            <v xml:space="preserve">  </v>
          </cell>
          <cell r="N1326" t="str">
            <v xml:space="preserve">  </v>
          </cell>
          <cell r="O1326" t="str">
            <v xml:space="preserve">  </v>
          </cell>
          <cell r="P1326" t="str">
            <v xml:space="preserve">  </v>
          </cell>
        </row>
        <row r="1327">
          <cell r="H1327" t="str">
            <v xml:space="preserve">  </v>
          </cell>
          <cell r="I1327" t="str">
            <v xml:space="preserve">  </v>
          </cell>
          <cell r="J1327" t="str">
            <v xml:space="preserve">  </v>
          </cell>
          <cell r="K1327" t="str">
            <v xml:space="preserve">  </v>
          </cell>
          <cell r="L1327" t="str">
            <v xml:space="preserve">  </v>
          </cell>
          <cell r="M1327" t="str">
            <v xml:space="preserve">  </v>
          </cell>
          <cell r="N1327" t="str">
            <v xml:space="preserve">  </v>
          </cell>
          <cell r="O1327" t="str">
            <v xml:space="preserve">  </v>
          </cell>
          <cell r="P1327" t="str">
            <v xml:space="preserve">  </v>
          </cell>
        </row>
        <row r="1328">
          <cell r="C1328">
            <v>20863000</v>
          </cell>
          <cell r="D1328" t="str">
            <v>USD</v>
          </cell>
          <cell r="E1328" t="str">
            <v>CAF</v>
          </cell>
          <cell r="F1328" t="str">
            <v>CFA 12016</v>
          </cell>
          <cell r="G1328" t="str">
            <v>CONAFIPS</v>
          </cell>
          <cell r="H1328" t="str">
            <v xml:space="preserve"> 24.05.2023 </v>
          </cell>
          <cell r="I1328">
            <v>70312500</v>
          </cell>
          <cell r="J1328" t="str">
            <v xml:space="preserve">  </v>
          </cell>
          <cell r="K1328" t="str">
            <v xml:space="preserve">  </v>
          </cell>
          <cell r="L1328" t="str">
            <v xml:space="preserve">  </v>
          </cell>
          <cell r="M1328" t="str">
            <v xml:space="preserve">  </v>
          </cell>
          <cell r="N1328" t="str">
            <v xml:space="preserve">  </v>
          </cell>
          <cell r="O1328" t="str">
            <v xml:space="preserve">  </v>
          </cell>
          <cell r="P1328">
            <v>70312500</v>
          </cell>
        </row>
        <row r="1329">
          <cell r="H1329" t="str">
            <v xml:space="preserve">  </v>
          </cell>
          <cell r="I1329" t="str">
            <v xml:space="preserve">  </v>
          </cell>
          <cell r="J1329" t="str">
            <v xml:space="preserve">  </v>
          </cell>
          <cell r="K1329" t="str">
            <v xml:space="preserve">  </v>
          </cell>
          <cell r="L1329" t="str">
            <v xml:space="preserve">  </v>
          </cell>
          <cell r="M1329" t="str">
            <v xml:space="preserve">  </v>
          </cell>
          <cell r="N1329" t="str">
            <v xml:space="preserve">  </v>
          </cell>
          <cell r="O1329" t="str">
            <v xml:space="preserve">  </v>
          </cell>
          <cell r="P1329" t="str">
            <v xml:space="preserve">  </v>
          </cell>
        </row>
        <row r="1330">
          <cell r="H1330" t="str">
            <v xml:space="preserve">  </v>
          </cell>
          <cell r="I1330" t="str">
            <v xml:space="preserve">  </v>
          </cell>
          <cell r="J1330" t="str">
            <v xml:space="preserve">  </v>
          </cell>
          <cell r="K1330" t="str">
            <v xml:space="preserve">  </v>
          </cell>
          <cell r="L1330" t="str">
            <v xml:space="preserve">  </v>
          </cell>
          <cell r="M1330" t="str">
            <v xml:space="preserve">  </v>
          </cell>
          <cell r="N1330" t="str">
            <v xml:space="preserve">  </v>
          </cell>
          <cell r="O1330" t="str">
            <v xml:space="preserve">  </v>
          </cell>
          <cell r="P1330" t="str">
            <v xml:space="preserve">  </v>
          </cell>
        </row>
        <row r="1331">
          <cell r="H1331" t="str">
            <v xml:space="preserve">  </v>
          </cell>
          <cell r="I1331" t="str">
            <v xml:space="preserve">  </v>
          </cell>
          <cell r="J1331" t="str">
            <v xml:space="preserve">  </v>
          </cell>
          <cell r="K1331" t="str">
            <v xml:space="preserve">  </v>
          </cell>
          <cell r="L1331" t="str">
            <v xml:space="preserve">  </v>
          </cell>
          <cell r="M1331" t="str">
            <v xml:space="preserve">  </v>
          </cell>
          <cell r="N1331" t="str">
            <v xml:space="preserve">  </v>
          </cell>
          <cell r="O1331" t="str">
            <v xml:space="preserve">  </v>
          </cell>
          <cell r="P1331" t="str">
            <v xml:space="preserve">  </v>
          </cell>
        </row>
        <row r="1332">
          <cell r="H1332" t="str">
            <v xml:space="preserve">  </v>
          </cell>
          <cell r="I1332" t="str">
            <v xml:space="preserve">  </v>
          </cell>
          <cell r="J1332" t="str">
            <v xml:space="preserve">  </v>
          </cell>
          <cell r="K1332" t="str">
            <v xml:space="preserve">  </v>
          </cell>
          <cell r="L1332" t="str">
            <v xml:space="preserve">  </v>
          </cell>
          <cell r="M1332" t="str">
            <v xml:space="preserve">  </v>
          </cell>
          <cell r="N1332" t="str">
            <v xml:space="preserve">  </v>
          </cell>
          <cell r="O1332" t="str">
            <v xml:space="preserve">  </v>
          </cell>
          <cell r="P1332" t="str">
            <v xml:space="preserve">  </v>
          </cell>
        </row>
        <row r="1333">
          <cell r="H1333" t="str">
            <v xml:space="preserve">  </v>
          </cell>
          <cell r="I1333" t="str">
            <v xml:space="preserve">  </v>
          </cell>
          <cell r="J1333" t="str">
            <v xml:space="preserve">  </v>
          </cell>
          <cell r="K1333" t="str">
            <v xml:space="preserve">  </v>
          </cell>
          <cell r="L1333" t="str">
            <v xml:space="preserve">  </v>
          </cell>
          <cell r="M1333" t="str">
            <v xml:space="preserve">  </v>
          </cell>
          <cell r="N1333" t="str">
            <v xml:space="preserve">  </v>
          </cell>
          <cell r="O1333" t="str">
            <v xml:space="preserve">  </v>
          </cell>
          <cell r="P1333" t="str">
            <v xml:space="preserve">  </v>
          </cell>
        </row>
        <row r="1334">
          <cell r="C1334">
            <v>20864000</v>
          </cell>
          <cell r="D1334" t="str">
            <v>USD</v>
          </cell>
          <cell r="E1334" t="str">
            <v>CAF</v>
          </cell>
          <cell r="F1334" t="str">
            <v>CFA 12048</v>
          </cell>
          <cell r="G1334" t="str">
            <v>MUN-SAMBORONDON</v>
          </cell>
          <cell r="H1334" t="str">
            <v xml:space="preserve"> 06.07.2023 </v>
          </cell>
          <cell r="I1334">
            <v>14692427.5</v>
          </cell>
          <cell r="J1334">
            <v>3000000</v>
          </cell>
          <cell r="K1334" t="str">
            <v xml:space="preserve">  </v>
          </cell>
          <cell r="L1334" t="str">
            <v xml:space="preserve">  </v>
          </cell>
          <cell r="M1334" t="str">
            <v xml:space="preserve">  </v>
          </cell>
          <cell r="N1334" t="str">
            <v xml:space="preserve">  </v>
          </cell>
          <cell r="O1334" t="str">
            <v xml:space="preserve">  </v>
          </cell>
          <cell r="P1334">
            <v>17692427.5</v>
          </cell>
        </row>
        <row r="1335">
          <cell r="H1335" t="str">
            <v xml:space="preserve">  </v>
          </cell>
          <cell r="I1335" t="str">
            <v xml:space="preserve">  </v>
          </cell>
          <cell r="J1335" t="str">
            <v xml:space="preserve">  </v>
          </cell>
          <cell r="K1335" t="str">
            <v xml:space="preserve">  </v>
          </cell>
          <cell r="L1335" t="str">
            <v xml:space="preserve">  </v>
          </cell>
          <cell r="M1335" t="str">
            <v xml:space="preserve">  </v>
          </cell>
          <cell r="N1335" t="str">
            <v xml:space="preserve">  </v>
          </cell>
          <cell r="O1335" t="str">
            <v xml:space="preserve">  </v>
          </cell>
          <cell r="P1335" t="str">
            <v xml:space="preserve">  </v>
          </cell>
        </row>
        <row r="1336">
          <cell r="H1336" t="str">
            <v xml:space="preserve">  </v>
          </cell>
          <cell r="I1336" t="str">
            <v xml:space="preserve">  </v>
          </cell>
          <cell r="J1336" t="str">
            <v xml:space="preserve">  </v>
          </cell>
          <cell r="K1336" t="str">
            <v xml:space="preserve">  </v>
          </cell>
          <cell r="L1336" t="str">
            <v xml:space="preserve">  </v>
          </cell>
          <cell r="M1336" t="str">
            <v xml:space="preserve">  </v>
          </cell>
          <cell r="N1336" t="str">
            <v xml:space="preserve">  </v>
          </cell>
          <cell r="O1336" t="str">
            <v xml:space="preserve">  </v>
          </cell>
          <cell r="P1336" t="str">
            <v xml:space="preserve">  </v>
          </cell>
        </row>
        <row r="1337">
          <cell r="H1337" t="str">
            <v xml:space="preserve">  </v>
          </cell>
          <cell r="I1337" t="str">
            <v xml:space="preserve">  </v>
          </cell>
          <cell r="J1337" t="str">
            <v xml:space="preserve">  </v>
          </cell>
          <cell r="K1337" t="str">
            <v xml:space="preserve">  </v>
          </cell>
          <cell r="L1337" t="str">
            <v xml:space="preserve">  </v>
          </cell>
          <cell r="M1337" t="str">
            <v xml:space="preserve">  </v>
          </cell>
          <cell r="N1337" t="str">
            <v xml:space="preserve">  </v>
          </cell>
          <cell r="O1337" t="str">
            <v xml:space="preserve">  </v>
          </cell>
          <cell r="P1337" t="str">
            <v xml:space="preserve">  </v>
          </cell>
        </row>
        <row r="1338">
          <cell r="H1338" t="str">
            <v xml:space="preserve">  </v>
          </cell>
          <cell r="I1338" t="str">
            <v xml:space="preserve">  </v>
          </cell>
          <cell r="J1338" t="str">
            <v xml:space="preserve">  </v>
          </cell>
          <cell r="K1338" t="str">
            <v xml:space="preserve">  </v>
          </cell>
          <cell r="L1338" t="str">
            <v xml:space="preserve">  </v>
          </cell>
          <cell r="M1338" t="str">
            <v xml:space="preserve">  </v>
          </cell>
          <cell r="N1338" t="str">
            <v xml:space="preserve">  </v>
          </cell>
          <cell r="O1338" t="str">
            <v xml:space="preserve">  </v>
          </cell>
          <cell r="P1338" t="str">
            <v xml:space="preserve">  </v>
          </cell>
        </row>
        <row r="1339">
          <cell r="H1339" t="str">
            <v xml:space="preserve">  </v>
          </cell>
          <cell r="I1339" t="str">
            <v xml:space="preserve">  </v>
          </cell>
          <cell r="J1339" t="str">
            <v xml:space="preserve">  </v>
          </cell>
          <cell r="K1339" t="str">
            <v xml:space="preserve">  </v>
          </cell>
          <cell r="L1339" t="str">
            <v xml:space="preserve">  </v>
          </cell>
          <cell r="M1339" t="str">
            <v xml:space="preserve">  </v>
          </cell>
          <cell r="N1339" t="str">
            <v xml:space="preserve">  </v>
          </cell>
          <cell r="O1339" t="str">
            <v xml:space="preserve">  </v>
          </cell>
          <cell r="P1339" t="str">
            <v xml:space="preserve">  </v>
          </cell>
        </row>
        <row r="1340">
          <cell r="C1340">
            <v>20865000</v>
          </cell>
          <cell r="D1340" t="str">
            <v>USD</v>
          </cell>
          <cell r="E1340" t="str">
            <v>CAF</v>
          </cell>
          <cell r="F1340" t="str">
            <v>CFA 12064</v>
          </cell>
          <cell r="G1340" t="str">
            <v>GOBIERNO CENTRAL</v>
          </cell>
          <cell r="H1340" t="str">
            <v xml:space="preserve"> 28.07.2023 </v>
          </cell>
          <cell r="I1340">
            <v>40293782.810000002</v>
          </cell>
          <cell r="J1340" t="str">
            <v xml:space="preserve">  </v>
          </cell>
          <cell r="K1340" t="str">
            <v xml:space="preserve">  </v>
          </cell>
          <cell r="L1340">
            <v>950420.84</v>
          </cell>
          <cell r="M1340">
            <v>211342.92</v>
          </cell>
          <cell r="N1340">
            <v>48848.93</v>
          </cell>
          <cell r="O1340" t="str">
            <v xml:space="preserve">  </v>
          </cell>
          <cell r="P1340">
            <v>40293782.810000002</v>
          </cell>
        </row>
        <row r="1341">
          <cell r="H1341" t="str">
            <v xml:space="preserve">  </v>
          </cell>
          <cell r="I1341" t="str">
            <v xml:space="preserve">  </v>
          </cell>
          <cell r="J1341" t="str">
            <v xml:space="preserve">  </v>
          </cell>
          <cell r="K1341" t="str">
            <v xml:space="preserve">  </v>
          </cell>
          <cell r="L1341" t="str">
            <v xml:space="preserve">  </v>
          </cell>
          <cell r="M1341" t="str">
            <v xml:space="preserve">  </v>
          </cell>
          <cell r="N1341" t="str">
            <v xml:space="preserve">  </v>
          </cell>
          <cell r="O1341" t="str">
            <v xml:space="preserve">  </v>
          </cell>
          <cell r="P1341" t="str">
            <v xml:space="preserve">  </v>
          </cell>
        </row>
        <row r="1342">
          <cell r="H1342" t="str">
            <v xml:space="preserve">  </v>
          </cell>
          <cell r="I1342" t="str">
            <v xml:space="preserve">  </v>
          </cell>
          <cell r="J1342" t="str">
            <v xml:space="preserve">  </v>
          </cell>
          <cell r="K1342" t="str">
            <v xml:space="preserve">  </v>
          </cell>
          <cell r="L1342" t="str">
            <v xml:space="preserve">  </v>
          </cell>
          <cell r="M1342" t="str">
            <v xml:space="preserve">  </v>
          </cell>
          <cell r="N1342" t="str">
            <v xml:space="preserve">  </v>
          </cell>
          <cell r="O1342" t="str">
            <v xml:space="preserve">  </v>
          </cell>
          <cell r="P1342" t="str">
            <v xml:space="preserve">  </v>
          </cell>
        </row>
        <row r="1343">
          <cell r="H1343" t="str">
            <v xml:space="preserve">  </v>
          </cell>
          <cell r="I1343" t="str">
            <v xml:space="preserve">  </v>
          </cell>
          <cell r="J1343" t="str">
            <v xml:space="preserve">  </v>
          </cell>
          <cell r="K1343" t="str">
            <v xml:space="preserve">  </v>
          </cell>
          <cell r="L1343" t="str">
            <v xml:space="preserve">  </v>
          </cell>
          <cell r="M1343" t="str">
            <v xml:space="preserve">  </v>
          </cell>
          <cell r="N1343" t="str">
            <v xml:space="preserve">  </v>
          </cell>
          <cell r="O1343" t="str">
            <v xml:space="preserve">  </v>
          </cell>
          <cell r="P1343" t="str">
            <v xml:space="preserve">  </v>
          </cell>
        </row>
        <row r="1344">
          <cell r="H1344" t="str">
            <v xml:space="preserve">  </v>
          </cell>
          <cell r="I1344" t="str">
            <v xml:space="preserve">  </v>
          </cell>
          <cell r="J1344" t="str">
            <v xml:space="preserve">  </v>
          </cell>
          <cell r="K1344" t="str">
            <v xml:space="preserve">  </v>
          </cell>
          <cell r="L1344" t="str">
            <v xml:space="preserve">  </v>
          </cell>
          <cell r="M1344" t="str">
            <v xml:space="preserve">  </v>
          </cell>
          <cell r="N1344" t="str">
            <v xml:space="preserve">  </v>
          </cell>
          <cell r="O1344" t="str">
            <v xml:space="preserve">  </v>
          </cell>
          <cell r="P1344" t="str">
            <v xml:space="preserve">  </v>
          </cell>
        </row>
        <row r="1345">
          <cell r="H1345" t="str">
            <v xml:space="preserve">  </v>
          </cell>
          <cell r="I1345" t="str">
            <v xml:space="preserve">  </v>
          </cell>
          <cell r="J1345" t="str">
            <v xml:space="preserve">  </v>
          </cell>
          <cell r="K1345" t="str">
            <v xml:space="preserve">  </v>
          </cell>
          <cell r="L1345" t="str">
            <v xml:space="preserve">  </v>
          </cell>
          <cell r="M1345" t="str">
            <v xml:space="preserve">  </v>
          </cell>
          <cell r="N1345" t="str">
            <v xml:space="preserve">  </v>
          </cell>
          <cell r="O1345" t="str">
            <v xml:space="preserve">  </v>
          </cell>
          <cell r="P1345" t="str">
            <v xml:space="preserve">  </v>
          </cell>
        </row>
        <row r="1346">
          <cell r="C1346">
            <v>20866000</v>
          </cell>
          <cell r="D1346" t="str">
            <v>USD</v>
          </cell>
          <cell r="E1346" t="str">
            <v>CAF</v>
          </cell>
          <cell r="F1346" t="str">
            <v>CFA 12067</v>
          </cell>
          <cell r="G1346" t="str">
            <v>GOBIERNO CENTRAL</v>
          </cell>
          <cell r="H1346" t="str">
            <v xml:space="preserve"> 28.07.2023 </v>
          </cell>
          <cell r="I1346">
            <v>15519529.869999999</v>
          </cell>
          <cell r="J1346" t="str">
            <v xml:space="preserve">  </v>
          </cell>
          <cell r="K1346" t="str">
            <v xml:space="preserve">  </v>
          </cell>
          <cell r="L1346">
            <v>467762.08</v>
          </cell>
          <cell r="M1346">
            <v>8381.4519999999993</v>
          </cell>
          <cell r="N1346">
            <v>23796.61</v>
          </cell>
          <cell r="O1346" t="str">
            <v xml:space="preserve">  </v>
          </cell>
          <cell r="P1346">
            <v>15519529.869999999</v>
          </cell>
        </row>
        <row r="1347">
          <cell r="H1347" t="str">
            <v xml:space="preserve">  </v>
          </cell>
          <cell r="I1347" t="str">
            <v xml:space="preserve">  </v>
          </cell>
          <cell r="J1347" t="str">
            <v xml:space="preserve">  </v>
          </cell>
          <cell r="K1347" t="str">
            <v xml:space="preserve">  </v>
          </cell>
          <cell r="L1347" t="str">
            <v xml:space="preserve">  </v>
          </cell>
          <cell r="M1347" t="str">
            <v xml:space="preserve">  </v>
          </cell>
          <cell r="N1347" t="str">
            <v xml:space="preserve">  </v>
          </cell>
          <cell r="O1347" t="str">
            <v xml:space="preserve">  </v>
          </cell>
          <cell r="P1347" t="str">
            <v xml:space="preserve">  </v>
          </cell>
        </row>
        <row r="1348">
          <cell r="H1348" t="str">
            <v xml:space="preserve">  </v>
          </cell>
          <cell r="I1348" t="str">
            <v xml:space="preserve">  </v>
          </cell>
          <cell r="J1348" t="str">
            <v xml:space="preserve">  </v>
          </cell>
          <cell r="K1348" t="str">
            <v xml:space="preserve">  </v>
          </cell>
          <cell r="L1348" t="str">
            <v xml:space="preserve">  </v>
          </cell>
          <cell r="M1348" t="str">
            <v xml:space="preserve">  </v>
          </cell>
          <cell r="N1348" t="str">
            <v xml:space="preserve">  </v>
          </cell>
          <cell r="O1348" t="str">
            <v xml:space="preserve">  </v>
          </cell>
          <cell r="P1348" t="str">
            <v xml:space="preserve">  </v>
          </cell>
        </row>
        <row r="1349">
          <cell r="H1349" t="str">
            <v xml:space="preserve">  </v>
          </cell>
          <cell r="I1349" t="str">
            <v xml:space="preserve">  </v>
          </cell>
          <cell r="J1349" t="str">
            <v xml:space="preserve">  </v>
          </cell>
          <cell r="K1349" t="str">
            <v xml:space="preserve">  </v>
          </cell>
          <cell r="L1349" t="str">
            <v xml:space="preserve">  </v>
          </cell>
          <cell r="M1349" t="str">
            <v xml:space="preserve">  </v>
          </cell>
          <cell r="N1349" t="str">
            <v xml:space="preserve">  </v>
          </cell>
          <cell r="O1349" t="str">
            <v xml:space="preserve">  </v>
          </cell>
          <cell r="P1349" t="str">
            <v xml:space="preserve">  </v>
          </cell>
        </row>
        <row r="1350">
          <cell r="H1350" t="str">
            <v xml:space="preserve">  </v>
          </cell>
          <cell r="I1350" t="str">
            <v xml:space="preserve">  </v>
          </cell>
          <cell r="J1350" t="str">
            <v xml:space="preserve">  </v>
          </cell>
          <cell r="K1350" t="str">
            <v xml:space="preserve">  </v>
          </cell>
          <cell r="L1350" t="str">
            <v xml:space="preserve">  </v>
          </cell>
          <cell r="M1350" t="str">
            <v xml:space="preserve">  </v>
          </cell>
          <cell r="N1350" t="str">
            <v xml:space="preserve">  </v>
          </cell>
          <cell r="O1350" t="str">
            <v xml:space="preserve">  </v>
          </cell>
          <cell r="P1350" t="str">
            <v xml:space="preserve">  </v>
          </cell>
        </row>
        <row r="1351">
          <cell r="H1351" t="str">
            <v xml:space="preserve">  </v>
          </cell>
          <cell r="I1351" t="str">
            <v xml:space="preserve">  </v>
          </cell>
          <cell r="J1351" t="str">
            <v xml:space="preserve">  </v>
          </cell>
          <cell r="K1351" t="str">
            <v xml:space="preserve">  </v>
          </cell>
          <cell r="L1351" t="str">
            <v xml:space="preserve">  </v>
          </cell>
          <cell r="M1351" t="str">
            <v xml:space="preserve">  </v>
          </cell>
          <cell r="N1351" t="str">
            <v xml:space="preserve">  </v>
          </cell>
          <cell r="O1351" t="str">
            <v xml:space="preserve">  </v>
          </cell>
          <cell r="P1351" t="str">
            <v xml:space="preserve">  </v>
          </cell>
        </row>
        <row r="1352">
          <cell r="C1352">
            <v>20867000</v>
          </cell>
          <cell r="D1352" t="str">
            <v>USD</v>
          </cell>
          <cell r="E1352" t="str">
            <v>CAF</v>
          </cell>
          <cell r="F1352" t="str">
            <v>CFA 12076</v>
          </cell>
          <cell r="G1352" t="str">
            <v>GOBIERNO CENTRAL</v>
          </cell>
          <cell r="H1352" t="str">
            <v xml:space="preserve"> 08.08.2023 </v>
          </cell>
          <cell r="I1352">
            <v>27155984.48</v>
          </cell>
          <cell r="J1352" t="str">
            <v xml:space="preserve">  </v>
          </cell>
          <cell r="K1352" t="str">
            <v xml:space="preserve">  </v>
          </cell>
          <cell r="L1352" t="str">
            <v xml:space="preserve">  </v>
          </cell>
          <cell r="M1352" t="str">
            <v xml:space="preserve">  </v>
          </cell>
          <cell r="N1352" t="str">
            <v xml:space="preserve">  </v>
          </cell>
          <cell r="O1352" t="str">
            <v xml:space="preserve">  </v>
          </cell>
          <cell r="P1352">
            <v>27155984.48</v>
          </cell>
        </row>
        <row r="1353">
          <cell r="H1353" t="str">
            <v xml:space="preserve">  </v>
          </cell>
          <cell r="I1353" t="str">
            <v xml:space="preserve">  </v>
          </cell>
          <cell r="J1353" t="str">
            <v xml:space="preserve">  </v>
          </cell>
          <cell r="K1353" t="str">
            <v xml:space="preserve">  </v>
          </cell>
          <cell r="L1353" t="str">
            <v xml:space="preserve">  </v>
          </cell>
          <cell r="M1353" t="str">
            <v xml:space="preserve">  </v>
          </cell>
          <cell r="N1353" t="str">
            <v xml:space="preserve">  </v>
          </cell>
          <cell r="O1353" t="str">
            <v xml:space="preserve">  </v>
          </cell>
          <cell r="P1353" t="str">
            <v xml:space="preserve">  </v>
          </cell>
        </row>
        <row r="1354">
          <cell r="H1354" t="str">
            <v xml:space="preserve">  </v>
          </cell>
          <cell r="I1354" t="str">
            <v xml:space="preserve">  </v>
          </cell>
          <cell r="J1354" t="str">
            <v xml:space="preserve">  </v>
          </cell>
          <cell r="K1354" t="str">
            <v xml:space="preserve">  </v>
          </cell>
          <cell r="L1354" t="str">
            <v xml:space="preserve">  </v>
          </cell>
          <cell r="M1354" t="str">
            <v xml:space="preserve">  </v>
          </cell>
          <cell r="N1354" t="str">
            <v xml:space="preserve">  </v>
          </cell>
          <cell r="O1354" t="str">
            <v xml:space="preserve">  </v>
          </cell>
          <cell r="P1354" t="str">
            <v xml:space="preserve">  </v>
          </cell>
        </row>
        <row r="1355">
          <cell r="H1355" t="str">
            <v xml:space="preserve">  </v>
          </cell>
          <cell r="I1355" t="str">
            <v xml:space="preserve">  </v>
          </cell>
          <cell r="J1355" t="str">
            <v xml:space="preserve">  </v>
          </cell>
          <cell r="K1355" t="str">
            <v xml:space="preserve">  </v>
          </cell>
          <cell r="L1355" t="str">
            <v xml:space="preserve">  </v>
          </cell>
          <cell r="M1355" t="str">
            <v xml:space="preserve">  </v>
          </cell>
          <cell r="N1355" t="str">
            <v xml:space="preserve">  </v>
          </cell>
          <cell r="O1355" t="str">
            <v xml:space="preserve">  </v>
          </cell>
          <cell r="P1355" t="str">
            <v xml:space="preserve">  </v>
          </cell>
        </row>
        <row r="1356">
          <cell r="H1356" t="str">
            <v xml:space="preserve">  </v>
          </cell>
          <cell r="I1356" t="str">
            <v xml:space="preserve">  </v>
          </cell>
          <cell r="J1356" t="str">
            <v xml:space="preserve">  </v>
          </cell>
          <cell r="K1356" t="str">
            <v xml:space="preserve">  </v>
          </cell>
          <cell r="L1356" t="str">
            <v xml:space="preserve">  </v>
          </cell>
          <cell r="M1356" t="str">
            <v xml:space="preserve">  </v>
          </cell>
          <cell r="N1356" t="str">
            <v xml:space="preserve">  </v>
          </cell>
          <cell r="O1356" t="str">
            <v xml:space="preserve">  </v>
          </cell>
          <cell r="P1356" t="str">
            <v xml:space="preserve">  </v>
          </cell>
        </row>
        <row r="1357">
          <cell r="H1357" t="str">
            <v xml:space="preserve">  </v>
          </cell>
          <cell r="I1357" t="str">
            <v xml:space="preserve">  </v>
          </cell>
          <cell r="J1357" t="str">
            <v xml:space="preserve">  </v>
          </cell>
          <cell r="K1357" t="str">
            <v xml:space="preserve">  </v>
          </cell>
          <cell r="L1357" t="str">
            <v xml:space="preserve">  </v>
          </cell>
          <cell r="M1357" t="str">
            <v xml:space="preserve">  </v>
          </cell>
          <cell r="N1357" t="str">
            <v xml:space="preserve">  </v>
          </cell>
          <cell r="O1357" t="str">
            <v xml:space="preserve">  </v>
          </cell>
          <cell r="P1357" t="str">
            <v xml:space="preserve">  </v>
          </cell>
        </row>
        <row r="1358">
          <cell r="C1358">
            <v>20868000</v>
          </cell>
          <cell r="D1358" t="str">
            <v>USD</v>
          </cell>
          <cell r="E1358" t="str">
            <v>CAF</v>
          </cell>
          <cell r="F1358" t="str">
            <v>CFA 12119</v>
          </cell>
          <cell r="G1358" t="str">
            <v>GOBIERNO CENTRAL</v>
          </cell>
          <cell r="H1358" t="str">
            <v xml:space="preserve"> 15.09.2023 </v>
          </cell>
          <cell r="I1358">
            <v>17147680</v>
          </cell>
          <cell r="J1358" t="str">
            <v xml:space="preserve">  </v>
          </cell>
          <cell r="K1358" t="str">
            <v xml:space="preserve">  </v>
          </cell>
          <cell r="L1358" t="str">
            <v xml:space="preserve">  </v>
          </cell>
          <cell r="M1358" t="str">
            <v xml:space="preserve">  </v>
          </cell>
          <cell r="N1358" t="str">
            <v xml:space="preserve">  </v>
          </cell>
          <cell r="O1358" t="str">
            <v xml:space="preserve">  </v>
          </cell>
          <cell r="P1358">
            <v>17147680</v>
          </cell>
        </row>
        <row r="1359">
          <cell r="H1359" t="str">
            <v xml:space="preserve">  </v>
          </cell>
          <cell r="I1359" t="str">
            <v xml:space="preserve">  </v>
          </cell>
          <cell r="J1359" t="str">
            <v xml:space="preserve">  </v>
          </cell>
          <cell r="K1359" t="str">
            <v xml:space="preserve">  </v>
          </cell>
          <cell r="L1359" t="str">
            <v xml:space="preserve">  </v>
          </cell>
          <cell r="M1359" t="str">
            <v xml:space="preserve">  </v>
          </cell>
          <cell r="N1359" t="str">
            <v xml:space="preserve">  </v>
          </cell>
          <cell r="O1359" t="str">
            <v xml:space="preserve">  </v>
          </cell>
          <cell r="P1359" t="str">
            <v xml:space="preserve">  </v>
          </cell>
        </row>
        <row r="1360">
          <cell r="H1360" t="str">
            <v xml:space="preserve">  </v>
          </cell>
          <cell r="I1360" t="str">
            <v xml:space="preserve">  </v>
          </cell>
          <cell r="J1360" t="str">
            <v xml:space="preserve">  </v>
          </cell>
          <cell r="K1360" t="str">
            <v xml:space="preserve">  </v>
          </cell>
          <cell r="L1360" t="str">
            <v xml:space="preserve">  </v>
          </cell>
          <cell r="M1360" t="str">
            <v xml:space="preserve">  </v>
          </cell>
          <cell r="N1360" t="str">
            <v xml:space="preserve">  </v>
          </cell>
          <cell r="O1360" t="str">
            <v xml:space="preserve">  </v>
          </cell>
          <cell r="P1360" t="str">
            <v xml:space="preserve">  </v>
          </cell>
        </row>
        <row r="1361">
          <cell r="H1361" t="str">
            <v xml:space="preserve">  </v>
          </cell>
          <cell r="I1361" t="str">
            <v xml:space="preserve">  </v>
          </cell>
          <cell r="J1361" t="str">
            <v xml:space="preserve">  </v>
          </cell>
          <cell r="K1361" t="str">
            <v xml:space="preserve">  </v>
          </cell>
          <cell r="L1361" t="str">
            <v xml:space="preserve">  </v>
          </cell>
          <cell r="M1361" t="str">
            <v xml:space="preserve">  </v>
          </cell>
          <cell r="N1361" t="str">
            <v xml:space="preserve">  </v>
          </cell>
          <cell r="O1361" t="str">
            <v xml:space="preserve">  </v>
          </cell>
          <cell r="P1361" t="str">
            <v xml:space="preserve">  </v>
          </cell>
        </row>
        <row r="1362">
          <cell r="H1362" t="str">
            <v xml:space="preserve">  </v>
          </cell>
          <cell r="I1362" t="str">
            <v xml:space="preserve">  </v>
          </cell>
          <cell r="J1362" t="str">
            <v xml:space="preserve">  </v>
          </cell>
          <cell r="K1362" t="str">
            <v xml:space="preserve">  </v>
          </cell>
          <cell r="L1362" t="str">
            <v xml:space="preserve">  </v>
          </cell>
          <cell r="M1362" t="str">
            <v xml:space="preserve">  </v>
          </cell>
          <cell r="N1362" t="str">
            <v xml:space="preserve">  </v>
          </cell>
          <cell r="O1362" t="str">
            <v xml:space="preserve">  </v>
          </cell>
          <cell r="P1362" t="str">
            <v xml:space="preserve">  </v>
          </cell>
        </row>
        <row r="1363">
          <cell r="H1363" t="str">
            <v xml:space="preserve">  </v>
          </cell>
          <cell r="I1363" t="str">
            <v xml:space="preserve">  </v>
          </cell>
          <cell r="J1363" t="str">
            <v xml:space="preserve">  </v>
          </cell>
          <cell r="K1363" t="str">
            <v xml:space="preserve">  </v>
          </cell>
          <cell r="L1363" t="str">
            <v xml:space="preserve">  </v>
          </cell>
          <cell r="M1363" t="str">
            <v xml:space="preserve">  </v>
          </cell>
          <cell r="N1363" t="str">
            <v xml:space="preserve">  </v>
          </cell>
          <cell r="O1363" t="str">
            <v xml:space="preserve">  </v>
          </cell>
          <cell r="P1363" t="str">
            <v xml:space="preserve">  </v>
          </cell>
        </row>
        <row r="1364">
          <cell r="C1364">
            <v>20869000</v>
          </cell>
          <cell r="D1364" t="str">
            <v>USD</v>
          </cell>
          <cell r="E1364" t="str">
            <v>CAF</v>
          </cell>
          <cell r="F1364" t="str">
            <v>CFA 12135</v>
          </cell>
          <cell r="G1364" t="str">
            <v>MUN-CHONE</v>
          </cell>
          <cell r="H1364" t="str">
            <v xml:space="preserve"> 29.09.2023 </v>
          </cell>
          <cell r="I1364">
            <v>21981203.84</v>
          </cell>
          <cell r="J1364" t="str">
            <v xml:space="preserve">  </v>
          </cell>
          <cell r="K1364" t="str">
            <v xml:space="preserve">  </v>
          </cell>
          <cell r="L1364" t="str">
            <v xml:space="preserve">  </v>
          </cell>
          <cell r="M1364" t="str">
            <v xml:space="preserve">  </v>
          </cell>
          <cell r="N1364" t="str">
            <v xml:space="preserve">  </v>
          </cell>
          <cell r="O1364" t="str">
            <v xml:space="preserve">  </v>
          </cell>
          <cell r="P1364">
            <v>21981203.84</v>
          </cell>
        </row>
        <row r="1365">
          <cell r="H1365" t="str">
            <v xml:space="preserve">  </v>
          </cell>
          <cell r="I1365" t="str">
            <v xml:space="preserve">  </v>
          </cell>
          <cell r="J1365" t="str">
            <v xml:space="preserve">  </v>
          </cell>
          <cell r="K1365" t="str">
            <v xml:space="preserve">  </v>
          </cell>
          <cell r="L1365" t="str">
            <v xml:space="preserve">  </v>
          </cell>
          <cell r="M1365" t="str">
            <v xml:space="preserve">  </v>
          </cell>
          <cell r="N1365" t="str">
            <v xml:space="preserve">  </v>
          </cell>
          <cell r="O1365" t="str">
            <v xml:space="preserve">  </v>
          </cell>
          <cell r="P1365" t="str">
            <v xml:space="preserve">  </v>
          </cell>
        </row>
        <row r="1366">
          <cell r="H1366" t="str">
            <v xml:space="preserve">  </v>
          </cell>
          <cell r="I1366" t="str">
            <v xml:space="preserve">  </v>
          </cell>
          <cell r="J1366" t="str">
            <v xml:space="preserve">  </v>
          </cell>
          <cell r="K1366" t="str">
            <v xml:space="preserve">  </v>
          </cell>
          <cell r="L1366" t="str">
            <v xml:space="preserve">  </v>
          </cell>
          <cell r="M1366" t="str">
            <v xml:space="preserve">  </v>
          </cell>
          <cell r="N1366" t="str">
            <v xml:space="preserve">  </v>
          </cell>
          <cell r="O1366" t="str">
            <v xml:space="preserve">  </v>
          </cell>
          <cell r="P1366" t="str">
            <v xml:space="preserve">  </v>
          </cell>
        </row>
        <row r="1367">
          <cell r="H1367" t="str">
            <v xml:space="preserve">  </v>
          </cell>
          <cell r="I1367" t="str">
            <v xml:space="preserve">  </v>
          </cell>
          <cell r="J1367" t="str">
            <v xml:space="preserve">  </v>
          </cell>
          <cell r="K1367" t="str">
            <v xml:space="preserve">  </v>
          </cell>
          <cell r="L1367" t="str">
            <v xml:space="preserve">  </v>
          </cell>
          <cell r="M1367" t="str">
            <v xml:space="preserve">  </v>
          </cell>
          <cell r="N1367" t="str">
            <v xml:space="preserve">  </v>
          </cell>
          <cell r="O1367" t="str">
            <v xml:space="preserve">  </v>
          </cell>
          <cell r="P1367" t="str">
            <v xml:space="preserve">  </v>
          </cell>
        </row>
        <row r="1368">
          <cell r="H1368" t="str">
            <v xml:space="preserve">  </v>
          </cell>
          <cell r="I1368" t="str">
            <v xml:space="preserve">  </v>
          </cell>
          <cell r="J1368" t="str">
            <v xml:space="preserve">  </v>
          </cell>
          <cell r="K1368" t="str">
            <v xml:space="preserve">  </v>
          </cell>
          <cell r="L1368" t="str">
            <v xml:space="preserve">  </v>
          </cell>
          <cell r="M1368" t="str">
            <v xml:space="preserve">  </v>
          </cell>
          <cell r="N1368" t="str">
            <v xml:space="preserve">  </v>
          </cell>
          <cell r="O1368" t="str">
            <v xml:space="preserve">  </v>
          </cell>
          <cell r="P1368" t="str">
            <v xml:space="preserve">  </v>
          </cell>
        </row>
        <row r="1369">
          <cell r="H1369" t="str">
            <v xml:space="preserve">  </v>
          </cell>
          <cell r="I1369" t="str">
            <v xml:space="preserve">  </v>
          </cell>
          <cell r="J1369" t="str">
            <v xml:space="preserve">  </v>
          </cell>
          <cell r="K1369" t="str">
            <v xml:space="preserve">  </v>
          </cell>
          <cell r="L1369" t="str">
            <v xml:space="preserve">  </v>
          </cell>
          <cell r="M1369" t="str">
            <v xml:space="preserve">  </v>
          </cell>
          <cell r="N1369" t="str">
            <v xml:space="preserve">  </v>
          </cell>
          <cell r="O1369" t="str">
            <v xml:space="preserve">  </v>
          </cell>
          <cell r="P1369" t="str">
            <v xml:space="preserve">  </v>
          </cell>
        </row>
        <row r="1370">
          <cell r="C1370">
            <v>20870000</v>
          </cell>
          <cell r="D1370" t="str">
            <v>USD</v>
          </cell>
          <cell r="E1370" t="str">
            <v>CAF</v>
          </cell>
          <cell r="F1370" t="str">
            <v>CFA 12184</v>
          </cell>
          <cell r="G1370" t="str">
            <v>GOBIERNO CENTRAL</v>
          </cell>
          <cell r="H1370" t="str">
            <v xml:space="preserve"> 13.12.2023 </v>
          </cell>
          <cell r="I1370">
            <v>62500000</v>
          </cell>
          <cell r="J1370" t="str">
            <v xml:space="preserve">  </v>
          </cell>
          <cell r="K1370" t="str">
            <v xml:space="preserve">  </v>
          </cell>
          <cell r="L1370" t="str">
            <v xml:space="preserve">  </v>
          </cell>
          <cell r="M1370" t="str">
            <v xml:space="preserve">  </v>
          </cell>
          <cell r="N1370" t="str">
            <v xml:space="preserve">  </v>
          </cell>
          <cell r="O1370" t="str">
            <v xml:space="preserve">  </v>
          </cell>
          <cell r="P1370">
            <v>62500000</v>
          </cell>
        </row>
        <row r="1371">
          <cell r="H1371" t="str">
            <v xml:space="preserve">  </v>
          </cell>
          <cell r="I1371" t="str">
            <v xml:space="preserve">  </v>
          </cell>
          <cell r="J1371" t="str">
            <v xml:space="preserve">  </v>
          </cell>
          <cell r="K1371" t="str">
            <v xml:space="preserve">  </v>
          </cell>
          <cell r="L1371" t="str">
            <v xml:space="preserve">  </v>
          </cell>
          <cell r="M1371" t="str">
            <v xml:space="preserve">  </v>
          </cell>
          <cell r="N1371" t="str">
            <v xml:space="preserve">  </v>
          </cell>
          <cell r="O1371" t="str">
            <v xml:space="preserve">  </v>
          </cell>
          <cell r="P1371" t="str">
            <v xml:space="preserve">  </v>
          </cell>
        </row>
        <row r="1372">
          <cell r="H1372" t="str">
            <v xml:space="preserve">  </v>
          </cell>
          <cell r="I1372" t="str">
            <v xml:space="preserve">  </v>
          </cell>
          <cell r="J1372" t="str">
            <v xml:space="preserve">  </v>
          </cell>
          <cell r="K1372" t="str">
            <v xml:space="preserve">  </v>
          </cell>
          <cell r="L1372" t="str">
            <v xml:space="preserve">  </v>
          </cell>
          <cell r="M1372" t="str">
            <v xml:space="preserve">  </v>
          </cell>
          <cell r="N1372" t="str">
            <v xml:space="preserve">  </v>
          </cell>
          <cell r="O1372" t="str">
            <v xml:space="preserve">  </v>
          </cell>
          <cell r="P1372" t="str">
            <v xml:space="preserve">  </v>
          </cell>
        </row>
        <row r="1373">
          <cell r="H1373" t="str">
            <v xml:space="preserve">  </v>
          </cell>
          <cell r="I1373" t="str">
            <v xml:space="preserve">  </v>
          </cell>
          <cell r="J1373" t="str">
            <v xml:space="preserve">  </v>
          </cell>
          <cell r="K1373" t="str">
            <v xml:space="preserve">  </v>
          </cell>
          <cell r="L1373" t="str">
            <v xml:space="preserve">  </v>
          </cell>
          <cell r="M1373" t="str">
            <v xml:space="preserve">  </v>
          </cell>
          <cell r="N1373" t="str">
            <v xml:space="preserve">  </v>
          </cell>
          <cell r="O1373" t="str">
            <v xml:space="preserve">  </v>
          </cell>
          <cell r="P1373" t="str">
            <v xml:space="preserve">  </v>
          </cell>
        </row>
        <row r="1374">
          <cell r="H1374" t="str">
            <v xml:space="preserve">  </v>
          </cell>
          <cell r="I1374" t="str">
            <v xml:space="preserve">  </v>
          </cell>
          <cell r="J1374" t="str">
            <v xml:space="preserve">  </v>
          </cell>
          <cell r="K1374" t="str">
            <v xml:space="preserve">  </v>
          </cell>
          <cell r="L1374" t="str">
            <v xml:space="preserve">  </v>
          </cell>
          <cell r="M1374" t="str">
            <v xml:space="preserve">  </v>
          </cell>
          <cell r="N1374" t="str">
            <v xml:space="preserve">  </v>
          </cell>
          <cell r="O1374" t="str">
            <v xml:space="preserve">  </v>
          </cell>
          <cell r="P1374" t="str">
            <v xml:space="preserve">  </v>
          </cell>
        </row>
        <row r="1375">
          <cell r="H1375" t="str">
            <v xml:space="preserve">  </v>
          </cell>
          <cell r="I1375" t="str">
            <v xml:space="preserve">  </v>
          </cell>
          <cell r="J1375" t="str">
            <v xml:space="preserve">  </v>
          </cell>
          <cell r="K1375" t="str">
            <v xml:space="preserve">  </v>
          </cell>
          <cell r="L1375" t="str">
            <v xml:space="preserve">  </v>
          </cell>
          <cell r="M1375" t="str">
            <v xml:space="preserve">  </v>
          </cell>
          <cell r="N1375" t="str">
            <v xml:space="preserve">  </v>
          </cell>
          <cell r="O1375" t="str">
            <v xml:space="preserve">  </v>
          </cell>
          <cell r="P1375" t="str">
            <v xml:space="preserve">  </v>
          </cell>
        </row>
        <row r="1376">
          <cell r="C1376">
            <v>20871000</v>
          </cell>
          <cell r="D1376" t="str">
            <v>USD</v>
          </cell>
          <cell r="E1376" t="str">
            <v>CAF</v>
          </cell>
          <cell r="F1376" t="str">
            <v>CFA 012226</v>
          </cell>
          <cell r="G1376" t="str">
            <v>GOBIERNO CENTRAL</v>
          </cell>
          <cell r="H1376" t="str">
            <v xml:space="preserve"> 01.03.2024 </v>
          </cell>
          <cell r="I1376">
            <v>50000000</v>
          </cell>
          <cell r="J1376" t="str">
            <v xml:space="preserve">  </v>
          </cell>
          <cell r="K1376" t="str">
            <v xml:space="preserve">  </v>
          </cell>
          <cell r="L1376" t="str">
            <v xml:space="preserve">  </v>
          </cell>
          <cell r="M1376" t="str">
            <v xml:space="preserve">  </v>
          </cell>
          <cell r="N1376" t="str">
            <v xml:space="preserve">  </v>
          </cell>
          <cell r="O1376" t="str">
            <v xml:space="preserve">  </v>
          </cell>
          <cell r="P1376">
            <v>50000000</v>
          </cell>
        </row>
        <row r="1377">
          <cell r="H1377" t="str">
            <v xml:space="preserve">  </v>
          </cell>
          <cell r="I1377" t="str">
            <v xml:space="preserve">  </v>
          </cell>
          <cell r="J1377" t="str">
            <v xml:space="preserve">  </v>
          </cell>
          <cell r="K1377" t="str">
            <v xml:space="preserve">  </v>
          </cell>
          <cell r="L1377" t="str">
            <v xml:space="preserve">  </v>
          </cell>
          <cell r="M1377" t="str">
            <v xml:space="preserve">  </v>
          </cell>
          <cell r="N1377" t="str">
            <v xml:space="preserve">  </v>
          </cell>
          <cell r="O1377" t="str">
            <v xml:space="preserve">  </v>
          </cell>
          <cell r="P1377" t="str">
            <v xml:space="preserve">  </v>
          </cell>
        </row>
        <row r="1378">
          <cell r="H1378" t="str">
            <v xml:space="preserve">  </v>
          </cell>
          <cell r="I1378" t="str">
            <v xml:space="preserve">  </v>
          </cell>
          <cell r="J1378" t="str">
            <v xml:space="preserve">  </v>
          </cell>
          <cell r="K1378" t="str">
            <v xml:space="preserve">  </v>
          </cell>
          <cell r="L1378" t="str">
            <v xml:space="preserve">  </v>
          </cell>
          <cell r="M1378" t="str">
            <v xml:space="preserve">  </v>
          </cell>
          <cell r="N1378" t="str">
            <v xml:space="preserve">  </v>
          </cell>
          <cell r="O1378" t="str">
            <v xml:space="preserve">  </v>
          </cell>
          <cell r="P1378" t="str">
            <v xml:space="preserve">  </v>
          </cell>
        </row>
        <row r="1379">
          <cell r="H1379" t="str">
            <v xml:space="preserve">  </v>
          </cell>
          <cell r="I1379" t="str">
            <v xml:space="preserve">  </v>
          </cell>
          <cell r="J1379" t="str">
            <v xml:space="preserve">  </v>
          </cell>
          <cell r="K1379" t="str">
            <v xml:space="preserve">  </v>
          </cell>
          <cell r="L1379" t="str">
            <v xml:space="preserve">  </v>
          </cell>
          <cell r="M1379" t="str">
            <v xml:space="preserve">  </v>
          </cell>
          <cell r="N1379" t="str">
            <v xml:space="preserve">  </v>
          </cell>
          <cell r="O1379" t="str">
            <v xml:space="preserve">  </v>
          </cell>
          <cell r="P1379" t="str">
            <v xml:space="preserve">  </v>
          </cell>
        </row>
        <row r="1380">
          <cell r="H1380" t="str">
            <v xml:space="preserve">  </v>
          </cell>
          <cell r="I1380" t="str">
            <v xml:space="preserve">  </v>
          </cell>
          <cell r="J1380" t="str">
            <v xml:space="preserve">  </v>
          </cell>
          <cell r="K1380" t="str">
            <v xml:space="preserve">  </v>
          </cell>
          <cell r="L1380" t="str">
            <v xml:space="preserve">  </v>
          </cell>
          <cell r="M1380" t="str">
            <v xml:space="preserve">  </v>
          </cell>
          <cell r="N1380" t="str">
            <v xml:space="preserve">  </v>
          </cell>
          <cell r="O1380" t="str">
            <v xml:space="preserve">  </v>
          </cell>
          <cell r="P1380" t="str">
            <v xml:space="preserve">  </v>
          </cell>
        </row>
        <row r="1381">
          <cell r="H1381" t="str">
            <v xml:space="preserve">  </v>
          </cell>
          <cell r="I1381" t="str">
            <v xml:space="preserve">  </v>
          </cell>
          <cell r="J1381" t="str">
            <v xml:space="preserve">  </v>
          </cell>
          <cell r="K1381" t="str">
            <v xml:space="preserve">  </v>
          </cell>
          <cell r="L1381" t="str">
            <v xml:space="preserve">  </v>
          </cell>
          <cell r="M1381" t="str">
            <v xml:space="preserve">  </v>
          </cell>
          <cell r="N1381" t="str">
            <v xml:space="preserve">  </v>
          </cell>
          <cell r="O1381" t="str">
            <v xml:space="preserve">  </v>
          </cell>
          <cell r="P1381" t="str">
            <v xml:space="preserve">  </v>
          </cell>
        </row>
        <row r="1382">
          <cell r="C1382">
            <v>20873000</v>
          </cell>
          <cell r="D1382" t="str">
            <v>USD</v>
          </cell>
          <cell r="E1382" t="str">
            <v>CAF</v>
          </cell>
          <cell r="F1382" t="str">
            <v>CFA 12265</v>
          </cell>
          <cell r="G1382" t="str">
            <v>MUN. CUENCA</v>
          </cell>
          <cell r="H1382" t="str">
            <v xml:space="preserve"> 23.04.2024 </v>
          </cell>
          <cell r="I1382">
            <v>20253064.600000001</v>
          </cell>
          <cell r="J1382" t="str">
            <v xml:space="preserve">  </v>
          </cell>
          <cell r="K1382" t="str">
            <v xml:space="preserve">  </v>
          </cell>
          <cell r="L1382" t="str">
            <v xml:space="preserve">  </v>
          </cell>
          <cell r="M1382" t="str">
            <v xml:space="preserve">  </v>
          </cell>
          <cell r="N1382" t="str">
            <v xml:space="preserve">  </v>
          </cell>
          <cell r="O1382" t="str">
            <v xml:space="preserve">  </v>
          </cell>
          <cell r="P1382">
            <v>20253064.600000001</v>
          </cell>
        </row>
        <row r="1383">
          <cell r="H1383" t="str">
            <v xml:space="preserve">  </v>
          </cell>
          <cell r="I1383" t="str">
            <v xml:space="preserve">  </v>
          </cell>
          <cell r="J1383" t="str">
            <v xml:space="preserve">  </v>
          </cell>
          <cell r="K1383" t="str">
            <v xml:space="preserve">  </v>
          </cell>
          <cell r="L1383" t="str">
            <v xml:space="preserve">  </v>
          </cell>
          <cell r="M1383" t="str">
            <v xml:space="preserve">  </v>
          </cell>
          <cell r="N1383" t="str">
            <v xml:space="preserve">  </v>
          </cell>
          <cell r="O1383" t="str">
            <v xml:space="preserve">  </v>
          </cell>
          <cell r="P1383" t="str">
            <v xml:space="preserve">  </v>
          </cell>
        </row>
        <row r="1384">
          <cell r="H1384" t="str">
            <v xml:space="preserve">  </v>
          </cell>
          <cell r="I1384" t="str">
            <v xml:space="preserve">  </v>
          </cell>
          <cell r="J1384" t="str">
            <v xml:space="preserve">  </v>
          </cell>
          <cell r="K1384" t="str">
            <v xml:space="preserve">  </v>
          </cell>
          <cell r="L1384" t="str">
            <v xml:space="preserve">  </v>
          </cell>
          <cell r="M1384" t="str">
            <v xml:space="preserve">  </v>
          </cell>
          <cell r="N1384" t="str">
            <v xml:space="preserve">  </v>
          </cell>
          <cell r="O1384" t="str">
            <v xml:space="preserve">  </v>
          </cell>
          <cell r="P1384" t="str">
            <v xml:space="preserve">  </v>
          </cell>
        </row>
        <row r="1385">
          <cell r="H1385" t="str">
            <v xml:space="preserve">  </v>
          </cell>
          <cell r="I1385" t="str">
            <v xml:space="preserve">  </v>
          </cell>
          <cell r="J1385" t="str">
            <v xml:space="preserve">  </v>
          </cell>
          <cell r="K1385" t="str">
            <v xml:space="preserve">  </v>
          </cell>
          <cell r="L1385" t="str">
            <v xml:space="preserve">  </v>
          </cell>
          <cell r="M1385" t="str">
            <v xml:space="preserve">  </v>
          </cell>
          <cell r="N1385" t="str">
            <v xml:space="preserve">  </v>
          </cell>
          <cell r="O1385" t="str">
            <v xml:space="preserve">  </v>
          </cell>
          <cell r="P1385" t="str">
            <v xml:space="preserve">  </v>
          </cell>
        </row>
        <row r="1386">
          <cell r="H1386" t="str">
            <v xml:space="preserve">  </v>
          </cell>
          <cell r="I1386" t="str">
            <v xml:space="preserve">  </v>
          </cell>
          <cell r="J1386" t="str">
            <v xml:space="preserve">  </v>
          </cell>
          <cell r="K1386" t="str">
            <v xml:space="preserve">  </v>
          </cell>
          <cell r="L1386" t="str">
            <v xml:space="preserve">  </v>
          </cell>
          <cell r="M1386" t="str">
            <v xml:space="preserve">  </v>
          </cell>
          <cell r="N1386" t="str">
            <v xml:space="preserve">  </v>
          </cell>
          <cell r="O1386" t="str">
            <v xml:space="preserve">  </v>
          </cell>
          <cell r="P1386" t="str">
            <v xml:space="preserve">  </v>
          </cell>
        </row>
        <row r="1387">
          <cell r="H1387" t="str">
            <v xml:space="preserve">  </v>
          </cell>
          <cell r="I1387" t="str">
            <v xml:space="preserve">  </v>
          </cell>
          <cell r="J1387" t="str">
            <v xml:space="preserve">  </v>
          </cell>
          <cell r="K1387" t="str">
            <v xml:space="preserve">  </v>
          </cell>
          <cell r="L1387" t="str">
            <v xml:space="preserve">  </v>
          </cell>
          <cell r="M1387" t="str">
            <v xml:space="preserve">  </v>
          </cell>
          <cell r="N1387" t="str">
            <v xml:space="preserve">  </v>
          </cell>
          <cell r="O1387" t="str">
            <v xml:space="preserve">  </v>
          </cell>
          <cell r="P1387" t="str">
            <v xml:space="preserve">  </v>
          </cell>
        </row>
        <row r="1388">
          <cell r="C1388">
            <v>20874000</v>
          </cell>
          <cell r="D1388" t="str">
            <v>USD</v>
          </cell>
          <cell r="E1388" t="str">
            <v>CAF</v>
          </cell>
          <cell r="F1388" t="str">
            <v>CFA 12323</v>
          </cell>
          <cell r="G1388" t="str">
            <v>GOBIERNO CENTRAL</v>
          </cell>
          <cell r="H1388" t="str">
            <v xml:space="preserve"> 29.07.2024 </v>
          </cell>
          <cell r="I1388">
            <v>250000000</v>
          </cell>
          <cell r="J1388" t="str">
            <v xml:space="preserve">  </v>
          </cell>
          <cell r="K1388" t="str">
            <v xml:space="preserve">  </v>
          </cell>
          <cell r="L1388">
            <v>7864594.4400000004</v>
          </cell>
          <cell r="M1388" t="str">
            <v xml:space="preserve">  </v>
          </cell>
          <cell r="N1388">
            <v>63888.89</v>
          </cell>
          <cell r="O1388" t="str">
            <v xml:space="preserve">  </v>
          </cell>
          <cell r="P1388">
            <v>250000000</v>
          </cell>
        </row>
        <row r="1389">
          <cell r="H1389" t="str">
            <v xml:space="preserve">  </v>
          </cell>
          <cell r="I1389" t="str">
            <v xml:space="preserve">  </v>
          </cell>
          <cell r="J1389" t="str">
            <v xml:space="preserve">  </v>
          </cell>
          <cell r="K1389" t="str">
            <v xml:space="preserve">  </v>
          </cell>
          <cell r="L1389" t="str">
            <v xml:space="preserve">  </v>
          </cell>
          <cell r="M1389" t="str">
            <v xml:space="preserve">  </v>
          </cell>
          <cell r="N1389" t="str">
            <v xml:space="preserve">  </v>
          </cell>
          <cell r="O1389" t="str">
            <v xml:space="preserve">  </v>
          </cell>
          <cell r="P1389" t="str">
            <v xml:space="preserve">  </v>
          </cell>
        </row>
        <row r="1390">
          <cell r="H1390" t="str">
            <v xml:space="preserve">  </v>
          </cell>
          <cell r="I1390" t="str">
            <v xml:space="preserve">  </v>
          </cell>
          <cell r="J1390" t="str">
            <v xml:space="preserve">  </v>
          </cell>
          <cell r="K1390" t="str">
            <v xml:space="preserve">  </v>
          </cell>
          <cell r="L1390" t="str">
            <v xml:space="preserve">  </v>
          </cell>
          <cell r="M1390" t="str">
            <v xml:space="preserve">  </v>
          </cell>
          <cell r="N1390" t="str">
            <v xml:space="preserve">  </v>
          </cell>
          <cell r="O1390" t="str">
            <v xml:space="preserve">  </v>
          </cell>
          <cell r="P1390" t="str">
            <v xml:space="preserve">  </v>
          </cell>
        </row>
        <row r="1391">
          <cell r="H1391" t="str">
            <v xml:space="preserve">  </v>
          </cell>
          <cell r="I1391" t="str">
            <v xml:space="preserve">  </v>
          </cell>
          <cell r="J1391" t="str">
            <v xml:space="preserve">  </v>
          </cell>
          <cell r="K1391" t="str">
            <v xml:space="preserve">  </v>
          </cell>
          <cell r="L1391" t="str">
            <v xml:space="preserve">  </v>
          </cell>
          <cell r="M1391" t="str">
            <v xml:space="preserve">  </v>
          </cell>
          <cell r="N1391" t="str">
            <v xml:space="preserve">  </v>
          </cell>
          <cell r="O1391" t="str">
            <v xml:space="preserve">  </v>
          </cell>
          <cell r="P1391" t="str">
            <v xml:space="preserve">  </v>
          </cell>
        </row>
        <row r="1392">
          <cell r="H1392" t="str">
            <v xml:space="preserve">  </v>
          </cell>
          <cell r="I1392" t="str">
            <v xml:space="preserve">  </v>
          </cell>
          <cell r="J1392" t="str">
            <v xml:space="preserve">  </v>
          </cell>
          <cell r="K1392" t="str">
            <v xml:space="preserve">  </v>
          </cell>
          <cell r="L1392" t="str">
            <v xml:space="preserve">  </v>
          </cell>
          <cell r="M1392" t="str">
            <v xml:space="preserve">  </v>
          </cell>
          <cell r="N1392" t="str">
            <v xml:space="preserve">  </v>
          </cell>
          <cell r="O1392" t="str">
            <v xml:space="preserve">  </v>
          </cell>
          <cell r="P1392" t="str">
            <v xml:space="preserve">  </v>
          </cell>
        </row>
        <row r="1393">
          <cell r="H1393" t="str">
            <v xml:space="preserve">  </v>
          </cell>
          <cell r="I1393" t="str">
            <v xml:space="preserve">  </v>
          </cell>
          <cell r="J1393" t="str">
            <v xml:space="preserve">  </v>
          </cell>
          <cell r="K1393" t="str">
            <v xml:space="preserve">  </v>
          </cell>
          <cell r="L1393" t="str">
            <v xml:space="preserve">  </v>
          </cell>
          <cell r="M1393" t="str">
            <v xml:space="preserve">  </v>
          </cell>
          <cell r="N1393" t="str">
            <v xml:space="preserve">  </v>
          </cell>
          <cell r="O1393" t="str">
            <v xml:space="preserve">  </v>
          </cell>
          <cell r="P1393" t="str">
            <v xml:space="preserve">  </v>
          </cell>
        </row>
        <row r="1394">
          <cell r="C1394">
            <v>20875000</v>
          </cell>
          <cell r="D1394" t="str">
            <v>USD</v>
          </cell>
          <cell r="E1394" t="str">
            <v>CAF</v>
          </cell>
          <cell r="F1394" t="str">
            <v>CFA 12325</v>
          </cell>
          <cell r="G1394" t="str">
            <v>GOBIERNO CENTRAL</v>
          </cell>
          <cell r="H1394" t="str">
            <v xml:space="preserve"> 30.07.2024 </v>
          </cell>
          <cell r="I1394">
            <v>15000000</v>
          </cell>
          <cell r="J1394" t="str">
            <v xml:space="preserve">  </v>
          </cell>
          <cell r="K1394" t="str">
            <v xml:space="preserve">  </v>
          </cell>
          <cell r="L1394">
            <v>412391.67</v>
          </cell>
          <cell r="M1394">
            <v>367260.86</v>
          </cell>
          <cell r="N1394" t="str">
            <v xml:space="preserve">  </v>
          </cell>
          <cell r="O1394" t="str">
            <v xml:space="preserve">  </v>
          </cell>
          <cell r="P1394">
            <v>15000000</v>
          </cell>
        </row>
        <row r="1395">
          <cell r="H1395" t="str">
            <v xml:space="preserve">  </v>
          </cell>
          <cell r="I1395" t="str">
            <v xml:space="preserve">  </v>
          </cell>
          <cell r="J1395" t="str">
            <v xml:space="preserve">  </v>
          </cell>
          <cell r="K1395" t="str">
            <v xml:space="preserve">  </v>
          </cell>
          <cell r="L1395" t="str">
            <v xml:space="preserve">  </v>
          </cell>
          <cell r="M1395" t="str">
            <v xml:space="preserve">  </v>
          </cell>
          <cell r="N1395" t="str">
            <v xml:space="preserve">  </v>
          </cell>
          <cell r="O1395" t="str">
            <v xml:space="preserve">  </v>
          </cell>
          <cell r="P1395" t="str">
            <v xml:space="preserve">  </v>
          </cell>
        </row>
        <row r="1396">
          <cell r="H1396" t="str">
            <v xml:space="preserve">  </v>
          </cell>
          <cell r="I1396" t="str">
            <v xml:space="preserve">  </v>
          </cell>
          <cell r="J1396" t="str">
            <v xml:space="preserve">  </v>
          </cell>
          <cell r="K1396" t="str">
            <v xml:space="preserve">  </v>
          </cell>
          <cell r="L1396" t="str">
            <v xml:space="preserve">  </v>
          </cell>
          <cell r="M1396" t="str">
            <v xml:space="preserve">  </v>
          </cell>
          <cell r="N1396" t="str">
            <v xml:space="preserve">  </v>
          </cell>
          <cell r="O1396" t="str">
            <v xml:space="preserve">  </v>
          </cell>
          <cell r="P1396" t="str">
            <v xml:space="preserve">  </v>
          </cell>
        </row>
        <row r="1397">
          <cell r="H1397" t="str">
            <v xml:space="preserve">  </v>
          </cell>
          <cell r="I1397" t="str">
            <v xml:space="preserve">  </v>
          </cell>
          <cell r="J1397" t="str">
            <v xml:space="preserve">  </v>
          </cell>
          <cell r="K1397" t="str">
            <v xml:space="preserve">  </v>
          </cell>
          <cell r="L1397" t="str">
            <v xml:space="preserve">  </v>
          </cell>
          <cell r="M1397" t="str">
            <v xml:space="preserve">  </v>
          </cell>
          <cell r="N1397" t="str">
            <v xml:space="preserve">  </v>
          </cell>
          <cell r="O1397" t="str">
            <v xml:space="preserve">  </v>
          </cell>
          <cell r="P1397" t="str">
            <v xml:space="preserve">  </v>
          </cell>
        </row>
        <row r="1398">
          <cell r="H1398" t="str">
            <v xml:space="preserve">  </v>
          </cell>
          <cell r="I1398" t="str">
            <v xml:space="preserve">  </v>
          </cell>
          <cell r="J1398" t="str">
            <v xml:space="preserve">  </v>
          </cell>
          <cell r="K1398" t="str">
            <v xml:space="preserve">  </v>
          </cell>
          <cell r="L1398" t="str">
            <v xml:space="preserve">  </v>
          </cell>
          <cell r="M1398" t="str">
            <v xml:space="preserve">  </v>
          </cell>
          <cell r="N1398" t="str">
            <v xml:space="preserve">  </v>
          </cell>
          <cell r="O1398" t="str">
            <v xml:space="preserve">  </v>
          </cell>
          <cell r="P1398" t="str">
            <v xml:space="preserve">  </v>
          </cell>
        </row>
        <row r="1399">
          <cell r="H1399" t="str">
            <v xml:space="preserve">  </v>
          </cell>
          <cell r="I1399" t="str">
            <v xml:space="preserve">  </v>
          </cell>
          <cell r="J1399" t="str">
            <v xml:space="preserve">  </v>
          </cell>
          <cell r="K1399" t="str">
            <v xml:space="preserve">  </v>
          </cell>
          <cell r="L1399" t="str">
            <v xml:space="preserve">  </v>
          </cell>
          <cell r="M1399" t="str">
            <v xml:space="preserve">  </v>
          </cell>
          <cell r="N1399" t="str">
            <v xml:space="preserve">  </v>
          </cell>
          <cell r="O1399" t="str">
            <v xml:space="preserve">  </v>
          </cell>
          <cell r="P1399" t="str">
            <v xml:space="preserve">  </v>
          </cell>
        </row>
        <row r="1400">
          <cell r="C1400">
            <v>20876000</v>
          </cell>
          <cell r="D1400" t="str">
            <v>USD</v>
          </cell>
          <cell r="E1400" t="str">
            <v>CAF</v>
          </cell>
          <cell r="F1400" t="str">
            <v>CFA 12327</v>
          </cell>
          <cell r="G1400" t="str">
            <v>GAD MUNICIPAL PORTOV</v>
          </cell>
          <cell r="H1400" t="str">
            <v xml:space="preserve"> 31.07.2024 </v>
          </cell>
          <cell r="I1400">
            <v>21383819.23</v>
          </cell>
          <cell r="J1400">
            <v>4538348.03</v>
          </cell>
          <cell r="K1400" t="str">
            <v xml:space="preserve">  </v>
          </cell>
          <cell r="L1400">
            <v>545104.81000000006</v>
          </cell>
          <cell r="M1400">
            <v>57980.27</v>
          </cell>
          <cell r="N1400">
            <v>9267.5300000000007</v>
          </cell>
          <cell r="O1400" t="str">
            <v xml:space="preserve">  </v>
          </cell>
          <cell r="P1400">
            <v>25922167.260000002</v>
          </cell>
        </row>
        <row r="1401">
          <cell r="H1401" t="str">
            <v xml:space="preserve">  </v>
          </cell>
          <cell r="I1401" t="str">
            <v xml:space="preserve">  </v>
          </cell>
          <cell r="J1401" t="str">
            <v xml:space="preserve">  </v>
          </cell>
          <cell r="K1401" t="str">
            <v xml:space="preserve">  </v>
          </cell>
          <cell r="L1401" t="str">
            <v xml:space="preserve">  </v>
          </cell>
          <cell r="M1401" t="str">
            <v xml:space="preserve">  </v>
          </cell>
          <cell r="N1401" t="str">
            <v xml:space="preserve">  </v>
          </cell>
          <cell r="O1401" t="str">
            <v xml:space="preserve">  </v>
          </cell>
          <cell r="P1401" t="str">
            <v xml:space="preserve">  </v>
          </cell>
        </row>
        <row r="1402">
          <cell r="H1402" t="str">
            <v xml:space="preserve">  </v>
          </cell>
          <cell r="I1402" t="str">
            <v xml:space="preserve">  </v>
          </cell>
          <cell r="J1402" t="str">
            <v xml:space="preserve">  </v>
          </cell>
          <cell r="K1402" t="str">
            <v xml:space="preserve">  </v>
          </cell>
          <cell r="L1402" t="str">
            <v xml:space="preserve">  </v>
          </cell>
          <cell r="M1402" t="str">
            <v xml:space="preserve">  </v>
          </cell>
          <cell r="N1402" t="str">
            <v xml:space="preserve">  </v>
          </cell>
          <cell r="O1402" t="str">
            <v xml:space="preserve">  </v>
          </cell>
          <cell r="P1402" t="str">
            <v xml:space="preserve">  </v>
          </cell>
        </row>
        <row r="1403">
          <cell r="H1403" t="str">
            <v xml:space="preserve">  </v>
          </cell>
          <cell r="I1403" t="str">
            <v xml:space="preserve">  </v>
          </cell>
          <cell r="J1403" t="str">
            <v xml:space="preserve">  </v>
          </cell>
          <cell r="K1403" t="str">
            <v xml:space="preserve">  </v>
          </cell>
          <cell r="L1403" t="str">
            <v xml:space="preserve">  </v>
          </cell>
          <cell r="M1403" t="str">
            <v xml:space="preserve">  </v>
          </cell>
          <cell r="N1403" t="str">
            <v xml:space="preserve">  </v>
          </cell>
          <cell r="O1403" t="str">
            <v xml:space="preserve">  </v>
          </cell>
          <cell r="P1403" t="str">
            <v xml:space="preserve">  </v>
          </cell>
        </row>
        <row r="1404">
          <cell r="H1404" t="str">
            <v xml:space="preserve">  </v>
          </cell>
          <cell r="I1404" t="str">
            <v xml:space="preserve">  </v>
          </cell>
          <cell r="J1404" t="str">
            <v xml:space="preserve">  </v>
          </cell>
          <cell r="K1404" t="str">
            <v xml:space="preserve">  </v>
          </cell>
          <cell r="L1404" t="str">
            <v xml:space="preserve">  </v>
          </cell>
          <cell r="M1404" t="str">
            <v xml:space="preserve">  </v>
          </cell>
          <cell r="N1404" t="str">
            <v xml:space="preserve">  </v>
          </cell>
          <cell r="O1404" t="str">
            <v xml:space="preserve">  </v>
          </cell>
          <cell r="P1404" t="str">
            <v xml:space="preserve">  </v>
          </cell>
        </row>
        <row r="1405">
          <cell r="H1405" t="str">
            <v xml:space="preserve">  </v>
          </cell>
          <cell r="I1405" t="str">
            <v xml:space="preserve">  </v>
          </cell>
          <cell r="J1405" t="str">
            <v xml:space="preserve">  </v>
          </cell>
          <cell r="K1405" t="str">
            <v xml:space="preserve">  </v>
          </cell>
          <cell r="L1405" t="str">
            <v xml:space="preserve">  </v>
          </cell>
          <cell r="M1405" t="str">
            <v xml:space="preserve">  </v>
          </cell>
          <cell r="N1405" t="str">
            <v xml:space="preserve">  </v>
          </cell>
          <cell r="O1405" t="str">
            <v xml:space="preserve">  </v>
          </cell>
          <cell r="P1405" t="str">
            <v xml:space="preserve">  </v>
          </cell>
        </row>
        <row r="1406">
          <cell r="C1406">
            <v>20877000</v>
          </cell>
          <cell r="D1406" t="str">
            <v>USD</v>
          </cell>
          <cell r="E1406" t="str">
            <v>CAF</v>
          </cell>
          <cell r="F1406" t="str">
            <v>CFA 12330</v>
          </cell>
          <cell r="G1406" t="str">
            <v>MUN. GUAYAQUIL</v>
          </cell>
          <cell r="H1406" t="str">
            <v xml:space="preserve"> 08.08.2024 </v>
          </cell>
          <cell r="I1406">
            <v>22000000</v>
          </cell>
          <cell r="J1406">
            <v>16218981.050000001</v>
          </cell>
          <cell r="K1406" t="str">
            <v xml:space="preserve">  </v>
          </cell>
          <cell r="L1406" t="str">
            <v xml:space="preserve">  </v>
          </cell>
          <cell r="M1406" t="str">
            <v xml:space="preserve">  </v>
          </cell>
          <cell r="N1406" t="str">
            <v xml:space="preserve">  </v>
          </cell>
          <cell r="O1406" t="str">
            <v xml:space="preserve">  </v>
          </cell>
          <cell r="P1406">
            <v>38218981.049999997</v>
          </cell>
        </row>
        <row r="1407">
          <cell r="H1407" t="str">
            <v xml:space="preserve">  </v>
          </cell>
          <cell r="I1407" t="str">
            <v xml:space="preserve">  </v>
          </cell>
          <cell r="J1407" t="str">
            <v xml:space="preserve">  </v>
          </cell>
          <cell r="K1407" t="str">
            <v xml:space="preserve">  </v>
          </cell>
          <cell r="L1407" t="str">
            <v xml:space="preserve">  </v>
          </cell>
          <cell r="M1407" t="str">
            <v xml:space="preserve">  </v>
          </cell>
          <cell r="N1407" t="str">
            <v xml:space="preserve">  </v>
          </cell>
          <cell r="O1407" t="str">
            <v xml:space="preserve">  </v>
          </cell>
          <cell r="P1407" t="str">
            <v xml:space="preserve">  </v>
          </cell>
        </row>
        <row r="1408">
          <cell r="H1408" t="str">
            <v xml:space="preserve">  </v>
          </cell>
          <cell r="I1408" t="str">
            <v xml:space="preserve">  </v>
          </cell>
          <cell r="J1408" t="str">
            <v xml:space="preserve">  </v>
          </cell>
          <cell r="K1408" t="str">
            <v xml:space="preserve">  </v>
          </cell>
          <cell r="L1408" t="str">
            <v xml:space="preserve">  </v>
          </cell>
          <cell r="M1408" t="str">
            <v xml:space="preserve">  </v>
          </cell>
          <cell r="N1408" t="str">
            <v xml:space="preserve">  </v>
          </cell>
          <cell r="O1408" t="str">
            <v xml:space="preserve">  </v>
          </cell>
          <cell r="P1408" t="str">
            <v xml:space="preserve">  </v>
          </cell>
        </row>
        <row r="1409">
          <cell r="H1409" t="str">
            <v xml:space="preserve">  </v>
          </cell>
          <cell r="I1409" t="str">
            <v xml:space="preserve">  </v>
          </cell>
          <cell r="J1409" t="str">
            <v xml:space="preserve">  </v>
          </cell>
          <cell r="K1409" t="str">
            <v xml:space="preserve">  </v>
          </cell>
          <cell r="L1409" t="str">
            <v xml:space="preserve">  </v>
          </cell>
          <cell r="M1409" t="str">
            <v xml:space="preserve">  </v>
          </cell>
          <cell r="N1409" t="str">
            <v xml:space="preserve">  </v>
          </cell>
          <cell r="O1409" t="str">
            <v xml:space="preserve">  </v>
          </cell>
          <cell r="P1409" t="str">
            <v xml:space="preserve">  </v>
          </cell>
        </row>
        <row r="1410">
          <cell r="H1410" t="str">
            <v xml:space="preserve">  </v>
          </cell>
          <cell r="I1410" t="str">
            <v xml:space="preserve">  </v>
          </cell>
          <cell r="J1410" t="str">
            <v xml:space="preserve">  </v>
          </cell>
          <cell r="K1410" t="str">
            <v xml:space="preserve">  </v>
          </cell>
          <cell r="L1410" t="str">
            <v xml:space="preserve">  </v>
          </cell>
          <cell r="M1410" t="str">
            <v xml:space="preserve">  </v>
          </cell>
          <cell r="N1410" t="str">
            <v xml:space="preserve">  </v>
          </cell>
          <cell r="O1410" t="str">
            <v xml:space="preserve">  </v>
          </cell>
          <cell r="P1410" t="str">
            <v xml:space="preserve">  </v>
          </cell>
        </row>
        <row r="1411">
          <cell r="H1411" t="str">
            <v xml:space="preserve">  </v>
          </cell>
          <cell r="I1411" t="str">
            <v xml:space="preserve">  </v>
          </cell>
          <cell r="J1411" t="str">
            <v xml:space="preserve">  </v>
          </cell>
          <cell r="K1411" t="str">
            <v xml:space="preserve">  </v>
          </cell>
          <cell r="L1411" t="str">
            <v xml:space="preserve">  </v>
          </cell>
          <cell r="M1411" t="str">
            <v xml:space="preserve">  </v>
          </cell>
          <cell r="N1411" t="str">
            <v xml:space="preserve">  </v>
          </cell>
          <cell r="O1411" t="str">
            <v xml:space="preserve">  </v>
          </cell>
          <cell r="P1411" t="str">
            <v xml:space="preserve">  </v>
          </cell>
        </row>
        <row r="1412">
          <cell r="C1412">
            <v>20878000</v>
          </cell>
          <cell r="D1412" t="str">
            <v>USD</v>
          </cell>
          <cell r="E1412" t="str">
            <v>CAF</v>
          </cell>
          <cell r="F1412" t="str">
            <v>CFA 12332</v>
          </cell>
          <cell r="G1412" t="str">
            <v>GAD PICHINCHA</v>
          </cell>
          <cell r="H1412" t="str">
            <v xml:space="preserve"> 01.08.2024 </v>
          </cell>
          <cell r="I1412">
            <v>2877582.97</v>
          </cell>
          <cell r="J1412" t="str">
            <v xml:space="preserve">  </v>
          </cell>
          <cell r="K1412" t="str">
            <v xml:space="preserve">  </v>
          </cell>
          <cell r="L1412" t="str">
            <v xml:space="preserve">  </v>
          </cell>
          <cell r="M1412" t="str">
            <v xml:space="preserve">  </v>
          </cell>
          <cell r="N1412" t="str">
            <v xml:space="preserve">  </v>
          </cell>
          <cell r="O1412" t="str">
            <v xml:space="preserve">  </v>
          </cell>
          <cell r="P1412">
            <v>2877582.97</v>
          </cell>
        </row>
        <row r="1413">
          <cell r="H1413" t="str">
            <v xml:space="preserve">  </v>
          </cell>
          <cell r="I1413" t="str">
            <v xml:space="preserve">  </v>
          </cell>
          <cell r="J1413" t="str">
            <v xml:space="preserve">  </v>
          </cell>
          <cell r="K1413" t="str">
            <v xml:space="preserve">  </v>
          </cell>
          <cell r="L1413" t="str">
            <v xml:space="preserve">  </v>
          </cell>
          <cell r="M1413" t="str">
            <v xml:space="preserve">  </v>
          </cell>
          <cell r="N1413" t="str">
            <v xml:space="preserve">  </v>
          </cell>
          <cell r="O1413" t="str">
            <v xml:space="preserve">  </v>
          </cell>
          <cell r="P1413" t="str">
            <v xml:space="preserve">  </v>
          </cell>
        </row>
        <row r="1414">
          <cell r="H1414" t="str">
            <v xml:space="preserve">  </v>
          </cell>
          <cell r="I1414" t="str">
            <v xml:space="preserve">  </v>
          </cell>
          <cell r="J1414" t="str">
            <v xml:space="preserve">  </v>
          </cell>
          <cell r="K1414" t="str">
            <v xml:space="preserve">  </v>
          </cell>
          <cell r="L1414" t="str">
            <v xml:space="preserve">  </v>
          </cell>
          <cell r="M1414" t="str">
            <v xml:space="preserve">  </v>
          </cell>
          <cell r="N1414" t="str">
            <v xml:space="preserve">  </v>
          </cell>
          <cell r="O1414" t="str">
            <v xml:space="preserve">  </v>
          </cell>
          <cell r="P1414" t="str">
            <v xml:space="preserve">  </v>
          </cell>
        </row>
        <row r="1415">
          <cell r="H1415" t="str">
            <v xml:space="preserve">  </v>
          </cell>
          <cell r="I1415" t="str">
            <v xml:space="preserve">  </v>
          </cell>
          <cell r="J1415" t="str">
            <v xml:space="preserve">  </v>
          </cell>
          <cell r="K1415" t="str">
            <v xml:space="preserve">  </v>
          </cell>
          <cell r="L1415" t="str">
            <v xml:space="preserve">  </v>
          </cell>
          <cell r="M1415" t="str">
            <v xml:space="preserve">  </v>
          </cell>
          <cell r="N1415" t="str">
            <v xml:space="preserve">  </v>
          </cell>
          <cell r="O1415" t="str">
            <v xml:space="preserve">  </v>
          </cell>
          <cell r="P1415" t="str">
            <v xml:space="preserve">  </v>
          </cell>
        </row>
        <row r="1416">
          <cell r="H1416" t="str">
            <v xml:space="preserve">  </v>
          </cell>
          <cell r="I1416" t="str">
            <v xml:space="preserve">  </v>
          </cell>
          <cell r="J1416" t="str">
            <v xml:space="preserve">  </v>
          </cell>
          <cell r="K1416" t="str">
            <v xml:space="preserve">  </v>
          </cell>
          <cell r="L1416" t="str">
            <v xml:space="preserve">  </v>
          </cell>
          <cell r="M1416" t="str">
            <v xml:space="preserve">  </v>
          </cell>
          <cell r="N1416" t="str">
            <v xml:space="preserve">  </v>
          </cell>
          <cell r="O1416" t="str">
            <v xml:space="preserve">  </v>
          </cell>
          <cell r="P1416" t="str">
            <v xml:space="preserve">  </v>
          </cell>
        </row>
        <row r="1417">
          <cell r="H1417" t="str">
            <v xml:space="preserve">  </v>
          </cell>
          <cell r="I1417" t="str">
            <v xml:space="preserve">  </v>
          </cell>
          <cell r="J1417" t="str">
            <v xml:space="preserve">  </v>
          </cell>
          <cell r="K1417" t="str">
            <v xml:space="preserve">  </v>
          </cell>
          <cell r="L1417" t="str">
            <v xml:space="preserve">  </v>
          </cell>
          <cell r="M1417" t="str">
            <v xml:space="preserve">  </v>
          </cell>
          <cell r="N1417" t="str">
            <v xml:space="preserve">  </v>
          </cell>
          <cell r="O1417" t="str">
            <v xml:space="preserve">  </v>
          </cell>
          <cell r="P1417" t="str">
            <v xml:space="preserve">  </v>
          </cell>
        </row>
        <row r="1418">
          <cell r="C1418">
            <v>20879000</v>
          </cell>
          <cell r="D1418" t="str">
            <v>USD</v>
          </cell>
          <cell r="E1418" t="str">
            <v>CAF</v>
          </cell>
          <cell r="F1418" t="str">
            <v>CFA 12334</v>
          </cell>
          <cell r="G1418" t="str">
            <v>GAD GUAYAS</v>
          </cell>
          <cell r="H1418" t="str">
            <v xml:space="preserve"> 05.08.2024 </v>
          </cell>
          <cell r="I1418">
            <v>5718027.3600000003</v>
          </cell>
          <cell r="J1418" t="str">
            <v xml:space="preserve">  </v>
          </cell>
          <cell r="K1418" t="str">
            <v xml:space="preserve">  </v>
          </cell>
          <cell r="L1418" t="str">
            <v xml:space="preserve">  </v>
          </cell>
          <cell r="M1418" t="str">
            <v xml:space="preserve">  </v>
          </cell>
          <cell r="N1418" t="str">
            <v xml:space="preserve">  </v>
          </cell>
          <cell r="O1418" t="str">
            <v xml:space="preserve">  </v>
          </cell>
          <cell r="P1418">
            <v>5718027.3600000003</v>
          </cell>
        </row>
        <row r="1419">
          <cell r="H1419" t="str">
            <v xml:space="preserve">  </v>
          </cell>
          <cell r="I1419" t="str">
            <v xml:space="preserve">  </v>
          </cell>
          <cell r="J1419" t="str">
            <v xml:space="preserve">  </v>
          </cell>
          <cell r="K1419" t="str">
            <v xml:space="preserve">  </v>
          </cell>
          <cell r="L1419" t="str">
            <v xml:space="preserve">  </v>
          </cell>
          <cell r="M1419" t="str">
            <v xml:space="preserve">  </v>
          </cell>
          <cell r="N1419" t="str">
            <v xml:space="preserve">  </v>
          </cell>
          <cell r="O1419" t="str">
            <v xml:space="preserve">  </v>
          </cell>
          <cell r="P1419" t="str">
            <v xml:space="preserve">  </v>
          </cell>
        </row>
        <row r="1420">
          <cell r="H1420" t="str">
            <v xml:space="preserve">  </v>
          </cell>
          <cell r="I1420" t="str">
            <v xml:space="preserve">  </v>
          </cell>
          <cell r="J1420" t="str">
            <v xml:space="preserve">  </v>
          </cell>
          <cell r="K1420" t="str">
            <v xml:space="preserve">  </v>
          </cell>
          <cell r="L1420" t="str">
            <v xml:space="preserve">  </v>
          </cell>
          <cell r="M1420" t="str">
            <v xml:space="preserve">  </v>
          </cell>
          <cell r="N1420" t="str">
            <v xml:space="preserve">  </v>
          </cell>
          <cell r="O1420" t="str">
            <v xml:space="preserve">  </v>
          </cell>
          <cell r="P1420" t="str">
            <v xml:space="preserve">  </v>
          </cell>
        </row>
        <row r="1421">
          <cell r="H1421" t="str">
            <v xml:space="preserve">  </v>
          </cell>
          <cell r="I1421" t="str">
            <v xml:space="preserve">  </v>
          </cell>
          <cell r="J1421" t="str">
            <v xml:space="preserve">  </v>
          </cell>
          <cell r="K1421" t="str">
            <v xml:space="preserve">  </v>
          </cell>
          <cell r="L1421" t="str">
            <v xml:space="preserve">  </v>
          </cell>
          <cell r="M1421" t="str">
            <v xml:space="preserve">  </v>
          </cell>
          <cell r="N1421" t="str">
            <v xml:space="preserve">  </v>
          </cell>
          <cell r="O1421" t="str">
            <v xml:space="preserve">  </v>
          </cell>
          <cell r="P1421" t="str">
            <v xml:space="preserve">  </v>
          </cell>
        </row>
        <row r="1422">
          <cell r="H1422" t="str">
            <v xml:space="preserve">  </v>
          </cell>
          <cell r="I1422" t="str">
            <v xml:space="preserve">  </v>
          </cell>
          <cell r="J1422" t="str">
            <v xml:space="preserve">  </v>
          </cell>
          <cell r="K1422" t="str">
            <v xml:space="preserve">  </v>
          </cell>
          <cell r="L1422" t="str">
            <v xml:space="preserve">  </v>
          </cell>
          <cell r="M1422" t="str">
            <v xml:space="preserve">  </v>
          </cell>
          <cell r="N1422" t="str">
            <v xml:space="preserve">  </v>
          </cell>
          <cell r="O1422" t="str">
            <v xml:space="preserve">  </v>
          </cell>
          <cell r="P1422" t="str">
            <v xml:space="preserve">  </v>
          </cell>
        </row>
        <row r="1423">
          <cell r="H1423" t="str">
            <v xml:space="preserve">  </v>
          </cell>
          <cell r="I1423" t="str">
            <v xml:space="preserve">  </v>
          </cell>
          <cell r="J1423" t="str">
            <v xml:space="preserve">  </v>
          </cell>
          <cell r="K1423" t="str">
            <v xml:space="preserve">  </v>
          </cell>
          <cell r="L1423" t="str">
            <v xml:space="preserve">  </v>
          </cell>
          <cell r="M1423" t="str">
            <v xml:space="preserve">  </v>
          </cell>
          <cell r="N1423" t="str">
            <v xml:space="preserve">  </v>
          </cell>
          <cell r="O1423" t="str">
            <v xml:space="preserve">  </v>
          </cell>
          <cell r="P1423" t="str">
            <v xml:space="preserve">  </v>
          </cell>
        </row>
        <row r="1424">
          <cell r="C1424">
            <v>20880000</v>
          </cell>
          <cell r="D1424" t="str">
            <v>USD</v>
          </cell>
          <cell r="E1424" t="str">
            <v>CAF</v>
          </cell>
          <cell r="F1424" t="str">
            <v>CFA 12339</v>
          </cell>
          <cell r="G1424" t="str">
            <v>GAD MANABI</v>
          </cell>
          <cell r="H1424" t="str">
            <v xml:space="preserve"> 29.07.2024 </v>
          </cell>
          <cell r="I1424" t="str">
            <v xml:space="preserve">  </v>
          </cell>
          <cell r="J1424">
            <v>8600000</v>
          </cell>
          <cell r="K1424" t="str">
            <v xml:space="preserve">  </v>
          </cell>
          <cell r="L1424" t="str">
            <v xml:space="preserve">  </v>
          </cell>
          <cell r="M1424">
            <v>496721.74</v>
          </cell>
          <cell r="N1424" t="str">
            <v xml:space="preserve">  </v>
          </cell>
          <cell r="O1424" t="str">
            <v xml:space="preserve">  </v>
          </cell>
          <cell r="P1424">
            <v>8600000</v>
          </cell>
        </row>
        <row r="1425">
          <cell r="H1425" t="str">
            <v xml:space="preserve">  </v>
          </cell>
          <cell r="I1425" t="str">
            <v xml:space="preserve">  </v>
          </cell>
          <cell r="J1425" t="str">
            <v xml:space="preserve">  </v>
          </cell>
          <cell r="K1425" t="str">
            <v xml:space="preserve">  </v>
          </cell>
          <cell r="L1425" t="str">
            <v xml:space="preserve">  </v>
          </cell>
          <cell r="M1425" t="str">
            <v xml:space="preserve">  </v>
          </cell>
          <cell r="N1425" t="str">
            <v xml:space="preserve">  </v>
          </cell>
          <cell r="O1425" t="str">
            <v xml:space="preserve">  </v>
          </cell>
          <cell r="P1425" t="str">
            <v xml:space="preserve">  </v>
          </cell>
        </row>
        <row r="1426">
          <cell r="H1426" t="str">
            <v xml:space="preserve">  </v>
          </cell>
          <cell r="I1426" t="str">
            <v xml:space="preserve">  </v>
          </cell>
          <cell r="J1426" t="str">
            <v xml:space="preserve">  </v>
          </cell>
          <cell r="K1426" t="str">
            <v xml:space="preserve">  </v>
          </cell>
          <cell r="L1426" t="str">
            <v xml:space="preserve">  </v>
          </cell>
          <cell r="M1426" t="str">
            <v xml:space="preserve">  </v>
          </cell>
          <cell r="N1426" t="str">
            <v xml:space="preserve">  </v>
          </cell>
          <cell r="O1426" t="str">
            <v xml:space="preserve">  </v>
          </cell>
          <cell r="P1426" t="str">
            <v xml:space="preserve">  </v>
          </cell>
        </row>
        <row r="1427">
          <cell r="H1427" t="str">
            <v xml:space="preserve">  </v>
          </cell>
          <cell r="I1427" t="str">
            <v xml:space="preserve">  </v>
          </cell>
          <cell r="J1427" t="str">
            <v xml:space="preserve">  </v>
          </cell>
          <cell r="K1427" t="str">
            <v xml:space="preserve">  </v>
          </cell>
          <cell r="L1427" t="str">
            <v xml:space="preserve">  </v>
          </cell>
          <cell r="M1427" t="str">
            <v xml:space="preserve">  </v>
          </cell>
          <cell r="N1427" t="str">
            <v xml:space="preserve">  </v>
          </cell>
          <cell r="O1427" t="str">
            <v xml:space="preserve">  </v>
          </cell>
          <cell r="P1427" t="str">
            <v xml:space="preserve">  </v>
          </cell>
        </row>
        <row r="1428">
          <cell r="H1428" t="str">
            <v xml:space="preserve">  </v>
          </cell>
          <cell r="I1428" t="str">
            <v xml:space="preserve">  </v>
          </cell>
          <cell r="J1428" t="str">
            <v xml:space="preserve">  </v>
          </cell>
          <cell r="K1428" t="str">
            <v xml:space="preserve">  </v>
          </cell>
          <cell r="L1428" t="str">
            <v xml:space="preserve">  </v>
          </cell>
          <cell r="M1428" t="str">
            <v xml:space="preserve">  </v>
          </cell>
          <cell r="N1428" t="str">
            <v xml:space="preserve">  </v>
          </cell>
          <cell r="O1428" t="str">
            <v xml:space="preserve">  </v>
          </cell>
          <cell r="P1428" t="str">
            <v xml:space="preserve">  </v>
          </cell>
        </row>
        <row r="1429">
          <cell r="H1429" t="str">
            <v xml:space="preserve">  </v>
          </cell>
          <cell r="I1429" t="str">
            <v xml:space="preserve">  </v>
          </cell>
          <cell r="J1429" t="str">
            <v xml:space="preserve">  </v>
          </cell>
          <cell r="K1429" t="str">
            <v xml:space="preserve">  </v>
          </cell>
          <cell r="L1429" t="str">
            <v xml:space="preserve">  </v>
          </cell>
          <cell r="M1429" t="str">
            <v xml:space="preserve">  </v>
          </cell>
          <cell r="N1429" t="str">
            <v xml:space="preserve">  </v>
          </cell>
          <cell r="O1429" t="str">
            <v xml:space="preserve">  </v>
          </cell>
          <cell r="P1429" t="str">
            <v xml:space="preserve">  </v>
          </cell>
        </row>
        <row r="1430">
          <cell r="C1430">
            <v>20881000</v>
          </cell>
          <cell r="D1430" t="str">
            <v>USD</v>
          </cell>
          <cell r="E1430" t="str">
            <v>CAF</v>
          </cell>
          <cell r="F1430" t="str">
            <v>CFA 12375</v>
          </cell>
          <cell r="G1430" t="str">
            <v>MUN-DAULE</v>
          </cell>
          <cell r="H1430" t="str">
            <v xml:space="preserve"> 23.09.2024 </v>
          </cell>
          <cell r="I1430">
            <v>7000000</v>
          </cell>
          <cell r="J1430" t="str">
            <v xml:space="preserve">  </v>
          </cell>
          <cell r="K1430" t="str">
            <v xml:space="preserve">  </v>
          </cell>
          <cell r="L1430" t="str">
            <v xml:space="preserve">  </v>
          </cell>
          <cell r="M1430" t="str">
            <v xml:space="preserve">  </v>
          </cell>
          <cell r="N1430" t="str">
            <v xml:space="preserve">  </v>
          </cell>
          <cell r="O1430" t="str">
            <v xml:space="preserve">  </v>
          </cell>
          <cell r="P1430">
            <v>7000000</v>
          </cell>
        </row>
        <row r="1431">
          <cell r="H1431" t="str">
            <v xml:space="preserve">  </v>
          </cell>
          <cell r="I1431" t="str">
            <v xml:space="preserve">  </v>
          </cell>
          <cell r="J1431" t="str">
            <v xml:space="preserve">  </v>
          </cell>
          <cell r="K1431" t="str">
            <v xml:space="preserve">  </v>
          </cell>
          <cell r="L1431" t="str">
            <v xml:space="preserve">  </v>
          </cell>
          <cell r="M1431" t="str">
            <v xml:space="preserve">  </v>
          </cell>
          <cell r="N1431" t="str">
            <v xml:space="preserve">  </v>
          </cell>
          <cell r="O1431" t="str">
            <v xml:space="preserve">  </v>
          </cell>
          <cell r="P1431" t="str">
            <v xml:space="preserve">  </v>
          </cell>
        </row>
        <row r="1432">
          <cell r="H1432" t="str">
            <v xml:space="preserve">  </v>
          </cell>
          <cell r="I1432" t="str">
            <v xml:space="preserve">  </v>
          </cell>
          <cell r="J1432" t="str">
            <v xml:space="preserve">  </v>
          </cell>
          <cell r="K1432" t="str">
            <v xml:space="preserve">  </v>
          </cell>
          <cell r="L1432" t="str">
            <v xml:space="preserve">  </v>
          </cell>
          <cell r="M1432" t="str">
            <v xml:space="preserve">  </v>
          </cell>
          <cell r="N1432" t="str">
            <v xml:space="preserve">  </v>
          </cell>
          <cell r="O1432" t="str">
            <v xml:space="preserve">  </v>
          </cell>
          <cell r="P1432" t="str">
            <v xml:space="preserve">  </v>
          </cell>
        </row>
        <row r="1433">
          <cell r="H1433" t="str">
            <v xml:space="preserve">  </v>
          </cell>
          <cell r="I1433" t="str">
            <v xml:space="preserve">  </v>
          </cell>
          <cell r="J1433" t="str">
            <v xml:space="preserve">  </v>
          </cell>
          <cell r="K1433" t="str">
            <v xml:space="preserve">  </v>
          </cell>
          <cell r="L1433" t="str">
            <v xml:space="preserve">  </v>
          </cell>
          <cell r="M1433" t="str">
            <v xml:space="preserve">  </v>
          </cell>
          <cell r="N1433" t="str">
            <v xml:space="preserve">  </v>
          </cell>
          <cell r="O1433" t="str">
            <v xml:space="preserve">  </v>
          </cell>
          <cell r="P1433" t="str">
            <v xml:space="preserve">  </v>
          </cell>
        </row>
        <row r="1434">
          <cell r="H1434" t="str">
            <v xml:space="preserve">  </v>
          </cell>
          <cell r="I1434" t="str">
            <v xml:space="preserve">  </v>
          </cell>
          <cell r="J1434" t="str">
            <v xml:space="preserve">  </v>
          </cell>
          <cell r="K1434" t="str">
            <v xml:space="preserve">  </v>
          </cell>
          <cell r="L1434" t="str">
            <v xml:space="preserve">  </v>
          </cell>
          <cell r="M1434" t="str">
            <v xml:space="preserve">  </v>
          </cell>
          <cell r="N1434" t="str">
            <v xml:space="preserve">  </v>
          </cell>
          <cell r="O1434" t="str">
            <v xml:space="preserve">  </v>
          </cell>
          <cell r="P1434" t="str">
            <v xml:space="preserve">  </v>
          </cell>
        </row>
        <row r="1435">
          <cell r="H1435" t="str">
            <v xml:space="preserve">  </v>
          </cell>
          <cell r="I1435" t="str">
            <v xml:space="preserve">  </v>
          </cell>
          <cell r="J1435" t="str">
            <v xml:space="preserve">  </v>
          </cell>
          <cell r="K1435" t="str">
            <v xml:space="preserve">  </v>
          </cell>
          <cell r="L1435" t="str">
            <v xml:space="preserve">  </v>
          </cell>
          <cell r="M1435" t="str">
            <v xml:space="preserve">  </v>
          </cell>
          <cell r="N1435" t="str">
            <v xml:space="preserve">  </v>
          </cell>
          <cell r="O1435" t="str">
            <v xml:space="preserve">  </v>
          </cell>
          <cell r="P1435" t="str">
            <v xml:space="preserve">  </v>
          </cell>
        </row>
        <row r="1436">
          <cell r="C1436">
            <v>20883000</v>
          </cell>
          <cell r="D1436" t="str">
            <v>USD</v>
          </cell>
          <cell r="E1436" t="str">
            <v>CAF</v>
          </cell>
          <cell r="F1436" t="str">
            <v>CFA 12677</v>
          </cell>
          <cell r="G1436" t="str">
            <v>GOBIERNO CENTRAL</v>
          </cell>
          <cell r="H1436" t="str">
            <v xml:space="preserve"> 07.08.2025 </v>
          </cell>
          <cell r="I1436">
            <v>250000000</v>
          </cell>
          <cell r="J1436" t="str">
            <v xml:space="preserve">  </v>
          </cell>
          <cell r="K1436" t="str">
            <v xml:space="preserve">  </v>
          </cell>
          <cell r="L1436" t="str">
            <v xml:space="preserve">  </v>
          </cell>
          <cell r="M1436" t="str">
            <v xml:space="preserve">  </v>
          </cell>
          <cell r="N1436" t="str">
            <v xml:space="preserve">  </v>
          </cell>
          <cell r="O1436" t="str">
            <v xml:space="preserve">  </v>
          </cell>
          <cell r="P1436">
            <v>250000000</v>
          </cell>
        </row>
        <row r="1437">
          <cell r="H1437" t="str">
            <v xml:space="preserve">  </v>
          </cell>
          <cell r="I1437" t="str">
            <v xml:space="preserve">  </v>
          </cell>
          <cell r="J1437" t="str">
            <v xml:space="preserve">  </v>
          </cell>
          <cell r="K1437" t="str">
            <v xml:space="preserve">  </v>
          </cell>
          <cell r="L1437" t="str">
            <v xml:space="preserve">  </v>
          </cell>
          <cell r="M1437" t="str">
            <v xml:space="preserve">  </v>
          </cell>
          <cell r="N1437" t="str">
            <v xml:space="preserve">  </v>
          </cell>
          <cell r="O1437" t="str">
            <v xml:space="preserve">  </v>
          </cell>
          <cell r="P1437" t="str">
            <v xml:space="preserve">  </v>
          </cell>
        </row>
        <row r="1438">
          <cell r="H1438" t="str">
            <v xml:space="preserve">  </v>
          </cell>
          <cell r="I1438" t="str">
            <v xml:space="preserve">  </v>
          </cell>
          <cell r="J1438" t="str">
            <v xml:space="preserve">  </v>
          </cell>
          <cell r="K1438" t="str">
            <v xml:space="preserve">  </v>
          </cell>
          <cell r="L1438" t="str">
            <v xml:space="preserve">  </v>
          </cell>
          <cell r="M1438" t="str">
            <v xml:space="preserve">  </v>
          </cell>
          <cell r="N1438" t="str">
            <v xml:space="preserve">  </v>
          </cell>
          <cell r="O1438" t="str">
            <v xml:space="preserve">  </v>
          </cell>
          <cell r="P1438" t="str">
            <v xml:space="preserve">  </v>
          </cell>
        </row>
        <row r="1439">
          <cell r="H1439" t="str">
            <v xml:space="preserve">  </v>
          </cell>
          <cell r="I1439" t="str">
            <v xml:space="preserve">  </v>
          </cell>
          <cell r="J1439" t="str">
            <v xml:space="preserve">  </v>
          </cell>
          <cell r="K1439" t="str">
            <v xml:space="preserve">  </v>
          </cell>
          <cell r="L1439" t="str">
            <v xml:space="preserve">  </v>
          </cell>
          <cell r="M1439" t="str">
            <v xml:space="preserve">  </v>
          </cell>
          <cell r="N1439" t="str">
            <v xml:space="preserve">  </v>
          </cell>
          <cell r="O1439" t="str">
            <v xml:space="preserve">  </v>
          </cell>
          <cell r="P1439" t="str">
            <v xml:space="preserve">  </v>
          </cell>
        </row>
        <row r="1440">
          <cell r="H1440" t="str">
            <v xml:space="preserve">  </v>
          </cell>
          <cell r="I1440" t="str">
            <v xml:space="preserve">  </v>
          </cell>
          <cell r="J1440" t="str">
            <v xml:space="preserve">  </v>
          </cell>
          <cell r="K1440" t="str">
            <v xml:space="preserve">  </v>
          </cell>
          <cell r="L1440" t="str">
            <v xml:space="preserve">  </v>
          </cell>
          <cell r="M1440" t="str">
            <v xml:space="preserve">  </v>
          </cell>
          <cell r="N1440" t="str">
            <v xml:space="preserve">  </v>
          </cell>
          <cell r="O1440" t="str">
            <v xml:space="preserve">  </v>
          </cell>
          <cell r="P1440" t="str">
            <v xml:space="preserve">  </v>
          </cell>
        </row>
        <row r="1441">
          <cell r="H1441" t="str">
            <v xml:space="preserve">  </v>
          </cell>
          <cell r="I1441" t="str">
            <v xml:space="preserve">  </v>
          </cell>
          <cell r="J1441" t="str">
            <v xml:space="preserve">  </v>
          </cell>
          <cell r="K1441" t="str">
            <v xml:space="preserve">  </v>
          </cell>
          <cell r="L1441" t="str">
            <v xml:space="preserve">  </v>
          </cell>
          <cell r="M1441" t="str">
            <v xml:space="preserve">  </v>
          </cell>
          <cell r="N1441" t="str">
            <v xml:space="preserve">  </v>
          </cell>
          <cell r="O1441" t="str">
            <v xml:space="preserve">  </v>
          </cell>
          <cell r="P1441" t="str">
            <v xml:space="preserve">  </v>
          </cell>
        </row>
        <row r="1442">
          <cell r="C1442">
            <v>20960000</v>
          </cell>
          <cell r="D1442" t="str">
            <v>SDR</v>
          </cell>
          <cell r="E1442" t="str">
            <v>FMI</v>
          </cell>
          <cell r="F1442" t="str">
            <v>FMI 3.035.000.000</v>
          </cell>
          <cell r="G1442" t="str">
            <v>GOBIERNO CENTRAL</v>
          </cell>
          <cell r="H1442" t="str">
            <v xml:space="preserve"> 11.03.2019 </v>
          </cell>
          <cell r="I1442">
            <v>849415262.61800003</v>
          </cell>
          <cell r="J1442" t="str">
            <v xml:space="preserve">  </v>
          </cell>
          <cell r="K1442" t="str">
            <v xml:space="preserve">  </v>
          </cell>
          <cell r="L1442" t="str">
            <v xml:space="preserve">  </v>
          </cell>
          <cell r="M1442" t="str">
            <v xml:space="preserve">  </v>
          </cell>
          <cell r="N1442" t="str">
            <v xml:space="preserve">  </v>
          </cell>
          <cell r="O1442" t="str">
            <v xml:space="preserve">  </v>
          </cell>
          <cell r="P1442">
            <v>856858112.67400002</v>
          </cell>
        </row>
        <row r="1443">
          <cell r="H1443" t="str">
            <v xml:space="preserve">  </v>
          </cell>
          <cell r="I1443" t="str">
            <v xml:space="preserve">  </v>
          </cell>
          <cell r="J1443" t="str">
            <v xml:space="preserve">  </v>
          </cell>
          <cell r="K1443" t="str">
            <v xml:space="preserve">  </v>
          </cell>
          <cell r="L1443" t="str">
            <v xml:space="preserve">  </v>
          </cell>
          <cell r="M1443" t="str">
            <v xml:space="preserve">  </v>
          </cell>
          <cell r="N1443" t="str">
            <v xml:space="preserve">  </v>
          </cell>
          <cell r="O1443" t="str">
            <v xml:space="preserve">  </v>
          </cell>
          <cell r="P1443" t="str">
            <v xml:space="preserve">  </v>
          </cell>
        </row>
        <row r="1444">
          <cell r="H1444" t="str">
            <v xml:space="preserve">  </v>
          </cell>
          <cell r="I1444" t="str">
            <v xml:space="preserve">  </v>
          </cell>
          <cell r="J1444" t="str">
            <v xml:space="preserve">  </v>
          </cell>
          <cell r="K1444" t="str">
            <v xml:space="preserve">  </v>
          </cell>
          <cell r="L1444" t="str">
            <v xml:space="preserve">  </v>
          </cell>
          <cell r="M1444" t="str">
            <v xml:space="preserve">  </v>
          </cell>
          <cell r="N1444" t="str">
            <v xml:space="preserve">  </v>
          </cell>
          <cell r="O1444" t="str">
            <v xml:space="preserve">  </v>
          </cell>
          <cell r="P1444" t="str">
            <v xml:space="preserve">  </v>
          </cell>
        </row>
        <row r="1445">
          <cell r="H1445" t="str">
            <v xml:space="preserve">  </v>
          </cell>
          <cell r="I1445" t="str">
            <v xml:space="preserve">  </v>
          </cell>
          <cell r="J1445" t="str">
            <v xml:space="preserve">  </v>
          </cell>
          <cell r="K1445" t="str">
            <v xml:space="preserve">  </v>
          </cell>
          <cell r="L1445" t="str">
            <v xml:space="preserve">  </v>
          </cell>
          <cell r="M1445" t="str">
            <v xml:space="preserve">  </v>
          </cell>
          <cell r="N1445" t="str">
            <v xml:space="preserve">  </v>
          </cell>
          <cell r="O1445" t="str">
            <v xml:space="preserve">  </v>
          </cell>
          <cell r="P1445" t="str">
            <v xml:space="preserve">  </v>
          </cell>
        </row>
        <row r="1446">
          <cell r="H1446" t="str">
            <v xml:space="preserve">  </v>
          </cell>
          <cell r="I1446" t="str">
            <v xml:space="preserve">  </v>
          </cell>
          <cell r="J1446" t="str">
            <v xml:space="preserve">  </v>
          </cell>
          <cell r="K1446" t="str">
            <v xml:space="preserve">  </v>
          </cell>
          <cell r="L1446" t="str">
            <v xml:space="preserve">  </v>
          </cell>
          <cell r="M1446" t="str">
            <v xml:space="preserve">  </v>
          </cell>
          <cell r="N1446" t="str">
            <v xml:space="preserve">  </v>
          </cell>
          <cell r="O1446" t="str">
            <v xml:space="preserve">  </v>
          </cell>
          <cell r="P1446" t="str">
            <v xml:space="preserve">  </v>
          </cell>
        </row>
        <row r="1447">
          <cell r="H1447" t="str">
            <v xml:space="preserve">  </v>
          </cell>
          <cell r="I1447" t="str">
            <v xml:space="preserve">  </v>
          </cell>
          <cell r="J1447" t="str">
            <v xml:space="preserve">  </v>
          </cell>
          <cell r="K1447" t="str">
            <v xml:space="preserve">  </v>
          </cell>
          <cell r="L1447" t="str">
            <v xml:space="preserve">  </v>
          </cell>
          <cell r="M1447" t="str">
            <v xml:space="preserve">  </v>
          </cell>
          <cell r="N1447" t="str">
            <v xml:space="preserve">  </v>
          </cell>
          <cell r="O1447" t="str">
            <v xml:space="preserve">  </v>
          </cell>
          <cell r="P1447" t="str">
            <v xml:space="preserve">  </v>
          </cell>
        </row>
        <row r="1448">
          <cell r="C1448">
            <v>20980000</v>
          </cell>
          <cell r="D1448" t="str">
            <v>SDR</v>
          </cell>
          <cell r="E1448" t="str">
            <v>FMI</v>
          </cell>
          <cell r="F1448" t="str">
            <v>DEG 4.615 MILLONES</v>
          </cell>
          <cell r="G1448" t="str">
            <v>GOBIERNO CENTRAL</v>
          </cell>
          <cell r="H1448" t="str">
            <v xml:space="preserve"> 30.09.2020 </v>
          </cell>
          <cell r="I1448">
            <v>5672012500.0179996</v>
          </cell>
          <cell r="J1448" t="str">
            <v xml:space="preserve">  </v>
          </cell>
          <cell r="K1448" t="str">
            <v xml:space="preserve">  </v>
          </cell>
          <cell r="L1448" t="str">
            <v xml:space="preserve">  </v>
          </cell>
          <cell r="M1448" t="str">
            <v xml:space="preserve">  </v>
          </cell>
          <cell r="N1448" t="str">
            <v xml:space="preserve">  </v>
          </cell>
          <cell r="O1448" t="str">
            <v xml:space="preserve">  </v>
          </cell>
          <cell r="P1448">
            <v>5721712500.0179996</v>
          </cell>
        </row>
        <row r="1449">
          <cell r="H1449" t="str">
            <v xml:space="preserve">  </v>
          </cell>
          <cell r="I1449" t="str">
            <v xml:space="preserve">  </v>
          </cell>
          <cell r="J1449" t="str">
            <v xml:space="preserve">  </v>
          </cell>
          <cell r="K1449" t="str">
            <v xml:space="preserve">  </v>
          </cell>
          <cell r="L1449" t="str">
            <v xml:space="preserve">  </v>
          </cell>
          <cell r="M1449" t="str">
            <v xml:space="preserve">  </v>
          </cell>
          <cell r="N1449" t="str">
            <v xml:space="preserve">  </v>
          </cell>
          <cell r="O1449" t="str">
            <v xml:space="preserve">  </v>
          </cell>
          <cell r="P1449" t="str">
            <v xml:space="preserve">  </v>
          </cell>
        </row>
        <row r="1450">
          <cell r="H1450" t="str">
            <v xml:space="preserve">  </v>
          </cell>
          <cell r="I1450" t="str">
            <v xml:space="preserve">  </v>
          </cell>
          <cell r="J1450" t="str">
            <v xml:space="preserve">  </v>
          </cell>
          <cell r="K1450" t="str">
            <v xml:space="preserve">  </v>
          </cell>
          <cell r="L1450" t="str">
            <v xml:space="preserve">  </v>
          </cell>
          <cell r="M1450" t="str">
            <v xml:space="preserve">  </v>
          </cell>
          <cell r="N1450" t="str">
            <v xml:space="preserve">  </v>
          </cell>
          <cell r="O1450" t="str">
            <v xml:space="preserve">  </v>
          </cell>
          <cell r="P1450" t="str">
            <v xml:space="preserve">  </v>
          </cell>
        </row>
        <row r="1451">
          <cell r="H1451" t="str">
            <v xml:space="preserve">  </v>
          </cell>
          <cell r="I1451" t="str">
            <v xml:space="preserve">  </v>
          </cell>
          <cell r="J1451" t="str">
            <v xml:space="preserve">  </v>
          </cell>
          <cell r="K1451" t="str">
            <v xml:space="preserve">  </v>
          </cell>
          <cell r="L1451" t="str">
            <v xml:space="preserve">  </v>
          </cell>
          <cell r="M1451" t="str">
            <v xml:space="preserve">  </v>
          </cell>
          <cell r="N1451" t="str">
            <v xml:space="preserve">  </v>
          </cell>
          <cell r="O1451" t="str">
            <v xml:space="preserve">  </v>
          </cell>
          <cell r="P1451" t="str">
            <v xml:space="preserve">  </v>
          </cell>
        </row>
        <row r="1452">
          <cell r="H1452" t="str">
            <v xml:space="preserve">  </v>
          </cell>
          <cell r="I1452" t="str">
            <v xml:space="preserve">  </v>
          </cell>
          <cell r="J1452" t="str">
            <v xml:space="preserve">  </v>
          </cell>
          <cell r="K1452" t="str">
            <v xml:space="preserve">  </v>
          </cell>
          <cell r="L1452" t="str">
            <v xml:space="preserve">  </v>
          </cell>
          <cell r="M1452" t="str">
            <v xml:space="preserve">  </v>
          </cell>
          <cell r="N1452" t="str">
            <v xml:space="preserve">  </v>
          </cell>
          <cell r="O1452" t="str">
            <v xml:space="preserve">  </v>
          </cell>
          <cell r="P1452" t="str">
            <v xml:space="preserve">  </v>
          </cell>
        </row>
        <row r="1453">
          <cell r="H1453" t="str">
            <v xml:space="preserve">  </v>
          </cell>
          <cell r="I1453" t="str">
            <v xml:space="preserve">  </v>
          </cell>
          <cell r="J1453" t="str">
            <v xml:space="preserve">  </v>
          </cell>
          <cell r="K1453" t="str">
            <v xml:space="preserve">  </v>
          </cell>
          <cell r="L1453" t="str">
            <v xml:space="preserve">  </v>
          </cell>
          <cell r="M1453" t="str">
            <v xml:space="preserve">  </v>
          </cell>
          <cell r="N1453" t="str">
            <v xml:space="preserve">  </v>
          </cell>
          <cell r="O1453" t="str">
            <v xml:space="preserve">  </v>
          </cell>
          <cell r="P1453" t="str">
            <v xml:space="preserve">  </v>
          </cell>
        </row>
        <row r="1454">
          <cell r="C1454">
            <v>20990000</v>
          </cell>
          <cell r="D1454" t="str">
            <v>SDR</v>
          </cell>
          <cell r="E1454" t="str">
            <v>FMI</v>
          </cell>
          <cell r="F1454" t="str">
            <v>FMI DEG 3000 MILLONE</v>
          </cell>
          <cell r="G1454" t="str">
            <v>GOBIERNO CENTRAL</v>
          </cell>
          <cell r="H1454" t="str">
            <v xml:space="preserve"> 04.06.2024 </v>
          </cell>
          <cell r="I1454">
            <v>3347058000</v>
          </cell>
          <cell r="J1454" t="str">
            <v xml:space="preserve">  </v>
          </cell>
          <cell r="K1454" t="str">
            <v xml:space="preserve">  </v>
          </cell>
          <cell r="L1454" t="str">
            <v xml:space="preserve">  </v>
          </cell>
          <cell r="M1454">
            <v>2996551.6800000002</v>
          </cell>
          <cell r="N1454" t="str">
            <v xml:space="preserve">  </v>
          </cell>
          <cell r="O1454" t="str">
            <v xml:space="preserve">  </v>
          </cell>
          <cell r="P1454">
            <v>3376386000</v>
          </cell>
        </row>
        <row r="1455">
          <cell r="H1455" t="str">
            <v xml:space="preserve">  </v>
          </cell>
          <cell r="I1455" t="str">
            <v xml:space="preserve">  </v>
          </cell>
          <cell r="J1455" t="str">
            <v xml:space="preserve">  </v>
          </cell>
          <cell r="K1455" t="str">
            <v xml:space="preserve">  </v>
          </cell>
          <cell r="L1455" t="str">
            <v xml:space="preserve">  </v>
          </cell>
          <cell r="M1455" t="str">
            <v xml:space="preserve">  </v>
          </cell>
          <cell r="N1455" t="str">
            <v xml:space="preserve">  </v>
          </cell>
          <cell r="O1455" t="str">
            <v xml:space="preserve">  </v>
          </cell>
          <cell r="P1455" t="str">
            <v xml:space="preserve">  </v>
          </cell>
        </row>
        <row r="1456">
          <cell r="H1456" t="str">
            <v xml:space="preserve">  </v>
          </cell>
          <cell r="I1456" t="str">
            <v xml:space="preserve">  </v>
          </cell>
          <cell r="J1456" t="str">
            <v xml:space="preserve">  </v>
          </cell>
          <cell r="K1456" t="str">
            <v xml:space="preserve">  </v>
          </cell>
          <cell r="L1456" t="str">
            <v xml:space="preserve">  </v>
          </cell>
          <cell r="M1456" t="str">
            <v xml:space="preserve">  </v>
          </cell>
          <cell r="N1456" t="str">
            <v xml:space="preserve">  </v>
          </cell>
          <cell r="O1456" t="str">
            <v xml:space="preserve">  </v>
          </cell>
          <cell r="P1456" t="str">
            <v xml:space="preserve">  </v>
          </cell>
        </row>
        <row r="1457">
          <cell r="H1457" t="str">
            <v xml:space="preserve">  </v>
          </cell>
          <cell r="I1457" t="str">
            <v xml:space="preserve">  </v>
          </cell>
          <cell r="J1457" t="str">
            <v xml:space="preserve">  </v>
          </cell>
          <cell r="K1457" t="str">
            <v xml:space="preserve">  </v>
          </cell>
          <cell r="L1457" t="str">
            <v xml:space="preserve">  </v>
          </cell>
          <cell r="M1457" t="str">
            <v xml:space="preserve">  </v>
          </cell>
          <cell r="N1457" t="str">
            <v xml:space="preserve">  </v>
          </cell>
          <cell r="O1457" t="str">
            <v xml:space="preserve">  </v>
          </cell>
          <cell r="P1457" t="str">
            <v xml:space="preserve">  </v>
          </cell>
        </row>
        <row r="1458">
          <cell r="H1458" t="str">
            <v xml:space="preserve">  </v>
          </cell>
          <cell r="I1458" t="str">
            <v xml:space="preserve">  </v>
          </cell>
          <cell r="J1458" t="str">
            <v xml:space="preserve">  </v>
          </cell>
          <cell r="K1458" t="str">
            <v xml:space="preserve">  </v>
          </cell>
          <cell r="L1458" t="str">
            <v xml:space="preserve">  </v>
          </cell>
          <cell r="M1458" t="str">
            <v xml:space="preserve">  </v>
          </cell>
          <cell r="N1458" t="str">
            <v xml:space="preserve">  </v>
          </cell>
          <cell r="O1458" t="str">
            <v xml:space="preserve">  </v>
          </cell>
          <cell r="P1458" t="str">
            <v xml:space="preserve">  </v>
          </cell>
        </row>
        <row r="1459">
          <cell r="H1459" t="str">
            <v xml:space="preserve">  </v>
          </cell>
          <cell r="I1459" t="str">
            <v xml:space="preserve">  </v>
          </cell>
          <cell r="J1459" t="str">
            <v xml:space="preserve">  </v>
          </cell>
          <cell r="K1459" t="str">
            <v xml:space="preserve">  </v>
          </cell>
          <cell r="L1459" t="str">
            <v xml:space="preserve">  </v>
          </cell>
          <cell r="M1459" t="str">
            <v xml:space="preserve">  </v>
          </cell>
          <cell r="N1459" t="str">
            <v xml:space="preserve">  </v>
          </cell>
          <cell r="O1459" t="str">
            <v xml:space="preserve">  </v>
          </cell>
          <cell r="P1459" t="str">
            <v xml:space="preserve">  </v>
          </cell>
        </row>
        <row r="1460">
          <cell r="C1460">
            <v>21016100</v>
          </cell>
          <cell r="D1460" t="str">
            <v>EUR</v>
          </cell>
          <cell r="E1460" t="str">
            <v>GOB. BELGICA</v>
          </cell>
          <cell r="F1460" t="str">
            <v>G. BELGICA IV</v>
          </cell>
          <cell r="G1460" t="str">
            <v>GOBIERNO CENTRAL</v>
          </cell>
          <cell r="H1460" t="str">
            <v xml:space="preserve"> 09.11.1995 </v>
          </cell>
          <cell r="I1460">
            <v>-5.8090000000000002</v>
          </cell>
          <cell r="J1460" t="str">
            <v xml:space="preserve">  </v>
          </cell>
          <cell r="K1460" t="str">
            <v xml:space="preserve">  </v>
          </cell>
          <cell r="L1460" t="str">
            <v xml:space="preserve">  </v>
          </cell>
          <cell r="M1460" t="str">
            <v xml:space="preserve">  </v>
          </cell>
          <cell r="N1460" t="str">
            <v xml:space="preserve">  </v>
          </cell>
          <cell r="O1460" t="str">
            <v xml:space="preserve">  </v>
          </cell>
          <cell r="P1460">
            <v>-5.8810000000000002</v>
          </cell>
        </row>
        <row r="1461">
          <cell r="H1461" t="str">
            <v xml:space="preserve">  </v>
          </cell>
          <cell r="I1461" t="str">
            <v xml:space="preserve">  </v>
          </cell>
          <cell r="J1461" t="str">
            <v xml:space="preserve">  </v>
          </cell>
          <cell r="K1461" t="str">
            <v xml:space="preserve">  </v>
          </cell>
          <cell r="L1461" t="str">
            <v xml:space="preserve">  </v>
          </cell>
          <cell r="M1461" t="str">
            <v xml:space="preserve">  </v>
          </cell>
          <cell r="N1461" t="str">
            <v xml:space="preserve">  </v>
          </cell>
          <cell r="O1461" t="str">
            <v xml:space="preserve">  </v>
          </cell>
          <cell r="P1461" t="str">
            <v xml:space="preserve">  </v>
          </cell>
        </row>
        <row r="1462">
          <cell r="H1462" t="str">
            <v xml:space="preserve">  </v>
          </cell>
          <cell r="I1462" t="str">
            <v xml:space="preserve">  </v>
          </cell>
          <cell r="J1462" t="str">
            <v xml:space="preserve">  </v>
          </cell>
          <cell r="K1462" t="str">
            <v xml:space="preserve">  </v>
          </cell>
          <cell r="L1462" t="str">
            <v xml:space="preserve">  </v>
          </cell>
          <cell r="M1462" t="str">
            <v xml:space="preserve">  </v>
          </cell>
          <cell r="N1462" t="str">
            <v xml:space="preserve">  </v>
          </cell>
          <cell r="O1462" t="str">
            <v xml:space="preserve">  </v>
          </cell>
          <cell r="P1462" t="str">
            <v xml:space="preserve">  </v>
          </cell>
        </row>
        <row r="1463">
          <cell r="H1463" t="str">
            <v xml:space="preserve">  </v>
          </cell>
          <cell r="I1463" t="str">
            <v xml:space="preserve">  </v>
          </cell>
          <cell r="J1463" t="str">
            <v xml:space="preserve">  </v>
          </cell>
          <cell r="K1463" t="str">
            <v xml:space="preserve">  </v>
          </cell>
          <cell r="L1463" t="str">
            <v xml:space="preserve">  </v>
          </cell>
          <cell r="M1463" t="str">
            <v xml:space="preserve">  </v>
          </cell>
          <cell r="N1463" t="str">
            <v xml:space="preserve">  </v>
          </cell>
          <cell r="O1463" t="str">
            <v xml:space="preserve">  </v>
          </cell>
          <cell r="P1463" t="str">
            <v xml:space="preserve">  </v>
          </cell>
        </row>
        <row r="1464">
          <cell r="H1464" t="str">
            <v xml:space="preserve">  </v>
          </cell>
          <cell r="I1464" t="str">
            <v xml:space="preserve">  </v>
          </cell>
          <cell r="J1464" t="str">
            <v xml:space="preserve">  </v>
          </cell>
          <cell r="K1464" t="str">
            <v xml:space="preserve">  </v>
          </cell>
          <cell r="L1464" t="str">
            <v xml:space="preserve">  </v>
          </cell>
          <cell r="M1464" t="str">
            <v xml:space="preserve">  </v>
          </cell>
          <cell r="N1464" t="str">
            <v xml:space="preserve">  </v>
          </cell>
          <cell r="O1464" t="str">
            <v xml:space="preserve">  </v>
          </cell>
          <cell r="P1464" t="str">
            <v xml:space="preserve">  </v>
          </cell>
        </row>
        <row r="1465">
          <cell r="H1465" t="str">
            <v xml:space="preserve">  </v>
          </cell>
          <cell r="I1465" t="str">
            <v xml:space="preserve">  </v>
          </cell>
          <cell r="J1465" t="str">
            <v xml:space="preserve">  </v>
          </cell>
          <cell r="K1465" t="str">
            <v xml:space="preserve">  </v>
          </cell>
          <cell r="L1465" t="str">
            <v xml:space="preserve">  </v>
          </cell>
          <cell r="M1465" t="str">
            <v xml:space="preserve">  </v>
          </cell>
          <cell r="N1465" t="str">
            <v xml:space="preserve">  </v>
          </cell>
          <cell r="O1465" t="str">
            <v xml:space="preserve">  </v>
          </cell>
          <cell r="P1465" t="str">
            <v xml:space="preserve">  </v>
          </cell>
        </row>
        <row r="1466">
          <cell r="C1466">
            <v>21018100</v>
          </cell>
          <cell r="D1466" t="str">
            <v>EUR</v>
          </cell>
          <cell r="E1466" t="str">
            <v>GOB. BELGICA</v>
          </cell>
          <cell r="F1466" t="str">
            <v>G.BELGICA V</v>
          </cell>
          <cell r="G1466" t="str">
            <v>GOBIERNO CENTRAL</v>
          </cell>
          <cell r="H1466" t="str">
            <v xml:space="preserve"> 27.01.1997 </v>
          </cell>
          <cell r="I1466">
            <v>60374.682999999997</v>
          </cell>
          <cell r="J1466" t="str">
            <v xml:space="preserve">  </v>
          </cell>
          <cell r="K1466" t="str">
            <v xml:space="preserve">  </v>
          </cell>
          <cell r="L1466" t="str">
            <v xml:space="preserve">  </v>
          </cell>
          <cell r="M1466" t="str">
            <v xml:space="preserve">  </v>
          </cell>
          <cell r="N1466" t="str">
            <v xml:space="preserve">  </v>
          </cell>
          <cell r="O1466" t="str">
            <v xml:space="preserve">  </v>
          </cell>
          <cell r="P1466">
            <v>61131.006999999998</v>
          </cell>
        </row>
        <row r="1467">
          <cell r="H1467" t="str">
            <v xml:space="preserve">  </v>
          </cell>
          <cell r="I1467" t="str">
            <v xml:space="preserve">  </v>
          </cell>
          <cell r="J1467" t="str">
            <v xml:space="preserve">  </v>
          </cell>
          <cell r="K1467" t="str">
            <v xml:space="preserve">  </v>
          </cell>
          <cell r="L1467" t="str">
            <v xml:space="preserve">  </v>
          </cell>
          <cell r="M1467" t="str">
            <v xml:space="preserve">  </v>
          </cell>
          <cell r="N1467" t="str">
            <v xml:space="preserve">  </v>
          </cell>
          <cell r="O1467" t="str">
            <v xml:space="preserve">  </v>
          </cell>
          <cell r="P1467" t="str">
            <v xml:space="preserve">  </v>
          </cell>
        </row>
        <row r="1468">
          <cell r="H1468" t="str">
            <v xml:space="preserve">  </v>
          </cell>
          <cell r="I1468" t="str">
            <v xml:space="preserve">  </v>
          </cell>
          <cell r="J1468" t="str">
            <v xml:space="preserve">  </v>
          </cell>
          <cell r="K1468" t="str">
            <v xml:space="preserve">  </v>
          </cell>
          <cell r="L1468" t="str">
            <v xml:space="preserve">  </v>
          </cell>
          <cell r="M1468" t="str">
            <v xml:space="preserve">  </v>
          </cell>
          <cell r="N1468" t="str">
            <v xml:space="preserve">  </v>
          </cell>
          <cell r="O1468" t="str">
            <v xml:space="preserve">  </v>
          </cell>
          <cell r="P1468" t="str">
            <v xml:space="preserve">  </v>
          </cell>
        </row>
        <row r="1469">
          <cell r="H1469" t="str">
            <v xml:space="preserve">  </v>
          </cell>
          <cell r="I1469" t="str">
            <v xml:space="preserve">  </v>
          </cell>
          <cell r="J1469" t="str">
            <v xml:space="preserve">  </v>
          </cell>
          <cell r="K1469" t="str">
            <v xml:space="preserve">  </v>
          </cell>
          <cell r="L1469" t="str">
            <v xml:space="preserve">  </v>
          </cell>
          <cell r="M1469" t="str">
            <v xml:space="preserve">  </v>
          </cell>
          <cell r="N1469" t="str">
            <v xml:space="preserve">  </v>
          </cell>
          <cell r="O1469" t="str">
            <v xml:space="preserve">  </v>
          </cell>
          <cell r="P1469" t="str">
            <v xml:space="preserve">  </v>
          </cell>
        </row>
        <row r="1470">
          <cell r="H1470" t="str">
            <v xml:space="preserve">  </v>
          </cell>
          <cell r="I1470" t="str">
            <v xml:space="preserve">  </v>
          </cell>
          <cell r="J1470" t="str">
            <v xml:space="preserve">  </v>
          </cell>
          <cell r="K1470" t="str">
            <v xml:space="preserve">  </v>
          </cell>
          <cell r="L1470" t="str">
            <v xml:space="preserve">  </v>
          </cell>
          <cell r="M1470" t="str">
            <v xml:space="preserve">  </v>
          </cell>
          <cell r="N1470" t="str">
            <v xml:space="preserve">  </v>
          </cell>
          <cell r="O1470" t="str">
            <v xml:space="preserve">  </v>
          </cell>
          <cell r="P1470" t="str">
            <v xml:space="preserve">  </v>
          </cell>
        </row>
        <row r="1471">
          <cell r="H1471" t="str">
            <v xml:space="preserve">  </v>
          </cell>
          <cell r="I1471" t="str">
            <v xml:space="preserve">  </v>
          </cell>
          <cell r="J1471" t="str">
            <v xml:space="preserve">  </v>
          </cell>
          <cell r="K1471" t="str">
            <v xml:space="preserve">  </v>
          </cell>
          <cell r="L1471" t="str">
            <v xml:space="preserve">  </v>
          </cell>
          <cell r="M1471" t="str">
            <v xml:space="preserve">  </v>
          </cell>
          <cell r="N1471" t="str">
            <v xml:space="preserve">  </v>
          </cell>
          <cell r="O1471" t="str">
            <v xml:space="preserve">  </v>
          </cell>
          <cell r="P1471" t="str">
            <v xml:space="preserve">  </v>
          </cell>
        </row>
        <row r="1472">
          <cell r="C1472">
            <v>21019100</v>
          </cell>
          <cell r="D1472" t="str">
            <v>EUR</v>
          </cell>
          <cell r="E1472" t="str">
            <v>GOB. BELGICA</v>
          </cell>
          <cell r="F1472" t="str">
            <v>G. BELGICA VI APLICA</v>
          </cell>
          <cell r="G1472" t="str">
            <v>GOBIERNO CENTRAL</v>
          </cell>
          <cell r="H1472" t="str">
            <v xml:space="preserve"> 30.09.1998 </v>
          </cell>
          <cell r="I1472">
            <v>142117.58600000001</v>
          </cell>
          <cell r="J1472" t="str">
            <v xml:space="preserve">  </v>
          </cell>
          <cell r="K1472" t="str">
            <v xml:space="preserve">  </v>
          </cell>
          <cell r="L1472" t="str">
            <v xml:space="preserve">  </v>
          </cell>
          <cell r="M1472" t="str">
            <v xml:space="preserve">  </v>
          </cell>
          <cell r="N1472" t="str">
            <v xml:space="preserve">  </v>
          </cell>
          <cell r="O1472" t="str">
            <v xml:space="preserve">  </v>
          </cell>
          <cell r="P1472">
            <v>143897.916</v>
          </cell>
        </row>
        <row r="1473">
          <cell r="H1473" t="str">
            <v xml:space="preserve">  </v>
          </cell>
          <cell r="I1473" t="str">
            <v xml:space="preserve">  </v>
          </cell>
          <cell r="J1473" t="str">
            <v xml:space="preserve">  </v>
          </cell>
          <cell r="K1473" t="str">
            <v xml:space="preserve">  </v>
          </cell>
          <cell r="L1473" t="str">
            <v xml:space="preserve">  </v>
          </cell>
          <cell r="M1473" t="str">
            <v xml:space="preserve">  </v>
          </cell>
          <cell r="N1473" t="str">
            <v xml:space="preserve">  </v>
          </cell>
          <cell r="O1473" t="str">
            <v xml:space="preserve">  </v>
          </cell>
          <cell r="P1473" t="str">
            <v xml:space="preserve">  </v>
          </cell>
        </row>
        <row r="1474">
          <cell r="H1474" t="str">
            <v xml:space="preserve">  </v>
          </cell>
          <cell r="I1474" t="str">
            <v xml:space="preserve">  </v>
          </cell>
          <cell r="J1474" t="str">
            <v xml:space="preserve">  </v>
          </cell>
          <cell r="K1474" t="str">
            <v xml:space="preserve">  </v>
          </cell>
          <cell r="L1474" t="str">
            <v xml:space="preserve">  </v>
          </cell>
          <cell r="M1474" t="str">
            <v xml:space="preserve">  </v>
          </cell>
          <cell r="N1474" t="str">
            <v xml:space="preserve">  </v>
          </cell>
          <cell r="O1474" t="str">
            <v xml:space="preserve">  </v>
          </cell>
          <cell r="P1474" t="str">
            <v xml:space="preserve">  </v>
          </cell>
        </row>
        <row r="1475">
          <cell r="H1475" t="str">
            <v xml:space="preserve">  </v>
          </cell>
          <cell r="I1475" t="str">
            <v xml:space="preserve">  </v>
          </cell>
          <cell r="J1475" t="str">
            <v xml:space="preserve">  </v>
          </cell>
          <cell r="K1475" t="str">
            <v xml:space="preserve">  </v>
          </cell>
          <cell r="L1475" t="str">
            <v xml:space="preserve">  </v>
          </cell>
          <cell r="M1475" t="str">
            <v xml:space="preserve">  </v>
          </cell>
          <cell r="N1475" t="str">
            <v xml:space="preserve">  </v>
          </cell>
          <cell r="O1475" t="str">
            <v xml:space="preserve">  </v>
          </cell>
          <cell r="P1475" t="str">
            <v xml:space="preserve">  </v>
          </cell>
        </row>
        <row r="1476">
          <cell r="H1476" t="str">
            <v xml:space="preserve">  </v>
          </cell>
          <cell r="I1476" t="str">
            <v xml:space="preserve">  </v>
          </cell>
          <cell r="J1476" t="str">
            <v xml:space="preserve">  </v>
          </cell>
          <cell r="K1476" t="str">
            <v xml:space="preserve">  </v>
          </cell>
          <cell r="L1476" t="str">
            <v xml:space="preserve">  </v>
          </cell>
          <cell r="M1476" t="str">
            <v xml:space="preserve">  </v>
          </cell>
          <cell r="N1476" t="str">
            <v xml:space="preserve">  </v>
          </cell>
          <cell r="O1476" t="str">
            <v xml:space="preserve">  </v>
          </cell>
          <cell r="P1476" t="str">
            <v xml:space="preserve">  </v>
          </cell>
        </row>
        <row r="1477">
          <cell r="H1477" t="str">
            <v xml:space="preserve">  </v>
          </cell>
          <cell r="I1477" t="str">
            <v xml:space="preserve">  </v>
          </cell>
          <cell r="J1477" t="str">
            <v xml:space="preserve">  </v>
          </cell>
          <cell r="K1477" t="str">
            <v xml:space="preserve">  </v>
          </cell>
          <cell r="L1477" t="str">
            <v xml:space="preserve">  </v>
          </cell>
          <cell r="M1477" t="str">
            <v xml:space="preserve">  </v>
          </cell>
          <cell r="N1477" t="str">
            <v xml:space="preserve">  </v>
          </cell>
          <cell r="O1477" t="str">
            <v xml:space="preserve">  </v>
          </cell>
          <cell r="P1477" t="str">
            <v xml:space="preserve">  </v>
          </cell>
        </row>
        <row r="1478">
          <cell r="C1478">
            <v>23005100</v>
          </cell>
          <cell r="D1478" t="str">
            <v>USD</v>
          </cell>
          <cell r="E1478" t="str">
            <v>USAID</v>
          </cell>
          <cell r="F1478" t="str">
            <v>518-T-058-A</v>
          </cell>
          <cell r="G1478" t="str">
            <v>GOBIERNO CENTRAL</v>
          </cell>
          <cell r="H1478" t="str">
            <v xml:space="preserve"> 31.08.1986 </v>
          </cell>
          <cell r="I1478">
            <v>230081.75</v>
          </cell>
          <cell r="J1478" t="str">
            <v xml:space="preserve">  </v>
          </cell>
          <cell r="K1478">
            <v>56242.31</v>
          </cell>
          <cell r="L1478">
            <v>3451.23</v>
          </cell>
          <cell r="M1478" t="str">
            <v xml:space="preserve">  </v>
          </cell>
          <cell r="N1478" t="str">
            <v xml:space="preserve">  </v>
          </cell>
          <cell r="O1478" t="str">
            <v xml:space="preserve">  </v>
          </cell>
          <cell r="P1478">
            <v>173839.44</v>
          </cell>
        </row>
        <row r="1479">
          <cell r="H1479" t="str">
            <v xml:space="preserve">  </v>
          </cell>
          <cell r="I1479" t="str">
            <v xml:space="preserve">  </v>
          </cell>
          <cell r="J1479" t="str">
            <v xml:space="preserve">  </v>
          </cell>
          <cell r="K1479" t="str">
            <v xml:space="preserve">  </v>
          </cell>
          <cell r="L1479" t="str">
            <v xml:space="preserve">  </v>
          </cell>
          <cell r="M1479" t="str">
            <v xml:space="preserve">  </v>
          </cell>
          <cell r="N1479" t="str">
            <v xml:space="preserve">  </v>
          </cell>
          <cell r="O1479" t="str">
            <v xml:space="preserve">  </v>
          </cell>
          <cell r="P1479" t="str">
            <v xml:space="preserve">  </v>
          </cell>
        </row>
        <row r="1480">
          <cell r="H1480" t="str">
            <v xml:space="preserve">  </v>
          </cell>
          <cell r="I1480" t="str">
            <v xml:space="preserve">  </v>
          </cell>
          <cell r="J1480" t="str">
            <v xml:space="preserve">  </v>
          </cell>
          <cell r="K1480" t="str">
            <v xml:space="preserve">  </v>
          </cell>
          <cell r="L1480" t="str">
            <v xml:space="preserve">  </v>
          </cell>
          <cell r="M1480" t="str">
            <v xml:space="preserve">  </v>
          </cell>
          <cell r="N1480" t="str">
            <v xml:space="preserve">  </v>
          </cell>
          <cell r="O1480" t="str">
            <v xml:space="preserve">  </v>
          </cell>
          <cell r="P1480" t="str">
            <v xml:space="preserve">  </v>
          </cell>
        </row>
        <row r="1481">
          <cell r="H1481" t="str">
            <v xml:space="preserve">  </v>
          </cell>
          <cell r="I1481" t="str">
            <v xml:space="preserve">  </v>
          </cell>
          <cell r="J1481" t="str">
            <v xml:space="preserve">  </v>
          </cell>
          <cell r="K1481" t="str">
            <v xml:space="preserve">  </v>
          </cell>
          <cell r="L1481" t="str">
            <v xml:space="preserve">  </v>
          </cell>
          <cell r="M1481" t="str">
            <v xml:space="preserve">  </v>
          </cell>
          <cell r="N1481" t="str">
            <v xml:space="preserve">  </v>
          </cell>
          <cell r="O1481" t="str">
            <v xml:space="preserve">  </v>
          </cell>
          <cell r="P1481" t="str">
            <v xml:space="preserve">  </v>
          </cell>
        </row>
        <row r="1482">
          <cell r="H1482" t="str">
            <v xml:space="preserve">  </v>
          </cell>
          <cell r="I1482" t="str">
            <v xml:space="preserve">  </v>
          </cell>
          <cell r="J1482" t="str">
            <v xml:space="preserve">  </v>
          </cell>
          <cell r="K1482" t="str">
            <v xml:space="preserve">  </v>
          </cell>
          <cell r="L1482" t="str">
            <v xml:space="preserve">  </v>
          </cell>
          <cell r="M1482" t="str">
            <v xml:space="preserve">  </v>
          </cell>
          <cell r="N1482" t="str">
            <v xml:space="preserve">  </v>
          </cell>
          <cell r="O1482" t="str">
            <v xml:space="preserve">  </v>
          </cell>
          <cell r="P1482" t="str">
            <v xml:space="preserve">  </v>
          </cell>
        </row>
        <row r="1483">
          <cell r="H1483" t="str">
            <v xml:space="preserve">  </v>
          </cell>
          <cell r="I1483" t="str">
            <v xml:space="preserve">  </v>
          </cell>
          <cell r="J1483" t="str">
            <v xml:space="preserve">  </v>
          </cell>
          <cell r="K1483" t="str">
            <v xml:space="preserve">  </v>
          </cell>
          <cell r="L1483" t="str">
            <v xml:space="preserve">  </v>
          </cell>
          <cell r="M1483" t="str">
            <v xml:space="preserve">  </v>
          </cell>
          <cell r="N1483" t="str">
            <v xml:space="preserve">  </v>
          </cell>
          <cell r="O1483" t="str">
            <v xml:space="preserve">  </v>
          </cell>
          <cell r="P1483" t="str">
            <v xml:space="preserve">  </v>
          </cell>
        </row>
        <row r="1484">
          <cell r="C1484">
            <v>23010100</v>
          </cell>
          <cell r="D1484" t="str">
            <v>USD</v>
          </cell>
          <cell r="E1484" t="str">
            <v>USAID</v>
          </cell>
          <cell r="F1484" t="str">
            <v>AID 518-T-058-B</v>
          </cell>
          <cell r="G1484" t="str">
            <v>GOBIERNO CENTRAL</v>
          </cell>
          <cell r="H1484" t="str">
            <v xml:space="preserve"> 23.07.1987 </v>
          </cell>
          <cell r="I1484">
            <v>40668.199999999997</v>
          </cell>
          <cell r="J1484" t="str">
            <v xml:space="preserve">  </v>
          </cell>
          <cell r="K1484" t="str">
            <v xml:space="preserve">  </v>
          </cell>
          <cell r="L1484" t="str">
            <v xml:space="preserve">  </v>
          </cell>
          <cell r="M1484" t="str">
            <v xml:space="preserve">  </v>
          </cell>
          <cell r="N1484" t="str">
            <v xml:space="preserve">  </v>
          </cell>
          <cell r="O1484" t="str">
            <v xml:space="preserve">  </v>
          </cell>
          <cell r="P1484">
            <v>40668.199999999997</v>
          </cell>
        </row>
        <row r="1485">
          <cell r="H1485" t="str">
            <v xml:space="preserve">  </v>
          </cell>
          <cell r="I1485" t="str">
            <v xml:space="preserve">  </v>
          </cell>
          <cell r="J1485" t="str">
            <v xml:space="preserve">  </v>
          </cell>
          <cell r="K1485" t="str">
            <v xml:space="preserve">  </v>
          </cell>
          <cell r="L1485" t="str">
            <v xml:space="preserve">  </v>
          </cell>
          <cell r="M1485" t="str">
            <v xml:space="preserve">  </v>
          </cell>
          <cell r="N1485" t="str">
            <v xml:space="preserve">  </v>
          </cell>
          <cell r="O1485" t="str">
            <v xml:space="preserve">  </v>
          </cell>
          <cell r="P1485" t="str">
            <v xml:space="preserve">  </v>
          </cell>
        </row>
        <row r="1486">
          <cell r="H1486" t="str">
            <v xml:space="preserve">  </v>
          </cell>
          <cell r="I1486" t="str">
            <v xml:space="preserve">  </v>
          </cell>
          <cell r="J1486" t="str">
            <v xml:space="preserve">  </v>
          </cell>
          <cell r="K1486" t="str">
            <v xml:space="preserve">  </v>
          </cell>
          <cell r="L1486" t="str">
            <v xml:space="preserve">  </v>
          </cell>
          <cell r="M1486" t="str">
            <v xml:space="preserve">  </v>
          </cell>
          <cell r="N1486" t="str">
            <v xml:space="preserve">  </v>
          </cell>
          <cell r="O1486" t="str">
            <v xml:space="preserve">  </v>
          </cell>
          <cell r="P1486" t="str">
            <v xml:space="preserve">  </v>
          </cell>
        </row>
        <row r="1487">
          <cell r="H1487" t="str">
            <v xml:space="preserve">  </v>
          </cell>
          <cell r="I1487" t="str">
            <v xml:space="preserve">  </v>
          </cell>
          <cell r="J1487" t="str">
            <v xml:space="preserve">  </v>
          </cell>
          <cell r="K1487" t="str">
            <v xml:space="preserve">  </v>
          </cell>
          <cell r="L1487" t="str">
            <v xml:space="preserve">  </v>
          </cell>
          <cell r="M1487" t="str">
            <v xml:space="preserve">  </v>
          </cell>
          <cell r="N1487" t="str">
            <v xml:space="preserve">  </v>
          </cell>
          <cell r="O1487" t="str">
            <v xml:space="preserve">  </v>
          </cell>
          <cell r="P1487" t="str">
            <v xml:space="preserve">  </v>
          </cell>
        </row>
        <row r="1488">
          <cell r="H1488" t="str">
            <v xml:space="preserve">  </v>
          </cell>
          <cell r="I1488" t="str">
            <v xml:space="preserve">  </v>
          </cell>
          <cell r="J1488" t="str">
            <v xml:space="preserve">  </v>
          </cell>
          <cell r="K1488" t="str">
            <v xml:space="preserve">  </v>
          </cell>
          <cell r="L1488" t="str">
            <v xml:space="preserve">  </v>
          </cell>
          <cell r="M1488" t="str">
            <v xml:space="preserve">  </v>
          </cell>
          <cell r="N1488" t="str">
            <v xml:space="preserve">  </v>
          </cell>
          <cell r="O1488" t="str">
            <v xml:space="preserve">  </v>
          </cell>
          <cell r="P1488" t="str">
            <v xml:space="preserve">  </v>
          </cell>
        </row>
        <row r="1489">
          <cell r="H1489" t="str">
            <v xml:space="preserve">  </v>
          </cell>
          <cell r="I1489" t="str">
            <v xml:space="preserve">  </v>
          </cell>
          <cell r="J1489" t="str">
            <v xml:space="preserve">  </v>
          </cell>
          <cell r="K1489" t="str">
            <v xml:space="preserve">  </v>
          </cell>
          <cell r="L1489" t="str">
            <v xml:space="preserve">  </v>
          </cell>
          <cell r="M1489" t="str">
            <v xml:space="preserve">  </v>
          </cell>
          <cell r="N1489" t="str">
            <v xml:space="preserve">  </v>
          </cell>
          <cell r="O1489" t="str">
            <v xml:space="preserve">  </v>
          </cell>
          <cell r="P1489" t="str">
            <v xml:space="preserve">  </v>
          </cell>
        </row>
        <row r="1490">
          <cell r="C1490">
            <v>23014100</v>
          </cell>
          <cell r="D1490" t="str">
            <v>USD</v>
          </cell>
          <cell r="E1490" t="str">
            <v>USAID</v>
          </cell>
          <cell r="F1490" t="str">
            <v>AID 518-T-058-C</v>
          </cell>
          <cell r="G1490" t="str">
            <v>GOBIERNO CENTRAL</v>
          </cell>
          <cell r="H1490" t="str">
            <v xml:space="preserve"> 21.07.1987 </v>
          </cell>
          <cell r="I1490">
            <v>190497.37</v>
          </cell>
          <cell r="J1490" t="str">
            <v xml:space="preserve">  </v>
          </cell>
          <cell r="K1490" t="str">
            <v xml:space="preserve">  </v>
          </cell>
          <cell r="L1490" t="str">
            <v xml:space="preserve">  </v>
          </cell>
          <cell r="M1490" t="str">
            <v xml:space="preserve">  </v>
          </cell>
          <cell r="N1490" t="str">
            <v xml:space="preserve">  </v>
          </cell>
          <cell r="O1490" t="str">
            <v xml:space="preserve">  </v>
          </cell>
          <cell r="P1490">
            <v>190497.37</v>
          </cell>
        </row>
        <row r="1491">
          <cell r="H1491" t="str">
            <v xml:space="preserve">  </v>
          </cell>
          <cell r="I1491" t="str">
            <v xml:space="preserve">  </v>
          </cell>
          <cell r="J1491" t="str">
            <v xml:space="preserve">  </v>
          </cell>
          <cell r="K1491" t="str">
            <v xml:space="preserve">  </v>
          </cell>
          <cell r="L1491" t="str">
            <v xml:space="preserve">  </v>
          </cell>
          <cell r="M1491" t="str">
            <v xml:space="preserve">  </v>
          </cell>
          <cell r="N1491" t="str">
            <v xml:space="preserve">  </v>
          </cell>
          <cell r="O1491" t="str">
            <v xml:space="preserve">  </v>
          </cell>
          <cell r="P1491" t="str">
            <v xml:space="preserve">  </v>
          </cell>
        </row>
        <row r="1492">
          <cell r="H1492" t="str">
            <v xml:space="preserve">  </v>
          </cell>
          <cell r="I1492" t="str">
            <v xml:space="preserve">  </v>
          </cell>
          <cell r="J1492" t="str">
            <v xml:space="preserve">  </v>
          </cell>
          <cell r="K1492" t="str">
            <v xml:space="preserve">  </v>
          </cell>
          <cell r="L1492" t="str">
            <v xml:space="preserve">  </v>
          </cell>
          <cell r="M1492" t="str">
            <v xml:space="preserve">  </v>
          </cell>
          <cell r="N1492" t="str">
            <v xml:space="preserve">  </v>
          </cell>
          <cell r="O1492" t="str">
            <v xml:space="preserve">  </v>
          </cell>
          <cell r="P1492" t="str">
            <v xml:space="preserve">  </v>
          </cell>
        </row>
        <row r="1493">
          <cell r="H1493" t="str">
            <v xml:space="preserve">  </v>
          </cell>
          <cell r="I1493" t="str">
            <v xml:space="preserve">  </v>
          </cell>
          <cell r="J1493" t="str">
            <v xml:space="preserve">  </v>
          </cell>
          <cell r="K1493" t="str">
            <v xml:space="preserve">  </v>
          </cell>
          <cell r="L1493" t="str">
            <v xml:space="preserve">  </v>
          </cell>
          <cell r="M1493" t="str">
            <v xml:space="preserve">  </v>
          </cell>
          <cell r="N1493" t="str">
            <v xml:space="preserve">  </v>
          </cell>
          <cell r="O1493" t="str">
            <v xml:space="preserve">  </v>
          </cell>
          <cell r="P1493" t="str">
            <v xml:space="preserve">  </v>
          </cell>
        </row>
        <row r="1494">
          <cell r="H1494" t="str">
            <v xml:space="preserve">  </v>
          </cell>
          <cell r="I1494" t="str">
            <v xml:space="preserve">  </v>
          </cell>
          <cell r="J1494" t="str">
            <v xml:space="preserve">  </v>
          </cell>
          <cell r="K1494" t="str">
            <v xml:space="preserve">  </v>
          </cell>
          <cell r="L1494" t="str">
            <v xml:space="preserve">  </v>
          </cell>
          <cell r="M1494" t="str">
            <v xml:space="preserve">  </v>
          </cell>
          <cell r="N1494" t="str">
            <v xml:space="preserve">  </v>
          </cell>
          <cell r="O1494" t="str">
            <v xml:space="preserve">  </v>
          </cell>
          <cell r="P1494" t="str">
            <v xml:space="preserve">  </v>
          </cell>
        </row>
        <row r="1495">
          <cell r="H1495" t="str">
            <v xml:space="preserve">  </v>
          </cell>
          <cell r="I1495" t="str">
            <v xml:space="preserve">  </v>
          </cell>
          <cell r="J1495" t="str">
            <v xml:space="preserve">  </v>
          </cell>
          <cell r="K1495" t="str">
            <v xml:space="preserve">  </v>
          </cell>
          <cell r="L1495" t="str">
            <v xml:space="preserve">  </v>
          </cell>
          <cell r="M1495" t="str">
            <v xml:space="preserve">  </v>
          </cell>
          <cell r="N1495" t="str">
            <v xml:space="preserve">  </v>
          </cell>
          <cell r="O1495" t="str">
            <v xml:space="preserve">  </v>
          </cell>
          <cell r="P1495" t="str">
            <v xml:space="preserve">  </v>
          </cell>
        </row>
        <row r="1496">
          <cell r="C1496">
            <v>23076100</v>
          </cell>
          <cell r="D1496" t="str">
            <v>EUR</v>
          </cell>
          <cell r="E1496" t="str">
            <v>KFW</v>
          </cell>
          <cell r="F1496">
            <v>8766461</v>
          </cell>
          <cell r="G1496" t="str">
            <v>GOBIERNO CENTRAL</v>
          </cell>
          <cell r="H1496" t="str">
            <v xml:space="preserve"> 14.11.1989 </v>
          </cell>
          <cell r="I1496">
            <v>239990.38099999999</v>
          </cell>
          <cell r="J1496" t="str">
            <v xml:space="preserve">  </v>
          </cell>
          <cell r="K1496" t="str">
            <v xml:space="preserve">  </v>
          </cell>
          <cell r="L1496" t="str">
            <v xml:space="preserve">  </v>
          </cell>
          <cell r="M1496" t="str">
            <v xml:space="preserve">  </v>
          </cell>
          <cell r="N1496" t="str">
            <v xml:space="preserve">  </v>
          </cell>
          <cell r="O1496" t="str">
            <v xml:space="preserve">  </v>
          </cell>
          <cell r="P1496">
            <v>242996.77799999999</v>
          </cell>
        </row>
        <row r="1497">
          <cell r="H1497" t="str">
            <v xml:space="preserve">  </v>
          </cell>
          <cell r="I1497" t="str">
            <v xml:space="preserve">  </v>
          </cell>
          <cell r="J1497" t="str">
            <v xml:space="preserve">  </v>
          </cell>
          <cell r="K1497" t="str">
            <v xml:space="preserve">  </v>
          </cell>
          <cell r="L1497" t="str">
            <v xml:space="preserve">  </v>
          </cell>
          <cell r="M1497" t="str">
            <v xml:space="preserve">  </v>
          </cell>
          <cell r="N1497" t="str">
            <v xml:space="preserve">  </v>
          </cell>
          <cell r="O1497" t="str">
            <v xml:space="preserve">  </v>
          </cell>
          <cell r="P1497" t="str">
            <v xml:space="preserve">  </v>
          </cell>
        </row>
        <row r="1498">
          <cell r="H1498" t="str">
            <v xml:space="preserve">  </v>
          </cell>
          <cell r="I1498" t="str">
            <v xml:space="preserve">  </v>
          </cell>
          <cell r="J1498" t="str">
            <v xml:space="preserve">  </v>
          </cell>
          <cell r="K1498" t="str">
            <v xml:space="preserve">  </v>
          </cell>
          <cell r="L1498" t="str">
            <v xml:space="preserve">  </v>
          </cell>
          <cell r="M1498" t="str">
            <v xml:space="preserve">  </v>
          </cell>
          <cell r="N1498" t="str">
            <v xml:space="preserve">  </v>
          </cell>
          <cell r="O1498" t="str">
            <v xml:space="preserve">  </v>
          </cell>
          <cell r="P1498" t="str">
            <v xml:space="preserve">  </v>
          </cell>
        </row>
        <row r="1499">
          <cell r="H1499" t="str">
            <v xml:space="preserve">  </v>
          </cell>
          <cell r="I1499" t="str">
            <v xml:space="preserve">  </v>
          </cell>
          <cell r="J1499" t="str">
            <v xml:space="preserve">  </v>
          </cell>
          <cell r="K1499" t="str">
            <v xml:space="preserve">  </v>
          </cell>
          <cell r="L1499" t="str">
            <v xml:space="preserve">  </v>
          </cell>
          <cell r="M1499" t="str">
            <v xml:space="preserve">  </v>
          </cell>
          <cell r="N1499" t="str">
            <v xml:space="preserve">  </v>
          </cell>
          <cell r="O1499" t="str">
            <v xml:space="preserve">  </v>
          </cell>
          <cell r="P1499" t="str">
            <v xml:space="preserve">  </v>
          </cell>
        </row>
        <row r="1500">
          <cell r="H1500" t="str">
            <v xml:space="preserve">  </v>
          </cell>
          <cell r="I1500" t="str">
            <v xml:space="preserve">  </v>
          </cell>
          <cell r="J1500" t="str">
            <v xml:space="preserve">  </v>
          </cell>
          <cell r="K1500" t="str">
            <v xml:space="preserve">  </v>
          </cell>
          <cell r="L1500" t="str">
            <v xml:space="preserve">  </v>
          </cell>
          <cell r="M1500" t="str">
            <v xml:space="preserve">  </v>
          </cell>
          <cell r="N1500" t="str">
            <v xml:space="preserve">  </v>
          </cell>
          <cell r="O1500" t="str">
            <v xml:space="preserve">  </v>
          </cell>
          <cell r="P1500" t="str">
            <v xml:space="preserve">  </v>
          </cell>
        </row>
        <row r="1501">
          <cell r="H1501" t="str">
            <v xml:space="preserve">  </v>
          </cell>
          <cell r="I1501" t="str">
            <v xml:space="preserve">  </v>
          </cell>
          <cell r="J1501" t="str">
            <v xml:space="preserve">  </v>
          </cell>
          <cell r="K1501" t="str">
            <v xml:space="preserve">  </v>
          </cell>
          <cell r="L1501" t="str">
            <v xml:space="preserve">  </v>
          </cell>
          <cell r="M1501" t="str">
            <v xml:space="preserve">  </v>
          </cell>
          <cell r="N1501" t="str">
            <v xml:space="preserve">  </v>
          </cell>
          <cell r="O1501" t="str">
            <v xml:space="preserve">  </v>
          </cell>
          <cell r="P1501" t="str">
            <v xml:space="preserve">  </v>
          </cell>
        </row>
        <row r="1502">
          <cell r="C1502">
            <v>23096000</v>
          </cell>
          <cell r="D1502" t="str">
            <v>USD</v>
          </cell>
          <cell r="E1502" t="str">
            <v>ICO - ESPAÑA</v>
          </cell>
          <cell r="F1502" t="str">
            <v>ICO 013026.0</v>
          </cell>
          <cell r="G1502" t="str">
            <v>GOBIERNO CENTRAL</v>
          </cell>
          <cell r="H1502" t="str">
            <v xml:space="preserve"> 14.05.1996 </v>
          </cell>
          <cell r="I1502">
            <v>66755.22</v>
          </cell>
          <cell r="J1502" t="str">
            <v xml:space="preserve">  </v>
          </cell>
          <cell r="K1502">
            <v>33377.440000000002</v>
          </cell>
          <cell r="L1502">
            <v>511.79</v>
          </cell>
          <cell r="M1502" t="str">
            <v xml:space="preserve">  </v>
          </cell>
          <cell r="N1502" t="str">
            <v xml:space="preserve">  </v>
          </cell>
          <cell r="O1502" t="str">
            <v xml:space="preserve">  </v>
          </cell>
          <cell r="P1502">
            <v>33377.78</v>
          </cell>
        </row>
        <row r="1503">
          <cell r="H1503" t="str">
            <v xml:space="preserve">  </v>
          </cell>
          <cell r="I1503" t="str">
            <v xml:space="preserve">  </v>
          </cell>
          <cell r="J1503" t="str">
            <v xml:space="preserve">  </v>
          </cell>
          <cell r="K1503" t="str">
            <v xml:space="preserve">  </v>
          </cell>
          <cell r="L1503" t="str">
            <v xml:space="preserve">  </v>
          </cell>
          <cell r="M1503" t="str">
            <v xml:space="preserve">  </v>
          </cell>
          <cell r="N1503" t="str">
            <v xml:space="preserve">  </v>
          </cell>
          <cell r="O1503" t="str">
            <v xml:space="preserve">  </v>
          </cell>
          <cell r="P1503" t="str">
            <v xml:space="preserve">  </v>
          </cell>
        </row>
        <row r="1504">
          <cell r="H1504" t="str">
            <v xml:space="preserve">  </v>
          </cell>
          <cell r="I1504" t="str">
            <v xml:space="preserve">  </v>
          </cell>
          <cell r="J1504" t="str">
            <v xml:space="preserve">  </v>
          </cell>
          <cell r="K1504" t="str">
            <v xml:space="preserve">  </v>
          </cell>
          <cell r="L1504" t="str">
            <v xml:space="preserve">  </v>
          </cell>
          <cell r="M1504" t="str">
            <v xml:space="preserve">  </v>
          </cell>
          <cell r="N1504" t="str">
            <v xml:space="preserve">  </v>
          </cell>
          <cell r="O1504" t="str">
            <v xml:space="preserve">  </v>
          </cell>
          <cell r="P1504" t="str">
            <v xml:space="preserve">  </v>
          </cell>
        </row>
        <row r="1505">
          <cell r="H1505" t="str">
            <v xml:space="preserve">  </v>
          </cell>
          <cell r="I1505" t="str">
            <v xml:space="preserve">  </v>
          </cell>
          <cell r="J1505" t="str">
            <v xml:space="preserve">  </v>
          </cell>
          <cell r="K1505" t="str">
            <v xml:space="preserve">  </v>
          </cell>
          <cell r="L1505" t="str">
            <v xml:space="preserve">  </v>
          </cell>
          <cell r="M1505" t="str">
            <v xml:space="preserve">  </v>
          </cell>
          <cell r="N1505" t="str">
            <v xml:space="preserve">  </v>
          </cell>
          <cell r="O1505" t="str">
            <v xml:space="preserve">  </v>
          </cell>
          <cell r="P1505" t="str">
            <v xml:space="preserve">  </v>
          </cell>
        </row>
        <row r="1506">
          <cell r="H1506" t="str">
            <v xml:space="preserve">  </v>
          </cell>
          <cell r="I1506" t="str">
            <v xml:space="preserve">  </v>
          </cell>
          <cell r="J1506" t="str">
            <v xml:space="preserve">  </v>
          </cell>
          <cell r="K1506" t="str">
            <v xml:space="preserve">  </v>
          </cell>
          <cell r="L1506" t="str">
            <v xml:space="preserve">  </v>
          </cell>
          <cell r="M1506" t="str">
            <v xml:space="preserve">  </v>
          </cell>
          <cell r="N1506" t="str">
            <v xml:space="preserve">  </v>
          </cell>
          <cell r="O1506" t="str">
            <v xml:space="preserve">  </v>
          </cell>
          <cell r="P1506" t="str">
            <v xml:space="preserve">  </v>
          </cell>
        </row>
        <row r="1507">
          <cell r="H1507" t="str">
            <v xml:space="preserve">  </v>
          </cell>
          <cell r="I1507" t="str">
            <v xml:space="preserve">  </v>
          </cell>
          <cell r="J1507" t="str">
            <v xml:space="preserve">  </v>
          </cell>
          <cell r="K1507" t="str">
            <v xml:space="preserve">  </v>
          </cell>
          <cell r="L1507" t="str">
            <v xml:space="preserve">  </v>
          </cell>
          <cell r="M1507" t="str">
            <v xml:space="preserve">  </v>
          </cell>
          <cell r="N1507" t="str">
            <v xml:space="preserve">  </v>
          </cell>
          <cell r="O1507" t="str">
            <v xml:space="preserve">  </v>
          </cell>
          <cell r="P1507" t="str">
            <v xml:space="preserve">  </v>
          </cell>
        </row>
        <row r="1508">
          <cell r="C1508">
            <v>23097000</v>
          </cell>
          <cell r="D1508" t="str">
            <v>USD</v>
          </cell>
          <cell r="E1508" t="str">
            <v>ICO - ESPAÑA</v>
          </cell>
          <cell r="F1508" t="str">
            <v>ICO 6) 013025.0</v>
          </cell>
          <cell r="G1508" t="str">
            <v>EMETEL</v>
          </cell>
          <cell r="H1508" t="str">
            <v xml:space="preserve"> 19.01.1996 </v>
          </cell>
          <cell r="I1508">
            <v>286227.40000000002</v>
          </cell>
          <cell r="J1508" t="str">
            <v xml:space="preserve">  </v>
          </cell>
          <cell r="K1508" t="str">
            <v xml:space="preserve">  </v>
          </cell>
          <cell r="L1508" t="str">
            <v xml:space="preserve">  </v>
          </cell>
          <cell r="M1508" t="str">
            <v xml:space="preserve">  </v>
          </cell>
          <cell r="N1508" t="str">
            <v xml:space="preserve">  </v>
          </cell>
          <cell r="O1508" t="str">
            <v xml:space="preserve">  </v>
          </cell>
          <cell r="P1508">
            <v>286227.40000000002</v>
          </cell>
        </row>
        <row r="1509">
          <cell r="H1509" t="str">
            <v xml:space="preserve">  </v>
          </cell>
          <cell r="I1509" t="str">
            <v xml:space="preserve">  </v>
          </cell>
          <cell r="J1509" t="str">
            <v xml:space="preserve">  </v>
          </cell>
          <cell r="K1509" t="str">
            <v xml:space="preserve">  </v>
          </cell>
          <cell r="L1509" t="str">
            <v xml:space="preserve">  </v>
          </cell>
          <cell r="M1509" t="str">
            <v xml:space="preserve">  </v>
          </cell>
          <cell r="N1509" t="str">
            <v xml:space="preserve">  </v>
          </cell>
          <cell r="O1509" t="str">
            <v xml:space="preserve">  </v>
          </cell>
          <cell r="P1509" t="str">
            <v xml:space="preserve">  </v>
          </cell>
        </row>
        <row r="1510">
          <cell r="H1510" t="str">
            <v xml:space="preserve">  </v>
          </cell>
          <cell r="I1510" t="str">
            <v xml:space="preserve">  </v>
          </cell>
          <cell r="J1510" t="str">
            <v xml:space="preserve">  </v>
          </cell>
          <cell r="K1510" t="str">
            <v xml:space="preserve">  </v>
          </cell>
          <cell r="L1510" t="str">
            <v xml:space="preserve">  </v>
          </cell>
          <cell r="M1510" t="str">
            <v xml:space="preserve">  </v>
          </cell>
          <cell r="N1510" t="str">
            <v xml:space="preserve">  </v>
          </cell>
          <cell r="O1510" t="str">
            <v xml:space="preserve">  </v>
          </cell>
          <cell r="P1510" t="str">
            <v xml:space="preserve">  </v>
          </cell>
        </row>
        <row r="1511">
          <cell r="H1511" t="str">
            <v xml:space="preserve">  </v>
          </cell>
          <cell r="I1511" t="str">
            <v xml:space="preserve">  </v>
          </cell>
          <cell r="J1511" t="str">
            <v xml:space="preserve">  </v>
          </cell>
          <cell r="K1511" t="str">
            <v xml:space="preserve">  </v>
          </cell>
          <cell r="L1511" t="str">
            <v xml:space="preserve">  </v>
          </cell>
          <cell r="M1511" t="str">
            <v xml:space="preserve">  </v>
          </cell>
          <cell r="N1511" t="str">
            <v xml:space="preserve">  </v>
          </cell>
          <cell r="O1511" t="str">
            <v xml:space="preserve">  </v>
          </cell>
          <cell r="P1511" t="str">
            <v xml:space="preserve">  </v>
          </cell>
        </row>
        <row r="1512">
          <cell r="H1512" t="str">
            <v xml:space="preserve">  </v>
          </cell>
          <cell r="I1512" t="str">
            <v xml:space="preserve">  </v>
          </cell>
          <cell r="J1512" t="str">
            <v xml:space="preserve">  </v>
          </cell>
          <cell r="K1512" t="str">
            <v xml:space="preserve">  </v>
          </cell>
          <cell r="L1512" t="str">
            <v xml:space="preserve">  </v>
          </cell>
          <cell r="M1512" t="str">
            <v xml:space="preserve">  </v>
          </cell>
          <cell r="N1512" t="str">
            <v xml:space="preserve">  </v>
          </cell>
          <cell r="O1512" t="str">
            <v xml:space="preserve">  </v>
          </cell>
          <cell r="P1512" t="str">
            <v xml:space="preserve">  </v>
          </cell>
        </row>
        <row r="1513">
          <cell r="H1513" t="str">
            <v xml:space="preserve">  </v>
          </cell>
          <cell r="I1513" t="str">
            <v xml:space="preserve">  </v>
          </cell>
          <cell r="J1513" t="str">
            <v xml:space="preserve">  </v>
          </cell>
          <cell r="K1513" t="str">
            <v xml:space="preserve">  </v>
          </cell>
          <cell r="L1513" t="str">
            <v xml:space="preserve">  </v>
          </cell>
          <cell r="M1513" t="str">
            <v xml:space="preserve">  </v>
          </cell>
          <cell r="N1513" t="str">
            <v xml:space="preserve">  </v>
          </cell>
          <cell r="O1513" t="str">
            <v xml:space="preserve">  </v>
          </cell>
          <cell r="P1513" t="str">
            <v xml:space="preserve">  </v>
          </cell>
        </row>
        <row r="1514">
          <cell r="C1514">
            <v>23098100</v>
          </cell>
          <cell r="D1514" t="str">
            <v>EUR</v>
          </cell>
          <cell r="E1514" t="str">
            <v>INST.CENTR.CRED.MED.</v>
          </cell>
          <cell r="F1514" t="str">
            <v>F. ROT7AID 95/105</v>
          </cell>
          <cell r="G1514" t="str">
            <v>GOBIERNO CENTRAL</v>
          </cell>
          <cell r="H1514" t="str">
            <v xml:space="preserve"> 22.11.1995 </v>
          </cell>
          <cell r="I1514">
            <v>-5.8999999999999997E-2</v>
          </cell>
          <cell r="J1514" t="str">
            <v xml:space="preserve">  </v>
          </cell>
          <cell r="K1514" t="str">
            <v xml:space="preserve">  </v>
          </cell>
          <cell r="L1514" t="str">
            <v xml:space="preserve">  </v>
          </cell>
          <cell r="M1514" t="str">
            <v xml:space="preserve">  </v>
          </cell>
          <cell r="N1514" t="str">
            <v xml:space="preserve">  </v>
          </cell>
          <cell r="O1514" t="str">
            <v xml:space="preserve">  </v>
          </cell>
          <cell r="P1514">
            <v>-5.8999999999999997E-2</v>
          </cell>
        </row>
        <row r="1515">
          <cell r="H1515" t="str">
            <v xml:space="preserve">  </v>
          </cell>
          <cell r="I1515" t="str">
            <v xml:space="preserve">  </v>
          </cell>
          <cell r="J1515" t="str">
            <v xml:space="preserve">  </v>
          </cell>
          <cell r="K1515" t="str">
            <v xml:space="preserve">  </v>
          </cell>
          <cell r="L1515" t="str">
            <v xml:space="preserve">  </v>
          </cell>
          <cell r="M1515" t="str">
            <v xml:space="preserve">  </v>
          </cell>
          <cell r="N1515" t="str">
            <v xml:space="preserve">  </v>
          </cell>
          <cell r="O1515" t="str">
            <v xml:space="preserve">  </v>
          </cell>
          <cell r="P1515" t="str">
            <v xml:space="preserve">  </v>
          </cell>
        </row>
        <row r="1516">
          <cell r="H1516" t="str">
            <v xml:space="preserve">  </v>
          </cell>
          <cell r="I1516" t="str">
            <v xml:space="preserve">  </v>
          </cell>
          <cell r="J1516" t="str">
            <v xml:space="preserve">  </v>
          </cell>
          <cell r="K1516" t="str">
            <v xml:space="preserve">  </v>
          </cell>
          <cell r="L1516" t="str">
            <v xml:space="preserve">  </v>
          </cell>
          <cell r="M1516" t="str">
            <v xml:space="preserve">  </v>
          </cell>
          <cell r="N1516" t="str">
            <v xml:space="preserve">  </v>
          </cell>
          <cell r="O1516" t="str">
            <v xml:space="preserve">  </v>
          </cell>
          <cell r="P1516" t="str">
            <v xml:space="preserve">  </v>
          </cell>
        </row>
        <row r="1517">
          <cell r="H1517" t="str">
            <v xml:space="preserve">  </v>
          </cell>
          <cell r="I1517" t="str">
            <v xml:space="preserve">  </v>
          </cell>
          <cell r="J1517" t="str">
            <v xml:space="preserve">  </v>
          </cell>
          <cell r="K1517" t="str">
            <v xml:space="preserve">  </v>
          </cell>
          <cell r="L1517" t="str">
            <v xml:space="preserve">  </v>
          </cell>
          <cell r="M1517" t="str">
            <v xml:space="preserve">  </v>
          </cell>
          <cell r="N1517" t="str">
            <v xml:space="preserve">  </v>
          </cell>
          <cell r="O1517" t="str">
            <v xml:space="preserve">  </v>
          </cell>
          <cell r="P1517" t="str">
            <v xml:space="preserve">  </v>
          </cell>
        </row>
        <row r="1518">
          <cell r="H1518" t="str">
            <v xml:space="preserve">  </v>
          </cell>
          <cell r="I1518" t="str">
            <v xml:space="preserve">  </v>
          </cell>
          <cell r="J1518" t="str">
            <v xml:space="preserve">  </v>
          </cell>
          <cell r="K1518" t="str">
            <v xml:space="preserve">  </v>
          </cell>
          <cell r="L1518" t="str">
            <v xml:space="preserve">  </v>
          </cell>
          <cell r="M1518" t="str">
            <v xml:space="preserve">  </v>
          </cell>
          <cell r="N1518" t="str">
            <v xml:space="preserve">  </v>
          </cell>
          <cell r="O1518" t="str">
            <v xml:space="preserve">  </v>
          </cell>
          <cell r="P1518" t="str">
            <v xml:space="preserve">  </v>
          </cell>
        </row>
        <row r="1519">
          <cell r="H1519" t="str">
            <v xml:space="preserve">  </v>
          </cell>
          <cell r="I1519" t="str">
            <v xml:space="preserve">  </v>
          </cell>
          <cell r="J1519" t="str">
            <v xml:space="preserve">  </v>
          </cell>
          <cell r="K1519" t="str">
            <v xml:space="preserve">  </v>
          </cell>
          <cell r="L1519" t="str">
            <v xml:space="preserve">  </v>
          </cell>
          <cell r="M1519" t="str">
            <v xml:space="preserve">  </v>
          </cell>
          <cell r="N1519" t="str">
            <v xml:space="preserve">  </v>
          </cell>
          <cell r="O1519" t="str">
            <v xml:space="preserve">  </v>
          </cell>
          <cell r="P1519" t="str">
            <v xml:space="preserve">  </v>
          </cell>
        </row>
        <row r="1520">
          <cell r="C1520">
            <v>23099100</v>
          </cell>
          <cell r="D1520" t="str">
            <v>JPY</v>
          </cell>
          <cell r="E1520" t="str">
            <v>OECF</v>
          </cell>
          <cell r="F1520" t="str">
            <v>OECF EC- P6</v>
          </cell>
          <cell r="G1520" t="str">
            <v>GOBIERNO CENTRAL</v>
          </cell>
          <cell r="H1520" t="str">
            <v xml:space="preserve"> 18.07.1996 </v>
          </cell>
          <cell r="I1520">
            <v>2586846.9759999998</v>
          </cell>
          <cell r="J1520" t="str">
            <v xml:space="preserve">  </v>
          </cell>
          <cell r="K1520">
            <v>1282707.2</v>
          </cell>
          <cell r="L1520">
            <v>38797.49</v>
          </cell>
          <cell r="M1520" t="str">
            <v xml:space="preserve">  </v>
          </cell>
          <cell r="N1520" t="str">
            <v xml:space="preserve">  </v>
          </cell>
          <cell r="O1520" t="str">
            <v xml:space="preserve">  </v>
          </cell>
          <cell r="P1520">
            <v>1314876.3600000001</v>
          </cell>
        </row>
        <row r="1521">
          <cell r="H1521" t="str">
            <v xml:space="preserve">  </v>
          </cell>
          <cell r="I1521" t="str">
            <v xml:space="preserve">  </v>
          </cell>
          <cell r="J1521" t="str">
            <v xml:space="preserve">  </v>
          </cell>
          <cell r="K1521" t="str">
            <v xml:space="preserve">  </v>
          </cell>
          <cell r="L1521" t="str">
            <v xml:space="preserve">  </v>
          </cell>
          <cell r="M1521" t="str">
            <v xml:space="preserve">  </v>
          </cell>
          <cell r="N1521" t="str">
            <v xml:space="preserve">  </v>
          </cell>
          <cell r="O1521" t="str">
            <v xml:space="preserve">  </v>
          </cell>
          <cell r="P1521" t="str">
            <v xml:space="preserve">  </v>
          </cell>
        </row>
        <row r="1522">
          <cell r="H1522" t="str">
            <v xml:space="preserve">  </v>
          </cell>
          <cell r="I1522" t="str">
            <v xml:space="preserve">  </v>
          </cell>
          <cell r="J1522" t="str">
            <v xml:space="preserve">  </v>
          </cell>
          <cell r="K1522" t="str">
            <v xml:space="preserve">  </v>
          </cell>
          <cell r="L1522" t="str">
            <v xml:space="preserve">  </v>
          </cell>
          <cell r="M1522" t="str">
            <v xml:space="preserve">  </v>
          </cell>
          <cell r="N1522" t="str">
            <v xml:space="preserve">  </v>
          </cell>
          <cell r="O1522" t="str">
            <v xml:space="preserve">  </v>
          </cell>
          <cell r="P1522" t="str">
            <v xml:space="preserve">  </v>
          </cell>
        </row>
        <row r="1523">
          <cell r="H1523" t="str">
            <v xml:space="preserve">  </v>
          </cell>
          <cell r="I1523" t="str">
            <v xml:space="preserve">  </v>
          </cell>
          <cell r="J1523" t="str">
            <v xml:space="preserve">  </v>
          </cell>
          <cell r="K1523" t="str">
            <v xml:space="preserve">  </v>
          </cell>
          <cell r="L1523" t="str">
            <v xml:space="preserve">  </v>
          </cell>
          <cell r="M1523" t="str">
            <v xml:space="preserve">  </v>
          </cell>
          <cell r="N1523" t="str">
            <v xml:space="preserve">  </v>
          </cell>
          <cell r="O1523" t="str">
            <v xml:space="preserve">  </v>
          </cell>
          <cell r="P1523" t="str">
            <v xml:space="preserve">  </v>
          </cell>
        </row>
        <row r="1524">
          <cell r="H1524" t="str">
            <v xml:space="preserve">  </v>
          </cell>
          <cell r="I1524" t="str">
            <v xml:space="preserve">  </v>
          </cell>
          <cell r="J1524" t="str">
            <v xml:space="preserve">  </v>
          </cell>
          <cell r="K1524" t="str">
            <v xml:space="preserve">  </v>
          </cell>
          <cell r="L1524" t="str">
            <v xml:space="preserve">  </v>
          </cell>
          <cell r="M1524" t="str">
            <v xml:space="preserve">  </v>
          </cell>
          <cell r="N1524" t="str">
            <v xml:space="preserve">  </v>
          </cell>
          <cell r="O1524" t="str">
            <v xml:space="preserve">  </v>
          </cell>
          <cell r="P1524" t="str">
            <v xml:space="preserve">  </v>
          </cell>
        </row>
        <row r="1525">
          <cell r="H1525" t="str">
            <v xml:space="preserve">  </v>
          </cell>
          <cell r="I1525" t="str">
            <v xml:space="preserve">  </v>
          </cell>
          <cell r="J1525" t="str">
            <v xml:space="preserve">  </v>
          </cell>
          <cell r="K1525" t="str">
            <v xml:space="preserve">  </v>
          </cell>
          <cell r="L1525" t="str">
            <v xml:space="preserve">  </v>
          </cell>
          <cell r="M1525" t="str">
            <v xml:space="preserve">  </v>
          </cell>
          <cell r="N1525" t="str">
            <v xml:space="preserve">  </v>
          </cell>
          <cell r="O1525" t="str">
            <v xml:space="preserve">  </v>
          </cell>
          <cell r="P1525" t="str">
            <v xml:space="preserve">  </v>
          </cell>
        </row>
        <row r="1526">
          <cell r="C1526">
            <v>23104100</v>
          </cell>
          <cell r="D1526" t="str">
            <v>EUR</v>
          </cell>
          <cell r="E1526" t="str">
            <v>KFW</v>
          </cell>
          <cell r="F1526" t="str">
            <v>KFW No. 9466657</v>
          </cell>
          <cell r="G1526" t="str">
            <v>GOBIERNO CENTRAL</v>
          </cell>
          <cell r="H1526" t="str">
            <v xml:space="preserve"> 12.11.1996 </v>
          </cell>
          <cell r="I1526">
            <v>179992.73800000001</v>
          </cell>
          <cell r="J1526" t="str">
            <v xml:space="preserve">  </v>
          </cell>
          <cell r="K1526" t="str">
            <v xml:space="preserve">  </v>
          </cell>
          <cell r="L1526" t="str">
            <v xml:space="preserve">  </v>
          </cell>
          <cell r="M1526" t="str">
            <v xml:space="preserve">  </v>
          </cell>
          <cell r="N1526" t="str">
            <v xml:space="preserve">  </v>
          </cell>
          <cell r="O1526" t="str">
            <v xml:space="preserve">  </v>
          </cell>
          <cell r="P1526">
            <v>182247.53599999999</v>
          </cell>
        </row>
        <row r="1527">
          <cell r="H1527" t="str">
            <v xml:space="preserve">  </v>
          </cell>
          <cell r="I1527" t="str">
            <v xml:space="preserve">  </v>
          </cell>
          <cell r="J1527" t="str">
            <v xml:space="preserve">  </v>
          </cell>
          <cell r="K1527" t="str">
            <v xml:space="preserve">  </v>
          </cell>
          <cell r="L1527" t="str">
            <v xml:space="preserve">  </v>
          </cell>
          <cell r="M1527" t="str">
            <v xml:space="preserve">  </v>
          </cell>
          <cell r="N1527" t="str">
            <v xml:space="preserve">  </v>
          </cell>
          <cell r="O1527" t="str">
            <v xml:space="preserve">  </v>
          </cell>
          <cell r="P1527" t="str">
            <v xml:space="preserve">  </v>
          </cell>
        </row>
        <row r="1528">
          <cell r="H1528" t="str">
            <v xml:space="preserve">  </v>
          </cell>
          <cell r="I1528" t="str">
            <v xml:space="preserve">  </v>
          </cell>
          <cell r="J1528" t="str">
            <v xml:space="preserve">  </v>
          </cell>
          <cell r="K1528" t="str">
            <v xml:space="preserve">  </v>
          </cell>
          <cell r="L1528" t="str">
            <v xml:space="preserve">  </v>
          </cell>
          <cell r="M1528" t="str">
            <v xml:space="preserve">  </v>
          </cell>
          <cell r="N1528" t="str">
            <v xml:space="preserve">  </v>
          </cell>
          <cell r="O1528" t="str">
            <v xml:space="preserve">  </v>
          </cell>
          <cell r="P1528" t="str">
            <v xml:space="preserve">  </v>
          </cell>
        </row>
        <row r="1529">
          <cell r="H1529" t="str">
            <v xml:space="preserve">  </v>
          </cell>
          <cell r="I1529" t="str">
            <v xml:space="preserve">  </v>
          </cell>
          <cell r="J1529" t="str">
            <v xml:space="preserve">  </v>
          </cell>
          <cell r="K1529" t="str">
            <v xml:space="preserve">  </v>
          </cell>
          <cell r="L1529" t="str">
            <v xml:space="preserve">  </v>
          </cell>
          <cell r="M1529" t="str">
            <v xml:space="preserve">  </v>
          </cell>
          <cell r="N1529" t="str">
            <v xml:space="preserve">  </v>
          </cell>
          <cell r="O1529" t="str">
            <v xml:space="preserve">  </v>
          </cell>
          <cell r="P1529" t="str">
            <v xml:space="preserve">  </v>
          </cell>
        </row>
        <row r="1530">
          <cell r="H1530" t="str">
            <v xml:space="preserve">  </v>
          </cell>
          <cell r="I1530" t="str">
            <v xml:space="preserve">  </v>
          </cell>
          <cell r="J1530" t="str">
            <v xml:space="preserve">  </v>
          </cell>
          <cell r="K1530" t="str">
            <v xml:space="preserve">  </v>
          </cell>
          <cell r="L1530" t="str">
            <v xml:space="preserve">  </v>
          </cell>
          <cell r="M1530" t="str">
            <v xml:space="preserve">  </v>
          </cell>
          <cell r="N1530" t="str">
            <v xml:space="preserve">  </v>
          </cell>
          <cell r="O1530" t="str">
            <v xml:space="preserve">  </v>
          </cell>
          <cell r="P1530" t="str">
            <v xml:space="preserve">  </v>
          </cell>
        </row>
        <row r="1531">
          <cell r="H1531" t="str">
            <v xml:space="preserve">  </v>
          </cell>
          <cell r="I1531" t="str">
            <v xml:space="preserve">  </v>
          </cell>
          <cell r="J1531" t="str">
            <v xml:space="preserve">  </v>
          </cell>
          <cell r="K1531" t="str">
            <v xml:space="preserve">  </v>
          </cell>
          <cell r="L1531" t="str">
            <v xml:space="preserve">  </v>
          </cell>
          <cell r="M1531" t="str">
            <v xml:space="preserve">  </v>
          </cell>
          <cell r="N1531" t="str">
            <v xml:space="preserve">  </v>
          </cell>
          <cell r="O1531" t="str">
            <v xml:space="preserve">  </v>
          </cell>
          <cell r="P1531" t="str">
            <v xml:space="preserve">  </v>
          </cell>
        </row>
        <row r="1532">
          <cell r="C1532">
            <v>23118000</v>
          </cell>
          <cell r="D1532" t="str">
            <v>USD</v>
          </cell>
          <cell r="E1532" t="str">
            <v>ICO - ESPAÑA</v>
          </cell>
          <cell r="F1532">
            <v>1030027</v>
          </cell>
          <cell r="G1532" t="str">
            <v>GOBIERNO CENTRAL</v>
          </cell>
          <cell r="H1532" t="str">
            <v xml:space="preserve"> 25.03.1998 </v>
          </cell>
          <cell r="I1532">
            <v>3510450.91</v>
          </cell>
          <cell r="J1532" t="str">
            <v xml:space="preserve">  </v>
          </cell>
          <cell r="K1532" t="str">
            <v xml:space="preserve">  </v>
          </cell>
          <cell r="L1532" t="str">
            <v xml:space="preserve">  </v>
          </cell>
          <cell r="M1532" t="str">
            <v xml:space="preserve">  </v>
          </cell>
          <cell r="N1532" t="str">
            <v xml:space="preserve">  </v>
          </cell>
          <cell r="O1532" t="str">
            <v xml:space="preserve">  </v>
          </cell>
          <cell r="P1532">
            <v>3510450.91</v>
          </cell>
        </row>
        <row r="1533">
          <cell r="H1533" t="str">
            <v xml:space="preserve">  </v>
          </cell>
          <cell r="I1533" t="str">
            <v xml:space="preserve">  </v>
          </cell>
          <cell r="J1533" t="str">
            <v xml:space="preserve">  </v>
          </cell>
          <cell r="K1533" t="str">
            <v xml:space="preserve">  </v>
          </cell>
          <cell r="L1533" t="str">
            <v xml:space="preserve">  </v>
          </cell>
          <cell r="M1533" t="str">
            <v xml:space="preserve">  </v>
          </cell>
          <cell r="N1533" t="str">
            <v xml:space="preserve">  </v>
          </cell>
          <cell r="O1533" t="str">
            <v xml:space="preserve">  </v>
          </cell>
          <cell r="P1533" t="str">
            <v xml:space="preserve">  </v>
          </cell>
        </row>
        <row r="1534">
          <cell r="H1534" t="str">
            <v xml:space="preserve">  </v>
          </cell>
          <cell r="I1534" t="str">
            <v xml:space="preserve">  </v>
          </cell>
          <cell r="J1534" t="str">
            <v xml:space="preserve">  </v>
          </cell>
          <cell r="K1534" t="str">
            <v xml:space="preserve">  </v>
          </cell>
          <cell r="L1534" t="str">
            <v xml:space="preserve">  </v>
          </cell>
          <cell r="M1534" t="str">
            <v xml:space="preserve">  </v>
          </cell>
          <cell r="N1534" t="str">
            <v xml:space="preserve">  </v>
          </cell>
          <cell r="O1534" t="str">
            <v xml:space="preserve">  </v>
          </cell>
          <cell r="P1534" t="str">
            <v xml:space="preserve">  </v>
          </cell>
        </row>
        <row r="1535">
          <cell r="H1535" t="str">
            <v xml:space="preserve">  </v>
          </cell>
          <cell r="I1535" t="str">
            <v xml:space="preserve">  </v>
          </cell>
          <cell r="J1535" t="str">
            <v xml:space="preserve">  </v>
          </cell>
          <cell r="K1535" t="str">
            <v xml:space="preserve">  </v>
          </cell>
          <cell r="L1535" t="str">
            <v xml:space="preserve">  </v>
          </cell>
          <cell r="M1535" t="str">
            <v xml:space="preserve">  </v>
          </cell>
          <cell r="N1535" t="str">
            <v xml:space="preserve">  </v>
          </cell>
          <cell r="O1535" t="str">
            <v xml:space="preserve">  </v>
          </cell>
          <cell r="P1535" t="str">
            <v xml:space="preserve">  </v>
          </cell>
        </row>
        <row r="1536">
          <cell r="H1536" t="str">
            <v xml:space="preserve">  </v>
          </cell>
          <cell r="I1536" t="str">
            <v xml:space="preserve">  </v>
          </cell>
          <cell r="J1536" t="str">
            <v xml:space="preserve">  </v>
          </cell>
          <cell r="K1536" t="str">
            <v xml:space="preserve">  </v>
          </cell>
          <cell r="L1536" t="str">
            <v xml:space="preserve">  </v>
          </cell>
          <cell r="M1536" t="str">
            <v xml:space="preserve">  </v>
          </cell>
          <cell r="N1536" t="str">
            <v xml:space="preserve">  </v>
          </cell>
          <cell r="O1536" t="str">
            <v xml:space="preserve">  </v>
          </cell>
          <cell r="P1536" t="str">
            <v xml:space="preserve">  </v>
          </cell>
        </row>
        <row r="1537">
          <cell r="H1537" t="str">
            <v xml:space="preserve">  </v>
          </cell>
          <cell r="I1537" t="str">
            <v xml:space="preserve">  </v>
          </cell>
          <cell r="J1537" t="str">
            <v xml:space="preserve">  </v>
          </cell>
          <cell r="K1537" t="str">
            <v xml:space="preserve">  </v>
          </cell>
          <cell r="L1537" t="str">
            <v xml:space="preserve">  </v>
          </cell>
          <cell r="M1537" t="str">
            <v xml:space="preserve">  </v>
          </cell>
          <cell r="N1537" t="str">
            <v xml:space="preserve">  </v>
          </cell>
          <cell r="O1537" t="str">
            <v xml:space="preserve">  </v>
          </cell>
          <cell r="P1537" t="str">
            <v xml:space="preserve">  </v>
          </cell>
        </row>
        <row r="1538">
          <cell r="C1538">
            <v>23124000</v>
          </cell>
          <cell r="D1538" t="str">
            <v>USD</v>
          </cell>
          <cell r="E1538" t="str">
            <v>CCC</v>
          </cell>
          <cell r="F1538" t="str">
            <v>PL-480 TITULO I</v>
          </cell>
          <cell r="G1538" t="str">
            <v>GOBIERNO CENTRAL</v>
          </cell>
          <cell r="H1538" t="str">
            <v xml:space="preserve"> 02.08.1999 </v>
          </cell>
          <cell r="I1538">
            <v>886307.62</v>
          </cell>
          <cell r="J1538" t="str">
            <v xml:space="preserve">  </v>
          </cell>
          <cell r="K1538">
            <v>117081.57</v>
          </cell>
          <cell r="L1538">
            <v>14635.19</v>
          </cell>
          <cell r="M1538" t="str">
            <v xml:space="preserve">  </v>
          </cell>
          <cell r="N1538" t="str">
            <v xml:space="preserve">  </v>
          </cell>
          <cell r="O1538" t="str">
            <v xml:space="preserve">  </v>
          </cell>
          <cell r="P1538">
            <v>769226.05</v>
          </cell>
        </row>
        <row r="1539">
          <cell r="H1539" t="str">
            <v xml:space="preserve">  </v>
          </cell>
          <cell r="I1539" t="str">
            <v xml:space="preserve">  </v>
          </cell>
          <cell r="J1539" t="str">
            <v xml:space="preserve">  </v>
          </cell>
          <cell r="K1539" t="str">
            <v xml:space="preserve">  </v>
          </cell>
          <cell r="L1539" t="str">
            <v xml:space="preserve">  </v>
          </cell>
          <cell r="M1539" t="str">
            <v xml:space="preserve">  </v>
          </cell>
          <cell r="N1539" t="str">
            <v xml:space="preserve">  </v>
          </cell>
          <cell r="O1539" t="str">
            <v xml:space="preserve">  </v>
          </cell>
          <cell r="P1539" t="str">
            <v xml:space="preserve">  </v>
          </cell>
        </row>
        <row r="1540">
          <cell r="H1540" t="str">
            <v xml:space="preserve">  </v>
          </cell>
          <cell r="I1540" t="str">
            <v xml:space="preserve">  </v>
          </cell>
          <cell r="J1540" t="str">
            <v xml:space="preserve">  </v>
          </cell>
          <cell r="K1540" t="str">
            <v xml:space="preserve">  </v>
          </cell>
          <cell r="L1540" t="str">
            <v xml:space="preserve">  </v>
          </cell>
          <cell r="M1540" t="str">
            <v xml:space="preserve">  </v>
          </cell>
          <cell r="N1540" t="str">
            <v xml:space="preserve">  </v>
          </cell>
          <cell r="O1540" t="str">
            <v xml:space="preserve">  </v>
          </cell>
          <cell r="P1540" t="str">
            <v xml:space="preserve">  </v>
          </cell>
        </row>
        <row r="1541">
          <cell r="H1541" t="str">
            <v xml:space="preserve">  </v>
          </cell>
          <cell r="I1541" t="str">
            <v xml:space="preserve">  </v>
          </cell>
          <cell r="J1541" t="str">
            <v xml:space="preserve">  </v>
          </cell>
          <cell r="K1541" t="str">
            <v xml:space="preserve">  </v>
          </cell>
          <cell r="L1541" t="str">
            <v xml:space="preserve">  </v>
          </cell>
          <cell r="M1541" t="str">
            <v xml:space="preserve">  </v>
          </cell>
          <cell r="N1541" t="str">
            <v xml:space="preserve">  </v>
          </cell>
          <cell r="O1541" t="str">
            <v xml:space="preserve">  </v>
          </cell>
          <cell r="P1541" t="str">
            <v xml:space="preserve">  </v>
          </cell>
        </row>
        <row r="1542">
          <cell r="H1542" t="str">
            <v xml:space="preserve">  </v>
          </cell>
          <cell r="I1542" t="str">
            <v xml:space="preserve">  </v>
          </cell>
          <cell r="J1542" t="str">
            <v xml:space="preserve">  </v>
          </cell>
          <cell r="K1542" t="str">
            <v xml:space="preserve">  </v>
          </cell>
          <cell r="L1542" t="str">
            <v xml:space="preserve">  </v>
          </cell>
          <cell r="M1542" t="str">
            <v xml:space="preserve">  </v>
          </cell>
          <cell r="N1542" t="str">
            <v xml:space="preserve">  </v>
          </cell>
          <cell r="O1542" t="str">
            <v xml:space="preserve">  </v>
          </cell>
          <cell r="P1542" t="str">
            <v xml:space="preserve">  </v>
          </cell>
        </row>
        <row r="1543">
          <cell r="H1543" t="str">
            <v xml:space="preserve">  </v>
          </cell>
          <cell r="I1543" t="str">
            <v xml:space="preserve">  </v>
          </cell>
          <cell r="J1543" t="str">
            <v xml:space="preserve">  </v>
          </cell>
          <cell r="K1543" t="str">
            <v xml:space="preserve">  </v>
          </cell>
          <cell r="L1543" t="str">
            <v xml:space="preserve">  </v>
          </cell>
          <cell r="M1543" t="str">
            <v xml:space="preserve">  </v>
          </cell>
          <cell r="N1543" t="str">
            <v xml:space="preserve">  </v>
          </cell>
          <cell r="O1543" t="str">
            <v xml:space="preserve">  </v>
          </cell>
          <cell r="P1543" t="str">
            <v xml:space="preserve">  </v>
          </cell>
        </row>
        <row r="1544">
          <cell r="C1544">
            <v>23147000</v>
          </cell>
          <cell r="D1544" t="str">
            <v>USD</v>
          </cell>
          <cell r="E1544" t="str">
            <v>ICO - ESPAÑA</v>
          </cell>
          <cell r="F1544">
            <v>1030029</v>
          </cell>
          <cell r="G1544" t="str">
            <v>GOBIERNO CENTRAL</v>
          </cell>
          <cell r="H1544" t="str">
            <v xml:space="preserve"> 11.06.2002 </v>
          </cell>
          <cell r="I1544">
            <v>4911380.51</v>
          </cell>
          <cell r="J1544" t="str">
            <v xml:space="preserve">  </v>
          </cell>
          <cell r="K1544" t="str">
            <v xml:space="preserve">  </v>
          </cell>
          <cell r="L1544" t="str">
            <v xml:space="preserve">  </v>
          </cell>
          <cell r="M1544" t="str">
            <v xml:space="preserve">  </v>
          </cell>
          <cell r="N1544" t="str">
            <v xml:space="preserve">  </v>
          </cell>
          <cell r="O1544" t="str">
            <v xml:space="preserve">  </v>
          </cell>
          <cell r="P1544">
            <v>4911380.51</v>
          </cell>
        </row>
        <row r="1545">
          <cell r="H1545" t="str">
            <v xml:space="preserve">  </v>
          </cell>
          <cell r="I1545" t="str">
            <v xml:space="preserve">  </v>
          </cell>
          <cell r="J1545" t="str">
            <v xml:space="preserve">  </v>
          </cell>
          <cell r="K1545" t="str">
            <v xml:space="preserve">  </v>
          </cell>
          <cell r="L1545" t="str">
            <v xml:space="preserve">  </v>
          </cell>
          <cell r="M1545" t="str">
            <v xml:space="preserve">  </v>
          </cell>
          <cell r="N1545" t="str">
            <v xml:space="preserve">  </v>
          </cell>
          <cell r="O1545" t="str">
            <v xml:space="preserve">  </v>
          </cell>
          <cell r="P1545" t="str">
            <v xml:space="preserve">  </v>
          </cell>
        </row>
        <row r="1546">
          <cell r="H1546" t="str">
            <v xml:space="preserve">  </v>
          </cell>
          <cell r="I1546" t="str">
            <v xml:space="preserve">  </v>
          </cell>
          <cell r="J1546" t="str">
            <v xml:space="preserve">  </v>
          </cell>
          <cell r="K1546" t="str">
            <v xml:space="preserve">  </v>
          </cell>
          <cell r="L1546" t="str">
            <v xml:space="preserve">  </v>
          </cell>
          <cell r="M1546" t="str">
            <v xml:space="preserve">  </v>
          </cell>
          <cell r="N1546" t="str">
            <v xml:space="preserve">  </v>
          </cell>
          <cell r="O1546" t="str">
            <v xml:space="preserve">  </v>
          </cell>
          <cell r="P1546" t="str">
            <v xml:space="preserve">  </v>
          </cell>
        </row>
        <row r="1547">
          <cell r="H1547" t="str">
            <v xml:space="preserve">  </v>
          </cell>
          <cell r="I1547" t="str">
            <v xml:space="preserve">  </v>
          </cell>
          <cell r="J1547" t="str">
            <v xml:space="preserve">  </v>
          </cell>
          <cell r="K1547" t="str">
            <v xml:space="preserve">  </v>
          </cell>
          <cell r="L1547" t="str">
            <v xml:space="preserve">  </v>
          </cell>
          <cell r="M1547" t="str">
            <v xml:space="preserve">  </v>
          </cell>
          <cell r="N1547" t="str">
            <v xml:space="preserve">  </v>
          </cell>
          <cell r="O1547" t="str">
            <v xml:space="preserve">  </v>
          </cell>
          <cell r="P1547" t="str">
            <v xml:space="preserve">  </v>
          </cell>
        </row>
        <row r="1548">
          <cell r="H1548" t="str">
            <v xml:space="preserve">  </v>
          </cell>
          <cell r="I1548" t="str">
            <v xml:space="preserve">  </v>
          </cell>
          <cell r="J1548" t="str">
            <v xml:space="preserve">  </v>
          </cell>
          <cell r="K1548" t="str">
            <v xml:space="preserve">  </v>
          </cell>
          <cell r="L1548" t="str">
            <v xml:space="preserve">  </v>
          </cell>
          <cell r="M1548" t="str">
            <v xml:space="preserve">  </v>
          </cell>
          <cell r="N1548" t="str">
            <v xml:space="preserve">  </v>
          </cell>
          <cell r="O1548" t="str">
            <v xml:space="preserve">  </v>
          </cell>
          <cell r="P1548" t="str">
            <v xml:space="preserve">  </v>
          </cell>
        </row>
        <row r="1549">
          <cell r="H1549" t="str">
            <v xml:space="preserve">  </v>
          </cell>
          <cell r="I1549" t="str">
            <v xml:space="preserve">  </v>
          </cell>
          <cell r="J1549" t="str">
            <v xml:space="preserve">  </v>
          </cell>
          <cell r="K1549" t="str">
            <v xml:space="preserve">  </v>
          </cell>
          <cell r="L1549" t="str">
            <v xml:space="preserve">  </v>
          </cell>
          <cell r="M1549" t="str">
            <v xml:space="preserve">  </v>
          </cell>
          <cell r="N1549" t="str">
            <v xml:space="preserve">  </v>
          </cell>
          <cell r="O1549" t="str">
            <v xml:space="preserve">  </v>
          </cell>
          <cell r="P1549" t="str">
            <v xml:space="preserve">  </v>
          </cell>
        </row>
        <row r="1550">
          <cell r="C1550">
            <v>23148000</v>
          </cell>
          <cell r="D1550" t="str">
            <v>USD</v>
          </cell>
          <cell r="E1550" t="str">
            <v>CCC</v>
          </cell>
          <cell r="F1550" t="str">
            <v>PL-480 TITULO 1</v>
          </cell>
          <cell r="G1550" t="str">
            <v>GOBIERNO CENTRAL</v>
          </cell>
          <cell r="H1550" t="str">
            <v xml:space="preserve"> 18.06.2002 </v>
          </cell>
          <cell r="I1550">
            <v>1338071.08</v>
          </cell>
          <cell r="J1550" t="str">
            <v xml:space="preserve">  </v>
          </cell>
          <cell r="K1550" t="str">
            <v xml:space="preserve">  </v>
          </cell>
          <cell r="L1550" t="str">
            <v xml:space="preserve">  </v>
          </cell>
          <cell r="M1550" t="str">
            <v xml:space="preserve">  </v>
          </cell>
          <cell r="N1550" t="str">
            <v xml:space="preserve">  </v>
          </cell>
          <cell r="O1550" t="str">
            <v xml:space="preserve">  </v>
          </cell>
          <cell r="P1550">
            <v>1338071.08</v>
          </cell>
        </row>
        <row r="1551">
          <cell r="H1551" t="str">
            <v xml:space="preserve">  </v>
          </cell>
          <cell r="I1551" t="str">
            <v xml:space="preserve">  </v>
          </cell>
          <cell r="J1551" t="str">
            <v xml:space="preserve">  </v>
          </cell>
          <cell r="K1551" t="str">
            <v xml:space="preserve">  </v>
          </cell>
          <cell r="L1551" t="str">
            <v xml:space="preserve">  </v>
          </cell>
          <cell r="M1551" t="str">
            <v xml:space="preserve">  </v>
          </cell>
          <cell r="N1551" t="str">
            <v xml:space="preserve">  </v>
          </cell>
          <cell r="O1551" t="str">
            <v xml:space="preserve">  </v>
          </cell>
          <cell r="P1551" t="str">
            <v xml:space="preserve">  </v>
          </cell>
        </row>
        <row r="1552">
          <cell r="H1552" t="str">
            <v xml:space="preserve">  </v>
          </cell>
          <cell r="I1552" t="str">
            <v xml:space="preserve">  </v>
          </cell>
          <cell r="J1552" t="str">
            <v xml:space="preserve">  </v>
          </cell>
          <cell r="K1552" t="str">
            <v xml:space="preserve">  </v>
          </cell>
          <cell r="L1552" t="str">
            <v xml:space="preserve">  </v>
          </cell>
          <cell r="M1552" t="str">
            <v xml:space="preserve">  </v>
          </cell>
          <cell r="N1552" t="str">
            <v xml:space="preserve">  </v>
          </cell>
          <cell r="O1552" t="str">
            <v xml:space="preserve">  </v>
          </cell>
          <cell r="P1552" t="str">
            <v xml:space="preserve">  </v>
          </cell>
        </row>
        <row r="1553">
          <cell r="H1553" t="str">
            <v xml:space="preserve">  </v>
          </cell>
          <cell r="I1553" t="str">
            <v xml:space="preserve">  </v>
          </cell>
          <cell r="J1553" t="str">
            <v xml:space="preserve">  </v>
          </cell>
          <cell r="K1553" t="str">
            <v xml:space="preserve">  </v>
          </cell>
          <cell r="L1553" t="str">
            <v xml:space="preserve">  </v>
          </cell>
          <cell r="M1553" t="str">
            <v xml:space="preserve">  </v>
          </cell>
          <cell r="N1553" t="str">
            <v xml:space="preserve">  </v>
          </cell>
          <cell r="O1553" t="str">
            <v xml:space="preserve">  </v>
          </cell>
          <cell r="P1553" t="str">
            <v xml:space="preserve">  </v>
          </cell>
        </row>
        <row r="1554">
          <cell r="H1554" t="str">
            <v xml:space="preserve">  </v>
          </cell>
          <cell r="I1554" t="str">
            <v xml:space="preserve">  </v>
          </cell>
          <cell r="J1554" t="str">
            <v xml:space="preserve">  </v>
          </cell>
          <cell r="K1554" t="str">
            <v xml:space="preserve">  </v>
          </cell>
          <cell r="L1554" t="str">
            <v xml:space="preserve">  </v>
          </cell>
          <cell r="M1554" t="str">
            <v xml:space="preserve">  </v>
          </cell>
          <cell r="N1554" t="str">
            <v xml:space="preserve">  </v>
          </cell>
          <cell r="O1554" t="str">
            <v xml:space="preserve">  </v>
          </cell>
          <cell r="P1554" t="str">
            <v xml:space="preserve">  </v>
          </cell>
        </row>
        <row r="1555">
          <cell r="H1555" t="str">
            <v xml:space="preserve">  </v>
          </cell>
          <cell r="I1555" t="str">
            <v xml:space="preserve">  </v>
          </cell>
          <cell r="J1555" t="str">
            <v xml:space="preserve">  </v>
          </cell>
          <cell r="K1555" t="str">
            <v xml:space="preserve">  </v>
          </cell>
          <cell r="L1555" t="str">
            <v xml:space="preserve">  </v>
          </cell>
          <cell r="M1555" t="str">
            <v xml:space="preserve">  </v>
          </cell>
          <cell r="N1555" t="str">
            <v xml:space="preserve">  </v>
          </cell>
          <cell r="O1555" t="str">
            <v xml:space="preserve">  </v>
          </cell>
          <cell r="P1555" t="str">
            <v xml:space="preserve">  </v>
          </cell>
        </row>
        <row r="1556">
          <cell r="C1556">
            <v>23151000</v>
          </cell>
          <cell r="D1556" t="str">
            <v>EUR</v>
          </cell>
          <cell r="E1556" t="str">
            <v>GOB. BELGICA</v>
          </cell>
          <cell r="F1556" t="str">
            <v>GOB BELGICA EURO 942</v>
          </cell>
          <cell r="G1556" t="str">
            <v>ARMADA NAC.</v>
          </cell>
          <cell r="H1556" t="str">
            <v xml:space="preserve"> 09.01.2003 </v>
          </cell>
          <cell r="I1556">
            <v>430675.85200000001</v>
          </cell>
          <cell r="J1556" t="str">
            <v xml:space="preserve">  </v>
          </cell>
          <cell r="K1556" t="str">
            <v xml:space="preserve">  </v>
          </cell>
          <cell r="L1556" t="str">
            <v xml:space="preserve">  </v>
          </cell>
          <cell r="M1556" t="str">
            <v xml:space="preserve">  </v>
          </cell>
          <cell r="N1556" t="str">
            <v xml:space="preserve">  </v>
          </cell>
          <cell r="O1556" t="str">
            <v xml:space="preserve">  </v>
          </cell>
          <cell r="P1556">
            <v>436070.99900000001</v>
          </cell>
        </row>
        <row r="1557">
          <cell r="H1557" t="str">
            <v xml:space="preserve">  </v>
          </cell>
          <cell r="I1557" t="str">
            <v xml:space="preserve">  </v>
          </cell>
          <cell r="J1557" t="str">
            <v xml:space="preserve">  </v>
          </cell>
          <cell r="K1557" t="str">
            <v xml:space="preserve">  </v>
          </cell>
          <cell r="L1557" t="str">
            <v xml:space="preserve">  </v>
          </cell>
          <cell r="M1557" t="str">
            <v xml:space="preserve">  </v>
          </cell>
          <cell r="N1557" t="str">
            <v xml:space="preserve">  </v>
          </cell>
          <cell r="O1557" t="str">
            <v xml:space="preserve">  </v>
          </cell>
          <cell r="P1557" t="str">
            <v xml:space="preserve">  </v>
          </cell>
        </row>
        <row r="1558">
          <cell r="H1558" t="str">
            <v xml:space="preserve">  </v>
          </cell>
          <cell r="I1558" t="str">
            <v xml:space="preserve">  </v>
          </cell>
          <cell r="J1558" t="str">
            <v xml:space="preserve">  </v>
          </cell>
          <cell r="K1558" t="str">
            <v xml:space="preserve">  </v>
          </cell>
          <cell r="L1558" t="str">
            <v xml:space="preserve">  </v>
          </cell>
          <cell r="M1558" t="str">
            <v xml:space="preserve">  </v>
          </cell>
          <cell r="N1558" t="str">
            <v xml:space="preserve">  </v>
          </cell>
          <cell r="O1558" t="str">
            <v xml:space="preserve">  </v>
          </cell>
          <cell r="P1558" t="str">
            <v xml:space="preserve">  </v>
          </cell>
        </row>
        <row r="1559">
          <cell r="H1559" t="str">
            <v xml:space="preserve">  </v>
          </cell>
          <cell r="I1559" t="str">
            <v xml:space="preserve">  </v>
          </cell>
          <cell r="J1559" t="str">
            <v xml:space="preserve">  </v>
          </cell>
          <cell r="K1559" t="str">
            <v xml:space="preserve">  </v>
          </cell>
          <cell r="L1559" t="str">
            <v xml:space="preserve">  </v>
          </cell>
          <cell r="M1559" t="str">
            <v xml:space="preserve">  </v>
          </cell>
          <cell r="N1559" t="str">
            <v xml:space="preserve">  </v>
          </cell>
          <cell r="O1559" t="str">
            <v xml:space="preserve">  </v>
          </cell>
          <cell r="P1559" t="str">
            <v xml:space="preserve">  </v>
          </cell>
        </row>
        <row r="1560">
          <cell r="H1560" t="str">
            <v xml:space="preserve">  </v>
          </cell>
          <cell r="I1560" t="str">
            <v xml:space="preserve">  </v>
          </cell>
          <cell r="J1560" t="str">
            <v xml:space="preserve">  </v>
          </cell>
          <cell r="K1560" t="str">
            <v xml:space="preserve">  </v>
          </cell>
          <cell r="L1560" t="str">
            <v xml:space="preserve">  </v>
          </cell>
          <cell r="M1560" t="str">
            <v xml:space="preserve">  </v>
          </cell>
          <cell r="N1560" t="str">
            <v xml:space="preserve">  </v>
          </cell>
          <cell r="O1560" t="str">
            <v xml:space="preserve">  </v>
          </cell>
          <cell r="P1560" t="str">
            <v xml:space="preserve">  </v>
          </cell>
        </row>
        <row r="1561">
          <cell r="H1561" t="str">
            <v xml:space="preserve">  </v>
          </cell>
          <cell r="I1561" t="str">
            <v xml:space="preserve">  </v>
          </cell>
          <cell r="J1561" t="str">
            <v xml:space="preserve">  </v>
          </cell>
          <cell r="K1561" t="str">
            <v xml:space="preserve">  </v>
          </cell>
          <cell r="L1561" t="str">
            <v xml:space="preserve">  </v>
          </cell>
          <cell r="M1561" t="str">
            <v xml:space="preserve">  </v>
          </cell>
          <cell r="N1561" t="str">
            <v xml:space="preserve">  </v>
          </cell>
          <cell r="O1561" t="str">
            <v xml:space="preserve">  </v>
          </cell>
          <cell r="P1561" t="str">
            <v xml:space="preserve">  </v>
          </cell>
        </row>
        <row r="1562">
          <cell r="C1562">
            <v>23154000</v>
          </cell>
          <cell r="D1562" t="str">
            <v>USD</v>
          </cell>
          <cell r="E1562" t="str">
            <v>ICO - ESPAÑA</v>
          </cell>
          <cell r="F1562">
            <v>1030030</v>
          </cell>
          <cell r="G1562" t="str">
            <v>GOBIERNO CENTRAL</v>
          </cell>
          <cell r="H1562" t="str">
            <v xml:space="preserve"> 18.01.2006 </v>
          </cell>
          <cell r="I1562">
            <v>6942882.7300000004</v>
          </cell>
          <cell r="J1562" t="str">
            <v xml:space="preserve">  </v>
          </cell>
          <cell r="K1562" t="str">
            <v xml:space="preserve">  </v>
          </cell>
          <cell r="L1562" t="str">
            <v xml:space="preserve">  </v>
          </cell>
          <cell r="M1562" t="str">
            <v xml:space="preserve">  </v>
          </cell>
          <cell r="N1562" t="str">
            <v xml:space="preserve">  </v>
          </cell>
          <cell r="O1562" t="str">
            <v xml:space="preserve">  </v>
          </cell>
          <cell r="P1562">
            <v>6942882.7300000004</v>
          </cell>
        </row>
        <row r="1563">
          <cell r="H1563" t="str">
            <v xml:space="preserve">  </v>
          </cell>
          <cell r="I1563" t="str">
            <v xml:space="preserve">  </v>
          </cell>
          <cell r="J1563" t="str">
            <v xml:space="preserve">  </v>
          </cell>
          <cell r="K1563" t="str">
            <v xml:space="preserve">  </v>
          </cell>
          <cell r="L1563" t="str">
            <v xml:space="preserve">  </v>
          </cell>
          <cell r="M1563" t="str">
            <v xml:space="preserve">  </v>
          </cell>
          <cell r="N1563" t="str">
            <v xml:space="preserve">  </v>
          </cell>
          <cell r="O1563" t="str">
            <v xml:space="preserve">  </v>
          </cell>
          <cell r="P1563" t="str">
            <v xml:space="preserve">  </v>
          </cell>
        </row>
        <row r="1564">
          <cell r="H1564" t="str">
            <v xml:space="preserve">  </v>
          </cell>
          <cell r="I1564" t="str">
            <v xml:space="preserve">  </v>
          </cell>
          <cell r="J1564" t="str">
            <v xml:space="preserve">  </v>
          </cell>
          <cell r="K1564" t="str">
            <v xml:space="preserve">  </v>
          </cell>
          <cell r="L1564" t="str">
            <v xml:space="preserve">  </v>
          </cell>
          <cell r="M1564" t="str">
            <v xml:space="preserve">  </v>
          </cell>
          <cell r="N1564" t="str">
            <v xml:space="preserve">  </v>
          </cell>
          <cell r="O1564" t="str">
            <v xml:space="preserve">  </v>
          </cell>
          <cell r="P1564" t="str">
            <v xml:space="preserve">  </v>
          </cell>
        </row>
        <row r="1565">
          <cell r="H1565" t="str">
            <v xml:space="preserve">  </v>
          </cell>
          <cell r="I1565" t="str">
            <v xml:space="preserve">  </v>
          </cell>
          <cell r="J1565" t="str">
            <v xml:space="preserve">  </v>
          </cell>
          <cell r="K1565" t="str">
            <v xml:space="preserve">  </v>
          </cell>
          <cell r="L1565" t="str">
            <v xml:space="preserve">  </v>
          </cell>
          <cell r="M1565" t="str">
            <v xml:space="preserve">  </v>
          </cell>
          <cell r="N1565" t="str">
            <v xml:space="preserve">  </v>
          </cell>
          <cell r="O1565" t="str">
            <v xml:space="preserve">  </v>
          </cell>
          <cell r="P1565" t="str">
            <v xml:space="preserve">  </v>
          </cell>
        </row>
        <row r="1566">
          <cell r="H1566" t="str">
            <v xml:space="preserve">  </v>
          </cell>
          <cell r="I1566" t="str">
            <v xml:space="preserve">  </v>
          </cell>
          <cell r="J1566" t="str">
            <v xml:space="preserve">  </v>
          </cell>
          <cell r="K1566" t="str">
            <v xml:space="preserve">  </v>
          </cell>
          <cell r="L1566" t="str">
            <v xml:space="preserve">  </v>
          </cell>
          <cell r="M1566" t="str">
            <v xml:space="preserve">  </v>
          </cell>
          <cell r="N1566" t="str">
            <v xml:space="preserve">  </v>
          </cell>
          <cell r="O1566" t="str">
            <v xml:space="preserve">  </v>
          </cell>
          <cell r="P1566" t="str">
            <v xml:space="preserve">  </v>
          </cell>
        </row>
        <row r="1567">
          <cell r="H1567" t="str">
            <v xml:space="preserve">  </v>
          </cell>
          <cell r="I1567" t="str">
            <v xml:space="preserve">  </v>
          </cell>
          <cell r="J1567" t="str">
            <v xml:space="preserve">  </v>
          </cell>
          <cell r="K1567" t="str">
            <v xml:space="preserve">  </v>
          </cell>
          <cell r="L1567" t="str">
            <v xml:space="preserve">  </v>
          </cell>
          <cell r="M1567" t="str">
            <v xml:space="preserve">  </v>
          </cell>
          <cell r="N1567" t="str">
            <v xml:space="preserve">  </v>
          </cell>
          <cell r="O1567" t="str">
            <v xml:space="preserve">  </v>
          </cell>
          <cell r="P1567" t="str">
            <v xml:space="preserve">  </v>
          </cell>
        </row>
        <row r="1568">
          <cell r="C1568">
            <v>23155000</v>
          </cell>
          <cell r="D1568" t="str">
            <v>USD</v>
          </cell>
          <cell r="E1568" t="str">
            <v>ICO - ESPAÑA</v>
          </cell>
          <cell r="F1568">
            <v>1030031</v>
          </cell>
          <cell r="G1568" t="str">
            <v>GOBIERNO CENTRAL</v>
          </cell>
          <cell r="H1568" t="str">
            <v xml:space="preserve"> 18.01.2006 </v>
          </cell>
          <cell r="I1568">
            <v>1307117.44</v>
          </cell>
          <cell r="J1568" t="str">
            <v xml:space="preserve">  </v>
          </cell>
          <cell r="K1568" t="str">
            <v xml:space="preserve">  </v>
          </cell>
          <cell r="L1568" t="str">
            <v xml:space="preserve">  </v>
          </cell>
          <cell r="M1568" t="str">
            <v xml:space="preserve">  </v>
          </cell>
          <cell r="N1568" t="str">
            <v xml:space="preserve">  </v>
          </cell>
          <cell r="O1568" t="str">
            <v xml:space="preserve">  </v>
          </cell>
          <cell r="P1568">
            <v>1307117.44</v>
          </cell>
        </row>
        <row r="1569">
          <cell r="H1569" t="str">
            <v xml:space="preserve">  </v>
          </cell>
          <cell r="I1569" t="str">
            <v xml:space="preserve">  </v>
          </cell>
          <cell r="J1569" t="str">
            <v xml:space="preserve">  </v>
          </cell>
          <cell r="K1569" t="str">
            <v xml:space="preserve">  </v>
          </cell>
          <cell r="L1569" t="str">
            <v xml:space="preserve">  </v>
          </cell>
          <cell r="M1569" t="str">
            <v xml:space="preserve">  </v>
          </cell>
          <cell r="N1569" t="str">
            <v xml:space="preserve">  </v>
          </cell>
          <cell r="O1569" t="str">
            <v xml:space="preserve">  </v>
          </cell>
          <cell r="P1569" t="str">
            <v xml:space="preserve">  </v>
          </cell>
        </row>
        <row r="1570">
          <cell r="H1570" t="str">
            <v xml:space="preserve">  </v>
          </cell>
          <cell r="I1570" t="str">
            <v xml:space="preserve">  </v>
          </cell>
          <cell r="J1570" t="str">
            <v xml:space="preserve">  </v>
          </cell>
          <cell r="K1570" t="str">
            <v xml:space="preserve">  </v>
          </cell>
          <cell r="L1570" t="str">
            <v xml:space="preserve">  </v>
          </cell>
          <cell r="M1570" t="str">
            <v xml:space="preserve">  </v>
          </cell>
          <cell r="N1570" t="str">
            <v xml:space="preserve">  </v>
          </cell>
          <cell r="O1570" t="str">
            <v xml:space="preserve">  </v>
          </cell>
          <cell r="P1570" t="str">
            <v xml:space="preserve">  </v>
          </cell>
        </row>
        <row r="1571">
          <cell r="H1571" t="str">
            <v xml:space="preserve">  </v>
          </cell>
          <cell r="I1571" t="str">
            <v xml:space="preserve">  </v>
          </cell>
          <cell r="J1571" t="str">
            <v xml:space="preserve">  </v>
          </cell>
          <cell r="K1571" t="str">
            <v xml:space="preserve">  </v>
          </cell>
          <cell r="L1571" t="str">
            <v xml:space="preserve">  </v>
          </cell>
          <cell r="M1571" t="str">
            <v xml:space="preserve">  </v>
          </cell>
          <cell r="N1571" t="str">
            <v xml:space="preserve">  </v>
          </cell>
          <cell r="O1571" t="str">
            <v xml:space="preserve">  </v>
          </cell>
          <cell r="P1571" t="str">
            <v xml:space="preserve">  </v>
          </cell>
        </row>
        <row r="1572">
          <cell r="H1572" t="str">
            <v xml:space="preserve">  </v>
          </cell>
          <cell r="I1572" t="str">
            <v xml:space="preserve">  </v>
          </cell>
          <cell r="J1572" t="str">
            <v xml:space="preserve">  </v>
          </cell>
          <cell r="K1572" t="str">
            <v xml:space="preserve">  </v>
          </cell>
          <cell r="L1572" t="str">
            <v xml:space="preserve">  </v>
          </cell>
          <cell r="M1572" t="str">
            <v xml:space="preserve">  </v>
          </cell>
          <cell r="N1572" t="str">
            <v xml:space="preserve">  </v>
          </cell>
          <cell r="O1572" t="str">
            <v xml:space="preserve">  </v>
          </cell>
          <cell r="P1572" t="str">
            <v xml:space="preserve">  </v>
          </cell>
        </row>
        <row r="1573">
          <cell r="H1573" t="str">
            <v xml:space="preserve">  </v>
          </cell>
          <cell r="I1573" t="str">
            <v xml:space="preserve">  </v>
          </cell>
          <cell r="J1573" t="str">
            <v xml:space="preserve">  </v>
          </cell>
          <cell r="K1573" t="str">
            <v xml:space="preserve">  </v>
          </cell>
          <cell r="L1573" t="str">
            <v xml:space="preserve">  </v>
          </cell>
          <cell r="M1573" t="str">
            <v xml:space="preserve">  </v>
          </cell>
          <cell r="N1573" t="str">
            <v xml:space="preserve">  </v>
          </cell>
          <cell r="O1573" t="str">
            <v xml:space="preserve">  </v>
          </cell>
          <cell r="P1573" t="str">
            <v xml:space="preserve">  </v>
          </cell>
        </row>
        <row r="1574">
          <cell r="C1574">
            <v>23156000</v>
          </cell>
          <cell r="D1574" t="str">
            <v>EUR</v>
          </cell>
          <cell r="E1574" t="str">
            <v>GOB. BELGICA</v>
          </cell>
          <cell r="F1574" t="str">
            <v>BELG EUROS 982.</v>
          </cell>
          <cell r="G1574" t="str">
            <v>ARMADA NAC.</v>
          </cell>
          <cell r="H1574" t="str">
            <v xml:space="preserve"> 18.12.2009 </v>
          </cell>
          <cell r="I1574">
            <v>864123.24100000004</v>
          </cell>
          <cell r="J1574" t="str">
            <v xml:space="preserve">  </v>
          </cell>
          <cell r="K1574" t="str">
            <v xml:space="preserve">  </v>
          </cell>
          <cell r="L1574" t="str">
            <v xml:space="preserve">  </v>
          </cell>
          <cell r="M1574" t="str">
            <v xml:space="preserve">  </v>
          </cell>
          <cell r="N1574" t="str">
            <v xml:space="preserve">  </v>
          </cell>
          <cell r="O1574" t="str">
            <v xml:space="preserve">  </v>
          </cell>
          <cell r="P1574">
            <v>874948.25399999996</v>
          </cell>
        </row>
        <row r="1575">
          <cell r="H1575" t="str">
            <v xml:space="preserve">  </v>
          </cell>
          <cell r="I1575" t="str">
            <v xml:space="preserve">  </v>
          </cell>
          <cell r="J1575" t="str">
            <v xml:space="preserve">  </v>
          </cell>
          <cell r="K1575" t="str">
            <v xml:space="preserve">  </v>
          </cell>
          <cell r="L1575" t="str">
            <v xml:space="preserve">  </v>
          </cell>
          <cell r="M1575" t="str">
            <v xml:space="preserve">  </v>
          </cell>
          <cell r="N1575" t="str">
            <v xml:space="preserve">  </v>
          </cell>
          <cell r="O1575" t="str">
            <v xml:space="preserve">  </v>
          </cell>
          <cell r="P1575" t="str">
            <v xml:space="preserve">  </v>
          </cell>
        </row>
        <row r="1576">
          <cell r="H1576" t="str">
            <v xml:space="preserve">  </v>
          </cell>
          <cell r="I1576" t="str">
            <v xml:space="preserve">  </v>
          </cell>
          <cell r="J1576" t="str">
            <v xml:space="preserve">  </v>
          </cell>
          <cell r="K1576" t="str">
            <v xml:space="preserve">  </v>
          </cell>
          <cell r="L1576" t="str">
            <v xml:space="preserve">  </v>
          </cell>
          <cell r="M1576" t="str">
            <v xml:space="preserve">  </v>
          </cell>
          <cell r="N1576" t="str">
            <v xml:space="preserve">  </v>
          </cell>
          <cell r="O1576" t="str">
            <v xml:space="preserve">  </v>
          </cell>
          <cell r="P1576" t="str">
            <v xml:space="preserve">  </v>
          </cell>
        </row>
        <row r="1577">
          <cell r="H1577" t="str">
            <v xml:space="preserve">  </v>
          </cell>
          <cell r="I1577" t="str">
            <v xml:space="preserve">  </v>
          </cell>
          <cell r="J1577" t="str">
            <v xml:space="preserve">  </v>
          </cell>
          <cell r="K1577" t="str">
            <v xml:space="preserve">  </v>
          </cell>
          <cell r="L1577" t="str">
            <v xml:space="preserve">  </v>
          </cell>
          <cell r="M1577" t="str">
            <v xml:space="preserve">  </v>
          </cell>
          <cell r="N1577" t="str">
            <v xml:space="preserve">  </v>
          </cell>
          <cell r="O1577" t="str">
            <v xml:space="preserve">  </v>
          </cell>
          <cell r="P1577" t="str">
            <v xml:space="preserve">  </v>
          </cell>
        </row>
        <row r="1578">
          <cell r="H1578" t="str">
            <v xml:space="preserve">  </v>
          </cell>
          <cell r="I1578" t="str">
            <v xml:space="preserve">  </v>
          </cell>
          <cell r="J1578" t="str">
            <v xml:space="preserve">  </v>
          </cell>
          <cell r="K1578" t="str">
            <v xml:space="preserve">  </v>
          </cell>
          <cell r="L1578" t="str">
            <v xml:space="preserve">  </v>
          </cell>
          <cell r="M1578" t="str">
            <v xml:space="preserve">  </v>
          </cell>
          <cell r="N1578" t="str">
            <v xml:space="preserve">  </v>
          </cell>
          <cell r="O1578" t="str">
            <v xml:space="preserve">  </v>
          </cell>
          <cell r="P1578" t="str">
            <v xml:space="preserve">  </v>
          </cell>
        </row>
        <row r="1579">
          <cell r="H1579" t="str">
            <v xml:space="preserve">  </v>
          </cell>
          <cell r="I1579" t="str">
            <v xml:space="preserve">  </v>
          </cell>
          <cell r="J1579" t="str">
            <v xml:space="preserve">  </v>
          </cell>
          <cell r="K1579" t="str">
            <v xml:space="preserve">  </v>
          </cell>
          <cell r="L1579" t="str">
            <v xml:space="preserve">  </v>
          </cell>
          <cell r="M1579" t="str">
            <v xml:space="preserve">  </v>
          </cell>
          <cell r="N1579" t="str">
            <v xml:space="preserve">  </v>
          </cell>
          <cell r="O1579" t="str">
            <v xml:space="preserve">  </v>
          </cell>
          <cell r="P1579" t="str">
            <v xml:space="preserve">  </v>
          </cell>
        </row>
        <row r="1580">
          <cell r="C1580">
            <v>23157001</v>
          </cell>
          <cell r="D1580" t="str">
            <v>EUR</v>
          </cell>
          <cell r="E1580" t="str">
            <v>KFW</v>
          </cell>
          <cell r="F1580" t="str">
            <v>KFW. 200266015</v>
          </cell>
          <cell r="G1580" t="str">
            <v>CON. PROV. TUNGURAHU</v>
          </cell>
          <cell r="H1580" t="str">
            <v xml:space="preserve"> 06.10.2009 </v>
          </cell>
          <cell r="I1580">
            <v>1971396</v>
          </cell>
          <cell r="J1580" t="str">
            <v xml:space="preserve">  </v>
          </cell>
          <cell r="K1580" t="str">
            <v xml:space="preserve">  </v>
          </cell>
          <cell r="L1580" t="str">
            <v xml:space="preserve">  </v>
          </cell>
          <cell r="M1580" t="str">
            <v xml:space="preserve">  </v>
          </cell>
          <cell r="N1580" t="str">
            <v xml:space="preserve">  </v>
          </cell>
          <cell r="O1580" t="str">
            <v xml:space="preserve">  </v>
          </cell>
          <cell r="P1580">
            <v>1996092</v>
          </cell>
        </row>
        <row r="1581">
          <cell r="H1581" t="str">
            <v xml:space="preserve">  </v>
          </cell>
          <cell r="I1581" t="str">
            <v xml:space="preserve">  </v>
          </cell>
          <cell r="J1581" t="str">
            <v xml:space="preserve">  </v>
          </cell>
          <cell r="K1581" t="str">
            <v xml:space="preserve">  </v>
          </cell>
          <cell r="L1581" t="str">
            <v xml:space="preserve">  </v>
          </cell>
          <cell r="M1581" t="str">
            <v xml:space="preserve">  </v>
          </cell>
          <cell r="N1581" t="str">
            <v xml:space="preserve">  </v>
          </cell>
          <cell r="O1581" t="str">
            <v xml:space="preserve">  </v>
          </cell>
          <cell r="P1581" t="str">
            <v xml:space="preserve">  </v>
          </cell>
        </row>
        <row r="1582">
          <cell r="H1582" t="str">
            <v xml:space="preserve">  </v>
          </cell>
          <cell r="I1582" t="str">
            <v xml:space="preserve">  </v>
          </cell>
          <cell r="J1582" t="str">
            <v xml:space="preserve">  </v>
          </cell>
          <cell r="K1582" t="str">
            <v xml:space="preserve">  </v>
          </cell>
          <cell r="L1582" t="str">
            <v xml:space="preserve">  </v>
          </cell>
          <cell r="M1582" t="str">
            <v xml:space="preserve">  </v>
          </cell>
          <cell r="N1582" t="str">
            <v xml:space="preserve">  </v>
          </cell>
          <cell r="O1582" t="str">
            <v xml:space="preserve">  </v>
          </cell>
          <cell r="P1582" t="str">
            <v xml:space="preserve">  </v>
          </cell>
        </row>
        <row r="1583">
          <cell r="H1583" t="str">
            <v xml:space="preserve">  </v>
          </cell>
          <cell r="I1583" t="str">
            <v xml:space="preserve">  </v>
          </cell>
          <cell r="J1583" t="str">
            <v xml:space="preserve">  </v>
          </cell>
          <cell r="K1583" t="str">
            <v xml:space="preserve">  </v>
          </cell>
          <cell r="L1583" t="str">
            <v xml:space="preserve">  </v>
          </cell>
          <cell r="M1583" t="str">
            <v xml:space="preserve">  </v>
          </cell>
          <cell r="N1583" t="str">
            <v xml:space="preserve">  </v>
          </cell>
          <cell r="O1583" t="str">
            <v xml:space="preserve">  </v>
          </cell>
          <cell r="P1583" t="str">
            <v xml:space="preserve">  </v>
          </cell>
        </row>
        <row r="1584">
          <cell r="H1584" t="str">
            <v xml:space="preserve">  </v>
          </cell>
          <cell r="I1584" t="str">
            <v xml:space="preserve">  </v>
          </cell>
          <cell r="J1584" t="str">
            <v xml:space="preserve">  </v>
          </cell>
          <cell r="K1584" t="str">
            <v xml:space="preserve">  </v>
          </cell>
          <cell r="L1584" t="str">
            <v xml:space="preserve">  </v>
          </cell>
          <cell r="M1584" t="str">
            <v xml:space="preserve">  </v>
          </cell>
          <cell r="N1584" t="str">
            <v xml:space="preserve">  </v>
          </cell>
          <cell r="O1584" t="str">
            <v xml:space="preserve">  </v>
          </cell>
          <cell r="P1584" t="str">
            <v xml:space="preserve">  </v>
          </cell>
        </row>
        <row r="1585">
          <cell r="H1585" t="str">
            <v xml:space="preserve">  </v>
          </cell>
          <cell r="I1585" t="str">
            <v xml:space="preserve">  </v>
          </cell>
          <cell r="J1585" t="str">
            <v xml:space="preserve">  </v>
          </cell>
          <cell r="K1585" t="str">
            <v xml:space="preserve">  </v>
          </cell>
          <cell r="L1585" t="str">
            <v xml:space="preserve">  </v>
          </cell>
          <cell r="M1585" t="str">
            <v xml:space="preserve">  </v>
          </cell>
          <cell r="N1585" t="str">
            <v xml:space="preserve">  </v>
          </cell>
          <cell r="O1585" t="str">
            <v xml:space="preserve">  </v>
          </cell>
          <cell r="P1585" t="str">
            <v xml:space="preserve">  </v>
          </cell>
        </row>
        <row r="1586">
          <cell r="C1586">
            <v>23158000</v>
          </cell>
          <cell r="D1586" t="str">
            <v>USD</v>
          </cell>
          <cell r="E1586" t="str">
            <v>EXIMBANK CHINA</v>
          </cell>
          <cell r="F1586" t="str">
            <v>EXPORT IMPORT CHINA</v>
          </cell>
          <cell r="G1586" t="str">
            <v>GOBIERNO CENTRAL</v>
          </cell>
          <cell r="H1586" t="str">
            <v xml:space="preserve"> 03.06.2010 </v>
          </cell>
          <cell r="I1586">
            <v>524884001.75700003</v>
          </cell>
          <cell r="J1586" t="str">
            <v xml:space="preserve">  </v>
          </cell>
          <cell r="K1586">
            <v>74983428.819999993</v>
          </cell>
          <cell r="L1586" t="str">
            <v xml:space="preserve">  </v>
          </cell>
          <cell r="M1586" t="str">
            <v xml:space="preserve">  </v>
          </cell>
          <cell r="N1586" t="str">
            <v xml:space="preserve">  </v>
          </cell>
          <cell r="O1586" t="str">
            <v xml:space="preserve">  </v>
          </cell>
          <cell r="P1586">
            <v>449900572.93699998</v>
          </cell>
        </row>
        <row r="1587">
          <cell r="H1587" t="str">
            <v xml:space="preserve">  </v>
          </cell>
          <cell r="I1587" t="str">
            <v xml:space="preserve">  </v>
          </cell>
          <cell r="J1587" t="str">
            <v xml:space="preserve">  </v>
          </cell>
          <cell r="K1587" t="str">
            <v xml:space="preserve">  </v>
          </cell>
          <cell r="L1587" t="str">
            <v xml:space="preserve">  </v>
          </cell>
          <cell r="M1587" t="str">
            <v xml:space="preserve">  </v>
          </cell>
          <cell r="N1587" t="str">
            <v xml:space="preserve">  </v>
          </cell>
          <cell r="O1587" t="str">
            <v xml:space="preserve">  </v>
          </cell>
          <cell r="P1587" t="str">
            <v xml:space="preserve">  </v>
          </cell>
        </row>
        <row r="1588">
          <cell r="H1588" t="str">
            <v xml:space="preserve">  </v>
          </cell>
          <cell r="I1588" t="str">
            <v xml:space="preserve">  </v>
          </cell>
          <cell r="J1588" t="str">
            <v xml:space="preserve">  </v>
          </cell>
          <cell r="K1588" t="str">
            <v xml:space="preserve">  </v>
          </cell>
          <cell r="L1588" t="str">
            <v xml:space="preserve">  </v>
          </cell>
          <cell r="M1588" t="str">
            <v xml:space="preserve">  </v>
          </cell>
          <cell r="N1588" t="str">
            <v xml:space="preserve">  </v>
          </cell>
          <cell r="O1588" t="str">
            <v xml:space="preserve">  </v>
          </cell>
          <cell r="P1588" t="str">
            <v xml:space="preserve">  </v>
          </cell>
        </row>
        <row r="1589">
          <cell r="H1589" t="str">
            <v xml:space="preserve">  </v>
          </cell>
          <cell r="I1589" t="str">
            <v xml:space="preserve">  </v>
          </cell>
          <cell r="J1589" t="str">
            <v xml:space="preserve">  </v>
          </cell>
          <cell r="K1589" t="str">
            <v xml:space="preserve">  </v>
          </cell>
          <cell r="L1589" t="str">
            <v xml:space="preserve">  </v>
          </cell>
          <cell r="M1589" t="str">
            <v xml:space="preserve">  </v>
          </cell>
          <cell r="N1589" t="str">
            <v xml:space="preserve">  </v>
          </cell>
          <cell r="O1589" t="str">
            <v xml:space="preserve">  </v>
          </cell>
          <cell r="P1589" t="str">
            <v xml:space="preserve">  </v>
          </cell>
        </row>
        <row r="1590">
          <cell r="H1590" t="str">
            <v xml:space="preserve">  </v>
          </cell>
          <cell r="I1590" t="str">
            <v xml:space="preserve">  </v>
          </cell>
          <cell r="J1590" t="str">
            <v xml:space="preserve">  </v>
          </cell>
          <cell r="K1590" t="str">
            <v xml:space="preserve">  </v>
          </cell>
          <cell r="L1590" t="str">
            <v xml:space="preserve">  </v>
          </cell>
          <cell r="M1590" t="str">
            <v xml:space="preserve">  </v>
          </cell>
          <cell r="N1590" t="str">
            <v xml:space="preserve">  </v>
          </cell>
          <cell r="O1590" t="str">
            <v xml:space="preserve">  </v>
          </cell>
          <cell r="P1590" t="str">
            <v xml:space="preserve">  </v>
          </cell>
        </row>
        <row r="1591">
          <cell r="H1591" t="str">
            <v xml:space="preserve">  </v>
          </cell>
          <cell r="I1591" t="str">
            <v xml:space="preserve">  </v>
          </cell>
          <cell r="J1591" t="str">
            <v xml:space="preserve">  </v>
          </cell>
          <cell r="K1591" t="str">
            <v xml:space="preserve">  </v>
          </cell>
          <cell r="L1591" t="str">
            <v xml:space="preserve">  </v>
          </cell>
          <cell r="M1591" t="str">
            <v xml:space="preserve">  </v>
          </cell>
          <cell r="N1591" t="str">
            <v xml:space="preserve">  </v>
          </cell>
          <cell r="O1591" t="str">
            <v xml:space="preserve">  </v>
          </cell>
          <cell r="P1591" t="str">
            <v xml:space="preserve">  </v>
          </cell>
        </row>
        <row r="1592">
          <cell r="C1592">
            <v>23161000</v>
          </cell>
          <cell r="D1592" t="str">
            <v>KRW</v>
          </cell>
          <cell r="E1592" t="str">
            <v>EXIMBANK KOREA</v>
          </cell>
          <cell r="F1592" t="str">
            <v>EXIMBANK KOREA</v>
          </cell>
          <cell r="G1592" t="str">
            <v>MUN. SANTO DOMINGO</v>
          </cell>
          <cell r="H1592" t="str">
            <v xml:space="preserve"> 22.12.2010 </v>
          </cell>
          <cell r="I1592">
            <v>19804229.631999999</v>
          </cell>
          <cell r="J1592" t="str">
            <v xml:space="preserve">  </v>
          </cell>
          <cell r="K1592" t="str">
            <v xml:space="preserve">  </v>
          </cell>
          <cell r="L1592" t="str">
            <v xml:space="preserve">  </v>
          </cell>
          <cell r="M1592" t="str">
            <v xml:space="preserve">  </v>
          </cell>
          <cell r="N1592" t="str">
            <v xml:space="preserve">  </v>
          </cell>
          <cell r="O1592" t="str">
            <v xml:space="preserve">  </v>
          </cell>
          <cell r="P1592">
            <v>19804229.631999999</v>
          </cell>
        </row>
        <row r="1593">
          <cell r="H1593" t="str">
            <v xml:space="preserve">  </v>
          </cell>
          <cell r="I1593" t="str">
            <v xml:space="preserve">  </v>
          </cell>
          <cell r="J1593" t="str">
            <v xml:space="preserve">  </v>
          </cell>
          <cell r="K1593" t="str">
            <v xml:space="preserve">  </v>
          </cell>
          <cell r="L1593" t="str">
            <v xml:space="preserve">  </v>
          </cell>
          <cell r="M1593" t="str">
            <v xml:space="preserve">  </v>
          </cell>
          <cell r="N1593" t="str">
            <v xml:space="preserve">  </v>
          </cell>
          <cell r="O1593" t="str">
            <v xml:space="preserve">  </v>
          </cell>
          <cell r="P1593" t="str">
            <v xml:space="preserve">  </v>
          </cell>
        </row>
        <row r="1594">
          <cell r="H1594" t="str">
            <v xml:space="preserve">  </v>
          </cell>
          <cell r="I1594" t="str">
            <v xml:space="preserve">  </v>
          </cell>
          <cell r="J1594" t="str">
            <v xml:space="preserve">  </v>
          </cell>
          <cell r="K1594" t="str">
            <v xml:space="preserve">  </v>
          </cell>
          <cell r="L1594" t="str">
            <v xml:space="preserve">  </v>
          </cell>
          <cell r="M1594" t="str">
            <v xml:space="preserve">  </v>
          </cell>
          <cell r="N1594" t="str">
            <v xml:space="preserve">  </v>
          </cell>
          <cell r="O1594" t="str">
            <v xml:space="preserve">  </v>
          </cell>
          <cell r="P1594" t="str">
            <v xml:space="preserve">  </v>
          </cell>
        </row>
        <row r="1595">
          <cell r="H1595" t="str">
            <v xml:space="preserve">  </v>
          </cell>
          <cell r="I1595" t="str">
            <v xml:space="preserve">  </v>
          </cell>
          <cell r="J1595" t="str">
            <v xml:space="preserve">  </v>
          </cell>
          <cell r="K1595" t="str">
            <v xml:space="preserve">  </v>
          </cell>
          <cell r="L1595" t="str">
            <v xml:space="preserve">  </v>
          </cell>
          <cell r="M1595" t="str">
            <v xml:space="preserve">  </v>
          </cell>
          <cell r="N1595" t="str">
            <v xml:space="preserve">  </v>
          </cell>
          <cell r="O1595" t="str">
            <v xml:space="preserve">  </v>
          </cell>
          <cell r="P1595" t="str">
            <v xml:space="preserve">  </v>
          </cell>
        </row>
        <row r="1596">
          <cell r="H1596" t="str">
            <v xml:space="preserve">  </v>
          </cell>
          <cell r="I1596" t="str">
            <v xml:space="preserve">  </v>
          </cell>
          <cell r="J1596" t="str">
            <v xml:space="preserve">  </v>
          </cell>
          <cell r="K1596" t="str">
            <v xml:space="preserve">  </v>
          </cell>
          <cell r="L1596" t="str">
            <v xml:space="preserve">  </v>
          </cell>
          <cell r="M1596" t="str">
            <v xml:space="preserve">  </v>
          </cell>
          <cell r="N1596" t="str">
            <v xml:space="preserve">  </v>
          </cell>
          <cell r="O1596" t="str">
            <v xml:space="preserve">  </v>
          </cell>
          <cell r="P1596" t="str">
            <v xml:space="preserve">  </v>
          </cell>
        </row>
        <row r="1597">
          <cell r="H1597" t="str">
            <v xml:space="preserve">  </v>
          </cell>
          <cell r="I1597" t="str">
            <v xml:space="preserve">  </v>
          </cell>
          <cell r="J1597" t="str">
            <v xml:space="preserve">  </v>
          </cell>
          <cell r="K1597" t="str">
            <v xml:space="preserve">  </v>
          </cell>
          <cell r="L1597" t="str">
            <v xml:space="preserve">  </v>
          </cell>
          <cell r="M1597" t="str">
            <v xml:space="preserve">  </v>
          </cell>
          <cell r="N1597" t="str">
            <v xml:space="preserve">  </v>
          </cell>
          <cell r="O1597" t="str">
            <v xml:space="preserve">  </v>
          </cell>
          <cell r="P1597" t="str">
            <v xml:space="preserve">  </v>
          </cell>
        </row>
        <row r="1598">
          <cell r="C1598">
            <v>23162000</v>
          </cell>
          <cell r="D1598" t="str">
            <v>USD</v>
          </cell>
          <cell r="E1598" t="str">
            <v>EXIMBANK DE RUSIA</v>
          </cell>
          <cell r="F1598" t="str">
            <v>G.RUSIA USD 123.2</v>
          </cell>
          <cell r="G1598" t="str">
            <v>HIDROTOAPI E.P.</v>
          </cell>
          <cell r="H1598" t="str">
            <v xml:space="preserve"> 12.04.2011 </v>
          </cell>
          <cell r="I1598">
            <v>7006343.5</v>
          </cell>
          <cell r="J1598" t="str">
            <v xml:space="preserve">  </v>
          </cell>
          <cell r="K1598" t="str">
            <v xml:space="preserve">  </v>
          </cell>
          <cell r="L1598" t="str">
            <v xml:space="preserve">  </v>
          </cell>
          <cell r="M1598" t="str">
            <v xml:space="preserve">  </v>
          </cell>
          <cell r="N1598" t="str">
            <v xml:space="preserve">  </v>
          </cell>
          <cell r="O1598" t="str">
            <v xml:space="preserve">  </v>
          </cell>
          <cell r="P1598">
            <v>7006343.5</v>
          </cell>
        </row>
        <row r="1599">
          <cell r="H1599" t="str">
            <v xml:space="preserve">  </v>
          </cell>
          <cell r="I1599" t="str">
            <v xml:space="preserve">  </v>
          </cell>
          <cell r="J1599" t="str">
            <v xml:space="preserve">  </v>
          </cell>
          <cell r="K1599" t="str">
            <v xml:space="preserve">  </v>
          </cell>
          <cell r="L1599" t="str">
            <v xml:space="preserve">  </v>
          </cell>
          <cell r="M1599" t="str">
            <v xml:space="preserve">  </v>
          </cell>
          <cell r="N1599" t="str">
            <v xml:space="preserve">  </v>
          </cell>
          <cell r="O1599" t="str">
            <v xml:space="preserve">  </v>
          </cell>
          <cell r="P1599" t="str">
            <v xml:space="preserve">  </v>
          </cell>
        </row>
        <row r="1600">
          <cell r="H1600" t="str">
            <v xml:space="preserve">  </v>
          </cell>
          <cell r="I1600" t="str">
            <v xml:space="preserve">  </v>
          </cell>
          <cell r="J1600" t="str">
            <v xml:space="preserve">  </v>
          </cell>
          <cell r="K1600" t="str">
            <v xml:space="preserve">  </v>
          </cell>
          <cell r="L1600" t="str">
            <v xml:space="preserve">  </v>
          </cell>
          <cell r="M1600" t="str">
            <v xml:space="preserve">  </v>
          </cell>
          <cell r="N1600" t="str">
            <v xml:space="preserve">  </v>
          </cell>
          <cell r="O1600" t="str">
            <v xml:space="preserve">  </v>
          </cell>
          <cell r="P1600" t="str">
            <v xml:space="preserve">  </v>
          </cell>
        </row>
        <row r="1601">
          <cell r="H1601" t="str">
            <v xml:space="preserve">  </v>
          </cell>
          <cell r="I1601" t="str">
            <v xml:space="preserve">  </v>
          </cell>
          <cell r="J1601" t="str">
            <v xml:space="preserve">  </v>
          </cell>
          <cell r="K1601" t="str">
            <v xml:space="preserve">  </v>
          </cell>
          <cell r="L1601" t="str">
            <v xml:space="preserve">  </v>
          </cell>
          <cell r="M1601" t="str">
            <v xml:space="preserve">  </v>
          </cell>
          <cell r="N1601" t="str">
            <v xml:space="preserve">  </v>
          </cell>
          <cell r="O1601" t="str">
            <v xml:space="preserve">  </v>
          </cell>
          <cell r="P1601" t="str">
            <v xml:space="preserve">  </v>
          </cell>
        </row>
        <row r="1602">
          <cell r="H1602" t="str">
            <v xml:space="preserve">  </v>
          </cell>
          <cell r="I1602" t="str">
            <v xml:space="preserve">  </v>
          </cell>
          <cell r="J1602" t="str">
            <v xml:space="preserve">  </v>
          </cell>
          <cell r="K1602" t="str">
            <v xml:space="preserve">  </v>
          </cell>
          <cell r="L1602" t="str">
            <v xml:space="preserve">  </v>
          </cell>
          <cell r="M1602" t="str">
            <v xml:space="preserve">  </v>
          </cell>
          <cell r="N1602" t="str">
            <v xml:space="preserve">  </v>
          </cell>
          <cell r="O1602" t="str">
            <v xml:space="preserve">  </v>
          </cell>
          <cell r="P1602" t="str">
            <v xml:space="preserve">  </v>
          </cell>
        </row>
        <row r="1603">
          <cell r="H1603" t="str">
            <v xml:space="preserve">  </v>
          </cell>
          <cell r="I1603" t="str">
            <v xml:space="preserve">  </v>
          </cell>
          <cell r="J1603" t="str">
            <v xml:space="preserve">  </v>
          </cell>
          <cell r="K1603" t="str">
            <v xml:space="preserve">  </v>
          </cell>
          <cell r="L1603" t="str">
            <v xml:space="preserve">  </v>
          </cell>
          <cell r="M1603" t="str">
            <v xml:space="preserve">  </v>
          </cell>
          <cell r="N1603" t="str">
            <v xml:space="preserve">  </v>
          </cell>
          <cell r="O1603" t="str">
            <v xml:space="preserve">  </v>
          </cell>
          <cell r="P1603" t="str">
            <v xml:space="preserve">  </v>
          </cell>
        </row>
        <row r="1604">
          <cell r="C1604">
            <v>23165000</v>
          </cell>
          <cell r="D1604" t="str">
            <v>USD</v>
          </cell>
          <cell r="E1604" t="str">
            <v>EXIMBANK CHINA</v>
          </cell>
          <cell r="F1604" t="str">
            <v>EXIMBANK CHINA 571</v>
          </cell>
          <cell r="G1604" t="str">
            <v>GOBIERNO CENTRAL</v>
          </cell>
          <cell r="H1604" t="str">
            <v xml:space="preserve"> 18.10.2011 </v>
          </cell>
          <cell r="I1604">
            <v>208438176.50999999</v>
          </cell>
          <cell r="J1604" t="str">
            <v xml:space="preserve">  </v>
          </cell>
          <cell r="K1604">
            <v>23159797.390000001</v>
          </cell>
          <cell r="L1604" t="str">
            <v xml:space="preserve">  </v>
          </cell>
          <cell r="M1604" t="str">
            <v xml:space="preserve">  </v>
          </cell>
          <cell r="N1604" t="str">
            <v xml:space="preserve">  </v>
          </cell>
          <cell r="O1604" t="str">
            <v xml:space="preserve">  </v>
          </cell>
          <cell r="P1604">
            <v>185278379.12</v>
          </cell>
        </row>
        <row r="1605">
          <cell r="H1605" t="str">
            <v xml:space="preserve">  </v>
          </cell>
          <cell r="I1605" t="str">
            <v xml:space="preserve">  </v>
          </cell>
          <cell r="J1605" t="str">
            <v xml:space="preserve">  </v>
          </cell>
          <cell r="K1605" t="str">
            <v xml:space="preserve">  </v>
          </cell>
          <cell r="L1605" t="str">
            <v xml:space="preserve">  </v>
          </cell>
          <cell r="M1605" t="str">
            <v xml:space="preserve">  </v>
          </cell>
          <cell r="N1605" t="str">
            <v xml:space="preserve">  </v>
          </cell>
          <cell r="O1605" t="str">
            <v xml:space="preserve">  </v>
          </cell>
          <cell r="P1605" t="str">
            <v xml:space="preserve">  </v>
          </cell>
        </row>
        <row r="1606">
          <cell r="H1606" t="str">
            <v xml:space="preserve">  </v>
          </cell>
          <cell r="I1606" t="str">
            <v xml:space="preserve">  </v>
          </cell>
          <cell r="J1606" t="str">
            <v xml:space="preserve">  </v>
          </cell>
          <cell r="K1606" t="str">
            <v xml:space="preserve">  </v>
          </cell>
          <cell r="L1606" t="str">
            <v xml:space="preserve">  </v>
          </cell>
          <cell r="M1606" t="str">
            <v xml:space="preserve">  </v>
          </cell>
          <cell r="N1606" t="str">
            <v xml:space="preserve">  </v>
          </cell>
          <cell r="O1606" t="str">
            <v xml:space="preserve">  </v>
          </cell>
          <cell r="P1606" t="str">
            <v xml:space="preserve">  </v>
          </cell>
        </row>
        <row r="1607">
          <cell r="H1607" t="str">
            <v xml:space="preserve">  </v>
          </cell>
          <cell r="I1607" t="str">
            <v xml:space="preserve">  </v>
          </cell>
          <cell r="J1607" t="str">
            <v xml:space="preserve">  </v>
          </cell>
          <cell r="K1607" t="str">
            <v xml:space="preserve">  </v>
          </cell>
          <cell r="L1607" t="str">
            <v xml:space="preserve">  </v>
          </cell>
          <cell r="M1607" t="str">
            <v xml:space="preserve">  </v>
          </cell>
          <cell r="N1607" t="str">
            <v xml:space="preserve">  </v>
          </cell>
          <cell r="O1607" t="str">
            <v xml:space="preserve">  </v>
          </cell>
          <cell r="P1607" t="str">
            <v xml:space="preserve">  </v>
          </cell>
        </row>
        <row r="1608">
          <cell r="H1608" t="str">
            <v xml:space="preserve">  </v>
          </cell>
          <cell r="I1608" t="str">
            <v xml:space="preserve">  </v>
          </cell>
          <cell r="J1608" t="str">
            <v xml:space="preserve">  </v>
          </cell>
          <cell r="K1608" t="str">
            <v xml:space="preserve">  </v>
          </cell>
          <cell r="L1608" t="str">
            <v xml:space="preserve">  </v>
          </cell>
          <cell r="M1608" t="str">
            <v xml:space="preserve">  </v>
          </cell>
          <cell r="N1608" t="str">
            <v xml:space="preserve">  </v>
          </cell>
          <cell r="O1608" t="str">
            <v xml:space="preserve">  </v>
          </cell>
          <cell r="P1608" t="str">
            <v xml:space="preserve">  </v>
          </cell>
        </row>
        <row r="1609">
          <cell r="H1609" t="str">
            <v xml:space="preserve">  </v>
          </cell>
          <cell r="I1609" t="str">
            <v xml:space="preserve">  </v>
          </cell>
          <cell r="J1609" t="str">
            <v xml:space="preserve">  </v>
          </cell>
          <cell r="K1609" t="str">
            <v xml:space="preserve">  </v>
          </cell>
          <cell r="L1609" t="str">
            <v xml:space="preserve">  </v>
          </cell>
          <cell r="M1609" t="str">
            <v xml:space="preserve">  </v>
          </cell>
          <cell r="N1609" t="str">
            <v xml:space="preserve">  </v>
          </cell>
          <cell r="O1609" t="str">
            <v xml:space="preserve">  </v>
          </cell>
          <cell r="P1609" t="str">
            <v xml:space="preserve">  </v>
          </cell>
        </row>
        <row r="1610">
          <cell r="C1610">
            <v>23166000</v>
          </cell>
          <cell r="D1610" t="str">
            <v>USD</v>
          </cell>
          <cell r="E1610" t="str">
            <v>BNDES BRASIL</v>
          </cell>
          <cell r="F1610" t="str">
            <v>BNDES USD90.2</v>
          </cell>
          <cell r="G1610" t="str">
            <v>GOBIERNO CENTRAL</v>
          </cell>
          <cell r="H1610" t="str">
            <v xml:space="preserve"> 14.11.2012 </v>
          </cell>
          <cell r="I1610">
            <v>-1.0249999999999999</v>
          </cell>
          <cell r="J1610" t="str">
            <v xml:space="preserve">  </v>
          </cell>
          <cell r="K1610" t="str">
            <v xml:space="preserve">  </v>
          </cell>
          <cell r="L1610" t="str">
            <v xml:space="preserve">  </v>
          </cell>
          <cell r="M1610" t="str">
            <v xml:space="preserve">  </v>
          </cell>
          <cell r="N1610" t="str">
            <v xml:space="preserve">  </v>
          </cell>
          <cell r="O1610" t="str">
            <v xml:space="preserve">  </v>
          </cell>
          <cell r="P1610">
            <v>-1.0249999999999999</v>
          </cell>
        </row>
        <row r="1611">
          <cell r="H1611" t="str">
            <v xml:space="preserve">  </v>
          </cell>
          <cell r="I1611" t="str">
            <v xml:space="preserve">  </v>
          </cell>
          <cell r="J1611" t="str">
            <v xml:space="preserve">  </v>
          </cell>
          <cell r="K1611" t="str">
            <v xml:space="preserve">  </v>
          </cell>
          <cell r="L1611" t="str">
            <v xml:space="preserve">  </v>
          </cell>
          <cell r="M1611" t="str">
            <v xml:space="preserve">  </v>
          </cell>
          <cell r="N1611" t="str">
            <v xml:space="preserve">  </v>
          </cell>
          <cell r="O1611" t="str">
            <v xml:space="preserve">  </v>
          </cell>
          <cell r="P1611" t="str">
            <v xml:space="preserve">  </v>
          </cell>
        </row>
        <row r="1612">
          <cell r="H1612" t="str">
            <v xml:space="preserve">  </v>
          </cell>
          <cell r="I1612" t="str">
            <v xml:space="preserve">  </v>
          </cell>
          <cell r="J1612" t="str">
            <v xml:space="preserve">  </v>
          </cell>
          <cell r="K1612" t="str">
            <v xml:space="preserve">  </v>
          </cell>
          <cell r="L1612" t="str">
            <v xml:space="preserve">  </v>
          </cell>
          <cell r="M1612" t="str">
            <v xml:space="preserve">  </v>
          </cell>
          <cell r="N1612" t="str">
            <v xml:space="preserve">  </v>
          </cell>
          <cell r="O1612" t="str">
            <v xml:space="preserve">  </v>
          </cell>
          <cell r="P1612" t="str">
            <v xml:space="preserve">  </v>
          </cell>
        </row>
        <row r="1613">
          <cell r="H1613" t="str">
            <v xml:space="preserve">  </v>
          </cell>
          <cell r="I1613" t="str">
            <v xml:space="preserve">  </v>
          </cell>
          <cell r="J1613" t="str">
            <v xml:space="preserve">  </v>
          </cell>
          <cell r="K1613" t="str">
            <v xml:space="preserve">  </v>
          </cell>
          <cell r="L1613" t="str">
            <v xml:space="preserve">  </v>
          </cell>
          <cell r="M1613" t="str">
            <v xml:space="preserve">  </v>
          </cell>
          <cell r="N1613" t="str">
            <v xml:space="preserve">  </v>
          </cell>
          <cell r="O1613" t="str">
            <v xml:space="preserve">  </v>
          </cell>
          <cell r="P1613" t="str">
            <v xml:space="preserve">  </v>
          </cell>
        </row>
        <row r="1614">
          <cell r="H1614" t="str">
            <v xml:space="preserve">  </v>
          </cell>
          <cell r="I1614" t="str">
            <v xml:space="preserve">  </v>
          </cell>
          <cell r="J1614" t="str">
            <v xml:space="preserve">  </v>
          </cell>
          <cell r="K1614" t="str">
            <v xml:space="preserve">  </v>
          </cell>
          <cell r="L1614" t="str">
            <v xml:space="preserve">  </v>
          </cell>
          <cell r="M1614" t="str">
            <v xml:space="preserve">  </v>
          </cell>
          <cell r="N1614" t="str">
            <v xml:space="preserve">  </v>
          </cell>
          <cell r="O1614" t="str">
            <v xml:space="preserve">  </v>
          </cell>
          <cell r="P1614" t="str">
            <v xml:space="preserve">  </v>
          </cell>
        </row>
        <row r="1615">
          <cell r="H1615" t="str">
            <v xml:space="preserve">  </v>
          </cell>
          <cell r="I1615" t="str">
            <v xml:space="preserve">  </v>
          </cell>
          <cell r="J1615" t="str">
            <v xml:space="preserve">  </v>
          </cell>
          <cell r="K1615" t="str">
            <v xml:space="preserve">  </v>
          </cell>
          <cell r="L1615" t="str">
            <v xml:space="preserve">  </v>
          </cell>
          <cell r="M1615" t="str">
            <v xml:space="preserve">  </v>
          </cell>
          <cell r="N1615" t="str">
            <v xml:space="preserve">  </v>
          </cell>
          <cell r="O1615" t="str">
            <v xml:space="preserve">  </v>
          </cell>
          <cell r="P1615" t="str">
            <v xml:space="preserve">  </v>
          </cell>
        </row>
        <row r="1616">
          <cell r="C1616">
            <v>23168000</v>
          </cell>
          <cell r="D1616" t="str">
            <v>EUR</v>
          </cell>
          <cell r="E1616" t="str">
            <v>NATEXIS BANQUE</v>
          </cell>
          <cell r="F1616" t="str">
            <v>GOB.FRANCIA EUR 90.0</v>
          </cell>
          <cell r="G1616" t="str">
            <v>GOBIERNO CENTRAL</v>
          </cell>
          <cell r="H1616" t="str">
            <v xml:space="preserve"> 28.01.2013 </v>
          </cell>
          <cell r="I1616">
            <v>33299314.333999999</v>
          </cell>
          <cell r="J1616" t="str">
            <v xml:space="preserve">  </v>
          </cell>
          <cell r="K1616" t="str">
            <v xml:space="preserve">  </v>
          </cell>
          <cell r="L1616" t="str">
            <v xml:space="preserve">  </v>
          </cell>
          <cell r="M1616" t="str">
            <v xml:space="preserve">  </v>
          </cell>
          <cell r="N1616" t="str">
            <v xml:space="preserve">  </v>
          </cell>
          <cell r="O1616" t="str">
            <v xml:space="preserve">  </v>
          </cell>
          <cell r="P1616">
            <v>33716460.288999997</v>
          </cell>
        </row>
        <row r="1617">
          <cell r="H1617" t="str">
            <v xml:space="preserve">  </v>
          </cell>
          <cell r="I1617" t="str">
            <v xml:space="preserve">  </v>
          </cell>
          <cell r="J1617" t="str">
            <v xml:space="preserve">  </v>
          </cell>
          <cell r="K1617" t="str">
            <v xml:space="preserve">  </v>
          </cell>
          <cell r="L1617" t="str">
            <v xml:space="preserve">  </v>
          </cell>
          <cell r="M1617" t="str">
            <v xml:space="preserve">  </v>
          </cell>
          <cell r="N1617" t="str">
            <v xml:space="preserve">  </v>
          </cell>
          <cell r="O1617" t="str">
            <v xml:space="preserve">  </v>
          </cell>
          <cell r="P1617" t="str">
            <v xml:space="preserve">  </v>
          </cell>
        </row>
        <row r="1618">
          <cell r="H1618" t="str">
            <v xml:space="preserve">  </v>
          </cell>
          <cell r="I1618" t="str">
            <v xml:space="preserve">  </v>
          </cell>
          <cell r="J1618" t="str">
            <v xml:space="preserve">  </v>
          </cell>
          <cell r="K1618" t="str">
            <v xml:space="preserve">  </v>
          </cell>
          <cell r="L1618" t="str">
            <v xml:space="preserve">  </v>
          </cell>
          <cell r="M1618" t="str">
            <v xml:space="preserve">  </v>
          </cell>
          <cell r="N1618" t="str">
            <v xml:space="preserve">  </v>
          </cell>
          <cell r="O1618" t="str">
            <v xml:space="preserve">  </v>
          </cell>
          <cell r="P1618" t="str">
            <v xml:space="preserve">  </v>
          </cell>
        </row>
        <row r="1619">
          <cell r="H1619" t="str">
            <v xml:space="preserve">  </v>
          </cell>
          <cell r="I1619" t="str">
            <v xml:space="preserve">  </v>
          </cell>
          <cell r="J1619" t="str">
            <v xml:space="preserve">  </v>
          </cell>
          <cell r="K1619" t="str">
            <v xml:space="preserve">  </v>
          </cell>
          <cell r="L1619" t="str">
            <v xml:space="preserve">  </v>
          </cell>
          <cell r="M1619" t="str">
            <v xml:space="preserve">  </v>
          </cell>
          <cell r="N1619" t="str">
            <v xml:space="preserve">  </v>
          </cell>
          <cell r="O1619" t="str">
            <v xml:space="preserve">  </v>
          </cell>
          <cell r="P1619" t="str">
            <v xml:space="preserve">  </v>
          </cell>
        </row>
        <row r="1620">
          <cell r="H1620" t="str">
            <v xml:space="preserve">  </v>
          </cell>
          <cell r="I1620" t="str">
            <v xml:space="preserve">  </v>
          </cell>
          <cell r="J1620" t="str">
            <v xml:space="preserve">  </v>
          </cell>
          <cell r="K1620" t="str">
            <v xml:space="preserve">  </v>
          </cell>
          <cell r="L1620" t="str">
            <v xml:space="preserve">  </v>
          </cell>
          <cell r="M1620" t="str">
            <v xml:space="preserve">  </v>
          </cell>
          <cell r="N1620" t="str">
            <v xml:space="preserve">  </v>
          </cell>
          <cell r="O1620" t="str">
            <v xml:space="preserve">  </v>
          </cell>
          <cell r="P1620" t="str">
            <v xml:space="preserve">  </v>
          </cell>
        </row>
        <row r="1621">
          <cell r="H1621" t="str">
            <v xml:space="preserve">  </v>
          </cell>
          <cell r="I1621" t="str">
            <v xml:space="preserve">  </v>
          </cell>
          <cell r="J1621" t="str">
            <v xml:space="preserve">  </v>
          </cell>
          <cell r="K1621" t="str">
            <v xml:space="preserve">  </v>
          </cell>
          <cell r="L1621" t="str">
            <v xml:space="preserve">  </v>
          </cell>
          <cell r="M1621" t="str">
            <v xml:space="preserve">  </v>
          </cell>
          <cell r="N1621" t="str">
            <v xml:space="preserve">  </v>
          </cell>
          <cell r="O1621" t="str">
            <v xml:space="preserve">  </v>
          </cell>
          <cell r="P1621" t="str">
            <v xml:space="preserve">  </v>
          </cell>
        </row>
        <row r="1622">
          <cell r="C1622">
            <v>23169000</v>
          </cell>
          <cell r="D1622" t="str">
            <v>EUR</v>
          </cell>
          <cell r="E1622" t="str">
            <v>NATEXIS BANQUE</v>
          </cell>
          <cell r="F1622" t="str">
            <v>GOB. FRANCIA EUR 6.5</v>
          </cell>
          <cell r="G1622" t="str">
            <v>GOBIERNO CENTRAL</v>
          </cell>
          <cell r="H1622" t="str">
            <v xml:space="preserve"> 30.01.2013 </v>
          </cell>
          <cell r="I1622">
            <v>5089117.7029999997</v>
          </cell>
          <cell r="J1622" t="str">
            <v xml:space="preserve">  </v>
          </cell>
          <cell r="K1622" t="str">
            <v xml:space="preserve">  </v>
          </cell>
          <cell r="L1622" t="str">
            <v xml:space="preserve">  </v>
          </cell>
          <cell r="M1622" t="str">
            <v xml:space="preserve">  </v>
          </cell>
          <cell r="N1622" t="str">
            <v xml:space="preserve">  </v>
          </cell>
          <cell r="O1622" t="str">
            <v xml:space="preserve">  </v>
          </cell>
          <cell r="P1622">
            <v>5152869.9129999997</v>
          </cell>
        </row>
        <row r="1623">
          <cell r="H1623" t="str">
            <v xml:space="preserve">  </v>
          </cell>
          <cell r="I1623" t="str">
            <v xml:space="preserve">  </v>
          </cell>
          <cell r="J1623" t="str">
            <v xml:space="preserve">  </v>
          </cell>
          <cell r="K1623" t="str">
            <v xml:space="preserve">  </v>
          </cell>
          <cell r="L1623" t="str">
            <v xml:space="preserve">  </v>
          </cell>
          <cell r="M1623" t="str">
            <v xml:space="preserve">  </v>
          </cell>
          <cell r="N1623" t="str">
            <v xml:space="preserve">  </v>
          </cell>
          <cell r="O1623" t="str">
            <v xml:space="preserve">  </v>
          </cell>
          <cell r="P1623" t="str">
            <v xml:space="preserve">  </v>
          </cell>
        </row>
        <row r="1624">
          <cell r="H1624" t="str">
            <v xml:space="preserve">  </v>
          </cell>
          <cell r="I1624" t="str">
            <v xml:space="preserve">  </v>
          </cell>
          <cell r="J1624" t="str">
            <v xml:space="preserve">  </v>
          </cell>
          <cell r="K1624" t="str">
            <v xml:space="preserve">  </v>
          </cell>
          <cell r="L1624" t="str">
            <v xml:space="preserve">  </v>
          </cell>
          <cell r="M1624" t="str">
            <v xml:space="preserve">  </v>
          </cell>
          <cell r="N1624" t="str">
            <v xml:space="preserve">  </v>
          </cell>
          <cell r="O1624" t="str">
            <v xml:space="preserve">  </v>
          </cell>
          <cell r="P1624" t="str">
            <v xml:space="preserve">  </v>
          </cell>
        </row>
        <row r="1625">
          <cell r="H1625" t="str">
            <v xml:space="preserve">  </v>
          </cell>
          <cell r="I1625" t="str">
            <v xml:space="preserve">  </v>
          </cell>
          <cell r="J1625" t="str">
            <v xml:space="preserve">  </v>
          </cell>
          <cell r="K1625" t="str">
            <v xml:space="preserve">  </v>
          </cell>
          <cell r="L1625" t="str">
            <v xml:space="preserve">  </v>
          </cell>
          <cell r="M1625" t="str">
            <v xml:space="preserve">  </v>
          </cell>
          <cell r="N1625" t="str">
            <v xml:space="preserve">  </v>
          </cell>
          <cell r="O1625" t="str">
            <v xml:space="preserve">  </v>
          </cell>
          <cell r="P1625" t="str">
            <v xml:space="preserve">  </v>
          </cell>
        </row>
        <row r="1626">
          <cell r="H1626" t="str">
            <v xml:space="preserve">  </v>
          </cell>
          <cell r="I1626" t="str">
            <v xml:space="preserve">  </v>
          </cell>
          <cell r="J1626" t="str">
            <v xml:space="preserve">  </v>
          </cell>
          <cell r="K1626" t="str">
            <v xml:space="preserve">  </v>
          </cell>
          <cell r="L1626" t="str">
            <v xml:space="preserve">  </v>
          </cell>
          <cell r="M1626" t="str">
            <v xml:space="preserve">  </v>
          </cell>
          <cell r="N1626" t="str">
            <v xml:space="preserve">  </v>
          </cell>
          <cell r="O1626" t="str">
            <v xml:space="preserve">  </v>
          </cell>
          <cell r="P1626" t="str">
            <v xml:space="preserve">  </v>
          </cell>
        </row>
        <row r="1627">
          <cell r="H1627" t="str">
            <v xml:space="preserve">  </v>
          </cell>
          <cell r="I1627" t="str">
            <v xml:space="preserve">  </v>
          </cell>
          <cell r="J1627" t="str">
            <v xml:space="preserve">  </v>
          </cell>
          <cell r="K1627" t="str">
            <v xml:space="preserve">  </v>
          </cell>
          <cell r="L1627" t="str">
            <v xml:space="preserve">  </v>
          </cell>
          <cell r="M1627" t="str">
            <v xml:space="preserve">  </v>
          </cell>
          <cell r="N1627" t="str">
            <v xml:space="preserve">  </v>
          </cell>
          <cell r="O1627" t="str">
            <v xml:space="preserve">  </v>
          </cell>
          <cell r="P1627" t="str">
            <v xml:space="preserve">  </v>
          </cell>
        </row>
        <row r="1628">
          <cell r="C1628">
            <v>23170000</v>
          </cell>
          <cell r="D1628" t="str">
            <v>CNY</v>
          </cell>
          <cell r="E1628" t="str">
            <v>EXIMBANK CHINA</v>
          </cell>
          <cell r="F1628" t="str">
            <v>EXIMBANK CHINA USD80</v>
          </cell>
          <cell r="G1628" t="str">
            <v>GOBIERNO CENTRAL</v>
          </cell>
          <cell r="H1628" t="str">
            <v xml:space="preserve"> 22.02.2013 </v>
          </cell>
          <cell r="I1628">
            <v>33589525.688000001</v>
          </cell>
          <cell r="J1628" t="str">
            <v xml:space="preserve">  </v>
          </cell>
          <cell r="K1628" t="str">
            <v xml:space="preserve">  </v>
          </cell>
          <cell r="L1628" t="str">
            <v xml:space="preserve">  </v>
          </cell>
          <cell r="M1628" t="str">
            <v xml:space="preserve">  </v>
          </cell>
          <cell r="N1628" t="str">
            <v xml:space="preserve">  </v>
          </cell>
          <cell r="O1628" t="str">
            <v xml:space="preserve">  </v>
          </cell>
          <cell r="P1628">
            <v>33745241.317000002</v>
          </cell>
        </row>
        <row r="1629">
          <cell r="H1629" t="str">
            <v xml:space="preserve">  </v>
          </cell>
          <cell r="I1629" t="str">
            <v xml:space="preserve">  </v>
          </cell>
          <cell r="J1629" t="str">
            <v xml:space="preserve">  </v>
          </cell>
          <cell r="K1629" t="str">
            <v xml:space="preserve">  </v>
          </cell>
          <cell r="L1629" t="str">
            <v xml:space="preserve">  </v>
          </cell>
          <cell r="M1629" t="str">
            <v xml:space="preserve">  </v>
          </cell>
          <cell r="N1629" t="str">
            <v xml:space="preserve">  </v>
          </cell>
          <cell r="O1629" t="str">
            <v xml:space="preserve">  </v>
          </cell>
          <cell r="P1629" t="str">
            <v xml:space="preserve">  </v>
          </cell>
        </row>
        <row r="1630">
          <cell r="H1630" t="str">
            <v xml:space="preserve">  </v>
          </cell>
          <cell r="I1630" t="str">
            <v xml:space="preserve">  </v>
          </cell>
          <cell r="J1630" t="str">
            <v xml:space="preserve">  </v>
          </cell>
          <cell r="K1630" t="str">
            <v xml:space="preserve">  </v>
          </cell>
          <cell r="L1630" t="str">
            <v xml:space="preserve">  </v>
          </cell>
          <cell r="M1630" t="str">
            <v xml:space="preserve">  </v>
          </cell>
          <cell r="N1630" t="str">
            <v xml:space="preserve">  </v>
          </cell>
          <cell r="O1630" t="str">
            <v xml:space="preserve">  </v>
          </cell>
          <cell r="P1630" t="str">
            <v xml:space="preserve">  </v>
          </cell>
        </row>
        <row r="1631">
          <cell r="H1631" t="str">
            <v xml:space="preserve">  </v>
          </cell>
          <cell r="I1631" t="str">
            <v xml:space="preserve">  </v>
          </cell>
          <cell r="J1631" t="str">
            <v xml:space="preserve">  </v>
          </cell>
          <cell r="K1631" t="str">
            <v xml:space="preserve">  </v>
          </cell>
          <cell r="L1631" t="str">
            <v xml:space="preserve">  </v>
          </cell>
          <cell r="M1631" t="str">
            <v xml:space="preserve">  </v>
          </cell>
          <cell r="N1631" t="str">
            <v xml:space="preserve">  </v>
          </cell>
          <cell r="O1631" t="str">
            <v xml:space="preserve">  </v>
          </cell>
          <cell r="P1631" t="str">
            <v xml:space="preserve">  </v>
          </cell>
        </row>
        <row r="1632">
          <cell r="H1632" t="str">
            <v xml:space="preserve">  </v>
          </cell>
          <cell r="I1632" t="str">
            <v xml:space="preserve">  </v>
          </cell>
          <cell r="J1632" t="str">
            <v xml:space="preserve">  </v>
          </cell>
          <cell r="K1632" t="str">
            <v xml:space="preserve">  </v>
          </cell>
          <cell r="L1632" t="str">
            <v xml:space="preserve">  </v>
          </cell>
          <cell r="M1632" t="str">
            <v xml:space="preserve">  </v>
          </cell>
          <cell r="N1632" t="str">
            <v xml:space="preserve">  </v>
          </cell>
          <cell r="O1632" t="str">
            <v xml:space="preserve">  </v>
          </cell>
          <cell r="P1632" t="str">
            <v xml:space="preserve">  </v>
          </cell>
        </row>
        <row r="1633">
          <cell r="H1633" t="str">
            <v xml:space="preserve">  </v>
          </cell>
          <cell r="I1633" t="str">
            <v xml:space="preserve">  </v>
          </cell>
          <cell r="J1633" t="str">
            <v xml:space="preserve">  </v>
          </cell>
          <cell r="K1633" t="str">
            <v xml:space="preserve">  </v>
          </cell>
          <cell r="L1633" t="str">
            <v xml:space="preserve">  </v>
          </cell>
          <cell r="M1633" t="str">
            <v xml:space="preserve">  </v>
          </cell>
          <cell r="N1633" t="str">
            <v xml:space="preserve">  </v>
          </cell>
          <cell r="O1633" t="str">
            <v xml:space="preserve">  </v>
          </cell>
          <cell r="P1633" t="str">
            <v xml:space="preserve">  </v>
          </cell>
        </row>
        <row r="1634">
          <cell r="C1634">
            <v>23171000</v>
          </cell>
          <cell r="D1634" t="str">
            <v>USD</v>
          </cell>
          <cell r="E1634" t="str">
            <v>EXIMBANK CHINA</v>
          </cell>
          <cell r="F1634" t="str">
            <v>EXIMB. CHINA USD312</v>
          </cell>
          <cell r="G1634" t="str">
            <v>GOBIERNO CENTRAL</v>
          </cell>
          <cell r="H1634" t="str">
            <v xml:space="preserve"> 10.04.2013 </v>
          </cell>
          <cell r="I1634">
            <v>162886006.322</v>
          </cell>
          <cell r="J1634" t="str">
            <v xml:space="preserve">  </v>
          </cell>
          <cell r="K1634">
            <v>13573833.859999999</v>
          </cell>
          <cell r="L1634" t="str">
            <v xml:space="preserve">  </v>
          </cell>
          <cell r="M1634" t="str">
            <v xml:space="preserve">  </v>
          </cell>
          <cell r="N1634" t="str">
            <v xml:space="preserve">  </v>
          </cell>
          <cell r="O1634" t="str">
            <v xml:space="preserve">  </v>
          </cell>
          <cell r="P1634">
            <v>149312172.46200001</v>
          </cell>
        </row>
        <row r="1635">
          <cell r="H1635" t="str">
            <v xml:space="preserve">  </v>
          </cell>
          <cell r="I1635" t="str">
            <v xml:space="preserve">  </v>
          </cell>
          <cell r="J1635" t="str">
            <v xml:space="preserve">  </v>
          </cell>
          <cell r="K1635" t="str">
            <v xml:space="preserve">  </v>
          </cell>
          <cell r="L1635" t="str">
            <v xml:space="preserve">  </v>
          </cell>
          <cell r="M1635" t="str">
            <v xml:space="preserve">  </v>
          </cell>
          <cell r="N1635" t="str">
            <v xml:space="preserve">  </v>
          </cell>
          <cell r="O1635" t="str">
            <v xml:space="preserve">  </v>
          </cell>
          <cell r="P1635" t="str">
            <v xml:space="preserve">  </v>
          </cell>
        </row>
        <row r="1636">
          <cell r="H1636" t="str">
            <v xml:space="preserve">  </v>
          </cell>
          <cell r="I1636" t="str">
            <v xml:space="preserve">  </v>
          </cell>
          <cell r="J1636" t="str">
            <v xml:space="preserve">  </v>
          </cell>
          <cell r="K1636" t="str">
            <v xml:space="preserve">  </v>
          </cell>
          <cell r="L1636" t="str">
            <v xml:space="preserve">  </v>
          </cell>
          <cell r="M1636" t="str">
            <v xml:space="preserve">  </v>
          </cell>
          <cell r="N1636" t="str">
            <v xml:space="preserve">  </v>
          </cell>
          <cell r="O1636" t="str">
            <v xml:space="preserve">  </v>
          </cell>
          <cell r="P1636" t="str">
            <v xml:space="preserve">  </v>
          </cell>
        </row>
        <row r="1637">
          <cell r="H1637" t="str">
            <v xml:space="preserve">  </v>
          </cell>
          <cell r="I1637" t="str">
            <v xml:space="preserve">  </v>
          </cell>
          <cell r="J1637" t="str">
            <v xml:space="preserve">  </v>
          </cell>
          <cell r="K1637" t="str">
            <v xml:space="preserve">  </v>
          </cell>
          <cell r="L1637" t="str">
            <v xml:space="preserve">  </v>
          </cell>
          <cell r="M1637" t="str">
            <v xml:space="preserve">  </v>
          </cell>
          <cell r="N1637" t="str">
            <v xml:space="preserve">  </v>
          </cell>
          <cell r="O1637" t="str">
            <v xml:space="preserve">  </v>
          </cell>
          <cell r="P1637" t="str">
            <v xml:space="preserve">  </v>
          </cell>
        </row>
        <row r="1638">
          <cell r="H1638" t="str">
            <v xml:space="preserve">  </v>
          </cell>
          <cell r="I1638" t="str">
            <v xml:space="preserve">  </v>
          </cell>
          <cell r="J1638" t="str">
            <v xml:space="preserve">  </v>
          </cell>
          <cell r="K1638" t="str">
            <v xml:space="preserve">  </v>
          </cell>
          <cell r="L1638" t="str">
            <v xml:space="preserve">  </v>
          </cell>
          <cell r="M1638" t="str">
            <v xml:space="preserve">  </v>
          </cell>
          <cell r="N1638" t="str">
            <v xml:space="preserve">  </v>
          </cell>
          <cell r="O1638" t="str">
            <v xml:space="preserve">  </v>
          </cell>
          <cell r="P1638" t="str">
            <v xml:space="preserve">  </v>
          </cell>
        </row>
        <row r="1639">
          <cell r="H1639" t="str">
            <v xml:space="preserve">  </v>
          </cell>
          <cell r="I1639" t="str">
            <v xml:space="preserve">  </v>
          </cell>
          <cell r="J1639" t="str">
            <v xml:space="preserve">  </v>
          </cell>
          <cell r="K1639" t="str">
            <v xml:space="preserve">  </v>
          </cell>
          <cell r="L1639" t="str">
            <v xml:space="preserve">  </v>
          </cell>
          <cell r="M1639" t="str">
            <v xml:space="preserve">  </v>
          </cell>
          <cell r="N1639" t="str">
            <v xml:space="preserve">  </v>
          </cell>
          <cell r="O1639" t="str">
            <v xml:space="preserve">  </v>
          </cell>
          <cell r="P1639" t="str">
            <v xml:space="preserve">  </v>
          </cell>
        </row>
        <row r="1640">
          <cell r="C1640">
            <v>23172000</v>
          </cell>
          <cell r="D1640" t="str">
            <v>EUR</v>
          </cell>
          <cell r="E1640" t="str">
            <v>KFW</v>
          </cell>
          <cell r="F1640" t="str">
            <v>KFW EUR 10.0</v>
          </cell>
          <cell r="G1640" t="str">
            <v>BANCO DEL ESTADO</v>
          </cell>
          <cell r="H1640" t="str">
            <v xml:space="preserve"> 14.06.2013 </v>
          </cell>
          <cell r="I1640">
            <v>9678957.3790000007</v>
          </cell>
          <cell r="J1640" t="str">
            <v xml:space="preserve">  </v>
          </cell>
          <cell r="K1640" t="str">
            <v xml:space="preserve">  </v>
          </cell>
          <cell r="L1640" t="str">
            <v xml:space="preserve">  </v>
          </cell>
          <cell r="M1640" t="str">
            <v xml:space="preserve">  </v>
          </cell>
          <cell r="N1640" t="str">
            <v xml:space="preserve">  </v>
          </cell>
          <cell r="O1640" t="str">
            <v xml:space="preserve">  </v>
          </cell>
          <cell r="P1640">
            <v>9800207.2609999999</v>
          </cell>
        </row>
        <row r="1641">
          <cell r="H1641" t="str">
            <v xml:space="preserve">  </v>
          </cell>
          <cell r="I1641" t="str">
            <v xml:space="preserve">  </v>
          </cell>
          <cell r="J1641" t="str">
            <v xml:space="preserve">  </v>
          </cell>
          <cell r="K1641" t="str">
            <v xml:space="preserve">  </v>
          </cell>
          <cell r="L1641" t="str">
            <v xml:space="preserve">  </v>
          </cell>
          <cell r="M1641" t="str">
            <v xml:space="preserve">  </v>
          </cell>
          <cell r="N1641" t="str">
            <v xml:space="preserve">  </v>
          </cell>
          <cell r="O1641" t="str">
            <v xml:space="preserve">  </v>
          </cell>
          <cell r="P1641" t="str">
            <v xml:space="preserve">  </v>
          </cell>
        </row>
        <row r="1642">
          <cell r="H1642" t="str">
            <v xml:space="preserve">  </v>
          </cell>
          <cell r="I1642" t="str">
            <v xml:space="preserve">  </v>
          </cell>
          <cell r="J1642" t="str">
            <v xml:space="preserve">  </v>
          </cell>
          <cell r="K1642" t="str">
            <v xml:space="preserve">  </v>
          </cell>
          <cell r="L1642" t="str">
            <v xml:space="preserve">  </v>
          </cell>
          <cell r="M1642" t="str">
            <v xml:space="preserve">  </v>
          </cell>
          <cell r="N1642" t="str">
            <v xml:space="preserve">  </v>
          </cell>
          <cell r="O1642" t="str">
            <v xml:space="preserve">  </v>
          </cell>
          <cell r="P1642" t="str">
            <v xml:space="preserve">  </v>
          </cell>
        </row>
        <row r="1643">
          <cell r="H1643" t="str">
            <v xml:space="preserve">  </v>
          </cell>
          <cell r="I1643" t="str">
            <v xml:space="preserve">  </v>
          </cell>
          <cell r="J1643" t="str">
            <v xml:space="preserve">  </v>
          </cell>
          <cell r="K1643" t="str">
            <v xml:space="preserve">  </v>
          </cell>
          <cell r="L1643" t="str">
            <v xml:space="preserve">  </v>
          </cell>
          <cell r="M1643" t="str">
            <v xml:space="preserve">  </v>
          </cell>
          <cell r="N1643" t="str">
            <v xml:space="preserve">  </v>
          </cell>
          <cell r="O1643" t="str">
            <v xml:space="preserve">  </v>
          </cell>
          <cell r="P1643" t="str">
            <v xml:space="preserve">  </v>
          </cell>
        </row>
        <row r="1644">
          <cell r="H1644" t="str">
            <v xml:space="preserve">  </v>
          </cell>
          <cell r="I1644" t="str">
            <v xml:space="preserve">  </v>
          </cell>
          <cell r="J1644" t="str">
            <v xml:space="preserve">  </v>
          </cell>
          <cell r="K1644" t="str">
            <v xml:space="preserve">  </v>
          </cell>
          <cell r="L1644" t="str">
            <v xml:space="preserve">  </v>
          </cell>
          <cell r="M1644" t="str">
            <v xml:space="preserve">  </v>
          </cell>
          <cell r="N1644" t="str">
            <v xml:space="preserve">  </v>
          </cell>
          <cell r="O1644" t="str">
            <v xml:space="preserve">  </v>
          </cell>
          <cell r="P1644" t="str">
            <v xml:space="preserve">  </v>
          </cell>
        </row>
        <row r="1645">
          <cell r="H1645" t="str">
            <v xml:space="preserve">  </v>
          </cell>
          <cell r="I1645" t="str">
            <v xml:space="preserve">  </v>
          </cell>
          <cell r="J1645" t="str">
            <v xml:space="preserve">  </v>
          </cell>
          <cell r="K1645" t="str">
            <v xml:space="preserve">  </v>
          </cell>
          <cell r="L1645" t="str">
            <v xml:space="preserve">  </v>
          </cell>
          <cell r="M1645" t="str">
            <v xml:space="preserve">  </v>
          </cell>
          <cell r="N1645" t="str">
            <v xml:space="preserve">  </v>
          </cell>
          <cell r="O1645" t="str">
            <v xml:space="preserve">  </v>
          </cell>
          <cell r="P1645" t="str">
            <v xml:space="preserve">  </v>
          </cell>
        </row>
        <row r="1646">
          <cell r="C1646">
            <v>23174000</v>
          </cell>
          <cell r="D1646" t="str">
            <v>KRW</v>
          </cell>
          <cell r="E1646" t="str">
            <v>EXIMBANK KOREA</v>
          </cell>
          <cell r="F1646" t="str">
            <v>EXIMBANK COREA WONS</v>
          </cell>
          <cell r="G1646" t="str">
            <v>MUN. SANTO DOMINGO</v>
          </cell>
          <cell r="H1646" t="str">
            <v xml:space="preserve"> 03.09.2013 </v>
          </cell>
          <cell r="I1646">
            <v>50693930.583999999</v>
          </cell>
          <cell r="J1646" t="str">
            <v xml:space="preserve">  </v>
          </cell>
          <cell r="K1646" t="str">
            <v xml:space="preserve">  </v>
          </cell>
          <cell r="L1646" t="str">
            <v xml:space="preserve">  </v>
          </cell>
          <cell r="M1646" t="str">
            <v xml:space="preserve">  </v>
          </cell>
          <cell r="N1646" t="str">
            <v xml:space="preserve">  </v>
          </cell>
          <cell r="O1646" t="str">
            <v xml:space="preserve">  </v>
          </cell>
          <cell r="P1646">
            <v>50693930.583999999</v>
          </cell>
        </row>
        <row r="1647">
          <cell r="H1647" t="str">
            <v xml:space="preserve">  </v>
          </cell>
          <cell r="I1647" t="str">
            <v xml:space="preserve">  </v>
          </cell>
          <cell r="J1647" t="str">
            <v xml:space="preserve">  </v>
          </cell>
          <cell r="K1647" t="str">
            <v xml:space="preserve">  </v>
          </cell>
          <cell r="L1647" t="str">
            <v xml:space="preserve">  </v>
          </cell>
          <cell r="M1647" t="str">
            <v xml:space="preserve">  </v>
          </cell>
          <cell r="N1647" t="str">
            <v xml:space="preserve">  </v>
          </cell>
          <cell r="O1647" t="str">
            <v xml:space="preserve">  </v>
          </cell>
          <cell r="P1647" t="str">
            <v xml:space="preserve">  </v>
          </cell>
        </row>
        <row r="1648">
          <cell r="H1648" t="str">
            <v xml:space="preserve">  </v>
          </cell>
          <cell r="I1648" t="str">
            <v xml:space="preserve">  </v>
          </cell>
          <cell r="J1648" t="str">
            <v xml:space="preserve">  </v>
          </cell>
          <cell r="K1648" t="str">
            <v xml:space="preserve">  </v>
          </cell>
          <cell r="L1648" t="str">
            <v xml:space="preserve">  </v>
          </cell>
          <cell r="M1648" t="str">
            <v xml:space="preserve">  </v>
          </cell>
          <cell r="N1648" t="str">
            <v xml:space="preserve">  </v>
          </cell>
          <cell r="O1648" t="str">
            <v xml:space="preserve">  </v>
          </cell>
          <cell r="P1648" t="str">
            <v xml:space="preserve">  </v>
          </cell>
        </row>
        <row r="1649">
          <cell r="H1649" t="str">
            <v xml:space="preserve">  </v>
          </cell>
          <cell r="I1649" t="str">
            <v xml:space="preserve">  </v>
          </cell>
          <cell r="J1649" t="str">
            <v xml:space="preserve">  </v>
          </cell>
          <cell r="K1649" t="str">
            <v xml:space="preserve">  </v>
          </cell>
          <cell r="L1649" t="str">
            <v xml:space="preserve">  </v>
          </cell>
          <cell r="M1649" t="str">
            <v xml:space="preserve">  </v>
          </cell>
          <cell r="N1649" t="str">
            <v xml:space="preserve">  </v>
          </cell>
          <cell r="O1649" t="str">
            <v xml:space="preserve">  </v>
          </cell>
          <cell r="P1649" t="str">
            <v xml:space="preserve">  </v>
          </cell>
        </row>
        <row r="1650">
          <cell r="H1650" t="str">
            <v xml:space="preserve">  </v>
          </cell>
          <cell r="I1650" t="str">
            <v xml:space="preserve">  </v>
          </cell>
          <cell r="J1650" t="str">
            <v xml:space="preserve">  </v>
          </cell>
          <cell r="K1650" t="str">
            <v xml:space="preserve">  </v>
          </cell>
          <cell r="L1650" t="str">
            <v xml:space="preserve">  </v>
          </cell>
          <cell r="M1650" t="str">
            <v xml:space="preserve">  </v>
          </cell>
          <cell r="N1650" t="str">
            <v xml:space="preserve">  </v>
          </cell>
          <cell r="O1650" t="str">
            <v xml:space="preserve">  </v>
          </cell>
          <cell r="P1650" t="str">
            <v xml:space="preserve">  </v>
          </cell>
        </row>
        <row r="1651">
          <cell r="H1651" t="str">
            <v xml:space="preserve">  </v>
          </cell>
          <cell r="I1651" t="str">
            <v xml:space="preserve">  </v>
          </cell>
          <cell r="J1651" t="str">
            <v xml:space="preserve">  </v>
          </cell>
          <cell r="K1651" t="str">
            <v xml:space="preserve">  </v>
          </cell>
          <cell r="L1651" t="str">
            <v xml:space="preserve">  </v>
          </cell>
          <cell r="M1651" t="str">
            <v xml:space="preserve">  </v>
          </cell>
          <cell r="N1651" t="str">
            <v xml:space="preserve">  </v>
          </cell>
          <cell r="O1651" t="str">
            <v xml:space="preserve">  </v>
          </cell>
          <cell r="P1651" t="str">
            <v xml:space="preserve">  </v>
          </cell>
        </row>
        <row r="1652">
          <cell r="C1652">
            <v>23175000</v>
          </cell>
          <cell r="D1652" t="str">
            <v>USD</v>
          </cell>
          <cell r="E1652" t="str">
            <v>EXIMBANK DE RUSIA</v>
          </cell>
          <cell r="F1652" t="str">
            <v>EXIMBANK RUSIA</v>
          </cell>
          <cell r="G1652" t="str">
            <v>CELEC EP</v>
          </cell>
          <cell r="H1652" t="str">
            <v xml:space="preserve"> 29.10.2013 </v>
          </cell>
          <cell r="I1652">
            <v>73084423.739999995</v>
          </cell>
          <cell r="J1652" t="str">
            <v xml:space="preserve">  </v>
          </cell>
          <cell r="K1652" t="str">
            <v xml:space="preserve">  </v>
          </cell>
          <cell r="L1652" t="str">
            <v xml:space="preserve">  </v>
          </cell>
          <cell r="M1652" t="str">
            <v xml:space="preserve">  </v>
          </cell>
          <cell r="N1652" t="str">
            <v xml:space="preserve">  </v>
          </cell>
          <cell r="O1652" t="str">
            <v xml:space="preserve">  </v>
          </cell>
          <cell r="P1652">
            <v>73084423.739999995</v>
          </cell>
        </row>
        <row r="1653">
          <cell r="H1653" t="str">
            <v xml:space="preserve">  </v>
          </cell>
          <cell r="I1653" t="str">
            <v xml:space="preserve">  </v>
          </cell>
          <cell r="J1653" t="str">
            <v xml:space="preserve">  </v>
          </cell>
          <cell r="K1653" t="str">
            <v xml:space="preserve">  </v>
          </cell>
          <cell r="L1653" t="str">
            <v xml:space="preserve">  </v>
          </cell>
          <cell r="M1653" t="str">
            <v xml:space="preserve">  </v>
          </cell>
          <cell r="N1653" t="str">
            <v xml:space="preserve">  </v>
          </cell>
          <cell r="O1653" t="str">
            <v xml:space="preserve">  </v>
          </cell>
          <cell r="P1653" t="str">
            <v xml:space="preserve">  </v>
          </cell>
        </row>
        <row r="1654">
          <cell r="H1654" t="str">
            <v xml:space="preserve">  </v>
          </cell>
          <cell r="I1654" t="str">
            <v xml:space="preserve">  </v>
          </cell>
          <cell r="J1654" t="str">
            <v xml:space="preserve">  </v>
          </cell>
          <cell r="K1654" t="str">
            <v xml:space="preserve">  </v>
          </cell>
          <cell r="L1654" t="str">
            <v xml:space="preserve">  </v>
          </cell>
          <cell r="M1654" t="str">
            <v xml:space="preserve">  </v>
          </cell>
          <cell r="N1654" t="str">
            <v xml:space="preserve">  </v>
          </cell>
          <cell r="O1654" t="str">
            <v xml:space="preserve">  </v>
          </cell>
          <cell r="P1654" t="str">
            <v xml:space="preserve">  </v>
          </cell>
        </row>
        <row r="1655">
          <cell r="H1655" t="str">
            <v xml:space="preserve">  </v>
          </cell>
          <cell r="I1655" t="str">
            <v xml:space="preserve">  </v>
          </cell>
          <cell r="J1655" t="str">
            <v xml:space="preserve">  </v>
          </cell>
          <cell r="K1655" t="str">
            <v xml:space="preserve">  </v>
          </cell>
          <cell r="L1655" t="str">
            <v xml:space="preserve">  </v>
          </cell>
          <cell r="M1655" t="str">
            <v xml:space="preserve">  </v>
          </cell>
          <cell r="N1655" t="str">
            <v xml:space="preserve">  </v>
          </cell>
          <cell r="O1655" t="str">
            <v xml:space="preserve">  </v>
          </cell>
          <cell r="P1655" t="str">
            <v xml:space="preserve">  </v>
          </cell>
        </row>
        <row r="1656">
          <cell r="H1656" t="str">
            <v xml:space="preserve">  </v>
          </cell>
          <cell r="I1656" t="str">
            <v xml:space="preserve">  </v>
          </cell>
          <cell r="J1656" t="str">
            <v xml:space="preserve">  </v>
          </cell>
          <cell r="K1656" t="str">
            <v xml:space="preserve">  </v>
          </cell>
          <cell r="L1656" t="str">
            <v xml:space="preserve">  </v>
          </cell>
          <cell r="M1656" t="str">
            <v xml:space="preserve">  </v>
          </cell>
          <cell r="N1656" t="str">
            <v xml:space="preserve">  </v>
          </cell>
          <cell r="O1656" t="str">
            <v xml:space="preserve">  </v>
          </cell>
          <cell r="P1656" t="str">
            <v xml:space="preserve">  </v>
          </cell>
        </row>
        <row r="1657">
          <cell r="H1657" t="str">
            <v xml:space="preserve">  </v>
          </cell>
          <cell r="I1657" t="str">
            <v xml:space="preserve">  </v>
          </cell>
          <cell r="J1657" t="str">
            <v xml:space="preserve">  </v>
          </cell>
          <cell r="K1657" t="str">
            <v xml:space="preserve">  </v>
          </cell>
          <cell r="L1657" t="str">
            <v xml:space="preserve">  </v>
          </cell>
          <cell r="M1657" t="str">
            <v xml:space="preserve">  </v>
          </cell>
          <cell r="N1657" t="str">
            <v xml:space="preserve">  </v>
          </cell>
          <cell r="O1657" t="str">
            <v xml:space="preserve">  </v>
          </cell>
          <cell r="P1657" t="str">
            <v xml:space="preserve">  </v>
          </cell>
        </row>
        <row r="1658">
          <cell r="C1658">
            <v>23176000</v>
          </cell>
          <cell r="D1658" t="str">
            <v>EUR</v>
          </cell>
          <cell r="E1658" t="str">
            <v>ICO - ESPAÑA</v>
          </cell>
          <cell r="F1658" t="str">
            <v>ICO EUR23.5</v>
          </cell>
          <cell r="G1658" t="str">
            <v>GOBIERNO CENTRAL</v>
          </cell>
          <cell r="H1658" t="str">
            <v xml:space="preserve"> 13.02.2014 </v>
          </cell>
          <cell r="I1658">
            <v>18065141.063000001</v>
          </cell>
          <cell r="J1658" t="str">
            <v xml:space="preserve">  </v>
          </cell>
          <cell r="K1658" t="str">
            <v xml:space="preserve">  </v>
          </cell>
          <cell r="L1658" t="str">
            <v xml:space="preserve">  </v>
          </cell>
          <cell r="M1658" t="str">
            <v xml:space="preserve">  </v>
          </cell>
          <cell r="N1658" t="str">
            <v xml:space="preserve">  </v>
          </cell>
          <cell r="O1658" t="str">
            <v xml:space="preserve">  </v>
          </cell>
          <cell r="P1658">
            <v>18291446.039000001</v>
          </cell>
        </row>
        <row r="1659">
          <cell r="H1659" t="str">
            <v xml:space="preserve">  </v>
          </cell>
          <cell r="I1659" t="str">
            <v xml:space="preserve">  </v>
          </cell>
          <cell r="J1659" t="str">
            <v xml:space="preserve">  </v>
          </cell>
          <cell r="K1659" t="str">
            <v xml:space="preserve">  </v>
          </cell>
          <cell r="L1659" t="str">
            <v xml:space="preserve">  </v>
          </cell>
          <cell r="M1659" t="str">
            <v xml:space="preserve">  </v>
          </cell>
          <cell r="N1659" t="str">
            <v xml:space="preserve">  </v>
          </cell>
          <cell r="O1659" t="str">
            <v xml:space="preserve">  </v>
          </cell>
          <cell r="P1659" t="str">
            <v xml:space="preserve">  </v>
          </cell>
        </row>
        <row r="1660">
          <cell r="H1660" t="str">
            <v xml:space="preserve">  </v>
          </cell>
          <cell r="I1660" t="str">
            <v xml:space="preserve">  </v>
          </cell>
          <cell r="J1660" t="str">
            <v xml:space="preserve">  </v>
          </cell>
          <cell r="K1660" t="str">
            <v xml:space="preserve">  </v>
          </cell>
          <cell r="L1660" t="str">
            <v xml:space="preserve">  </v>
          </cell>
          <cell r="M1660" t="str">
            <v xml:space="preserve">  </v>
          </cell>
          <cell r="N1660" t="str">
            <v xml:space="preserve">  </v>
          </cell>
          <cell r="O1660" t="str">
            <v xml:space="preserve">  </v>
          </cell>
          <cell r="P1660" t="str">
            <v xml:space="preserve">  </v>
          </cell>
        </row>
        <row r="1661">
          <cell r="H1661" t="str">
            <v xml:space="preserve">  </v>
          </cell>
          <cell r="I1661" t="str">
            <v xml:space="preserve">  </v>
          </cell>
          <cell r="J1661" t="str">
            <v xml:space="preserve">  </v>
          </cell>
          <cell r="K1661" t="str">
            <v xml:space="preserve">  </v>
          </cell>
          <cell r="L1661" t="str">
            <v xml:space="preserve">  </v>
          </cell>
          <cell r="M1661" t="str">
            <v xml:space="preserve">  </v>
          </cell>
          <cell r="N1661" t="str">
            <v xml:space="preserve">  </v>
          </cell>
          <cell r="O1661" t="str">
            <v xml:space="preserve">  </v>
          </cell>
          <cell r="P1661" t="str">
            <v xml:space="preserve">  </v>
          </cell>
        </row>
        <row r="1662">
          <cell r="H1662" t="str">
            <v xml:space="preserve">  </v>
          </cell>
          <cell r="I1662" t="str">
            <v xml:space="preserve">  </v>
          </cell>
          <cell r="J1662" t="str">
            <v xml:space="preserve">  </v>
          </cell>
          <cell r="K1662" t="str">
            <v xml:space="preserve">  </v>
          </cell>
          <cell r="L1662" t="str">
            <v xml:space="preserve">  </v>
          </cell>
          <cell r="M1662" t="str">
            <v xml:space="preserve">  </v>
          </cell>
          <cell r="N1662" t="str">
            <v xml:space="preserve">  </v>
          </cell>
          <cell r="O1662" t="str">
            <v xml:space="preserve">  </v>
          </cell>
          <cell r="P1662" t="str">
            <v xml:space="preserve">  </v>
          </cell>
        </row>
        <row r="1663">
          <cell r="H1663" t="str">
            <v xml:space="preserve">  </v>
          </cell>
          <cell r="I1663" t="str">
            <v xml:space="preserve">  </v>
          </cell>
          <cell r="J1663" t="str">
            <v xml:space="preserve">  </v>
          </cell>
          <cell r="K1663" t="str">
            <v xml:space="preserve">  </v>
          </cell>
          <cell r="L1663" t="str">
            <v xml:space="preserve">  </v>
          </cell>
          <cell r="M1663" t="str">
            <v xml:space="preserve">  </v>
          </cell>
          <cell r="N1663" t="str">
            <v xml:space="preserve">  </v>
          </cell>
          <cell r="O1663" t="str">
            <v xml:space="preserve">  </v>
          </cell>
          <cell r="P1663" t="str">
            <v xml:space="preserve">  </v>
          </cell>
        </row>
        <row r="1664">
          <cell r="C1664">
            <v>23177000</v>
          </cell>
          <cell r="D1664" t="str">
            <v>USD</v>
          </cell>
          <cell r="E1664" t="str">
            <v>JBIC</v>
          </cell>
          <cell r="F1664" t="str">
            <v>JBIC - CITI JAPAN</v>
          </cell>
          <cell r="G1664" t="str">
            <v>GOBIERNO CENTRAL</v>
          </cell>
          <cell r="H1664" t="str">
            <v xml:space="preserve"> 24.03.2014 </v>
          </cell>
          <cell r="I1664">
            <v>4000000</v>
          </cell>
          <cell r="J1664" t="str">
            <v xml:space="preserve">  </v>
          </cell>
          <cell r="K1664" t="str">
            <v xml:space="preserve">  </v>
          </cell>
          <cell r="L1664" t="str">
            <v xml:space="preserve">  </v>
          </cell>
          <cell r="M1664" t="str">
            <v xml:space="preserve">  </v>
          </cell>
          <cell r="N1664" t="str">
            <v xml:space="preserve">  </v>
          </cell>
          <cell r="O1664" t="str">
            <v xml:space="preserve">  </v>
          </cell>
          <cell r="P1664">
            <v>4000000</v>
          </cell>
        </row>
        <row r="1665">
          <cell r="H1665" t="str">
            <v xml:space="preserve">  </v>
          </cell>
          <cell r="I1665" t="str">
            <v xml:space="preserve">  </v>
          </cell>
          <cell r="J1665" t="str">
            <v xml:space="preserve">  </v>
          </cell>
          <cell r="K1665" t="str">
            <v xml:space="preserve">  </v>
          </cell>
          <cell r="L1665" t="str">
            <v xml:space="preserve">  </v>
          </cell>
          <cell r="M1665" t="str">
            <v xml:space="preserve">  </v>
          </cell>
          <cell r="N1665" t="str">
            <v xml:space="preserve">  </v>
          </cell>
          <cell r="O1665" t="str">
            <v xml:space="preserve">  </v>
          </cell>
          <cell r="P1665" t="str">
            <v xml:space="preserve">  </v>
          </cell>
        </row>
        <row r="1666">
          <cell r="H1666" t="str">
            <v xml:space="preserve">  </v>
          </cell>
          <cell r="I1666" t="str">
            <v xml:space="preserve">  </v>
          </cell>
          <cell r="J1666" t="str">
            <v xml:space="preserve">  </v>
          </cell>
          <cell r="K1666" t="str">
            <v xml:space="preserve">  </v>
          </cell>
          <cell r="L1666" t="str">
            <v xml:space="preserve">  </v>
          </cell>
          <cell r="M1666" t="str">
            <v xml:space="preserve">  </v>
          </cell>
          <cell r="N1666" t="str">
            <v xml:space="preserve">  </v>
          </cell>
          <cell r="O1666" t="str">
            <v xml:space="preserve">  </v>
          </cell>
          <cell r="P1666" t="str">
            <v xml:space="preserve">  </v>
          </cell>
        </row>
        <row r="1667">
          <cell r="H1667" t="str">
            <v xml:space="preserve">  </v>
          </cell>
          <cell r="I1667" t="str">
            <v xml:space="preserve">  </v>
          </cell>
          <cell r="J1667" t="str">
            <v xml:space="preserve">  </v>
          </cell>
          <cell r="K1667" t="str">
            <v xml:space="preserve">  </v>
          </cell>
          <cell r="L1667" t="str">
            <v xml:space="preserve">  </v>
          </cell>
          <cell r="M1667" t="str">
            <v xml:space="preserve">  </v>
          </cell>
          <cell r="N1667" t="str">
            <v xml:space="preserve">  </v>
          </cell>
          <cell r="O1667" t="str">
            <v xml:space="preserve">  </v>
          </cell>
          <cell r="P1667" t="str">
            <v xml:space="preserve">  </v>
          </cell>
        </row>
        <row r="1668">
          <cell r="H1668" t="str">
            <v xml:space="preserve">  </v>
          </cell>
          <cell r="I1668" t="str">
            <v xml:space="preserve">  </v>
          </cell>
          <cell r="J1668" t="str">
            <v xml:space="preserve">  </v>
          </cell>
          <cell r="K1668" t="str">
            <v xml:space="preserve">  </v>
          </cell>
          <cell r="L1668" t="str">
            <v xml:space="preserve">  </v>
          </cell>
          <cell r="M1668" t="str">
            <v xml:space="preserve">  </v>
          </cell>
          <cell r="N1668" t="str">
            <v xml:space="preserve">  </v>
          </cell>
          <cell r="O1668" t="str">
            <v xml:space="preserve">  </v>
          </cell>
          <cell r="P1668" t="str">
            <v xml:space="preserve">  </v>
          </cell>
        </row>
        <row r="1669">
          <cell r="H1669" t="str">
            <v xml:space="preserve">  </v>
          </cell>
          <cell r="I1669" t="str">
            <v xml:space="preserve">  </v>
          </cell>
          <cell r="J1669" t="str">
            <v xml:space="preserve">  </v>
          </cell>
          <cell r="K1669" t="str">
            <v xml:space="preserve">  </v>
          </cell>
          <cell r="L1669" t="str">
            <v xml:space="preserve">  </v>
          </cell>
          <cell r="M1669" t="str">
            <v xml:space="preserve">  </v>
          </cell>
          <cell r="N1669" t="str">
            <v xml:space="preserve">  </v>
          </cell>
          <cell r="O1669" t="str">
            <v xml:space="preserve">  </v>
          </cell>
          <cell r="P1669" t="str">
            <v xml:space="preserve">  </v>
          </cell>
        </row>
        <row r="1670">
          <cell r="C1670">
            <v>23178000</v>
          </cell>
          <cell r="D1670" t="str">
            <v>USD</v>
          </cell>
          <cell r="E1670" t="str">
            <v>EXIMBANK CHINA</v>
          </cell>
          <cell r="F1670" t="str">
            <v>EXIMBANK OF CHINA</v>
          </cell>
          <cell r="G1670" t="str">
            <v>GOBIERNO CENTRAL</v>
          </cell>
          <cell r="H1670" t="str">
            <v xml:space="preserve"> 29.10.2014 </v>
          </cell>
          <cell r="I1670">
            <v>282596098.11299998</v>
          </cell>
          <cell r="J1670" t="str">
            <v xml:space="preserve">  </v>
          </cell>
          <cell r="K1670">
            <v>18839739.879999999</v>
          </cell>
          <cell r="L1670" t="str">
            <v xml:space="preserve">  </v>
          </cell>
          <cell r="M1670" t="str">
            <v xml:space="preserve">  </v>
          </cell>
          <cell r="N1670" t="str">
            <v xml:space="preserve">  </v>
          </cell>
          <cell r="O1670" t="str">
            <v xml:space="preserve">  </v>
          </cell>
          <cell r="P1670">
            <v>263756358.23300001</v>
          </cell>
        </row>
        <row r="1671">
          <cell r="H1671" t="str">
            <v xml:space="preserve">  </v>
          </cell>
          <cell r="I1671" t="str">
            <v xml:space="preserve">  </v>
          </cell>
          <cell r="J1671" t="str">
            <v xml:space="preserve">  </v>
          </cell>
          <cell r="K1671" t="str">
            <v xml:space="preserve">  </v>
          </cell>
          <cell r="L1671" t="str">
            <v xml:space="preserve">  </v>
          </cell>
          <cell r="M1671" t="str">
            <v xml:space="preserve">  </v>
          </cell>
          <cell r="N1671" t="str">
            <v xml:space="preserve">  </v>
          </cell>
          <cell r="O1671" t="str">
            <v xml:space="preserve">  </v>
          </cell>
          <cell r="P1671" t="str">
            <v xml:space="preserve">  </v>
          </cell>
        </row>
        <row r="1672">
          <cell r="H1672" t="str">
            <v xml:space="preserve">  </v>
          </cell>
          <cell r="I1672" t="str">
            <v xml:space="preserve">  </v>
          </cell>
          <cell r="J1672" t="str">
            <v xml:space="preserve">  </v>
          </cell>
          <cell r="K1672" t="str">
            <v xml:space="preserve">  </v>
          </cell>
          <cell r="L1672" t="str">
            <v xml:space="preserve">  </v>
          </cell>
          <cell r="M1672" t="str">
            <v xml:space="preserve">  </v>
          </cell>
          <cell r="N1672" t="str">
            <v xml:space="preserve">  </v>
          </cell>
          <cell r="O1672" t="str">
            <v xml:space="preserve">  </v>
          </cell>
          <cell r="P1672" t="str">
            <v xml:space="preserve">  </v>
          </cell>
        </row>
        <row r="1673">
          <cell r="H1673" t="str">
            <v xml:space="preserve">  </v>
          </cell>
          <cell r="I1673" t="str">
            <v xml:space="preserve">  </v>
          </cell>
          <cell r="J1673" t="str">
            <v xml:space="preserve">  </v>
          </cell>
          <cell r="K1673" t="str">
            <v xml:space="preserve">  </v>
          </cell>
          <cell r="L1673" t="str">
            <v xml:space="preserve">  </v>
          </cell>
          <cell r="M1673" t="str">
            <v xml:space="preserve">  </v>
          </cell>
          <cell r="N1673" t="str">
            <v xml:space="preserve">  </v>
          </cell>
          <cell r="O1673" t="str">
            <v xml:space="preserve">  </v>
          </cell>
          <cell r="P1673" t="str">
            <v xml:space="preserve">  </v>
          </cell>
        </row>
        <row r="1674">
          <cell r="H1674" t="str">
            <v xml:space="preserve">  </v>
          </cell>
          <cell r="I1674" t="str">
            <v xml:space="preserve">  </v>
          </cell>
          <cell r="J1674" t="str">
            <v xml:space="preserve">  </v>
          </cell>
          <cell r="K1674" t="str">
            <v xml:space="preserve">  </v>
          </cell>
          <cell r="L1674" t="str">
            <v xml:space="preserve">  </v>
          </cell>
          <cell r="M1674" t="str">
            <v xml:space="preserve">  </v>
          </cell>
          <cell r="N1674" t="str">
            <v xml:space="preserve">  </v>
          </cell>
          <cell r="O1674" t="str">
            <v xml:space="preserve">  </v>
          </cell>
          <cell r="P1674" t="str">
            <v xml:space="preserve">  </v>
          </cell>
        </row>
        <row r="1675">
          <cell r="H1675" t="str">
            <v xml:space="preserve">  </v>
          </cell>
          <cell r="I1675" t="str">
            <v xml:space="preserve">  </v>
          </cell>
          <cell r="J1675" t="str">
            <v xml:space="preserve">  </v>
          </cell>
          <cell r="K1675" t="str">
            <v xml:space="preserve">  </v>
          </cell>
          <cell r="L1675" t="str">
            <v xml:space="preserve">  </v>
          </cell>
          <cell r="M1675" t="str">
            <v xml:space="preserve">  </v>
          </cell>
          <cell r="N1675" t="str">
            <v xml:space="preserve">  </v>
          </cell>
          <cell r="O1675" t="str">
            <v xml:space="preserve">  </v>
          </cell>
          <cell r="P1675" t="str">
            <v xml:space="preserve">  </v>
          </cell>
        </row>
        <row r="1676">
          <cell r="C1676">
            <v>23179000</v>
          </cell>
          <cell r="D1676" t="str">
            <v>USD</v>
          </cell>
          <cell r="E1676" t="str">
            <v>AFD</v>
          </cell>
          <cell r="F1676" t="str">
            <v>AFD CEC 1005 01 V</v>
          </cell>
          <cell r="G1676" t="str">
            <v>GOBIERNO CENTRAL</v>
          </cell>
          <cell r="H1676" t="str">
            <v xml:space="preserve"> 30.07.2015 </v>
          </cell>
          <cell r="I1676">
            <v>63333333.340000004</v>
          </cell>
          <cell r="J1676" t="str">
            <v xml:space="preserve">  </v>
          </cell>
          <cell r="K1676" t="str">
            <v xml:space="preserve">  </v>
          </cell>
          <cell r="L1676" t="str">
            <v xml:space="preserve">  </v>
          </cell>
          <cell r="M1676" t="str">
            <v xml:space="preserve">  </v>
          </cell>
          <cell r="N1676" t="str">
            <v xml:space="preserve">  </v>
          </cell>
          <cell r="O1676" t="str">
            <v xml:space="preserve">  </v>
          </cell>
          <cell r="P1676">
            <v>63333333.340000004</v>
          </cell>
        </row>
        <row r="1677">
          <cell r="H1677" t="str">
            <v xml:space="preserve">  </v>
          </cell>
          <cell r="I1677" t="str">
            <v xml:space="preserve">  </v>
          </cell>
          <cell r="J1677" t="str">
            <v xml:space="preserve">  </v>
          </cell>
          <cell r="K1677" t="str">
            <v xml:space="preserve">  </v>
          </cell>
          <cell r="L1677" t="str">
            <v xml:space="preserve">  </v>
          </cell>
          <cell r="M1677" t="str">
            <v xml:space="preserve">  </v>
          </cell>
          <cell r="N1677" t="str">
            <v xml:space="preserve">  </v>
          </cell>
          <cell r="O1677" t="str">
            <v xml:space="preserve">  </v>
          </cell>
          <cell r="P1677" t="str">
            <v xml:space="preserve">  </v>
          </cell>
        </row>
        <row r="1678">
          <cell r="H1678" t="str">
            <v xml:space="preserve">  </v>
          </cell>
          <cell r="I1678" t="str">
            <v xml:space="preserve">  </v>
          </cell>
          <cell r="J1678" t="str">
            <v xml:space="preserve">  </v>
          </cell>
          <cell r="K1678" t="str">
            <v xml:space="preserve">  </v>
          </cell>
          <cell r="L1678" t="str">
            <v xml:space="preserve">  </v>
          </cell>
          <cell r="M1678" t="str">
            <v xml:space="preserve">  </v>
          </cell>
          <cell r="N1678" t="str">
            <v xml:space="preserve">  </v>
          </cell>
          <cell r="O1678" t="str">
            <v xml:space="preserve">  </v>
          </cell>
          <cell r="P1678" t="str">
            <v xml:space="preserve">  </v>
          </cell>
        </row>
        <row r="1679">
          <cell r="H1679" t="str">
            <v xml:space="preserve">  </v>
          </cell>
          <cell r="I1679" t="str">
            <v xml:space="preserve">  </v>
          </cell>
          <cell r="J1679" t="str">
            <v xml:space="preserve">  </v>
          </cell>
          <cell r="K1679" t="str">
            <v xml:space="preserve">  </v>
          </cell>
          <cell r="L1679" t="str">
            <v xml:space="preserve">  </v>
          </cell>
          <cell r="M1679" t="str">
            <v xml:space="preserve">  </v>
          </cell>
          <cell r="N1679" t="str">
            <v xml:space="preserve">  </v>
          </cell>
          <cell r="O1679" t="str">
            <v xml:space="preserve">  </v>
          </cell>
          <cell r="P1679" t="str">
            <v xml:space="preserve">  </v>
          </cell>
        </row>
        <row r="1680">
          <cell r="H1680" t="str">
            <v xml:space="preserve">  </v>
          </cell>
          <cell r="I1680" t="str">
            <v xml:space="preserve">  </v>
          </cell>
          <cell r="J1680" t="str">
            <v xml:space="preserve">  </v>
          </cell>
          <cell r="K1680" t="str">
            <v xml:space="preserve">  </v>
          </cell>
          <cell r="L1680" t="str">
            <v xml:space="preserve">  </v>
          </cell>
          <cell r="M1680" t="str">
            <v xml:space="preserve">  </v>
          </cell>
          <cell r="N1680" t="str">
            <v xml:space="preserve">  </v>
          </cell>
          <cell r="O1680" t="str">
            <v xml:space="preserve">  </v>
          </cell>
          <cell r="P1680" t="str">
            <v xml:space="preserve">  </v>
          </cell>
        </row>
        <row r="1681">
          <cell r="H1681" t="str">
            <v xml:space="preserve">  </v>
          </cell>
          <cell r="I1681" t="str">
            <v xml:space="preserve">  </v>
          </cell>
          <cell r="J1681" t="str">
            <v xml:space="preserve">  </v>
          </cell>
          <cell r="K1681" t="str">
            <v xml:space="preserve">  </v>
          </cell>
          <cell r="L1681" t="str">
            <v xml:space="preserve">  </v>
          </cell>
          <cell r="M1681" t="str">
            <v xml:space="preserve">  </v>
          </cell>
          <cell r="N1681" t="str">
            <v xml:space="preserve">  </v>
          </cell>
          <cell r="O1681" t="str">
            <v xml:space="preserve">  </v>
          </cell>
          <cell r="P1681" t="str">
            <v xml:space="preserve">  </v>
          </cell>
        </row>
        <row r="1682">
          <cell r="C1682">
            <v>23180000</v>
          </cell>
          <cell r="D1682" t="str">
            <v>USD</v>
          </cell>
          <cell r="E1682" t="str">
            <v>AFD</v>
          </cell>
          <cell r="F1682" t="str">
            <v>AFD CEC 1006 02 X</v>
          </cell>
          <cell r="G1682" t="str">
            <v>GOBIERNO CENTRAL</v>
          </cell>
          <cell r="H1682" t="str">
            <v xml:space="preserve"> 04.12.2015 </v>
          </cell>
          <cell r="I1682">
            <v>69066666.760000005</v>
          </cell>
          <cell r="J1682" t="str">
            <v xml:space="preserve">  </v>
          </cell>
          <cell r="K1682" t="str">
            <v xml:space="preserve">  </v>
          </cell>
          <cell r="L1682" t="str">
            <v xml:space="preserve">  </v>
          </cell>
          <cell r="M1682" t="str">
            <v xml:space="preserve">  </v>
          </cell>
          <cell r="N1682" t="str">
            <v xml:space="preserve">  </v>
          </cell>
          <cell r="O1682" t="str">
            <v xml:space="preserve">  </v>
          </cell>
          <cell r="P1682">
            <v>69066666.760000005</v>
          </cell>
        </row>
        <row r="1683">
          <cell r="H1683" t="str">
            <v xml:space="preserve">  </v>
          </cell>
          <cell r="I1683" t="str">
            <v xml:space="preserve">  </v>
          </cell>
          <cell r="J1683" t="str">
            <v xml:space="preserve">  </v>
          </cell>
          <cell r="K1683" t="str">
            <v xml:space="preserve">  </v>
          </cell>
          <cell r="L1683" t="str">
            <v xml:space="preserve">  </v>
          </cell>
          <cell r="M1683" t="str">
            <v xml:space="preserve">  </v>
          </cell>
          <cell r="N1683" t="str">
            <v xml:space="preserve">  </v>
          </cell>
          <cell r="O1683" t="str">
            <v xml:space="preserve">  </v>
          </cell>
          <cell r="P1683" t="str">
            <v xml:space="preserve">  </v>
          </cell>
        </row>
        <row r="1684">
          <cell r="H1684" t="str">
            <v xml:space="preserve">  </v>
          </cell>
          <cell r="I1684" t="str">
            <v xml:space="preserve">  </v>
          </cell>
          <cell r="J1684" t="str">
            <v xml:space="preserve">  </v>
          </cell>
          <cell r="K1684" t="str">
            <v xml:space="preserve">  </v>
          </cell>
          <cell r="L1684" t="str">
            <v xml:space="preserve">  </v>
          </cell>
          <cell r="M1684" t="str">
            <v xml:space="preserve">  </v>
          </cell>
          <cell r="N1684" t="str">
            <v xml:space="preserve">  </v>
          </cell>
          <cell r="O1684" t="str">
            <v xml:space="preserve">  </v>
          </cell>
          <cell r="P1684" t="str">
            <v xml:space="preserve">  </v>
          </cell>
        </row>
        <row r="1685">
          <cell r="H1685" t="str">
            <v xml:space="preserve">  </v>
          </cell>
          <cell r="I1685" t="str">
            <v xml:space="preserve">  </v>
          </cell>
          <cell r="J1685" t="str">
            <v xml:space="preserve">  </v>
          </cell>
          <cell r="K1685" t="str">
            <v xml:space="preserve">  </v>
          </cell>
          <cell r="L1685" t="str">
            <v xml:space="preserve">  </v>
          </cell>
          <cell r="M1685" t="str">
            <v xml:space="preserve">  </v>
          </cell>
          <cell r="N1685" t="str">
            <v xml:space="preserve">  </v>
          </cell>
          <cell r="O1685" t="str">
            <v xml:space="preserve">  </v>
          </cell>
          <cell r="P1685" t="str">
            <v xml:space="preserve">  </v>
          </cell>
        </row>
        <row r="1686">
          <cell r="H1686" t="str">
            <v xml:space="preserve">  </v>
          </cell>
          <cell r="I1686" t="str">
            <v xml:space="preserve">  </v>
          </cell>
          <cell r="J1686" t="str">
            <v xml:space="preserve">  </v>
          </cell>
          <cell r="K1686" t="str">
            <v xml:space="preserve">  </v>
          </cell>
          <cell r="L1686" t="str">
            <v xml:space="preserve">  </v>
          </cell>
          <cell r="M1686" t="str">
            <v xml:space="preserve">  </v>
          </cell>
          <cell r="N1686" t="str">
            <v xml:space="preserve">  </v>
          </cell>
          <cell r="O1686" t="str">
            <v xml:space="preserve">  </v>
          </cell>
          <cell r="P1686" t="str">
            <v xml:space="preserve">  </v>
          </cell>
        </row>
        <row r="1687">
          <cell r="H1687" t="str">
            <v xml:space="preserve">  </v>
          </cell>
          <cell r="I1687" t="str">
            <v xml:space="preserve">  </v>
          </cell>
          <cell r="J1687" t="str">
            <v xml:space="preserve">  </v>
          </cell>
          <cell r="K1687" t="str">
            <v xml:space="preserve">  </v>
          </cell>
          <cell r="L1687" t="str">
            <v xml:space="preserve">  </v>
          </cell>
          <cell r="M1687" t="str">
            <v xml:space="preserve">  </v>
          </cell>
          <cell r="N1687" t="str">
            <v xml:space="preserve">  </v>
          </cell>
          <cell r="O1687" t="str">
            <v xml:space="preserve">  </v>
          </cell>
          <cell r="P1687" t="str">
            <v xml:space="preserve">  </v>
          </cell>
        </row>
        <row r="1688">
          <cell r="C1688">
            <v>23181000</v>
          </cell>
          <cell r="D1688" t="str">
            <v>EUR</v>
          </cell>
          <cell r="E1688" t="str">
            <v>GOBIERNO DE ITALIA</v>
          </cell>
          <cell r="F1688" t="str">
            <v>GOBIERNO DE ITALIA</v>
          </cell>
          <cell r="G1688" t="str">
            <v>GOBIERNO CENTRAL</v>
          </cell>
          <cell r="H1688" t="str">
            <v xml:space="preserve"> 06.10.2015 </v>
          </cell>
          <cell r="I1688">
            <v>7040700</v>
          </cell>
          <cell r="J1688" t="str">
            <v xml:space="preserve">  </v>
          </cell>
          <cell r="K1688" t="str">
            <v xml:space="preserve">  </v>
          </cell>
          <cell r="L1688" t="str">
            <v xml:space="preserve">  </v>
          </cell>
          <cell r="M1688" t="str">
            <v xml:space="preserve">  </v>
          </cell>
          <cell r="N1688" t="str">
            <v xml:space="preserve">  </v>
          </cell>
          <cell r="O1688" t="str">
            <v xml:space="preserve">  </v>
          </cell>
          <cell r="P1688">
            <v>7128900</v>
          </cell>
        </row>
        <row r="1689">
          <cell r="H1689" t="str">
            <v xml:space="preserve">  </v>
          </cell>
          <cell r="I1689" t="str">
            <v xml:space="preserve">  </v>
          </cell>
          <cell r="J1689" t="str">
            <v xml:space="preserve">  </v>
          </cell>
          <cell r="K1689" t="str">
            <v xml:space="preserve">  </v>
          </cell>
          <cell r="L1689" t="str">
            <v xml:space="preserve">  </v>
          </cell>
          <cell r="M1689" t="str">
            <v xml:space="preserve">  </v>
          </cell>
          <cell r="N1689" t="str">
            <v xml:space="preserve">  </v>
          </cell>
          <cell r="O1689" t="str">
            <v xml:space="preserve">  </v>
          </cell>
          <cell r="P1689" t="str">
            <v xml:space="preserve">  </v>
          </cell>
        </row>
        <row r="1690">
          <cell r="H1690" t="str">
            <v xml:space="preserve">  </v>
          </cell>
          <cell r="I1690" t="str">
            <v xml:space="preserve">  </v>
          </cell>
          <cell r="J1690" t="str">
            <v xml:space="preserve">  </v>
          </cell>
          <cell r="K1690" t="str">
            <v xml:space="preserve">  </v>
          </cell>
          <cell r="L1690" t="str">
            <v xml:space="preserve">  </v>
          </cell>
          <cell r="M1690" t="str">
            <v xml:space="preserve">  </v>
          </cell>
          <cell r="N1690" t="str">
            <v xml:space="preserve">  </v>
          </cell>
          <cell r="O1690" t="str">
            <v xml:space="preserve">  </v>
          </cell>
          <cell r="P1690" t="str">
            <v xml:space="preserve">  </v>
          </cell>
        </row>
        <row r="1691">
          <cell r="H1691" t="str">
            <v xml:space="preserve">  </v>
          </cell>
          <cell r="I1691" t="str">
            <v xml:space="preserve">  </v>
          </cell>
          <cell r="J1691" t="str">
            <v xml:space="preserve">  </v>
          </cell>
          <cell r="K1691" t="str">
            <v xml:space="preserve">  </v>
          </cell>
          <cell r="L1691" t="str">
            <v xml:space="preserve">  </v>
          </cell>
          <cell r="M1691" t="str">
            <v xml:space="preserve">  </v>
          </cell>
          <cell r="N1691" t="str">
            <v xml:space="preserve">  </v>
          </cell>
          <cell r="O1691" t="str">
            <v xml:space="preserve">  </v>
          </cell>
          <cell r="P1691" t="str">
            <v xml:space="preserve">  </v>
          </cell>
        </row>
        <row r="1692">
          <cell r="H1692" t="str">
            <v xml:space="preserve">  </v>
          </cell>
          <cell r="I1692" t="str">
            <v xml:space="preserve">  </v>
          </cell>
          <cell r="J1692" t="str">
            <v xml:space="preserve">  </v>
          </cell>
          <cell r="K1692" t="str">
            <v xml:space="preserve">  </v>
          </cell>
          <cell r="L1692" t="str">
            <v xml:space="preserve">  </v>
          </cell>
          <cell r="M1692" t="str">
            <v xml:space="preserve">  </v>
          </cell>
          <cell r="N1692" t="str">
            <v xml:space="preserve">  </v>
          </cell>
          <cell r="O1692" t="str">
            <v xml:space="preserve">  </v>
          </cell>
          <cell r="P1692" t="str">
            <v xml:space="preserve">  </v>
          </cell>
        </row>
        <row r="1693">
          <cell r="H1693" t="str">
            <v xml:space="preserve">  </v>
          </cell>
          <cell r="I1693" t="str">
            <v xml:space="preserve">  </v>
          </cell>
          <cell r="J1693" t="str">
            <v xml:space="preserve">  </v>
          </cell>
          <cell r="K1693" t="str">
            <v xml:space="preserve">  </v>
          </cell>
          <cell r="L1693" t="str">
            <v xml:space="preserve">  </v>
          </cell>
          <cell r="M1693" t="str">
            <v xml:space="preserve">  </v>
          </cell>
          <cell r="N1693" t="str">
            <v xml:space="preserve">  </v>
          </cell>
          <cell r="O1693" t="str">
            <v xml:space="preserve">  </v>
          </cell>
          <cell r="P1693" t="str">
            <v xml:space="preserve">  </v>
          </cell>
        </row>
        <row r="1694">
          <cell r="C1694">
            <v>23182000</v>
          </cell>
          <cell r="D1694" t="str">
            <v>USD</v>
          </cell>
          <cell r="E1694" t="str">
            <v>EXIMBANK CHINA</v>
          </cell>
          <cell r="F1694" t="str">
            <v>EXIMBANK CHINA 198.2</v>
          </cell>
          <cell r="G1694" t="str">
            <v>GOBIERNO CENTRAL</v>
          </cell>
          <cell r="H1694" t="str">
            <v xml:space="preserve"> 25.02.2016 </v>
          </cell>
          <cell r="I1694">
            <v>87945130.620000005</v>
          </cell>
          <cell r="J1694" t="str">
            <v xml:space="preserve">  </v>
          </cell>
          <cell r="K1694">
            <v>4187863.34</v>
          </cell>
          <cell r="L1694">
            <v>1348491.99</v>
          </cell>
          <cell r="M1694" t="str">
            <v xml:space="preserve">  </v>
          </cell>
          <cell r="N1694" t="str">
            <v xml:space="preserve">  </v>
          </cell>
          <cell r="O1694" t="str">
            <v xml:space="preserve">  </v>
          </cell>
          <cell r="P1694">
            <v>83757267.280000001</v>
          </cell>
        </row>
        <row r="1695">
          <cell r="H1695" t="str">
            <v xml:space="preserve">  </v>
          </cell>
          <cell r="I1695" t="str">
            <v xml:space="preserve">  </v>
          </cell>
          <cell r="J1695" t="str">
            <v xml:space="preserve">  </v>
          </cell>
          <cell r="K1695" t="str">
            <v xml:space="preserve">  </v>
          </cell>
          <cell r="L1695" t="str">
            <v xml:space="preserve">  </v>
          </cell>
          <cell r="M1695" t="str">
            <v xml:space="preserve">  </v>
          </cell>
          <cell r="N1695" t="str">
            <v xml:space="preserve">  </v>
          </cell>
          <cell r="O1695" t="str">
            <v xml:space="preserve">  </v>
          </cell>
          <cell r="P1695" t="str">
            <v xml:space="preserve">  </v>
          </cell>
        </row>
        <row r="1696">
          <cell r="H1696" t="str">
            <v xml:space="preserve">  </v>
          </cell>
          <cell r="I1696" t="str">
            <v xml:space="preserve">  </v>
          </cell>
          <cell r="J1696" t="str">
            <v xml:space="preserve">  </v>
          </cell>
          <cell r="K1696" t="str">
            <v xml:space="preserve">  </v>
          </cell>
          <cell r="L1696" t="str">
            <v xml:space="preserve">  </v>
          </cell>
          <cell r="M1696" t="str">
            <v xml:space="preserve">  </v>
          </cell>
          <cell r="N1696" t="str">
            <v xml:space="preserve">  </v>
          </cell>
          <cell r="O1696" t="str">
            <v xml:space="preserve">  </v>
          </cell>
          <cell r="P1696" t="str">
            <v xml:space="preserve">  </v>
          </cell>
        </row>
        <row r="1697">
          <cell r="H1697" t="str">
            <v xml:space="preserve">  </v>
          </cell>
          <cell r="I1697" t="str">
            <v xml:space="preserve">  </v>
          </cell>
          <cell r="J1697" t="str">
            <v xml:space="preserve">  </v>
          </cell>
          <cell r="K1697" t="str">
            <v xml:space="preserve">  </v>
          </cell>
          <cell r="L1697" t="str">
            <v xml:space="preserve">  </v>
          </cell>
          <cell r="M1697" t="str">
            <v xml:space="preserve">  </v>
          </cell>
          <cell r="N1697" t="str">
            <v xml:space="preserve">  </v>
          </cell>
          <cell r="O1697" t="str">
            <v xml:space="preserve">  </v>
          </cell>
          <cell r="P1697" t="str">
            <v xml:space="preserve">  </v>
          </cell>
        </row>
        <row r="1698">
          <cell r="H1698" t="str">
            <v xml:space="preserve">  </v>
          </cell>
          <cell r="I1698" t="str">
            <v xml:space="preserve">  </v>
          </cell>
          <cell r="J1698" t="str">
            <v xml:space="preserve">  </v>
          </cell>
          <cell r="K1698" t="str">
            <v xml:space="preserve">  </v>
          </cell>
          <cell r="L1698" t="str">
            <v xml:space="preserve">  </v>
          </cell>
          <cell r="M1698" t="str">
            <v xml:space="preserve">  </v>
          </cell>
          <cell r="N1698" t="str">
            <v xml:space="preserve">  </v>
          </cell>
          <cell r="O1698" t="str">
            <v xml:space="preserve">  </v>
          </cell>
          <cell r="P1698" t="str">
            <v xml:space="preserve">  </v>
          </cell>
        </row>
        <row r="1699">
          <cell r="H1699" t="str">
            <v xml:space="preserve">  </v>
          </cell>
          <cell r="I1699" t="str">
            <v xml:space="preserve">  </v>
          </cell>
          <cell r="J1699" t="str">
            <v xml:space="preserve">  </v>
          </cell>
          <cell r="K1699" t="str">
            <v xml:space="preserve">  </v>
          </cell>
          <cell r="L1699" t="str">
            <v xml:space="preserve">  </v>
          </cell>
          <cell r="M1699" t="str">
            <v xml:space="preserve">  </v>
          </cell>
          <cell r="N1699" t="str">
            <v xml:space="preserve">  </v>
          </cell>
          <cell r="O1699" t="str">
            <v xml:space="preserve">  </v>
          </cell>
          <cell r="P1699" t="str">
            <v xml:space="preserve">  </v>
          </cell>
        </row>
        <row r="1700">
          <cell r="C1700">
            <v>23183000</v>
          </cell>
          <cell r="D1700" t="str">
            <v>USD</v>
          </cell>
          <cell r="E1700" t="str">
            <v>BANCO DESA CHINA</v>
          </cell>
          <cell r="F1700" t="str">
            <v>CDB LINEA 4 TRAMO A</v>
          </cell>
          <cell r="G1700" t="str">
            <v>GOBIERNO CENTRAL</v>
          </cell>
          <cell r="H1700" t="str">
            <v xml:space="preserve"> 29.04.2016 </v>
          </cell>
          <cell r="I1700">
            <v>201290000</v>
          </cell>
          <cell r="J1700" t="str">
            <v xml:space="preserve">  </v>
          </cell>
          <cell r="K1700">
            <v>33550000</v>
          </cell>
          <cell r="L1700">
            <v>3240769</v>
          </cell>
          <cell r="M1700" t="str">
            <v xml:space="preserve">  </v>
          </cell>
          <cell r="N1700" t="str">
            <v xml:space="preserve">  </v>
          </cell>
          <cell r="O1700" t="str">
            <v xml:space="preserve">  </v>
          </cell>
          <cell r="P1700">
            <v>167740000</v>
          </cell>
        </row>
        <row r="1701">
          <cell r="H1701" t="str">
            <v xml:space="preserve">  </v>
          </cell>
          <cell r="I1701" t="str">
            <v xml:space="preserve">  </v>
          </cell>
          <cell r="J1701" t="str">
            <v xml:space="preserve">  </v>
          </cell>
          <cell r="K1701" t="str">
            <v xml:space="preserve">  </v>
          </cell>
          <cell r="L1701" t="str">
            <v xml:space="preserve">  </v>
          </cell>
          <cell r="M1701" t="str">
            <v xml:space="preserve">  </v>
          </cell>
          <cell r="N1701" t="str">
            <v xml:space="preserve">  </v>
          </cell>
          <cell r="O1701" t="str">
            <v xml:space="preserve">  </v>
          </cell>
          <cell r="P1701" t="str">
            <v xml:space="preserve">  </v>
          </cell>
        </row>
        <row r="1702">
          <cell r="H1702" t="str">
            <v xml:space="preserve">  </v>
          </cell>
          <cell r="I1702" t="str">
            <v xml:space="preserve">  </v>
          </cell>
          <cell r="J1702" t="str">
            <v xml:space="preserve">  </v>
          </cell>
          <cell r="K1702" t="str">
            <v xml:space="preserve">  </v>
          </cell>
          <cell r="L1702" t="str">
            <v xml:space="preserve">  </v>
          </cell>
          <cell r="M1702" t="str">
            <v xml:space="preserve">  </v>
          </cell>
          <cell r="N1702" t="str">
            <v xml:space="preserve">  </v>
          </cell>
          <cell r="O1702" t="str">
            <v xml:space="preserve">  </v>
          </cell>
          <cell r="P1702" t="str">
            <v xml:space="preserve">  </v>
          </cell>
        </row>
        <row r="1703">
          <cell r="H1703" t="str">
            <v xml:space="preserve">  </v>
          </cell>
          <cell r="I1703" t="str">
            <v xml:space="preserve">  </v>
          </cell>
          <cell r="J1703" t="str">
            <v xml:space="preserve">  </v>
          </cell>
          <cell r="K1703" t="str">
            <v xml:space="preserve">  </v>
          </cell>
          <cell r="L1703" t="str">
            <v xml:space="preserve">  </v>
          </cell>
          <cell r="M1703" t="str">
            <v xml:space="preserve">  </v>
          </cell>
          <cell r="N1703" t="str">
            <v xml:space="preserve">  </v>
          </cell>
          <cell r="O1703" t="str">
            <v xml:space="preserve">  </v>
          </cell>
          <cell r="P1703" t="str">
            <v xml:space="preserve">  </v>
          </cell>
        </row>
        <row r="1704">
          <cell r="H1704" t="str">
            <v xml:space="preserve">  </v>
          </cell>
          <cell r="I1704" t="str">
            <v xml:space="preserve">  </v>
          </cell>
          <cell r="J1704" t="str">
            <v xml:space="preserve">  </v>
          </cell>
          <cell r="K1704" t="str">
            <v xml:space="preserve">  </v>
          </cell>
          <cell r="L1704" t="str">
            <v xml:space="preserve">  </v>
          </cell>
          <cell r="M1704" t="str">
            <v xml:space="preserve">  </v>
          </cell>
          <cell r="N1704" t="str">
            <v xml:space="preserve">  </v>
          </cell>
          <cell r="O1704" t="str">
            <v xml:space="preserve">  </v>
          </cell>
          <cell r="P1704" t="str">
            <v xml:space="preserve">  </v>
          </cell>
        </row>
        <row r="1705">
          <cell r="H1705" t="str">
            <v xml:space="preserve">  </v>
          </cell>
          <cell r="I1705" t="str">
            <v xml:space="preserve">  </v>
          </cell>
          <cell r="J1705" t="str">
            <v xml:space="preserve">  </v>
          </cell>
          <cell r="K1705" t="str">
            <v xml:space="preserve">  </v>
          </cell>
          <cell r="L1705" t="str">
            <v xml:space="preserve">  </v>
          </cell>
          <cell r="M1705" t="str">
            <v xml:space="preserve">  </v>
          </cell>
          <cell r="N1705" t="str">
            <v xml:space="preserve">  </v>
          </cell>
          <cell r="O1705" t="str">
            <v xml:space="preserve">  </v>
          </cell>
          <cell r="P1705" t="str">
            <v xml:space="preserve">  </v>
          </cell>
        </row>
        <row r="1706">
          <cell r="C1706">
            <v>23184000</v>
          </cell>
          <cell r="D1706" t="str">
            <v>CNY</v>
          </cell>
          <cell r="E1706" t="str">
            <v>BANCO DESA CHINA</v>
          </cell>
          <cell r="F1706" t="str">
            <v>CDB LINEA 4 TRAMO B</v>
          </cell>
          <cell r="G1706" t="str">
            <v>GOBIERNO CENTRAL</v>
          </cell>
          <cell r="H1706" t="str">
            <v xml:space="preserve"> 29.04.2016 </v>
          </cell>
          <cell r="I1706">
            <v>62498595.604999997</v>
          </cell>
          <cell r="J1706" t="str">
            <v xml:space="preserve">  </v>
          </cell>
          <cell r="K1706">
            <v>10416430.08</v>
          </cell>
          <cell r="L1706">
            <v>942326.76</v>
          </cell>
          <cell r="M1706" t="str">
            <v xml:space="preserve">  </v>
          </cell>
          <cell r="N1706" t="str">
            <v xml:space="preserve">  </v>
          </cell>
          <cell r="O1706" t="str">
            <v xml:space="preserve">  </v>
          </cell>
          <cell r="P1706">
            <v>52323463.777000003</v>
          </cell>
        </row>
        <row r="1707">
          <cell r="H1707" t="str">
            <v xml:space="preserve">  </v>
          </cell>
          <cell r="I1707" t="str">
            <v xml:space="preserve">  </v>
          </cell>
          <cell r="J1707" t="str">
            <v xml:space="preserve">  </v>
          </cell>
          <cell r="K1707" t="str">
            <v xml:space="preserve">  </v>
          </cell>
          <cell r="L1707" t="str">
            <v xml:space="preserve">  </v>
          </cell>
          <cell r="M1707" t="str">
            <v xml:space="preserve">  </v>
          </cell>
          <cell r="N1707" t="str">
            <v xml:space="preserve">  </v>
          </cell>
          <cell r="O1707" t="str">
            <v xml:space="preserve">  </v>
          </cell>
          <cell r="P1707" t="str">
            <v xml:space="preserve">  </v>
          </cell>
        </row>
        <row r="1708">
          <cell r="H1708" t="str">
            <v xml:space="preserve">  </v>
          </cell>
          <cell r="I1708" t="str">
            <v xml:space="preserve">  </v>
          </cell>
          <cell r="J1708" t="str">
            <v xml:space="preserve">  </v>
          </cell>
          <cell r="K1708" t="str">
            <v xml:space="preserve">  </v>
          </cell>
          <cell r="L1708" t="str">
            <v xml:space="preserve">  </v>
          </cell>
          <cell r="M1708" t="str">
            <v xml:space="preserve">  </v>
          </cell>
          <cell r="N1708" t="str">
            <v xml:space="preserve">  </v>
          </cell>
          <cell r="O1708" t="str">
            <v xml:space="preserve">  </v>
          </cell>
          <cell r="P1708" t="str">
            <v xml:space="preserve">  </v>
          </cell>
        </row>
        <row r="1709">
          <cell r="H1709" t="str">
            <v xml:space="preserve">  </v>
          </cell>
          <cell r="I1709" t="str">
            <v xml:space="preserve">  </v>
          </cell>
          <cell r="J1709" t="str">
            <v xml:space="preserve">  </v>
          </cell>
          <cell r="K1709" t="str">
            <v xml:space="preserve">  </v>
          </cell>
          <cell r="L1709" t="str">
            <v xml:space="preserve">  </v>
          </cell>
          <cell r="M1709" t="str">
            <v xml:space="preserve">  </v>
          </cell>
          <cell r="N1709" t="str">
            <v xml:space="preserve">  </v>
          </cell>
          <cell r="O1709" t="str">
            <v xml:space="preserve">  </v>
          </cell>
          <cell r="P1709" t="str">
            <v xml:space="preserve">  </v>
          </cell>
        </row>
        <row r="1710">
          <cell r="H1710" t="str">
            <v xml:space="preserve">  </v>
          </cell>
          <cell r="I1710" t="str">
            <v xml:space="preserve">  </v>
          </cell>
          <cell r="J1710" t="str">
            <v xml:space="preserve">  </v>
          </cell>
          <cell r="K1710" t="str">
            <v xml:space="preserve">  </v>
          </cell>
          <cell r="L1710" t="str">
            <v xml:space="preserve">  </v>
          </cell>
          <cell r="M1710" t="str">
            <v xml:space="preserve">  </v>
          </cell>
          <cell r="N1710" t="str">
            <v xml:space="preserve">  </v>
          </cell>
          <cell r="O1710" t="str">
            <v xml:space="preserve">  </v>
          </cell>
          <cell r="P1710" t="str">
            <v xml:space="preserve">  </v>
          </cell>
        </row>
        <row r="1711">
          <cell r="H1711" t="str">
            <v xml:space="preserve">  </v>
          </cell>
          <cell r="I1711" t="str">
            <v xml:space="preserve">  </v>
          </cell>
          <cell r="J1711" t="str">
            <v xml:space="preserve">  </v>
          </cell>
          <cell r="K1711" t="str">
            <v xml:space="preserve">  </v>
          </cell>
          <cell r="L1711" t="str">
            <v xml:space="preserve">  </v>
          </cell>
          <cell r="M1711" t="str">
            <v xml:space="preserve">  </v>
          </cell>
          <cell r="N1711" t="str">
            <v xml:space="preserve">  </v>
          </cell>
          <cell r="O1711" t="str">
            <v xml:space="preserve">  </v>
          </cell>
          <cell r="P1711" t="str">
            <v xml:space="preserve">  </v>
          </cell>
        </row>
        <row r="1712">
          <cell r="C1712">
            <v>23185000</v>
          </cell>
          <cell r="D1712" t="str">
            <v>USD</v>
          </cell>
          <cell r="E1712" t="str">
            <v>ICO - ESPAÑA</v>
          </cell>
          <cell r="F1712" t="str">
            <v>ICO USD20.0 M.</v>
          </cell>
          <cell r="G1712" t="str">
            <v>GOBIERNO CENTRAL</v>
          </cell>
          <cell r="H1712" t="str">
            <v xml:space="preserve"> 31.05.2016 </v>
          </cell>
          <cell r="I1712">
            <v>7631078.9400000004</v>
          </cell>
          <cell r="J1712" t="str">
            <v xml:space="preserve">  </v>
          </cell>
          <cell r="K1712" t="str">
            <v xml:space="preserve">  </v>
          </cell>
          <cell r="L1712" t="str">
            <v xml:space="preserve">  </v>
          </cell>
          <cell r="M1712" t="str">
            <v xml:space="preserve">  </v>
          </cell>
          <cell r="N1712" t="str">
            <v xml:space="preserve">  </v>
          </cell>
          <cell r="O1712" t="str">
            <v xml:space="preserve">  </v>
          </cell>
          <cell r="P1712">
            <v>7631078.9400000004</v>
          </cell>
        </row>
        <row r="1713">
          <cell r="H1713" t="str">
            <v xml:space="preserve">  </v>
          </cell>
          <cell r="I1713" t="str">
            <v xml:space="preserve">  </v>
          </cell>
          <cell r="J1713" t="str">
            <v xml:space="preserve">  </v>
          </cell>
          <cell r="K1713" t="str">
            <v xml:space="preserve">  </v>
          </cell>
          <cell r="L1713" t="str">
            <v xml:space="preserve">  </v>
          </cell>
          <cell r="M1713" t="str">
            <v xml:space="preserve">  </v>
          </cell>
          <cell r="N1713" t="str">
            <v xml:space="preserve">  </v>
          </cell>
          <cell r="O1713" t="str">
            <v xml:space="preserve">  </v>
          </cell>
          <cell r="P1713" t="str">
            <v xml:space="preserve">  </v>
          </cell>
        </row>
        <row r="1714">
          <cell r="H1714" t="str">
            <v xml:space="preserve">  </v>
          </cell>
          <cell r="I1714" t="str">
            <v xml:space="preserve">  </v>
          </cell>
          <cell r="J1714" t="str">
            <v xml:space="preserve">  </v>
          </cell>
          <cell r="K1714" t="str">
            <v xml:space="preserve">  </v>
          </cell>
          <cell r="L1714" t="str">
            <v xml:space="preserve">  </v>
          </cell>
          <cell r="M1714" t="str">
            <v xml:space="preserve">  </v>
          </cell>
          <cell r="N1714" t="str">
            <v xml:space="preserve">  </v>
          </cell>
          <cell r="O1714" t="str">
            <v xml:space="preserve">  </v>
          </cell>
          <cell r="P1714" t="str">
            <v xml:space="preserve">  </v>
          </cell>
        </row>
        <row r="1715">
          <cell r="H1715" t="str">
            <v xml:space="preserve">  </v>
          </cell>
          <cell r="I1715" t="str">
            <v xml:space="preserve">  </v>
          </cell>
          <cell r="J1715" t="str">
            <v xml:space="preserve">  </v>
          </cell>
          <cell r="K1715" t="str">
            <v xml:space="preserve">  </v>
          </cell>
          <cell r="L1715" t="str">
            <v xml:space="preserve">  </v>
          </cell>
          <cell r="M1715" t="str">
            <v xml:space="preserve">  </v>
          </cell>
          <cell r="N1715" t="str">
            <v xml:space="preserve">  </v>
          </cell>
          <cell r="O1715" t="str">
            <v xml:space="preserve">  </v>
          </cell>
          <cell r="P1715" t="str">
            <v xml:space="preserve">  </v>
          </cell>
        </row>
        <row r="1716">
          <cell r="H1716" t="str">
            <v xml:space="preserve">  </v>
          </cell>
          <cell r="I1716" t="str">
            <v xml:space="preserve">  </v>
          </cell>
          <cell r="J1716" t="str">
            <v xml:space="preserve">  </v>
          </cell>
          <cell r="K1716" t="str">
            <v xml:space="preserve">  </v>
          </cell>
          <cell r="L1716" t="str">
            <v xml:space="preserve">  </v>
          </cell>
          <cell r="M1716" t="str">
            <v xml:space="preserve">  </v>
          </cell>
          <cell r="N1716" t="str">
            <v xml:space="preserve">  </v>
          </cell>
          <cell r="O1716" t="str">
            <v xml:space="preserve">  </v>
          </cell>
          <cell r="P1716" t="str">
            <v xml:space="preserve">  </v>
          </cell>
        </row>
        <row r="1717">
          <cell r="H1717" t="str">
            <v xml:space="preserve">  </v>
          </cell>
          <cell r="I1717" t="str">
            <v xml:space="preserve">  </v>
          </cell>
          <cell r="J1717" t="str">
            <v xml:space="preserve">  </v>
          </cell>
          <cell r="K1717" t="str">
            <v xml:space="preserve">  </v>
          </cell>
          <cell r="L1717" t="str">
            <v xml:space="preserve">  </v>
          </cell>
          <cell r="M1717" t="str">
            <v xml:space="preserve">  </v>
          </cell>
          <cell r="N1717" t="str">
            <v xml:space="preserve">  </v>
          </cell>
          <cell r="O1717" t="str">
            <v xml:space="preserve">  </v>
          </cell>
          <cell r="P1717" t="str">
            <v xml:space="preserve">  </v>
          </cell>
        </row>
        <row r="1718">
          <cell r="C1718">
            <v>23186000</v>
          </cell>
          <cell r="D1718" t="str">
            <v>USD</v>
          </cell>
          <cell r="E1718" t="str">
            <v>ICO - ESPAÑA</v>
          </cell>
          <cell r="F1718" t="str">
            <v>ICO USD.183.592.999</v>
          </cell>
          <cell r="G1718" t="str">
            <v>GOBIERNO CENTRAL</v>
          </cell>
          <cell r="H1718" t="str">
            <v xml:space="preserve"> 15.07.2016 </v>
          </cell>
          <cell r="I1718">
            <v>155704445.87</v>
          </cell>
          <cell r="J1718" t="str">
            <v xml:space="preserve">  </v>
          </cell>
          <cell r="K1718" t="str">
            <v xml:space="preserve">  </v>
          </cell>
          <cell r="L1718" t="str">
            <v xml:space="preserve">  </v>
          </cell>
          <cell r="M1718" t="str">
            <v xml:space="preserve">  </v>
          </cell>
          <cell r="N1718" t="str">
            <v xml:space="preserve">  </v>
          </cell>
          <cell r="O1718" t="str">
            <v xml:space="preserve">  </v>
          </cell>
          <cell r="P1718">
            <v>155704445.87</v>
          </cell>
        </row>
        <row r="1719">
          <cell r="H1719" t="str">
            <v xml:space="preserve">  </v>
          </cell>
          <cell r="I1719" t="str">
            <v xml:space="preserve">  </v>
          </cell>
          <cell r="J1719" t="str">
            <v xml:space="preserve">  </v>
          </cell>
          <cell r="K1719" t="str">
            <v xml:space="preserve">  </v>
          </cell>
          <cell r="L1719" t="str">
            <v xml:space="preserve">  </v>
          </cell>
          <cell r="M1719" t="str">
            <v xml:space="preserve">  </v>
          </cell>
          <cell r="N1719" t="str">
            <v xml:space="preserve">  </v>
          </cell>
          <cell r="O1719" t="str">
            <v xml:space="preserve">  </v>
          </cell>
          <cell r="P1719" t="str">
            <v xml:space="preserve">  </v>
          </cell>
        </row>
        <row r="1720">
          <cell r="H1720" t="str">
            <v xml:space="preserve">  </v>
          </cell>
          <cell r="I1720" t="str">
            <v xml:space="preserve">  </v>
          </cell>
          <cell r="J1720" t="str">
            <v xml:space="preserve">  </v>
          </cell>
          <cell r="K1720" t="str">
            <v xml:space="preserve">  </v>
          </cell>
          <cell r="L1720" t="str">
            <v xml:space="preserve">  </v>
          </cell>
          <cell r="M1720" t="str">
            <v xml:space="preserve">  </v>
          </cell>
          <cell r="N1720" t="str">
            <v xml:space="preserve">  </v>
          </cell>
          <cell r="O1720" t="str">
            <v xml:space="preserve">  </v>
          </cell>
          <cell r="P1720" t="str">
            <v xml:space="preserve">  </v>
          </cell>
        </row>
        <row r="1721">
          <cell r="H1721" t="str">
            <v xml:space="preserve">  </v>
          </cell>
          <cell r="I1721" t="str">
            <v xml:space="preserve">  </v>
          </cell>
          <cell r="J1721" t="str">
            <v xml:space="preserve">  </v>
          </cell>
          <cell r="K1721" t="str">
            <v xml:space="preserve">  </v>
          </cell>
          <cell r="L1721" t="str">
            <v xml:space="preserve">  </v>
          </cell>
          <cell r="M1721" t="str">
            <v xml:space="preserve">  </v>
          </cell>
          <cell r="N1721" t="str">
            <v xml:space="preserve">  </v>
          </cell>
          <cell r="O1721" t="str">
            <v xml:space="preserve">  </v>
          </cell>
          <cell r="P1721" t="str">
            <v xml:space="preserve">  </v>
          </cell>
        </row>
        <row r="1722">
          <cell r="H1722" t="str">
            <v xml:space="preserve">  </v>
          </cell>
          <cell r="I1722" t="str">
            <v xml:space="preserve">  </v>
          </cell>
          <cell r="J1722" t="str">
            <v xml:space="preserve">  </v>
          </cell>
          <cell r="K1722" t="str">
            <v xml:space="preserve">  </v>
          </cell>
          <cell r="L1722" t="str">
            <v xml:space="preserve">  </v>
          </cell>
          <cell r="M1722" t="str">
            <v xml:space="preserve">  </v>
          </cell>
          <cell r="N1722" t="str">
            <v xml:space="preserve">  </v>
          </cell>
          <cell r="O1722" t="str">
            <v xml:space="preserve">  </v>
          </cell>
          <cell r="P1722" t="str">
            <v xml:space="preserve">  </v>
          </cell>
        </row>
        <row r="1723">
          <cell r="H1723" t="str">
            <v xml:space="preserve">  </v>
          </cell>
          <cell r="I1723" t="str">
            <v xml:space="preserve">  </v>
          </cell>
          <cell r="J1723" t="str">
            <v xml:space="preserve">  </v>
          </cell>
          <cell r="K1723" t="str">
            <v xml:space="preserve">  </v>
          </cell>
          <cell r="L1723" t="str">
            <v xml:space="preserve">  </v>
          </cell>
          <cell r="M1723" t="str">
            <v xml:space="preserve">  </v>
          </cell>
          <cell r="N1723" t="str">
            <v xml:space="preserve">  </v>
          </cell>
          <cell r="O1723" t="str">
            <v xml:space="preserve">  </v>
          </cell>
          <cell r="P1723" t="str">
            <v xml:space="preserve">  </v>
          </cell>
        </row>
        <row r="1724">
          <cell r="C1724">
            <v>23187000</v>
          </cell>
          <cell r="D1724" t="str">
            <v>USD</v>
          </cell>
          <cell r="E1724" t="str">
            <v>EXIMBANK CHINA</v>
          </cell>
          <cell r="F1724" t="str">
            <v>EXIMBANK CHINA 102.5</v>
          </cell>
          <cell r="G1724" t="str">
            <v>GOBIERNO CENTRAL</v>
          </cell>
          <cell r="H1724" t="str">
            <v xml:space="preserve"> 17.11.2016 </v>
          </cell>
          <cell r="I1724">
            <v>78634843.280000001</v>
          </cell>
          <cell r="J1724" t="str">
            <v xml:space="preserve">  </v>
          </cell>
          <cell r="K1724">
            <v>3418906.23</v>
          </cell>
          <cell r="L1724">
            <v>1205734.26</v>
          </cell>
          <cell r="M1724" t="str">
            <v xml:space="preserve">  </v>
          </cell>
          <cell r="N1724" t="str">
            <v xml:space="preserve">  </v>
          </cell>
          <cell r="O1724" t="str">
            <v xml:space="preserve">  </v>
          </cell>
          <cell r="P1724">
            <v>75215937.049999997</v>
          </cell>
        </row>
        <row r="1725">
          <cell r="H1725" t="str">
            <v xml:space="preserve">  </v>
          </cell>
          <cell r="I1725" t="str">
            <v xml:space="preserve">  </v>
          </cell>
          <cell r="J1725" t="str">
            <v xml:space="preserve">  </v>
          </cell>
          <cell r="K1725" t="str">
            <v xml:space="preserve">  </v>
          </cell>
          <cell r="L1725" t="str">
            <v xml:space="preserve">  </v>
          </cell>
          <cell r="M1725" t="str">
            <v xml:space="preserve">  </v>
          </cell>
          <cell r="N1725" t="str">
            <v xml:space="preserve">  </v>
          </cell>
          <cell r="O1725" t="str">
            <v xml:space="preserve">  </v>
          </cell>
          <cell r="P1725" t="str">
            <v xml:space="preserve">  </v>
          </cell>
        </row>
        <row r="1726">
          <cell r="H1726" t="str">
            <v xml:space="preserve">  </v>
          </cell>
          <cell r="I1726" t="str">
            <v xml:space="preserve">  </v>
          </cell>
          <cell r="J1726" t="str">
            <v xml:space="preserve">  </v>
          </cell>
          <cell r="K1726" t="str">
            <v xml:space="preserve">  </v>
          </cell>
          <cell r="L1726" t="str">
            <v xml:space="preserve">  </v>
          </cell>
          <cell r="M1726" t="str">
            <v xml:space="preserve">  </v>
          </cell>
          <cell r="N1726" t="str">
            <v xml:space="preserve">  </v>
          </cell>
          <cell r="O1726" t="str">
            <v xml:space="preserve">  </v>
          </cell>
          <cell r="P1726" t="str">
            <v xml:space="preserve">  </v>
          </cell>
        </row>
        <row r="1727">
          <cell r="H1727" t="str">
            <v xml:space="preserve">  </v>
          </cell>
          <cell r="I1727" t="str">
            <v xml:space="preserve">  </v>
          </cell>
          <cell r="J1727" t="str">
            <v xml:space="preserve">  </v>
          </cell>
          <cell r="K1727" t="str">
            <v xml:space="preserve">  </v>
          </cell>
          <cell r="L1727" t="str">
            <v xml:space="preserve">  </v>
          </cell>
          <cell r="M1727" t="str">
            <v xml:space="preserve">  </v>
          </cell>
          <cell r="N1727" t="str">
            <v xml:space="preserve">  </v>
          </cell>
          <cell r="O1727" t="str">
            <v xml:space="preserve">  </v>
          </cell>
          <cell r="P1727" t="str">
            <v xml:space="preserve">  </v>
          </cell>
        </row>
        <row r="1728">
          <cell r="H1728" t="str">
            <v xml:space="preserve">  </v>
          </cell>
          <cell r="I1728" t="str">
            <v xml:space="preserve">  </v>
          </cell>
          <cell r="J1728" t="str">
            <v xml:space="preserve">  </v>
          </cell>
          <cell r="K1728" t="str">
            <v xml:space="preserve">  </v>
          </cell>
          <cell r="L1728" t="str">
            <v xml:space="preserve">  </v>
          </cell>
          <cell r="M1728" t="str">
            <v xml:space="preserve">  </v>
          </cell>
          <cell r="N1728" t="str">
            <v xml:space="preserve">  </v>
          </cell>
          <cell r="O1728" t="str">
            <v xml:space="preserve">  </v>
          </cell>
          <cell r="P1728" t="str">
            <v xml:space="preserve">  </v>
          </cell>
        </row>
        <row r="1729">
          <cell r="H1729" t="str">
            <v xml:space="preserve">  </v>
          </cell>
          <cell r="I1729" t="str">
            <v xml:space="preserve">  </v>
          </cell>
          <cell r="J1729" t="str">
            <v xml:space="preserve">  </v>
          </cell>
          <cell r="K1729" t="str">
            <v xml:space="preserve">  </v>
          </cell>
          <cell r="L1729" t="str">
            <v xml:space="preserve">  </v>
          </cell>
          <cell r="M1729" t="str">
            <v xml:space="preserve">  </v>
          </cell>
          <cell r="N1729" t="str">
            <v xml:space="preserve">  </v>
          </cell>
          <cell r="O1729" t="str">
            <v xml:space="preserve">  </v>
          </cell>
          <cell r="P1729" t="str">
            <v xml:space="preserve">  </v>
          </cell>
        </row>
        <row r="1730">
          <cell r="C1730">
            <v>23188000</v>
          </cell>
          <cell r="D1730" t="str">
            <v>EUR</v>
          </cell>
          <cell r="E1730" t="str">
            <v>GOBIERNO DE ITALIA</v>
          </cell>
          <cell r="F1730" t="str">
            <v>GOBIERNO DE ITALIA</v>
          </cell>
          <cell r="G1730" t="str">
            <v>GOBIERNO CENTRAL</v>
          </cell>
          <cell r="H1730" t="str">
            <v xml:space="preserve"> 07.10.2016 </v>
          </cell>
          <cell r="I1730">
            <v>3520350</v>
          </cell>
          <cell r="J1730" t="str">
            <v xml:space="preserve">  </v>
          </cell>
          <cell r="K1730" t="str">
            <v xml:space="preserve">  </v>
          </cell>
          <cell r="L1730" t="str">
            <v xml:space="preserve">  </v>
          </cell>
          <cell r="M1730" t="str">
            <v xml:space="preserve">  </v>
          </cell>
          <cell r="N1730" t="str">
            <v xml:space="preserve">  </v>
          </cell>
          <cell r="O1730" t="str">
            <v xml:space="preserve">  </v>
          </cell>
          <cell r="P1730">
            <v>3564450</v>
          </cell>
        </row>
        <row r="1731">
          <cell r="H1731" t="str">
            <v xml:space="preserve">  </v>
          </cell>
          <cell r="I1731" t="str">
            <v xml:space="preserve">  </v>
          </cell>
          <cell r="J1731" t="str">
            <v xml:space="preserve">  </v>
          </cell>
          <cell r="K1731" t="str">
            <v xml:space="preserve">  </v>
          </cell>
          <cell r="L1731" t="str">
            <v xml:space="preserve">  </v>
          </cell>
          <cell r="M1731" t="str">
            <v xml:space="preserve">  </v>
          </cell>
          <cell r="N1731" t="str">
            <v xml:space="preserve">  </v>
          </cell>
          <cell r="O1731" t="str">
            <v xml:space="preserve">  </v>
          </cell>
          <cell r="P1731" t="str">
            <v xml:space="preserve">  </v>
          </cell>
        </row>
        <row r="1732">
          <cell r="H1732" t="str">
            <v xml:space="preserve">  </v>
          </cell>
          <cell r="I1732" t="str">
            <v xml:space="preserve">  </v>
          </cell>
          <cell r="J1732" t="str">
            <v xml:space="preserve">  </v>
          </cell>
          <cell r="K1732" t="str">
            <v xml:space="preserve">  </v>
          </cell>
          <cell r="L1732" t="str">
            <v xml:space="preserve">  </v>
          </cell>
          <cell r="M1732" t="str">
            <v xml:space="preserve">  </v>
          </cell>
          <cell r="N1732" t="str">
            <v xml:space="preserve">  </v>
          </cell>
          <cell r="O1732" t="str">
            <v xml:space="preserve">  </v>
          </cell>
          <cell r="P1732" t="str">
            <v xml:space="preserve">  </v>
          </cell>
        </row>
        <row r="1733">
          <cell r="H1733" t="str">
            <v xml:space="preserve">  </v>
          </cell>
          <cell r="I1733" t="str">
            <v xml:space="preserve">  </v>
          </cell>
          <cell r="J1733" t="str">
            <v xml:space="preserve">  </v>
          </cell>
          <cell r="K1733" t="str">
            <v xml:space="preserve">  </v>
          </cell>
          <cell r="L1733" t="str">
            <v xml:space="preserve">  </v>
          </cell>
          <cell r="M1733" t="str">
            <v xml:space="preserve">  </v>
          </cell>
          <cell r="N1733" t="str">
            <v xml:space="preserve">  </v>
          </cell>
          <cell r="O1733" t="str">
            <v xml:space="preserve">  </v>
          </cell>
          <cell r="P1733" t="str">
            <v xml:space="preserve">  </v>
          </cell>
        </row>
        <row r="1734">
          <cell r="H1734" t="str">
            <v xml:space="preserve">  </v>
          </cell>
          <cell r="I1734" t="str">
            <v xml:space="preserve">  </v>
          </cell>
          <cell r="J1734" t="str">
            <v xml:space="preserve">  </v>
          </cell>
          <cell r="K1734" t="str">
            <v xml:space="preserve">  </v>
          </cell>
          <cell r="L1734" t="str">
            <v xml:space="preserve">  </v>
          </cell>
          <cell r="M1734" t="str">
            <v xml:space="preserve">  </v>
          </cell>
          <cell r="N1734" t="str">
            <v xml:space="preserve">  </v>
          </cell>
          <cell r="O1734" t="str">
            <v xml:space="preserve">  </v>
          </cell>
          <cell r="P1734" t="str">
            <v xml:space="preserve">  </v>
          </cell>
        </row>
        <row r="1735">
          <cell r="H1735" t="str">
            <v xml:space="preserve">  </v>
          </cell>
          <cell r="I1735" t="str">
            <v xml:space="preserve">  </v>
          </cell>
          <cell r="J1735" t="str">
            <v xml:space="preserve">  </v>
          </cell>
          <cell r="K1735" t="str">
            <v xml:space="preserve">  </v>
          </cell>
          <cell r="L1735" t="str">
            <v xml:space="preserve">  </v>
          </cell>
          <cell r="M1735" t="str">
            <v xml:space="preserve">  </v>
          </cell>
          <cell r="N1735" t="str">
            <v xml:space="preserve">  </v>
          </cell>
          <cell r="O1735" t="str">
            <v xml:space="preserve">  </v>
          </cell>
          <cell r="P1735" t="str">
            <v xml:space="preserve">  </v>
          </cell>
        </row>
        <row r="1736">
          <cell r="C1736">
            <v>23189000</v>
          </cell>
          <cell r="D1736" t="str">
            <v>USD</v>
          </cell>
          <cell r="E1736" t="str">
            <v>JBIC</v>
          </cell>
          <cell r="F1736" t="str">
            <v>JBIC USD.50.0</v>
          </cell>
          <cell r="G1736" t="str">
            <v>GOBIERNO CENTRAL</v>
          </cell>
          <cell r="H1736" t="str">
            <v xml:space="preserve"> 21.02.2017 </v>
          </cell>
          <cell r="I1736">
            <v>17647053</v>
          </cell>
          <cell r="J1736" t="str">
            <v xml:space="preserve">  </v>
          </cell>
          <cell r="K1736" t="str">
            <v xml:space="preserve">  </v>
          </cell>
          <cell r="L1736" t="str">
            <v xml:space="preserve">  </v>
          </cell>
          <cell r="M1736" t="str">
            <v xml:space="preserve">  </v>
          </cell>
          <cell r="N1736" t="str">
            <v xml:space="preserve">  </v>
          </cell>
          <cell r="O1736" t="str">
            <v xml:space="preserve">  </v>
          </cell>
          <cell r="P1736">
            <v>17647053</v>
          </cell>
        </row>
        <row r="1737">
          <cell r="H1737" t="str">
            <v xml:space="preserve">  </v>
          </cell>
          <cell r="I1737" t="str">
            <v xml:space="preserve">  </v>
          </cell>
          <cell r="J1737" t="str">
            <v xml:space="preserve">  </v>
          </cell>
          <cell r="K1737" t="str">
            <v xml:space="preserve">  </v>
          </cell>
          <cell r="L1737" t="str">
            <v xml:space="preserve">  </v>
          </cell>
          <cell r="M1737" t="str">
            <v xml:space="preserve">  </v>
          </cell>
          <cell r="N1737" t="str">
            <v xml:space="preserve">  </v>
          </cell>
          <cell r="O1737" t="str">
            <v xml:space="preserve">  </v>
          </cell>
          <cell r="P1737" t="str">
            <v xml:space="preserve">  </v>
          </cell>
        </row>
        <row r="1738">
          <cell r="H1738" t="str">
            <v xml:space="preserve">  </v>
          </cell>
          <cell r="I1738" t="str">
            <v xml:space="preserve">  </v>
          </cell>
          <cell r="J1738" t="str">
            <v xml:space="preserve">  </v>
          </cell>
          <cell r="K1738" t="str">
            <v xml:space="preserve">  </v>
          </cell>
          <cell r="L1738" t="str">
            <v xml:space="preserve">  </v>
          </cell>
          <cell r="M1738" t="str">
            <v xml:space="preserve">  </v>
          </cell>
          <cell r="N1738" t="str">
            <v xml:space="preserve">  </v>
          </cell>
          <cell r="O1738" t="str">
            <v xml:space="preserve">  </v>
          </cell>
          <cell r="P1738" t="str">
            <v xml:space="preserve">  </v>
          </cell>
        </row>
        <row r="1739">
          <cell r="H1739" t="str">
            <v xml:space="preserve">  </v>
          </cell>
          <cell r="I1739" t="str">
            <v xml:space="preserve">  </v>
          </cell>
          <cell r="J1739" t="str">
            <v xml:space="preserve">  </v>
          </cell>
          <cell r="K1739" t="str">
            <v xml:space="preserve">  </v>
          </cell>
          <cell r="L1739" t="str">
            <v xml:space="preserve">  </v>
          </cell>
          <cell r="M1739" t="str">
            <v xml:space="preserve">  </v>
          </cell>
          <cell r="N1739" t="str">
            <v xml:space="preserve">  </v>
          </cell>
          <cell r="O1739" t="str">
            <v xml:space="preserve">  </v>
          </cell>
          <cell r="P1739" t="str">
            <v xml:space="preserve">  </v>
          </cell>
        </row>
        <row r="1740">
          <cell r="H1740" t="str">
            <v xml:space="preserve">  </v>
          </cell>
          <cell r="I1740" t="str">
            <v xml:space="preserve">  </v>
          </cell>
          <cell r="J1740" t="str">
            <v xml:space="preserve">  </v>
          </cell>
          <cell r="K1740" t="str">
            <v xml:space="preserve">  </v>
          </cell>
          <cell r="L1740" t="str">
            <v xml:space="preserve">  </v>
          </cell>
          <cell r="M1740" t="str">
            <v xml:space="preserve">  </v>
          </cell>
          <cell r="N1740" t="str">
            <v xml:space="preserve">  </v>
          </cell>
          <cell r="O1740" t="str">
            <v xml:space="preserve">  </v>
          </cell>
          <cell r="P1740" t="str">
            <v xml:space="preserve">  </v>
          </cell>
        </row>
        <row r="1741">
          <cell r="H1741" t="str">
            <v xml:space="preserve">  </v>
          </cell>
          <cell r="I1741" t="str">
            <v xml:space="preserve">  </v>
          </cell>
          <cell r="J1741" t="str">
            <v xml:space="preserve">  </v>
          </cell>
          <cell r="K1741" t="str">
            <v xml:space="preserve">  </v>
          </cell>
          <cell r="L1741" t="str">
            <v xml:space="preserve">  </v>
          </cell>
          <cell r="M1741" t="str">
            <v xml:space="preserve">  </v>
          </cell>
          <cell r="N1741" t="str">
            <v xml:space="preserve">  </v>
          </cell>
          <cell r="O1741" t="str">
            <v xml:space="preserve">  </v>
          </cell>
          <cell r="P1741" t="str">
            <v xml:space="preserve">  </v>
          </cell>
        </row>
        <row r="1742">
          <cell r="C1742">
            <v>23190000</v>
          </cell>
          <cell r="D1742" t="str">
            <v>USD</v>
          </cell>
          <cell r="E1742" t="str">
            <v>AFD</v>
          </cell>
          <cell r="F1742" t="str">
            <v>AFD CEC 1008</v>
          </cell>
          <cell r="G1742" t="str">
            <v>GOBIERNO CENTRAL</v>
          </cell>
          <cell r="H1742" t="str">
            <v xml:space="preserve"> 01.04.2017 </v>
          </cell>
          <cell r="I1742">
            <v>2168620.52</v>
          </cell>
          <cell r="J1742" t="str">
            <v xml:space="preserve">  </v>
          </cell>
          <cell r="K1742" t="str">
            <v xml:space="preserve">  </v>
          </cell>
          <cell r="L1742" t="str">
            <v xml:space="preserve">  </v>
          </cell>
          <cell r="M1742" t="str">
            <v xml:space="preserve">  </v>
          </cell>
          <cell r="N1742" t="str">
            <v xml:space="preserve">  </v>
          </cell>
          <cell r="O1742" t="str">
            <v xml:space="preserve">  </v>
          </cell>
          <cell r="P1742">
            <v>2168620.52</v>
          </cell>
        </row>
        <row r="1743">
          <cell r="H1743" t="str">
            <v xml:space="preserve">  </v>
          </cell>
          <cell r="I1743" t="str">
            <v xml:space="preserve">  </v>
          </cell>
          <cell r="J1743" t="str">
            <v xml:space="preserve">  </v>
          </cell>
          <cell r="K1743" t="str">
            <v xml:space="preserve">  </v>
          </cell>
          <cell r="L1743" t="str">
            <v xml:space="preserve">  </v>
          </cell>
          <cell r="M1743" t="str">
            <v xml:space="preserve">  </v>
          </cell>
          <cell r="N1743" t="str">
            <v xml:space="preserve">  </v>
          </cell>
          <cell r="O1743" t="str">
            <v xml:space="preserve">  </v>
          </cell>
          <cell r="P1743" t="str">
            <v xml:space="preserve">  </v>
          </cell>
        </row>
        <row r="1744">
          <cell r="H1744" t="str">
            <v xml:space="preserve">  </v>
          </cell>
          <cell r="I1744" t="str">
            <v xml:space="preserve">  </v>
          </cell>
          <cell r="J1744" t="str">
            <v xml:space="preserve">  </v>
          </cell>
          <cell r="K1744" t="str">
            <v xml:space="preserve">  </v>
          </cell>
          <cell r="L1744" t="str">
            <v xml:space="preserve">  </v>
          </cell>
          <cell r="M1744" t="str">
            <v xml:space="preserve">  </v>
          </cell>
          <cell r="N1744" t="str">
            <v xml:space="preserve">  </v>
          </cell>
          <cell r="O1744" t="str">
            <v xml:space="preserve">  </v>
          </cell>
          <cell r="P1744" t="str">
            <v xml:space="preserve">  </v>
          </cell>
        </row>
        <row r="1745">
          <cell r="H1745" t="str">
            <v xml:space="preserve">  </v>
          </cell>
          <cell r="I1745" t="str">
            <v xml:space="preserve">  </v>
          </cell>
          <cell r="J1745" t="str">
            <v xml:space="preserve">  </v>
          </cell>
          <cell r="K1745" t="str">
            <v xml:space="preserve">  </v>
          </cell>
          <cell r="L1745" t="str">
            <v xml:space="preserve">  </v>
          </cell>
          <cell r="M1745" t="str">
            <v xml:space="preserve">  </v>
          </cell>
          <cell r="N1745" t="str">
            <v xml:space="preserve">  </v>
          </cell>
          <cell r="O1745" t="str">
            <v xml:space="preserve">  </v>
          </cell>
          <cell r="P1745" t="str">
            <v xml:space="preserve">  </v>
          </cell>
        </row>
        <row r="1746">
          <cell r="H1746" t="str">
            <v xml:space="preserve">  </v>
          </cell>
          <cell r="I1746" t="str">
            <v xml:space="preserve">  </v>
          </cell>
          <cell r="J1746" t="str">
            <v xml:space="preserve">  </v>
          </cell>
          <cell r="K1746" t="str">
            <v xml:space="preserve">  </v>
          </cell>
          <cell r="L1746" t="str">
            <v xml:space="preserve">  </v>
          </cell>
          <cell r="M1746" t="str">
            <v xml:space="preserve">  </v>
          </cell>
          <cell r="N1746" t="str">
            <v xml:space="preserve">  </v>
          </cell>
          <cell r="O1746" t="str">
            <v xml:space="preserve">  </v>
          </cell>
          <cell r="P1746" t="str">
            <v xml:space="preserve">  </v>
          </cell>
        </row>
        <row r="1747">
          <cell r="H1747" t="str">
            <v xml:space="preserve">  </v>
          </cell>
          <cell r="I1747" t="str">
            <v xml:space="preserve">  </v>
          </cell>
          <cell r="J1747" t="str">
            <v xml:space="preserve">  </v>
          </cell>
          <cell r="K1747" t="str">
            <v xml:space="preserve">  </v>
          </cell>
          <cell r="L1747" t="str">
            <v xml:space="preserve">  </v>
          </cell>
          <cell r="M1747" t="str">
            <v xml:space="preserve">  </v>
          </cell>
          <cell r="N1747" t="str">
            <v xml:space="preserve">  </v>
          </cell>
          <cell r="O1747" t="str">
            <v xml:space="preserve">  </v>
          </cell>
          <cell r="P1747" t="str">
            <v xml:space="preserve">  </v>
          </cell>
        </row>
        <row r="1748">
          <cell r="C1748">
            <v>23191000</v>
          </cell>
          <cell r="D1748" t="str">
            <v>USD</v>
          </cell>
          <cell r="E1748" t="str">
            <v>AFD</v>
          </cell>
          <cell r="F1748" t="str">
            <v>AFD CEC 1010 01R</v>
          </cell>
          <cell r="G1748" t="str">
            <v>EMAP-Q</v>
          </cell>
          <cell r="H1748" t="str">
            <v xml:space="preserve"> 22.06.2017 </v>
          </cell>
          <cell r="I1748">
            <v>39666636.710000001</v>
          </cell>
          <cell r="J1748" t="str">
            <v xml:space="preserve">  </v>
          </cell>
          <cell r="K1748" t="str">
            <v xml:space="preserve">  </v>
          </cell>
          <cell r="L1748" t="str">
            <v xml:space="preserve">  </v>
          </cell>
          <cell r="M1748" t="str">
            <v xml:space="preserve">  </v>
          </cell>
          <cell r="N1748" t="str">
            <v xml:space="preserve">  </v>
          </cell>
          <cell r="O1748" t="str">
            <v xml:space="preserve">  </v>
          </cell>
          <cell r="P1748">
            <v>39666636.710000001</v>
          </cell>
        </row>
        <row r="1749">
          <cell r="H1749" t="str">
            <v xml:space="preserve">  </v>
          </cell>
          <cell r="I1749" t="str">
            <v xml:space="preserve">  </v>
          </cell>
          <cell r="J1749" t="str">
            <v xml:space="preserve">  </v>
          </cell>
          <cell r="K1749" t="str">
            <v xml:space="preserve">  </v>
          </cell>
          <cell r="L1749" t="str">
            <v xml:space="preserve">  </v>
          </cell>
          <cell r="M1749" t="str">
            <v xml:space="preserve">  </v>
          </cell>
          <cell r="N1749" t="str">
            <v xml:space="preserve">  </v>
          </cell>
          <cell r="O1749" t="str">
            <v xml:space="preserve">  </v>
          </cell>
          <cell r="P1749" t="str">
            <v xml:space="preserve">  </v>
          </cell>
        </row>
        <row r="1750">
          <cell r="H1750" t="str">
            <v xml:space="preserve">  </v>
          </cell>
          <cell r="I1750" t="str">
            <v xml:space="preserve">  </v>
          </cell>
          <cell r="J1750" t="str">
            <v xml:space="preserve">  </v>
          </cell>
          <cell r="K1750" t="str">
            <v xml:space="preserve">  </v>
          </cell>
          <cell r="L1750" t="str">
            <v xml:space="preserve">  </v>
          </cell>
          <cell r="M1750" t="str">
            <v xml:space="preserve">  </v>
          </cell>
          <cell r="N1750" t="str">
            <v xml:space="preserve">  </v>
          </cell>
          <cell r="O1750" t="str">
            <v xml:space="preserve">  </v>
          </cell>
          <cell r="P1750" t="str">
            <v xml:space="preserve">  </v>
          </cell>
        </row>
        <row r="1751">
          <cell r="H1751" t="str">
            <v xml:space="preserve">  </v>
          </cell>
          <cell r="I1751" t="str">
            <v xml:space="preserve">  </v>
          </cell>
          <cell r="J1751" t="str">
            <v xml:space="preserve">  </v>
          </cell>
          <cell r="K1751" t="str">
            <v xml:space="preserve">  </v>
          </cell>
          <cell r="L1751" t="str">
            <v xml:space="preserve">  </v>
          </cell>
          <cell r="M1751" t="str">
            <v xml:space="preserve">  </v>
          </cell>
          <cell r="N1751" t="str">
            <v xml:space="preserve">  </v>
          </cell>
          <cell r="O1751" t="str">
            <v xml:space="preserve">  </v>
          </cell>
          <cell r="P1751" t="str">
            <v xml:space="preserve">  </v>
          </cell>
        </row>
        <row r="1752">
          <cell r="H1752" t="str">
            <v xml:space="preserve">  </v>
          </cell>
          <cell r="I1752" t="str">
            <v xml:space="preserve">  </v>
          </cell>
          <cell r="J1752" t="str">
            <v xml:space="preserve">  </v>
          </cell>
          <cell r="K1752" t="str">
            <v xml:space="preserve">  </v>
          </cell>
          <cell r="L1752" t="str">
            <v xml:space="preserve">  </v>
          </cell>
          <cell r="M1752" t="str">
            <v xml:space="preserve">  </v>
          </cell>
          <cell r="N1752" t="str">
            <v xml:space="preserve">  </v>
          </cell>
          <cell r="O1752" t="str">
            <v xml:space="preserve">  </v>
          </cell>
          <cell r="P1752" t="str">
            <v xml:space="preserve">  </v>
          </cell>
        </row>
        <row r="1753">
          <cell r="H1753" t="str">
            <v xml:space="preserve">  </v>
          </cell>
          <cell r="I1753" t="str">
            <v xml:space="preserve">  </v>
          </cell>
          <cell r="J1753" t="str">
            <v xml:space="preserve">  </v>
          </cell>
          <cell r="K1753" t="str">
            <v xml:space="preserve">  </v>
          </cell>
          <cell r="L1753" t="str">
            <v xml:space="preserve">  </v>
          </cell>
          <cell r="M1753" t="str">
            <v xml:space="preserve">  </v>
          </cell>
          <cell r="N1753" t="str">
            <v xml:space="preserve">  </v>
          </cell>
          <cell r="O1753" t="str">
            <v xml:space="preserve">  </v>
          </cell>
          <cell r="P1753" t="str">
            <v xml:space="preserve">  </v>
          </cell>
        </row>
        <row r="1754">
          <cell r="C1754">
            <v>23192000</v>
          </cell>
          <cell r="D1754" t="str">
            <v>USD</v>
          </cell>
          <cell r="E1754" t="str">
            <v>AFD</v>
          </cell>
          <cell r="F1754" t="str">
            <v>AFD. USD.114.3</v>
          </cell>
          <cell r="G1754" t="str">
            <v>MUN. GUAYAQUIL</v>
          </cell>
          <cell r="H1754" t="str">
            <v xml:space="preserve"> 04.08.2017 </v>
          </cell>
          <cell r="I1754">
            <v>87654030.25</v>
          </cell>
          <cell r="J1754" t="str">
            <v xml:space="preserve">  </v>
          </cell>
          <cell r="K1754" t="str">
            <v xml:space="preserve">  </v>
          </cell>
          <cell r="L1754" t="str">
            <v xml:space="preserve">  </v>
          </cell>
          <cell r="M1754" t="str">
            <v xml:space="preserve">  </v>
          </cell>
          <cell r="N1754" t="str">
            <v xml:space="preserve">  </v>
          </cell>
          <cell r="O1754" t="str">
            <v xml:space="preserve">  </v>
          </cell>
          <cell r="P1754">
            <v>87654030.25</v>
          </cell>
        </row>
        <row r="1755">
          <cell r="H1755" t="str">
            <v xml:space="preserve">  </v>
          </cell>
          <cell r="I1755" t="str">
            <v xml:space="preserve">  </v>
          </cell>
          <cell r="J1755" t="str">
            <v xml:space="preserve">  </v>
          </cell>
          <cell r="K1755" t="str">
            <v xml:space="preserve">  </v>
          </cell>
          <cell r="L1755" t="str">
            <v xml:space="preserve">  </v>
          </cell>
          <cell r="M1755" t="str">
            <v xml:space="preserve">  </v>
          </cell>
          <cell r="N1755" t="str">
            <v xml:space="preserve">  </v>
          </cell>
          <cell r="O1755" t="str">
            <v xml:space="preserve">  </v>
          </cell>
          <cell r="P1755" t="str">
            <v xml:space="preserve">  </v>
          </cell>
        </row>
        <row r="1756">
          <cell r="H1756" t="str">
            <v xml:space="preserve">  </v>
          </cell>
          <cell r="I1756" t="str">
            <v xml:space="preserve">  </v>
          </cell>
          <cell r="J1756" t="str">
            <v xml:space="preserve">  </v>
          </cell>
          <cell r="K1756" t="str">
            <v xml:space="preserve">  </v>
          </cell>
          <cell r="L1756" t="str">
            <v xml:space="preserve">  </v>
          </cell>
          <cell r="M1756" t="str">
            <v xml:space="preserve">  </v>
          </cell>
          <cell r="N1756" t="str">
            <v xml:space="preserve">  </v>
          </cell>
          <cell r="O1756" t="str">
            <v xml:space="preserve">  </v>
          </cell>
          <cell r="P1756" t="str">
            <v xml:space="preserve">  </v>
          </cell>
        </row>
        <row r="1757">
          <cell r="H1757" t="str">
            <v xml:space="preserve">  </v>
          </cell>
          <cell r="I1757" t="str">
            <v xml:space="preserve">  </v>
          </cell>
          <cell r="J1757" t="str">
            <v xml:space="preserve">  </v>
          </cell>
          <cell r="K1757" t="str">
            <v xml:space="preserve">  </v>
          </cell>
          <cell r="L1757" t="str">
            <v xml:space="preserve">  </v>
          </cell>
          <cell r="M1757" t="str">
            <v xml:space="preserve">  </v>
          </cell>
          <cell r="N1757" t="str">
            <v xml:space="preserve">  </v>
          </cell>
          <cell r="O1757" t="str">
            <v xml:space="preserve">  </v>
          </cell>
          <cell r="P1757" t="str">
            <v xml:space="preserve">  </v>
          </cell>
        </row>
        <row r="1758">
          <cell r="H1758" t="str">
            <v xml:space="preserve">  </v>
          </cell>
          <cell r="I1758" t="str">
            <v xml:space="preserve">  </v>
          </cell>
          <cell r="J1758" t="str">
            <v xml:space="preserve">  </v>
          </cell>
          <cell r="K1758" t="str">
            <v xml:space="preserve">  </v>
          </cell>
          <cell r="L1758" t="str">
            <v xml:space="preserve">  </v>
          </cell>
          <cell r="M1758" t="str">
            <v xml:space="preserve">  </v>
          </cell>
          <cell r="N1758" t="str">
            <v xml:space="preserve">  </v>
          </cell>
          <cell r="O1758" t="str">
            <v xml:space="preserve">  </v>
          </cell>
          <cell r="P1758" t="str">
            <v xml:space="preserve">  </v>
          </cell>
        </row>
        <row r="1759">
          <cell r="H1759" t="str">
            <v xml:space="preserve">  </v>
          </cell>
          <cell r="I1759" t="str">
            <v xml:space="preserve">  </v>
          </cell>
          <cell r="J1759" t="str">
            <v xml:space="preserve">  </v>
          </cell>
          <cell r="K1759" t="str">
            <v xml:space="preserve">  </v>
          </cell>
          <cell r="L1759" t="str">
            <v xml:space="preserve">  </v>
          </cell>
          <cell r="M1759" t="str">
            <v xml:space="preserve">  </v>
          </cell>
          <cell r="N1759" t="str">
            <v xml:space="preserve">  </v>
          </cell>
          <cell r="O1759" t="str">
            <v xml:space="preserve">  </v>
          </cell>
          <cell r="P1759" t="str">
            <v xml:space="preserve">  </v>
          </cell>
        </row>
        <row r="1760">
          <cell r="C1760">
            <v>23193000</v>
          </cell>
          <cell r="D1760" t="str">
            <v>USD</v>
          </cell>
          <cell r="E1760" t="str">
            <v>AFD</v>
          </cell>
          <cell r="F1760" t="str">
            <v>AFD CEC 1012 01</v>
          </cell>
          <cell r="G1760" t="str">
            <v>GOBIERNO CENTRAL</v>
          </cell>
          <cell r="H1760" t="str">
            <v xml:space="preserve"> 11.08.2017 </v>
          </cell>
          <cell r="I1760">
            <v>38555000.059</v>
          </cell>
          <cell r="J1760" t="str">
            <v xml:space="preserve">  </v>
          </cell>
          <cell r="K1760" t="str">
            <v xml:space="preserve">  </v>
          </cell>
          <cell r="L1760" t="str">
            <v xml:space="preserve">  </v>
          </cell>
          <cell r="M1760" t="str">
            <v xml:space="preserve">  </v>
          </cell>
          <cell r="N1760" t="str">
            <v xml:space="preserve">  </v>
          </cell>
          <cell r="O1760" t="str">
            <v xml:space="preserve">  </v>
          </cell>
          <cell r="P1760">
            <v>38555000.059</v>
          </cell>
        </row>
        <row r="1761">
          <cell r="H1761" t="str">
            <v xml:space="preserve">  </v>
          </cell>
          <cell r="I1761" t="str">
            <v xml:space="preserve">  </v>
          </cell>
          <cell r="J1761" t="str">
            <v xml:space="preserve">  </v>
          </cell>
          <cell r="K1761" t="str">
            <v xml:space="preserve">  </v>
          </cell>
          <cell r="L1761" t="str">
            <v xml:space="preserve">  </v>
          </cell>
          <cell r="M1761" t="str">
            <v xml:space="preserve">  </v>
          </cell>
          <cell r="N1761" t="str">
            <v xml:space="preserve">  </v>
          </cell>
          <cell r="O1761" t="str">
            <v xml:space="preserve">  </v>
          </cell>
          <cell r="P1761" t="str">
            <v xml:space="preserve">  </v>
          </cell>
        </row>
        <row r="1762">
          <cell r="H1762" t="str">
            <v xml:space="preserve">  </v>
          </cell>
          <cell r="I1762" t="str">
            <v xml:space="preserve">  </v>
          </cell>
          <cell r="J1762" t="str">
            <v xml:space="preserve">  </v>
          </cell>
          <cell r="K1762" t="str">
            <v xml:space="preserve">  </v>
          </cell>
          <cell r="L1762" t="str">
            <v xml:space="preserve">  </v>
          </cell>
          <cell r="M1762" t="str">
            <v xml:space="preserve">  </v>
          </cell>
          <cell r="N1762" t="str">
            <v xml:space="preserve">  </v>
          </cell>
          <cell r="O1762" t="str">
            <v xml:space="preserve">  </v>
          </cell>
          <cell r="P1762" t="str">
            <v xml:space="preserve">  </v>
          </cell>
        </row>
        <row r="1763">
          <cell r="H1763" t="str">
            <v xml:space="preserve">  </v>
          </cell>
          <cell r="I1763" t="str">
            <v xml:space="preserve">  </v>
          </cell>
          <cell r="J1763" t="str">
            <v xml:space="preserve">  </v>
          </cell>
          <cell r="K1763" t="str">
            <v xml:space="preserve">  </v>
          </cell>
          <cell r="L1763" t="str">
            <v xml:space="preserve">  </v>
          </cell>
          <cell r="M1763" t="str">
            <v xml:space="preserve">  </v>
          </cell>
          <cell r="N1763" t="str">
            <v xml:space="preserve">  </v>
          </cell>
          <cell r="O1763" t="str">
            <v xml:space="preserve">  </v>
          </cell>
          <cell r="P1763" t="str">
            <v xml:space="preserve">  </v>
          </cell>
        </row>
        <row r="1764">
          <cell r="H1764" t="str">
            <v xml:space="preserve">  </v>
          </cell>
          <cell r="I1764" t="str">
            <v xml:space="preserve">  </v>
          </cell>
          <cell r="J1764" t="str">
            <v xml:space="preserve">  </v>
          </cell>
          <cell r="K1764" t="str">
            <v xml:space="preserve">  </v>
          </cell>
          <cell r="L1764" t="str">
            <v xml:space="preserve">  </v>
          </cell>
          <cell r="M1764" t="str">
            <v xml:space="preserve">  </v>
          </cell>
          <cell r="N1764" t="str">
            <v xml:space="preserve">  </v>
          </cell>
          <cell r="O1764" t="str">
            <v xml:space="preserve">  </v>
          </cell>
          <cell r="P1764" t="str">
            <v xml:space="preserve">  </v>
          </cell>
        </row>
        <row r="1765">
          <cell r="H1765" t="str">
            <v xml:space="preserve">  </v>
          </cell>
          <cell r="I1765" t="str">
            <v xml:space="preserve">  </v>
          </cell>
          <cell r="J1765" t="str">
            <v xml:space="preserve">  </v>
          </cell>
          <cell r="K1765" t="str">
            <v xml:space="preserve">  </v>
          </cell>
          <cell r="L1765" t="str">
            <v xml:space="preserve">  </v>
          </cell>
          <cell r="M1765" t="str">
            <v xml:space="preserve">  </v>
          </cell>
          <cell r="N1765" t="str">
            <v xml:space="preserve">  </v>
          </cell>
          <cell r="O1765" t="str">
            <v xml:space="preserve">  </v>
          </cell>
          <cell r="P1765" t="str">
            <v xml:space="preserve">  </v>
          </cell>
        </row>
        <row r="1766">
          <cell r="C1766">
            <v>23195000</v>
          </cell>
          <cell r="D1766" t="str">
            <v>USD</v>
          </cell>
          <cell r="E1766" t="str">
            <v>AFD</v>
          </cell>
          <cell r="F1766" t="str">
            <v>AFD CEC 1012 02U</v>
          </cell>
          <cell r="G1766" t="str">
            <v>GOBIERNO CENTRAL</v>
          </cell>
          <cell r="H1766" t="str">
            <v xml:space="preserve"> 20.12.2017 </v>
          </cell>
          <cell r="I1766">
            <v>23076666.690000001</v>
          </cell>
          <cell r="J1766" t="str">
            <v xml:space="preserve">  </v>
          </cell>
          <cell r="K1766" t="str">
            <v xml:space="preserve">  </v>
          </cell>
          <cell r="L1766" t="str">
            <v xml:space="preserve">  </v>
          </cell>
          <cell r="M1766" t="str">
            <v xml:space="preserve">  </v>
          </cell>
          <cell r="N1766" t="str">
            <v xml:space="preserve">  </v>
          </cell>
          <cell r="O1766" t="str">
            <v xml:space="preserve">  </v>
          </cell>
          <cell r="P1766">
            <v>23076666.690000001</v>
          </cell>
        </row>
        <row r="1767">
          <cell r="H1767" t="str">
            <v xml:space="preserve">  </v>
          </cell>
          <cell r="I1767" t="str">
            <v xml:space="preserve">  </v>
          </cell>
          <cell r="J1767" t="str">
            <v xml:space="preserve">  </v>
          </cell>
          <cell r="K1767" t="str">
            <v xml:space="preserve">  </v>
          </cell>
          <cell r="L1767" t="str">
            <v xml:space="preserve">  </v>
          </cell>
          <cell r="M1767" t="str">
            <v xml:space="preserve">  </v>
          </cell>
          <cell r="N1767" t="str">
            <v xml:space="preserve">  </v>
          </cell>
          <cell r="O1767" t="str">
            <v xml:space="preserve">  </v>
          </cell>
          <cell r="P1767" t="str">
            <v xml:space="preserve">  </v>
          </cell>
        </row>
        <row r="1768">
          <cell r="H1768" t="str">
            <v xml:space="preserve">  </v>
          </cell>
          <cell r="I1768" t="str">
            <v xml:space="preserve">  </v>
          </cell>
          <cell r="J1768" t="str">
            <v xml:space="preserve">  </v>
          </cell>
          <cell r="K1768" t="str">
            <v xml:space="preserve">  </v>
          </cell>
          <cell r="L1768" t="str">
            <v xml:space="preserve">  </v>
          </cell>
          <cell r="M1768" t="str">
            <v xml:space="preserve">  </v>
          </cell>
          <cell r="N1768" t="str">
            <v xml:space="preserve">  </v>
          </cell>
          <cell r="O1768" t="str">
            <v xml:space="preserve">  </v>
          </cell>
          <cell r="P1768" t="str">
            <v xml:space="preserve">  </v>
          </cell>
        </row>
        <row r="1769">
          <cell r="H1769" t="str">
            <v xml:space="preserve">  </v>
          </cell>
          <cell r="I1769" t="str">
            <v xml:space="preserve">  </v>
          </cell>
          <cell r="J1769" t="str">
            <v xml:space="preserve">  </v>
          </cell>
          <cell r="K1769" t="str">
            <v xml:space="preserve">  </v>
          </cell>
          <cell r="L1769" t="str">
            <v xml:space="preserve">  </v>
          </cell>
          <cell r="M1769" t="str">
            <v xml:space="preserve">  </v>
          </cell>
          <cell r="N1769" t="str">
            <v xml:space="preserve">  </v>
          </cell>
          <cell r="O1769" t="str">
            <v xml:space="preserve">  </v>
          </cell>
          <cell r="P1769" t="str">
            <v xml:space="preserve">  </v>
          </cell>
        </row>
        <row r="1770">
          <cell r="H1770" t="str">
            <v xml:space="preserve">  </v>
          </cell>
          <cell r="I1770" t="str">
            <v xml:space="preserve">  </v>
          </cell>
          <cell r="J1770" t="str">
            <v xml:space="preserve">  </v>
          </cell>
          <cell r="K1770" t="str">
            <v xml:space="preserve">  </v>
          </cell>
          <cell r="L1770" t="str">
            <v xml:space="preserve">  </v>
          </cell>
          <cell r="M1770" t="str">
            <v xml:space="preserve">  </v>
          </cell>
          <cell r="N1770" t="str">
            <v xml:space="preserve">  </v>
          </cell>
          <cell r="O1770" t="str">
            <v xml:space="preserve">  </v>
          </cell>
          <cell r="P1770" t="str">
            <v xml:space="preserve">  </v>
          </cell>
        </row>
        <row r="1771">
          <cell r="H1771" t="str">
            <v xml:space="preserve">  </v>
          </cell>
          <cell r="I1771" t="str">
            <v xml:space="preserve">  </v>
          </cell>
          <cell r="J1771" t="str">
            <v xml:space="preserve">  </v>
          </cell>
          <cell r="K1771" t="str">
            <v xml:space="preserve">  </v>
          </cell>
          <cell r="L1771" t="str">
            <v xml:space="preserve">  </v>
          </cell>
          <cell r="M1771" t="str">
            <v xml:space="preserve">  </v>
          </cell>
          <cell r="N1771" t="str">
            <v xml:space="preserve">  </v>
          </cell>
          <cell r="O1771" t="str">
            <v xml:space="preserve">  </v>
          </cell>
          <cell r="P1771" t="str">
            <v xml:space="preserve">  </v>
          </cell>
        </row>
        <row r="1772">
          <cell r="C1772">
            <v>23196000</v>
          </cell>
          <cell r="D1772" t="str">
            <v>CNY</v>
          </cell>
          <cell r="E1772" t="str">
            <v>EXIMBANK CHINA</v>
          </cell>
          <cell r="F1772" t="str">
            <v>EXIMBANK RMB485.6 M.</v>
          </cell>
          <cell r="G1772" t="str">
            <v>GOBIERNO CENTRAL</v>
          </cell>
          <cell r="H1772" t="str">
            <v xml:space="preserve"> 12.12.2018 </v>
          </cell>
          <cell r="I1772">
            <v>58007333.835000001</v>
          </cell>
          <cell r="J1772" t="str">
            <v xml:space="preserve">  </v>
          </cell>
          <cell r="K1772" t="str">
            <v xml:space="preserve">  </v>
          </cell>
          <cell r="L1772" t="str">
            <v xml:space="preserve">  </v>
          </cell>
          <cell r="M1772" t="str">
            <v xml:space="preserve">  </v>
          </cell>
          <cell r="N1772" t="str">
            <v xml:space="preserve">  </v>
          </cell>
          <cell r="O1772" t="str">
            <v xml:space="preserve">  </v>
          </cell>
          <cell r="P1772">
            <v>58276246.489</v>
          </cell>
        </row>
        <row r="1773">
          <cell r="H1773" t="str">
            <v xml:space="preserve">  </v>
          </cell>
          <cell r="I1773" t="str">
            <v xml:space="preserve">  </v>
          </cell>
          <cell r="J1773" t="str">
            <v xml:space="preserve">  </v>
          </cell>
          <cell r="K1773" t="str">
            <v xml:space="preserve">  </v>
          </cell>
          <cell r="L1773" t="str">
            <v xml:space="preserve">  </v>
          </cell>
          <cell r="M1773" t="str">
            <v xml:space="preserve">  </v>
          </cell>
          <cell r="N1773" t="str">
            <v xml:space="preserve">  </v>
          </cell>
          <cell r="O1773" t="str">
            <v xml:space="preserve">  </v>
          </cell>
          <cell r="P1773" t="str">
            <v xml:space="preserve">  </v>
          </cell>
        </row>
        <row r="1774">
          <cell r="H1774" t="str">
            <v xml:space="preserve">  </v>
          </cell>
          <cell r="I1774" t="str">
            <v xml:space="preserve">  </v>
          </cell>
          <cell r="J1774" t="str">
            <v xml:space="preserve">  </v>
          </cell>
          <cell r="K1774" t="str">
            <v xml:space="preserve">  </v>
          </cell>
          <cell r="L1774" t="str">
            <v xml:space="preserve">  </v>
          </cell>
          <cell r="M1774" t="str">
            <v xml:space="preserve">  </v>
          </cell>
          <cell r="N1774" t="str">
            <v xml:space="preserve">  </v>
          </cell>
          <cell r="O1774" t="str">
            <v xml:space="preserve">  </v>
          </cell>
          <cell r="P1774" t="str">
            <v xml:space="preserve">  </v>
          </cell>
        </row>
        <row r="1775">
          <cell r="H1775" t="str">
            <v xml:space="preserve">  </v>
          </cell>
          <cell r="I1775" t="str">
            <v xml:space="preserve">  </v>
          </cell>
          <cell r="J1775" t="str">
            <v xml:space="preserve">  </v>
          </cell>
          <cell r="K1775" t="str">
            <v xml:space="preserve">  </v>
          </cell>
          <cell r="L1775" t="str">
            <v xml:space="preserve">  </v>
          </cell>
          <cell r="M1775" t="str">
            <v xml:space="preserve">  </v>
          </cell>
          <cell r="N1775" t="str">
            <v xml:space="preserve">  </v>
          </cell>
          <cell r="O1775" t="str">
            <v xml:space="preserve">  </v>
          </cell>
          <cell r="P1775" t="str">
            <v xml:space="preserve">  </v>
          </cell>
        </row>
        <row r="1776">
          <cell r="H1776" t="str">
            <v xml:space="preserve">  </v>
          </cell>
          <cell r="I1776" t="str">
            <v xml:space="preserve">  </v>
          </cell>
          <cell r="J1776" t="str">
            <v xml:space="preserve">  </v>
          </cell>
          <cell r="K1776" t="str">
            <v xml:space="preserve">  </v>
          </cell>
          <cell r="L1776" t="str">
            <v xml:space="preserve">  </v>
          </cell>
          <cell r="M1776" t="str">
            <v xml:space="preserve">  </v>
          </cell>
          <cell r="N1776" t="str">
            <v xml:space="preserve">  </v>
          </cell>
          <cell r="O1776" t="str">
            <v xml:space="preserve">  </v>
          </cell>
          <cell r="P1776" t="str">
            <v xml:space="preserve">  </v>
          </cell>
        </row>
        <row r="1777">
          <cell r="H1777" t="str">
            <v xml:space="preserve">  </v>
          </cell>
          <cell r="I1777" t="str">
            <v xml:space="preserve">  </v>
          </cell>
          <cell r="J1777" t="str">
            <v xml:space="preserve">  </v>
          </cell>
          <cell r="K1777" t="str">
            <v xml:space="preserve">  </v>
          </cell>
          <cell r="L1777" t="str">
            <v xml:space="preserve">  </v>
          </cell>
          <cell r="M1777" t="str">
            <v xml:space="preserve">  </v>
          </cell>
          <cell r="N1777" t="str">
            <v xml:space="preserve">  </v>
          </cell>
          <cell r="O1777" t="str">
            <v xml:space="preserve">  </v>
          </cell>
          <cell r="P1777" t="str">
            <v xml:space="preserve">  </v>
          </cell>
        </row>
        <row r="1778">
          <cell r="C1778">
            <v>23197000</v>
          </cell>
          <cell r="D1778" t="str">
            <v>USD</v>
          </cell>
          <cell r="E1778" t="str">
            <v>BANCO DESA CHINA</v>
          </cell>
          <cell r="F1778" t="str">
            <v>CDB  LINA 5 TRAMO A</v>
          </cell>
          <cell r="G1778" t="str">
            <v>GOBIERNO CENTRAL</v>
          </cell>
          <cell r="H1778" t="str">
            <v xml:space="preserve"> 20.12.2018 </v>
          </cell>
          <cell r="I1778">
            <v>153355000</v>
          </cell>
          <cell r="J1778" t="str">
            <v xml:space="preserve">  </v>
          </cell>
          <cell r="K1778" t="str">
            <v xml:space="preserve">  </v>
          </cell>
          <cell r="L1778" t="str">
            <v xml:space="preserve">  </v>
          </cell>
          <cell r="M1778" t="str">
            <v xml:space="preserve">  </v>
          </cell>
          <cell r="N1778" t="str">
            <v xml:space="preserve">  </v>
          </cell>
          <cell r="O1778" t="str">
            <v xml:space="preserve">  </v>
          </cell>
          <cell r="P1778">
            <v>153355000</v>
          </cell>
        </row>
        <row r="1779">
          <cell r="H1779" t="str">
            <v xml:space="preserve">  </v>
          </cell>
          <cell r="I1779" t="str">
            <v xml:space="preserve">  </v>
          </cell>
          <cell r="J1779" t="str">
            <v xml:space="preserve">  </v>
          </cell>
          <cell r="K1779" t="str">
            <v xml:space="preserve">  </v>
          </cell>
          <cell r="L1779" t="str">
            <v xml:space="preserve">  </v>
          </cell>
          <cell r="M1779" t="str">
            <v xml:space="preserve">  </v>
          </cell>
          <cell r="N1779" t="str">
            <v xml:space="preserve">  </v>
          </cell>
          <cell r="O1779" t="str">
            <v xml:space="preserve">  </v>
          </cell>
          <cell r="P1779" t="str">
            <v xml:space="preserve">  </v>
          </cell>
        </row>
        <row r="1780">
          <cell r="H1780" t="str">
            <v xml:space="preserve">  </v>
          </cell>
          <cell r="I1780" t="str">
            <v xml:space="preserve">  </v>
          </cell>
          <cell r="J1780" t="str">
            <v xml:space="preserve">  </v>
          </cell>
          <cell r="K1780" t="str">
            <v xml:space="preserve">  </v>
          </cell>
          <cell r="L1780" t="str">
            <v xml:space="preserve">  </v>
          </cell>
          <cell r="M1780" t="str">
            <v xml:space="preserve">  </v>
          </cell>
          <cell r="N1780" t="str">
            <v xml:space="preserve">  </v>
          </cell>
          <cell r="O1780" t="str">
            <v xml:space="preserve">  </v>
          </cell>
          <cell r="P1780" t="str">
            <v xml:space="preserve">  </v>
          </cell>
        </row>
        <row r="1781">
          <cell r="H1781" t="str">
            <v xml:space="preserve">  </v>
          </cell>
          <cell r="I1781" t="str">
            <v xml:space="preserve">  </v>
          </cell>
          <cell r="J1781" t="str">
            <v xml:space="preserve">  </v>
          </cell>
          <cell r="K1781" t="str">
            <v xml:space="preserve">  </v>
          </cell>
          <cell r="L1781" t="str">
            <v xml:space="preserve">  </v>
          </cell>
          <cell r="M1781" t="str">
            <v xml:space="preserve">  </v>
          </cell>
          <cell r="N1781" t="str">
            <v xml:space="preserve">  </v>
          </cell>
          <cell r="O1781" t="str">
            <v xml:space="preserve">  </v>
          </cell>
          <cell r="P1781" t="str">
            <v xml:space="preserve">  </v>
          </cell>
        </row>
        <row r="1782">
          <cell r="H1782" t="str">
            <v xml:space="preserve">  </v>
          </cell>
          <cell r="I1782" t="str">
            <v xml:space="preserve">  </v>
          </cell>
          <cell r="J1782" t="str">
            <v xml:space="preserve">  </v>
          </cell>
          <cell r="K1782" t="str">
            <v xml:space="preserve">  </v>
          </cell>
          <cell r="L1782" t="str">
            <v xml:space="preserve">  </v>
          </cell>
          <cell r="M1782" t="str">
            <v xml:space="preserve">  </v>
          </cell>
          <cell r="N1782" t="str">
            <v xml:space="preserve">  </v>
          </cell>
          <cell r="O1782" t="str">
            <v xml:space="preserve">  </v>
          </cell>
          <cell r="P1782" t="str">
            <v xml:space="preserve">  </v>
          </cell>
        </row>
        <row r="1783">
          <cell r="H1783" t="str">
            <v xml:space="preserve">  </v>
          </cell>
          <cell r="I1783" t="str">
            <v xml:space="preserve">  </v>
          </cell>
          <cell r="J1783" t="str">
            <v xml:space="preserve">  </v>
          </cell>
          <cell r="K1783" t="str">
            <v xml:space="preserve">  </v>
          </cell>
          <cell r="L1783" t="str">
            <v xml:space="preserve">  </v>
          </cell>
          <cell r="M1783" t="str">
            <v xml:space="preserve">  </v>
          </cell>
          <cell r="N1783" t="str">
            <v xml:space="preserve">  </v>
          </cell>
          <cell r="O1783" t="str">
            <v xml:space="preserve">  </v>
          </cell>
          <cell r="P1783" t="str">
            <v xml:space="preserve">  </v>
          </cell>
        </row>
        <row r="1784">
          <cell r="C1784">
            <v>23197001</v>
          </cell>
          <cell r="D1784" t="str">
            <v>CNY</v>
          </cell>
          <cell r="E1784" t="str">
            <v>BANCO DESA CHINA</v>
          </cell>
          <cell r="F1784" t="str">
            <v>PLAN INVERSIONES</v>
          </cell>
          <cell r="G1784" t="str">
            <v>GOBIERNO CENTRAL</v>
          </cell>
          <cell r="H1784" t="str">
            <v xml:space="preserve"> 20.12.2018 </v>
          </cell>
          <cell r="I1784">
            <v>49764967.829000004</v>
          </cell>
          <cell r="J1784" t="str">
            <v xml:space="preserve">  </v>
          </cell>
          <cell r="K1784" t="str">
            <v xml:space="preserve">  </v>
          </cell>
          <cell r="L1784" t="str">
            <v xml:space="preserve">  </v>
          </cell>
          <cell r="M1784" t="str">
            <v xml:space="preserve">  </v>
          </cell>
          <cell r="N1784" t="str">
            <v xml:space="preserve">  </v>
          </cell>
          <cell r="O1784" t="str">
            <v xml:space="preserve">  </v>
          </cell>
          <cell r="P1784">
            <v>49995670.202</v>
          </cell>
        </row>
        <row r="1785">
          <cell r="H1785" t="str">
            <v xml:space="preserve">  </v>
          </cell>
          <cell r="I1785" t="str">
            <v xml:space="preserve">  </v>
          </cell>
          <cell r="J1785" t="str">
            <v xml:space="preserve">  </v>
          </cell>
          <cell r="K1785" t="str">
            <v xml:space="preserve">  </v>
          </cell>
          <cell r="L1785" t="str">
            <v xml:space="preserve">  </v>
          </cell>
          <cell r="M1785" t="str">
            <v xml:space="preserve">  </v>
          </cell>
          <cell r="N1785" t="str">
            <v xml:space="preserve">  </v>
          </cell>
          <cell r="O1785" t="str">
            <v xml:space="preserve">  </v>
          </cell>
          <cell r="P1785" t="str">
            <v xml:space="preserve">  </v>
          </cell>
        </row>
        <row r="1786">
          <cell r="H1786" t="str">
            <v xml:space="preserve">  </v>
          </cell>
          <cell r="I1786" t="str">
            <v xml:space="preserve">  </v>
          </cell>
          <cell r="J1786" t="str">
            <v xml:space="preserve">  </v>
          </cell>
          <cell r="K1786" t="str">
            <v xml:space="preserve">  </v>
          </cell>
          <cell r="L1786" t="str">
            <v xml:space="preserve">  </v>
          </cell>
          <cell r="M1786" t="str">
            <v xml:space="preserve">  </v>
          </cell>
          <cell r="N1786" t="str">
            <v xml:space="preserve">  </v>
          </cell>
          <cell r="O1786" t="str">
            <v xml:space="preserve">  </v>
          </cell>
          <cell r="P1786" t="str">
            <v xml:space="preserve">  </v>
          </cell>
        </row>
        <row r="1787">
          <cell r="H1787" t="str">
            <v xml:space="preserve">  </v>
          </cell>
          <cell r="I1787" t="str">
            <v xml:space="preserve">  </v>
          </cell>
          <cell r="J1787" t="str">
            <v xml:space="preserve">  </v>
          </cell>
          <cell r="K1787" t="str">
            <v xml:space="preserve">  </v>
          </cell>
          <cell r="L1787" t="str">
            <v xml:space="preserve">  </v>
          </cell>
          <cell r="M1787" t="str">
            <v xml:space="preserve">  </v>
          </cell>
          <cell r="N1787" t="str">
            <v xml:space="preserve">  </v>
          </cell>
          <cell r="O1787" t="str">
            <v xml:space="preserve">  </v>
          </cell>
          <cell r="P1787" t="str">
            <v xml:space="preserve">  </v>
          </cell>
        </row>
        <row r="1788">
          <cell r="H1788" t="str">
            <v xml:space="preserve">  </v>
          </cell>
          <cell r="I1788" t="str">
            <v xml:space="preserve">  </v>
          </cell>
          <cell r="J1788" t="str">
            <v xml:space="preserve">  </v>
          </cell>
          <cell r="K1788" t="str">
            <v xml:space="preserve">  </v>
          </cell>
          <cell r="L1788" t="str">
            <v xml:space="preserve">  </v>
          </cell>
          <cell r="M1788" t="str">
            <v xml:space="preserve">  </v>
          </cell>
          <cell r="N1788" t="str">
            <v xml:space="preserve">  </v>
          </cell>
          <cell r="O1788" t="str">
            <v xml:space="preserve">  </v>
          </cell>
          <cell r="P1788" t="str">
            <v xml:space="preserve">  </v>
          </cell>
        </row>
        <row r="1789">
          <cell r="H1789" t="str">
            <v xml:space="preserve">  </v>
          </cell>
          <cell r="I1789" t="str">
            <v xml:space="preserve">  </v>
          </cell>
          <cell r="J1789" t="str">
            <v xml:space="preserve">  </v>
          </cell>
          <cell r="K1789" t="str">
            <v xml:space="preserve">  </v>
          </cell>
          <cell r="L1789" t="str">
            <v xml:space="preserve">  </v>
          </cell>
          <cell r="M1789" t="str">
            <v xml:space="preserve">  </v>
          </cell>
          <cell r="N1789" t="str">
            <v xml:space="preserve">  </v>
          </cell>
          <cell r="O1789" t="str">
            <v xml:space="preserve">  </v>
          </cell>
          <cell r="P1789" t="str">
            <v xml:space="preserve">  </v>
          </cell>
        </row>
        <row r="1790">
          <cell r="C1790">
            <v>23198000</v>
          </cell>
          <cell r="D1790" t="str">
            <v>USD</v>
          </cell>
          <cell r="E1790" t="str">
            <v>AFD</v>
          </cell>
          <cell r="F1790" t="str">
            <v>AFD CEC1019 01A</v>
          </cell>
          <cell r="G1790" t="str">
            <v>EMAPA-G</v>
          </cell>
          <cell r="H1790" t="str">
            <v xml:space="preserve"> 28.08.2019 </v>
          </cell>
          <cell r="I1790">
            <v>66295283.109999999</v>
          </cell>
          <cell r="J1790" t="str">
            <v xml:space="preserve">  </v>
          </cell>
          <cell r="K1790">
            <v>2010545.82</v>
          </cell>
          <cell r="L1790">
            <v>1505168.98</v>
          </cell>
          <cell r="M1790">
            <v>34969.26</v>
          </cell>
          <cell r="N1790" t="str">
            <v xml:space="preserve">  </v>
          </cell>
          <cell r="O1790" t="str">
            <v xml:space="preserve">  </v>
          </cell>
          <cell r="P1790">
            <v>64284737.289999999</v>
          </cell>
        </row>
        <row r="1791">
          <cell r="H1791" t="str">
            <v xml:space="preserve">  </v>
          </cell>
          <cell r="I1791" t="str">
            <v xml:space="preserve">  </v>
          </cell>
          <cell r="J1791" t="str">
            <v xml:space="preserve">  </v>
          </cell>
          <cell r="K1791" t="str">
            <v xml:space="preserve">  </v>
          </cell>
          <cell r="L1791" t="str">
            <v xml:space="preserve">  </v>
          </cell>
          <cell r="M1791" t="str">
            <v xml:space="preserve">  </v>
          </cell>
          <cell r="N1791" t="str">
            <v xml:space="preserve">  </v>
          </cell>
          <cell r="O1791" t="str">
            <v xml:space="preserve">  </v>
          </cell>
          <cell r="P1791" t="str">
            <v xml:space="preserve">  </v>
          </cell>
        </row>
        <row r="1792">
          <cell r="H1792" t="str">
            <v xml:space="preserve">  </v>
          </cell>
          <cell r="I1792" t="str">
            <v xml:space="preserve">  </v>
          </cell>
          <cell r="J1792" t="str">
            <v xml:space="preserve">  </v>
          </cell>
          <cell r="K1792" t="str">
            <v xml:space="preserve">  </v>
          </cell>
          <cell r="L1792" t="str">
            <v xml:space="preserve">  </v>
          </cell>
          <cell r="M1792" t="str">
            <v xml:space="preserve">  </v>
          </cell>
          <cell r="N1792" t="str">
            <v xml:space="preserve">  </v>
          </cell>
          <cell r="O1792" t="str">
            <v xml:space="preserve">  </v>
          </cell>
          <cell r="P1792" t="str">
            <v xml:space="preserve">  </v>
          </cell>
        </row>
        <row r="1793">
          <cell r="H1793" t="str">
            <v xml:space="preserve">  </v>
          </cell>
          <cell r="I1793" t="str">
            <v xml:space="preserve">  </v>
          </cell>
          <cell r="J1793" t="str">
            <v xml:space="preserve">  </v>
          </cell>
          <cell r="K1793" t="str">
            <v xml:space="preserve">  </v>
          </cell>
          <cell r="L1793" t="str">
            <v xml:space="preserve">  </v>
          </cell>
          <cell r="M1793" t="str">
            <v xml:space="preserve">  </v>
          </cell>
          <cell r="N1793" t="str">
            <v xml:space="preserve">  </v>
          </cell>
          <cell r="O1793" t="str">
            <v xml:space="preserve">  </v>
          </cell>
          <cell r="P1793" t="str">
            <v xml:space="preserve">  </v>
          </cell>
        </row>
        <row r="1794">
          <cell r="H1794" t="str">
            <v xml:space="preserve">  </v>
          </cell>
          <cell r="I1794" t="str">
            <v xml:space="preserve">  </v>
          </cell>
          <cell r="J1794" t="str">
            <v xml:space="preserve">  </v>
          </cell>
          <cell r="K1794" t="str">
            <v xml:space="preserve">  </v>
          </cell>
          <cell r="L1794" t="str">
            <v xml:space="preserve">  </v>
          </cell>
          <cell r="M1794" t="str">
            <v xml:space="preserve">  </v>
          </cell>
          <cell r="N1794" t="str">
            <v xml:space="preserve">  </v>
          </cell>
          <cell r="O1794" t="str">
            <v xml:space="preserve">  </v>
          </cell>
          <cell r="P1794" t="str">
            <v xml:space="preserve">  </v>
          </cell>
        </row>
        <row r="1795">
          <cell r="H1795" t="str">
            <v xml:space="preserve">  </v>
          </cell>
          <cell r="I1795" t="str">
            <v xml:space="preserve">  </v>
          </cell>
          <cell r="J1795" t="str">
            <v xml:space="preserve">  </v>
          </cell>
          <cell r="K1795" t="str">
            <v xml:space="preserve">  </v>
          </cell>
          <cell r="L1795" t="str">
            <v xml:space="preserve">  </v>
          </cell>
          <cell r="M1795" t="str">
            <v xml:space="preserve">  </v>
          </cell>
          <cell r="N1795" t="str">
            <v xml:space="preserve">  </v>
          </cell>
          <cell r="O1795" t="str">
            <v xml:space="preserve">  </v>
          </cell>
          <cell r="P1795" t="str">
            <v xml:space="preserve">  </v>
          </cell>
        </row>
        <row r="1796">
          <cell r="C1796">
            <v>23199000</v>
          </cell>
          <cell r="D1796" t="str">
            <v>USD</v>
          </cell>
          <cell r="E1796" t="str">
            <v>AFD</v>
          </cell>
          <cell r="F1796" t="str">
            <v>AFD CEC 1031 01U</v>
          </cell>
          <cell r="G1796" t="str">
            <v>GOBIERNO CENTRAL</v>
          </cell>
          <cell r="H1796" t="str">
            <v xml:space="preserve"> 22.11.2019 </v>
          </cell>
          <cell r="I1796">
            <v>74666666.659999996</v>
          </cell>
          <cell r="J1796" t="str">
            <v xml:space="preserve">  </v>
          </cell>
          <cell r="K1796">
            <v>2666666.67</v>
          </cell>
          <cell r="L1796">
            <v>1894218.66</v>
          </cell>
          <cell r="M1796" t="str">
            <v xml:space="preserve">  </v>
          </cell>
          <cell r="N1796" t="str">
            <v xml:space="preserve">  </v>
          </cell>
          <cell r="O1796" t="str">
            <v xml:space="preserve">  </v>
          </cell>
          <cell r="P1796">
            <v>71999999.989999995</v>
          </cell>
        </row>
        <row r="1797">
          <cell r="H1797" t="str">
            <v xml:space="preserve">  </v>
          </cell>
          <cell r="I1797" t="str">
            <v xml:space="preserve">  </v>
          </cell>
          <cell r="J1797" t="str">
            <v xml:space="preserve">  </v>
          </cell>
          <cell r="K1797" t="str">
            <v xml:space="preserve">  </v>
          </cell>
          <cell r="L1797" t="str">
            <v xml:space="preserve">  </v>
          </cell>
          <cell r="M1797" t="str">
            <v xml:space="preserve">  </v>
          </cell>
          <cell r="N1797" t="str">
            <v xml:space="preserve">  </v>
          </cell>
          <cell r="O1797" t="str">
            <v xml:space="preserve">  </v>
          </cell>
          <cell r="P1797" t="str">
            <v xml:space="preserve">  </v>
          </cell>
        </row>
        <row r="1798">
          <cell r="H1798" t="str">
            <v xml:space="preserve">  </v>
          </cell>
          <cell r="I1798" t="str">
            <v xml:space="preserve">  </v>
          </cell>
          <cell r="J1798" t="str">
            <v xml:space="preserve">  </v>
          </cell>
          <cell r="K1798" t="str">
            <v xml:space="preserve">  </v>
          </cell>
          <cell r="L1798" t="str">
            <v xml:space="preserve">  </v>
          </cell>
          <cell r="M1798" t="str">
            <v xml:space="preserve">  </v>
          </cell>
          <cell r="N1798" t="str">
            <v xml:space="preserve">  </v>
          </cell>
          <cell r="O1798" t="str">
            <v xml:space="preserve">  </v>
          </cell>
          <cell r="P1798" t="str">
            <v xml:space="preserve">  </v>
          </cell>
        </row>
        <row r="1799">
          <cell r="H1799" t="str">
            <v xml:space="preserve">  </v>
          </cell>
          <cell r="I1799" t="str">
            <v xml:space="preserve">  </v>
          </cell>
          <cell r="J1799" t="str">
            <v xml:space="preserve">  </v>
          </cell>
          <cell r="K1799" t="str">
            <v xml:space="preserve">  </v>
          </cell>
          <cell r="L1799" t="str">
            <v xml:space="preserve">  </v>
          </cell>
          <cell r="M1799" t="str">
            <v xml:space="preserve">  </v>
          </cell>
          <cell r="N1799" t="str">
            <v xml:space="preserve">  </v>
          </cell>
          <cell r="O1799" t="str">
            <v xml:space="preserve">  </v>
          </cell>
          <cell r="P1799" t="str">
            <v xml:space="preserve">  </v>
          </cell>
        </row>
        <row r="1800">
          <cell r="H1800" t="str">
            <v xml:space="preserve">  </v>
          </cell>
          <cell r="I1800" t="str">
            <v xml:space="preserve">  </v>
          </cell>
          <cell r="J1800" t="str">
            <v xml:space="preserve">  </v>
          </cell>
          <cell r="K1800" t="str">
            <v xml:space="preserve">  </v>
          </cell>
          <cell r="L1800" t="str">
            <v xml:space="preserve">  </v>
          </cell>
          <cell r="M1800" t="str">
            <v xml:space="preserve">  </v>
          </cell>
          <cell r="N1800" t="str">
            <v xml:space="preserve">  </v>
          </cell>
          <cell r="O1800" t="str">
            <v xml:space="preserve">  </v>
          </cell>
          <cell r="P1800" t="str">
            <v xml:space="preserve">  </v>
          </cell>
        </row>
        <row r="1801">
          <cell r="H1801" t="str">
            <v xml:space="preserve">  </v>
          </cell>
          <cell r="I1801" t="str">
            <v xml:space="preserve">  </v>
          </cell>
          <cell r="J1801" t="str">
            <v xml:space="preserve">  </v>
          </cell>
          <cell r="K1801" t="str">
            <v xml:space="preserve">  </v>
          </cell>
          <cell r="L1801" t="str">
            <v xml:space="preserve">  </v>
          </cell>
          <cell r="M1801" t="str">
            <v xml:space="preserve">  </v>
          </cell>
          <cell r="N1801" t="str">
            <v xml:space="preserve">  </v>
          </cell>
          <cell r="O1801" t="str">
            <v xml:space="preserve">  </v>
          </cell>
          <cell r="P1801" t="str">
            <v xml:space="preserve">  </v>
          </cell>
        </row>
        <row r="1802">
          <cell r="C1802">
            <v>23200000</v>
          </cell>
          <cell r="D1802" t="str">
            <v>CNY</v>
          </cell>
          <cell r="E1802" t="str">
            <v>EXIMBANK CHINA</v>
          </cell>
          <cell r="F1802" t="str">
            <v>EXIMBANK  CH RMB733</v>
          </cell>
          <cell r="G1802" t="str">
            <v>GOBIERNO CENTRAL</v>
          </cell>
          <cell r="H1802" t="str">
            <v xml:space="preserve"> 04.11.2019 </v>
          </cell>
          <cell r="I1802">
            <v>36312104.572999999</v>
          </cell>
          <cell r="J1802" t="str">
            <v xml:space="preserve">  </v>
          </cell>
          <cell r="K1802" t="str">
            <v xml:space="preserve">  </v>
          </cell>
          <cell r="L1802" t="str">
            <v xml:space="preserve">  </v>
          </cell>
          <cell r="M1802" t="str">
            <v xml:space="preserve">  </v>
          </cell>
          <cell r="N1802" t="str">
            <v xml:space="preserve">  </v>
          </cell>
          <cell r="O1802" t="str">
            <v xml:space="preserve">  </v>
          </cell>
          <cell r="P1802">
            <v>36480441.638999999</v>
          </cell>
        </row>
        <row r="1803">
          <cell r="H1803" t="str">
            <v xml:space="preserve">  </v>
          </cell>
          <cell r="I1803" t="str">
            <v xml:space="preserve">  </v>
          </cell>
          <cell r="J1803" t="str">
            <v xml:space="preserve">  </v>
          </cell>
          <cell r="K1803" t="str">
            <v xml:space="preserve">  </v>
          </cell>
          <cell r="L1803" t="str">
            <v xml:space="preserve">  </v>
          </cell>
          <cell r="M1803" t="str">
            <v xml:space="preserve">  </v>
          </cell>
          <cell r="N1803" t="str">
            <v xml:space="preserve">  </v>
          </cell>
          <cell r="O1803" t="str">
            <v xml:space="preserve">  </v>
          </cell>
          <cell r="P1803" t="str">
            <v xml:space="preserve">  </v>
          </cell>
        </row>
        <row r="1804">
          <cell r="H1804" t="str">
            <v xml:space="preserve">  </v>
          </cell>
          <cell r="I1804" t="str">
            <v xml:space="preserve">  </v>
          </cell>
          <cell r="J1804" t="str">
            <v xml:space="preserve">  </v>
          </cell>
          <cell r="K1804" t="str">
            <v xml:space="preserve">  </v>
          </cell>
          <cell r="L1804" t="str">
            <v xml:space="preserve">  </v>
          </cell>
          <cell r="M1804" t="str">
            <v xml:space="preserve">  </v>
          </cell>
          <cell r="N1804" t="str">
            <v xml:space="preserve">  </v>
          </cell>
          <cell r="O1804" t="str">
            <v xml:space="preserve">  </v>
          </cell>
          <cell r="P1804" t="str">
            <v xml:space="preserve">  </v>
          </cell>
        </row>
        <row r="1805">
          <cell r="H1805" t="str">
            <v xml:space="preserve">  </v>
          </cell>
          <cell r="I1805" t="str">
            <v xml:space="preserve">  </v>
          </cell>
          <cell r="J1805" t="str">
            <v xml:space="preserve">  </v>
          </cell>
          <cell r="K1805" t="str">
            <v xml:space="preserve">  </v>
          </cell>
          <cell r="L1805" t="str">
            <v xml:space="preserve">  </v>
          </cell>
          <cell r="M1805" t="str">
            <v xml:space="preserve">  </v>
          </cell>
          <cell r="N1805" t="str">
            <v xml:space="preserve">  </v>
          </cell>
          <cell r="O1805" t="str">
            <v xml:space="preserve">  </v>
          </cell>
          <cell r="P1805" t="str">
            <v xml:space="preserve">  </v>
          </cell>
        </row>
        <row r="1806">
          <cell r="H1806" t="str">
            <v xml:space="preserve">  </v>
          </cell>
          <cell r="I1806" t="str">
            <v xml:space="preserve">  </v>
          </cell>
          <cell r="J1806" t="str">
            <v xml:space="preserve">  </v>
          </cell>
          <cell r="K1806" t="str">
            <v xml:space="preserve">  </v>
          </cell>
          <cell r="L1806" t="str">
            <v xml:space="preserve">  </v>
          </cell>
          <cell r="M1806" t="str">
            <v xml:space="preserve">  </v>
          </cell>
          <cell r="N1806" t="str">
            <v xml:space="preserve">  </v>
          </cell>
          <cell r="O1806" t="str">
            <v xml:space="preserve">  </v>
          </cell>
          <cell r="P1806" t="str">
            <v xml:space="preserve">  </v>
          </cell>
        </row>
        <row r="1807">
          <cell r="H1807" t="str">
            <v xml:space="preserve">  </v>
          </cell>
          <cell r="I1807" t="str">
            <v xml:space="preserve">  </v>
          </cell>
          <cell r="J1807" t="str">
            <v xml:space="preserve">  </v>
          </cell>
          <cell r="K1807" t="str">
            <v xml:space="preserve">  </v>
          </cell>
          <cell r="L1807" t="str">
            <v xml:space="preserve">  </v>
          </cell>
          <cell r="M1807" t="str">
            <v xml:space="preserve">  </v>
          </cell>
          <cell r="N1807" t="str">
            <v xml:space="preserve">  </v>
          </cell>
          <cell r="O1807" t="str">
            <v xml:space="preserve">  </v>
          </cell>
          <cell r="P1807" t="str">
            <v xml:space="preserve">  </v>
          </cell>
        </row>
        <row r="1808">
          <cell r="C1808">
            <v>23201000</v>
          </cell>
          <cell r="D1808" t="str">
            <v>CNY</v>
          </cell>
          <cell r="E1808" t="str">
            <v>EXIMBANK CHINA</v>
          </cell>
          <cell r="F1808" t="str">
            <v>EXIMBANK RMB 390.1</v>
          </cell>
          <cell r="G1808" t="str">
            <v>GOBIERNO CENTRAL</v>
          </cell>
          <cell r="H1808" t="str">
            <v xml:space="preserve"> 04.11.2019 </v>
          </cell>
          <cell r="I1808">
            <v>44849942.052000001</v>
          </cell>
          <cell r="J1808" t="str">
            <v xml:space="preserve">  </v>
          </cell>
          <cell r="K1808" t="str">
            <v xml:space="preserve">  </v>
          </cell>
          <cell r="L1808" t="str">
            <v xml:space="preserve">  </v>
          </cell>
          <cell r="M1808" t="str">
            <v xml:space="preserve">  </v>
          </cell>
          <cell r="N1808" t="str">
            <v xml:space="preserve">  </v>
          </cell>
          <cell r="O1808" t="str">
            <v xml:space="preserve">  </v>
          </cell>
          <cell r="P1808">
            <v>45057859.156999998</v>
          </cell>
        </row>
        <row r="1809">
          <cell r="H1809" t="str">
            <v xml:space="preserve">  </v>
          </cell>
          <cell r="I1809" t="str">
            <v xml:space="preserve">  </v>
          </cell>
          <cell r="J1809" t="str">
            <v xml:space="preserve">  </v>
          </cell>
          <cell r="K1809" t="str">
            <v xml:space="preserve">  </v>
          </cell>
          <cell r="L1809" t="str">
            <v xml:space="preserve">  </v>
          </cell>
          <cell r="M1809" t="str">
            <v xml:space="preserve">  </v>
          </cell>
          <cell r="N1809" t="str">
            <v xml:space="preserve">  </v>
          </cell>
          <cell r="O1809" t="str">
            <v xml:space="preserve">  </v>
          </cell>
          <cell r="P1809" t="str">
            <v xml:space="preserve">  </v>
          </cell>
        </row>
        <row r="1810">
          <cell r="H1810" t="str">
            <v xml:space="preserve">  </v>
          </cell>
          <cell r="I1810" t="str">
            <v xml:space="preserve">  </v>
          </cell>
          <cell r="J1810" t="str">
            <v xml:space="preserve">  </v>
          </cell>
          <cell r="K1810" t="str">
            <v xml:space="preserve">  </v>
          </cell>
          <cell r="L1810" t="str">
            <v xml:space="preserve">  </v>
          </cell>
          <cell r="M1810" t="str">
            <v xml:space="preserve">  </v>
          </cell>
          <cell r="N1810" t="str">
            <v xml:space="preserve">  </v>
          </cell>
          <cell r="O1810" t="str">
            <v xml:space="preserve">  </v>
          </cell>
          <cell r="P1810" t="str">
            <v xml:space="preserve">  </v>
          </cell>
        </row>
        <row r="1811">
          <cell r="H1811" t="str">
            <v xml:space="preserve">  </v>
          </cell>
          <cell r="I1811" t="str">
            <v xml:space="preserve">  </v>
          </cell>
          <cell r="J1811" t="str">
            <v xml:space="preserve">  </v>
          </cell>
          <cell r="K1811" t="str">
            <v xml:space="preserve">  </v>
          </cell>
          <cell r="L1811" t="str">
            <v xml:space="preserve">  </v>
          </cell>
          <cell r="M1811" t="str">
            <v xml:space="preserve">  </v>
          </cell>
          <cell r="N1811" t="str">
            <v xml:space="preserve">  </v>
          </cell>
          <cell r="O1811" t="str">
            <v xml:space="preserve">  </v>
          </cell>
          <cell r="P1811" t="str">
            <v xml:space="preserve">  </v>
          </cell>
        </row>
        <row r="1812">
          <cell r="H1812" t="str">
            <v xml:space="preserve">  </v>
          </cell>
          <cell r="I1812" t="str">
            <v xml:space="preserve">  </v>
          </cell>
          <cell r="J1812" t="str">
            <v xml:space="preserve">  </v>
          </cell>
          <cell r="K1812" t="str">
            <v xml:space="preserve">  </v>
          </cell>
          <cell r="L1812" t="str">
            <v xml:space="preserve">  </v>
          </cell>
          <cell r="M1812" t="str">
            <v xml:space="preserve">  </v>
          </cell>
          <cell r="N1812" t="str">
            <v xml:space="preserve">  </v>
          </cell>
          <cell r="O1812" t="str">
            <v xml:space="preserve">  </v>
          </cell>
          <cell r="P1812" t="str">
            <v xml:space="preserve">  </v>
          </cell>
        </row>
        <row r="1813">
          <cell r="H1813" t="str">
            <v xml:space="preserve">  </v>
          </cell>
          <cell r="I1813" t="str">
            <v xml:space="preserve">  </v>
          </cell>
          <cell r="J1813" t="str">
            <v xml:space="preserve">  </v>
          </cell>
          <cell r="K1813" t="str">
            <v xml:space="preserve">  </v>
          </cell>
          <cell r="L1813" t="str">
            <v xml:space="preserve">  </v>
          </cell>
          <cell r="M1813" t="str">
            <v xml:space="preserve">  </v>
          </cell>
          <cell r="N1813" t="str">
            <v xml:space="preserve">  </v>
          </cell>
          <cell r="O1813" t="str">
            <v xml:space="preserve">  </v>
          </cell>
          <cell r="P1813" t="str">
            <v xml:space="preserve">  </v>
          </cell>
        </row>
        <row r="1814">
          <cell r="C1814">
            <v>23202000</v>
          </cell>
          <cell r="D1814" t="str">
            <v>USD</v>
          </cell>
          <cell r="E1814" t="str">
            <v>AFD</v>
          </cell>
          <cell r="F1814" t="str">
            <v>AFD CEC 1034 01X</v>
          </cell>
          <cell r="G1814" t="str">
            <v>GOBIERNO CENTRAL</v>
          </cell>
          <cell r="H1814" t="str">
            <v xml:space="preserve"> 10.12.2019 </v>
          </cell>
          <cell r="I1814">
            <v>145000000</v>
          </cell>
          <cell r="J1814" t="str">
            <v xml:space="preserve">  </v>
          </cell>
          <cell r="K1814">
            <v>5000000</v>
          </cell>
          <cell r="L1814">
            <v>2341911.11</v>
          </cell>
          <cell r="M1814" t="str">
            <v xml:space="preserve">  </v>
          </cell>
          <cell r="N1814" t="str">
            <v xml:space="preserve">  </v>
          </cell>
          <cell r="O1814" t="str">
            <v xml:space="preserve">  </v>
          </cell>
          <cell r="P1814">
            <v>140000000</v>
          </cell>
        </row>
        <row r="1815">
          <cell r="H1815" t="str">
            <v xml:space="preserve">  </v>
          </cell>
          <cell r="I1815" t="str">
            <v xml:space="preserve">  </v>
          </cell>
          <cell r="J1815" t="str">
            <v xml:space="preserve">  </v>
          </cell>
          <cell r="K1815" t="str">
            <v xml:space="preserve">  </v>
          </cell>
          <cell r="L1815" t="str">
            <v xml:space="preserve">  </v>
          </cell>
          <cell r="M1815" t="str">
            <v xml:space="preserve">  </v>
          </cell>
          <cell r="N1815" t="str">
            <v xml:space="preserve">  </v>
          </cell>
          <cell r="O1815" t="str">
            <v xml:space="preserve">  </v>
          </cell>
          <cell r="P1815" t="str">
            <v xml:space="preserve">  </v>
          </cell>
        </row>
        <row r="1816">
          <cell r="H1816" t="str">
            <v xml:space="preserve">  </v>
          </cell>
          <cell r="I1816" t="str">
            <v xml:space="preserve">  </v>
          </cell>
          <cell r="J1816" t="str">
            <v xml:space="preserve">  </v>
          </cell>
          <cell r="K1816" t="str">
            <v xml:space="preserve">  </v>
          </cell>
          <cell r="L1816" t="str">
            <v xml:space="preserve">  </v>
          </cell>
          <cell r="M1816" t="str">
            <v xml:space="preserve">  </v>
          </cell>
          <cell r="N1816" t="str">
            <v xml:space="preserve">  </v>
          </cell>
          <cell r="O1816" t="str">
            <v xml:space="preserve">  </v>
          </cell>
          <cell r="P1816" t="str">
            <v xml:space="preserve">  </v>
          </cell>
        </row>
        <row r="1817">
          <cell r="H1817" t="str">
            <v xml:space="preserve">  </v>
          </cell>
          <cell r="I1817" t="str">
            <v xml:space="preserve">  </v>
          </cell>
          <cell r="J1817" t="str">
            <v xml:space="preserve">  </v>
          </cell>
          <cell r="K1817" t="str">
            <v xml:space="preserve">  </v>
          </cell>
          <cell r="L1817" t="str">
            <v xml:space="preserve">  </v>
          </cell>
          <cell r="M1817" t="str">
            <v xml:space="preserve">  </v>
          </cell>
          <cell r="N1817" t="str">
            <v xml:space="preserve">  </v>
          </cell>
          <cell r="O1817" t="str">
            <v xml:space="preserve">  </v>
          </cell>
          <cell r="P1817" t="str">
            <v xml:space="preserve">  </v>
          </cell>
        </row>
        <row r="1818">
          <cell r="H1818" t="str">
            <v xml:space="preserve">  </v>
          </cell>
          <cell r="I1818" t="str">
            <v xml:space="preserve">  </v>
          </cell>
          <cell r="J1818" t="str">
            <v xml:space="preserve">  </v>
          </cell>
          <cell r="K1818" t="str">
            <v xml:space="preserve">  </v>
          </cell>
          <cell r="L1818" t="str">
            <v xml:space="preserve">  </v>
          </cell>
          <cell r="M1818" t="str">
            <v xml:space="preserve">  </v>
          </cell>
          <cell r="N1818" t="str">
            <v xml:space="preserve">  </v>
          </cell>
          <cell r="O1818" t="str">
            <v xml:space="preserve">  </v>
          </cell>
          <cell r="P1818" t="str">
            <v xml:space="preserve">  </v>
          </cell>
        </row>
        <row r="1819">
          <cell r="H1819" t="str">
            <v xml:space="preserve">  </v>
          </cell>
          <cell r="I1819" t="str">
            <v xml:space="preserve">  </v>
          </cell>
          <cell r="J1819" t="str">
            <v xml:space="preserve">  </v>
          </cell>
          <cell r="K1819" t="str">
            <v xml:space="preserve">  </v>
          </cell>
          <cell r="L1819" t="str">
            <v xml:space="preserve">  </v>
          </cell>
          <cell r="M1819" t="str">
            <v xml:space="preserve">  </v>
          </cell>
          <cell r="N1819" t="str">
            <v xml:space="preserve">  </v>
          </cell>
          <cell r="O1819" t="str">
            <v xml:space="preserve">  </v>
          </cell>
          <cell r="P1819" t="str">
            <v xml:space="preserve">  </v>
          </cell>
        </row>
        <row r="1820">
          <cell r="C1820">
            <v>23203000</v>
          </cell>
          <cell r="D1820" t="str">
            <v>EUR</v>
          </cell>
          <cell r="E1820" t="str">
            <v>KFW</v>
          </cell>
          <cell r="F1820" t="str">
            <v>KFW 201465020</v>
          </cell>
          <cell r="G1820" t="str">
            <v>CON. PROV. TUNGURAHU</v>
          </cell>
          <cell r="H1820" t="str">
            <v xml:space="preserve"> 23.12.2019 </v>
          </cell>
          <cell r="I1820">
            <v>11329456.262</v>
          </cell>
          <cell r="J1820" t="str">
            <v xml:space="preserve">  </v>
          </cell>
          <cell r="K1820" t="str">
            <v xml:space="preserve">  </v>
          </cell>
          <cell r="L1820" t="str">
            <v xml:space="preserve">  </v>
          </cell>
          <cell r="M1820" t="str">
            <v xml:space="preserve">  </v>
          </cell>
          <cell r="N1820" t="str">
            <v xml:space="preserve">  </v>
          </cell>
          <cell r="O1820" t="str">
            <v xml:space="preserve">  </v>
          </cell>
          <cell r="P1820">
            <v>11471382.213</v>
          </cell>
        </row>
        <row r="1821">
          <cell r="H1821" t="str">
            <v xml:space="preserve">  </v>
          </cell>
          <cell r="I1821" t="str">
            <v xml:space="preserve">  </v>
          </cell>
          <cell r="J1821" t="str">
            <v xml:space="preserve">  </v>
          </cell>
          <cell r="K1821" t="str">
            <v xml:space="preserve">  </v>
          </cell>
          <cell r="L1821" t="str">
            <v xml:space="preserve">  </v>
          </cell>
          <cell r="M1821" t="str">
            <v xml:space="preserve">  </v>
          </cell>
          <cell r="N1821" t="str">
            <v xml:space="preserve">  </v>
          </cell>
          <cell r="O1821" t="str">
            <v xml:space="preserve">  </v>
          </cell>
          <cell r="P1821" t="str">
            <v xml:space="preserve">  </v>
          </cell>
        </row>
        <row r="1822">
          <cell r="H1822" t="str">
            <v xml:space="preserve">  </v>
          </cell>
          <cell r="I1822" t="str">
            <v xml:space="preserve">  </v>
          </cell>
          <cell r="J1822" t="str">
            <v xml:space="preserve">  </v>
          </cell>
          <cell r="K1822" t="str">
            <v xml:space="preserve">  </v>
          </cell>
          <cell r="L1822" t="str">
            <v xml:space="preserve">  </v>
          </cell>
          <cell r="M1822" t="str">
            <v xml:space="preserve">  </v>
          </cell>
          <cell r="N1822" t="str">
            <v xml:space="preserve">  </v>
          </cell>
          <cell r="O1822" t="str">
            <v xml:space="preserve">  </v>
          </cell>
          <cell r="P1822" t="str">
            <v xml:space="preserve">  </v>
          </cell>
        </row>
        <row r="1823">
          <cell r="H1823" t="str">
            <v xml:space="preserve">  </v>
          </cell>
          <cell r="I1823" t="str">
            <v xml:space="preserve">  </v>
          </cell>
          <cell r="J1823" t="str">
            <v xml:space="preserve">  </v>
          </cell>
          <cell r="K1823" t="str">
            <v xml:space="preserve">  </v>
          </cell>
          <cell r="L1823" t="str">
            <v xml:space="preserve">  </v>
          </cell>
          <cell r="M1823" t="str">
            <v xml:space="preserve">  </v>
          </cell>
          <cell r="N1823" t="str">
            <v xml:space="preserve">  </v>
          </cell>
          <cell r="O1823" t="str">
            <v xml:space="preserve">  </v>
          </cell>
          <cell r="P1823" t="str">
            <v xml:space="preserve">  </v>
          </cell>
        </row>
        <row r="1824">
          <cell r="H1824" t="str">
            <v xml:space="preserve">  </v>
          </cell>
          <cell r="I1824" t="str">
            <v xml:space="preserve">  </v>
          </cell>
          <cell r="J1824" t="str">
            <v xml:space="preserve">  </v>
          </cell>
          <cell r="K1824" t="str">
            <v xml:space="preserve">  </v>
          </cell>
          <cell r="L1824" t="str">
            <v xml:space="preserve">  </v>
          </cell>
          <cell r="M1824" t="str">
            <v xml:space="preserve">  </v>
          </cell>
          <cell r="N1824" t="str">
            <v xml:space="preserve">  </v>
          </cell>
          <cell r="O1824" t="str">
            <v xml:space="preserve">  </v>
          </cell>
          <cell r="P1824" t="str">
            <v xml:space="preserve">  </v>
          </cell>
        </row>
        <row r="1825">
          <cell r="H1825" t="str">
            <v xml:space="preserve">  </v>
          </cell>
          <cell r="I1825" t="str">
            <v xml:space="preserve">  </v>
          </cell>
          <cell r="J1825" t="str">
            <v xml:space="preserve">  </v>
          </cell>
          <cell r="K1825" t="str">
            <v xml:space="preserve">  </v>
          </cell>
          <cell r="L1825" t="str">
            <v xml:space="preserve">  </v>
          </cell>
          <cell r="M1825" t="str">
            <v xml:space="preserve">  </v>
          </cell>
          <cell r="N1825" t="str">
            <v xml:space="preserve">  </v>
          </cell>
          <cell r="O1825" t="str">
            <v xml:space="preserve">  </v>
          </cell>
          <cell r="P1825" t="str">
            <v xml:space="preserve">  </v>
          </cell>
        </row>
        <row r="1826">
          <cell r="C1826">
            <v>23204000</v>
          </cell>
          <cell r="D1826" t="str">
            <v>USD</v>
          </cell>
          <cell r="E1826" t="str">
            <v>JICA</v>
          </cell>
          <cell r="F1826" t="str">
            <v>JICA  EC-F-P1</v>
          </cell>
          <cell r="G1826" t="str">
            <v>GOBIERNO CENTRAL</v>
          </cell>
          <cell r="H1826" t="str">
            <v xml:space="preserve"> 28.01.2020 </v>
          </cell>
          <cell r="I1826">
            <v>65336990</v>
          </cell>
          <cell r="J1826" t="str">
            <v xml:space="preserve">  </v>
          </cell>
          <cell r="K1826" t="str">
            <v xml:space="preserve">  </v>
          </cell>
          <cell r="L1826" t="str">
            <v xml:space="preserve">  </v>
          </cell>
          <cell r="M1826" t="str">
            <v xml:space="preserve">  </v>
          </cell>
          <cell r="N1826" t="str">
            <v xml:space="preserve">  </v>
          </cell>
          <cell r="O1826" t="str">
            <v xml:space="preserve">  </v>
          </cell>
          <cell r="P1826">
            <v>65336990</v>
          </cell>
        </row>
        <row r="1827">
          <cell r="H1827" t="str">
            <v xml:space="preserve">  </v>
          </cell>
          <cell r="I1827" t="str">
            <v xml:space="preserve">  </v>
          </cell>
          <cell r="J1827" t="str">
            <v xml:space="preserve">  </v>
          </cell>
          <cell r="K1827" t="str">
            <v xml:space="preserve">  </v>
          </cell>
          <cell r="L1827" t="str">
            <v xml:space="preserve">  </v>
          </cell>
          <cell r="M1827" t="str">
            <v xml:space="preserve">  </v>
          </cell>
          <cell r="N1827" t="str">
            <v xml:space="preserve">  </v>
          </cell>
          <cell r="O1827" t="str">
            <v xml:space="preserve">  </v>
          </cell>
          <cell r="P1827" t="str">
            <v xml:space="preserve">  </v>
          </cell>
        </row>
        <row r="1828">
          <cell r="H1828" t="str">
            <v xml:space="preserve">  </v>
          </cell>
          <cell r="I1828" t="str">
            <v xml:space="preserve">  </v>
          </cell>
          <cell r="J1828" t="str">
            <v xml:space="preserve">  </v>
          </cell>
          <cell r="K1828" t="str">
            <v xml:space="preserve">  </v>
          </cell>
          <cell r="L1828" t="str">
            <v xml:space="preserve">  </v>
          </cell>
          <cell r="M1828" t="str">
            <v xml:space="preserve">  </v>
          </cell>
          <cell r="N1828" t="str">
            <v xml:space="preserve">  </v>
          </cell>
          <cell r="O1828" t="str">
            <v xml:space="preserve">  </v>
          </cell>
          <cell r="P1828" t="str">
            <v xml:space="preserve">  </v>
          </cell>
        </row>
        <row r="1829">
          <cell r="H1829" t="str">
            <v xml:space="preserve">  </v>
          </cell>
          <cell r="I1829" t="str">
            <v xml:space="preserve">  </v>
          </cell>
          <cell r="J1829" t="str">
            <v xml:space="preserve">  </v>
          </cell>
          <cell r="K1829" t="str">
            <v xml:space="preserve">  </v>
          </cell>
          <cell r="L1829" t="str">
            <v xml:space="preserve">  </v>
          </cell>
          <cell r="M1829" t="str">
            <v xml:space="preserve">  </v>
          </cell>
          <cell r="N1829" t="str">
            <v xml:space="preserve">  </v>
          </cell>
          <cell r="O1829" t="str">
            <v xml:space="preserve">  </v>
          </cell>
          <cell r="P1829" t="str">
            <v xml:space="preserve">  </v>
          </cell>
        </row>
        <row r="1830">
          <cell r="H1830" t="str">
            <v xml:space="preserve">  </v>
          </cell>
          <cell r="I1830" t="str">
            <v xml:space="preserve">  </v>
          </cell>
          <cell r="J1830" t="str">
            <v xml:space="preserve">  </v>
          </cell>
          <cell r="K1830" t="str">
            <v xml:space="preserve">  </v>
          </cell>
          <cell r="L1830" t="str">
            <v xml:space="preserve">  </v>
          </cell>
          <cell r="M1830" t="str">
            <v xml:space="preserve">  </v>
          </cell>
          <cell r="N1830" t="str">
            <v xml:space="preserve">  </v>
          </cell>
          <cell r="O1830" t="str">
            <v xml:space="preserve">  </v>
          </cell>
          <cell r="P1830" t="str">
            <v xml:space="preserve">  </v>
          </cell>
        </row>
        <row r="1831">
          <cell r="H1831" t="str">
            <v xml:space="preserve">  </v>
          </cell>
          <cell r="I1831" t="str">
            <v xml:space="preserve">  </v>
          </cell>
          <cell r="J1831" t="str">
            <v xml:space="preserve">  </v>
          </cell>
          <cell r="K1831" t="str">
            <v xml:space="preserve">  </v>
          </cell>
          <cell r="L1831" t="str">
            <v xml:space="preserve">  </v>
          </cell>
          <cell r="M1831" t="str">
            <v xml:space="preserve">  </v>
          </cell>
          <cell r="N1831" t="str">
            <v xml:space="preserve">  </v>
          </cell>
          <cell r="O1831" t="str">
            <v xml:space="preserve">  </v>
          </cell>
          <cell r="P1831" t="str">
            <v xml:space="preserve">  </v>
          </cell>
        </row>
        <row r="1832">
          <cell r="C1832">
            <v>23205000</v>
          </cell>
          <cell r="D1832" t="str">
            <v>EUR</v>
          </cell>
          <cell r="E1832" t="str">
            <v>KFW</v>
          </cell>
          <cell r="F1832" t="str">
            <v>KFW ALEMANIA</v>
          </cell>
          <cell r="G1832" t="str">
            <v>CFN</v>
          </cell>
          <cell r="H1832" t="str">
            <v xml:space="preserve"> 15.04.2021 </v>
          </cell>
          <cell r="I1832">
            <v>4181061.3859999999</v>
          </cell>
          <cell r="J1832" t="str">
            <v xml:space="preserve">  </v>
          </cell>
          <cell r="K1832" t="str">
            <v xml:space="preserve">  </v>
          </cell>
          <cell r="L1832" t="str">
            <v xml:space="preserve">  </v>
          </cell>
          <cell r="M1832" t="str">
            <v xml:space="preserve">  </v>
          </cell>
          <cell r="N1832" t="str">
            <v xml:space="preserve">  </v>
          </cell>
          <cell r="O1832" t="str">
            <v xml:space="preserve">  </v>
          </cell>
          <cell r="P1832">
            <v>4233438.2259999998</v>
          </cell>
        </row>
        <row r="1833">
          <cell r="H1833" t="str">
            <v xml:space="preserve">  </v>
          </cell>
          <cell r="I1833" t="str">
            <v xml:space="preserve">  </v>
          </cell>
          <cell r="J1833" t="str">
            <v xml:space="preserve">  </v>
          </cell>
          <cell r="K1833" t="str">
            <v xml:space="preserve">  </v>
          </cell>
          <cell r="L1833" t="str">
            <v xml:space="preserve">  </v>
          </cell>
          <cell r="M1833" t="str">
            <v xml:space="preserve">  </v>
          </cell>
          <cell r="N1833" t="str">
            <v xml:space="preserve">  </v>
          </cell>
          <cell r="O1833" t="str">
            <v xml:space="preserve">  </v>
          </cell>
          <cell r="P1833" t="str">
            <v xml:space="preserve">  </v>
          </cell>
        </row>
        <row r="1834">
          <cell r="H1834" t="str">
            <v xml:space="preserve">  </v>
          </cell>
          <cell r="I1834" t="str">
            <v xml:space="preserve">  </v>
          </cell>
          <cell r="J1834" t="str">
            <v xml:space="preserve">  </v>
          </cell>
          <cell r="K1834" t="str">
            <v xml:space="preserve">  </v>
          </cell>
          <cell r="L1834" t="str">
            <v xml:space="preserve">  </v>
          </cell>
          <cell r="M1834" t="str">
            <v xml:space="preserve">  </v>
          </cell>
          <cell r="N1834" t="str">
            <v xml:space="preserve">  </v>
          </cell>
          <cell r="O1834" t="str">
            <v xml:space="preserve">  </v>
          </cell>
          <cell r="P1834" t="str">
            <v xml:space="preserve">  </v>
          </cell>
        </row>
        <row r="1835">
          <cell r="H1835" t="str">
            <v xml:space="preserve">  </v>
          </cell>
          <cell r="I1835" t="str">
            <v xml:space="preserve">  </v>
          </cell>
          <cell r="J1835" t="str">
            <v xml:space="preserve">  </v>
          </cell>
          <cell r="K1835" t="str">
            <v xml:space="preserve">  </v>
          </cell>
          <cell r="L1835" t="str">
            <v xml:space="preserve">  </v>
          </cell>
          <cell r="M1835" t="str">
            <v xml:space="preserve">  </v>
          </cell>
          <cell r="N1835" t="str">
            <v xml:space="preserve">  </v>
          </cell>
          <cell r="O1835" t="str">
            <v xml:space="preserve">  </v>
          </cell>
          <cell r="P1835" t="str">
            <v xml:space="preserve">  </v>
          </cell>
        </row>
        <row r="1836">
          <cell r="H1836" t="str">
            <v xml:space="preserve">  </v>
          </cell>
          <cell r="I1836" t="str">
            <v xml:space="preserve">  </v>
          </cell>
          <cell r="J1836" t="str">
            <v xml:space="preserve">  </v>
          </cell>
          <cell r="K1836" t="str">
            <v xml:space="preserve">  </v>
          </cell>
          <cell r="L1836" t="str">
            <v xml:space="preserve">  </v>
          </cell>
          <cell r="M1836" t="str">
            <v xml:space="preserve">  </v>
          </cell>
          <cell r="N1836" t="str">
            <v xml:space="preserve">  </v>
          </cell>
          <cell r="O1836" t="str">
            <v xml:space="preserve">  </v>
          </cell>
          <cell r="P1836" t="str">
            <v xml:space="preserve">  </v>
          </cell>
        </row>
        <row r="1837">
          <cell r="H1837" t="str">
            <v xml:space="preserve">  </v>
          </cell>
          <cell r="I1837" t="str">
            <v xml:space="preserve">  </v>
          </cell>
          <cell r="J1837" t="str">
            <v xml:space="preserve">  </v>
          </cell>
          <cell r="K1837" t="str">
            <v xml:space="preserve">  </v>
          </cell>
          <cell r="L1837" t="str">
            <v xml:space="preserve">  </v>
          </cell>
          <cell r="M1837" t="str">
            <v xml:space="preserve">  </v>
          </cell>
          <cell r="N1837" t="str">
            <v xml:space="preserve">  </v>
          </cell>
          <cell r="O1837" t="str">
            <v xml:space="preserve">  </v>
          </cell>
          <cell r="P1837" t="str">
            <v xml:space="preserve">  </v>
          </cell>
        </row>
        <row r="1838">
          <cell r="C1838">
            <v>23206000</v>
          </cell>
          <cell r="D1838" t="str">
            <v>USD</v>
          </cell>
          <cell r="E1838" t="str">
            <v>AFD</v>
          </cell>
          <cell r="F1838" t="str">
            <v>AFD 1041 01 v</v>
          </cell>
          <cell r="G1838" t="str">
            <v>GOBIERNO CENTRAL</v>
          </cell>
          <cell r="H1838" t="str">
            <v xml:space="preserve"> 25.11.2022 </v>
          </cell>
          <cell r="I1838">
            <v>100000000</v>
          </cell>
          <cell r="J1838" t="str">
            <v xml:space="preserve">  </v>
          </cell>
          <cell r="K1838" t="str">
            <v xml:space="preserve">  </v>
          </cell>
          <cell r="L1838">
            <v>2795777.78</v>
          </cell>
          <cell r="M1838" t="str">
            <v xml:space="preserve">  </v>
          </cell>
          <cell r="N1838" t="str">
            <v xml:space="preserve">  </v>
          </cell>
          <cell r="O1838" t="str">
            <v xml:space="preserve">  </v>
          </cell>
          <cell r="P1838">
            <v>100000000</v>
          </cell>
        </row>
        <row r="1839">
          <cell r="H1839" t="str">
            <v xml:space="preserve">  </v>
          </cell>
          <cell r="I1839" t="str">
            <v xml:space="preserve">  </v>
          </cell>
          <cell r="J1839" t="str">
            <v xml:space="preserve">  </v>
          </cell>
          <cell r="K1839" t="str">
            <v xml:space="preserve">  </v>
          </cell>
          <cell r="L1839" t="str">
            <v xml:space="preserve">  </v>
          </cell>
          <cell r="M1839" t="str">
            <v xml:space="preserve">  </v>
          </cell>
          <cell r="N1839" t="str">
            <v xml:space="preserve">  </v>
          </cell>
          <cell r="O1839" t="str">
            <v xml:space="preserve">  </v>
          </cell>
          <cell r="P1839" t="str">
            <v xml:space="preserve">  </v>
          </cell>
        </row>
        <row r="1840">
          <cell r="H1840" t="str">
            <v xml:space="preserve">  </v>
          </cell>
          <cell r="I1840" t="str">
            <v xml:space="preserve">  </v>
          </cell>
          <cell r="J1840" t="str">
            <v xml:space="preserve">  </v>
          </cell>
          <cell r="K1840" t="str">
            <v xml:space="preserve">  </v>
          </cell>
          <cell r="L1840" t="str">
            <v xml:space="preserve">  </v>
          </cell>
          <cell r="M1840" t="str">
            <v xml:space="preserve">  </v>
          </cell>
          <cell r="N1840" t="str">
            <v xml:space="preserve">  </v>
          </cell>
          <cell r="O1840" t="str">
            <v xml:space="preserve">  </v>
          </cell>
          <cell r="P1840" t="str">
            <v xml:space="preserve">  </v>
          </cell>
        </row>
        <row r="1841">
          <cell r="H1841" t="str">
            <v xml:space="preserve">  </v>
          </cell>
          <cell r="I1841" t="str">
            <v xml:space="preserve">  </v>
          </cell>
          <cell r="J1841" t="str">
            <v xml:space="preserve">  </v>
          </cell>
          <cell r="K1841" t="str">
            <v xml:space="preserve">  </v>
          </cell>
          <cell r="L1841" t="str">
            <v xml:space="preserve">  </v>
          </cell>
          <cell r="M1841" t="str">
            <v xml:space="preserve">  </v>
          </cell>
          <cell r="N1841" t="str">
            <v xml:space="preserve">  </v>
          </cell>
          <cell r="O1841" t="str">
            <v xml:space="preserve">  </v>
          </cell>
          <cell r="P1841" t="str">
            <v xml:space="preserve">  </v>
          </cell>
        </row>
        <row r="1842">
          <cell r="H1842" t="str">
            <v xml:space="preserve">  </v>
          </cell>
          <cell r="I1842" t="str">
            <v xml:space="preserve">  </v>
          </cell>
          <cell r="J1842" t="str">
            <v xml:space="preserve">  </v>
          </cell>
          <cell r="K1842" t="str">
            <v xml:space="preserve">  </v>
          </cell>
          <cell r="L1842" t="str">
            <v xml:space="preserve">  </v>
          </cell>
          <cell r="M1842" t="str">
            <v xml:space="preserve">  </v>
          </cell>
          <cell r="N1842" t="str">
            <v xml:space="preserve">  </v>
          </cell>
          <cell r="O1842" t="str">
            <v xml:space="preserve">  </v>
          </cell>
          <cell r="P1842" t="str">
            <v xml:space="preserve">  </v>
          </cell>
        </row>
        <row r="1843">
          <cell r="H1843" t="str">
            <v xml:space="preserve">  </v>
          </cell>
          <cell r="I1843" t="str">
            <v xml:space="preserve">  </v>
          </cell>
          <cell r="J1843" t="str">
            <v xml:space="preserve">  </v>
          </cell>
          <cell r="K1843" t="str">
            <v xml:space="preserve">  </v>
          </cell>
          <cell r="L1843" t="str">
            <v xml:space="preserve">  </v>
          </cell>
          <cell r="M1843" t="str">
            <v xml:space="preserve">  </v>
          </cell>
          <cell r="N1843" t="str">
            <v xml:space="preserve">  </v>
          </cell>
          <cell r="O1843" t="str">
            <v xml:space="preserve">  </v>
          </cell>
          <cell r="P1843" t="str">
            <v xml:space="preserve">  </v>
          </cell>
        </row>
        <row r="1844">
          <cell r="C1844">
            <v>23207000</v>
          </cell>
          <cell r="D1844" t="str">
            <v>USD</v>
          </cell>
          <cell r="E1844" t="str">
            <v>AFD</v>
          </cell>
          <cell r="F1844" t="str">
            <v>AFD 1059 01 E</v>
          </cell>
          <cell r="G1844" t="str">
            <v>GOBIERNO CENTRAL</v>
          </cell>
          <cell r="H1844" t="str">
            <v xml:space="preserve"> 25.11.2022 </v>
          </cell>
          <cell r="I1844">
            <v>50000000</v>
          </cell>
          <cell r="J1844" t="str">
            <v xml:space="preserve">  </v>
          </cell>
          <cell r="K1844" t="str">
            <v xml:space="preserve">  </v>
          </cell>
          <cell r="L1844">
            <v>1431111.11</v>
          </cell>
          <cell r="M1844" t="str">
            <v xml:space="preserve">  </v>
          </cell>
          <cell r="N1844" t="str">
            <v xml:space="preserve">  </v>
          </cell>
          <cell r="O1844" t="str">
            <v xml:space="preserve">  </v>
          </cell>
          <cell r="P1844">
            <v>50000000</v>
          </cell>
        </row>
        <row r="1845">
          <cell r="H1845" t="str">
            <v xml:space="preserve">  </v>
          </cell>
          <cell r="I1845" t="str">
            <v xml:space="preserve">  </v>
          </cell>
          <cell r="J1845" t="str">
            <v xml:space="preserve">  </v>
          </cell>
          <cell r="K1845" t="str">
            <v xml:space="preserve">  </v>
          </cell>
          <cell r="L1845" t="str">
            <v xml:space="preserve">  </v>
          </cell>
          <cell r="M1845" t="str">
            <v xml:space="preserve">  </v>
          </cell>
          <cell r="N1845" t="str">
            <v xml:space="preserve">  </v>
          </cell>
          <cell r="O1845" t="str">
            <v xml:space="preserve">  </v>
          </cell>
          <cell r="P1845" t="str">
            <v xml:space="preserve">  </v>
          </cell>
        </row>
        <row r="1846">
          <cell r="H1846" t="str">
            <v xml:space="preserve">  </v>
          </cell>
          <cell r="I1846" t="str">
            <v xml:space="preserve">  </v>
          </cell>
          <cell r="J1846" t="str">
            <v xml:space="preserve">  </v>
          </cell>
          <cell r="K1846" t="str">
            <v xml:space="preserve">  </v>
          </cell>
          <cell r="L1846" t="str">
            <v xml:space="preserve">  </v>
          </cell>
          <cell r="M1846" t="str">
            <v xml:space="preserve">  </v>
          </cell>
          <cell r="N1846" t="str">
            <v xml:space="preserve">  </v>
          </cell>
          <cell r="O1846" t="str">
            <v xml:space="preserve">  </v>
          </cell>
          <cell r="P1846" t="str">
            <v xml:space="preserve">  </v>
          </cell>
        </row>
        <row r="1847">
          <cell r="H1847" t="str">
            <v xml:space="preserve">  </v>
          </cell>
          <cell r="I1847" t="str">
            <v xml:space="preserve">  </v>
          </cell>
          <cell r="J1847" t="str">
            <v xml:space="preserve">  </v>
          </cell>
          <cell r="K1847" t="str">
            <v xml:space="preserve">  </v>
          </cell>
          <cell r="L1847" t="str">
            <v xml:space="preserve">  </v>
          </cell>
          <cell r="M1847" t="str">
            <v xml:space="preserve">  </v>
          </cell>
          <cell r="N1847" t="str">
            <v xml:space="preserve">  </v>
          </cell>
          <cell r="O1847" t="str">
            <v xml:space="preserve">  </v>
          </cell>
          <cell r="P1847" t="str">
            <v xml:space="preserve">  </v>
          </cell>
        </row>
        <row r="1848">
          <cell r="H1848" t="str">
            <v xml:space="preserve">  </v>
          </cell>
          <cell r="I1848" t="str">
            <v xml:space="preserve">  </v>
          </cell>
          <cell r="J1848" t="str">
            <v xml:space="preserve">  </v>
          </cell>
          <cell r="K1848" t="str">
            <v xml:space="preserve">  </v>
          </cell>
          <cell r="L1848" t="str">
            <v xml:space="preserve">  </v>
          </cell>
          <cell r="M1848" t="str">
            <v xml:space="preserve">  </v>
          </cell>
          <cell r="N1848" t="str">
            <v xml:space="preserve">  </v>
          </cell>
          <cell r="O1848" t="str">
            <v xml:space="preserve">  </v>
          </cell>
          <cell r="P1848" t="str">
            <v xml:space="preserve">  </v>
          </cell>
        </row>
        <row r="1849">
          <cell r="H1849" t="str">
            <v xml:space="preserve">  </v>
          </cell>
          <cell r="I1849" t="str">
            <v xml:space="preserve">  </v>
          </cell>
          <cell r="J1849" t="str">
            <v xml:space="preserve">  </v>
          </cell>
          <cell r="K1849" t="str">
            <v xml:space="preserve">  </v>
          </cell>
          <cell r="L1849" t="str">
            <v xml:space="preserve">  </v>
          </cell>
          <cell r="M1849" t="str">
            <v xml:space="preserve">  </v>
          </cell>
          <cell r="N1849" t="str">
            <v xml:space="preserve">  </v>
          </cell>
          <cell r="O1849" t="str">
            <v xml:space="preserve">  </v>
          </cell>
          <cell r="P1849" t="str">
            <v xml:space="preserve">  </v>
          </cell>
        </row>
        <row r="1850">
          <cell r="C1850">
            <v>23208000</v>
          </cell>
          <cell r="D1850" t="str">
            <v>JPY</v>
          </cell>
          <cell r="E1850" t="str">
            <v>JICA</v>
          </cell>
          <cell r="F1850" t="str">
            <v>CRISIS RESPONSE</v>
          </cell>
          <cell r="G1850" t="str">
            <v>GOBIERNO CENTRAL</v>
          </cell>
          <cell r="H1850" t="str">
            <v xml:space="preserve"> 27.10.2022 </v>
          </cell>
          <cell r="I1850">
            <v>146574400</v>
          </cell>
          <cell r="J1850" t="str">
            <v xml:space="preserve">  </v>
          </cell>
          <cell r="K1850" t="str">
            <v xml:space="preserve">  </v>
          </cell>
          <cell r="L1850" t="str">
            <v xml:space="preserve">  </v>
          </cell>
          <cell r="M1850" t="str">
            <v xml:space="preserve">  </v>
          </cell>
          <cell r="N1850" t="str">
            <v xml:space="preserve">  </v>
          </cell>
          <cell r="O1850" t="str">
            <v xml:space="preserve">  </v>
          </cell>
          <cell r="P1850">
            <v>149005500</v>
          </cell>
        </row>
        <row r="1851">
          <cell r="H1851" t="str">
            <v xml:space="preserve">  </v>
          </cell>
          <cell r="I1851" t="str">
            <v xml:space="preserve">  </v>
          </cell>
          <cell r="J1851" t="str">
            <v xml:space="preserve">  </v>
          </cell>
          <cell r="K1851" t="str">
            <v xml:space="preserve">  </v>
          </cell>
          <cell r="L1851" t="str">
            <v xml:space="preserve">  </v>
          </cell>
          <cell r="M1851" t="str">
            <v xml:space="preserve">  </v>
          </cell>
          <cell r="N1851" t="str">
            <v xml:space="preserve">  </v>
          </cell>
          <cell r="O1851" t="str">
            <v xml:space="preserve">  </v>
          </cell>
          <cell r="P1851" t="str">
            <v xml:space="preserve">  </v>
          </cell>
        </row>
        <row r="1852">
          <cell r="H1852" t="str">
            <v xml:space="preserve">  </v>
          </cell>
          <cell r="I1852" t="str">
            <v xml:space="preserve">  </v>
          </cell>
          <cell r="J1852" t="str">
            <v xml:space="preserve">  </v>
          </cell>
          <cell r="K1852" t="str">
            <v xml:space="preserve">  </v>
          </cell>
          <cell r="L1852" t="str">
            <v xml:space="preserve">  </v>
          </cell>
          <cell r="M1852" t="str">
            <v xml:space="preserve">  </v>
          </cell>
          <cell r="N1852" t="str">
            <v xml:space="preserve">  </v>
          </cell>
          <cell r="O1852" t="str">
            <v xml:space="preserve">  </v>
          </cell>
          <cell r="P1852" t="str">
            <v xml:space="preserve">  </v>
          </cell>
        </row>
        <row r="1853">
          <cell r="H1853" t="str">
            <v xml:space="preserve">  </v>
          </cell>
          <cell r="I1853" t="str">
            <v xml:space="preserve">  </v>
          </cell>
          <cell r="J1853" t="str">
            <v xml:space="preserve">  </v>
          </cell>
          <cell r="K1853" t="str">
            <v xml:space="preserve">  </v>
          </cell>
          <cell r="L1853" t="str">
            <v xml:space="preserve">  </v>
          </cell>
          <cell r="M1853" t="str">
            <v xml:space="preserve">  </v>
          </cell>
          <cell r="N1853" t="str">
            <v xml:space="preserve">  </v>
          </cell>
          <cell r="O1853" t="str">
            <v xml:space="preserve">  </v>
          </cell>
          <cell r="P1853" t="str">
            <v xml:space="preserve">  </v>
          </cell>
        </row>
        <row r="1854">
          <cell r="H1854" t="str">
            <v xml:space="preserve">  </v>
          </cell>
          <cell r="I1854" t="str">
            <v xml:space="preserve">  </v>
          </cell>
          <cell r="J1854" t="str">
            <v xml:space="preserve">  </v>
          </cell>
          <cell r="K1854" t="str">
            <v xml:space="preserve">  </v>
          </cell>
          <cell r="L1854" t="str">
            <v xml:space="preserve">  </v>
          </cell>
          <cell r="M1854" t="str">
            <v xml:space="preserve">  </v>
          </cell>
          <cell r="N1854" t="str">
            <v xml:space="preserve">  </v>
          </cell>
          <cell r="O1854" t="str">
            <v xml:space="preserve">  </v>
          </cell>
          <cell r="P1854" t="str">
            <v xml:space="preserve">  </v>
          </cell>
        </row>
        <row r="1855">
          <cell r="H1855" t="str">
            <v xml:space="preserve">  </v>
          </cell>
          <cell r="I1855" t="str">
            <v xml:space="preserve">  </v>
          </cell>
          <cell r="J1855" t="str">
            <v xml:space="preserve">  </v>
          </cell>
          <cell r="K1855" t="str">
            <v xml:space="preserve">  </v>
          </cell>
          <cell r="L1855" t="str">
            <v xml:space="preserve">  </v>
          </cell>
          <cell r="M1855" t="str">
            <v xml:space="preserve">  </v>
          </cell>
          <cell r="N1855" t="str">
            <v xml:space="preserve">  </v>
          </cell>
          <cell r="O1855" t="str">
            <v xml:space="preserve">  </v>
          </cell>
          <cell r="P1855" t="str">
            <v xml:space="preserve">  </v>
          </cell>
        </row>
        <row r="1856">
          <cell r="C1856">
            <v>23209000</v>
          </cell>
          <cell r="D1856" t="str">
            <v>USD</v>
          </cell>
          <cell r="E1856" t="str">
            <v>AFD</v>
          </cell>
          <cell r="F1856" t="str">
            <v>AFD CEC 1039 01 C</v>
          </cell>
          <cell r="G1856" t="str">
            <v>GOBIERNO CENTRAL</v>
          </cell>
          <cell r="H1856" t="str">
            <v xml:space="preserve"> 10.01.2023 </v>
          </cell>
          <cell r="I1856">
            <v>30000000</v>
          </cell>
          <cell r="J1856" t="str">
            <v xml:space="preserve">  </v>
          </cell>
          <cell r="K1856" t="str">
            <v xml:space="preserve">  </v>
          </cell>
          <cell r="L1856" t="str">
            <v xml:space="preserve">  </v>
          </cell>
          <cell r="M1856" t="str">
            <v xml:space="preserve">  </v>
          </cell>
          <cell r="N1856" t="str">
            <v xml:space="preserve">  </v>
          </cell>
          <cell r="O1856" t="str">
            <v xml:space="preserve">  </v>
          </cell>
          <cell r="P1856">
            <v>30000000</v>
          </cell>
        </row>
        <row r="1857">
          <cell r="H1857" t="str">
            <v xml:space="preserve">  </v>
          </cell>
          <cell r="I1857" t="str">
            <v xml:space="preserve">  </v>
          </cell>
          <cell r="J1857" t="str">
            <v xml:space="preserve">  </v>
          </cell>
          <cell r="K1857" t="str">
            <v xml:space="preserve">  </v>
          </cell>
          <cell r="L1857" t="str">
            <v xml:space="preserve">  </v>
          </cell>
          <cell r="M1857" t="str">
            <v xml:space="preserve">  </v>
          </cell>
          <cell r="N1857" t="str">
            <v xml:space="preserve">  </v>
          </cell>
          <cell r="O1857" t="str">
            <v xml:space="preserve">  </v>
          </cell>
          <cell r="P1857" t="str">
            <v xml:space="preserve">  </v>
          </cell>
        </row>
        <row r="1858">
          <cell r="H1858" t="str">
            <v xml:space="preserve">  </v>
          </cell>
          <cell r="I1858" t="str">
            <v xml:space="preserve">  </v>
          </cell>
          <cell r="J1858" t="str">
            <v xml:space="preserve">  </v>
          </cell>
          <cell r="K1858" t="str">
            <v xml:space="preserve">  </v>
          </cell>
          <cell r="L1858" t="str">
            <v xml:space="preserve">  </v>
          </cell>
          <cell r="M1858" t="str">
            <v xml:space="preserve">  </v>
          </cell>
          <cell r="N1858" t="str">
            <v xml:space="preserve">  </v>
          </cell>
          <cell r="O1858" t="str">
            <v xml:space="preserve">  </v>
          </cell>
          <cell r="P1858" t="str">
            <v xml:space="preserve">  </v>
          </cell>
        </row>
        <row r="1859">
          <cell r="H1859" t="str">
            <v xml:space="preserve">  </v>
          </cell>
          <cell r="I1859" t="str">
            <v xml:space="preserve">  </v>
          </cell>
          <cell r="J1859" t="str">
            <v xml:space="preserve">  </v>
          </cell>
          <cell r="K1859" t="str">
            <v xml:space="preserve">  </v>
          </cell>
          <cell r="L1859" t="str">
            <v xml:space="preserve">  </v>
          </cell>
          <cell r="M1859" t="str">
            <v xml:space="preserve">  </v>
          </cell>
          <cell r="N1859" t="str">
            <v xml:space="preserve">  </v>
          </cell>
          <cell r="O1859" t="str">
            <v xml:space="preserve">  </v>
          </cell>
          <cell r="P1859" t="str">
            <v xml:space="preserve">  </v>
          </cell>
        </row>
        <row r="1860">
          <cell r="H1860" t="str">
            <v xml:space="preserve">  </v>
          </cell>
          <cell r="I1860" t="str">
            <v xml:space="preserve">  </v>
          </cell>
          <cell r="J1860" t="str">
            <v xml:space="preserve">  </v>
          </cell>
          <cell r="K1860" t="str">
            <v xml:space="preserve">  </v>
          </cell>
          <cell r="L1860" t="str">
            <v xml:space="preserve">  </v>
          </cell>
          <cell r="M1860" t="str">
            <v xml:space="preserve">  </v>
          </cell>
          <cell r="N1860" t="str">
            <v xml:space="preserve">  </v>
          </cell>
          <cell r="O1860" t="str">
            <v xml:space="preserve">  </v>
          </cell>
          <cell r="P1860" t="str">
            <v xml:space="preserve">  </v>
          </cell>
        </row>
        <row r="1861">
          <cell r="H1861" t="str">
            <v xml:space="preserve">  </v>
          </cell>
          <cell r="I1861" t="str">
            <v xml:space="preserve">  </v>
          </cell>
          <cell r="J1861" t="str">
            <v xml:space="preserve">  </v>
          </cell>
          <cell r="K1861" t="str">
            <v xml:space="preserve">  </v>
          </cell>
          <cell r="L1861" t="str">
            <v xml:space="preserve">  </v>
          </cell>
          <cell r="M1861" t="str">
            <v xml:space="preserve">  </v>
          </cell>
          <cell r="N1861" t="str">
            <v xml:space="preserve">  </v>
          </cell>
          <cell r="O1861" t="str">
            <v xml:space="preserve">  </v>
          </cell>
          <cell r="P1861" t="str">
            <v xml:space="preserve">  </v>
          </cell>
        </row>
        <row r="1862">
          <cell r="C1862">
            <v>23210000</v>
          </cell>
          <cell r="D1862" t="str">
            <v>USD</v>
          </cell>
          <cell r="E1862" t="str">
            <v>ICO - ESPAÑA</v>
          </cell>
          <cell r="F1862" t="str">
            <v>ICO 40M EPMAPS</v>
          </cell>
          <cell r="G1862" t="str">
            <v>EMAAP-Q</v>
          </cell>
          <cell r="H1862" t="str">
            <v xml:space="preserve"> 13.03.2023 </v>
          </cell>
          <cell r="I1862">
            <v>16801526.789999999</v>
          </cell>
          <cell r="J1862" t="str">
            <v xml:space="preserve">  </v>
          </cell>
          <cell r="K1862" t="str">
            <v xml:space="preserve">  </v>
          </cell>
          <cell r="L1862" t="str">
            <v xml:space="preserve">  </v>
          </cell>
          <cell r="M1862" t="str">
            <v xml:space="preserve">  </v>
          </cell>
          <cell r="N1862" t="str">
            <v xml:space="preserve">  </v>
          </cell>
          <cell r="O1862" t="str">
            <v xml:space="preserve">  </v>
          </cell>
          <cell r="P1862">
            <v>16801526.789999999</v>
          </cell>
        </row>
        <row r="1863">
          <cell r="H1863" t="str">
            <v xml:space="preserve">  </v>
          </cell>
          <cell r="I1863" t="str">
            <v xml:space="preserve">  </v>
          </cell>
          <cell r="J1863" t="str">
            <v xml:space="preserve">  </v>
          </cell>
          <cell r="K1863" t="str">
            <v xml:space="preserve">  </v>
          </cell>
          <cell r="L1863" t="str">
            <v xml:space="preserve">  </v>
          </cell>
          <cell r="M1863" t="str">
            <v xml:space="preserve">  </v>
          </cell>
          <cell r="N1863" t="str">
            <v xml:space="preserve">  </v>
          </cell>
          <cell r="O1863" t="str">
            <v xml:space="preserve">  </v>
          </cell>
          <cell r="P1863" t="str">
            <v xml:space="preserve">  </v>
          </cell>
        </row>
        <row r="1864">
          <cell r="H1864" t="str">
            <v xml:space="preserve">  </v>
          </cell>
          <cell r="I1864" t="str">
            <v xml:space="preserve">  </v>
          </cell>
          <cell r="J1864" t="str">
            <v xml:space="preserve">  </v>
          </cell>
          <cell r="K1864" t="str">
            <v xml:space="preserve">  </v>
          </cell>
          <cell r="L1864" t="str">
            <v xml:space="preserve">  </v>
          </cell>
          <cell r="M1864" t="str">
            <v xml:space="preserve">  </v>
          </cell>
          <cell r="N1864" t="str">
            <v xml:space="preserve">  </v>
          </cell>
          <cell r="O1864" t="str">
            <v xml:space="preserve">  </v>
          </cell>
          <cell r="P1864" t="str">
            <v xml:space="preserve">  </v>
          </cell>
        </row>
        <row r="1865">
          <cell r="H1865" t="str">
            <v xml:space="preserve">  </v>
          </cell>
          <cell r="I1865" t="str">
            <v xml:space="preserve">  </v>
          </cell>
          <cell r="J1865" t="str">
            <v xml:space="preserve">  </v>
          </cell>
          <cell r="K1865" t="str">
            <v xml:space="preserve">  </v>
          </cell>
          <cell r="L1865" t="str">
            <v xml:space="preserve">  </v>
          </cell>
          <cell r="M1865" t="str">
            <v xml:space="preserve">  </v>
          </cell>
          <cell r="N1865" t="str">
            <v xml:space="preserve">  </v>
          </cell>
          <cell r="O1865" t="str">
            <v xml:space="preserve">  </v>
          </cell>
          <cell r="P1865" t="str">
            <v xml:space="preserve">  </v>
          </cell>
        </row>
        <row r="1866">
          <cell r="H1866" t="str">
            <v xml:space="preserve">  </v>
          </cell>
          <cell r="I1866" t="str">
            <v xml:space="preserve">  </v>
          </cell>
          <cell r="J1866" t="str">
            <v xml:space="preserve">  </v>
          </cell>
          <cell r="K1866" t="str">
            <v xml:space="preserve">  </v>
          </cell>
          <cell r="L1866" t="str">
            <v xml:space="preserve">  </v>
          </cell>
          <cell r="M1866" t="str">
            <v xml:space="preserve">  </v>
          </cell>
          <cell r="N1866" t="str">
            <v xml:space="preserve">  </v>
          </cell>
          <cell r="O1866" t="str">
            <v xml:space="preserve">  </v>
          </cell>
          <cell r="P1866" t="str">
            <v xml:space="preserve">  </v>
          </cell>
        </row>
        <row r="1867">
          <cell r="H1867" t="str">
            <v xml:space="preserve">  </v>
          </cell>
          <cell r="I1867" t="str">
            <v xml:space="preserve">  </v>
          </cell>
          <cell r="J1867" t="str">
            <v xml:space="preserve">  </v>
          </cell>
          <cell r="K1867" t="str">
            <v xml:space="preserve">  </v>
          </cell>
          <cell r="L1867" t="str">
            <v xml:space="preserve">  </v>
          </cell>
          <cell r="M1867" t="str">
            <v xml:space="preserve">  </v>
          </cell>
          <cell r="N1867" t="str">
            <v xml:space="preserve">  </v>
          </cell>
          <cell r="O1867" t="str">
            <v xml:space="preserve">  </v>
          </cell>
          <cell r="P1867" t="str">
            <v xml:space="preserve">  </v>
          </cell>
        </row>
        <row r="1868">
          <cell r="C1868">
            <v>23230000</v>
          </cell>
          <cell r="D1868" t="str">
            <v>CAD</v>
          </cell>
          <cell r="E1868" t="str">
            <v>GOB. CANADA</v>
          </cell>
          <cell r="G1868" t="str">
            <v>GOBIERNO CENTRAL</v>
          </cell>
          <cell r="H1868" t="str">
            <v xml:space="preserve"> 15.03.2024 </v>
          </cell>
          <cell r="I1868">
            <v>81521141.819999993</v>
          </cell>
          <cell r="J1868" t="str">
            <v xml:space="preserve">  </v>
          </cell>
          <cell r="K1868" t="str">
            <v xml:space="preserve">  </v>
          </cell>
          <cell r="L1868" t="str">
            <v xml:space="preserve">  </v>
          </cell>
          <cell r="M1868" t="str">
            <v xml:space="preserve">  </v>
          </cell>
          <cell r="N1868" t="str">
            <v xml:space="preserve">  </v>
          </cell>
          <cell r="O1868" t="str">
            <v xml:space="preserve">  </v>
          </cell>
          <cell r="P1868">
            <v>82409683.769999996</v>
          </cell>
        </row>
        <row r="1869">
          <cell r="H1869" t="str">
            <v xml:space="preserve">  </v>
          </cell>
          <cell r="I1869" t="str">
            <v xml:space="preserve">  </v>
          </cell>
          <cell r="J1869" t="str">
            <v xml:space="preserve">  </v>
          </cell>
          <cell r="K1869" t="str">
            <v xml:space="preserve">  </v>
          </cell>
          <cell r="L1869" t="str">
            <v xml:space="preserve">  </v>
          </cell>
          <cell r="M1869" t="str">
            <v xml:space="preserve">  </v>
          </cell>
          <cell r="N1869" t="str">
            <v xml:space="preserve">  </v>
          </cell>
          <cell r="O1869" t="str">
            <v xml:space="preserve">  </v>
          </cell>
          <cell r="P1869" t="str">
            <v xml:space="preserve">  </v>
          </cell>
        </row>
        <row r="1870">
          <cell r="H1870" t="str">
            <v xml:space="preserve">  </v>
          </cell>
          <cell r="I1870" t="str">
            <v xml:space="preserve">  </v>
          </cell>
          <cell r="J1870" t="str">
            <v xml:space="preserve">  </v>
          </cell>
          <cell r="K1870" t="str">
            <v xml:space="preserve">  </v>
          </cell>
          <cell r="L1870" t="str">
            <v xml:space="preserve">  </v>
          </cell>
          <cell r="M1870" t="str">
            <v xml:space="preserve">  </v>
          </cell>
          <cell r="N1870" t="str">
            <v xml:space="preserve">  </v>
          </cell>
          <cell r="O1870" t="str">
            <v xml:space="preserve">  </v>
          </cell>
          <cell r="P1870" t="str">
            <v xml:space="preserve">  </v>
          </cell>
        </row>
        <row r="1871">
          <cell r="H1871" t="str">
            <v xml:space="preserve">  </v>
          </cell>
          <cell r="I1871" t="str">
            <v xml:space="preserve">  </v>
          </cell>
          <cell r="J1871" t="str">
            <v xml:space="preserve">  </v>
          </cell>
          <cell r="K1871" t="str">
            <v xml:space="preserve">  </v>
          </cell>
          <cell r="L1871" t="str">
            <v xml:space="preserve">  </v>
          </cell>
          <cell r="M1871" t="str">
            <v xml:space="preserve">  </v>
          </cell>
          <cell r="N1871" t="str">
            <v xml:space="preserve">  </v>
          </cell>
          <cell r="O1871" t="str">
            <v xml:space="preserve">  </v>
          </cell>
          <cell r="P1871" t="str">
            <v xml:space="preserve">  </v>
          </cell>
        </row>
        <row r="1872">
          <cell r="H1872" t="str">
            <v xml:space="preserve">  </v>
          </cell>
          <cell r="I1872" t="str">
            <v xml:space="preserve">  </v>
          </cell>
          <cell r="J1872" t="str">
            <v xml:space="preserve">  </v>
          </cell>
          <cell r="K1872" t="str">
            <v xml:space="preserve">  </v>
          </cell>
          <cell r="L1872" t="str">
            <v xml:space="preserve">  </v>
          </cell>
          <cell r="M1872" t="str">
            <v xml:space="preserve">  </v>
          </cell>
          <cell r="N1872" t="str">
            <v xml:space="preserve">  </v>
          </cell>
          <cell r="O1872" t="str">
            <v xml:space="preserve">  </v>
          </cell>
          <cell r="P1872" t="str">
            <v xml:space="preserve">  </v>
          </cell>
        </row>
        <row r="1873">
          <cell r="H1873" t="str">
            <v xml:space="preserve">  </v>
          </cell>
          <cell r="I1873" t="str">
            <v xml:space="preserve">  </v>
          </cell>
          <cell r="J1873" t="str">
            <v xml:space="preserve">  </v>
          </cell>
          <cell r="K1873" t="str">
            <v xml:space="preserve">  </v>
          </cell>
          <cell r="L1873" t="str">
            <v xml:space="preserve">  </v>
          </cell>
          <cell r="M1873" t="str">
            <v xml:space="preserve">  </v>
          </cell>
          <cell r="N1873" t="str">
            <v xml:space="preserve">  </v>
          </cell>
          <cell r="O1873" t="str">
            <v xml:space="preserve">  </v>
          </cell>
          <cell r="P1873" t="str">
            <v xml:space="preserve">  </v>
          </cell>
        </row>
        <row r="1874">
          <cell r="C1874">
            <v>23231000</v>
          </cell>
          <cell r="D1874" t="str">
            <v>USD</v>
          </cell>
          <cell r="E1874" t="str">
            <v>AFD</v>
          </cell>
          <cell r="F1874" t="str">
            <v>CEC 1067  01 D</v>
          </cell>
          <cell r="G1874" t="str">
            <v>CONAFIPS</v>
          </cell>
          <cell r="H1874" t="str">
            <v xml:space="preserve"> 12.08.2024 </v>
          </cell>
          <cell r="I1874">
            <v>15586600</v>
          </cell>
          <cell r="J1874" t="str">
            <v xml:space="preserve">  </v>
          </cell>
          <cell r="K1874" t="str">
            <v xml:space="preserve">  </v>
          </cell>
          <cell r="L1874" t="str">
            <v xml:space="preserve">  </v>
          </cell>
          <cell r="M1874" t="str">
            <v xml:space="preserve">  </v>
          </cell>
          <cell r="N1874" t="str">
            <v xml:space="preserve">  </v>
          </cell>
          <cell r="O1874" t="str">
            <v xml:space="preserve">  </v>
          </cell>
          <cell r="P1874">
            <v>15586600</v>
          </cell>
        </row>
        <row r="1875">
          <cell r="H1875" t="str">
            <v xml:space="preserve">  </v>
          </cell>
          <cell r="I1875" t="str">
            <v xml:space="preserve">  </v>
          </cell>
          <cell r="J1875" t="str">
            <v xml:space="preserve">  </v>
          </cell>
          <cell r="K1875" t="str">
            <v xml:space="preserve">  </v>
          </cell>
          <cell r="L1875" t="str">
            <v xml:space="preserve">  </v>
          </cell>
          <cell r="M1875" t="str">
            <v xml:space="preserve">  </v>
          </cell>
          <cell r="N1875" t="str">
            <v xml:space="preserve">  </v>
          </cell>
          <cell r="O1875" t="str">
            <v xml:space="preserve">  </v>
          </cell>
          <cell r="P1875" t="str">
            <v xml:space="preserve">  </v>
          </cell>
        </row>
        <row r="1876">
          <cell r="H1876" t="str">
            <v xml:space="preserve">  </v>
          </cell>
          <cell r="I1876" t="str">
            <v xml:space="preserve">  </v>
          </cell>
          <cell r="J1876" t="str">
            <v xml:space="preserve">  </v>
          </cell>
          <cell r="K1876" t="str">
            <v xml:space="preserve">  </v>
          </cell>
          <cell r="L1876" t="str">
            <v xml:space="preserve">  </v>
          </cell>
          <cell r="M1876" t="str">
            <v xml:space="preserve">  </v>
          </cell>
          <cell r="N1876" t="str">
            <v xml:space="preserve">  </v>
          </cell>
          <cell r="O1876" t="str">
            <v xml:space="preserve">  </v>
          </cell>
          <cell r="P1876" t="str">
            <v xml:space="preserve">  </v>
          </cell>
        </row>
        <row r="1877">
          <cell r="H1877" t="str">
            <v xml:space="preserve">  </v>
          </cell>
          <cell r="I1877" t="str">
            <v xml:space="preserve">  </v>
          </cell>
          <cell r="J1877" t="str">
            <v xml:space="preserve">  </v>
          </cell>
          <cell r="K1877" t="str">
            <v xml:space="preserve">  </v>
          </cell>
          <cell r="L1877" t="str">
            <v xml:space="preserve">  </v>
          </cell>
          <cell r="M1877" t="str">
            <v xml:space="preserve">  </v>
          </cell>
          <cell r="N1877" t="str">
            <v xml:space="preserve">  </v>
          </cell>
          <cell r="O1877" t="str">
            <v xml:space="preserve">  </v>
          </cell>
          <cell r="P1877" t="str">
            <v xml:space="preserve">  </v>
          </cell>
        </row>
        <row r="1878">
          <cell r="H1878" t="str">
            <v xml:space="preserve">  </v>
          </cell>
          <cell r="I1878" t="str">
            <v xml:space="preserve">  </v>
          </cell>
          <cell r="J1878" t="str">
            <v xml:space="preserve">  </v>
          </cell>
          <cell r="K1878" t="str">
            <v xml:space="preserve">  </v>
          </cell>
          <cell r="L1878" t="str">
            <v xml:space="preserve">  </v>
          </cell>
          <cell r="M1878" t="str">
            <v xml:space="preserve">  </v>
          </cell>
          <cell r="N1878" t="str">
            <v xml:space="preserve">  </v>
          </cell>
          <cell r="O1878" t="str">
            <v xml:space="preserve">  </v>
          </cell>
          <cell r="P1878" t="str">
            <v xml:space="preserve">  </v>
          </cell>
        </row>
        <row r="1879">
          <cell r="H1879" t="str">
            <v xml:space="preserve">  </v>
          </cell>
          <cell r="I1879" t="str">
            <v xml:space="preserve">  </v>
          </cell>
          <cell r="J1879" t="str">
            <v xml:space="preserve">  </v>
          </cell>
          <cell r="K1879" t="str">
            <v xml:space="preserve">  </v>
          </cell>
          <cell r="L1879" t="str">
            <v xml:space="preserve">  </v>
          </cell>
          <cell r="M1879" t="str">
            <v xml:space="preserve">  </v>
          </cell>
          <cell r="N1879" t="str">
            <v xml:space="preserve">  </v>
          </cell>
          <cell r="O1879" t="str">
            <v xml:space="preserve">  </v>
          </cell>
          <cell r="P1879" t="str">
            <v xml:space="preserve">  </v>
          </cell>
        </row>
        <row r="1880">
          <cell r="C1880">
            <v>23240000</v>
          </cell>
          <cell r="D1880" t="str">
            <v>KRW</v>
          </cell>
          <cell r="E1880" t="str">
            <v>EXIMBANK KOREA</v>
          </cell>
          <cell r="F1880" t="str">
            <v>ECR-4</v>
          </cell>
          <cell r="G1880" t="str">
            <v>MUN. SANTO DOMINGO</v>
          </cell>
          <cell r="H1880" t="str">
            <v xml:space="preserve"> 01.05.2024 </v>
          </cell>
          <cell r="I1880">
            <v>14435835.097999999</v>
          </cell>
          <cell r="J1880" t="str">
            <v xml:space="preserve">  </v>
          </cell>
          <cell r="K1880" t="str">
            <v xml:space="preserve">  </v>
          </cell>
          <cell r="L1880" t="str">
            <v xml:space="preserve">  </v>
          </cell>
          <cell r="M1880">
            <v>2433.77</v>
          </cell>
          <cell r="N1880" t="str">
            <v xml:space="preserve">  </v>
          </cell>
          <cell r="O1880" t="str">
            <v xml:space="preserve">  </v>
          </cell>
          <cell r="P1880">
            <v>14435835.097999999</v>
          </cell>
        </row>
        <row r="1881">
          <cell r="H1881" t="str">
            <v xml:space="preserve">  </v>
          </cell>
          <cell r="I1881" t="str">
            <v xml:space="preserve">  </v>
          </cell>
          <cell r="J1881" t="str">
            <v xml:space="preserve">  </v>
          </cell>
          <cell r="K1881" t="str">
            <v xml:space="preserve">  </v>
          </cell>
          <cell r="L1881" t="str">
            <v xml:space="preserve">  </v>
          </cell>
          <cell r="M1881" t="str">
            <v xml:space="preserve">  </v>
          </cell>
          <cell r="N1881" t="str">
            <v xml:space="preserve">  </v>
          </cell>
          <cell r="O1881" t="str">
            <v xml:space="preserve">  </v>
          </cell>
          <cell r="P1881" t="str">
            <v xml:space="preserve">  </v>
          </cell>
        </row>
        <row r="1882">
          <cell r="H1882" t="str">
            <v xml:space="preserve">  </v>
          </cell>
          <cell r="I1882" t="str">
            <v xml:space="preserve">  </v>
          </cell>
          <cell r="J1882" t="str">
            <v xml:space="preserve">  </v>
          </cell>
          <cell r="K1882" t="str">
            <v xml:space="preserve">  </v>
          </cell>
          <cell r="L1882" t="str">
            <v xml:space="preserve">  </v>
          </cell>
          <cell r="M1882" t="str">
            <v xml:space="preserve">  </v>
          </cell>
          <cell r="N1882" t="str">
            <v xml:space="preserve">  </v>
          </cell>
          <cell r="O1882" t="str">
            <v xml:space="preserve">  </v>
          </cell>
          <cell r="P1882" t="str">
            <v xml:space="preserve">  </v>
          </cell>
        </row>
        <row r="1883">
          <cell r="H1883" t="str">
            <v xml:space="preserve">  </v>
          </cell>
          <cell r="I1883" t="str">
            <v xml:space="preserve">  </v>
          </cell>
          <cell r="J1883" t="str">
            <v xml:space="preserve">  </v>
          </cell>
          <cell r="K1883" t="str">
            <v xml:space="preserve">  </v>
          </cell>
          <cell r="L1883" t="str">
            <v xml:space="preserve">  </v>
          </cell>
          <cell r="M1883" t="str">
            <v xml:space="preserve">  </v>
          </cell>
          <cell r="N1883" t="str">
            <v xml:space="preserve">  </v>
          </cell>
          <cell r="O1883" t="str">
            <v xml:space="preserve">  </v>
          </cell>
          <cell r="P1883" t="str">
            <v xml:space="preserve">  </v>
          </cell>
        </row>
        <row r="1884">
          <cell r="H1884" t="str">
            <v xml:space="preserve">  </v>
          </cell>
          <cell r="I1884" t="str">
            <v xml:space="preserve">  </v>
          </cell>
          <cell r="J1884" t="str">
            <v xml:space="preserve">  </v>
          </cell>
          <cell r="K1884" t="str">
            <v xml:space="preserve">  </v>
          </cell>
          <cell r="L1884" t="str">
            <v xml:space="preserve">  </v>
          </cell>
          <cell r="M1884" t="str">
            <v xml:space="preserve">  </v>
          </cell>
          <cell r="N1884" t="str">
            <v xml:space="preserve">  </v>
          </cell>
          <cell r="O1884" t="str">
            <v xml:space="preserve">  </v>
          </cell>
          <cell r="P1884" t="str">
            <v xml:space="preserve">  </v>
          </cell>
        </row>
        <row r="1885">
          <cell r="H1885" t="str">
            <v xml:space="preserve">  </v>
          </cell>
          <cell r="I1885" t="str">
            <v xml:space="preserve">  </v>
          </cell>
          <cell r="J1885" t="str">
            <v xml:space="preserve">  </v>
          </cell>
          <cell r="K1885" t="str">
            <v xml:space="preserve">  </v>
          </cell>
          <cell r="L1885" t="str">
            <v xml:space="preserve">  </v>
          </cell>
          <cell r="M1885" t="str">
            <v xml:space="preserve">  </v>
          </cell>
          <cell r="N1885" t="str">
            <v xml:space="preserve">  </v>
          </cell>
          <cell r="O1885" t="str">
            <v xml:space="preserve">  </v>
          </cell>
          <cell r="P1885" t="str">
            <v xml:space="preserve">  </v>
          </cell>
        </row>
        <row r="1886">
          <cell r="C1886">
            <v>23250000</v>
          </cell>
          <cell r="D1886" t="str">
            <v>USD</v>
          </cell>
          <cell r="E1886" t="str">
            <v>AFD</v>
          </cell>
          <cell r="F1886" t="str">
            <v>AFD CEC 1068 01 E</v>
          </cell>
          <cell r="G1886" t="str">
            <v>BDE</v>
          </cell>
          <cell r="H1886" t="str">
            <v xml:space="preserve"> 03.12.2024 </v>
          </cell>
          <cell r="I1886">
            <v>5000000</v>
          </cell>
          <cell r="J1886" t="str">
            <v xml:space="preserve">  </v>
          </cell>
          <cell r="K1886" t="str">
            <v xml:space="preserve">  </v>
          </cell>
          <cell r="L1886" t="str">
            <v xml:space="preserve">  </v>
          </cell>
          <cell r="M1886" t="str">
            <v xml:space="preserve">  </v>
          </cell>
          <cell r="N1886" t="str">
            <v xml:space="preserve">  </v>
          </cell>
          <cell r="O1886" t="str">
            <v xml:space="preserve">  </v>
          </cell>
          <cell r="P1886">
            <v>5000000</v>
          </cell>
        </row>
        <row r="1887">
          <cell r="H1887" t="str">
            <v xml:space="preserve">  </v>
          </cell>
          <cell r="I1887" t="str">
            <v xml:space="preserve">  </v>
          </cell>
          <cell r="J1887" t="str">
            <v xml:space="preserve">  </v>
          </cell>
          <cell r="K1887" t="str">
            <v xml:space="preserve">  </v>
          </cell>
          <cell r="L1887" t="str">
            <v xml:space="preserve">  </v>
          </cell>
          <cell r="M1887" t="str">
            <v xml:space="preserve">  </v>
          </cell>
          <cell r="N1887" t="str">
            <v xml:space="preserve">  </v>
          </cell>
          <cell r="O1887" t="str">
            <v xml:space="preserve">  </v>
          </cell>
          <cell r="P1887" t="str">
            <v xml:space="preserve">  </v>
          </cell>
        </row>
        <row r="1888">
          <cell r="H1888" t="str">
            <v xml:space="preserve">  </v>
          </cell>
          <cell r="I1888" t="str">
            <v xml:space="preserve">  </v>
          </cell>
          <cell r="J1888" t="str">
            <v xml:space="preserve">  </v>
          </cell>
          <cell r="K1888" t="str">
            <v xml:space="preserve">  </v>
          </cell>
          <cell r="L1888" t="str">
            <v xml:space="preserve">  </v>
          </cell>
          <cell r="M1888" t="str">
            <v xml:space="preserve">  </v>
          </cell>
          <cell r="N1888" t="str">
            <v xml:space="preserve">  </v>
          </cell>
          <cell r="O1888" t="str">
            <v xml:space="preserve">  </v>
          </cell>
          <cell r="P1888" t="str">
            <v xml:space="preserve">  </v>
          </cell>
        </row>
        <row r="1889">
          <cell r="H1889" t="str">
            <v xml:space="preserve">  </v>
          </cell>
          <cell r="I1889" t="str">
            <v xml:space="preserve">  </v>
          </cell>
          <cell r="J1889" t="str">
            <v xml:space="preserve">  </v>
          </cell>
          <cell r="K1889" t="str">
            <v xml:space="preserve">  </v>
          </cell>
          <cell r="L1889" t="str">
            <v xml:space="preserve">  </v>
          </cell>
          <cell r="M1889" t="str">
            <v xml:space="preserve">  </v>
          </cell>
          <cell r="N1889" t="str">
            <v xml:space="preserve">  </v>
          </cell>
          <cell r="O1889" t="str">
            <v xml:space="preserve">  </v>
          </cell>
          <cell r="P1889" t="str">
            <v xml:space="preserve">  </v>
          </cell>
        </row>
        <row r="1890">
          <cell r="H1890" t="str">
            <v xml:space="preserve">  </v>
          </cell>
          <cell r="I1890" t="str">
            <v xml:space="preserve">  </v>
          </cell>
          <cell r="J1890" t="str">
            <v xml:space="preserve">  </v>
          </cell>
          <cell r="K1890" t="str">
            <v xml:space="preserve">  </v>
          </cell>
          <cell r="L1890" t="str">
            <v xml:space="preserve">  </v>
          </cell>
          <cell r="M1890" t="str">
            <v xml:space="preserve">  </v>
          </cell>
          <cell r="N1890" t="str">
            <v xml:space="preserve">  </v>
          </cell>
          <cell r="O1890" t="str">
            <v xml:space="preserve">  </v>
          </cell>
          <cell r="P1890" t="str">
            <v xml:space="preserve">  </v>
          </cell>
        </row>
        <row r="1891">
          <cell r="H1891" t="str">
            <v xml:space="preserve">  </v>
          </cell>
          <cell r="I1891" t="str">
            <v xml:space="preserve">  </v>
          </cell>
          <cell r="J1891" t="str">
            <v xml:space="preserve">  </v>
          </cell>
          <cell r="K1891" t="str">
            <v xml:space="preserve">  </v>
          </cell>
          <cell r="L1891" t="str">
            <v xml:space="preserve">  </v>
          </cell>
          <cell r="M1891" t="str">
            <v xml:space="preserve">  </v>
          </cell>
          <cell r="N1891" t="str">
            <v xml:space="preserve">  </v>
          </cell>
          <cell r="O1891" t="str">
            <v xml:space="preserve">  </v>
          </cell>
          <cell r="P1891" t="str">
            <v xml:space="preserve">  </v>
          </cell>
        </row>
        <row r="1892">
          <cell r="C1892">
            <v>23260000</v>
          </cell>
          <cell r="D1892" t="str">
            <v>USD</v>
          </cell>
          <cell r="E1892" t="str">
            <v>AFD</v>
          </cell>
          <cell r="F1892" t="str">
            <v>CEC1064 01A</v>
          </cell>
          <cell r="G1892" t="str">
            <v>GOBIERNO CENTRAL</v>
          </cell>
          <cell r="H1892" t="str">
            <v xml:space="preserve"> 16.12.2024 </v>
          </cell>
          <cell r="I1892">
            <v>100000000</v>
          </cell>
          <cell r="J1892" t="str">
            <v xml:space="preserve">  </v>
          </cell>
          <cell r="K1892" t="str">
            <v xml:space="preserve">  </v>
          </cell>
          <cell r="L1892" t="str">
            <v xml:space="preserve">  </v>
          </cell>
          <cell r="M1892" t="str">
            <v xml:space="preserve">  </v>
          </cell>
          <cell r="N1892" t="str">
            <v xml:space="preserve">  </v>
          </cell>
          <cell r="O1892" t="str">
            <v xml:space="preserve">  </v>
          </cell>
          <cell r="P1892">
            <v>100000000</v>
          </cell>
        </row>
        <row r="1893">
          <cell r="H1893" t="str">
            <v xml:space="preserve">  </v>
          </cell>
          <cell r="I1893" t="str">
            <v xml:space="preserve">  </v>
          </cell>
          <cell r="J1893" t="str">
            <v xml:space="preserve">  </v>
          </cell>
          <cell r="K1893" t="str">
            <v xml:space="preserve">  </v>
          </cell>
          <cell r="L1893" t="str">
            <v xml:space="preserve">  </v>
          </cell>
          <cell r="M1893" t="str">
            <v xml:space="preserve">  </v>
          </cell>
          <cell r="N1893" t="str">
            <v xml:space="preserve">  </v>
          </cell>
          <cell r="O1893" t="str">
            <v xml:space="preserve">  </v>
          </cell>
          <cell r="P1893" t="str">
            <v xml:space="preserve">  </v>
          </cell>
        </row>
        <row r="1894">
          <cell r="H1894" t="str">
            <v xml:space="preserve">  </v>
          </cell>
          <cell r="I1894" t="str">
            <v xml:space="preserve">  </v>
          </cell>
          <cell r="J1894" t="str">
            <v xml:space="preserve">  </v>
          </cell>
          <cell r="K1894" t="str">
            <v xml:space="preserve">  </v>
          </cell>
          <cell r="L1894" t="str">
            <v xml:space="preserve">  </v>
          </cell>
          <cell r="M1894" t="str">
            <v xml:space="preserve">  </v>
          </cell>
          <cell r="N1894" t="str">
            <v xml:space="preserve">  </v>
          </cell>
          <cell r="O1894" t="str">
            <v xml:space="preserve">  </v>
          </cell>
          <cell r="P1894" t="str">
            <v xml:space="preserve">  </v>
          </cell>
        </row>
        <row r="1895">
          <cell r="H1895" t="str">
            <v xml:space="preserve">  </v>
          </cell>
          <cell r="I1895" t="str">
            <v xml:space="preserve">  </v>
          </cell>
          <cell r="J1895" t="str">
            <v xml:space="preserve">  </v>
          </cell>
          <cell r="K1895" t="str">
            <v xml:space="preserve">  </v>
          </cell>
          <cell r="L1895" t="str">
            <v xml:space="preserve">  </v>
          </cell>
          <cell r="M1895" t="str">
            <v xml:space="preserve">  </v>
          </cell>
          <cell r="N1895" t="str">
            <v xml:space="preserve">  </v>
          </cell>
          <cell r="O1895" t="str">
            <v xml:space="preserve">  </v>
          </cell>
          <cell r="P1895" t="str">
            <v xml:space="preserve">  </v>
          </cell>
        </row>
        <row r="1896">
          <cell r="H1896" t="str">
            <v xml:space="preserve">  </v>
          </cell>
          <cell r="I1896" t="str">
            <v xml:space="preserve">  </v>
          </cell>
          <cell r="J1896" t="str">
            <v xml:space="preserve">  </v>
          </cell>
          <cell r="K1896" t="str">
            <v xml:space="preserve">  </v>
          </cell>
          <cell r="L1896" t="str">
            <v xml:space="preserve">  </v>
          </cell>
          <cell r="M1896" t="str">
            <v xml:space="preserve">  </v>
          </cell>
          <cell r="N1896" t="str">
            <v xml:space="preserve">  </v>
          </cell>
          <cell r="O1896" t="str">
            <v xml:space="preserve">  </v>
          </cell>
          <cell r="P1896" t="str">
            <v xml:space="preserve">  </v>
          </cell>
        </row>
        <row r="1897">
          <cell r="H1897" t="str">
            <v xml:space="preserve">  </v>
          </cell>
          <cell r="I1897" t="str">
            <v xml:space="preserve">  </v>
          </cell>
          <cell r="J1897" t="str">
            <v xml:space="preserve">  </v>
          </cell>
          <cell r="K1897" t="str">
            <v xml:space="preserve">  </v>
          </cell>
          <cell r="L1897" t="str">
            <v xml:space="preserve">  </v>
          </cell>
          <cell r="M1897" t="str">
            <v xml:space="preserve">  </v>
          </cell>
          <cell r="N1897" t="str">
            <v xml:space="preserve">  </v>
          </cell>
          <cell r="O1897" t="str">
            <v xml:space="preserve">  </v>
          </cell>
          <cell r="P1897" t="str">
            <v xml:space="preserve">  </v>
          </cell>
        </row>
        <row r="1898">
          <cell r="C1898">
            <v>23270000</v>
          </cell>
          <cell r="D1898" t="str">
            <v>USD</v>
          </cell>
          <cell r="E1898" t="str">
            <v>AFD</v>
          </cell>
          <cell r="F1898" t="str">
            <v>AFD CEC 1072 01 Z</v>
          </cell>
          <cell r="G1898" t="str">
            <v>EP MUN. ASEO CUENCA</v>
          </cell>
          <cell r="H1898" t="str">
            <v xml:space="preserve"> 11.03.2025 </v>
          </cell>
          <cell r="I1898">
            <v>6013232.6600000001</v>
          </cell>
          <cell r="J1898" t="str">
            <v xml:space="preserve">  </v>
          </cell>
          <cell r="K1898" t="str">
            <v xml:space="preserve">  </v>
          </cell>
          <cell r="L1898" t="str">
            <v xml:space="preserve">  </v>
          </cell>
          <cell r="M1898" t="str">
            <v xml:space="preserve">  </v>
          </cell>
          <cell r="N1898" t="str">
            <v xml:space="preserve">  </v>
          </cell>
          <cell r="O1898" t="str">
            <v xml:space="preserve">  </v>
          </cell>
          <cell r="P1898">
            <v>6013232.6600000001</v>
          </cell>
        </row>
        <row r="1899">
          <cell r="H1899" t="str">
            <v xml:space="preserve">  </v>
          </cell>
          <cell r="I1899" t="str">
            <v xml:space="preserve">  </v>
          </cell>
          <cell r="J1899" t="str">
            <v xml:space="preserve">  </v>
          </cell>
          <cell r="K1899" t="str">
            <v xml:space="preserve">  </v>
          </cell>
          <cell r="L1899" t="str">
            <v xml:space="preserve">  </v>
          </cell>
          <cell r="M1899" t="str">
            <v xml:space="preserve">  </v>
          </cell>
          <cell r="N1899" t="str">
            <v xml:space="preserve">  </v>
          </cell>
          <cell r="O1899" t="str">
            <v xml:space="preserve">  </v>
          </cell>
          <cell r="P1899" t="str">
            <v xml:space="preserve">  </v>
          </cell>
        </row>
        <row r="1900">
          <cell r="H1900" t="str">
            <v xml:space="preserve">  </v>
          </cell>
          <cell r="I1900" t="str">
            <v xml:space="preserve">  </v>
          </cell>
          <cell r="J1900" t="str">
            <v xml:space="preserve">  </v>
          </cell>
          <cell r="K1900" t="str">
            <v xml:space="preserve">  </v>
          </cell>
          <cell r="L1900" t="str">
            <v xml:space="preserve">  </v>
          </cell>
          <cell r="M1900" t="str">
            <v xml:space="preserve">  </v>
          </cell>
          <cell r="N1900" t="str">
            <v xml:space="preserve">  </v>
          </cell>
          <cell r="O1900" t="str">
            <v xml:space="preserve">  </v>
          </cell>
          <cell r="P1900" t="str">
            <v xml:space="preserve">  </v>
          </cell>
        </row>
        <row r="1901">
          <cell r="H1901" t="str">
            <v xml:space="preserve">  </v>
          </cell>
          <cell r="I1901" t="str">
            <v xml:space="preserve">  </v>
          </cell>
          <cell r="J1901" t="str">
            <v xml:space="preserve">  </v>
          </cell>
          <cell r="K1901" t="str">
            <v xml:space="preserve">  </v>
          </cell>
          <cell r="L1901" t="str">
            <v xml:space="preserve">  </v>
          </cell>
          <cell r="M1901" t="str">
            <v xml:space="preserve">  </v>
          </cell>
          <cell r="N1901" t="str">
            <v xml:space="preserve">  </v>
          </cell>
          <cell r="O1901" t="str">
            <v xml:space="preserve">  </v>
          </cell>
          <cell r="P1901" t="str">
            <v xml:space="preserve">  </v>
          </cell>
        </row>
        <row r="1902">
          <cell r="H1902" t="str">
            <v xml:space="preserve">  </v>
          </cell>
          <cell r="I1902" t="str">
            <v xml:space="preserve">  </v>
          </cell>
          <cell r="J1902" t="str">
            <v xml:space="preserve">  </v>
          </cell>
          <cell r="K1902" t="str">
            <v xml:space="preserve">  </v>
          </cell>
          <cell r="L1902" t="str">
            <v xml:space="preserve">  </v>
          </cell>
          <cell r="M1902" t="str">
            <v xml:space="preserve">  </v>
          </cell>
          <cell r="N1902" t="str">
            <v xml:space="preserve">  </v>
          </cell>
          <cell r="O1902" t="str">
            <v xml:space="preserve">  </v>
          </cell>
          <cell r="P1902" t="str">
            <v xml:space="preserve">  </v>
          </cell>
        </row>
        <row r="1903">
          <cell r="H1903" t="str">
            <v xml:space="preserve">  </v>
          </cell>
          <cell r="I1903" t="str">
            <v xml:space="preserve">  </v>
          </cell>
          <cell r="J1903" t="str">
            <v xml:space="preserve">  </v>
          </cell>
          <cell r="K1903" t="str">
            <v xml:space="preserve">  </v>
          </cell>
          <cell r="L1903" t="str">
            <v xml:space="preserve">  </v>
          </cell>
          <cell r="M1903" t="str">
            <v xml:space="preserve">  </v>
          </cell>
          <cell r="N1903" t="str">
            <v xml:space="preserve">  </v>
          </cell>
          <cell r="O1903" t="str">
            <v xml:space="preserve">  </v>
          </cell>
          <cell r="P1903" t="str">
            <v xml:space="preserve">  </v>
          </cell>
        </row>
        <row r="1904">
          <cell r="C1904">
            <v>23536000</v>
          </cell>
          <cell r="D1904" t="str">
            <v>USD</v>
          </cell>
          <cell r="E1904" t="str">
            <v>ICO - ESPAÑA</v>
          </cell>
          <cell r="F1904" t="str">
            <v>ICO 17M PORTOVIEJO</v>
          </cell>
          <cell r="G1904" t="str">
            <v>MUN. PORTOVIEJO</v>
          </cell>
          <cell r="H1904" t="str">
            <v xml:space="preserve"> 18.03.2022 </v>
          </cell>
          <cell r="I1904">
            <v>11945715.109999999</v>
          </cell>
          <cell r="J1904" t="str">
            <v xml:space="preserve">  </v>
          </cell>
          <cell r="K1904" t="str">
            <v xml:space="preserve">  </v>
          </cell>
          <cell r="L1904" t="str">
            <v xml:space="preserve">  </v>
          </cell>
          <cell r="M1904" t="str">
            <v xml:space="preserve">  </v>
          </cell>
          <cell r="N1904" t="str">
            <v xml:space="preserve">  </v>
          </cell>
          <cell r="O1904" t="str">
            <v xml:space="preserve">  </v>
          </cell>
          <cell r="P1904">
            <v>11945715.109999999</v>
          </cell>
        </row>
        <row r="1905">
          <cell r="H1905" t="str">
            <v xml:space="preserve">  </v>
          </cell>
          <cell r="I1905" t="str">
            <v xml:space="preserve">  </v>
          </cell>
          <cell r="J1905" t="str">
            <v xml:space="preserve">  </v>
          </cell>
          <cell r="K1905" t="str">
            <v xml:space="preserve">  </v>
          </cell>
          <cell r="L1905" t="str">
            <v xml:space="preserve">  </v>
          </cell>
          <cell r="M1905" t="str">
            <v xml:space="preserve">  </v>
          </cell>
          <cell r="N1905" t="str">
            <v xml:space="preserve">  </v>
          </cell>
          <cell r="O1905" t="str">
            <v xml:space="preserve">  </v>
          </cell>
          <cell r="P1905" t="str">
            <v xml:space="preserve">  </v>
          </cell>
        </row>
        <row r="1906">
          <cell r="H1906" t="str">
            <v xml:space="preserve">  </v>
          </cell>
          <cell r="I1906" t="str">
            <v xml:space="preserve">  </v>
          </cell>
          <cell r="J1906" t="str">
            <v xml:space="preserve">  </v>
          </cell>
          <cell r="K1906" t="str">
            <v xml:space="preserve">  </v>
          </cell>
          <cell r="L1906" t="str">
            <v xml:space="preserve">  </v>
          </cell>
          <cell r="M1906" t="str">
            <v xml:space="preserve">  </v>
          </cell>
          <cell r="N1906" t="str">
            <v xml:space="preserve">  </v>
          </cell>
          <cell r="O1906" t="str">
            <v xml:space="preserve">  </v>
          </cell>
          <cell r="P1906" t="str">
            <v xml:space="preserve">  </v>
          </cell>
        </row>
        <row r="1907">
          <cell r="H1907" t="str">
            <v xml:space="preserve">  </v>
          </cell>
          <cell r="I1907" t="str">
            <v xml:space="preserve">  </v>
          </cell>
          <cell r="J1907" t="str">
            <v xml:space="preserve">  </v>
          </cell>
          <cell r="K1907" t="str">
            <v xml:space="preserve">  </v>
          </cell>
          <cell r="L1907" t="str">
            <v xml:space="preserve">  </v>
          </cell>
          <cell r="M1907" t="str">
            <v xml:space="preserve">  </v>
          </cell>
          <cell r="N1907" t="str">
            <v xml:space="preserve">  </v>
          </cell>
          <cell r="O1907" t="str">
            <v xml:space="preserve">  </v>
          </cell>
          <cell r="P1907" t="str">
            <v xml:space="preserve">  </v>
          </cell>
        </row>
        <row r="1908">
          <cell r="H1908" t="str">
            <v xml:space="preserve">  </v>
          </cell>
          <cell r="I1908" t="str">
            <v xml:space="preserve">  </v>
          </cell>
          <cell r="J1908" t="str">
            <v xml:space="preserve">  </v>
          </cell>
          <cell r="K1908" t="str">
            <v xml:space="preserve">  </v>
          </cell>
          <cell r="L1908" t="str">
            <v xml:space="preserve">  </v>
          </cell>
          <cell r="M1908" t="str">
            <v xml:space="preserve">  </v>
          </cell>
          <cell r="N1908" t="str">
            <v xml:space="preserve">  </v>
          </cell>
          <cell r="O1908" t="str">
            <v xml:space="preserve">  </v>
          </cell>
          <cell r="P1908" t="str">
            <v xml:space="preserve">  </v>
          </cell>
        </row>
        <row r="1909">
          <cell r="H1909" t="str">
            <v xml:space="preserve">  </v>
          </cell>
          <cell r="I1909" t="str">
            <v xml:space="preserve">  </v>
          </cell>
          <cell r="J1909" t="str">
            <v xml:space="preserve">  </v>
          </cell>
          <cell r="K1909" t="str">
            <v xml:space="preserve">  </v>
          </cell>
          <cell r="L1909" t="str">
            <v xml:space="preserve">  </v>
          </cell>
          <cell r="M1909" t="str">
            <v xml:space="preserve">  </v>
          </cell>
          <cell r="N1909" t="str">
            <v xml:space="preserve">  </v>
          </cell>
          <cell r="O1909" t="str">
            <v xml:space="preserve">  </v>
          </cell>
          <cell r="P1909" t="str">
            <v xml:space="preserve">  </v>
          </cell>
        </row>
        <row r="1910">
          <cell r="C1910">
            <v>28005001</v>
          </cell>
          <cell r="D1910" t="str">
            <v>USD</v>
          </cell>
          <cell r="E1910" t="str">
            <v>CITIBANK-USA</v>
          </cell>
          <cell r="F1910" t="str">
            <v>B.GLOBALES 2030</v>
          </cell>
          <cell r="G1910" t="str">
            <v>GOBIERNO CENTRAL</v>
          </cell>
          <cell r="H1910" t="str">
            <v xml:space="preserve"> 23.08.2000 </v>
          </cell>
          <cell r="I1910">
            <v>172772181.38999999</v>
          </cell>
          <cell r="J1910" t="str">
            <v xml:space="preserve">  </v>
          </cell>
          <cell r="K1910" t="str">
            <v xml:space="preserve">  </v>
          </cell>
          <cell r="L1910" t="str">
            <v xml:space="preserve">  </v>
          </cell>
          <cell r="M1910" t="str">
            <v xml:space="preserve">  </v>
          </cell>
          <cell r="N1910" t="str">
            <v xml:space="preserve">  </v>
          </cell>
          <cell r="O1910" t="str">
            <v xml:space="preserve">  </v>
          </cell>
          <cell r="P1910">
            <v>172772181.38999999</v>
          </cell>
        </row>
        <row r="1911">
          <cell r="H1911" t="str">
            <v xml:space="preserve">  </v>
          </cell>
          <cell r="I1911" t="str">
            <v xml:space="preserve">  </v>
          </cell>
          <cell r="J1911" t="str">
            <v xml:space="preserve">  </v>
          </cell>
          <cell r="K1911" t="str">
            <v xml:space="preserve">  </v>
          </cell>
          <cell r="L1911" t="str">
            <v xml:space="preserve">  </v>
          </cell>
          <cell r="M1911" t="str">
            <v xml:space="preserve">  </v>
          </cell>
          <cell r="N1911" t="str">
            <v xml:space="preserve">  </v>
          </cell>
          <cell r="O1911" t="str">
            <v xml:space="preserve">  </v>
          </cell>
          <cell r="P1911" t="str">
            <v xml:space="preserve">  </v>
          </cell>
        </row>
        <row r="1912">
          <cell r="H1912" t="str">
            <v xml:space="preserve">  </v>
          </cell>
          <cell r="I1912" t="str">
            <v xml:space="preserve">  </v>
          </cell>
          <cell r="J1912" t="str">
            <v xml:space="preserve">  </v>
          </cell>
          <cell r="K1912" t="str">
            <v xml:space="preserve">  </v>
          </cell>
          <cell r="L1912" t="str">
            <v xml:space="preserve">  </v>
          </cell>
          <cell r="M1912" t="str">
            <v xml:space="preserve">  </v>
          </cell>
          <cell r="N1912" t="str">
            <v xml:space="preserve">  </v>
          </cell>
          <cell r="O1912" t="str">
            <v xml:space="preserve">  </v>
          </cell>
          <cell r="P1912" t="str">
            <v xml:space="preserve">  </v>
          </cell>
        </row>
        <row r="1913">
          <cell r="H1913" t="str">
            <v xml:space="preserve">  </v>
          </cell>
          <cell r="I1913" t="str">
            <v xml:space="preserve">  </v>
          </cell>
          <cell r="J1913" t="str">
            <v xml:space="preserve">  </v>
          </cell>
          <cell r="K1913" t="str">
            <v xml:space="preserve">  </v>
          </cell>
          <cell r="L1913" t="str">
            <v xml:space="preserve">  </v>
          </cell>
          <cell r="M1913" t="str">
            <v xml:space="preserve">  </v>
          </cell>
          <cell r="N1913" t="str">
            <v xml:space="preserve">  </v>
          </cell>
          <cell r="O1913" t="str">
            <v xml:space="preserve">  </v>
          </cell>
          <cell r="P1913" t="str">
            <v xml:space="preserve">  </v>
          </cell>
        </row>
        <row r="1914">
          <cell r="H1914" t="str">
            <v xml:space="preserve">  </v>
          </cell>
          <cell r="I1914" t="str">
            <v xml:space="preserve">  </v>
          </cell>
          <cell r="J1914" t="str">
            <v xml:space="preserve">  </v>
          </cell>
          <cell r="K1914" t="str">
            <v xml:space="preserve">  </v>
          </cell>
          <cell r="L1914" t="str">
            <v xml:space="preserve">  </v>
          </cell>
          <cell r="M1914" t="str">
            <v xml:space="preserve">  </v>
          </cell>
          <cell r="N1914" t="str">
            <v xml:space="preserve">  </v>
          </cell>
          <cell r="O1914" t="str">
            <v xml:space="preserve">  </v>
          </cell>
          <cell r="P1914" t="str">
            <v xml:space="preserve">  </v>
          </cell>
        </row>
        <row r="1915">
          <cell r="H1915" t="str">
            <v xml:space="preserve">  </v>
          </cell>
          <cell r="I1915" t="str">
            <v xml:space="preserve">  </v>
          </cell>
          <cell r="J1915" t="str">
            <v xml:space="preserve">  </v>
          </cell>
          <cell r="K1915" t="str">
            <v xml:space="preserve">  </v>
          </cell>
          <cell r="L1915" t="str">
            <v xml:space="preserve">  </v>
          </cell>
          <cell r="M1915" t="str">
            <v xml:space="preserve">  </v>
          </cell>
          <cell r="N1915" t="str">
            <v xml:space="preserve">  </v>
          </cell>
          <cell r="O1915" t="str">
            <v xml:space="preserve">  </v>
          </cell>
          <cell r="P1915" t="str">
            <v xml:space="preserve">  </v>
          </cell>
        </row>
        <row r="1916">
          <cell r="C1916">
            <v>28006001</v>
          </cell>
          <cell r="D1916" t="str">
            <v>USD</v>
          </cell>
          <cell r="E1916" t="str">
            <v>CITIBANK-USA</v>
          </cell>
          <cell r="F1916" t="str">
            <v>B.GLOBALES 2012</v>
          </cell>
          <cell r="G1916" t="str">
            <v>GOBIERNO CENTRAL</v>
          </cell>
          <cell r="H1916" t="str">
            <v xml:space="preserve"> 23.08.2000 </v>
          </cell>
          <cell r="I1916">
            <v>79052957.560000002</v>
          </cell>
          <cell r="J1916" t="str">
            <v xml:space="preserve">  </v>
          </cell>
          <cell r="K1916" t="str">
            <v xml:space="preserve">  </v>
          </cell>
          <cell r="L1916" t="str">
            <v xml:space="preserve">  </v>
          </cell>
          <cell r="M1916" t="str">
            <v xml:space="preserve">  </v>
          </cell>
          <cell r="N1916" t="str">
            <v xml:space="preserve">  </v>
          </cell>
          <cell r="O1916" t="str">
            <v xml:space="preserve">  </v>
          </cell>
          <cell r="P1916">
            <v>79052957.560000002</v>
          </cell>
        </row>
        <row r="1917">
          <cell r="H1917" t="str">
            <v xml:space="preserve">  </v>
          </cell>
          <cell r="I1917" t="str">
            <v xml:space="preserve">  </v>
          </cell>
          <cell r="J1917" t="str">
            <v xml:space="preserve">  </v>
          </cell>
          <cell r="K1917" t="str">
            <v xml:space="preserve">  </v>
          </cell>
          <cell r="L1917" t="str">
            <v xml:space="preserve">  </v>
          </cell>
          <cell r="M1917" t="str">
            <v xml:space="preserve">  </v>
          </cell>
          <cell r="N1917" t="str">
            <v xml:space="preserve">  </v>
          </cell>
          <cell r="O1917" t="str">
            <v xml:space="preserve">  </v>
          </cell>
          <cell r="P1917" t="str">
            <v xml:space="preserve">  </v>
          </cell>
        </row>
        <row r="1918">
          <cell r="H1918" t="str">
            <v xml:space="preserve">  </v>
          </cell>
          <cell r="I1918" t="str">
            <v xml:space="preserve">  </v>
          </cell>
          <cell r="J1918" t="str">
            <v xml:space="preserve">  </v>
          </cell>
          <cell r="K1918" t="str">
            <v xml:space="preserve">  </v>
          </cell>
          <cell r="L1918" t="str">
            <v xml:space="preserve">  </v>
          </cell>
          <cell r="M1918" t="str">
            <v xml:space="preserve">  </v>
          </cell>
          <cell r="N1918" t="str">
            <v xml:space="preserve">  </v>
          </cell>
          <cell r="O1918" t="str">
            <v xml:space="preserve">  </v>
          </cell>
          <cell r="P1918" t="str">
            <v xml:space="preserve">  </v>
          </cell>
        </row>
        <row r="1919">
          <cell r="H1919" t="str">
            <v xml:space="preserve">  </v>
          </cell>
          <cell r="I1919" t="str">
            <v xml:space="preserve">  </v>
          </cell>
          <cell r="J1919" t="str">
            <v xml:space="preserve">  </v>
          </cell>
          <cell r="K1919" t="str">
            <v xml:space="preserve">  </v>
          </cell>
          <cell r="L1919" t="str">
            <v xml:space="preserve">  </v>
          </cell>
          <cell r="M1919" t="str">
            <v xml:space="preserve">  </v>
          </cell>
          <cell r="N1919" t="str">
            <v xml:space="preserve">  </v>
          </cell>
          <cell r="O1919" t="str">
            <v xml:space="preserve">  </v>
          </cell>
          <cell r="P1919" t="str">
            <v xml:space="preserve">  </v>
          </cell>
        </row>
        <row r="1920">
          <cell r="H1920" t="str">
            <v xml:space="preserve">  </v>
          </cell>
          <cell r="I1920" t="str">
            <v xml:space="preserve">  </v>
          </cell>
          <cell r="J1920" t="str">
            <v xml:space="preserve">  </v>
          </cell>
          <cell r="K1920" t="str">
            <v xml:space="preserve">  </v>
          </cell>
          <cell r="L1920" t="str">
            <v xml:space="preserve">  </v>
          </cell>
          <cell r="M1920" t="str">
            <v xml:space="preserve">  </v>
          </cell>
          <cell r="N1920" t="str">
            <v xml:space="preserve">  </v>
          </cell>
          <cell r="O1920" t="str">
            <v xml:space="preserve">  </v>
          </cell>
          <cell r="P1920" t="str">
            <v xml:space="preserve">  </v>
          </cell>
        </row>
        <row r="1921">
          <cell r="H1921" t="str">
            <v xml:space="preserve">  </v>
          </cell>
          <cell r="I1921" t="str">
            <v xml:space="preserve">  </v>
          </cell>
          <cell r="J1921" t="str">
            <v xml:space="preserve">  </v>
          </cell>
          <cell r="K1921" t="str">
            <v xml:space="preserve">  </v>
          </cell>
          <cell r="L1921" t="str">
            <v xml:space="preserve">  </v>
          </cell>
          <cell r="M1921" t="str">
            <v xml:space="preserve">  </v>
          </cell>
          <cell r="N1921" t="str">
            <v xml:space="preserve">  </v>
          </cell>
          <cell r="O1921" t="str">
            <v xml:space="preserve">  </v>
          </cell>
          <cell r="P1921" t="str">
            <v xml:space="preserve">  </v>
          </cell>
        </row>
        <row r="1922">
          <cell r="C1922">
            <v>28007001</v>
          </cell>
          <cell r="D1922" t="str">
            <v>USD</v>
          </cell>
          <cell r="E1922" t="str">
            <v>CITIBANK-USA</v>
          </cell>
          <cell r="F1922" t="str">
            <v>B.GLOBALES 2030</v>
          </cell>
          <cell r="G1922" t="str">
            <v>AUT. PORT. GUAYAS</v>
          </cell>
          <cell r="H1922" t="str">
            <v xml:space="preserve"> 23.08.2000 </v>
          </cell>
          <cell r="I1922">
            <v>4982801.2</v>
          </cell>
          <cell r="J1922" t="str">
            <v xml:space="preserve">  </v>
          </cell>
          <cell r="K1922" t="str">
            <v xml:space="preserve">  </v>
          </cell>
          <cell r="L1922" t="str">
            <v xml:space="preserve">  </v>
          </cell>
          <cell r="M1922" t="str">
            <v xml:space="preserve">  </v>
          </cell>
          <cell r="N1922" t="str">
            <v xml:space="preserve">  </v>
          </cell>
          <cell r="O1922" t="str">
            <v xml:space="preserve">  </v>
          </cell>
          <cell r="P1922">
            <v>4982801.2</v>
          </cell>
        </row>
        <row r="1923">
          <cell r="H1923" t="str">
            <v xml:space="preserve">  </v>
          </cell>
          <cell r="I1923" t="str">
            <v xml:space="preserve">  </v>
          </cell>
          <cell r="J1923" t="str">
            <v xml:space="preserve">  </v>
          </cell>
          <cell r="K1923" t="str">
            <v xml:space="preserve">  </v>
          </cell>
          <cell r="L1923" t="str">
            <v xml:space="preserve">  </v>
          </cell>
          <cell r="M1923" t="str">
            <v xml:space="preserve">  </v>
          </cell>
          <cell r="N1923" t="str">
            <v xml:space="preserve">  </v>
          </cell>
          <cell r="O1923" t="str">
            <v xml:space="preserve">  </v>
          </cell>
          <cell r="P1923" t="str">
            <v xml:space="preserve">  </v>
          </cell>
        </row>
        <row r="1924">
          <cell r="H1924" t="str">
            <v xml:space="preserve">  </v>
          </cell>
          <cell r="I1924" t="str">
            <v xml:space="preserve">  </v>
          </cell>
          <cell r="J1924" t="str">
            <v xml:space="preserve">  </v>
          </cell>
          <cell r="K1924" t="str">
            <v xml:space="preserve">  </v>
          </cell>
          <cell r="L1924" t="str">
            <v xml:space="preserve">  </v>
          </cell>
          <cell r="M1924" t="str">
            <v xml:space="preserve">  </v>
          </cell>
          <cell r="N1924" t="str">
            <v xml:space="preserve">  </v>
          </cell>
          <cell r="O1924" t="str">
            <v xml:space="preserve">  </v>
          </cell>
          <cell r="P1924" t="str">
            <v xml:space="preserve">  </v>
          </cell>
        </row>
        <row r="1925">
          <cell r="H1925" t="str">
            <v xml:space="preserve">  </v>
          </cell>
          <cell r="I1925" t="str">
            <v xml:space="preserve">  </v>
          </cell>
          <cell r="J1925" t="str">
            <v xml:space="preserve">  </v>
          </cell>
          <cell r="K1925" t="str">
            <v xml:space="preserve">  </v>
          </cell>
          <cell r="L1925" t="str">
            <v xml:space="preserve">  </v>
          </cell>
          <cell r="M1925" t="str">
            <v xml:space="preserve">  </v>
          </cell>
          <cell r="N1925" t="str">
            <v xml:space="preserve">  </v>
          </cell>
          <cell r="O1925" t="str">
            <v xml:space="preserve">  </v>
          </cell>
          <cell r="P1925" t="str">
            <v xml:space="preserve">  </v>
          </cell>
        </row>
        <row r="1926">
          <cell r="H1926" t="str">
            <v xml:space="preserve">  </v>
          </cell>
          <cell r="I1926" t="str">
            <v xml:space="preserve">  </v>
          </cell>
          <cell r="J1926" t="str">
            <v xml:space="preserve">  </v>
          </cell>
          <cell r="K1926" t="str">
            <v xml:space="preserve">  </v>
          </cell>
          <cell r="L1926" t="str">
            <v xml:space="preserve">  </v>
          </cell>
          <cell r="M1926" t="str">
            <v xml:space="preserve">  </v>
          </cell>
          <cell r="N1926" t="str">
            <v xml:space="preserve">  </v>
          </cell>
          <cell r="O1926" t="str">
            <v xml:space="preserve">  </v>
          </cell>
          <cell r="P1926" t="str">
            <v xml:space="preserve">  </v>
          </cell>
        </row>
        <row r="1927">
          <cell r="H1927" t="str">
            <v xml:space="preserve">  </v>
          </cell>
          <cell r="I1927" t="str">
            <v xml:space="preserve">  </v>
          </cell>
          <cell r="J1927" t="str">
            <v xml:space="preserve">  </v>
          </cell>
          <cell r="K1927" t="str">
            <v xml:space="preserve">  </v>
          </cell>
          <cell r="L1927" t="str">
            <v xml:space="preserve">  </v>
          </cell>
          <cell r="M1927" t="str">
            <v xml:space="preserve">  </v>
          </cell>
          <cell r="N1927" t="str">
            <v xml:space="preserve">  </v>
          </cell>
          <cell r="O1927" t="str">
            <v xml:space="preserve">  </v>
          </cell>
          <cell r="P1927" t="str">
            <v xml:space="preserve">  </v>
          </cell>
        </row>
        <row r="1928">
          <cell r="C1928">
            <v>28008001</v>
          </cell>
          <cell r="D1928" t="str">
            <v>USD</v>
          </cell>
          <cell r="E1928" t="str">
            <v>CITIBANK-USA</v>
          </cell>
          <cell r="F1928" t="str">
            <v>B.GLOBALES 2012</v>
          </cell>
          <cell r="G1928" t="str">
            <v>AUT. PORT. GUAYAS</v>
          </cell>
          <cell r="H1928" t="str">
            <v xml:space="preserve"> 23.08.2000 </v>
          </cell>
          <cell r="I1928">
            <v>570180</v>
          </cell>
          <cell r="J1928" t="str">
            <v xml:space="preserve">  </v>
          </cell>
          <cell r="K1928" t="str">
            <v xml:space="preserve">  </v>
          </cell>
          <cell r="L1928" t="str">
            <v xml:space="preserve">  </v>
          </cell>
          <cell r="M1928" t="str">
            <v xml:space="preserve">  </v>
          </cell>
          <cell r="N1928" t="str">
            <v xml:space="preserve">  </v>
          </cell>
          <cell r="O1928" t="str">
            <v xml:space="preserve">  </v>
          </cell>
          <cell r="P1928">
            <v>570180</v>
          </cell>
        </row>
        <row r="1929">
          <cell r="H1929" t="str">
            <v xml:space="preserve">  </v>
          </cell>
          <cell r="I1929" t="str">
            <v xml:space="preserve">  </v>
          </cell>
          <cell r="J1929" t="str">
            <v xml:space="preserve">  </v>
          </cell>
          <cell r="K1929" t="str">
            <v xml:space="preserve">  </v>
          </cell>
          <cell r="L1929" t="str">
            <v xml:space="preserve">  </v>
          </cell>
          <cell r="M1929" t="str">
            <v xml:space="preserve">  </v>
          </cell>
          <cell r="N1929" t="str">
            <v xml:space="preserve">  </v>
          </cell>
          <cell r="O1929" t="str">
            <v xml:space="preserve">  </v>
          </cell>
          <cell r="P1929" t="str">
            <v xml:space="preserve">  </v>
          </cell>
        </row>
        <row r="1930">
          <cell r="H1930" t="str">
            <v xml:space="preserve">  </v>
          </cell>
          <cell r="I1930" t="str">
            <v xml:space="preserve">  </v>
          </cell>
          <cell r="J1930" t="str">
            <v xml:space="preserve">  </v>
          </cell>
          <cell r="K1930" t="str">
            <v xml:space="preserve">  </v>
          </cell>
          <cell r="L1930" t="str">
            <v xml:space="preserve">  </v>
          </cell>
          <cell r="M1930" t="str">
            <v xml:space="preserve">  </v>
          </cell>
          <cell r="N1930" t="str">
            <v xml:space="preserve">  </v>
          </cell>
          <cell r="O1930" t="str">
            <v xml:space="preserve">  </v>
          </cell>
          <cell r="P1930" t="str">
            <v xml:space="preserve">  </v>
          </cell>
        </row>
        <row r="1931">
          <cell r="H1931" t="str">
            <v xml:space="preserve">  </v>
          </cell>
          <cell r="I1931" t="str">
            <v xml:space="preserve">  </v>
          </cell>
          <cell r="J1931" t="str">
            <v xml:space="preserve">  </v>
          </cell>
          <cell r="K1931" t="str">
            <v xml:space="preserve">  </v>
          </cell>
          <cell r="L1931" t="str">
            <v xml:space="preserve">  </v>
          </cell>
          <cell r="M1931" t="str">
            <v xml:space="preserve">  </v>
          </cell>
          <cell r="N1931" t="str">
            <v xml:space="preserve">  </v>
          </cell>
          <cell r="O1931" t="str">
            <v xml:space="preserve">  </v>
          </cell>
          <cell r="P1931" t="str">
            <v xml:space="preserve">  </v>
          </cell>
        </row>
        <row r="1932">
          <cell r="H1932" t="str">
            <v xml:space="preserve">  </v>
          </cell>
          <cell r="I1932" t="str">
            <v xml:space="preserve">  </v>
          </cell>
          <cell r="J1932" t="str">
            <v xml:space="preserve">  </v>
          </cell>
          <cell r="K1932" t="str">
            <v xml:space="preserve">  </v>
          </cell>
          <cell r="L1932" t="str">
            <v xml:space="preserve">  </v>
          </cell>
          <cell r="M1932" t="str">
            <v xml:space="preserve">  </v>
          </cell>
          <cell r="N1932" t="str">
            <v xml:space="preserve">  </v>
          </cell>
          <cell r="O1932" t="str">
            <v xml:space="preserve">  </v>
          </cell>
          <cell r="P1932" t="str">
            <v xml:space="preserve">  </v>
          </cell>
        </row>
        <row r="1933">
          <cell r="H1933" t="str">
            <v xml:space="preserve">  </v>
          </cell>
          <cell r="I1933" t="str">
            <v xml:space="preserve">  </v>
          </cell>
          <cell r="J1933" t="str">
            <v xml:space="preserve">  </v>
          </cell>
          <cell r="K1933" t="str">
            <v xml:space="preserve">  </v>
          </cell>
          <cell r="L1933" t="str">
            <v xml:space="preserve">  </v>
          </cell>
          <cell r="M1933" t="str">
            <v xml:space="preserve">  </v>
          </cell>
          <cell r="N1933" t="str">
            <v xml:space="preserve">  </v>
          </cell>
          <cell r="O1933" t="str">
            <v xml:space="preserve">  </v>
          </cell>
          <cell r="P1933" t="str">
            <v xml:space="preserve">  </v>
          </cell>
        </row>
        <row r="1934">
          <cell r="C1934">
            <v>28009001</v>
          </cell>
          <cell r="D1934" t="str">
            <v>USD</v>
          </cell>
          <cell r="E1934" t="str">
            <v>CITIBANK-USA</v>
          </cell>
          <cell r="F1934" t="str">
            <v>B.GLOBALES 2030</v>
          </cell>
          <cell r="G1934" t="str">
            <v>AUT. PORT. BOLIVAR</v>
          </cell>
          <cell r="H1934" t="str">
            <v xml:space="preserve"> 23.08.2000 </v>
          </cell>
          <cell r="I1934">
            <v>18033022</v>
          </cell>
          <cell r="J1934" t="str">
            <v xml:space="preserve">  </v>
          </cell>
          <cell r="K1934" t="str">
            <v xml:space="preserve">  </v>
          </cell>
          <cell r="L1934" t="str">
            <v xml:space="preserve">  </v>
          </cell>
          <cell r="M1934" t="str">
            <v xml:space="preserve">  </v>
          </cell>
          <cell r="N1934" t="str">
            <v xml:space="preserve">  </v>
          </cell>
          <cell r="O1934" t="str">
            <v xml:space="preserve">  </v>
          </cell>
          <cell r="P1934">
            <v>18033022</v>
          </cell>
        </row>
        <row r="1935">
          <cell r="H1935" t="str">
            <v xml:space="preserve">  </v>
          </cell>
          <cell r="I1935" t="str">
            <v xml:space="preserve">  </v>
          </cell>
          <cell r="J1935" t="str">
            <v xml:space="preserve">  </v>
          </cell>
          <cell r="K1935" t="str">
            <v xml:space="preserve">  </v>
          </cell>
          <cell r="L1935" t="str">
            <v xml:space="preserve">  </v>
          </cell>
          <cell r="M1935" t="str">
            <v xml:space="preserve">  </v>
          </cell>
          <cell r="N1935" t="str">
            <v xml:space="preserve">  </v>
          </cell>
          <cell r="O1935" t="str">
            <v xml:space="preserve">  </v>
          </cell>
          <cell r="P1935" t="str">
            <v xml:space="preserve">  </v>
          </cell>
        </row>
        <row r="1936">
          <cell r="H1936" t="str">
            <v xml:space="preserve">  </v>
          </cell>
          <cell r="I1936" t="str">
            <v xml:space="preserve">  </v>
          </cell>
          <cell r="J1936" t="str">
            <v xml:space="preserve">  </v>
          </cell>
          <cell r="K1936" t="str">
            <v xml:space="preserve">  </v>
          </cell>
          <cell r="L1936" t="str">
            <v xml:space="preserve">  </v>
          </cell>
          <cell r="M1936" t="str">
            <v xml:space="preserve">  </v>
          </cell>
          <cell r="N1936" t="str">
            <v xml:space="preserve">  </v>
          </cell>
          <cell r="O1936" t="str">
            <v xml:space="preserve">  </v>
          </cell>
          <cell r="P1936" t="str">
            <v xml:space="preserve">  </v>
          </cell>
        </row>
        <row r="1937">
          <cell r="H1937" t="str">
            <v xml:space="preserve">  </v>
          </cell>
          <cell r="I1937" t="str">
            <v xml:space="preserve">  </v>
          </cell>
          <cell r="J1937" t="str">
            <v xml:space="preserve">  </v>
          </cell>
          <cell r="K1937" t="str">
            <v xml:space="preserve">  </v>
          </cell>
          <cell r="L1937" t="str">
            <v xml:space="preserve">  </v>
          </cell>
          <cell r="M1937" t="str">
            <v xml:space="preserve">  </v>
          </cell>
          <cell r="N1937" t="str">
            <v xml:space="preserve">  </v>
          </cell>
          <cell r="O1937" t="str">
            <v xml:space="preserve">  </v>
          </cell>
          <cell r="P1937" t="str">
            <v xml:space="preserve">  </v>
          </cell>
        </row>
        <row r="1938">
          <cell r="H1938" t="str">
            <v xml:space="preserve">  </v>
          </cell>
          <cell r="I1938" t="str">
            <v xml:space="preserve">  </v>
          </cell>
          <cell r="J1938" t="str">
            <v xml:space="preserve">  </v>
          </cell>
          <cell r="K1938" t="str">
            <v xml:space="preserve">  </v>
          </cell>
          <cell r="L1938" t="str">
            <v xml:space="preserve">  </v>
          </cell>
          <cell r="M1938" t="str">
            <v xml:space="preserve">  </v>
          </cell>
          <cell r="N1938" t="str">
            <v xml:space="preserve">  </v>
          </cell>
          <cell r="O1938" t="str">
            <v xml:space="preserve">  </v>
          </cell>
          <cell r="P1938" t="str">
            <v xml:space="preserve">  </v>
          </cell>
        </row>
        <row r="1939">
          <cell r="H1939" t="str">
            <v xml:space="preserve">  </v>
          </cell>
          <cell r="I1939" t="str">
            <v xml:space="preserve">  </v>
          </cell>
          <cell r="J1939" t="str">
            <v xml:space="preserve">  </v>
          </cell>
          <cell r="K1939" t="str">
            <v xml:space="preserve">  </v>
          </cell>
          <cell r="L1939" t="str">
            <v xml:space="preserve">  </v>
          </cell>
          <cell r="M1939" t="str">
            <v xml:space="preserve">  </v>
          </cell>
          <cell r="N1939" t="str">
            <v xml:space="preserve">  </v>
          </cell>
          <cell r="O1939" t="str">
            <v xml:space="preserve">  </v>
          </cell>
          <cell r="P1939" t="str">
            <v xml:space="preserve">  </v>
          </cell>
        </row>
        <row r="1940">
          <cell r="C1940">
            <v>28010001</v>
          </cell>
          <cell r="D1940" t="str">
            <v>USD</v>
          </cell>
          <cell r="E1940" t="str">
            <v>CITIBANK-USA</v>
          </cell>
          <cell r="F1940" t="str">
            <v>B.GLOBALES 2012</v>
          </cell>
          <cell r="G1940" t="str">
            <v>AUT. PORT. BOLIVAR</v>
          </cell>
          <cell r="H1940" t="str">
            <v xml:space="preserve"> 23.08.2000 </v>
          </cell>
          <cell r="I1940">
            <v>3443864</v>
          </cell>
          <cell r="J1940" t="str">
            <v xml:space="preserve">  </v>
          </cell>
          <cell r="K1940" t="str">
            <v xml:space="preserve">  </v>
          </cell>
          <cell r="L1940" t="str">
            <v xml:space="preserve">  </v>
          </cell>
          <cell r="M1940" t="str">
            <v xml:space="preserve">  </v>
          </cell>
          <cell r="N1940" t="str">
            <v xml:space="preserve">  </v>
          </cell>
          <cell r="O1940" t="str">
            <v xml:space="preserve">  </v>
          </cell>
          <cell r="P1940">
            <v>3443864</v>
          </cell>
        </row>
        <row r="1941">
          <cell r="H1941" t="str">
            <v xml:space="preserve">  </v>
          </cell>
          <cell r="I1941" t="str">
            <v xml:space="preserve">  </v>
          </cell>
          <cell r="J1941" t="str">
            <v xml:space="preserve">  </v>
          </cell>
          <cell r="K1941" t="str">
            <v xml:space="preserve">  </v>
          </cell>
          <cell r="L1941" t="str">
            <v xml:space="preserve">  </v>
          </cell>
          <cell r="M1941" t="str">
            <v xml:space="preserve">  </v>
          </cell>
          <cell r="N1941" t="str">
            <v xml:space="preserve">  </v>
          </cell>
          <cell r="O1941" t="str">
            <v xml:space="preserve">  </v>
          </cell>
          <cell r="P1941" t="str">
            <v xml:space="preserve">  </v>
          </cell>
        </row>
        <row r="1942">
          <cell r="H1942" t="str">
            <v xml:space="preserve">  </v>
          </cell>
          <cell r="I1942" t="str">
            <v xml:space="preserve">  </v>
          </cell>
          <cell r="J1942" t="str">
            <v xml:space="preserve">  </v>
          </cell>
          <cell r="K1942" t="str">
            <v xml:space="preserve">  </v>
          </cell>
          <cell r="L1942" t="str">
            <v xml:space="preserve">  </v>
          </cell>
          <cell r="M1942" t="str">
            <v xml:space="preserve">  </v>
          </cell>
          <cell r="N1942" t="str">
            <v xml:space="preserve">  </v>
          </cell>
          <cell r="O1942" t="str">
            <v xml:space="preserve">  </v>
          </cell>
          <cell r="P1942" t="str">
            <v xml:space="preserve">  </v>
          </cell>
        </row>
        <row r="1943">
          <cell r="H1943" t="str">
            <v xml:space="preserve">  </v>
          </cell>
          <cell r="I1943" t="str">
            <v xml:space="preserve">  </v>
          </cell>
          <cell r="J1943" t="str">
            <v xml:space="preserve">  </v>
          </cell>
          <cell r="K1943" t="str">
            <v xml:space="preserve">  </v>
          </cell>
          <cell r="L1943" t="str">
            <v xml:space="preserve">  </v>
          </cell>
          <cell r="M1943" t="str">
            <v xml:space="preserve">  </v>
          </cell>
          <cell r="N1943" t="str">
            <v xml:space="preserve">  </v>
          </cell>
          <cell r="O1943" t="str">
            <v xml:space="preserve">  </v>
          </cell>
          <cell r="P1943" t="str">
            <v xml:space="preserve">  </v>
          </cell>
        </row>
        <row r="1944">
          <cell r="H1944" t="str">
            <v xml:space="preserve">  </v>
          </cell>
          <cell r="I1944" t="str">
            <v xml:space="preserve">  </v>
          </cell>
          <cell r="J1944" t="str">
            <v xml:space="preserve">  </v>
          </cell>
          <cell r="K1944" t="str">
            <v xml:space="preserve">  </v>
          </cell>
          <cell r="L1944" t="str">
            <v xml:space="preserve">  </v>
          </cell>
          <cell r="M1944" t="str">
            <v xml:space="preserve">  </v>
          </cell>
          <cell r="N1944" t="str">
            <v xml:space="preserve">  </v>
          </cell>
          <cell r="O1944" t="str">
            <v xml:space="preserve">  </v>
          </cell>
          <cell r="P1944" t="str">
            <v xml:space="preserve">  </v>
          </cell>
        </row>
        <row r="1945">
          <cell r="H1945" t="str">
            <v xml:space="preserve">  </v>
          </cell>
          <cell r="I1945" t="str">
            <v xml:space="preserve">  </v>
          </cell>
          <cell r="J1945" t="str">
            <v xml:space="preserve">  </v>
          </cell>
          <cell r="K1945" t="str">
            <v xml:space="preserve">  </v>
          </cell>
          <cell r="L1945" t="str">
            <v xml:space="preserve">  </v>
          </cell>
          <cell r="M1945" t="str">
            <v xml:space="preserve">  </v>
          </cell>
          <cell r="N1945" t="str">
            <v xml:space="preserve">  </v>
          </cell>
          <cell r="O1945" t="str">
            <v xml:space="preserve">  </v>
          </cell>
          <cell r="P1945" t="str">
            <v xml:space="preserve">  </v>
          </cell>
        </row>
        <row r="1946">
          <cell r="C1946">
            <v>28011001</v>
          </cell>
          <cell r="D1946" t="str">
            <v>USD</v>
          </cell>
          <cell r="E1946" t="str">
            <v>CITIBANK-USA</v>
          </cell>
          <cell r="F1946" t="str">
            <v>B.GLOBALES 2030</v>
          </cell>
          <cell r="G1946" t="str">
            <v>GOBIERNO CENTRAL</v>
          </cell>
          <cell r="H1946" t="str">
            <v xml:space="preserve"> 23.08.2000 </v>
          </cell>
          <cell r="I1946">
            <v>2498290.4</v>
          </cell>
          <cell r="J1946" t="str">
            <v xml:space="preserve">  </v>
          </cell>
          <cell r="K1946" t="str">
            <v xml:space="preserve">  </v>
          </cell>
          <cell r="L1946" t="str">
            <v xml:space="preserve">  </v>
          </cell>
          <cell r="M1946" t="str">
            <v xml:space="preserve">  </v>
          </cell>
          <cell r="N1946" t="str">
            <v xml:space="preserve">  </v>
          </cell>
          <cell r="O1946" t="str">
            <v xml:space="preserve">  </v>
          </cell>
          <cell r="P1946">
            <v>2498290.4</v>
          </cell>
        </row>
        <row r="1947">
          <cell r="H1947" t="str">
            <v xml:space="preserve">  </v>
          </cell>
          <cell r="I1947" t="str">
            <v xml:space="preserve">  </v>
          </cell>
          <cell r="J1947" t="str">
            <v xml:space="preserve">  </v>
          </cell>
          <cell r="K1947" t="str">
            <v xml:space="preserve">  </v>
          </cell>
          <cell r="L1947" t="str">
            <v xml:space="preserve">  </v>
          </cell>
          <cell r="M1947" t="str">
            <v xml:space="preserve">  </v>
          </cell>
          <cell r="N1947" t="str">
            <v xml:space="preserve">  </v>
          </cell>
          <cell r="O1947" t="str">
            <v xml:space="preserve">  </v>
          </cell>
          <cell r="P1947" t="str">
            <v xml:space="preserve">  </v>
          </cell>
        </row>
        <row r="1948">
          <cell r="H1948" t="str">
            <v xml:space="preserve">  </v>
          </cell>
          <cell r="I1948" t="str">
            <v xml:space="preserve">  </v>
          </cell>
          <cell r="J1948" t="str">
            <v xml:space="preserve">  </v>
          </cell>
          <cell r="K1948" t="str">
            <v xml:space="preserve">  </v>
          </cell>
          <cell r="L1948" t="str">
            <v xml:space="preserve">  </v>
          </cell>
          <cell r="M1948" t="str">
            <v xml:space="preserve">  </v>
          </cell>
          <cell r="N1948" t="str">
            <v xml:space="preserve">  </v>
          </cell>
          <cell r="O1948" t="str">
            <v xml:space="preserve">  </v>
          </cell>
          <cell r="P1948" t="str">
            <v xml:space="preserve">  </v>
          </cell>
        </row>
        <row r="1949">
          <cell r="H1949" t="str">
            <v xml:space="preserve">  </v>
          </cell>
          <cell r="I1949" t="str">
            <v xml:space="preserve">  </v>
          </cell>
          <cell r="J1949" t="str">
            <v xml:space="preserve">  </v>
          </cell>
          <cell r="K1949" t="str">
            <v xml:space="preserve">  </v>
          </cell>
          <cell r="L1949" t="str">
            <v xml:space="preserve">  </v>
          </cell>
          <cell r="M1949" t="str">
            <v xml:space="preserve">  </v>
          </cell>
          <cell r="N1949" t="str">
            <v xml:space="preserve">  </v>
          </cell>
          <cell r="O1949" t="str">
            <v xml:space="preserve">  </v>
          </cell>
          <cell r="P1949" t="str">
            <v xml:space="preserve">  </v>
          </cell>
        </row>
        <row r="1950">
          <cell r="H1950" t="str">
            <v xml:space="preserve">  </v>
          </cell>
          <cell r="I1950" t="str">
            <v xml:space="preserve">  </v>
          </cell>
          <cell r="J1950" t="str">
            <v xml:space="preserve">  </v>
          </cell>
          <cell r="K1950" t="str">
            <v xml:space="preserve">  </v>
          </cell>
          <cell r="L1950" t="str">
            <v xml:space="preserve">  </v>
          </cell>
          <cell r="M1950" t="str">
            <v xml:space="preserve">  </v>
          </cell>
          <cell r="N1950" t="str">
            <v xml:space="preserve">  </v>
          </cell>
          <cell r="O1950" t="str">
            <v xml:space="preserve">  </v>
          </cell>
          <cell r="P1950" t="str">
            <v xml:space="preserve">  </v>
          </cell>
        </row>
        <row r="1951">
          <cell r="H1951" t="str">
            <v xml:space="preserve">  </v>
          </cell>
          <cell r="I1951" t="str">
            <v xml:space="preserve">  </v>
          </cell>
          <cell r="J1951" t="str">
            <v xml:space="preserve">  </v>
          </cell>
          <cell r="K1951" t="str">
            <v xml:space="preserve">  </v>
          </cell>
          <cell r="L1951" t="str">
            <v xml:space="preserve">  </v>
          </cell>
          <cell r="M1951" t="str">
            <v xml:space="preserve">  </v>
          </cell>
          <cell r="N1951" t="str">
            <v xml:space="preserve">  </v>
          </cell>
          <cell r="O1951" t="str">
            <v xml:space="preserve">  </v>
          </cell>
          <cell r="P1951" t="str">
            <v xml:space="preserve">  </v>
          </cell>
        </row>
        <row r="1952">
          <cell r="C1952">
            <v>28012001</v>
          </cell>
          <cell r="D1952" t="str">
            <v>USD</v>
          </cell>
          <cell r="E1952" t="str">
            <v>CITIBANK-USA</v>
          </cell>
          <cell r="F1952" t="str">
            <v>B.GLOBALES 2012</v>
          </cell>
          <cell r="G1952" t="str">
            <v>GOBIERNO CENTRAL</v>
          </cell>
          <cell r="H1952" t="str">
            <v xml:space="preserve"> 23.08.2000 </v>
          </cell>
          <cell r="I1952">
            <v>3251499.06</v>
          </cell>
          <cell r="J1952" t="str">
            <v xml:space="preserve">  </v>
          </cell>
          <cell r="K1952" t="str">
            <v xml:space="preserve">  </v>
          </cell>
          <cell r="L1952" t="str">
            <v xml:space="preserve">  </v>
          </cell>
          <cell r="M1952" t="str">
            <v xml:space="preserve">  </v>
          </cell>
          <cell r="N1952" t="str">
            <v xml:space="preserve">  </v>
          </cell>
          <cell r="O1952" t="str">
            <v xml:space="preserve">  </v>
          </cell>
          <cell r="P1952">
            <v>3251499.06</v>
          </cell>
        </row>
        <row r="1953">
          <cell r="H1953" t="str">
            <v xml:space="preserve">  </v>
          </cell>
          <cell r="I1953" t="str">
            <v xml:space="preserve">  </v>
          </cell>
          <cell r="J1953" t="str">
            <v xml:space="preserve">  </v>
          </cell>
          <cell r="K1953" t="str">
            <v xml:space="preserve">  </v>
          </cell>
          <cell r="L1953" t="str">
            <v xml:space="preserve">  </v>
          </cell>
          <cell r="M1953" t="str">
            <v xml:space="preserve">  </v>
          </cell>
          <cell r="N1953" t="str">
            <v xml:space="preserve">  </v>
          </cell>
          <cell r="O1953" t="str">
            <v xml:space="preserve">  </v>
          </cell>
          <cell r="P1953" t="str">
            <v xml:space="preserve">  </v>
          </cell>
        </row>
        <row r="1954">
          <cell r="H1954" t="str">
            <v xml:space="preserve">  </v>
          </cell>
          <cell r="I1954" t="str">
            <v xml:space="preserve">  </v>
          </cell>
          <cell r="J1954" t="str">
            <v xml:space="preserve">  </v>
          </cell>
          <cell r="K1954" t="str">
            <v xml:space="preserve">  </v>
          </cell>
          <cell r="L1954" t="str">
            <v xml:space="preserve">  </v>
          </cell>
          <cell r="M1954" t="str">
            <v xml:space="preserve">  </v>
          </cell>
          <cell r="N1954" t="str">
            <v xml:space="preserve">  </v>
          </cell>
          <cell r="O1954" t="str">
            <v xml:space="preserve">  </v>
          </cell>
          <cell r="P1954" t="str">
            <v xml:space="preserve">  </v>
          </cell>
        </row>
        <row r="1955">
          <cell r="H1955" t="str">
            <v xml:space="preserve">  </v>
          </cell>
          <cell r="I1955" t="str">
            <v xml:space="preserve">  </v>
          </cell>
          <cell r="J1955" t="str">
            <v xml:space="preserve">  </v>
          </cell>
          <cell r="K1955" t="str">
            <v xml:space="preserve">  </v>
          </cell>
          <cell r="L1955" t="str">
            <v xml:space="preserve">  </v>
          </cell>
          <cell r="M1955" t="str">
            <v xml:space="preserve">  </v>
          </cell>
          <cell r="N1955" t="str">
            <v xml:space="preserve">  </v>
          </cell>
          <cell r="O1955" t="str">
            <v xml:space="preserve">  </v>
          </cell>
          <cell r="P1955" t="str">
            <v xml:space="preserve">  </v>
          </cell>
        </row>
        <row r="1956">
          <cell r="H1956" t="str">
            <v xml:space="preserve">  </v>
          </cell>
          <cell r="I1956" t="str">
            <v xml:space="preserve">  </v>
          </cell>
          <cell r="J1956" t="str">
            <v xml:space="preserve">  </v>
          </cell>
          <cell r="K1956" t="str">
            <v xml:space="preserve">  </v>
          </cell>
          <cell r="L1956" t="str">
            <v xml:space="preserve">  </v>
          </cell>
          <cell r="M1956" t="str">
            <v xml:space="preserve">  </v>
          </cell>
          <cell r="N1956" t="str">
            <v xml:space="preserve">  </v>
          </cell>
          <cell r="O1956" t="str">
            <v xml:space="preserve">  </v>
          </cell>
          <cell r="P1956" t="str">
            <v xml:space="preserve">  </v>
          </cell>
        </row>
        <row r="1957">
          <cell r="H1957" t="str">
            <v xml:space="preserve">  </v>
          </cell>
          <cell r="I1957" t="str">
            <v xml:space="preserve">  </v>
          </cell>
          <cell r="J1957" t="str">
            <v xml:space="preserve">  </v>
          </cell>
          <cell r="K1957" t="str">
            <v xml:space="preserve">  </v>
          </cell>
          <cell r="L1957" t="str">
            <v xml:space="preserve">  </v>
          </cell>
          <cell r="M1957" t="str">
            <v xml:space="preserve">  </v>
          </cell>
          <cell r="N1957" t="str">
            <v xml:space="preserve">  </v>
          </cell>
          <cell r="O1957" t="str">
            <v xml:space="preserve">  </v>
          </cell>
          <cell r="P1957" t="str">
            <v xml:space="preserve">  </v>
          </cell>
        </row>
        <row r="1958">
          <cell r="C1958">
            <v>28013001</v>
          </cell>
          <cell r="D1958" t="str">
            <v>USD</v>
          </cell>
          <cell r="E1958" t="str">
            <v>CITIBANK-USA</v>
          </cell>
          <cell r="F1958" t="str">
            <v>B.GLOBALES 2030</v>
          </cell>
          <cell r="G1958" t="str">
            <v>DAC</v>
          </cell>
          <cell r="H1958" t="str">
            <v xml:space="preserve"> 23.08.2000 </v>
          </cell>
          <cell r="I1958">
            <v>2192355</v>
          </cell>
          <cell r="J1958" t="str">
            <v xml:space="preserve">  </v>
          </cell>
          <cell r="K1958" t="str">
            <v xml:space="preserve">  </v>
          </cell>
          <cell r="L1958" t="str">
            <v xml:space="preserve">  </v>
          </cell>
          <cell r="M1958" t="str">
            <v xml:space="preserve">  </v>
          </cell>
          <cell r="N1958" t="str">
            <v xml:space="preserve">  </v>
          </cell>
          <cell r="O1958" t="str">
            <v xml:space="preserve">  </v>
          </cell>
          <cell r="P1958">
            <v>2192355</v>
          </cell>
        </row>
        <row r="1959">
          <cell r="H1959" t="str">
            <v xml:space="preserve">  </v>
          </cell>
          <cell r="I1959" t="str">
            <v xml:space="preserve">  </v>
          </cell>
          <cell r="J1959" t="str">
            <v xml:space="preserve">  </v>
          </cell>
          <cell r="K1959" t="str">
            <v xml:space="preserve">  </v>
          </cell>
          <cell r="L1959" t="str">
            <v xml:space="preserve">  </v>
          </cell>
          <cell r="M1959" t="str">
            <v xml:space="preserve">  </v>
          </cell>
          <cell r="N1959" t="str">
            <v xml:space="preserve">  </v>
          </cell>
          <cell r="O1959" t="str">
            <v xml:space="preserve">  </v>
          </cell>
          <cell r="P1959" t="str">
            <v xml:space="preserve">  </v>
          </cell>
        </row>
        <row r="1960">
          <cell r="H1960" t="str">
            <v xml:space="preserve">  </v>
          </cell>
          <cell r="I1960" t="str">
            <v xml:space="preserve">  </v>
          </cell>
          <cell r="J1960" t="str">
            <v xml:space="preserve">  </v>
          </cell>
          <cell r="K1960" t="str">
            <v xml:space="preserve">  </v>
          </cell>
          <cell r="L1960" t="str">
            <v xml:space="preserve">  </v>
          </cell>
          <cell r="M1960" t="str">
            <v xml:space="preserve">  </v>
          </cell>
          <cell r="N1960" t="str">
            <v xml:space="preserve">  </v>
          </cell>
          <cell r="O1960" t="str">
            <v xml:space="preserve">  </v>
          </cell>
          <cell r="P1960" t="str">
            <v xml:space="preserve">  </v>
          </cell>
        </row>
        <row r="1961">
          <cell r="H1961" t="str">
            <v xml:space="preserve">  </v>
          </cell>
          <cell r="I1961" t="str">
            <v xml:space="preserve">  </v>
          </cell>
          <cell r="J1961" t="str">
            <v xml:space="preserve">  </v>
          </cell>
          <cell r="K1961" t="str">
            <v xml:space="preserve">  </v>
          </cell>
          <cell r="L1961" t="str">
            <v xml:space="preserve">  </v>
          </cell>
          <cell r="M1961" t="str">
            <v xml:space="preserve">  </v>
          </cell>
          <cell r="N1961" t="str">
            <v xml:space="preserve">  </v>
          </cell>
          <cell r="O1961" t="str">
            <v xml:space="preserve">  </v>
          </cell>
          <cell r="P1961" t="str">
            <v xml:space="preserve">  </v>
          </cell>
        </row>
        <row r="1962">
          <cell r="H1962" t="str">
            <v xml:space="preserve">  </v>
          </cell>
          <cell r="I1962" t="str">
            <v xml:space="preserve">  </v>
          </cell>
          <cell r="J1962" t="str">
            <v xml:space="preserve">  </v>
          </cell>
          <cell r="K1962" t="str">
            <v xml:space="preserve">  </v>
          </cell>
          <cell r="L1962" t="str">
            <v xml:space="preserve">  </v>
          </cell>
          <cell r="M1962" t="str">
            <v xml:space="preserve">  </v>
          </cell>
          <cell r="N1962" t="str">
            <v xml:space="preserve">  </v>
          </cell>
          <cell r="O1962" t="str">
            <v xml:space="preserve">  </v>
          </cell>
          <cell r="P1962" t="str">
            <v xml:space="preserve">  </v>
          </cell>
        </row>
        <row r="1963">
          <cell r="H1963" t="str">
            <v xml:space="preserve">  </v>
          </cell>
          <cell r="I1963" t="str">
            <v xml:space="preserve">  </v>
          </cell>
          <cell r="J1963" t="str">
            <v xml:space="preserve">  </v>
          </cell>
          <cell r="K1963" t="str">
            <v xml:space="preserve">  </v>
          </cell>
          <cell r="L1963" t="str">
            <v xml:space="preserve">  </v>
          </cell>
          <cell r="M1963" t="str">
            <v xml:space="preserve">  </v>
          </cell>
          <cell r="N1963" t="str">
            <v xml:space="preserve">  </v>
          </cell>
          <cell r="O1963" t="str">
            <v xml:space="preserve">  </v>
          </cell>
          <cell r="P1963" t="str">
            <v xml:space="preserve">  </v>
          </cell>
        </row>
        <row r="1964">
          <cell r="C1964">
            <v>28014001</v>
          </cell>
          <cell r="D1964" t="str">
            <v>USD</v>
          </cell>
          <cell r="E1964" t="str">
            <v>CITIBANK-USA</v>
          </cell>
          <cell r="F1964" t="str">
            <v>B.GLOBALES 2012</v>
          </cell>
          <cell r="G1964" t="str">
            <v>DAC</v>
          </cell>
          <cell r="H1964" t="str">
            <v xml:space="preserve"> 23.08.2000 </v>
          </cell>
          <cell r="I1964">
            <v>384560</v>
          </cell>
          <cell r="J1964" t="str">
            <v xml:space="preserve">  </v>
          </cell>
          <cell r="K1964" t="str">
            <v xml:space="preserve">  </v>
          </cell>
          <cell r="L1964" t="str">
            <v xml:space="preserve">  </v>
          </cell>
          <cell r="M1964" t="str">
            <v xml:space="preserve">  </v>
          </cell>
          <cell r="N1964" t="str">
            <v xml:space="preserve">  </v>
          </cell>
          <cell r="O1964" t="str">
            <v xml:space="preserve">  </v>
          </cell>
          <cell r="P1964">
            <v>384560</v>
          </cell>
        </row>
        <row r="1965">
          <cell r="H1965" t="str">
            <v xml:space="preserve">  </v>
          </cell>
          <cell r="I1965" t="str">
            <v xml:space="preserve">  </v>
          </cell>
          <cell r="J1965" t="str">
            <v xml:space="preserve">  </v>
          </cell>
          <cell r="K1965" t="str">
            <v xml:space="preserve">  </v>
          </cell>
          <cell r="L1965" t="str">
            <v xml:space="preserve">  </v>
          </cell>
          <cell r="M1965" t="str">
            <v xml:space="preserve">  </v>
          </cell>
          <cell r="N1965" t="str">
            <v xml:space="preserve">  </v>
          </cell>
          <cell r="O1965" t="str">
            <v xml:space="preserve">  </v>
          </cell>
          <cell r="P1965" t="str">
            <v xml:space="preserve">  </v>
          </cell>
        </row>
        <row r="1966">
          <cell r="H1966" t="str">
            <v xml:space="preserve">  </v>
          </cell>
          <cell r="I1966" t="str">
            <v xml:space="preserve">  </v>
          </cell>
          <cell r="J1966" t="str">
            <v xml:space="preserve">  </v>
          </cell>
          <cell r="K1966" t="str">
            <v xml:space="preserve">  </v>
          </cell>
          <cell r="L1966" t="str">
            <v xml:space="preserve">  </v>
          </cell>
          <cell r="M1966" t="str">
            <v xml:space="preserve">  </v>
          </cell>
          <cell r="N1966" t="str">
            <v xml:space="preserve">  </v>
          </cell>
          <cell r="O1966" t="str">
            <v xml:space="preserve">  </v>
          </cell>
          <cell r="P1966" t="str">
            <v xml:space="preserve">  </v>
          </cell>
        </row>
        <row r="1967">
          <cell r="H1967" t="str">
            <v xml:space="preserve">  </v>
          </cell>
          <cell r="I1967" t="str">
            <v xml:space="preserve">  </v>
          </cell>
          <cell r="J1967" t="str">
            <v xml:space="preserve">  </v>
          </cell>
          <cell r="K1967" t="str">
            <v xml:space="preserve">  </v>
          </cell>
          <cell r="L1967" t="str">
            <v xml:space="preserve">  </v>
          </cell>
          <cell r="M1967" t="str">
            <v xml:space="preserve">  </v>
          </cell>
          <cell r="N1967" t="str">
            <v xml:space="preserve">  </v>
          </cell>
          <cell r="O1967" t="str">
            <v xml:space="preserve">  </v>
          </cell>
          <cell r="P1967" t="str">
            <v xml:space="preserve">  </v>
          </cell>
        </row>
        <row r="1968">
          <cell r="H1968" t="str">
            <v xml:space="preserve">  </v>
          </cell>
          <cell r="I1968" t="str">
            <v xml:space="preserve">  </v>
          </cell>
          <cell r="J1968" t="str">
            <v xml:space="preserve">  </v>
          </cell>
          <cell r="K1968" t="str">
            <v xml:space="preserve">  </v>
          </cell>
          <cell r="L1968" t="str">
            <v xml:space="preserve">  </v>
          </cell>
          <cell r="M1968" t="str">
            <v xml:space="preserve">  </v>
          </cell>
          <cell r="N1968" t="str">
            <v xml:space="preserve">  </v>
          </cell>
          <cell r="O1968" t="str">
            <v xml:space="preserve">  </v>
          </cell>
          <cell r="P1968" t="str">
            <v xml:space="preserve">  </v>
          </cell>
        </row>
        <row r="1969">
          <cell r="H1969" t="str">
            <v xml:space="preserve">  </v>
          </cell>
          <cell r="I1969" t="str">
            <v xml:space="preserve">  </v>
          </cell>
          <cell r="J1969" t="str">
            <v xml:space="preserve">  </v>
          </cell>
          <cell r="K1969" t="str">
            <v xml:space="preserve">  </v>
          </cell>
          <cell r="L1969" t="str">
            <v xml:space="preserve">  </v>
          </cell>
          <cell r="M1969" t="str">
            <v xml:space="preserve">  </v>
          </cell>
          <cell r="N1969" t="str">
            <v xml:space="preserve">  </v>
          </cell>
          <cell r="O1969" t="str">
            <v xml:space="preserve">  </v>
          </cell>
          <cell r="P1969" t="str">
            <v xml:space="preserve">  </v>
          </cell>
        </row>
        <row r="1970">
          <cell r="C1970">
            <v>28015001</v>
          </cell>
          <cell r="D1970" t="str">
            <v>USD</v>
          </cell>
          <cell r="E1970" t="str">
            <v>CITIBANK-USA</v>
          </cell>
          <cell r="F1970" t="str">
            <v>B.GLOBALES 2030</v>
          </cell>
          <cell r="G1970" t="str">
            <v>EMELORO</v>
          </cell>
          <cell r="H1970" t="str">
            <v xml:space="preserve"> 23.08.2000 </v>
          </cell>
          <cell r="I1970">
            <v>12704678.5</v>
          </cell>
          <cell r="J1970" t="str">
            <v xml:space="preserve">  </v>
          </cell>
          <cell r="K1970" t="str">
            <v xml:space="preserve">  </v>
          </cell>
          <cell r="L1970" t="str">
            <v xml:space="preserve">  </v>
          </cell>
          <cell r="M1970" t="str">
            <v xml:space="preserve">  </v>
          </cell>
          <cell r="N1970" t="str">
            <v xml:space="preserve">  </v>
          </cell>
          <cell r="O1970" t="str">
            <v xml:space="preserve">  </v>
          </cell>
          <cell r="P1970">
            <v>12704678.5</v>
          </cell>
        </row>
        <row r="1971">
          <cell r="H1971" t="str">
            <v xml:space="preserve">  </v>
          </cell>
          <cell r="I1971" t="str">
            <v xml:space="preserve">  </v>
          </cell>
          <cell r="J1971" t="str">
            <v xml:space="preserve">  </v>
          </cell>
          <cell r="K1971" t="str">
            <v xml:space="preserve">  </v>
          </cell>
          <cell r="L1971" t="str">
            <v xml:space="preserve">  </v>
          </cell>
          <cell r="M1971" t="str">
            <v xml:space="preserve">  </v>
          </cell>
          <cell r="N1971" t="str">
            <v xml:space="preserve">  </v>
          </cell>
          <cell r="O1971" t="str">
            <v xml:space="preserve">  </v>
          </cell>
          <cell r="P1971" t="str">
            <v xml:space="preserve">  </v>
          </cell>
        </row>
        <row r="1972">
          <cell r="H1972" t="str">
            <v xml:space="preserve">  </v>
          </cell>
          <cell r="I1972" t="str">
            <v xml:space="preserve">  </v>
          </cell>
          <cell r="J1972" t="str">
            <v xml:space="preserve">  </v>
          </cell>
          <cell r="K1972" t="str">
            <v xml:space="preserve">  </v>
          </cell>
          <cell r="L1972" t="str">
            <v xml:space="preserve">  </v>
          </cell>
          <cell r="M1972" t="str">
            <v xml:space="preserve">  </v>
          </cell>
          <cell r="N1972" t="str">
            <v xml:space="preserve">  </v>
          </cell>
          <cell r="O1972" t="str">
            <v xml:space="preserve">  </v>
          </cell>
          <cell r="P1972" t="str">
            <v xml:space="preserve">  </v>
          </cell>
        </row>
        <row r="1973">
          <cell r="H1973" t="str">
            <v xml:space="preserve">  </v>
          </cell>
          <cell r="I1973" t="str">
            <v xml:space="preserve">  </v>
          </cell>
          <cell r="J1973" t="str">
            <v xml:space="preserve">  </v>
          </cell>
          <cell r="K1973" t="str">
            <v xml:space="preserve">  </v>
          </cell>
          <cell r="L1973" t="str">
            <v xml:space="preserve">  </v>
          </cell>
          <cell r="M1973" t="str">
            <v xml:space="preserve">  </v>
          </cell>
          <cell r="N1973" t="str">
            <v xml:space="preserve">  </v>
          </cell>
          <cell r="O1973" t="str">
            <v xml:space="preserve">  </v>
          </cell>
          <cell r="P1973" t="str">
            <v xml:space="preserve">  </v>
          </cell>
        </row>
        <row r="1974">
          <cell r="H1974" t="str">
            <v xml:space="preserve">  </v>
          </cell>
          <cell r="I1974" t="str">
            <v xml:space="preserve">  </v>
          </cell>
          <cell r="J1974" t="str">
            <v xml:space="preserve">  </v>
          </cell>
          <cell r="K1974" t="str">
            <v xml:space="preserve">  </v>
          </cell>
          <cell r="L1974" t="str">
            <v xml:space="preserve">  </v>
          </cell>
          <cell r="M1974" t="str">
            <v xml:space="preserve">  </v>
          </cell>
          <cell r="N1974" t="str">
            <v xml:space="preserve">  </v>
          </cell>
          <cell r="O1974" t="str">
            <v xml:space="preserve">  </v>
          </cell>
          <cell r="P1974" t="str">
            <v xml:space="preserve">  </v>
          </cell>
        </row>
        <row r="1975">
          <cell r="H1975" t="str">
            <v xml:space="preserve">  </v>
          </cell>
          <cell r="I1975" t="str">
            <v xml:space="preserve">  </v>
          </cell>
          <cell r="J1975" t="str">
            <v xml:space="preserve">  </v>
          </cell>
          <cell r="K1975" t="str">
            <v xml:space="preserve">  </v>
          </cell>
          <cell r="L1975" t="str">
            <v xml:space="preserve">  </v>
          </cell>
          <cell r="M1975" t="str">
            <v xml:space="preserve">  </v>
          </cell>
          <cell r="N1975" t="str">
            <v xml:space="preserve">  </v>
          </cell>
          <cell r="O1975" t="str">
            <v xml:space="preserve">  </v>
          </cell>
          <cell r="P1975" t="str">
            <v xml:space="preserve">  </v>
          </cell>
        </row>
        <row r="1976">
          <cell r="C1976">
            <v>28016001</v>
          </cell>
          <cell r="D1976" t="str">
            <v>USD</v>
          </cell>
          <cell r="E1976" t="str">
            <v>CITIBANK-USA</v>
          </cell>
          <cell r="F1976" t="str">
            <v>B.GLOBALES 2012</v>
          </cell>
          <cell r="G1976" t="str">
            <v>EMELORO</v>
          </cell>
          <cell r="H1976" t="str">
            <v xml:space="preserve"> 23.08.2000 </v>
          </cell>
          <cell r="I1976">
            <v>1900408</v>
          </cell>
          <cell r="J1976" t="str">
            <v xml:space="preserve">  </v>
          </cell>
          <cell r="K1976" t="str">
            <v xml:space="preserve">  </v>
          </cell>
          <cell r="L1976" t="str">
            <v xml:space="preserve">  </v>
          </cell>
          <cell r="M1976" t="str">
            <v xml:space="preserve">  </v>
          </cell>
          <cell r="N1976" t="str">
            <v xml:space="preserve">  </v>
          </cell>
          <cell r="O1976" t="str">
            <v xml:space="preserve">  </v>
          </cell>
          <cell r="P1976">
            <v>1900408</v>
          </cell>
        </row>
        <row r="1977">
          <cell r="H1977" t="str">
            <v xml:space="preserve">  </v>
          </cell>
          <cell r="I1977" t="str">
            <v xml:space="preserve">  </v>
          </cell>
          <cell r="J1977" t="str">
            <v xml:space="preserve">  </v>
          </cell>
          <cell r="K1977" t="str">
            <v xml:space="preserve">  </v>
          </cell>
          <cell r="L1977" t="str">
            <v xml:space="preserve">  </v>
          </cell>
          <cell r="M1977" t="str">
            <v xml:space="preserve">  </v>
          </cell>
          <cell r="N1977" t="str">
            <v xml:space="preserve">  </v>
          </cell>
          <cell r="O1977" t="str">
            <v xml:space="preserve">  </v>
          </cell>
          <cell r="P1977" t="str">
            <v xml:space="preserve">  </v>
          </cell>
        </row>
        <row r="1978">
          <cell r="H1978" t="str">
            <v xml:space="preserve">  </v>
          </cell>
          <cell r="I1978" t="str">
            <v xml:space="preserve">  </v>
          </cell>
          <cell r="J1978" t="str">
            <v xml:space="preserve">  </v>
          </cell>
          <cell r="K1978" t="str">
            <v xml:space="preserve">  </v>
          </cell>
          <cell r="L1978" t="str">
            <v xml:space="preserve">  </v>
          </cell>
          <cell r="M1978" t="str">
            <v xml:space="preserve">  </v>
          </cell>
          <cell r="N1978" t="str">
            <v xml:space="preserve">  </v>
          </cell>
          <cell r="O1978" t="str">
            <v xml:space="preserve">  </v>
          </cell>
          <cell r="P1978" t="str">
            <v xml:space="preserve">  </v>
          </cell>
        </row>
        <row r="1979">
          <cell r="H1979" t="str">
            <v xml:space="preserve">  </v>
          </cell>
          <cell r="I1979" t="str">
            <v xml:space="preserve">  </v>
          </cell>
          <cell r="J1979" t="str">
            <v xml:space="preserve">  </v>
          </cell>
          <cell r="K1979" t="str">
            <v xml:space="preserve">  </v>
          </cell>
          <cell r="L1979" t="str">
            <v xml:space="preserve">  </v>
          </cell>
          <cell r="M1979" t="str">
            <v xml:space="preserve">  </v>
          </cell>
          <cell r="N1979" t="str">
            <v xml:space="preserve">  </v>
          </cell>
          <cell r="O1979" t="str">
            <v xml:space="preserve">  </v>
          </cell>
          <cell r="P1979" t="str">
            <v xml:space="preserve">  </v>
          </cell>
        </row>
        <row r="1980">
          <cell r="H1980" t="str">
            <v xml:space="preserve">  </v>
          </cell>
          <cell r="I1980" t="str">
            <v xml:space="preserve">  </v>
          </cell>
          <cell r="J1980" t="str">
            <v xml:space="preserve">  </v>
          </cell>
          <cell r="K1980" t="str">
            <v xml:space="preserve">  </v>
          </cell>
          <cell r="L1980" t="str">
            <v xml:space="preserve">  </v>
          </cell>
          <cell r="M1980" t="str">
            <v xml:space="preserve">  </v>
          </cell>
          <cell r="N1980" t="str">
            <v xml:space="preserve">  </v>
          </cell>
          <cell r="O1980" t="str">
            <v xml:space="preserve">  </v>
          </cell>
          <cell r="P1980" t="str">
            <v xml:space="preserve">  </v>
          </cell>
        </row>
        <row r="1981">
          <cell r="H1981" t="str">
            <v xml:space="preserve">  </v>
          </cell>
          <cell r="I1981" t="str">
            <v xml:space="preserve">  </v>
          </cell>
          <cell r="J1981" t="str">
            <v xml:space="preserve">  </v>
          </cell>
          <cell r="K1981" t="str">
            <v xml:space="preserve">  </v>
          </cell>
          <cell r="L1981" t="str">
            <v xml:space="preserve">  </v>
          </cell>
          <cell r="M1981" t="str">
            <v xml:space="preserve">  </v>
          </cell>
          <cell r="N1981" t="str">
            <v xml:space="preserve">  </v>
          </cell>
          <cell r="O1981" t="str">
            <v xml:space="preserve">  </v>
          </cell>
          <cell r="P1981" t="str">
            <v xml:space="preserve">  </v>
          </cell>
        </row>
        <row r="1982">
          <cell r="C1982">
            <v>28017001</v>
          </cell>
          <cell r="D1982" t="str">
            <v>USD</v>
          </cell>
          <cell r="E1982" t="str">
            <v>CITIBANK-USA</v>
          </cell>
          <cell r="F1982" t="str">
            <v>B.GLOBALES 2030</v>
          </cell>
          <cell r="G1982" t="str">
            <v>EMELMANABI</v>
          </cell>
          <cell r="H1982" t="str">
            <v xml:space="preserve"> 23.08.2000 </v>
          </cell>
          <cell r="I1982">
            <v>5326115</v>
          </cell>
          <cell r="J1982" t="str">
            <v xml:space="preserve">  </v>
          </cell>
          <cell r="K1982" t="str">
            <v xml:space="preserve">  </v>
          </cell>
          <cell r="L1982" t="str">
            <v xml:space="preserve">  </v>
          </cell>
          <cell r="M1982" t="str">
            <v xml:space="preserve">  </v>
          </cell>
          <cell r="N1982" t="str">
            <v xml:space="preserve">  </v>
          </cell>
          <cell r="O1982" t="str">
            <v xml:space="preserve">  </v>
          </cell>
          <cell r="P1982">
            <v>5326115</v>
          </cell>
        </row>
        <row r="1983">
          <cell r="H1983" t="str">
            <v xml:space="preserve">  </v>
          </cell>
          <cell r="I1983" t="str">
            <v xml:space="preserve">  </v>
          </cell>
          <cell r="J1983" t="str">
            <v xml:space="preserve">  </v>
          </cell>
          <cell r="K1983" t="str">
            <v xml:space="preserve">  </v>
          </cell>
          <cell r="L1983" t="str">
            <v xml:space="preserve">  </v>
          </cell>
          <cell r="M1983" t="str">
            <v xml:space="preserve">  </v>
          </cell>
          <cell r="N1983" t="str">
            <v xml:space="preserve">  </v>
          </cell>
          <cell r="O1983" t="str">
            <v xml:space="preserve">  </v>
          </cell>
          <cell r="P1983" t="str">
            <v xml:space="preserve">  </v>
          </cell>
        </row>
        <row r="1984">
          <cell r="H1984" t="str">
            <v xml:space="preserve">  </v>
          </cell>
          <cell r="I1984" t="str">
            <v xml:space="preserve">  </v>
          </cell>
          <cell r="J1984" t="str">
            <v xml:space="preserve">  </v>
          </cell>
          <cell r="K1984" t="str">
            <v xml:space="preserve">  </v>
          </cell>
          <cell r="L1984" t="str">
            <v xml:space="preserve">  </v>
          </cell>
          <cell r="M1984" t="str">
            <v xml:space="preserve">  </v>
          </cell>
          <cell r="N1984" t="str">
            <v xml:space="preserve">  </v>
          </cell>
          <cell r="O1984" t="str">
            <v xml:space="preserve">  </v>
          </cell>
          <cell r="P1984" t="str">
            <v xml:space="preserve">  </v>
          </cell>
        </row>
        <row r="1985">
          <cell r="H1985" t="str">
            <v xml:space="preserve">  </v>
          </cell>
          <cell r="I1985" t="str">
            <v xml:space="preserve">  </v>
          </cell>
          <cell r="J1985" t="str">
            <v xml:space="preserve">  </v>
          </cell>
          <cell r="K1985" t="str">
            <v xml:space="preserve">  </v>
          </cell>
          <cell r="L1985" t="str">
            <v xml:space="preserve">  </v>
          </cell>
          <cell r="M1985" t="str">
            <v xml:space="preserve">  </v>
          </cell>
          <cell r="N1985" t="str">
            <v xml:space="preserve">  </v>
          </cell>
          <cell r="O1985" t="str">
            <v xml:space="preserve">  </v>
          </cell>
          <cell r="P1985" t="str">
            <v xml:space="preserve">  </v>
          </cell>
        </row>
        <row r="1986">
          <cell r="H1986" t="str">
            <v xml:space="preserve">  </v>
          </cell>
          <cell r="I1986" t="str">
            <v xml:space="preserve">  </v>
          </cell>
          <cell r="J1986" t="str">
            <v xml:space="preserve">  </v>
          </cell>
          <cell r="K1986" t="str">
            <v xml:space="preserve">  </v>
          </cell>
          <cell r="L1986" t="str">
            <v xml:space="preserve">  </v>
          </cell>
          <cell r="M1986" t="str">
            <v xml:space="preserve">  </v>
          </cell>
          <cell r="N1986" t="str">
            <v xml:space="preserve">  </v>
          </cell>
          <cell r="O1986" t="str">
            <v xml:space="preserve">  </v>
          </cell>
          <cell r="P1986" t="str">
            <v xml:space="preserve">  </v>
          </cell>
        </row>
        <row r="1987">
          <cell r="H1987" t="str">
            <v xml:space="preserve">  </v>
          </cell>
          <cell r="I1987" t="str">
            <v xml:space="preserve">  </v>
          </cell>
          <cell r="J1987" t="str">
            <v xml:space="preserve">  </v>
          </cell>
          <cell r="K1987" t="str">
            <v xml:space="preserve">  </v>
          </cell>
          <cell r="L1987" t="str">
            <v xml:space="preserve">  </v>
          </cell>
          <cell r="M1987" t="str">
            <v xml:space="preserve">  </v>
          </cell>
          <cell r="N1987" t="str">
            <v xml:space="preserve">  </v>
          </cell>
          <cell r="O1987" t="str">
            <v xml:space="preserve">  </v>
          </cell>
          <cell r="P1987" t="str">
            <v xml:space="preserve">  </v>
          </cell>
        </row>
        <row r="1988">
          <cell r="C1988">
            <v>28018001</v>
          </cell>
          <cell r="D1988" t="str">
            <v>USD</v>
          </cell>
          <cell r="E1988" t="str">
            <v>CITIBANK-USA</v>
          </cell>
          <cell r="F1988" t="str">
            <v>B.GLOBALES 2012</v>
          </cell>
          <cell r="G1988" t="str">
            <v>EMELMANABI</v>
          </cell>
          <cell r="H1988" t="str">
            <v xml:space="preserve"> 23.08.2000 </v>
          </cell>
          <cell r="I1988">
            <v>652744</v>
          </cell>
          <cell r="J1988" t="str">
            <v xml:space="preserve">  </v>
          </cell>
          <cell r="K1988" t="str">
            <v xml:space="preserve">  </v>
          </cell>
          <cell r="L1988" t="str">
            <v xml:space="preserve">  </v>
          </cell>
          <cell r="M1988" t="str">
            <v xml:space="preserve">  </v>
          </cell>
          <cell r="N1988" t="str">
            <v xml:space="preserve">  </v>
          </cell>
          <cell r="O1988" t="str">
            <v xml:space="preserve">  </v>
          </cell>
          <cell r="P1988">
            <v>652744</v>
          </cell>
        </row>
        <row r="1989">
          <cell r="H1989" t="str">
            <v xml:space="preserve">  </v>
          </cell>
          <cell r="I1989" t="str">
            <v xml:space="preserve">  </v>
          </cell>
          <cell r="J1989" t="str">
            <v xml:space="preserve">  </v>
          </cell>
          <cell r="K1989" t="str">
            <v xml:space="preserve">  </v>
          </cell>
          <cell r="L1989" t="str">
            <v xml:space="preserve">  </v>
          </cell>
          <cell r="M1989" t="str">
            <v xml:space="preserve">  </v>
          </cell>
          <cell r="N1989" t="str">
            <v xml:space="preserve">  </v>
          </cell>
          <cell r="O1989" t="str">
            <v xml:space="preserve">  </v>
          </cell>
          <cell r="P1989" t="str">
            <v xml:space="preserve">  </v>
          </cell>
        </row>
        <row r="1990">
          <cell r="H1990" t="str">
            <v xml:space="preserve">  </v>
          </cell>
          <cell r="I1990" t="str">
            <v xml:space="preserve">  </v>
          </cell>
          <cell r="J1990" t="str">
            <v xml:space="preserve">  </v>
          </cell>
          <cell r="K1990" t="str">
            <v xml:space="preserve">  </v>
          </cell>
          <cell r="L1990" t="str">
            <v xml:space="preserve">  </v>
          </cell>
          <cell r="M1990" t="str">
            <v xml:space="preserve">  </v>
          </cell>
          <cell r="N1990" t="str">
            <v xml:space="preserve">  </v>
          </cell>
          <cell r="O1990" t="str">
            <v xml:space="preserve">  </v>
          </cell>
          <cell r="P1990" t="str">
            <v xml:space="preserve">  </v>
          </cell>
        </row>
        <row r="1991">
          <cell r="H1991" t="str">
            <v xml:space="preserve">  </v>
          </cell>
          <cell r="I1991" t="str">
            <v xml:space="preserve">  </v>
          </cell>
          <cell r="J1991" t="str">
            <v xml:space="preserve">  </v>
          </cell>
          <cell r="K1991" t="str">
            <v xml:space="preserve">  </v>
          </cell>
          <cell r="L1991" t="str">
            <v xml:space="preserve">  </v>
          </cell>
          <cell r="M1991" t="str">
            <v xml:space="preserve">  </v>
          </cell>
          <cell r="N1991" t="str">
            <v xml:space="preserve">  </v>
          </cell>
          <cell r="O1991" t="str">
            <v xml:space="preserve">  </v>
          </cell>
          <cell r="P1991" t="str">
            <v xml:space="preserve">  </v>
          </cell>
        </row>
        <row r="1992">
          <cell r="H1992" t="str">
            <v xml:space="preserve">  </v>
          </cell>
          <cell r="I1992" t="str">
            <v xml:space="preserve">  </v>
          </cell>
          <cell r="J1992" t="str">
            <v xml:space="preserve">  </v>
          </cell>
          <cell r="K1992" t="str">
            <v xml:space="preserve">  </v>
          </cell>
          <cell r="L1992" t="str">
            <v xml:space="preserve">  </v>
          </cell>
          <cell r="M1992" t="str">
            <v xml:space="preserve">  </v>
          </cell>
          <cell r="N1992" t="str">
            <v xml:space="preserve">  </v>
          </cell>
          <cell r="O1992" t="str">
            <v xml:space="preserve">  </v>
          </cell>
          <cell r="P1992" t="str">
            <v xml:space="preserve">  </v>
          </cell>
        </row>
        <row r="1993">
          <cell r="H1993" t="str">
            <v xml:space="preserve">  </v>
          </cell>
          <cell r="I1993" t="str">
            <v xml:space="preserve">  </v>
          </cell>
          <cell r="J1993" t="str">
            <v xml:space="preserve">  </v>
          </cell>
          <cell r="K1993" t="str">
            <v xml:space="preserve">  </v>
          </cell>
          <cell r="L1993" t="str">
            <v xml:space="preserve">  </v>
          </cell>
          <cell r="M1993" t="str">
            <v xml:space="preserve">  </v>
          </cell>
          <cell r="N1993" t="str">
            <v xml:space="preserve">  </v>
          </cell>
          <cell r="O1993" t="str">
            <v xml:space="preserve">  </v>
          </cell>
          <cell r="P1993" t="str">
            <v xml:space="preserve">  </v>
          </cell>
        </row>
        <row r="1994">
          <cell r="C1994">
            <v>28019001</v>
          </cell>
          <cell r="D1994" t="str">
            <v>USD</v>
          </cell>
          <cell r="E1994" t="str">
            <v>CITIBANK-USA</v>
          </cell>
          <cell r="F1994" t="str">
            <v>B.GLOBALES 2030</v>
          </cell>
          <cell r="G1994" t="str">
            <v>EEQ</v>
          </cell>
          <cell r="H1994" t="str">
            <v xml:space="preserve"> 23.08.2000 </v>
          </cell>
          <cell r="I1994">
            <v>39539775</v>
          </cell>
          <cell r="J1994" t="str">
            <v xml:space="preserve">  </v>
          </cell>
          <cell r="K1994" t="str">
            <v xml:space="preserve">  </v>
          </cell>
          <cell r="L1994" t="str">
            <v xml:space="preserve">  </v>
          </cell>
          <cell r="M1994" t="str">
            <v xml:space="preserve">  </v>
          </cell>
          <cell r="N1994" t="str">
            <v xml:space="preserve">  </v>
          </cell>
          <cell r="O1994" t="str">
            <v xml:space="preserve">  </v>
          </cell>
          <cell r="P1994">
            <v>39539775</v>
          </cell>
        </row>
        <row r="1995">
          <cell r="H1995" t="str">
            <v xml:space="preserve">  </v>
          </cell>
          <cell r="I1995" t="str">
            <v xml:space="preserve">  </v>
          </cell>
          <cell r="J1995" t="str">
            <v xml:space="preserve">  </v>
          </cell>
          <cell r="K1995" t="str">
            <v xml:space="preserve">  </v>
          </cell>
          <cell r="L1995" t="str">
            <v xml:space="preserve">  </v>
          </cell>
          <cell r="M1995" t="str">
            <v xml:space="preserve">  </v>
          </cell>
          <cell r="N1995" t="str">
            <v xml:space="preserve">  </v>
          </cell>
          <cell r="O1995" t="str">
            <v xml:space="preserve">  </v>
          </cell>
          <cell r="P1995" t="str">
            <v xml:space="preserve">  </v>
          </cell>
        </row>
        <row r="1996">
          <cell r="H1996" t="str">
            <v xml:space="preserve">  </v>
          </cell>
          <cell r="I1996" t="str">
            <v xml:space="preserve">  </v>
          </cell>
          <cell r="J1996" t="str">
            <v xml:space="preserve">  </v>
          </cell>
          <cell r="K1996" t="str">
            <v xml:space="preserve">  </v>
          </cell>
          <cell r="L1996" t="str">
            <v xml:space="preserve">  </v>
          </cell>
          <cell r="M1996" t="str">
            <v xml:space="preserve">  </v>
          </cell>
          <cell r="N1996" t="str">
            <v xml:space="preserve">  </v>
          </cell>
          <cell r="O1996" t="str">
            <v xml:space="preserve">  </v>
          </cell>
          <cell r="P1996" t="str">
            <v xml:space="preserve">  </v>
          </cell>
        </row>
        <row r="1997">
          <cell r="H1997" t="str">
            <v xml:space="preserve">  </v>
          </cell>
          <cell r="I1997" t="str">
            <v xml:space="preserve">  </v>
          </cell>
          <cell r="J1997" t="str">
            <v xml:space="preserve">  </v>
          </cell>
          <cell r="K1997" t="str">
            <v xml:space="preserve">  </v>
          </cell>
          <cell r="L1997" t="str">
            <v xml:space="preserve">  </v>
          </cell>
          <cell r="M1997" t="str">
            <v xml:space="preserve">  </v>
          </cell>
          <cell r="N1997" t="str">
            <v xml:space="preserve">  </v>
          </cell>
          <cell r="O1997" t="str">
            <v xml:space="preserve">  </v>
          </cell>
          <cell r="P1997" t="str">
            <v xml:space="preserve">  </v>
          </cell>
        </row>
        <row r="1998">
          <cell r="H1998" t="str">
            <v xml:space="preserve">  </v>
          </cell>
          <cell r="I1998" t="str">
            <v xml:space="preserve">  </v>
          </cell>
          <cell r="J1998" t="str">
            <v xml:space="preserve">  </v>
          </cell>
          <cell r="K1998" t="str">
            <v xml:space="preserve">  </v>
          </cell>
          <cell r="L1998" t="str">
            <v xml:space="preserve">  </v>
          </cell>
          <cell r="M1998" t="str">
            <v xml:space="preserve">  </v>
          </cell>
          <cell r="N1998" t="str">
            <v xml:space="preserve">  </v>
          </cell>
          <cell r="O1998" t="str">
            <v xml:space="preserve">  </v>
          </cell>
          <cell r="P1998" t="str">
            <v xml:space="preserve">  </v>
          </cell>
        </row>
        <row r="1999">
          <cell r="H1999" t="str">
            <v xml:space="preserve">  </v>
          </cell>
          <cell r="I1999" t="str">
            <v xml:space="preserve">  </v>
          </cell>
          <cell r="J1999" t="str">
            <v xml:space="preserve">  </v>
          </cell>
          <cell r="K1999" t="str">
            <v xml:space="preserve">  </v>
          </cell>
          <cell r="L1999" t="str">
            <v xml:space="preserve">  </v>
          </cell>
          <cell r="M1999" t="str">
            <v xml:space="preserve">  </v>
          </cell>
          <cell r="N1999" t="str">
            <v xml:space="preserve">  </v>
          </cell>
          <cell r="O1999" t="str">
            <v xml:space="preserve">  </v>
          </cell>
          <cell r="P1999" t="str">
            <v xml:space="preserve">  </v>
          </cell>
        </row>
        <row r="2000">
          <cell r="C2000">
            <v>28020001</v>
          </cell>
          <cell r="D2000" t="str">
            <v>USD</v>
          </cell>
          <cell r="E2000" t="str">
            <v>CITIBANK-USA</v>
          </cell>
          <cell r="F2000" t="str">
            <v>B.GLOBALES 2012</v>
          </cell>
          <cell r="G2000" t="str">
            <v>EEQ</v>
          </cell>
          <cell r="H2000" t="str">
            <v xml:space="preserve"> 23.08.2000 </v>
          </cell>
          <cell r="I2000">
            <v>6486496</v>
          </cell>
          <cell r="J2000" t="str">
            <v xml:space="preserve">  </v>
          </cell>
          <cell r="K2000" t="str">
            <v xml:space="preserve">  </v>
          </cell>
          <cell r="L2000" t="str">
            <v xml:space="preserve">  </v>
          </cell>
          <cell r="M2000" t="str">
            <v xml:space="preserve">  </v>
          </cell>
          <cell r="N2000" t="str">
            <v xml:space="preserve">  </v>
          </cell>
          <cell r="O2000" t="str">
            <v xml:space="preserve">  </v>
          </cell>
          <cell r="P2000">
            <v>6486496</v>
          </cell>
        </row>
        <row r="2001">
          <cell r="H2001" t="str">
            <v xml:space="preserve">  </v>
          </cell>
          <cell r="I2001" t="str">
            <v xml:space="preserve">  </v>
          </cell>
          <cell r="J2001" t="str">
            <v xml:space="preserve">  </v>
          </cell>
          <cell r="K2001" t="str">
            <v xml:space="preserve">  </v>
          </cell>
          <cell r="L2001" t="str">
            <v xml:space="preserve">  </v>
          </cell>
          <cell r="M2001" t="str">
            <v xml:space="preserve">  </v>
          </cell>
          <cell r="N2001" t="str">
            <v xml:space="preserve">  </v>
          </cell>
          <cell r="O2001" t="str">
            <v xml:space="preserve">  </v>
          </cell>
          <cell r="P2001" t="str">
            <v xml:space="preserve">  </v>
          </cell>
        </row>
        <row r="2002">
          <cell r="H2002" t="str">
            <v xml:space="preserve">  </v>
          </cell>
          <cell r="I2002" t="str">
            <v xml:space="preserve">  </v>
          </cell>
          <cell r="J2002" t="str">
            <v xml:space="preserve">  </v>
          </cell>
          <cell r="K2002" t="str">
            <v xml:space="preserve">  </v>
          </cell>
          <cell r="L2002" t="str">
            <v xml:space="preserve">  </v>
          </cell>
          <cell r="M2002" t="str">
            <v xml:space="preserve">  </v>
          </cell>
          <cell r="N2002" t="str">
            <v xml:space="preserve">  </v>
          </cell>
          <cell r="O2002" t="str">
            <v xml:space="preserve">  </v>
          </cell>
          <cell r="P2002" t="str">
            <v xml:space="preserve">  </v>
          </cell>
        </row>
        <row r="2003">
          <cell r="H2003" t="str">
            <v xml:space="preserve">  </v>
          </cell>
          <cell r="I2003" t="str">
            <v xml:space="preserve">  </v>
          </cell>
          <cell r="J2003" t="str">
            <v xml:space="preserve">  </v>
          </cell>
          <cell r="K2003" t="str">
            <v xml:space="preserve">  </v>
          </cell>
          <cell r="L2003" t="str">
            <v xml:space="preserve">  </v>
          </cell>
          <cell r="M2003" t="str">
            <v xml:space="preserve">  </v>
          </cell>
          <cell r="N2003" t="str">
            <v xml:space="preserve">  </v>
          </cell>
          <cell r="O2003" t="str">
            <v xml:space="preserve">  </v>
          </cell>
          <cell r="P2003" t="str">
            <v xml:space="preserve">  </v>
          </cell>
        </row>
        <row r="2004">
          <cell r="H2004" t="str">
            <v xml:space="preserve">  </v>
          </cell>
          <cell r="I2004" t="str">
            <v xml:space="preserve">  </v>
          </cell>
          <cell r="J2004" t="str">
            <v xml:space="preserve">  </v>
          </cell>
          <cell r="K2004" t="str">
            <v xml:space="preserve">  </v>
          </cell>
          <cell r="L2004" t="str">
            <v xml:space="preserve">  </v>
          </cell>
          <cell r="M2004" t="str">
            <v xml:space="preserve">  </v>
          </cell>
          <cell r="N2004" t="str">
            <v xml:space="preserve">  </v>
          </cell>
          <cell r="O2004" t="str">
            <v xml:space="preserve">  </v>
          </cell>
          <cell r="P2004" t="str">
            <v xml:space="preserve">  </v>
          </cell>
        </row>
        <row r="2005">
          <cell r="H2005" t="str">
            <v xml:space="preserve">  </v>
          </cell>
          <cell r="I2005" t="str">
            <v xml:space="preserve">  </v>
          </cell>
          <cell r="J2005" t="str">
            <v xml:space="preserve">  </v>
          </cell>
          <cell r="K2005" t="str">
            <v xml:space="preserve">  </v>
          </cell>
          <cell r="L2005" t="str">
            <v xml:space="preserve">  </v>
          </cell>
          <cell r="M2005" t="str">
            <v xml:space="preserve">  </v>
          </cell>
          <cell r="N2005" t="str">
            <v xml:space="preserve">  </v>
          </cell>
          <cell r="O2005" t="str">
            <v xml:space="preserve">  </v>
          </cell>
          <cell r="P2005" t="str">
            <v xml:space="preserve">  </v>
          </cell>
        </row>
        <row r="2006">
          <cell r="C2006">
            <v>28023001</v>
          </cell>
          <cell r="D2006" t="str">
            <v>USD</v>
          </cell>
          <cell r="E2006" t="str">
            <v>CITIBANK-USA</v>
          </cell>
          <cell r="F2006" t="str">
            <v>B.GLOBALES 2030</v>
          </cell>
          <cell r="G2006" t="str">
            <v>EP PETROECUADOR</v>
          </cell>
          <cell r="H2006" t="str">
            <v xml:space="preserve"> 23.08.2000 </v>
          </cell>
          <cell r="I2006">
            <v>172531953</v>
          </cell>
          <cell r="J2006" t="str">
            <v xml:space="preserve">  </v>
          </cell>
          <cell r="K2006" t="str">
            <v xml:space="preserve">  </v>
          </cell>
          <cell r="L2006" t="str">
            <v xml:space="preserve">  </v>
          </cell>
          <cell r="M2006" t="str">
            <v xml:space="preserve">  </v>
          </cell>
          <cell r="N2006" t="str">
            <v xml:space="preserve">  </v>
          </cell>
          <cell r="O2006" t="str">
            <v xml:space="preserve">  </v>
          </cell>
          <cell r="P2006">
            <v>172531953</v>
          </cell>
        </row>
        <row r="2007">
          <cell r="H2007" t="str">
            <v xml:space="preserve">  </v>
          </cell>
          <cell r="I2007" t="str">
            <v xml:space="preserve">  </v>
          </cell>
          <cell r="J2007" t="str">
            <v xml:space="preserve">  </v>
          </cell>
          <cell r="K2007" t="str">
            <v xml:space="preserve">  </v>
          </cell>
          <cell r="L2007" t="str">
            <v xml:space="preserve">  </v>
          </cell>
          <cell r="M2007" t="str">
            <v xml:space="preserve">  </v>
          </cell>
          <cell r="N2007" t="str">
            <v xml:space="preserve">  </v>
          </cell>
          <cell r="O2007" t="str">
            <v xml:space="preserve">  </v>
          </cell>
          <cell r="P2007" t="str">
            <v xml:space="preserve">  </v>
          </cell>
        </row>
        <row r="2008">
          <cell r="H2008" t="str">
            <v xml:space="preserve">  </v>
          </cell>
          <cell r="I2008" t="str">
            <v xml:space="preserve">  </v>
          </cell>
          <cell r="J2008" t="str">
            <v xml:space="preserve">  </v>
          </cell>
          <cell r="K2008" t="str">
            <v xml:space="preserve">  </v>
          </cell>
          <cell r="L2008" t="str">
            <v xml:space="preserve">  </v>
          </cell>
          <cell r="M2008" t="str">
            <v xml:space="preserve">  </v>
          </cell>
          <cell r="N2008" t="str">
            <v xml:space="preserve">  </v>
          </cell>
          <cell r="O2008" t="str">
            <v xml:space="preserve">  </v>
          </cell>
          <cell r="P2008" t="str">
            <v xml:space="preserve">  </v>
          </cell>
        </row>
        <row r="2009">
          <cell r="H2009" t="str">
            <v xml:space="preserve">  </v>
          </cell>
          <cell r="I2009" t="str">
            <v xml:space="preserve">  </v>
          </cell>
          <cell r="J2009" t="str">
            <v xml:space="preserve">  </v>
          </cell>
          <cell r="K2009" t="str">
            <v xml:space="preserve">  </v>
          </cell>
          <cell r="L2009" t="str">
            <v xml:space="preserve">  </v>
          </cell>
          <cell r="M2009" t="str">
            <v xml:space="preserve">  </v>
          </cell>
          <cell r="N2009" t="str">
            <v xml:space="preserve">  </v>
          </cell>
          <cell r="O2009" t="str">
            <v xml:space="preserve">  </v>
          </cell>
          <cell r="P2009" t="str">
            <v xml:space="preserve">  </v>
          </cell>
        </row>
        <row r="2010">
          <cell r="H2010" t="str">
            <v xml:space="preserve">  </v>
          </cell>
          <cell r="I2010" t="str">
            <v xml:space="preserve">  </v>
          </cell>
          <cell r="J2010" t="str">
            <v xml:space="preserve">  </v>
          </cell>
          <cell r="K2010" t="str">
            <v xml:space="preserve">  </v>
          </cell>
          <cell r="L2010" t="str">
            <v xml:space="preserve">  </v>
          </cell>
          <cell r="M2010" t="str">
            <v xml:space="preserve">  </v>
          </cell>
          <cell r="N2010" t="str">
            <v xml:space="preserve">  </v>
          </cell>
          <cell r="O2010" t="str">
            <v xml:space="preserve">  </v>
          </cell>
          <cell r="P2010" t="str">
            <v xml:space="preserve">  </v>
          </cell>
        </row>
        <row r="2011">
          <cell r="H2011" t="str">
            <v xml:space="preserve">  </v>
          </cell>
          <cell r="I2011" t="str">
            <v xml:space="preserve">  </v>
          </cell>
          <cell r="J2011" t="str">
            <v xml:space="preserve">  </v>
          </cell>
          <cell r="K2011" t="str">
            <v xml:space="preserve">  </v>
          </cell>
          <cell r="L2011" t="str">
            <v xml:space="preserve">  </v>
          </cell>
          <cell r="M2011" t="str">
            <v xml:space="preserve">  </v>
          </cell>
          <cell r="N2011" t="str">
            <v xml:space="preserve">  </v>
          </cell>
          <cell r="O2011" t="str">
            <v xml:space="preserve">  </v>
          </cell>
          <cell r="P2011" t="str">
            <v xml:space="preserve">  </v>
          </cell>
        </row>
        <row r="2012">
          <cell r="C2012">
            <v>28024001</v>
          </cell>
          <cell r="D2012" t="str">
            <v>USD</v>
          </cell>
          <cell r="E2012" t="str">
            <v>CITIBANK-USA</v>
          </cell>
          <cell r="F2012" t="str">
            <v>B.GLOBALES 2012</v>
          </cell>
          <cell r="G2012" t="str">
            <v>EP PETROECUADOR</v>
          </cell>
          <cell r="H2012" t="str">
            <v xml:space="preserve"> 23.08.2000 </v>
          </cell>
          <cell r="I2012">
            <v>23001012</v>
          </cell>
          <cell r="J2012" t="str">
            <v xml:space="preserve">  </v>
          </cell>
          <cell r="K2012" t="str">
            <v xml:space="preserve">  </v>
          </cell>
          <cell r="L2012" t="str">
            <v xml:space="preserve">  </v>
          </cell>
          <cell r="M2012" t="str">
            <v xml:space="preserve">  </v>
          </cell>
          <cell r="N2012" t="str">
            <v xml:space="preserve">  </v>
          </cell>
          <cell r="O2012" t="str">
            <v xml:space="preserve">  </v>
          </cell>
          <cell r="P2012">
            <v>23001012</v>
          </cell>
        </row>
        <row r="2013">
          <cell r="H2013" t="str">
            <v xml:space="preserve">  </v>
          </cell>
          <cell r="I2013" t="str">
            <v xml:space="preserve">  </v>
          </cell>
          <cell r="J2013" t="str">
            <v xml:space="preserve">  </v>
          </cell>
          <cell r="K2013" t="str">
            <v xml:space="preserve">  </v>
          </cell>
          <cell r="L2013" t="str">
            <v xml:space="preserve">  </v>
          </cell>
          <cell r="M2013" t="str">
            <v xml:space="preserve">  </v>
          </cell>
          <cell r="N2013" t="str">
            <v xml:space="preserve">  </v>
          </cell>
          <cell r="O2013" t="str">
            <v xml:space="preserve">  </v>
          </cell>
          <cell r="P2013" t="str">
            <v xml:space="preserve">  </v>
          </cell>
        </row>
        <row r="2014">
          <cell r="H2014" t="str">
            <v xml:space="preserve">  </v>
          </cell>
          <cell r="I2014" t="str">
            <v xml:space="preserve">  </v>
          </cell>
          <cell r="J2014" t="str">
            <v xml:space="preserve">  </v>
          </cell>
          <cell r="K2014" t="str">
            <v xml:space="preserve">  </v>
          </cell>
          <cell r="L2014" t="str">
            <v xml:space="preserve">  </v>
          </cell>
          <cell r="M2014" t="str">
            <v xml:space="preserve">  </v>
          </cell>
          <cell r="N2014" t="str">
            <v xml:space="preserve">  </v>
          </cell>
          <cell r="O2014" t="str">
            <v xml:space="preserve">  </v>
          </cell>
          <cell r="P2014" t="str">
            <v xml:space="preserve">  </v>
          </cell>
        </row>
        <row r="2015">
          <cell r="H2015" t="str">
            <v xml:space="preserve">  </v>
          </cell>
          <cell r="I2015" t="str">
            <v xml:space="preserve">  </v>
          </cell>
          <cell r="J2015" t="str">
            <v xml:space="preserve">  </v>
          </cell>
          <cell r="K2015" t="str">
            <v xml:space="preserve">  </v>
          </cell>
          <cell r="L2015" t="str">
            <v xml:space="preserve">  </v>
          </cell>
          <cell r="M2015" t="str">
            <v xml:space="preserve">  </v>
          </cell>
          <cell r="N2015" t="str">
            <v xml:space="preserve">  </v>
          </cell>
          <cell r="O2015" t="str">
            <v xml:space="preserve">  </v>
          </cell>
          <cell r="P2015" t="str">
            <v xml:space="preserve">  </v>
          </cell>
        </row>
        <row r="2016">
          <cell r="H2016" t="str">
            <v xml:space="preserve">  </v>
          </cell>
          <cell r="I2016" t="str">
            <v xml:space="preserve">  </v>
          </cell>
          <cell r="J2016" t="str">
            <v xml:space="preserve">  </v>
          </cell>
          <cell r="K2016" t="str">
            <v xml:space="preserve">  </v>
          </cell>
          <cell r="L2016" t="str">
            <v xml:space="preserve">  </v>
          </cell>
          <cell r="M2016" t="str">
            <v xml:space="preserve">  </v>
          </cell>
          <cell r="N2016" t="str">
            <v xml:space="preserve">  </v>
          </cell>
          <cell r="O2016" t="str">
            <v xml:space="preserve">  </v>
          </cell>
          <cell r="P2016" t="str">
            <v xml:space="preserve">  </v>
          </cell>
        </row>
        <row r="2017">
          <cell r="H2017" t="str">
            <v xml:space="preserve">  </v>
          </cell>
          <cell r="I2017" t="str">
            <v xml:space="preserve">  </v>
          </cell>
          <cell r="J2017" t="str">
            <v xml:space="preserve">  </v>
          </cell>
          <cell r="K2017" t="str">
            <v xml:space="preserve">  </v>
          </cell>
          <cell r="L2017" t="str">
            <v xml:space="preserve">  </v>
          </cell>
          <cell r="M2017" t="str">
            <v xml:space="preserve">  </v>
          </cell>
          <cell r="N2017" t="str">
            <v xml:space="preserve">  </v>
          </cell>
          <cell r="O2017" t="str">
            <v xml:space="preserve">  </v>
          </cell>
          <cell r="P2017" t="str">
            <v xml:space="preserve">  </v>
          </cell>
        </row>
        <row r="2018">
          <cell r="C2018">
            <v>28025001</v>
          </cell>
          <cell r="D2018" t="str">
            <v>USD</v>
          </cell>
          <cell r="E2018" t="str">
            <v>CITIBANK-USA</v>
          </cell>
          <cell r="F2018" t="str">
            <v>B.GLOBALES 2030</v>
          </cell>
          <cell r="G2018" t="str">
            <v>TAME</v>
          </cell>
          <cell r="H2018" t="str">
            <v xml:space="preserve"> 23.08.2000 </v>
          </cell>
          <cell r="I2018">
            <v>7913763</v>
          </cell>
          <cell r="J2018" t="str">
            <v xml:space="preserve">  </v>
          </cell>
          <cell r="K2018" t="str">
            <v xml:space="preserve">  </v>
          </cell>
          <cell r="L2018" t="str">
            <v xml:space="preserve">  </v>
          </cell>
          <cell r="M2018" t="str">
            <v xml:space="preserve">  </v>
          </cell>
          <cell r="N2018" t="str">
            <v xml:space="preserve">  </v>
          </cell>
          <cell r="O2018" t="str">
            <v xml:space="preserve">  </v>
          </cell>
          <cell r="P2018">
            <v>7913763</v>
          </cell>
        </row>
        <row r="2019">
          <cell r="H2019" t="str">
            <v xml:space="preserve">  </v>
          </cell>
          <cell r="I2019" t="str">
            <v xml:space="preserve">  </v>
          </cell>
          <cell r="J2019" t="str">
            <v xml:space="preserve">  </v>
          </cell>
          <cell r="K2019" t="str">
            <v xml:space="preserve">  </v>
          </cell>
          <cell r="L2019" t="str">
            <v xml:space="preserve">  </v>
          </cell>
          <cell r="M2019" t="str">
            <v xml:space="preserve">  </v>
          </cell>
          <cell r="N2019" t="str">
            <v xml:space="preserve">  </v>
          </cell>
          <cell r="O2019" t="str">
            <v xml:space="preserve">  </v>
          </cell>
          <cell r="P2019" t="str">
            <v xml:space="preserve">  </v>
          </cell>
        </row>
        <row r="2020">
          <cell r="H2020" t="str">
            <v xml:space="preserve">  </v>
          </cell>
          <cell r="I2020" t="str">
            <v xml:space="preserve">  </v>
          </cell>
          <cell r="J2020" t="str">
            <v xml:space="preserve">  </v>
          </cell>
          <cell r="K2020" t="str">
            <v xml:space="preserve">  </v>
          </cell>
          <cell r="L2020" t="str">
            <v xml:space="preserve">  </v>
          </cell>
          <cell r="M2020" t="str">
            <v xml:space="preserve">  </v>
          </cell>
          <cell r="N2020" t="str">
            <v xml:space="preserve">  </v>
          </cell>
          <cell r="O2020" t="str">
            <v xml:space="preserve">  </v>
          </cell>
          <cell r="P2020" t="str">
            <v xml:space="preserve">  </v>
          </cell>
        </row>
        <row r="2021">
          <cell r="H2021" t="str">
            <v xml:space="preserve">  </v>
          </cell>
          <cell r="I2021" t="str">
            <v xml:space="preserve">  </v>
          </cell>
          <cell r="J2021" t="str">
            <v xml:space="preserve">  </v>
          </cell>
          <cell r="K2021" t="str">
            <v xml:space="preserve">  </v>
          </cell>
          <cell r="L2021" t="str">
            <v xml:space="preserve">  </v>
          </cell>
          <cell r="M2021" t="str">
            <v xml:space="preserve">  </v>
          </cell>
          <cell r="N2021" t="str">
            <v xml:space="preserve">  </v>
          </cell>
          <cell r="O2021" t="str">
            <v xml:space="preserve">  </v>
          </cell>
          <cell r="P2021" t="str">
            <v xml:space="preserve">  </v>
          </cell>
        </row>
        <row r="2022">
          <cell r="H2022" t="str">
            <v xml:space="preserve">  </v>
          </cell>
          <cell r="I2022" t="str">
            <v xml:space="preserve">  </v>
          </cell>
          <cell r="J2022" t="str">
            <v xml:space="preserve">  </v>
          </cell>
          <cell r="K2022" t="str">
            <v xml:space="preserve">  </v>
          </cell>
          <cell r="L2022" t="str">
            <v xml:space="preserve">  </v>
          </cell>
          <cell r="M2022" t="str">
            <v xml:space="preserve">  </v>
          </cell>
          <cell r="N2022" t="str">
            <v xml:space="preserve">  </v>
          </cell>
          <cell r="O2022" t="str">
            <v xml:space="preserve">  </v>
          </cell>
          <cell r="P2022" t="str">
            <v xml:space="preserve">  </v>
          </cell>
        </row>
        <row r="2023">
          <cell r="H2023" t="str">
            <v xml:space="preserve">  </v>
          </cell>
          <cell r="I2023" t="str">
            <v xml:space="preserve">  </v>
          </cell>
          <cell r="J2023" t="str">
            <v xml:space="preserve">  </v>
          </cell>
          <cell r="K2023" t="str">
            <v xml:space="preserve">  </v>
          </cell>
          <cell r="L2023" t="str">
            <v xml:space="preserve">  </v>
          </cell>
          <cell r="M2023" t="str">
            <v xml:space="preserve">  </v>
          </cell>
          <cell r="N2023" t="str">
            <v xml:space="preserve">  </v>
          </cell>
          <cell r="O2023" t="str">
            <v xml:space="preserve">  </v>
          </cell>
          <cell r="P2023" t="str">
            <v xml:space="preserve">  </v>
          </cell>
        </row>
        <row r="2024">
          <cell r="C2024">
            <v>28026001</v>
          </cell>
          <cell r="D2024" t="str">
            <v>USD</v>
          </cell>
          <cell r="E2024" t="str">
            <v>CITIBANK-USA</v>
          </cell>
          <cell r="F2024" t="str">
            <v>B.GLOBALES 2012</v>
          </cell>
          <cell r="G2024" t="str">
            <v>TAME</v>
          </cell>
          <cell r="H2024" t="str">
            <v xml:space="preserve"> 23.08.2000 </v>
          </cell>
          <cell r="I2024">
            <v>932880</v>
          </cell>
          <cell r="J2024" t="str">
            <v xml:space="preserve">  </v>
          </cell>
          <cell r="K2024" t="str">
            <v xml:space="preserve">  </v>
          </cell>
          <cell r="L2024" t="str">
            <v xml:space="preserve">  </v>
          </cell>
          <cell r="M2024" t="str">
            <v xml:space="preserve">  </v>
          </cell>
          <cell r="N2024" t="str">
            <v xml:space="preserve">  </v>
          </cell>
          <cell r="O2024" t="str">
            <v xml:space="preserve">  </v>
          </cell>
          <cell r="P2024">
            <v>932880</v>
          </cell>
        </row>
        <row r="2025">
          <cell r="H2025" t="str">
            <v xml:space="preserve">  </v>
          </cell>
          <cell r="I2025" t="str">
            <v xml:space="preserve">  </v>
          </cell>
          <cell r="J2025" t="str">
            <v xml:space="preserve">  </v>
          </cell>
          <cell r="K2025" t="str">
            <v xml:space="preserve">  </v>
          </cell>
          <cell r="L2025" t="str">
            <v xml:space="preserve">  </v>
          </cell>
          <cell r="M2025" t="str">
            <v xml:space="preserve">  </v>
          </cell>
          <cell r="N2025" t="str">
            <v xml:space="preserve">  </v>
          </cell>
          <cell r="O2025" t="str">
            <v xml:space="preserve">  </v>
          </cell>
          <cell r="P2025" t="str">
            <v xml:space="preserve">  </v>
          </cell>
        </row>
        <row r="2026">
          <cell r="H2026" t="str">
            <v xml:space="preserve">  </v>
          </cell>
          <cell r="I2026" t="str">
            <v xml:space="preserve">  </v>
          </cell>
          <cell r="J2026" t="str">
            <v xml:space="preserve">  </v>
          </cell>
          <cell r="K2026" t="str">
            <v xml:space="preserve">  </v>
          </cell>
          <cell r="L2026" t="str">
            <v xml:space="preserve">  </v>
          </cell>
          <cell r="M2026" t="str">
            <v xml:space="preserve">  </v>
          </cell>
          <cell r="N2026" t="str">
            <v xml:space="preserve">  </v>
          </cell>
          <cell r="O2026" t="str">
            <v xml:space="preserve">  </v>
          </cell>
          <cell r="P2026" t="str">
            <v xml:space="preserve">  </v>
          </cell>
        </row>
        <row r="2027">
          <cell r="H2027" t="str">
            <v xml:space="preserve">  </v>
          </cell>
          <cell r="I2027" t="str">
            <v xml:space="preserve">  </v>
          </cell>
          <cell r="J2027" t="str">
            <v xml:space="preserve">  </v>
          </cell>
          <cell r="K2027" t="str">
            <v xml:space="preserve">  </v>
          </cell>
          <cell r="L2027" t="str">
            <v xml:space="preserve">  </v>
          </cell>
          <cell r="M2027" t="str">
            <v xml:space="preserve">  </v>
          </cell>
          <cell r="N2027" t="str">
            <v xml:space="preserve">  </v>
          </cell>
          <cell r="O2027" t="str">
            <v xml:space="preserve">  </v>
          </cell>
          <cell r="P2027" t="str">
            <v xml:space="preserve">  </v>
          </cell>
        </row>
        <row r="2028">
          <cell r="H2028" t="str">
            <v xml:space="preserve">  </v>
          </cell>
          <cell r="I2028" t="str">
            <v xml:space="preserve">  </v>
          </cell>
          <cell r="J2028" t="str">
            <v xml:space="preserve">  </v>
          </cell>
          <cell r="K2028" t="str">
            <v xml:space="preserve">  </v>
          </cell>
          <cell r="L2028" t="str">
            <v xml:space="preserve">  </v>
          </cell>
          <cell r="M2028" t="str">
            <v xml:space="preserve">  </v>
          </cell>
          <cell r="N2028" t="str">
            <v xml:space="preserve">  </v>
          </cell>
          <cell r="O2028" t="str">
            <v xml:space="preserve">  </v>
          </cell>
          <cell r="P2028" t="str">
            <v xml:space="preserve">  </v>
          </cell>
        </row>
        <row r="2029">
          <cell r="H2029" t="str">
            <v xml:space="preserve">  </v>
          </cell>
          <cell r="I2029" t="str">
            <v xml:space="preserve">  </v>
          </cell>
          <cell r="J2029" t="str">
            <v xml:space="preserve">  </v>
          </cell>
          <cell r="K2029" t="str">
            <v xml:space="preserve">  </v>
          </cell>
          <cell r="L2029" t="str">
            <v xml:space="preserve">  </v>
          </cell>
          <cell r="M2029" t="str">
            <v xml:space="preserve">  </v>
          </cell>
          <cell r="N2029" t="str">
            <v xml:space="preserve">  </v>
          </cell>
          <cell r="O2029" t="str">
            <v xml:space="preserve">  </v>
          </cell>
          <cell r="P2029" t="str">
            <v xml:space="preserve">  </v>
          </cell>
        </row>
        <row r="2030">
          <cell r="C2030">
            <v>28027017</v>
          </cell>
          <cell r="D2030" t="str">
            <v>USD</v>
          </cell>
          <cell r="E2030" t="str">
            <v>GOLDMAN SACHS</v>
          </cell>
          <cell r="F2030" t="str">
            <v>BONOS SOBERANOS 2035</v>
          </cell>
          <cell r="G2030" t="str">
            <v>GOBIERNO CENTRAL</v>
          </cell>
          <cell r="H2030" t="str">
            <v xml:space="preserve"> 30.01.2020 </v>
          </cell>
          <cell r="I2030">
            <v>202000000</v>
          </cell>
          <cell r="J2030" t="str">
            <v xml:space="preserve">  </v>
          </cell>
          <cell r="K2030">
            <v>2000000</v>
          </cell>
          <cell r="L2030">
            <v>7322500</v>
          </cell>
          <cell r="M2030">
            <v>964225.72</v>
          </cell>
          <cell r="N2030" t="str">
            <v xml:space="preserve">  </v>
          </cell>
          <cell r="O2030" t="str">
            <v xml:space="preserve">  </v>
          </cell>
          <cell r="P2030">
            <v>200000000</v>
          </cell>
        </row>
        <row r="2031">
          <cell r="H2031" t="str">
            <v xml:space="preserve">  </v>
          </cell>
          <cell r="I2031" t="str">
            <v xml:space="preserve">  </v>
          </cell>
          <cell r="J2031" t="str">
            <v xml:space="preserve">  </v>
          </cell>
          <cell r="K2031" t="str">
            <v xml:space="preserve">  </v>
          </cell>
          <cell r="L2031" t="str">
            <v xml:space="preserve">  </v>
          </cell>
          <cell r="M2031" t="str">
            <v xml:space="preserve">  </v>
          </cell>
          <cell r="N2031" t="str">
            <v xml:space="preserve">  </v>
          </cell>
          <cell r="O2031" t="str">
            <v xml:space="preserve">  </v>
          </cell>
          <cell r="P2031" t="str">
            <v xml:space="preserve">  </v>
          </cell>
        </row>
        <row r="2032">
          <cell r="H2032" t="str">
            <v xml:space="preserve">  </v>
          </cell>
          <cell r="I2032" t="str">
            <v xml:space="preserve">  </v>
          </cell>
          <cell r="J2032" t="str">
            <v xml:space="preserve">  </v>
          </cell>
          <cell r="K2032" t="str">
            <v xml:space="preserve">  </v>
          </cell>
          <cell r="L2032" t="str">
            <v xml:space="preserve">  </v>
          </cell>
          <cell r="M2032" t="str">
            <v xml:space="preserve">  </v>
          </cell>
          <cell r="N2032" t="str">
            <v xml:space="preserve">  </v>
          </cell>
          <cell r="O2032" t="str">
            <v xml:space="preserve">  </v>
          </cell>
          <cell r="P2032" t="str">
            <v xml:space="preserve">  </v>
          </cell>
        </row>
        <row r="2033">
          <cell r="H2033" t="str">
            <v xml:space="preserve">  </v>
          </cell>
          <cell r="I2033" t="str">
            <v xml:space="preserve">  </v>
          </cell>
          <cell r="J2033" t="str">
            <v xml:space="preserve">  </v>
          </cell>
          <cell r="K2033" t="str">
            <v xml:space="preserve">  </v>
          </cell>
          <cell r="L2033" t="str">
            <v xml:space="preserve">  </v>
          </cell>
          <cell r="M2033" t="str">
            <v xml:space="preserve">  </v>
          </cell>
          <cell r="N2033" t="str">
            <v xml:space="preserve">  </v>
          </cell>
          <cell r="O2033" t="str">
            <v xml:space="preserve">  </v>
          </cell>
          <cell r="P2033" t="str">
            <v xml:space="preserve">  </v>
          </cell>
        </row>
        <row r="2034">
          <cell r="H2034" t="str">
            <v xml:space="preserve">  </v>
          </cell>
          <cell r="I2034" t="str">
            <v xml:space="preserve">  </v>
          </cell>
          <cell r="J2034" t="str">
            <v xml:space="preserve">  </v>
          </cell>
          <cell r="K2034" t="str">
            <v xml:space="preserve">  </v>
          </cell>
          <cell r="L2034" t="str">
            <v xml:space="preserve">  </v>
          </cell>
          <cell r="M2034" t="str">
            <v xml:space="preserve">  </v>
          </cell>
          <cell r="N2034" t="str">
            <v xml:space="preserve">  </v>
          </cell>
          <cell r="O2034" t="str">
            <v xml:space="preserve">  </v>
          </cell>
          <cell r="P2034" t="str">
            <v xml:space="preserve">  </v>
          </cell>
        </row>
        <row r="2035">
          <cell r="H2035" t="str">
            <v xml:space="preserve">  </v>
          </cell>
          <cell r="I2035" t="str">
            <v xml:space="preserve">  </v>
          </cell>
          <cell r="J2035" t="str">
            <v xml:space="preserve">  </v>
          </cell>
          <cell r="K2035" t="str">
            <v xml:space="preserve">  </v>
          </cell>
          <cell r="L2035" t="str">
            <v xml:space="preserve">  </v>
          </cell>
          <cell r="M2035" t="str">
            <v xml:space="preserve">  </v>
          </cell>
          <cell r="N2035" t="str">
            <v xml:space="preserve">  </v>
          </cell>
          <cell r="O2035" t="str">
            <v xml:space="preserve">  </v>
          </cell>
          <cell r="P2035" t="str">
            <v xml:space="preserve">  </v>
          </cell>
        </row>
        <row r="2036">
          <cell r="C2036">
            <v>280270181</v>
          </cell>
          <cell r="D2036" t="str">
            <v>USD</v>
          </cell>
          <cell r="E2036" t="str">
            <v>THE BANK OF NEW YORK</v>
          </cell>
          <cell r="F2036" t="str">
            <v>NUEVO BONO SOB 2030</v>
          </cell>
          <cell r="G2036" t="str">
            <v>GOBIERNO CENTRAL</v>
          </cell>
          <cell r="H2036" t="str">
            <v xml:space="preserve"> 31.08.2020 </v>
          </cell>
          <cell r="I2036">
            <v>3041124264</v>
          </cell>
          <cell r="J2036" t="str">
            <v xml:space="preserve">  </v>
          </cell>
          <cell r="K2036">
            <v>2538027452.6999998</v>
          </cell>
          <cell r="L2036">
            <v>104443046.16</v>
          </cell>
          <cell r="M2036" t="str">
            <v xml:space="preserve">  </v>
          </cell>
          <cell r="N2036" t="str">
            <v xml:space="preserve">  </v>
          </cell>
          <cell r="O2036" t="str">
            <v xml:space="preserve">  </v>
          </cell>
          <cell r="P2036">
            <v>503096811.30000001</v>
          </cell>
        </row>
        <row r="2037">
          <cell r="H2037" t="str">
            <v xml:space="preserve">  </v>
          </cell>
          <cell r="I2037" t="str">
            <v xml:space="preserve">  </v>
          </cell>
          <cell r="J2037" t="str">
            <v xml:space="preserve">  </v>
          </cell>
          <cell r="K2037" t="str">
            <v xml:space="preserve">  </v>
          </cell>
          <cell r="L2037" t="str">
            <v xml:space="preserve">  </v>
          </cell>
          <cell r="M2037" t="str">
            <v xml:space="preserve">  </v>
          </cell>
          <cell r="N2037" t="str">
            <v xml:space="preserve">  </v>
          </cell>
          <cell r="O2037" t="str">
            <v xml:space="preserve">  </v>
          </cell>
          <cell r="P2037" t="str">
            <v xml:space="preserve">  </v>
          </cell>
        </row>
        <row r="2038">
          <cell r="H2038" t="str">
            <v xml:space="preserve">  </v>
          </cell>
          <cell r="I2038" t="str">
            <v xml:space="preserve">  </v>
          </cell>
          <cell r="J2038" t="str">
            <v xml:space="preserve">  </v>
          </cell>
          <cell r="K2038" t="str">
            <v xml:space="preserve">  </v>
          </cell>
          <cell r="L2038" t="str">
            <v xml:space="preserve">  </v>
          </cell>
          <cell r="M2038" t="str">
            <v xml:space="preserve">  </v>
          </cell>
          <cell r="N2038" t="str">
            <v xml:space="preserve">  </v>
          </cell>
          <cell r="O2038" t="str">
            <v xml:space="preserve">  </v>
          </cell>
          <cell r="P2038" t="str">
            <v xml:space="preserve">  </v>
          </cell>
        </row>
        <row r="2039">
          <cell r="H2039" t="str">
            <v xml:space="preserve">  </v>
          </cell>
          <cell r="I2039" t="str">
            <v xml:space="preserve">  </v>
          </cell>
          <cell r="J2039" t="str">
            <v xml:space="preserve">  </v>
          </cell>
          <cell r="K2039" t="str">
            <v xml:space="preserve">  </v>
          </cell>
          <cell r="L2039" t="str">
            <v xml:space="preserve">  </v>
          </cell>
          <cell r="M2039" t="str">
            <v xml:space="preserve">  </v>
          </cell>
          <cell r="N2039" t="str">
            <v xml:space="preserve">  </v>
          </cell>
          <cell r="O2039" t="str">
            <v xml:space="preserve">  </v>
          </cell>
          <cell r="P2039" t="str">
            <v xml:space="preserve">  </v>
          </cell>
        </row>
        <row r="2040">
          <cell r="H2040" t="str">
            <v xml:space="preserve">  </v>
          </cell>
          <cell r="I2040" t="str">
            <v xml:space="preserve">  </v>
          </cell>
          <cell r="J2040" t="str">
            <v xml:space="preserve">  </v>
          </cell>
          <cell r="K2040" t="str">
            <v xml:space="preserve">  </v>
          </cell>
          <cell r="L2040" t="str">
            <v xml:space="preserve">  </v>
          </cell>
          <cell r="M2040" t="str">
            <v xml:space="preserve">  </v>
          </cell>
          <cell r="N2040" t="str">
            <v xml:space="preserve">  </v>
          </cell>
          <cell r="O2040" t="str">
            <v xml:space="preserve">  </v>
          </cell>
          <cell r="P2040" t="str">
            <v xml:space="preserve">  </v>
          </cell>
        </row>
        <row r="2041">
          <cell r="H2041" t="str">
            <v xml:space="preserve">  </v>
          </cell>
          <cell r="I2041" t="str">
            <v xml:space="preserve">  </v>
          </cell>
          <cell r="J2041" t="str">
            <v xml:space="preserve">  </v>
          </cell>
          <cell r="K2041" t="str">
            <v xml:space="preserve">  </v>
          </cell>
          <cell r="L2041" t="str">
            <v xml:space="preserve">  </v>
          </cell>
          <cell r="M2041" t="str">
            <v xml:space="preserve">  </v>
          </cell>
          <cell r="N2041" t="str">
            <v xml:space="preserve">  </v>
          </cell>
          <cell r="O2041" t="str">
            <v xml:space="preserve">  </v>
          </cell>
          <cell r="P2041" t="str">
            <v xml:space="preserve">  </v>
          </cell>
        </row>
        <row r="2042">
          <cell r="C2042">
            <v>280270191</v>
          </cell>
          <cell r="D2042" t="str">
            <v>USD</v>
          </cell>
          <cell r="E2042" t="str">
            <v>THE BANK OF NEW YORK</v>
          </cell>
          <cell r="F2042" t="str">
            <v>NUEVO BONO SOB 2035</v>
          </cell>
          <cell r="G2042" t="str">
            <v>GOBIERNO CENTRAL</v>
          </cell>
          <cell r="H2042" t="str">
            <v xml:space="preserve"> 31.08.2020 </v>
          </cell>
          <cell r="I2042">
            <v>6502790692</v>
          </cell>
          <cell r="J2042" t="str">
            <v xml:space="preserve">  </v>
          </cell>
          <cell r="K2042">
            <v>575413547</v>
          </cell>
          <cell r="L2042">
            <v>224235991.28</v>
          </cell>
          <cell r="M2042" t="str">
            <v xml:space="preserve">  </v>
          </cell>
          <cell r="N2042" t="str">
            <v xml:space="preserve">  </v>
          </cell>
          <cell r="O2042" t="str">
            <v xml:space="preserve">  </v>
          </cell>
          <cell r="P2042">
            <v>5927377145</v>
          </cell>
        </row>
        <row r="2043">
          <cell r="H2043" t="str">
            <v xml:space="preserve">  </v>
          </cell>
          <cell r="I2043" t="str">
            <v xml:space="preserve">  </v>
          </cell>
          <cell r="J2043" t="str">
            <v xml:space="preserve">  </v>
          </cell>
          <cell r="K2043" t="str">
            <v xml:space="preserve">  </v>
          </cell>
          <cell r="L2043" t="str">
            <v xml:space="preserve">  </v>
          </cell>
          <cell r="M2043" t="str">
            <v xml:space="preserve">  </v>
          </cell>
          <cell r="N2043" t="str">
            <v xml:space="preserve">  </v>
          </cell>
          <cell r="O2043" t="str">
            <v xml:space="preserve">  </v>
          </cell>
          <cell r="P2043" t="str">
            <v xml:space="preserve">  </v>
          </cell>
        </row>
        <row r="2044">
          <cell r="H2044" t="str">
            <v xml:space="preserve">  </v>
          </cell>
          <cell r="I2044" t="str">
            <v xml:space="preserve">  </v>
          </cell>
          <cell r="J2044" t="str">
            <v xml:space="preserve">  </v>
          </cell>
          <cell r="K2044" t="str">
            <v xml:space="preserve">  </v>
          </cell>
          <cell r="L2044" t="str">
            <v xml:space="preserve">  </v>
          </cell>
          <cell r="M2044" t="str">
            <v xml:space="preserve">  </v>
          </cell>
          <cell r="N2044" t="str">
            <v xml:space="preserve">  </v>
          </cell>
          <cell r="O2044" t="str">
            <v xml:space="preserve">  </v>
          </cell>
          <cell r="P2044" t="str">
            <v xml:space="preserve">  </v>
          </cell>
        </row>
        <row r="2045">
          <cell r="H2045" t="str">
            <v xml:space="preserve">  </v>
          </cell>
          <cell r="I2045" t="str">
            <v xml:space="preserve">  </v>
          </cell>
          <cell r="J2045" t="str">
            <v xml:space="preserve">  </v>
          </cell>
          <cell r="K2045" t="str">
            <v xml:space="preserve">  </v>
          </cell>
          <cell r="L2045" t="str">
            <v xml:space="preserve">  </v>
          </cell>
          <cell r="M2045" t="str">
            <v xml:space="preserve">  </v>
          </cell>
          <cell r="N2045" t="str">
            <v xml:space="preserve">  </v>
          </cell>
          <cell r="O2045" t="str">
            <v xml:space="preserve">  </v>
          </cell>
          <cell r="P2045" t="str">
            <v xml:space="preserve">  </v>
          </cell>
        </row>
        <row r="2046">
          <cell r="H2046" t="str">
            <v xml:space="preserve">  </v>
          </cell>
          <cell r="I2046" t="str">
            <v xml:space="preserve">  </v>
          </cell>
          <cell r="J2046" t="str">
            <v xml:space="preserve">  </v>
          </cell>
          <cell r="K2046" t="str">
            <v xml:space="preserve">  </v>
          </cell>
          <cell r="L2046" t="str">
            <v xml:space="preserve">  </v>
          </cell>
          <cell r="M2046" t="str">
            <v xml:space="preserve">  </v>
          </cell>
          <cell r="N2046" t="str">
            <v xml:space="preserve">  </v>
          </cell>
          <cell r="O2046" t="str">
            <v xml:space="preserve">  </v>
          </cell>
          <cell r="P2046" t="str">
            <v xml:space="preserve">  </v>
          </cell>
        </row>
        <row r="2047">
          <cell r="H2047" t="str">
            <v xml:space="preserve">  </v>
          </cell>
          <cell r="I2047" t="str">
            <v xml:space="preserve">  </v>
          </cell>
          <cell r="J2047" t="str">
            <v xml:space="preserve">  </v>
          </cell>
          <cell r="K2047" t="str">
            <v xml:space="preserve">  </v>
          </cell>
          <cell r="L2047" t="str">
            <v xml:space="preserve">  </v>
          </cell>
          <cell r="M2047" t="str">
            <v xml:space="preserve">  </v>
          </cell>
          <cell r="N2047" t="str">
            <v xml:space="preserve">  </v>
          </cell>
          <cell r="O2047" t="str">
            <v xml:space="preserve">  </v>
          </cell>
          <cell r="P2047" t="str">
            <v xml:space="preserve">  </v>
          </cell>
        </row>
        <row r="2048">
          <cell r="C2048">
            <v>280270201</v>
          </cell>
          <cell r="D2048" t="str">
            <v>USD</v>
          </cell>
          <cell r="E2048" t="str">
            <v>THE BANK OF NEW YORK</v>
          </cell>
          <cell r="F2048" t="str">
            <v>NUEVO BONO S. 2040 1</v>
          </cell>
          <cell r="G2048" t="str">
            <v>GOBIERNO CENTRAL</v>
          </cell>
          <cell r="H2048" t="str">
            <v xml:space="preserve"> 31.08.2020 </v>
          </cell>
          <cell r="I2048">
            <v>2982942422</v>
          </cell>
          <cell r="J2048" t="str">
            <v xml:space="preserve">  </v>
          </cell>
          <cell r="K2048" t="str">
            <v xml:space="preserve">  </v>
          </cell>
          <cell r="L2048">
            <v>74573560.560000002</v>
          </cell>
          <cell r="M2048" t="str">
            <v xml:space="preserve">  </v>
          </cell>
          <cell r="N2048" t="str">
            <v xml:space="preserve">  </v>
          </cell>
          <cell r="O2048" t="str">
            <v xml:space="preserve">  </v>
          </cell>
          <cell r="P2048">
            <v>2982942422</v>
          </cell>
        </row>
        <row r="2049">
          <cell r="H2049" t="str">
            <v xml:space="preserve">  </v>
          </cell>
          <cell r="I2049" t="str">
            <v xml:space="preserve">  </v>
          </cell>
          <cell r="J2049" t="str">
            <v xml:space="preserve">  </v>
          </cell>
          <cell r="K2049" t="str">
            <v xml:space="preserve">  </v>
          </cell>
          <cell r="L2049" t="str">
            <v xml:space="preserve">  </v>
          </cell>
          <cell r="M2049" t="str">
            <v xml:space="preserve">  </v>
          </cell>
          <cell r="N2049" t="str">
            <v xml:space="preserve">  </v>
          </cell>
          <cell r="O2049" t="str">
            <v xml:space="preserve">  </v>
          </cell>
          <cell r="P2049" t="str">
            <v xml:space="preserve">  </v>
          </cell>
        </row>
        <row r="2050">
          <cell r="H2050" t="str">
            <v xml:space="preserve">  </v>
          </cell>
          <cell r="I2050" t="str">
            <v xml:space="preserve">  </v>
          </cell>
          <cell r="J2050" t="str">
            <v xml:space="preserve">  </v>
          </cell>
          <cell r="K2050" t="str">
            <v xml:space="preserve">  </v>
          </cell>
          <cell r="L2050" t="str">
            <v xml:space="preserve">  </v>
          </cell>
          <cell r="M2050" t="str">
            <v xml:space="preserve">  </v>
          </cell>
          <cell r="N2050" t="str">
            <v xml:space="preserve">  </v>
          </cell>
          <cell r="O2050" t="str">
            <v xml:space="preserve">  </v>
          </cell>
          <cell r="P2050" t="str">
            <v xml:space="preserve">  </v>
          </cell>
        </row>
        <row r="2051">
          <cell r="H2051" t="str">
            <v xml:space="preserve">  </v>
          </cell>
          <cell r="I2051" t="str">
            <v xml:space="preserve">  </v>
          </cell>
          <cell r="J2051" t="str">
            <v xml:space="preserve">  </v>
          </cell>
          <cell r="K2051" t="str">
            <v xml:space="preserve">  </v>
          </cell>
          <cell r="L2051" t="str">
            <v xml:space="preserve">  </v>
          </cell>
          <cell r="M2051" t="str">
            <v xml:space="preserve">  </v>
          </cell>
          <cell r="N2051" t="str">
            <v xml:space="preserve">  </v>
          </cell>
          <cell r="O2051" t="str">
            <v xml:space="preserve">  </v>
          </cell>
          <cell r="P2051" t="str">
            <v xml:space="preserve">  </v>
          </cell>
        </row>
        <row r="2052">
          <cell r="H2052" t="str">
            <v xml:space="preserve">  </v>
          </cell>
          <cell r="I2052" t="str">
            <v xml:space="preserve">  </v>
          </cell>
          <cell r="J2052" t="str">
            <v xml:space="preserve">  </v>
          </cell>
          <cell r="K2052" t="str">
            <v xml:space="preserve">  </v>
          </cell>
          <cell r="L2052" t="str">
            <v xml:space="preserve">  </v>
          </cell>
          <cell r="M2052" t="str">
            <v xml:space="preserve">  </v>
          </cell>
          <cell r="N2052" t="str">
            <v xml:space="preserve">  </v>
          </cell>
          <cell r="O2052" t="str">
            <v xml:space="preserve">  </v>
          </cell>
          <cell r="P2052" t="str">
            <v xml:space="preserve">  </v>
          </cell>
        </row>
        <row r="2053">
          <cell r="H2053" t="str">
            <v xml:space="preserve">  </v>
          </cell>
          <cell r="I2053" t="str">
            <v xml:space="preserve">  </v>
          </cell>
          <cell r="J2053" t="str">
            <v xml:space="preserve">  </v>
          </cell>
          <cell r="K2053" t="str">
            <v xml:space="preserve">  </v>
          </cell>
          <cell r="L2053" t="str">
            <v xml:space="preserve">  </v>
          </cell>
          <cell r="M2053" t="str">
            <v xml:space="preserve">  </v>
          </cell>
          <cell r="N2053" t="str">
            <v xml:space="preserve">  </v>
          </cell>
          <cell r="O2053" t="str">
            <v xml:space="preserve">  </v>
          </cell>
          <cell r="P2053" t="str">
            <v xml:space="preserve">  </v>
          </cell>
        </row>
        <row r="2054">
          <cell r="C2054">
            <v>280270211</v>
          </cell>
          <cell r="D2054" t="str">
            <v>USD</v>
          </cell>
          <cell r="E2054" t="str">
            <v>THE BANK OF NEW YORK</v>
          </cell>
          <cell r="F2054" t="str">
            <v>BONO 2022 NO INT.</v>
          </cell>
          <cell r="G2054" t="str">
            <v>GOBIERNO CENTRAL</v>
          </cell>
          <cell r="H2054" t="str">
            <v xml:space="preserve"> 31.08.2020 </v>
          </cell>
          <cell r="I2054">
            <v>10540095.800000001</v>
          </cell>
          <cell r="J2054" t="str">
            <v xml:space="preserve">  </v>
          </cell>
          <cell r="K2054" t="str">
            <v xml:space="preserve">  </v>
          </cell>
          <cell r="L2054">
            <v>263502.40000000002</v>
          </cell>
          <cell r="M2054" t="str">
            <v xml:space="preserve">  </v>
          </cell>
          <cell r="N2054" t="str">
            <v xml:space="preserve">  </v>
          </cell>
          <cell r="O2054" t="str">
            <v xml:space="preserve">  </v>
          </cell>
          <cell r="P2054">
            <v>10540095.800000001</v>
          </cell>
        </row>
        <row r="2055">
          <cell r="H2055" t="str">
            <v xml:space="preserve">  </v>
          </cell>
          <cell r="I2055" t="str">
            <v xml:space="preserve">  </v>
          </cell>
          <cell r="J2055" t="str">
            <v xml:space="preserve">  </v>
          </cell>
          <cell r="K2055" t="str">
            <v xml:space="preserve">  </v>
          </cell>
          <cell r="L2055" t="str">
            <v xml:space="preserve">  </v>
          </cell>
          <cell r="M2055" t="str">
            <v xml:space="preserve">  </v>
          </cell>
          <cell r="N2055" t="str">
            <v xml:space="preserve">  </v>
          </cell>
          <cell r="O2055" t="str">
            <v xml:space="preserve">  </v>
          </cell>
          <cell r="P2055" t="str">
            <v xml:space="preserve">  </v>
          </cell>
        </row>
        <row r="2056">
          <cell r="H2056" t="str">
            <v xml:space="preserve">  </v>
          </cell>
          <cell r="I2056" t="str">
            <v xml:space="preserve">  </v>
          </cell>
          <cell r="J2056" t="str">
            <v xml:space="preserve">  </v>
          </cell>
          <cell r="K2056" t="str">
            <v xml:space="preserve">  </v>
          </cell>
          <cell r="L2056" t="str">
            <v xml:space="preserve">  </v>
          </cell>
          <cell r="M2056" t="str">
            <v xml:space="preserve">  </v>
          </cell>
          <cell r="N2056" t="str">
            <v xml:space="preserve">  </v>
          </cell>
          <cell r="O2056" t="str">
            <v xml:space="preserve">  </v>
          </cell>
          <cell r="P2056" t="str">
            <v xml:space="preserve">  </v>
          </cell>
        </row>
        <row r="2057">
          <cell r="H2057" t="str">
            <v xml:space="preserve">  </v>
          </cell>
          <cell r="I2057" t="str">
            <v xml:space="preserve">  </v>
          </cell>
          <cell r="J2057" t="str">
            <v xml:space="preserve">  </v>
          </cell>
          <cell r="K2057" t="str">
            <v xml:space="preserve">  </v>
          </cell>
          <cell r="L2057" t="str">
            <v xml:space="preserve">  </v>
          </cell>
          <cell r="M2057" t="str">
            <v xml:space="preserve">  </v>
          </cell>
          <cell r="N2057" t="str">
            <v xml:space="preserve">  </v>
          </cell>
          <cell r="O2057" t="str">
            <v xml:space="preserve">  </v>
          </cell>
          <cell r="P2057" t="str">
            <v xml:space="preserve">  </v>
          </cell>
        </row>
        <row r="2058">
          <cell r="H2058" t="str">
            <v xml:space="preserve">  </v>
          </cell>
          <cell r="I2058" t="str">
            <v xml:space="preserve">  </v>
          </cell>
          <cell r="J2058" t="str">
            <v xml:space="preserve">  </v>
          </cell>
          <cell r="K2058" t="str">
            <v xml:space="preserve">  </v>
          </cell>
          <cell r="L2058" t="str">
            <v xml:space="preserve">  </v>
          </cell>
          <cell r="M2058" t="str">
            <v xml:space="preserve">  </v>
          </cell>
          <cell r="N2058" t="str">
            <v xml:space="preserve">  </v>
          </cell>
          <cell r="O2058" t="str">
            <v xml:space="preserve">  </v>
          </cell>
          <cell r="P2058" t="str">
            <v xml:space="preserve">  </v>
          </cell>
        </row>
        <row r="2059">
          <cell r="H2059" t="str">
            <v xml:space="preserve">  </v>
          </cell>
          <cell r="I2059" t="str">
            <v xml:space="preserve">  </v>
          </cell>
          <cell r="J2059" t="str">
            <v xml:space="preserve">  </v>
          </cell>
          <cell r="K2059" t="str">
            <v xml:space="preserve">  </v>
          </cell>
          <cell r="L2059" t="str">
            <v xml:space="preserve">  </v>
          </cell>
          <cell r="M2059" t="str">
            <v xml:space="preserve">  </v>
          </cell>
          <cell r="N2059" t="str">
            <v xml:space="preserve">  </v>
          </cell>
          <cell r="O2059" t="str">
            <v xml:space="preserve">  </v>
          </cell>
          <cell r="P2059" t="str">
            <v xml:space="preserve">  </v>
          </cell>
        </row>
        <row r="2060">
          <cell r="C2060">
            <v>280270212</v>
          </cell>
          <cell r="D2060" t="str">
            <v>USD</v>
          </cell>
          <cell r="E2060" t="str">
            <v>THE BANK OF NEW YORK</v>
          </cell>
          <cell r="F2060" t="str">
            <v>BONO 2023 NO INT.</v>
          </cell>
          <cell r="G2060" t="str">
            <v>GOBIERNO CENTRAL</v>
          </cell>
          <cell r="H2060" t="str">
            <v xml:space="preserve"> 31.08.2020 </v>
          </cell>
          <cell r="I2060">
            <v>9873024.1999999993</v>
          </cell>
          <cell r="J2060" t="str">
            <v xml:space="preserve">  </v>
          </cell>
          <cell r="K2060" t="str">
            <v xml:space="preserve">  </v>
          </cell>
          <cell r="L2060">
            <v>246825.61</v>
          </cell>
          <cell r="M2060" t="str">
            <v xml:space="preserve">  </v>
          </cell>
          <cell r="N2060" t="str">
            <v xml:space="preserve">  </v>
          </cell>
          <cell r="O2060" t="str">
            <v xml:space="preserve">  </v>
          </cell>
          <cell r="P2060">
            <v>9873024.1999999993</v>
          </cell>
        </row>
        <row r="2061">
          <cell r="H2061" t="str">
            <v xml:space="preserve">  </v>
          </cell>
          <cell r="I2061" t="str">
            <v xml:space="preserve">  </v>
          </cell>
          <cell r="J2061" t="str">
            <v xml:space="preserve">  </v>
          </cell>
          <cell r="K2061" t="str">
            <v xml:space="preserve">  </v>
          </cell>
          <cell r="L2061" t="str">
            <v xml:space="preserve">  </v>
          </cell>
          <cell r="M2061" t="str">
            <v xml:space="preserve">  </v>
          </cell>
          <cell r="N2061" t="str">
            <v xml:space="preserve">  </v>
          </cell>
          <cell r="O2061" t="str">
            <v xml:space="preserve">  </v>
          </cell>
          <cell r="P2061" t="str">
            <v xml:space="preserve">  </v>
          </cell>
        </row>
        <row r="2062">
          <cell r="H2062" t="str">
            <v xml:space="preserve">  </v>
          </cell>
          <cell r="I2062" t="str">
            <v xml:space="preserve">  </v>
          </cell>
          <cell r="J2062" t="str">
            <v xml:space="preserve">  </v>
          </cell>
          <cell r="K2062" t="str">
            <v xml:space="preserve">  </v>
          </cell>
          <cell r="L2062" t="str">
            <v xml:space="preserve">  </v>
          </cell>
          <cell r="M2062" t="str">
            <v xml:space="preserve">  </v>
          </cell>
          <cell r="N2062" t="str">
            <v xml:space="preserve">  </v>
          </cell>
          <cell r="O2062" t="str">
            <v xml:space="preserve">  </v>
          </cell>
          <cell r="P2062" t="str">
            <v xml:space="preserve">  </v>
          </cell>
        </row>
        <row r="2063">
          <cell r="H2063" t="str">
            <v xml:space="preserve">  </v>
          </cell>
          <cell r="I2063" t="str">
            <v xml:space="preserve">  </v>
          </cell>
          <cell r="J2063" t="str">
            <v xml:space="preserve">  </v>
          </cell>
          <cell r="K2063" t="str">
            <v xml:space="preserve">  </v>
          </cell>
          <cell r="L2063" t="str">
            <v xml:space="preserve">  </v>
          </cell>
          <cell r="M2063" t="str">
            <v xml:space="preserve">  </v>
          </cell>
          <cell r="N2063" t="str">
            <v xml:space="preserve">  </v>
          </cell>
          <cell r="O2063" t="str">
            <v xml:space="preserve">  </v>
          </cell>
          <cell r="P2063" t="str">
            <v xml:space="preserve">  </v>
          </cell>
        </row>
        <row r="2064">
          <cell r="H2064" t="str">
            <v xml:space="preserve">  </v>
          </cell>
          <cell r="I2064" t="str">
            <v xml:space="preserve">  </v>
          </cell>
          <cell r="J2064" t="str">
            <v xml:space="preserve">  </v>
          </cell>
          <cell r="K2064" t="str">
            <v xml:space="preserve">  </v>
          </cell>
          <cell r="L2064" t="str">
            <v xml:space="preserve">  </v>
          </cell>
          <cell r="M2064" t="str">
            <v xml:space="preserve">  </v>
          </cell>
          <cell r="N2064" t="str">
            <v xml:space="preserve">  </v>
          </cell>
          <cell r="O2064" t="str">
            <v xml:space="preserve">  </v>
          </cell>
          <cell r="P2064" t="str">
            <v xml:space="preserve">  </v>
          </cell>
        </row>
        <row r="2065">
          <cell r="H2065" t="str">
            <v xml:space="preserve">  </v>
          </cell>
          <cell r="I2065" t="str">
            <v xml:space="preserve">  </v>
          </cell>
          <cell r="J2065" t="str">
            <v xml:space="preserve">  </v>
          </cell>
          <cell r="K2065" t="str">
            <v xml:space="preserve">  </v>
          </cell>
          <cell r="L2065" t="str">
            <v xml:space="preserve">  </v>
          </cell>
          <cell r="M2065" t="str">
            <v xml:space="preserve">  </v>
          </cell>
          <cell r="N2065" t="str">
            <v xml:space="preserve">  </v>
          </cell>
          <cell r="O2065" t="str">
            <v xml:space="preserve">  </v>
          </cell>
          <cell r="P2065" t="str">
            <v xml:space="preserve">  </v>
          </cell>
        </row>
        <row r="2066">
          <cell r="C2066">
            <v>280270213</v>
          </cell>
          <cell r="D2066" t="str">
            <v>USD</v>
          </cell>
          <cell r="E2066" t="str">
            <v>THE BANK OF NEW YORK</v>
          </cell>
          <cell r="F2066" t="str">
            <v>BONO 2024 NO INT.</v>
          </cell>
          <cell r="G2066" t="str">
            <v>GOBIERNO CENTRAL</v>
          </cell>
          <cell r="H2066" t="str">
            <v xml:space="preserve"> 31.08.2020 </v>
          </cell>
          <cell r="I2066">
            <v>51438328.5</v>
          </cell>
          <cell r="J2066" t="str">
            <v xml:space="preserve">  </v>
          </cell>
          <cell r="K2066" t="str">
            <v xml:space="preserve">  </v>
          </cell>
          <cell r="L2066">
            <v>1285958.21</v>
          </cell>
          <cell r="M2066" t="str">
            <v xml:space="preserve">  </v>
          </cell>
          <cell r="N2066" t="str">
            <v xml:space="preserve">  </v>
          </cell>
          <cell r="O2066" t="str">
            <v xml:space="preserve">  </v>
          </cell>
          <cell r="P2066">
            <v>51438328.5</v>
          </cell>
        </row>
        <row r="2067">
          <cell r="H2067" t="str">
            <v xml:space="preserve">  </v>
          </cell>
          <cell r="I2067" t="str">
            <v xml:space="preserve">  </v>
          </cell>
          <cell r="J2067" t="str">
            <v xml:space="preserve">  </v>
          </cell>
          <cell r="K2067" t="str">
            <v xml:space="preserve">  </v>
          </cell>
          <cell r="L2067" t="str">
            <v xml:space="preserve">  </v>
          </cell>
          <cell r="M2067" t="str">
            <v xml:space="preserve">  </v>
          </cell>
          <cell r="N2067" t="str">
            <v xml:space="preserve">  </v>
          </cell>
          <cell r="O2067" t="str">
            <v xml:space="preserve">  </v>
          </cell>
          <cell r="P2067" t="str">
            <v xml:space="preserve">  </v>
          </cell>
        </row>
        <row r="2068">
          <cell r="H2068" t="str">
            <v xml:space="preserve">  </v>
          </cell>
          <cell r="I2068" t="str">
            <v xml:space="preserve">  </v>
          </cell>
          <cell r="J2068" t="str">
            <v xml:space="preserve">  </v>
          </cell>
          <cell r="K2068" t="str">
            <v xml:space="preserve">  </v>
          </cell>
          <cell r="L2068" t="str">
            <v xml:space="preserve">  </v>
          </cell>
          <cell r="M2068" t="str">
            <v xml:space="preserve">  </v>
          </cell>
          <cell r="N2068" t="str">
            <v xml:space="preserve">  </v>
          </cell>
          <cell r="O2068" t="str">
            <v xml:space="preserve">  </v>
          </cell>
          <cell r="P2068" t="str">
            <v xml:space="preserve">  </v>
          </cell>
        </row>
        <row r="2069">
          <cell r="H2069" t="str">
            <v xml:space="preserve">  </v>
          </cell>
          <cell r="I2069" t="str">
            <v xml:space="preserve">  </v>
          </cell>
          <cell r="J2069" t="str">
            <v xml:space="preserve">  </v>
          </cell>
          <cell r="K2069" t="str">
            <v xml:space="preserve">  </v>
          </cell>
          <cell r="L2069" t="str">
            <v xml:space="preserve">  </v>
          </cell>
          <cell r="M2069" t="str">
            <v xml:space="preserve">  </v>
          </cell>
          <cell r="N2069" t="str">
            <v xml:space="preserve">  </v>
          </cell>
          <cell r="O2069" t="str">
            <v xml:space="preserve">  </v>
          </cell>
          <cell r="P2069" t="str">
            <v xml:space="preserve">  </v>
          </cell>
        </row>
        <row r="2070">
          <cell r="H2070" t="str">
            <v xml:space="preserve">  </v>
          </cell>
          <cell r="I2070" t="str">
            <v xml:space="preserve">  </v>
          </cell>
          <cell r="J2070" t="str">
            <v xml:space="preserve">  </v>
          </cell>
          <cell r="K2070" t="str">
            <v xml:space="preserve">  </v>
          </cell>
          <cell r="L2070" t="str">
            <v xml:space="preserve">  </v>
          </cell>
          <cell r="M2070" t="str">
            <v xml:space="preserve">  </v>
          </cell>
          <cell r="N2070" t="str">
            <v xml:space="preserve">  </v>
          </cell>
          <cell r="O2070" t="str">
            <v xml:space="preserve">  </v>
          </cell>
          <cell r="P2070" t="str">
            <v xml:space="preserve">  </v>
          </cell>
        </row>
        <row r="2071">
          <cell r="H2071" t="str">
            <v xml:space="preserve">  </v>
          </cell>
          <cell r="I2071" t="str">
            <v xml:space="preserve">  </v>
          </cell>
          <cell r="J2071" t="str">
            <v xml:space="preserve">  </v>
          </cell>
          <cell r="K2071" t="str">
            <v xml:space="preserve">  </v>
          </cell>
          <cell r="L2071" t="str">
            <v xml:space="preserve">  </v>
          </cell>
          <cell r="M2071" t="str">
            <v xml:space="preserve">  </v>
          </cell>
          <cell r="N2071" t="str">
            <v xml:space="preserve">  </v>
          </cell>
          <cell r="O2071" t="str">
            <v xml:space="preserve">  </v>
          </cell>
          <cell r="P2071" t="str">
            <v xml:space="preserve">  </v>
          </cell>
        </row>
        <row r="2072">
          <cell r="C2072">
            <v>280270214</v>
          </cell>
          <cell r="D2072" t="str">
            <v>USD</v>
          </cell>
          <cell r="E2072" t="str">
            <v>THE BANK OF NEW YORK</v>
          </cell>
          <cell r="F2072" t="str">
            <v>BONO 2025 NO INT.</v>
          </cell>
          <cell r="G2072" t="str">
            <v>GOBIERNO CENTRAL</v>
          </cell>
          <cell r="H2072" t="str">
            <v xml:space="preserve"> 31.08.2020 </v>
          </cell>
          <cell r="I2072">
            <v>2669197.7000000002</v>
          </cell>
          <cell r="J2072" t="str">
            <v xml:space="preserve">  </v>
          </cell>
          <cell r="K2072" t="str">
            <v xml:space="preserve">  </v>
          </cell>
          <cell r="L2072">
            <v>66729.94</v>
          </cell>
          <cell r="M2072" t="str">
            <v xml:space="preserve">  </v>
          </cell>
          <cell r="N2072" t="str">
            <v xml:space="preserve">  </v>
          </cell>
          <cell r="O2072" t="str">
            <v xml:space="preserve">  </v>
          </cell>
          <cell r="P2072">
            <v>2669197.7000000002</v>
          </cell>
        </row>
        <row r="2073">
          <cell r="H2073" t="str">
            <v xml:space="preserve">  </v>
          </cell>
          <cell r="I2073" t="str">
            <v xml:space="preserve">  </v>
          </cell>
          <cell r="J2073" t="str">
            <v xml:space="preserve">  </v>
          </cell>
          <cell r="K2073" t="str">
            <v xml:space="preserve">  </v>
          </cell>
          <cell r="L2073" t="str">
            <v xml:space="preserve">  </v>
          </cell>
          <cell r="M2073" t="str">
            <v xml:space="preserve">  </v>
          </cell>
          <cell r="N2073" t="str">
            <v xml:space="preserve">  </v>
          </cell>
          <cell r="O2073" t="str">
            <v xml:space="preserve">  </v>
          </cell>
          <cell r="P2073" t="str">
            <v xml:space="preserve">  </v>
          </cell>
        </row>
        <row r="2074">
          <cell r="H2074" t="str">
            <v xml:space="preserve">  </v>
          </cell>
          <cell r="I2074" t="str">
            <v xml:space="preserve">  </v>
          </cell>
          <cell r="J2074" t="str">
            <v xml:space="preserve">  </v>
          </cell>
          <cell r="K2074" t="str">
            <v xml:space="preserve">  </v>
          </cell>
          <cell r="L2074" t="str">
            <v xml:space="preserve">  </v>
          </cell>
          <cell r="M2074" t="str">
            <v xml:space="preserve">  </v>
          </cell>
          <cell r="N2074" t="str">
            <v xml:space="preserve">  </v>
          </cell>
          <cell r="O2074" t="str">
            <v xml:space="preserve">  </v>
          </cell>
          <cell r="P2074" t="str">
            <v xml:space="preserve">  </v>
          </cell>
        </row>
        <row r="2075">
          <cell r="H2075" t="str">
            <v xml:space="preserve">  </v>
          </cell>
          <cell r="I2075" t="str">
            <v xml:space="preserve">  </v>
          </cell>
          <cell r="J2075" t="str">
            <v xml:space="preserve">  </v>
          </cell>
          <cell r="K2075" t="str">
            <v xml:space="preserve">  </v>
          </cell>
          <cell r="L2075" t="str">
            <v xml:space="preserve">  </v>
          </cell>
          <cell r="M2075" t="str">
            <v xml:space="preserve">  </v>
          </cell>
          <cell r="N2075" t="str">
            <v xml:space="preserve">  </v>
          </cell>
          <cell r="O2075" t="str">
            <v xml:space="preserve">  </v>
          </cell>
          <cell r="P2075" t="str">
            <v xml:space="preserve">  </v>
          </cell>
        </row>
        <row r="2076">
          <cell r="H2076" t="str">
            <v xml:space="preserve">  </v>
          </cell>
          <cell r="I2076" t="str">
            <v xml:space="preserve">  </v>
          </cell>
          <cell r="J2076" t="str">
            <v xml:space="preserve">  </v>
          </cell>
          <cell r="K2076" t="str">
            <v xml:space="preserve">  </v>
          </cell>
          <cell r="L2076" t="str">
            <v xml:space="preserve">  </v>
          </cell>
          <cell r="M2076" t="str">
            <v xml:space="preserve">  </v>
          </cell>
          <cell r="N2076" t="str">
            <v xml:space="preserve">  </v>
          </cell>
          <cell r="O2076" t="str">
            <v xml:space="preserve">  </v>
          </cell>
          <cell r="P2076" t="str">
            <v xml:space="preserve">  </v>
          </cell>
        </row>
        <row r="2077">
          <cell r="H2077" t="str">
            <v xml:space="preserve">  </v>
          </cell>
          <cell r="I2077" t="str">
            <v xml:space="preserve">  </v>
          </cell>
          <cell r="J2077" t="str">
            <v xml:space="preserve">  </v>
          </cell>
          <cell r="K2077" t="str">
            <v xml:space="preserve">  </v>
          </cell>
          <cell r="L2077" t="str">
            <v xml:space="preserve">  </v>
          </cell>
          <cell r="M2077" t="str">
            <v xml:space="preserve">  </v>
          </cell>
          <cell r="N2077" t="str">
            <v xml:space="preserve">  </v>
          </cell>
          <cell r="O2077" t="str">
            <v xml:space="preserve">  </v>
          </cell>
          <cell r="P2077" t="str">
            <v xml:space="preserve">  </v>
          </cell>
        </row>
        <row r="2078">
          <cell r="C2078">
            <v>280270215</v>
          </cell>
          <cell r="D2078" t="str">
            <v>USD</v>
          </cell>
          <cell r="E2078" t="str">
            <v>THE BANK OF NEW YORK</v>
          </cell>
          <cell r="F2078" t="str">
            <v>BONO 2026 NO INT.</v>
          </cell>
          <cell r="G2078" t="str">
            <v>GOBIERNO CENTRAL</v>
          </cell>
          <cell r="H2078" t="str">
            <v xml:space="preserve"> 31.08.2020 </v>
          </cell>
          <cell r="I2078">
            <v>10941067.800000001</v>
          </cell>
          <cell r="J2078" t="str">
            <v xml:space="preserve">  </v>
          </cell>
          <cell r="K2078" t="str">
            <v xml:space="preserve">  </v>
          </cell>
          <cell r="L2078">
            <v>273526.7</v>
          </cell>
          <cell r="M2078">
            <v>7500</v>
          </cell>
          <cell r="N2078" t="str">
            <v xml:space="preserve">  </v>
          </cell>
          <cell r="O2078" t="str">
            <v xml:space="preserve">  </v>
          </cell>
          <cell r="P2078">
            <v>10941067.800000001</v>
          </cell>
        </row>
        <row r="2079">
          <cell r="H2079" t="str">
            <v xml:space="preserve">  </v>
          </cell>
          <cell r="I2079" t="str">
            <v xml:space="preserve">  </v>
          </cell>
          <cell r="J2079" t="str">
            <v xml:space="preserve">  </v>
          </cell>
          <cell r="K2079" t="str">
            <v xml:space="preserve">  </v>
          </cell>
          <cell r="L2079" t="str">
            <v xml:space="preserve">  </v>
          </cell>
          <cell r="M2079" t="str">
            <v xml:space="preserve">  </v>
          </cell>
          <cell r="N2079" t="str">
            <v xml:space="preserve">  </v>
          </cell>
          <cell r="O2079" t="str">
            <v xml:space="preserve">  </v>
          </cell>
          <cell r="P2079" t="str">
            <v xml:space="preserve">  </v>
          </cell>
        </row>
        <row r="2080">
          <cell r="H2080" t="str">
            <v xml:space="preserve">  </v>
          </cell>
          <cell r="I2080" t="str">
            <v xml:space="preserve">  </v>
          </cell>
          <cell r="J2080" t="str">
            <v xml:space="preserve">  </v>
          </cell>
          <cell r="K2080" t="str">
            <v xml:space="preserve">  </v>
          </cell>
          <cell r="L2080" t="str">
            <v xml:space="preserve">  </v>
          </cell>
          <cell r="M2080" t="str">
            <v xml:space="preserve">  </v>
          </cell>
          <cell r="N2080" t="str">
            <v xml:space="preserve">  </v>
          </cell>
          <cell r="O2080" t="str">
            <v xml:space="preserve">  </v>
          </cell>
          <cell r="P2080" t="str">
            <v xml:space="preserve">  </v>
          </cell>
        </row>
        <row r="2081">
          <cell r="H2081" t="str">
            <v xml:space="preserve">  </v>
          </cell>
          <cell r="I2081" t="str">
            <v xml:space="preserve">  </v>
          </cell>
          <cell r="J2081" t="str">
            <v xml:space="preserve">  </v>
          </cell>
          <cell r="K2081" t="str">
            <v xml:space="preserve">  </v>
          </cell>
          <cell r="L2081" t="str">
            <v xml:space="preserve">  </v>
          </cell>
          <cell r="M2081" t="str">
            <v xml:space="preserve">  </v>
          </cell>
          <cell r="N2081" t="str">
            <v xml:space="preserve">  </v>
          </cell>
          <cell r="O2081" t="str">
            <v xml:space="preserve">  </v>
          </cell>
          <cell r="P2081" t="str">
            <v xml:space="preserve">  </v>
          </cell>
        </row>
        <row r="2082">
          <cell r="H2082" t="str">
            <v xml:space="preserve">  </v>
          </cell>
          <cell r="I2082" t="str">
            <v xml:space="preserve">  </v>
          </cell>
          <cell r="J2082" t="str">
            <v xml:space="preserve">  </v>
          </cell>
          <cell r="K2082" t="str">
            <v xml:space="preserve">  </v>
          </cell>
          <cell r="L2082" t="str">
            <v xml:space="preserve">  </v>
          </cell>
          <cell r="M2082" t="str">
            <v xml:space="preserve">  </v>
          </cell>
          <cell r="N2082" t="str">
            <v xml:space="preserve">  </v>
          </cell>
          <cell r="O2082" t="str">
            <v xml:space="preserve">  </v>
          </cell>
          <cell r="P2082" t="str">
            <v xml:space="preserve">  </v>
          </cell>
        </row>
        <row r="2083">
          <cell r="H2083" t="str">
            <v xml:space="preserve">  </v>
          </cell>
          <cell r="I2083" t="str">
            <v xml:space="preserve">  </v>
          </cell>
          <cell r="J2083" t="str">
            <v xml:space="preserve">  </v>
          </cell>
          <cell r="K2083" t="str">
            <v xml:space="preserve">  </v>
          </cell>
          <cell r="L2083" t="str">
            <v xml:space="preserve">  </v>
          </cell>
          <cell r="M2083" t="str">
            <v xml:space="preserve">  </v>
          </cell>
          <cell r="N2083" t="str">
            <v xml:space="preserve">  </v>
          </cell>
          <cell r="O2083" t="str">
            <v xml:space="preserve">  </v>
          </cell>
          <cell r="P2083" t="str">
            <v xml:space="preserve">  </v>
          </cell>
        </row>
        <row r="2084">
          <cell r="C2084">
            <v>280270216</v>
          </cell>
          <cell r="D2084" t="str">
            <v>USD</v>
          </cell>
          <cell r="E2084" t="str">
            <v>THE BANK OF NEW YORK</v>
          </cell>
          <cell r="F2084" t="str">
            <v>BONO 2027 NO INT 1</v>
          </cell>
          <cell r="G2084" t="str">
            <v>GOBIERNO CENTRAL</v>
          </cell>
          <cell r="H2084" t="str">
            <v xml:space="preserve"> 31.08.2020 </v>
          </cell>
          <cell r="I2084">
            <v>7009719.5999999996</v>
          </cell>
          <cell r="J2084" t="str">
            <v xml:space="preserve">  </v>
          </cell>
          <cell r="K2084" t="str">
            <v xml:space="preserve">  </v>
          </cell>
          <cell r="L2084">
            <v>175242.99</v>
          </cell>
          <cell r="M2084" t="str">
            <v xml:space="preserve">  </v>
          </cell>
          <cell r="N2084" t="str">
            <v xml:space="preserve">  </v>
          </cell>
          <cell r="O2084" t="str">
            <v xml:space="preserve">  </v>
          </cell>
          <cell r="P2084">
            <v>7009719.5999999996</v>
          </cell>
        </row>
        <row r="2085">
          <cell r="H2085" t="str">
            <v xml:space="preserve">  </v>
          </cell>
          <cell r="I2085" t="str">
            <v xml:space="preserve">  </v>
          </cell>
          <cell r="J2085" t="str">
            <v xml:space="preserve">  </v>
          </cell>
          <cell r="K2085" t="str">
            <v xml:space="preserve">  </v>
          </cell>
          <cell r="L2085" t="str">
            <v xml:space="preserve">  </v>
          </cell>
          <cell r="M2085" t="str">
            <v xml:space="preserve">  </v>
          </cell>
          <cell r="N2085" t="str">
            <v xml:space="preserve">  </v>
          </cell>
          <cell r="O2085" t="str">
            <v xml:space="preserve">  </v>
          </cell>
          <cell r="P2085" t="str">
            <v xml:space="preserve">  </v>
          </cell>
        </row>
        <row r="2086">
          <cell r="H2086" t="str">
            <v xml:space="preserve">  </v>
          </cell>
          <cell r="I2086" t="str">
            <v xml:space="preserve">  </v>
          </cell>
          <cell r="J2086" t="str">
            <v xml:space="preserve">  </v>
          </cell>
          <cell r="K2086" t="str">
            <v xml:space="preserve">  </v>
          </cell>
          <cell r="L2086" t="str">
            <v xml:space="preserve">  </v>
          </cell>
          <cell r="M2086" t="str">
            <v xml:space="preserve">  </v>
          </cell>
          <cell r="N2086" t="str">
            <v xml:space="preserve">  </v>
          </cell>
          <cell r="O2086" t="str">
            <v xml:space="preserve">  </v>
          </cell>
          <cell r="P2086" t="str">
            <v xml:space="preserve">  </v>
          </cell>
        </row>
        <row r="2087">
          <cell r="H2087" t="str">
            <v xml:space="preserve">  </v>
          </cell>
          <cell r="I2087" t="str">
            <v xml:space="preserve">  </v>
          </cell>
          <cell r="J2087" t="str">
            <v xml:space="preserve">  </v>
          </cell>
          <cell r="K2087" t="str">
            <v xml:space="preserve">  </v>
          </cell>
          <cell r="L2087" t="str">
            <v xml:space="preserve">  </v>
          </cell>
          <cell r="M2087" t="str">
            <v xml:space="preserve">  </v>
          </cell>
          <cell r="N2087" t="str">
            <v xml:space="preserve">  </v>
          </cell>
          <cell r="O2087" t="str">
            <v xml:space="preserve">  </v>
          </cell>
          <cell r="P2087" t="str">
            <v xml:space="preserve">  </v>
          </cell>
        </row>
        <row r="2088">
          <cell r="H2088" t="str">
            <v xml:space="preserve">  </v>
          </cell>
          <cell r="I2088" t="str">
            <v xml:space="preserve">  </v>
          </cell>
          <cell r="J2088" t="str">
            <v xml:space="preserve">  </v>
          </cell>
          <cell r="K2088" t="str">
            <v xml:space="preserve">  </v>
          </cell>
          <cell r="L2088" t="str">
            <v xml:space="preserve">  </v>
          </cell>
          <cell r="M2088" t="str">
            <v xml:space="preserve">  </v>
          </cell>
          <cell r="N2088" t="str">
            <v xml:space="preserve">  </v>
          </cell>
          <cell r="O2088" t="str">
            <v xml:space="preserve">  </v>
          </cell>
          <cell r="P2088" t="str">
            <v xml:space="preserve">  </v>
          </cell>
        </row>
        <row r="2089">
          <cell r="H2089" t="str">
            <v xml:space="preserve">  </v>
          </cell>
          <cell r="I2089" t="str">
            <v xml:space="preserve">  </v>
          </cell>
          <cell r="J2089" t="str">
            <v xml:space="preserve">  </v>
          </cell>
          <cell r="K2089" t="str">
            <v xml:space="preserve">  </v>
          </cell>
          <cell r="L2089" t="str">
            <v xml:space="preserve">  </v>
          </cell>
          <cell r="M2089" t="str">
            <v xml:space="preserve">  </v>
          </cell>
          <cell r="N2089" t="str">
            <v xml:space="preserve">  </v>
          </cell>
          <cell r="O2089" t="str">
            <v xml:space="preserve">  </v>
          </cell>
          <cell r="P2089" t="str">
            <v xml:space="preserve">  </v>
          </cell>
        </row>
        <row r="2090">
          <cell r="C2090">
            <v>280270217</v>
          </cell>
          <cell r="D2090" t="str">
            <v>USD</v>
          </cell>
          <cell r="E2090" t="str">
            <v>THE BANK OF NEW YORK</v>
          </cell>
          <cell r="F2090" t="str">
            <v>BONO 2027 NO INT 2</v>
          </cell>
          <cell r="G2090" t="str">
            <v>GOBIERNO CENTRAL</v>
          </cell>
          <cell r="H2090" t="str">
            <v xml:space="preserve"> 31.08.2020 </v>
          </cell>
          <cell r="I2090">
            <v>9420108.0999999996</v>
          </cell>
          <cell r="J2090" t="str">
            <v xml:space="preserve">  </v>
          </cell>
          <cell r="K2090" t="str">
            <v xml:space="preserve">  </v>
          </cell>
          <cell r="L2090">
            <v>235502.7</v>
          </cell>
          <cell r="M2090" t="str">
            <v xml:space="preserve">  </v>
          </cell>
          <cell r="N2090" t="str">
            <v xml:space="preserve">  </v>
          </cell>
          <cell r="O2090" t="str">
            <v xml:space="preserve">  </v>
          </cell>
          <cell r="P2090">
            <v>9420108.0999999996</v>
          </cell>
        </row>
        <row r="2091">
          <cell r="H2091" t="str">
            <v xml:space="preserve">  </v>
          </cell>
          <cell r="I2091" t="str">
            <v xml:space="preserve">  </v>
          </cell>
          <cell r="J2091" t="str">
            <v xml:space="preserve">  </v>
          </cell>
          <cell r="K2091" t="str">
            <v xml:space="preserve">  </v>
          </cell>
          <cell r="L2091" t="str">
            <v xml:space="preserve">  </v>
          </cell>
          <cell r="M2091" t="str">
            <v xml:space="preserve">  </v>
          </cell>
          <cell r="N2091" t="str">
            <v xml:space="preserve">  </v>
          </cell>
          <cell r="O2091" t="str">
            <v xml:space="preserve">  </v>
          </cell>
          <cell r="P2091" t="str">
            <v xml:space="preserve">  </v>
          </cell>
        </row>
        <row r="2092">
          <cell r="H2092" t="str">
            <v xml:space="preserve">  </v>
          </cell>
          <cell r="I2092" t="str">
            <v xml:space="preserve">  </v>
          </cell>
          <cell r="J2092" t="str">
            <v xml:space="preserve">  </v>
          </cell>
          <cell r="K2092" t="str">
            <v xml:space="preserve">  </v>
          </cell>
          <cell r="L2092" t="str">
            <v xml:space="preserve">  </v>
          </cell>
          <cell r="M2092" t="str">
            <v xml:space="preserve">  </v>
          </cell>
          <cell r="N2092" t="str">
            <v xml:space="preserve">  </v>
          </cell>
          <cell r="O2092" t="str">
            <v xml:space="preserve">  </v>
          </cell>
          <cell r="P2092" t="str">
            <v xml:space="preserve">  </v>
          </cell>
        </row>
        <row r="2093">
          <cell r="H2093" t="str">
            <v xml:space="preserve">  </v>
          </cell>
          <cell r="I2093" t="str">
            <v xml:space="preserve">  </v>
          </cell>
          <cell r="J2093" t="str">
            <v xml:space="preserve">  </v>
          </cell>
          <cell r="K2093" t="str">
            <v xml:space="preserve">  </v>
          </cell>
          <cell r="L2093" t="str">
            <v xml:space="preserve">  </v>
          </cell>
          <cell r="M2093" t="str">
            <v xml:space="preserve">  </v>
          </cell>
          <cell r="N2093" t="str">
            <v xml:space="preserve">  </v>
          </cell>
          <cell r="O2093" t="str">
            <v xml:space="preserve">  </v>
          </cell>
          <cell r="P2093" t="str">
            <v xml:space="preserve">  </v>
          </cell>
        </row>
        <row r="2094">
          <cell r="H2094" t="str">
            <v xml:space="preserve">  </v>
          </cell>
          <cell r="I2094" t="str">
            <v xml:space="preserve">  </v>
          </cell>
          <cell r="J2094" t="str">
            <v xml:space="preserve">  </v>
          </cell>
          <cell r="K2094" t="str">
            <v xml:space="preserve">  </v>
          </cell>
          <cell r="L2094" t="str">
            <v xml:space="preserve">  </v>
          </cell>
          <cell r="M2094" t="str">
            <v xml:space="preserve">  </v>
          </cell>
          <cell r="N2094" t="str">
            <v xml:space="preserve">  </v>
          </cell>
          <cell r="O2094" t="str">
            <v xml:space="preserve">  </v>
          </cell>
          <cell r="P2094" t="str">
            <v xml:space="preserve">  </v>
          </cell>
        </row>
        <row r="2095">
          <cell r="H2095" t="str">
            <v xml:space="preserve">  </v>
          </cell>
          <cell r="I2095" t="str">
            <v xml:space="preserve">  </v>
          </cell>
          <cell r="J2095" t="str">
            <v xml:space="preserve">  </v>
          </cell>
          <cell r="K2095" t="str">
            <v xml:space="preserve">  </v>
          </cell>
          <cell r="L2095" t="str">
            <v xml:space="preserve">  </v>
          </cell>
          <cell r="M2095" t="str">
            <v xml:space="preserve">  </v>
          </cell>
          <cell r="N2095" t="str">
            <v xml:space="preserve">  </v>
          </cell>
          <cell r="O2095" t="str">
            <v xml:space="preserve">  </v>
          </cell>
          <cell r="P2095" t="str">
            <v xml:space="preserve">  </v>
          </cell>
        </row>
        <row r="2096">
          <cell r="C2096">
            <v>280270218</v>
          </cell>
          <cell r="D2096" t="str">
            <v>USD</v>
          </cell>
          <cell r="E2096" t="str">
            <v>THE BANK OF NEW YORK</v>
          </cell>
          <cell r="F2096" t="str">
            <v>BONO 2028 NO INT.</v>
          </cell>
          <cell r="G2096" t="str">
            <v>GOBIERNO CENTRAL</v>
          </cell>
          <cell r="H2096" t="str">
            <v xml:space="preserve"> 31.08.2020 </v>
          </cell>
          <cell r="I2096">
            <v>31035232.800000001</v>
          </cell>
          <cell r="J2096" t="str">
            <v xml:space="preserve">  </v>
          </cell>
          <cell r="K2096" t="str">
            <v xml:space="preserve">  </v>
          </cell>
          <cell r="L2096">
            <v>775880.82</v>
          </cell>
          <cell r="M2096" t="str">
            <v xml:space="preserve">  </v>
          </cell>
          <cell r="N2096" t="str">
            <v xml:space="preserve">  </v>
          </cell>
          <cell r="O2096" t="str">
            <v xml:space="preserve">  </v>
          </cell>
          <cell r="P2096">
            <v>31035232.800000001</v>
          </cell>
        </row>
        <row r="2097">
          <cell r="H2097" t="str">
            <v xml:space="preserve">  </v>
          </cell>
          <cell r="I2097" t="str">
            <v xml:space="preserve">  </v>
          </cell>
          <cell r="J2097" t="str">
            <v xml:space="preserve">  </v>
          </cell>
          <cell r="K2097" t="str">
            <v xml:space="preserve">  </v>
          </cell>
          <cell r="L2097" t="str">
            <v xml:space="preserve">  </v>
          </cell>
          <cell r="M2097" t="str">
            <v xml:space="preserve">  </v>
          </cell>
          <cell r="N2097" t="str">
            <v xml:space="preserve">  </v>
          </cell>
          <cell r="O2097" t="str">
            <v xml:space="preserve">  </v>
          </cell>
          <cell r="P2097" t="str">
            <v xml:space="preserve">  </v>
          </cell>
        </row>
        <row r="2098">
          <cell r="H2098" t="str">
            <v xml:space="preserve">  </v>
          </cell>
          <cell r="I2098" t="str">
            <v xml:space="preserve">  </v>
          </cell>
          <cell r="J2098" t="str">
            <v xml:space="preserve">  </v>
          </cell>
          <cell r="K2098" t="str">
            <v xml:space="preserve">  </v>
          </cell>
          <cell r="L2098" t="str">
            <v xml:space="preserve">  </v>
          </cell>
          <cell r="M2098" t="str">
            <v xml:space="preserve">  </v>
          </cell>
          <cell r="N2098" t="str">
            <v xml:space="preserve">  </v>
          </cell>
          <cell r="O2098" t="str">
            <v xml:space="preserve">  </v>
          </cell>
          <cell r="P2098" t="str">
            <v xml:space="preserve">  </v>
          </cell>
        </row>
        <row r="2099">
          <cell r="H2099" t="str">
            <v xml:space="preserve">  </v>
          </cell>
          <cell r="I2099" t="str">
            <v xml:space="preserve">  </v>
          </cell>
          <cell r="J2099" t="str">
            <v xml:space="preserve">  </v>
          </cell>
          <cell r="K2099" t="str">
            <v xml:space="preserve">  </v>
          </cell>
          <cell r="L2099" t="str">
            <v xml:space="preserve">  </v>
          </cell>
          <cell r="M2099" t="str">
            <v xml:space="preserve">  </v>
          </cell>
          <cell r="N2099" t="str">
            <v xml:space="preserve">  </v>
          </cell>
          <cell r="O2099" t="str">
            <v xml:space="preserve">  </v>
          </cell>
          <cell r="P2099" t="str">
            <v xml:space="preserve">  </v>
          </cell>
        </row>
        <row r="2100">
          <cell r="H2100" t="str">
            <v xml:space="preserve">  </v>
          </cell>
          <cell r="I2100" t="str">
            <v xml:space="preserve">  </v>
          </cell>
          <cell r="J2100" t="str">
            <v xml:space="preserve">  </v>
          </cell>
          <cell r="K2100" t="str">
            <v xml:space="preserve">  </v>
          </cell>
          <cell r="L2100" t="str">
            <v xml:space="preserve">  </v>
          </cell>
          <cell r="M2100" t="str">
            <v xml:space="preserve">  </v>
          </cell>
          <cell r="N2100" t="str">
            <v xml:space="preserve">  </v>
          </cell>
          <cell r="O2100" t="str">
            <v xml:space="preserve">  </v>
          </cell>
          <cell r="P2100" t="str">
            <v xml:space="preserve">  </v>
          </cell>
        </row>
        <row r="2101">
          <cell r="H2101" t="str">
            <v xml:space="preserve">  </v>
          </cell>
          <cell r="I2101" t="str">
            <v xml:space="preserve">  </v>
          </cell>
          <cell r="J2101" t="str">
            <v xml:space="preserve">  </v>
          </cell>
          <cell r="K2101" t="str">
            <v xml:space="preserve">  </v>
          </cell>
          <cell r="L2101" t="str">
            <v xml:space="preserve">  </v>
          </cell>
          <cell r="M2101" t="str">
            <v xml:space="preserve">  </v>
          </cell>
          <cell r="N2101" t="str">
            <v xml:space="preserve">  </v>
          </cell>
          <cell r="O2101" t="str">
            <v xml:space="preserve">  </v>
          </cell>
          <cell r="P2101" t="str">
            <v xml:space="preserve">  </v>
          </cell>
        </row>
        <row r="2102">
          <cell r="C2102">
            <v>280270219</v>
          </cell>
          <cell r="D2102" t="str">
            <v>USD</v>
          </cell>
          <cell r="E2102" t="str">
            <v>THE BANK OF NEW YORK</v>
          </cell>
          <cell r="F2102" t="str">
            <v>BONO 2029 NO INT.</v>
          </cell>
          <cell r="G2102" t="str">
            <v>GOBIERNO CENTRAL</v>
          </cell>
          <cell r="H2102" t="str">
            <v xml:space="preserve"> 31.08.2020 </v>
          </cell>
          <cell r="I2102">
            <v>12752732.199999999</v>
          </cell>
          <cell r="J2102" t="str">
            <v xml:space="preserve">  </v>
          </cell>
          <cell r="K2102" t="str">
            <v xml:space="preserve">  </v>
          </cell>
          <cell r="L2102">
            <v>318818.31</v>
          </cell>
          <cell r="M2102" t="str">
            <v xml:space="preserve">  </v>
          </cell>
          <cell r="N2102" t="str">
            <v xml:space="preserve">  </v>
          </cell>
          <cell r="O2102" t="str">
            <v xml:space="preserve">  </v>
          </cell>
          <cell r="P2102">
            <v>12752732.199999999</v>
          </cell>
        </row>
        <row r="2103">
          <cell r="H2103" t="str">
            <v xml:space="preserve">  </v>
          </cell>
          <cell r="I2103" t="str">
            <v xml:space="preserve">  </v>
          </cell>
          <cell r="J2103" t="str">
            <v xml:space="preserve">  </v>
          </cell>
          <cell r="K2103" t="str">
            <v xml:space="preserve">  </v>
          </cell>
          <cell r="L2103" t="str">
            <v xml:space="preserve">  </v>
          </cell>
          <cell r="M2103" t="str">
            <v xml:space="preserve">  </v>
          </cell>
          <cell r="N2103" t="str">
            <v xml:space="preserve">  </v>
          </cell>
          <cell r="O2103" t="str">
            <v xml:space="preserve">  </v>
          </cell>
          <cell r="P2103" t="str">
            <v xml:space="preserve">  </v>
          </cell>
        </row>
        <row r="2104">
          <cell r="H2104" t="str">
            <v xml:space="preserve">  </v>
          </cell>
          <cell r="I2104" t="str">
            <v xml:space="preserve">  </v>
          </cell>
          <cell r="J2104" t="str">
            <v xml:space="preserve">  </v>
          </cell>
          <cell r="K2104" t="str">
            <v xml:space="preserve">  </v>
          </cell>
          <cell r="L2104" t="str">
            <v xml:space="preserve">  </v>
          </cell>
          <cell r="M2104" t="str">
            <v xml:space="preserve">  </v>
          </cell>
          <cell r="N2104" t="str">
            <v xml:space="preserve">  </v>
          </cell>
          <cell r="O2104" t="str">
            <v xml:space="preserve">  </v>
          </cell>
          <cell r="P2104" t="str">
            <v xml:space="preserve">  </v>
          </cell>
        </row>
        <row r="2105">
          <cell r="H2105" t="str">
            <v xml:space="preserve">  </v>
          </cell>
          <cell r="I2105" t="str">
            <v xml:space="preserve">  </v>
          </cell>
          <cell r="J2105" t="str">
            <v xml:space="preserve">  </v>
          </cell>
          <cell r="K2105" t="str">
            <v xml:space="preserve">  </v>
          </cell>
          <cell r="L2105" t="str">
            <v xml:space="preserve">  </v>
          </cell>
          <cell r="M2105" t="str">
            <v xml:space="preserve">  </v>
          </cell>
          <cell r="N2105" t="str">
            <v xml:space="preserve">  </v>
          </cell>
          <cell r="O2105" t="str">
            <v xml:space="preserve">  </v>
          </cell>
          <cell r="P2105" t="str">
            <v xml:space="preserve">  </v>
          </cell>
        </row>
        <row r="2106">
          <cell r="H2106" t="str">
            <v xml:space="preserve">  </v>
          </cell>
          <cell r="I2106" t="str">
            <v xml:space="preserve">  </v>
          </cell>
          <cell r="J2106" t="str">
            <v xml:space="preserve">  </v>
          </cell>
          <cell r="K2106" t="str">
            <v xml:space="preserve">  </v>
          </cell>
          <cell r="L2106" t="str">
            <v xml:space="preserve">  </v>
          </cell>
          <cell r="M2106" t="str">
            <v xml:space="preserve">  </v>
          </cell>
          <cell r="N2106" t="str">
            <v xml:space="preserve">  </v>
          </cell>
          <cell r="O2106" t="str">
            <v xml:space="preserve">  </v>
          </cell>
          <cell r="P2106" t="str">
            <v xml:space="preserve">  </v>
          </cell>
        </row>
        <row r="2107">
          <cell r="H2107" t="str">
            <v xml:space="preserve">  </v>
          </cell>
          <cell r="I2107" t="str">
            <v xml:space="preserve">  </v>
          </cell>
          <cell r="J2107" t="str">
            <v xml:space="preserve">  </v>
          </cell>
          <cell r="K2107" t="str">
            <v xml:space="preserve">  </v>
          </cell>
          <cell r="L2107" t="str">
            <v xml:space="preserve">  </v>
          </cell>
          <cell r="M2107" t="str">
            <v xml:space="preserve">  </v>
          </cell>
          <cell r="N2107" t="str">
            <v xml:space="preserve">  </v>
          </cell>
          <cell r="O2107" t="str">
            <v xml:space="preserve">  </v>
          </cell>
          <cell r="P2107" t="str">
            <v xml:space="preserve">  </v>
          </cell>
        </row>
        <row r="2108">
          <cell r="C2108">
            <v>28027022</v>
          </cell>
          <cell r="D2108" t="str">
            <v>USD</v>
          </cell>
          <cell r="E2108" t="str">
            <v>THE BANK OF NEW YORK</v>
          </cell>
          <cell r="F2108" t="str">
            <v>BONO PDI 2030</v>
          </cell>
          <cell r="G2108" t="str">
            <v>GOBIERNO CENTRAL</v>
          </cell>
          <cell r="H2108" t="str">
            <v xml:space="preserve"> 31.08.2020 </v>
          </cell>
          <cell r="I2108">
            <v>1004941992</v>
          </cell>
          <cell r="J2108" t="str">
            <v xml:space="preserve">  </v>
          </cell>
          <cell r="K2108">
            <v>100494199.2</v>
          </cell>
          <cell r="L2108" t="str">
            <v xml:space="preserve">  </v>
          </cell>
          <cell r="M2108" t="str">
            <v xml:space="preserve">  </v>
          </cell>
          <cell r="N2108" t="str">
            <v xml:space="preserve">  </v>
          </cell>
          <cell r="O2108" t="str">
            <v xml:space="preserve">  </v>
          </cell>
          <cell r="P2108">
            <v>904447792.79999995</v>
          </cell>
        </row>
        <row r="2109">
          <cell r="H2109" t="str">
            <v xml:space="preserve">  </v>
          </cell>
          <cell r="I2109" t="str">
            <v xml:space="preserve">  </v>
          </cell>
          <cell r="J2109" t="str">
            <v xml:space="preserve">  </v>
          </cell>
          <cell r="K2109" t="str">
            <v xml:space="preserve">  </v>
          </cell>
          <cell r="L2109" t="str">
            <v xml:space="preserve">  </v>
          </cell>
          <cell r="M2109" t="str">
            <v xml:space="preserve">  </v>
          </cell>
          <cell r="N2109" t="str">
            <v xml:space="preserve">  </v>
          </cell>
          <cell r="O2109" t="str">
            <v xml:space="preserve">  </v>
          </cell>
          <cell r="P2109" t="str">
            <v xml:space="preserve">  </v>
          </cell>
        </row>
        <row r="2110">
          <cell r="H2110" t="str">
            <v xml:space="preserve">  </v>
          </cell>
          <cell r="I2110" t="str">
            <v xml:space="preserve">  </v>
          </cell>
          <cell r="J2110" t="str">
            <v xml:space="preserve">  </v>
          </cell>
          <cell r="K2110" t="str">
            <v xml:space="preserve">  </v>
          </cell>
          <cell r="L2110" t="str">
            <v xml:space="preserve">  </v>
          </cell>
          <cell r="M2110" t="str">
            <v xml:space="preserve">  </v>
          </cell>
          <cell r="N2110" t="str">
            <v xml:space="preserve">  </v>
          </cell>
          <cell r="O2110" t="str">
            <v xml:space="preserve">  </v>
          </cell>
          <cell r="P2110" t="str">
            <v xml:space="preserve">  </v>
          </cell>
        </row>
        <row r="2111">
          <cell r="H2111" t="str">
            <v xml:space="preserve">  </v>
          </cell>
          <cell r="I2111" t="str">
            <v xml:space="preserve">  </v>
          </cell>
          <cell r="J2111" t="str">
            <v xml:space="preserve">  </v>
          </cell>
          <cell r="K2111" t="str">
            <v xml:space="preserve">  </v>
          </cell>
          <cell r="L2111" t="str">
            <v xml:space="preserve">  </v>
          </cell>
          <cell r="M2111" t="str">
            <v xml:space="preserve">  </v>
          </cell>
          <cell r="N2111" t="str">
            <v xml:space="preserve">  </v>
          </cell>
          <cell r="O2111" t="str">
            <v xml:space="preserve">  </v>
          </cell>
          <cell r="P2111" t="str">
            <v xml:space="preserve">  </v>
          </cell>
        </row>
        <row r="2112">
          <cell r="H2112" t="str">
            <v xml:space="preserve">  </v>
          </cell>
          <cell r="I2112" t="str">
            <v xml:space="preserve">  </v>
          </cell>
          <cell r="J2112" t="str">
            <v xml:space="preserve">  </v>
          </cell>
          <cell r="K2112" t="str">
            <v xml:space="preserve">  </v>
          </cell>
          <cell r="L2112" t="str">
            <v xml:space="preserve">  </v>
          </cell>
          <cell r="M2112" t="str">
            <v xml:space="preserve">  </v>
          </cell>
          <cell r="N2112" t="str">
            <v xml:space="preserve">  </v>
          </cell>
          <cell r="O2112" t="str">
            <v xml:space="preserve">  </v>
          </cell>
          <cell r="P2112" t="str">
            <v xml:space="preserve">  </v>
          </cell>
        </row>
        <row r="2113">
          <cell r="H2113" t="str">
            <v xml:space="preserve">  </v>
          </cell>
          <cell r="I2113" t="str">
            <v xml:space="preserve">  </v>
          </cell>
          <cell r="J2113" t="str">
            <v xml:space="preserve">  </v>
          </cell>
          <cell r="K2113" t="str">
            <v xml:space="preserve">  </v>
          </cell>
          <cell r="L2113" t="str">
            <v xml:space="preserve">  </v>
          </cell>
          <cell r="M2113" t="str">
            <v xml:space="preserve">  </v>
          </cell>
          <cell r="N2113" t="str">
            <v xml:space="preserve">  </v>
          </cell>
          <cell r="O2113" t="str">
            <v xml:space="preserve">  </v>
          </cell>
          <cell r="P2113" t="str">
            <v xml:space="preserve">  </v>
          </cell>
        </row>
        <row r="2114">
          <cell r="C2114">
            <v>280270220</v>
          </cell>
          <cell r="D2114" t="str">
            <v>USD</v>
          </cell>
          <cell r="E2114" t="str">
            <v>THE BANK OF NEW YORK</v>
          </cell>
          <cell r="F2114" t="str">
            <v>BONO 2030 NO INT.</v>
          </cell>
          <cell r="G2114" t="str">
            <v>GOBIERNO CENTRAL</v>
          </cell>
          <cell r="H2114" t="str">
            <v xml:space="preserve"> 31.08.2020 </v>
          </cell>
          <cell r="I2114">
            <v>5053158.5</v>
          </cell>
          <cell r="J2114" t="str">
            <v xml:space="preserve">  </v>
          </cell>
          <cell r="K2114" t="str">
            <v xml:space="preserve">  </v>
          </cell>
          <cell r="L2114">
            <v>126328.96000000001</v>
          </cell>
          <cell r="M2114" t="str">
            <v xml:space="preserve">  </v>
          </cell>
          <cell r="N2114" t="str">
            <v xml:space="preserve">  </v>
          </cell>
          <cell r="O2114" t="str">
            <v xml:space="preserve">  </v>
          </cell>
          <cell r="P2114">
            <v>5053158.5</v>
          </cell>
        </row>
        <row r="2115">
          <cell r="H2115" t="str">
            <v xml:space="preserve">  </v>
          </cell>
          <cell r="I2115" t="str">
            <v xml:space="preserve">  </v>
          </cell>
          <cell r="J2115" t="str">
            <v xml:space="preserve">  </v>
          </cell>
          <cell r="K2115" t="str">
            <v xml:space="preserve">  </v>
          </cell>
          <cell r="L2115" t="str">
            <v xml:space="preserve">  </v>
          </cell>
          <cell r="M2115" t="str">
            <v xml:space="preserve">  </v>
          </cell>
          <cell r="N2115" t="str">
            <v xml:space="preserve">  </v>
          </cell>
          <cell r="O2115" t="str">
            <v xml:space="preserve">  </v>
          </cell>
          <cell r="P2115" t="str">
            <v xml:space="preserve">  </v>
          </cell>
        </row>
        <row r="2116">
          <cell r="H2116" t="str">
            <v xml:space="preserve">  </v>
          </cell>
          <cell r="I2116" t="str">
            <v xml:space="preserve">  </v>
          </cell>
          <cell r="J2116" t="str">
            <v xml:space="preserve">  </v>
          </cell>
          <cell r="K2116" t="str">
            <v xml:space="preserve">  </v>
          </cell>
          <cell r="L2116" t="str">
            <v xml:space="preserve">  </v>
          </cell>
          <cell r="M2116" t="str">
            <v xml:space="preserve">  </v>
          </cell>
          <cell r="N2116" t="str">
            <v xml:space="preserve">  </v>
          </cell>
          <cell r="O2116" t="str">
            <v xml:space="preserve">  </v>
          </cell>
          <cell r="P2116" t="str">
            <v xml:space="preserve">  </v>
          </cell>
        </row>
        <row r="2117">
          <cell r="H2117" t="str">
            <v xml:space="preserve">  </v>
          </cell>
          <cell r="I2117" t="str">
            <v xml:space="preserve">  </v>
          </cell>
          <cell r="J2117" t="str">
            <v xml:space="preserve">  </v>
          </cell>
          <cell r="K2117" t="str">
            <v xml:space="preserve">  </v>
          </cell>
          <cell r="L2117" t="str">
            <v xml:space="preserve">  </v>
          </cell>
          <cell r="M2117" t="str">
            <v xml:space="preserve">  </v>
          </cell>
          <cell r="N2117" t="str">
            <v xml:space="preserve">  </v>
          </cell>
          <cell r="O2117" t="str">
            <v xml:space="preserve">  </v>
          </cell>
          <cell r="P2117" t="str">
            <v xml:space="preserve">  </v>
          </cell>
        </row>
        <row r="2118">
          <cell r="H2118" t="str">
            <v xml:space="preserve">  </v>
          </cell>
          <cell r="I2118" t="str">
            <v xml:space="preserve">  </v>
          </cell>
          <cell r="J2118" t="str">
            <v xml:space="preserve">  </v>
          </cell>
          <cell r="K2118" t="str">
            <v xml:space="preserve">  </v>
          </cell>
          <cell r="L2118" t="str">
            <v xml:space="preserve">  </v>
          </cell>
          <cell r="M2118" t="str">
            <v xml:space="preserve">  </v>
          </cell>
          <cell r="N2118" t="str">
            <v xml:space="preserve">  </v>
          </cell>
          <cell r="O2118" t="str">
            <v xml:space="preserve">  </v>
          </cell>
          <cell r="P2118" t="str">
            <v xml:space="preserve">  </v>
          </cell>
        </row>
        <row r="2119">
          <cell r="H2119" t="str">
            <v xml:space="preserve">  </v>
          </cell>
          <cell r="I2119" t="str">
            <v xml:space="preserve">  </v>
          </cell>
          <cell r="J2119" t="str">
            <v xml:space="preserve">  </v>
          </cell>
          <cell r="K2119" t="str">
            <v xml:space="preserve">  </v>
          </cell>
          <cell r="L2119" t="str">
            <v xml:space="preserve">  </v>
          </cell>
          <cell r="M2119" t="str">
            <v xml:space="preserve">  </v>
          </cell>
          <cell r="N2119" t="str">
            <v xml:space="preserve">  </v>
          </cell>
          <cell r="O2119" t="str">
            <v xml:space="preserve">  </v>
          </cell>
          <cell r="P2119" t="str">
            <v xml:space="preserve">  </v>
          </cell>
        </row>
        <row r="2120">
          <cell r="C2120">
            <v>280270221</v>
          </cell>
          <cell r="D2120" t="str">
            <v>USD</v>
          </cell>
          <cell r="E2120" t="str">
            <v>CITIBANK-USA</v>
          </cell>
          <cell r="F2120" t="str">
            <v>BONO 2034</v>
          </cell>
          <cell r="G2120" t="str">
            <v>GOBIERNO CENTRAL</v>
          </cell>
          <cell r="H2120" t="str">
            <v xml:space="preserve"> 29.01.2026 </v>
          </cell>
          <cell r="I2120" t="str">
            <v xml:space="preserve">  </v>
          </cell>
          <cell r="J2120">
            <v>2200000000</v>
          </cell>
          <cell r="K2120" t="str">
            <v xml:space="preserve">  </v>
          </cell>
          <cell r="L2120" t="str">
            <v xml:space="preserve">  </v>
          </cell>
          <cell r="M2120">
            <v>10203500</v>
          </cell>
          <cell r="N2120" t="str">
            <v xml:space="preserve">  </v>
          </cell>
          <cell r="O2120" t="str">
            <v xml:space="preserve">  </v>
          </cell>
          <cell r="P2120">
            <v>2200000000</v>
          </cell>
        </row>
        <row r="2121">
          <cell r="H2121" t="str">
            <v xml:space="preserve">  </v>
          </cell>
          <cell r="I2121" t="str">
            <v xml:space="preserve">  </v>
          </cell>
          <cell r="J2121" t="str">
            <v xml:space="preserve">  </v>
          </cell>
          <cell r="K2121" t="str">
            <v xml:space="preserve">  </v>
          </cell>
          <cell r="L2121" t="str">
            <v xml:space="preserve">  </v>
          </cell>
          <cell r="M2121" t="str">
            <v xml:space="preserve">  </v>
          </cell>
          <cell r="N2121" t="str">
            <v xml:space="preserve">  </v>
          </cell>
          <cell r="O2121" t="str">
            <v xml:space="preserve">  </v>
          </cell>
          <cell r="P2121" t="str">
            <v xml:space="preserve">  </v>
          </cell>
        </row>
        <row r="2122">
          <cell r="H2122" t="str">
            <v xml:space="preserve">  </v>
          </cell>
          <cell r="I2122" t="str">
            <v xml:space="preserve">  </v>
          </cell>
          <cell r="J2122" t="str">
            <v xml:space="preserve">  </v>
          </cell>
          <cell r="K2122" t="str">
            <v xml:space="preserve">  </v>
          </cell>
          <cell r="L2122" t="str">
            <v xml:space="preserve">  </v>
          </cell>
          <cell r="M2122" t="str">
            <v xml:space="preserve">  </v>
          </cell>
          <cell r="N2122" t="str">
            <v xml:space="preserve">  </v>
          </cell>
          <cell r="O2122" t="str">
            <v xml:space="preserve">  </v>
          </cell>
          <cell r="P2122" t="str">
            <v xml:space="preserve">  </v>
          </cell>
        </row>
        <row r="2123">
          <cell r="H2123" t="str">
            <v xml:space="preserve">  </v>
          </cell>
          <cell r="I2123" t="str">
            <v xml:space="preserve">  </v>
          </cell>
          <cell r="J2123" t="str">
            <v xml:space="preserve">  </v>
          </cell>
          <cell r="K2123" t="str">
            <v xml:space="preserve">  </v>
          </cell>
          <cell r="L2123" t="str">
            <v xml:space="preserve">  </v>
          </cell>
          <cell r="M2123" t="str">
            <v xml:space="preserve">  </v>
          </cell>
          <cell r="N2123" t="str">
            <v xml:space="preserve">  </v>
          </cell>
          <cell r="O2123" t="str">
            <v xml:space="preserve">  </v>
          </cell>
          <cell r="P2123" t="str">
            <v xml:space="preserve">  </v>
          </cell>
        </row>
        <row r="2124">
          <cell r="H2124" t="str">
            <v xml:space="preserve">  </v>
          </cell>
          <cell r="I2124" t="str">
            <v xml:space="preserve">  </v>
          </cell>
          <cell r="J2124" t="str">
            <v xml:space="preserve">  </v>
          </cell>
          <cell r="K2124" t="str">
            <v xml:space="preserve">  </v>
          </cell>
          <cell r="L2124" t="str">
            <v xml:space="preserve">  </v>
          </cell>
          <cell r="M2124" t="str">
            <v xml:space="preserve">  </v>
          </cell>
          <cell r="N2124" t="str">
            <v xml:space="preserve">  </v>
          </cell>
          <cell r="O2124" t="str">
            <v xml:space="preserve">  </v>
          </cell>
          <cell r="P2124" t="str">
            <v xml:space="preserve">  </v>
          </cell>
        </row>
        <row r="2125">
          <cell r="H2125" t="str">
            <v xml:space="preserve">  </v>
          </cell>
          <cell r="I2125" t="str">
            <v xml:space="preserve">  </v>
          </cell>
          <cell r="J2125" t="str">
            <v xml:space="preserve">  </v>
          </cell>
          <cell r="K2125" t="str">
            <v xml:space="preserve">  </v>
          </cell>
          <cell r="L2125" t="str">
            <v xml:space="preserve">  </v>
          </cell>
          <cell r="M2125" t="str">
            <v xml:space="preserve">  </v>
          </cell>
          <cell r="N2125" t="str">
            <v xml:space="preserve">  </v>
          </cell>
          <cell r="O2125" t="str">
            <v xml:space="preserve">  </v>
          </cell>
          <cell r="P2125" t="str">
            <v xml:space="preserve">  </v>
          </cell>
        </row>
        <row r="2126">
          <cell r="C2126">
            <v>280270222</v>
          </cell>
          <cell r="D2126" t="str">
            <v>USD</v>
          </cell>
          <cell r="E2126" t="str">
            <v>CITIBANK-USA</v>
          </cell>
          <cell r="F2126" t="str">
            <v>BONO 2039</v>
          </cell>
          <cell r="G2126" t="str">
            <v>GOBIERNO CENTRAL</v>
          </cell>
          <cell r="H2126" t="str">
            <v xml:space="preserve"> 29.01.2026 </v>
          </cell>
          <cell r="I2126" t="str">
            <v xml:space="preserve">  </v>
          </cell>
          <cell r="J2126">
            <v>1800000000</v>
          </cell>
          <cell r="K2126" t="str">
            <v xml:space="preserve">  </v>
          </cell>
          <cell r="L2126" t="str">
            <v xml:space="preserve">  </v>
          </cell>
          <cell r="M2126" t="str">
            <v xml:space="preserve">  </v>
          </cell>
          <cell r="N2126" t="str">
            <v xml:space="preserve">  </v>
          </cell>
          <cell r="O2126" t="str">
            <v xml:space="preserve">  </v>
          </cell>
          <cell r="P2126">
            <v>1800000000</v>
          </cell>
        </row>
        <row r="2127">
          <cell r="H2127" t="str">
            <v xml:space="preserve">  </v>
          </cell>
          <cell r="I2127" t="str">
            <v xml:space="preserve">  </v>
          </cell>
          <cell r="J2127" t="str">
            <v xml:space="preserve">  </v>
          </cell>
          <cell r="K2127" t="str">
            <v xml:space="preserve">  </v>
          </cell>
          <cell r="L2127" t="str">
            <v xml:space="preserve">  </v>
          </cell>
          <cell r="M2127" t="str">
            <v xml:space="preserve">  </v>
          </cell>
          <cell r="N2127" t="str">
            <v xml:space="preserve">  </v>
          </cell>
          <cell r="O2127" t="str">
            <v xml:space="preserve">  </v>
          </cell>
          <cell r="P2127" t="str">
            <v xml:space="preserve">  </v>
          </cell>
        </row>
        <row r="2128">
          <cell r="H2128" t="str">
            <v xml:space="preserve">  </v>
          </cell>
          <cell r="I2128" t="str">
            <v xml:space="preserve">  </v>
          </cell>
          <cell r="J2128" t="str">
            <v xml:space="preserve">  </v>
          </cell>
          <cell r="K2128" t="str">
            <v xml:space="preserve">  </v>
          </cell>
          <cell r="L2128" t="str">
            <v xml:space="preserve">  </v>
          </cell>
          <cell r="M2128" t="str">
            <v xml:space="preserve">  </v>
          </cell>
          <cell r="N2128" t="str">
            <v xml:space="preserve">  </v>
          </cell>
          <cell r="O2128" t="str">
            <v xml:space="preserve">  </v>
          </cell>
          <cell r="P2128" t="str">
            <v xml:space="preserve">  </v>
          </cell>
        </row>
        <row r="2129">
          <cell r="H2129" t="str">
            <v xml:space="preserve">  </v>
          </cell>
          <cell r="I2129" t="str">
            <v xml:space="preserve">  </v>
          </cell>
          <cell r="J2129" t="str">
            <v xml:space="preserve">  </v>
          </cell>
          <cell r="K2129" t="str">
            <v xml:space="preserve">  </v>
          </cell>
          <cell r="L2129" t="str">
            <v xml:space="preserve">  </v>
          </cell>
          <cell r="M2129" t="str">
            <v xml:space="preserve">  </v>
          </cell>
          <cell r="N2129" t="str">
            <v xml:space="preserve">  </v>
          </cell>
          <cell r="O2129" t="str">
            <v xml:space="preserve">  </v>
          </cell>
          <cell r="P2129" t="str">
            <v xml:space="preserve">  </v>
          </cell>
        </row>
        <row r="2130">
          <cell r="H2130" t="str">
            <v xml:space="preserve">  </v>
          </cell>
          <cell r="I2130" t="str">
            <v xml:space="preserve">  </v>
          </cell>
          <cell r="J2130" t="str">
            <v xml:space="preserve">  </v>
          </cell>
          <cell r="K2130" t="str">
            <v xml:space="preserve">  </v>
          </cell>
          <cell r="L2130" t="str">
            <v xml:space="preserve">  </v>
          </cell>
          <cell r="M2130" t="str">
            <v xml:space="preserve">  </v>
          </cell>
          <cell r="N2130" t="str">
            <v xml:space="preserve">  </v>
          </cell>
          <cell r="O2130" t="str">
            <v xml:space="preserve">  </v>
          </cell>
          <cell r="P2130" t="str">
            <v xml:space="preserve">  </v>
          </cell>
        </row>
        <row r="2131">
          <cell r="H2131" t="str">
            <v xml:space="preserve">  </v>
          </cell>
          <cell r="I2131" t="str">
            <v xml:space="preserve">  </v>
          </cell>
          <cell r="J2131" t="str">
            <v xml:space="preserve">  </v>
          </cell>
          <cell r="K2131" t="str">
            <v xml:space="preserve">  </v>
          </cell>
          <cell r="L2131" t="str">
            <v xml:space="preserve">  </v>
          </cell>
          <cell r="M2131" t="str">
            <v xml:space="preserve">  </v>
          </cell>
          <cell r="N2131" t="str">
            <v xml:space="preserve">  </v>
          </cell>
          <cell r="O2131" t="str">
            <v xml:space="preserve">  </v>
          </cell>
          <cell r="P2131" t="str">
            <v xml:space="preserve">  </v>
          </cell>
        </row>
        <row r="2132">
          <cell r="C2132">
            <v>28028001</v>
          </cell>
          <cell r="D2132" t="str">
            <v>USD</v>
          </cell>
          <cell r="E2132" t="str">
            <v>CITIBANK-USA</v>
          </cell>
          <cell r="F2132" t="str">
            <v>B.GLOBALES 2030</v>
          </cell>
          <cell r="G2132" t="str">
            <v>CFN</v>
          </cell>
          <cell r="H2132" t="str">
            <v xml:space="preserve"> 23.08.2000 </v>
          </cell>
          <cell r="I2132">
            <v>43253.35</v>
          </cell>
          <cell r="J2132" t="str">
            <v xml:space="preserve">  </v>
          </cell>
          <cell r="K2132" t="str">
            <v xml:space="preserve">  </v>
          </cell>
          <cell r="L2132" t="str">
            <v xml:space="preserve">  </v>
          </cell>
          <cell r="M2132" t="str">
            <v xml:space="preserve">  </v>
          </cell>
          <cell r="N2132" t="str">
            <v xml:space="preserve">  </v>
          </cell>
          <cell r="O2132" t="str">
            <v xml:space="preserve">  </v>
          </cell>
          <cell r="P2132">
            <v>43253.35</v>
          </cell>
        </row>
        <row r="2133">
          <cell r="H2133" t="str">
            <v xml:space="preserve">  </v>
          </cell>
          <cell r="I2133" t="str">
            <v xml:space="preserve">  </v>
          </cell>
          <cell r="J2133" t="str">
            <v xml:space="preserve">  </v>
          </cell>
          <cell r="K2133" t="str">
            <v xml:space="preserve">  </v>
          </cell>
          <cell r="L2133" t="str">
            <v xml:space="preserve">  </v>
          </cell>
          <cell r="M2133" t="str">
            <v xml:space="preserve">  </v>
          </cell>
          <cell r="N2133" t="str">
            <v xml:space="preserve">  </v>
          </cell>
          <cell r="O2133" t="str">
            <v xml:space="preserve">  </v>
          </cell>
          <cell r="P2133" t="str">
            <v xml:space="preserve">  </v>
          </cell>
        </row>
        <row r="2134">
          <cell r="H2134" t="str">
            <v xml:space="preserve">  </v>
          </cell>
          <cell r="I2134" t="str">
            <v xml:space="preserve">  </v>
          </cell>
          <cell r="J2134" t="str">
            <v xml:space="preserve">  </v>
          </cell>
          <cell r="K2134" t="str">
            <v xml:space="preserve">  </v>
          </cell>
          <cell r="L2134" t="str">
            <v xml:space="preserve">  </v>
          </cell>
          <cell r="M2134" t="str">
            <v xml:space="preserve">  </v>
          </cell>
          <cell r="N2134" t="str">
            <v xml:space="preserve">  </v>
          </cell>
          <cell r="O2134" t="str">
            <v xml:space="preserve">  </v>
          </cell>
          <cell r="P2134" t="str">
            <v xml:space="preserve">  </v>
          </cell>
        </row>
        <row r="2135">
          <cell r="H2135" t="str">
            <v xml:space="preserve">  </v>
          </cell>
          <cell r="I2135" t="str">
            <v xml:space="preserve">  </v>
          </cell>
          <cell r="J2135" t="str">
            <v xml:space="preserve">  </v>
          </cell>
          <cell r="K2135" t="str">
            <v xml:space="preserve">  </v>
          </cell>
          <cell r="L2135" t="str">
            <v xml:space="preserve">  </v>
          </cell>
          <cell r="M2135" t="str">
            <v xml:space="preserve">  </v>
          </cell>
          <cell r="N2135" t="str">
            <v xml:space="preserve">  </v>
          </cell>
          <cell r="O2135" t="str">
            <v xml:space="preserve">  </v>
          </cell>
          <cell r="P2135" t="str">
            <v xml:space="preserve">  </v>
          </cell>
        </row>
        <row r="2136">
          <cell r="H2136" t="str">
            <v xml:space="preserve">  </v>
          </cell>
          <cell r="I2136" t="str">
            <v xml:space="preserve">  </v>
          </cell>
          <cell r="J2136" t="str">
            <v xml:space="preserve">  </v>
          </cell>
          <cell r="K2136" t="str">
            <v xml:space="preserve">  </v>
          </cell>
          <cell r="L2136" t="str">
            <v xml:space="preserve">  </v>
          </cell>
          <cell r="M2136" t="str">
            <v xml:space="preserve">  </v>
          </cell>
          <cell r="N2136" t="str">
            <v xml:space="preserve">  </v>
          </cell>
          <cell r="O2136" t="str">
            <v xml:space="preserve">  </v>
          </cell>
          <cell r="P2136" t="str">
            <v xml:space="preserve">  </v>
          </cell>
        </row>
        <row r="2137">
          <cell r="H2137" t="str">
            <v xml:space="preserve">  </v>
          </cell>
          <cell r="I2137" t="str">
            <v xml:space="preserve">  </v>
          </cell>
          <cell r="J2137" t="str">
            <v xml:space="preserve">  </v>
          </cell>
          <cell r="K2137" t="str">
            <v xml:space="preserve">  </v>
          </cell>
          <cell r="L2137" t="str">
            <v xml:space="preserve">  </v>
          </cell>
          <cell r="M2137" t="str">
            <v xml:space="preserve">  </v>
          </cell>
          <cell r="N2137" t="str">
            <v xml:space="preserve">  </v>
          </cell>
          <cell r="O2137" t="str">
            <v xml:space="preserve">  </v>
          </cell>
          <cell r="P2137" t="str">
            <v xml:space="preserve">  </v>
          </cell>
        </row>
        <row r="2138">
          <cell r="C2138">
            <v>28029001</v>
          </cell>
          <cell r="D2138" t="str">
            <v>USD</v>
          </cell>
          <cell r="E2138" t="str">
            <v>CITIBANK-USA</v>
          </cell>
          <cell r="F2138" t="str">
            <v>B.GLOBALES 2012</v>
          </cell>
          <cell r="G2138" t="str">
            <v>CFN</v>
          </cell>
          <cell r="H2138" t="str">
            <v xml:space="preserve"> 23.08.2000 </v>
          </cell>
          <cell r="I2138">
            <v>5391.39</v>
          </cell>
          <cell r="J2138" t="str">
            <v xml:space="preserve">  </v>
          </cell>
          <cell r="K2138" t="str">
            <v xml:space="preserve">  </v>
          </cell>
          <cell r="L2138" t="str">
            <v xml:space="preserve">  </v>
          </cell>
          <cell r="M2138" t="str">
            <v xml:space="preserve">  </v>
          </cell>
          <cell r="N2138" t="str">
            <v xml:space="preserve">  </v>
          </cell>
          <cell r="O2138" t="str">
            <v xml:space="preserve">  </v>
          </cell>
          <cell r="P2138">
            <v>5391.39</v>
          </cell>
        </row>
        <row r="2139">
          <cell r="H2139" t="str">
            <v xml:space="preserve">  </v>
          </cell>
          <cell r="I2139" t="str">
            <v xml:space="preserve">  </v>
          </cell>
          <cell r="J2139" t="str">
            <v xml:space="preserve">  </v>
          </cell>
          <cell r="K2139" t="str">
            <v xml:space="preserve">  </v>
          </cell>
          <cell r="L2139" t="str">
            <v xml:space="preserve">  </v>
          </cell>
          <cell r="M2139" t="str">
            <v xml:space="preserve">  </v>
          </cell>
          <cell r="N2139" t="str">
            <v xml:space="preserve">  </v>
          </cell>
          <cell r="O2139" t="str">
            <v xml:space="preserve">  </v>
          </cell>
          <cell r="P2139" t="str">
            <v xml:space="preserve">  </v>
          </cell>
        </row>
        <row r="2140">
          <cell r="H2140" t="str">
            <v xml:space="preserve">  </v>
          </cell>
          <cell r="I2140" t="str">
            <v xml:space="preserve">  </v>
          </cell>
          <cell r="J2140" t="str">
            <v xml:space="preserve">  </v>
          </cell>
          <cell r="K2140" t="str">
            <v xml:space="preserve">  </v>
          </cell>
          <cell r="L2140" t="str">
            <v xml:space="preserve">  </v>
          </cell>
          <cell r="M2140" t="str">
            <v xml:space="preserve">  </v>
          </cell>
          <cell r="N2140" t="str">
            <v xml:space="preserve">  </v>
          </cell>
          <cell r="O2140" t="str">
            <v xml:space="preserve">  </v>
          </cell>
          <cell r="P2140" t="str">
            <v xml:space="preserve">  </v>
          </cell>
        </row>
        <row r="2141">
          <cell r="H2141" t="str">
            <v xml:space="preserve">  </v>
          </cell>
          <cell r="I2141" t="str">
            <v xml:space="preserve">  </v>
          </cell>
          <cell r="J2141" t="str">
            <v xml:space="preserve">  </v>
          </cell>
          <cell r="K2141" t="str">
            <v xml:space="preserve">  </v>
          </cell>
          <cell r="L2141" t="str">
            <v xml:space="preserve">  </v>
          </cell>
          <cell r="M2141" t="str">
            <v xml:space="preserve">  </v>
          </cell>
          <cell r="N2141" t="str">
            <v xml:space="preserve">  </v>
          </cell>
          <cell r="O2141" t="str">
            <v xml:space="preserve">  </v>
          </cell>
          <cell r="P2141" t="str">
            <v xml:space="preserve">  </v>
          </cell>
        </row>
        <row r="2142">
          <cell r="H2142" t="str">
            <v xml:space="preserve">  </v>
          </cell>
          <cell r="I2142" t="str">
            <v xml:space="preserve">  </v>
          </cell>
          <cell r="J2142" t="str">
            <v xml:space="preserve">  </v>
          </cell>
          <cell r="K2142" t="str">
            <v xml:space="preserve">  </v>
          </cell>
          <cell r="L2142" t="str">
            <v xml:space="preserve">  </v>
          </cell>
          <cell r="M2142" t="str">
            <v xml:space="preserve">  </v>
          </cell>
          <cell r="N2142" t="str">
            <v xml:space="preserve">  </v>
          </cell>
          <cell r="O2142" t="str">
            <v xml:space="preserve">  </v>
          </cell>
          <cell r="P2142" t="str">
            <v xml:space="preserve">  </v>
          </cell>
        </row>
        <row r="2143">
          <cell r="H2143" t="str">
            <v xml:space="preserve">  </v>
          </cell>
          <cell r="I2143" t="str">
            <v xml:space="preserve">  </v>
          </cell>
          <cell r="J2143" t="str">
            <v xml:space="preserve">  </v>
          </cell>
          <cell r="K2143" t="str">
            <v xml:space="preserve">  </v>
          </cell>
          <cell r="L2143" t="str">
            <v xml:space="preserve">  </v>
          </cell>
          <cell r="M2143" t="str">
            <v xml:space="preserve">  </v>
          </cell>
          <cell r="N2143" t="str">
            <v xml:space="preserve">  </v>
          </cell>
          <cell r="O2143" t="str">
            <v xml:space="preserve">  </v>
          </cell>
          <cell r="P2143" t="str">
            <v xml:space="preserve">  </v>
          </cell>
        </row>
        <row r="2144">
          <cell r="C2144">
            <v>28080000</v>
          </cell>
          <cell r="D2144" t="str">
            <v>USD</v>
          </cell>
          <cell r="E2144" t="str">
            <v>BEI</v>
          </cell>
          <cell r="F2144" t="str">
            <v>BEI. EUR 240.0M</v>
          </cell>
          <cell r="G2144" t="str">
            <v>GOBIERNO CENTRAL</v>
          </cell>
          <cell r="H2144" t="str">
            <v xml:space="preserve"> 28.11.2012 </v>
          </cell>
          <cell r="I2144">
            <v>191577335.05000001</v>
          </cell>
          <cell r="J2144" t="str">
            <v xml:space="preserve">  </v>
          </cell>
          <cell r="K2144" t="str">
            <v xml:space="preserve">  </v>
          </cell>
          <cell r="L2144" t="str">
            <v xml:space="preserve">  </v>
          </cell>
          <cell r="M2144" t="str">
            <v xml:space="preserve">  </v>
          </cell>
          <cell r="N2144" t="str">
            <v xml:space="preserve">  </v>
          </cell>
          <cell r="O2144" t="str">
            <v xml:space="preserve">  </v>
          </cell>
          <cell r="P2144">
            <v>191577335.05000001</v>
          </cell>
        </row>
        <row r="2145">
          <cell r="H2145" t="str">
            <v xml:space="preserve">  </v>
          </cell>
          <cell r="I2145" t="str">
            <v xml:space="preserve">  </v>
          </cell>
          <cell r="J2145" t="str">
            <v xml:space="preserve">  </v>
          </cell>
          <cell r="K2145" t="str">
            <v xml:space="preserve">  </v>
          </cell>
          <cell r="L2145" t="str">
            <v xml:space="preserve">  </v>
          </cell>
          <cell r="M2145" t="str">
            <v xml:space="preserve">  </v>
          </cell>
          <cell r="N2145" t="str">
            <v xml:space="preserve">  </v>
          </cell>
          <cell r="O2145" t="str">
            <v xml:space="preserve">  </v>
          </cell>
          <cell r="P2145" t="str">
            <v xml:space="preserve">  </v>
          </cell>
        </row>
        <row r="2146">
          <cell r="H2146" t="str">
            <v xml:space="preserve">  </v>
          </cell>
          <cell r="I2146" t="str">
            <v xml:space="preserve">  </v>
          </cell>
          <cell r="J2146" t="str">
            <v xml:space="preserve">  </v>
          </cell>
          <cell r="K2146" t="str">
            <v xml:space="preserve">  </v>
          </cell>
          <cell r="L2146" t="str">
            <v xml:space="preserve">  </v>
          </cell>
          <cell r="M2146" t="str">
            <v xml:space="preserve">  </v>
          </cell>
          <cell r="N2146" t="str">
            <v xml:space="preserve">  </v>
          </cell>
          <cell r="O2146" t="str">
            <v xml:space="preserve">  </v>
          </cell>
          <cell r="P2146" t="str">
            <v xml:space="preserve">  </v>
          </cell>
        </row>
        <row r="2147">
          <cell r="H2147" t="str">
            <v xml:space="preserve">  </v>
          </cell>
          <cell r="I2147" t="str">
            <v xml:space="preserve">  </v>
          </cell>
          <cell r="J2147" t="str">
            <v xml:space="preserve">  </v>
          </cell>
          <cell r="K2147" t="str">
            <v xml:space="preserve">  </v>
          </cell>
          <cell r="L2147" t="str">
            <v xml:space="preserve">  </v>
          </cell>
          <cell r="M2147" t="str">
            <v xml:space="preserve">  </v>
          </cell>
          <cell r="N2147" t="str">
            <v xml:space="preserve">  </v>
          </cell>
          <cell r="O2147" t="str">
            <v xml:space="preserve">  </v>
          </cell>
          <cell r="P2147" t="str">
            <v xml:space="preserve">  </v>
          </cell>
        </row>
        <row r="2148">
          <cell r="H2148" t="str">
            <v xml:space="preserve">  </v>
          </cell>
          <cell r="I2148" t="str">
            <v xml:space="preserve">  </v>
          </cell>
          <cell r="J2148" t="str">
            <v xml:space="preserve">  </v>
          </cell>
          <cell r="K2148" t="str">
            <v xml:space="preserve">  </v>
          </cell>
          <cell r="L2148" t="str">
            <v xml:space="preserve">  </v>
          </cell>
          <cell r="M2148" t="str">
            <v xml:space="preserve">  </v>
          </cell>
          <cell r="N2148" t="str">
            <v xml:space="preserve">  </v>
          </cell>
          <cell r="O2148" t="str">
            <v xml:space="preserve">  </v>
          </cell>
          <cell r="P2148" t="str">
            <v xml:space="preserve">  </v>
          </cell>
        </row>
        <row r="2149">
          <cell r="H2149" t="str">
            <v xml:space="preserve">  </v>
          </cell>
          <cell r="I2149" t="str">
            <v xml:space="preserve">  </v>
          </cell>
          <cell r="J2149" t="str">
            <v xml:space="preserve">  </v>
          </cell>
          <cell r="K2149" t="str">
            <v xml:space="preserve">  </v>
          </cell>
          <cell r="L2149" t="str">
            <v xml:space="preserve">  </v>
          </cell>
          <cell r="M2149" t="str">
            <v xml:space="preserve">  </v>
          </cell>
          <cell r="N2149" t="str">
            <v xml:space="preserve">  </v>
          </cell>
          <cell r="O2149" t="str">
            <v xml:space="preserve">  </v>
          </cell>
          <cell r="P2149" t="str">
            <v xml:space="preserve">  </v>
          </cell>
        </row>
        <row r="2150">
          <cell r="C2150">
            <v>28080001</v>
          </cell>
          <cell r="D2150" t="str">
            <v>USD</v>
          </cell>
          <cell r="E2150" t="str">
            <v>BEI</v>
          </cell>
          <cell r="F2150" t="str">
            <v>BEI METRO QUITO B</v>
          </cell>
          <cell r="G2150" t="str">
            <v>GOBIERNO CENTRAL</v>
          </cell>
          <cell r="H2150" t="str">
            <v xml:space="preserve"> 28.11.2012 </v>
          </cell>
          <cell r="I2150">
            <v>36793333.350000001</v>
          </cell>
          <cell r="J2150" t="str">
            <v xml:space="preserve">  </v>
          </cell>
          <cell r="K2150" t="str">
            <v xml:space="preserve">  </v>
          </cell>
          <cell r="L2150" t="str">
            <v xml:space="preserve">  </v>
          </cell>
          <cell r="M2150" t="str">
            <v xml:space="preserve">  </v>
          </cell>
          <cell r="N2150" t="str">
            <v xml:space="preserve">  </v>
          </cell>
          <cell r="O2150" t="str">
            <v xml:space="preserve">  </v>
          </cell>
          <cell r="P2150">
            <v>36793333.350000001</v>
          </cell>
        </row>
        <row r="2151">
          <cell r="H2151" t="str">
            <v xml:space="preserve">  </v>
          </cell>
          <cell r="I2151" t="str">
            <v xml:space="preserve">  </v>
          </cell>
          <cell r="J2151" t="str">
            <v xml:space="preserve">  </v>
          </cell>
          <cell r="K2151" t="str">
            <v xml:space="preserve">  </v>
          </cell>
          <cell r="L2151" t="str">
            <v xml:space="preserve">  </v>
          </cell>
          <cell r="M2151" t="str">
            <v xml:space="preserve">  </v>
          </cell>
          <cell r="N2151" t="str">
            <v xml:space="preserve">  </v>
          </cell>
          <cell r="O2151" t="str">
            <v xml:space="preserve">  </v>
          </cell>
          <cell r="P2151" t="str">
            <v xml:space="preserve">  </v>
          </cell>
        </row>
        <row r="2152">
          <cell r="H2152" t="str">
            <v xml:space="preserve">  </v>
          </cell>
          <cell r="I2152" t="str">
            <v xml:space="preserve">  </v>
          </cell>
          <cell r="J2152" t="str">
            <v xml:space="preserve">  </v>
          </cell>
          <cell r="K2152" t="str">
            <v xml:space="preserve">  </v>
          </cell>
          <cell r="L2152" t="str">
            <v xml:space="preserve">  </v>
          </cell>
          <cell r="M2152" t="str">
            <v xml:space="preserve">  </v>
          </cell>
          <cell r="N2152" t="str">
            <v xml:space="preserve">  </v>
          </cell>
          <cell r="O2152" t="str">
            <v xml:space="preserve">  </v>
          </cell>
          <cell r="P2152" t="str">
            <v xml:space="preserve">  </v>
          </cell>
        </row>
        <row r="2153">
          <cell r="H2153" t="str">
            <v xml:space="preserve">  </v>
          </cell>
          <cell r="I2153" t="str">
            <v xml:space="preserve">  </v>
          </cell>
          <cell r="J2153" t="str">
            <v xml:space="preserve">  </v>
          </cell>
          <cell r="K2153" t="str">
            <v xml:space="preserve">  </v>
          </cell>
          <cell r="L2153" t="str">
            <v xml:space="preserve">  </v>
          </cell>
          <cell r="M2153" t="str">
            <v xml:space="preserve">  </v>
          </cell>
          <cell r="N2153" t="str">
            <v xml:space="preserve">  </v>
          </cell>
          <cell r="O2153" t="str">
            <v xml:space="preserve">  </v>
          </cell>
          <cell r="P2153" t="str">
            <v xml:space="preserve">  </v>
          </cell>
        </row>
        <row r="2154">
          <cell r="H2154" t="str">
            <v xml:space="preserve">  </v>
          </cell>
          <cell r="I2154" t="str">
            <v xml:space="preserve">  </v>
          </cell>
          <cell r="J2154" t="str">
            <v xml:space="preserve">  </v>
          </cell>
          <cell r="K2154" t="str">
            <v xml:space="preserve">  </v>
          </cell>
          <cell r="L2154" t="str">
            <v xml:space="preserve">  </v>
          </cell>
          <cell r="M2154" t="str">
            <v xml:space="preserve">  </v>
          </cell>
          <cell r="N2154" t="str">
            <v xml:space="preserve">  </v>
          </cell>
          <cell r="O2154" t="str">
            <v xml:space="preserve">  </v>
          </cell>
          <cell r="P2154" t="str">
            <v xml:space="preserve">  </v>
          </cell>
        </row>
        <row r="2155">
          <cell r="H2155" t="str">
            <v xml:space="preserve">  </v>
          </cell>
          <cell r="I2155" t="str">
            <v xml:space="preserve">  </v>
          </cell>
          <cell r="J2155" t="str">
            <v xml:space="preserve">  </v>
          </cell>
          <cell r="K2155" t="str">
            <v xml:space="preserve">  </v>
          </cell>
          <cell r="L2155" t="str">
            <v xml:space="preserve">  </v>
          </cell>
          <cell r="M2155" t="str">
            <v xml:space="preserve">  </v>
          </cell>
          <cell r="N2155" t="str">
            <v xml:space="preserve">  </v>
          </cell>
          <cell r="O2155" t="str">
            <v xml:space="preserve">  </v>
          </cell>
          <cell r="P2155" t="str">
            <v xml:space="preserve">  </v>
          </cell>
        </row>
        <row r="2156">
          <cell r="C2156">
            <v>28082000</v>
          </cell>
          <cell r="D2156" t="str">
            <v>USD</v>
          </cell>
          <cell r="E2156" t="str">
            <v>BANCO OF CHINA</v>
          </cell>
          <cell r="F2156" t="str">
            <v>BANCO OF CHINA CAÑAR</v>
          </cell>
          <cell r="G2156" t="str">
            <v>GOBIERNO CENTRAL</v>
          </cell>
          <cell r="H2156" t="str">
            <v xml:space="preserve"> 31.07.2013 </v>
          </cell>
          <cell r="I2156">
            <v>59776118.329999998</v>
          </cell>
          <cell r="J2156" t="str">
            <v xml:space="preserve">  </v>
          </cell>
          <cell r="K2156">
            <v>14944029.6</v>
          </cell>
          <cell r="L2156">
            <v>2468984.5699999998</v>
          </cell>
          <cell r="M2156">
            <v>50000</v>
          </cell>
          <cell r="N2156" t="str">
            <v xml:space="preserve">  </v>
          </cell>
          <cell r="O2156" t="str">
            <v xml:space="preserve">  </v>
          </cell>
          <cell r="P2156">
            <v>44832088.729999997</v>
          </cell>
        </row>
        <row r="2157">
          <cell r="H2157" t="str">
            <v xml:space="preserve">  </v>
          </cell>
          <cell r="I2157" t="str">
            <v xml:space="preserve">  </v>
          </cell>
          <cell r="J2157" t="str">
            <v xml:space="preserve">  </v>
          </cell>
          <cell r="K2157" t="str">
            <v xml:space="preserve">  </v>
          </cell>
          <cell r="L2157" t="str">
            <v xml:space="preserve">  </v>
          </cell>
          <cell r="M2157" t="str">
            <v xml:space="preserve">  </v>
          </cell>
          <cell r="N2157" t="str">
            <v xml:space="preserve">  </v>
          </cell>
          <cell r="O2157" t="str">
            <v xml:space="preserve">  </v>
          </cell>
          <cell r="P2157" t="str">
            <v xml:space="preserve">  </v>
          </cell>
        </row>
        <row r="2158">
          <cell r="H2158" t="str">
            <v xml:space="preserve">  </v>
          </cell>
          <cell r="I2158" t="str">
            <v xml:space="preserve">  </v>
          </cell>
          <cell r="J2158" t="str">
            <v xml:space="preserve">  </v>
          </cell>
          <cell r="K2158" t="str">
            <v xml:space="preserve">  </v>
          </cell>
          <cell r="L2158" t="str">
            <v xml:space="preserve">  </v>
          </cell>
          <cell r="M2158" t="str">
            <v xml:space="preserve">  </v>
          </cell>
          <cell r="N2158" t="str">
            <v xml:space="preserve">  </v>
          </cell>
          <cell r="O2158" t="str">
            <v xml:space="preserve">  </v>
          </cell>
          <cell r="P2158" t="str">
            <v xml:space="preserve">  </v>
          </cell>
        </row>
        <row r="2159">
          <cell r="H2159" t="str">
            <v xml:space="preserve">  </v>
          </cell>
          <cell r="I2159" t="str">
            <v xml:space="preserve">  </v>
          </cell>
          <cell r="J2159" t="str">
            <v xml:space="preserve">  </v>
          </cell>
          <cell r="K2159" t="str">
            <v xml:space="preserve">  </v>
          </cell>
          <cell r="L2159" t="str">
            <v xml:space="preserve">  </v>
          </cell>
          <cell r="M2159" t="str">
            <v xml:space="preserve">  </v>
          </cell>
          <cell r="N2159" t="str">
            <v xml:space="preserve">  </v>
          </cell>
          <cell r="O2159" t="str">
            <v xml:space="preserve">  </v>
          </cell>
          <cell r="P2159" t="str">
            <v xml:space="preserve">  </v>
          </cell>
        </row>
        <row r="2160">
          <cell r="H2160" t="str">
            <v xml:space="preserve">  </v>
          </cell>
          <cell r="I2160" t="str">
            <v xml:space="preserve">  </v>
          </cell>
          <cell r="J2160" t="str">
            <v xml:space="preserve">  </v>
          </cell>
          <cell r="K2160" t="str">
            <v xml:space="preserve">  </v>
          </cell>
          <cell r="L2160" t="str">
            <v xml:space="preserve">  </v>
          </cell>
          <cell r="M2160" t="str">
            <v xml:space="preserve">  </v>
          </cell>
          <cell r="N2160" t="str">
            <v xml:space="preserve">  </v>
          </cell>
          <cell r="O2160" t="str">
            <v xml:space="preserve">  </v>
          </cell>
          <cell r="P2160" t="str">
            <v xml:space="preserve">  </v>
          </cell>
        </row>
        <row r="2161">
          <cell r="H2161" t="str">
            <v xml:space="preserve">  </v>
          </cell>
          <cell r="I2161" t="str">
            <v xml:space="preserve">  </v>
          </cell>
          <cell r="J2161" t="str">
            <v xml:space="preserve">  </v>
          </cell>
          <cell r="K2161" t="str">
            <v xml:space="preserve">  </v>
          </cell>
          <cell r="L2161" t="str">
            <v xml:space="preserve">  </v>
          </cell>
          <cell r="M2161" t="str">
            <v xml:space="preserve">  </v>
          </cell>
          <cell r="N2161" t="str">
            <v xml:space="preserve">  </v>
          </cell>
          <cell r="O2161" t="str">
            <v xml:space="preserve">  </v>
          </cell>
          <cell r="P2161" t="str">
            <v xml:space="preserve">  </v>
          </cell>
        </row>
        <row r="2162">
          <cell r="C2162">
            <v>28087000</v>
          </cell>
          <cell r="D2162" t="str">
            <v>EUR</v>
          </cell>
          <cell r="E2162" t="str">
            <v>UNICREDIT</v>
          </cell>
          <cell r="F2162" t="str">
            <v>UNICREDIT EUR.12.9</v>
          </cell>
          <cell r="G2162" t="str">
            <v>GOBIERNO CENTRAL</v>
          </cell>
          <cell r="H2162" t="str">
            <v xml:space="preserve"> 25.09.2014 </v>
          </cell>
          <cell r="I2162">
            <v>8022149.8590000002</v>
          </cell>
          <cell r="J2162" t="str">
            <v xml:space="preserve">  </v>
          </cell>
          <cell r="K2162" t="str">
            <v xml:space="preserve">  </v>
          </cell>
          <cell r="L2162" t="str">
            <v xml:space="preserve">  </v>
          </cell>
          <cell r="M2162" t="str">
            <v xml:space="preserve">  </v>
          </cell>
          <cell r="N2162" t="str">
            <v xml:space="preserve">  </v>
          </cell>
          <cell r="O2162" t="str">
            <v xml:space="preserve">  </v>
          </cell>
          <cell r="P2162">
            <v>8122644.642</v>
          </cell>
        </row>
        <row r="2163">
          <cell r="H2163" t="str">
            <v xml:space="preserve">  </v>
          </cell>
          <cell r="I2163" t="str">
            <v xml:space="preserve">  </v>
          </cell>
          <cell r="J2163" t="str">
            <v xml:space="preserve">  </v>
          </cell>
          <cell r="K2163" t="str">
            <v xml:space="preserve">  </v>
          </cell>
          <cell r="L2163" t="str">
            <v xml:space="preserve">  </v>
          </cell>
          <cell r="M2163" t="str">
            <v xml:space="preserve">  </v>
          </cell>
          <cell r="N2163" t="str">
            <v xml:space="preserve">  </v>
          </cell>
          <cell r="O2163" t="str">
            <v xml:space="preserve">  </v>
          </cell>
          <cell r="P2163" t="str">
            <v xml:space="preserve">  </v>
          </cell>
        </row>
        <row r="2164">
          <cell r="H2164" t="str">
            <v xml:space="preserve">  </v>
          </cell>
          <cell r="I2164" t="str">
            <v xml:space="preserve">  </v>
          </cell>
          <cell r="J2164" t="str">
            <v xml:space="preserve">  </v>
          </cell>
          <cell r="K2164" t="str">
            <v xml:space="preserve">  </v>
          </cell>
          <cell r="L2164" t="str">
            <v xml:space="preserve">  </v>
          </cell>
          <cell r="M2164" t="str">
            <v xml:space="preserve">  </v>
          </cell>
          <cell r="N2164" t="str">
            <v xml:space="preserve">  </v>
          </cell>
          <cell r="O2164" t="str">
            <v xml:space="preserve">  </v>
          </cell>
          <cell r="P2164" t="str">
            <v xml:space="preserve">  </v>
          </cell>
        </row>
        <row r="2165">
          <cell r="H2165" t="str">
            <v xml:space="preserve">  </v>
          </cell>
          <cell r="I2165" t="str">
            <v xml:space="preserve">  </v>
          </cell>
          <cell r="J2165" t="str">
            <v xml:space="preserve">  </v>
          </cell>
          <cell r="K2165" t="str">
            <v xml:space="preserve">  </v>
          </cell>
          <cell r="L2165" t="str">
            <v xml:space="preserve">  </v>
          </cell>
          <cell r="M2165" t="str">
            <v xml:space="preserve">  </v>
          </cell>
          <cell r="N2165" t="str">
            <v xml:space="preserve">  </v>
          </cell>
          <cell r="O2165" t="str">
            <v xml:space="preserve">  </v>
          </cell>
          <cell r="P2165" t="str">
            <v xml:space="preserve">  </v>
          </cell>
        </row>
        <row r="2166">
          <cell r="H2166" t="str">
            <v xml:space="preserve">  </v>
          </cell>
          <cell r="I2166" t="str">
            <v xml:space="preserve">  </v>
          </cell>
          <cell r="J2166" t="str">
            <v xml:space="preserve">  </v>
          </cell>
          <cell r="K2166" t="str">
            <v xml:space="preserve">  </v>
          </cell>
          <cell r="L2166" t="str">
            <v xml:space="preserve">  </v>
          </cell>
          <cell r="M2166" t="str">
            <v xml:space="preserve">  </v>
          </cell>
          <cell r="N2166" t="str">
            <v xml:space="preserve">  </v>
          </cell>
          <cell r="O2166" t="str">
            <v xml:space="preserve">  </v>
          </cell>
          <cell r="P2166" t="str">
            <v xml:space="preserve">  </v>
          </cell>
        </row>
        <row r="2167">
          <cell r="H2167" t="str">
            <v xml:space="preserve">  </v>
          </cell>
          <cell r="I2167" t="str">
            <v xml:space="preserve">  </v>
          </cell>
          <cell r="J2167" t="str">
            <v xml:space="preserve">  </v>
          </cell>
          <cell r="K2167" t="str">
            <v xml:space="preserve">  </v>
          </cell>
          <cell r="L2167" t="str">
            <v xml:space="preserve">  </v>
          </cell>
          <cell r="M2167" t="str">
            <v xml:space="preserve">  </v>
          </cell>
          <cell r="N2167" t="str">
            <v xml:space="preserve">  </v>
          </cell>
          <cell r="O2167" t="str">
            <v xml:space="preserve">  </v>
          </cell>
          <cell r="P2167" t="str">
            <v xml:space="preserve">  </v>
          </cell>
        </row>
        <row r="2168">
          <cell r="C2168">
            <v>28089000</v>
          </cell>
          <cell r="D2168" t="str">
            <v>USD</v>
          </cell>
          <cell r="E2168" t="str">
            <v>BANCO OF CHINA</v>
          </cell>
          <cell r="F2168" t="str">
            <v>BANK OF CHINA 10CARR</v>
          </cell>
          <cell r="G2168" t="str">
            <v>GOBIERNO CENTRAL</v>
          </cell>
          <cell r="H2168" t="str">
            <v xml:space="preserve"> 24.11.2014 </v>
          </cell>
          <cell r="I2168">
            <v>62270861.170000002</v>
          </cell>
          <cell r="J2168" t="str">
            <v xml:space="preserve">  </v>
          </cell>
          <cell r="K2168" t="str">
            <v xml:space="preserve">  </v>
          </cell>
          <cell r="L2168" t="str">
            <v xml:space="preserve">  </v>
          </cell>
          <cell r="M2168" t="str">
            <v xml:space="preserve">  </v>
          </cell>
          <cell r="N2168" t="str">
            <v xml:space="preserve">  </v>
          </cell>
          <cell r="O2168" t="str">
            <v xml:space="preserve">  </v>
          </cell>
          <cell r="P2168">
            <v>62270861.170000002</v>
          </cell>
        </row>
        <row r="2169">
          <cell r="H2169" t="str">
            <v xml:space="preserve">  </v>
          </cell>
          <cell r="I2169" t="str">
            <v xml:space="preserve">  </v>
          </cell>
          <cell r="J2169" t="str">
            <v xml:space="preserve">  </v>
          </cell>
          <cell r="K2169" t="str">
            <v xml:space="preserve">  </v>
          </cell>
          <cell r="L2169" t="str">
            <v xml:space="preserve">  </v>
          </cell>
          <cell r="M2169" t="str">
            <v xml:space="preserve">  </v>
          </cell>
          <cell r="N2169" t="str">
            <v xml:space="preserve">  </v>
          </cell>
          <cell r="O2169" t="str">
            <v xml:space="preserve">  </v>
          </cell>
          <cell r="P2169" t="str">
            <v xml:space="preserve">  </v>
          </cell>
        </row>
        <row r="2170">
          <cell r="H2170" t="str">
            <v xml:space="preserve">  </v>
          </cell>
          <cell r="I2170" t="str">
            <v xml:space="preserve">  </v>
          </cell>
          <cell r="J2170" t="str">
            <v xml:space="preserve">  </v>
          </cell>
          <cell r="K2170" t="str">
            <v xml:space="preserve">  </v>
          </cell>
          <cell r="L2170" t="str">
            <v xml:space="preserve">  </v>
          </cell>
          <cell r="M2170" t="str">
            <v xml:space="preserve">  </v>
          </cell>
          <cell r="N2170" t="str">
            <v xml:space="preserve">  </v>
          </cell>
          <cell r="O2170" t="str">
            <v xml:space="preserve">  </v>
          </cell>
          <cell r="P2170" t="str">
            <v xml:space="preserve">  </v>
          </cell>
        </row>
        <row r="2171">
          <cell r="H2171" t="str">
            <v xml:space="preserve">  </v>
          </cell>
          <cell r="I2171" t="str">
            <v xml:space="preserve">  </v>
          </cell>
          <cell r="J2171" t="str">
            <v xml:space="preserve">  </v>
          </cell>
          <cell r="K2171" t="str">
            <v xml:space="preserve">  </v>
          </cell>
          <cell r="L2171" t="str">
            <v xml:space="preserve">  </v>
          </cell>
          <cell r="M2171" t="str">
            <v xml:space="preserve">  </v>
          </cell>
          <cell r="N2171" t="str">
            <v xml:space="preserve">  </v>
          </cell>
          <cell r="O2171" t="str">
            <v xml:space="preserve">  </v>
          </cell>
          <cell r="P2171" t="str">
            <v xml:space="preserve">  </v>
          </cell>
        </row>
        <row r="2172">
          <cell r="H2172" t="str">
            <v xml:space="preserve">  </v>
          </cell>
          <cell r="I2172" t="str">
            <v xml:space="preserve">  </v>
          </cell>
          <cell r="J2172" t="str">
            <v xml:space="preserve">  </v>
          </cell>
          <cell r="K2172" t="str">
            <v xml:space="preserve">  </v>
          </cell>
          <cell r="L2172" t="str">
            <v xml:space="preserve">  </v>
          </cell>
          <cell r="M2172" t="str">
            <v xml:space="preserve">  </v>
          </cell>
          <cell r="N2172" t="str">
            <v xml:space="preserve">  </v>
          </cell>
          <cell r="O2172" t="str">
            <v xml:space="preserve">  </v>
          </cell>
          <cell r="P2172" t="str">
            <v xml:space="preserve">  </v>
          </cell>
        </row>
        <row r="2173">
          <cell r="H2173" t="str">
            <v xml:space="preserve">  </v>
          </cell>
          <cell r="I2173" t="str">
            <v xml:space="preserve">  </v>
          </cell>
          <cell r="J2173" t="str">
            <v xml:space="preserve">  </v>
          </cell>
          <cell r="K2173" t="str">
            <v xml:space="preserve">  </v>
          </cell>
          <cell r="L2173" t="str">
            <v xml:space="preserve">  </v>
          </cell>
          <cell r="M2173" t="str">
            <v xml:space="preserve">  </v>
          </cell>
          <cell r="N2173" t="str">
            <v xml:space="preserve">  </v>
          </cell>
          <cell r="O2173" t="str">
            <v xml:space="preserve">  </v>
          </cell>
          <cell r="P2173" t="str">
            <v xml:space="preserve">  </v>
          </cell>
        </row>
        <row r="2174">
          <cell r="C2174">
            <v>28090000</v>
          </cell>
          <cell r="D2174" t="str">
            <v>EUR</v>
          </cell>
          <cell r="E2174" t="str">
            <v>UNICREDIT</v>
          </cell>
          <cell r="F2174" t="str">
            <v>UNICREDIT BANK 6.0 M</v>
          </cell>
          <cell r="G2174" t="str">
            <v>GOBIERNO CENTRAL</v>
          </cell>
          <cell r="H2174" t="str">
            <v xml:space="preserve"> 11.12.2014 </v>
          </cell>
          <cell r="I2174">
            <v>3705631.6179999998</v>
          </cell>
          <cell r="J2174" t="str">
            <v xml:space="preserve">  </v>
          </cell>
          <cell r="K2174" t="str">
            <v xml:space="preserve">  </v>
          </cell>
          <cell r="L2174" t="str">
            <v xml:space="preserve">  </v>
          </cell>
          <cell r="M2174" t="str">
            <v xml:space="preserve">  </v>
          </cell>
          <cell r="N2174" t="str">
            <v xml:space="preserve">  </v>
          </cell>
          <cell r="O2174" t="str">
            <v xml:space="preserve">  </v>
          </cell>
          <cell r="P2174">
            <v>3752052.6710000001</v>
          </cell>
        </row>
        <row r="2175">
          <cell r="H2175" t="str">
            <v xml:space="preserve">  </v>
          </cell>
          <cell r="I2175" t="str">
            <v xml:space="preserve">  </v>
          </cell>
          <cell r="J2175" t="str">
            <v xml:space="preserve">  </v>
          </cell>
          <cell r="K2175" t="str">
            <v xml:space="preserve">  </v>
          </cell>
          <cell r="L2175" t="str">
            <v xml:space="preserve">  </v>
          </cell>
          <cell r="M2175" t="str">
            <v xml:space="preserve">  </v>
          </cell>
          <cell r="N2175" t="str">
            <v xml:space="preserve">  </v>
          </cell>
          <cell r="O2175" t="str">
            <v xml:space="preserve">  </v>
          </cell>
          <cell r="P2175" t="str">
            <v xml:space="preserve">  </v>
          </cell>
        </row>
        <row r="2176">
          <cell r="H2176" t="str">
            <v xml:space="preserve">  </v>
          </cell>
          <cell r="I2176" t="str">
            <v xml:space="preserve">  </v>
          </cell>
          <cell r="J2176" t="str">
            <v xml:space="preserve">  </v>
          </cell>
          <cell r="K2176" t="str">
            <v xml:space="preserve">  </v>
          </cell>
          <cell r="L2176" t="str">
            <v xml:space="preserve">  </v>
          </cell>
          <cell r="M2176" t="str">
            <v xml:space="preserve">  </v>
          </cell>
          <cell r="N2176" t="str">
            <v xml:space="preserve">  </v>
          </cell>
          <cell r="O2176" t="str">
            <v xml:space="preserve">  </v>
          </cell>
          <cell r="P2176" t="str">
            <v xml:space="preserve">  </v>
          </cell>
        </row>
        <row r="2177">
          <cell r="H2177" t="str">
            <v xml:space="preserve">  </v>
          </cell>
          <cell r="I2177" t="str">
            <v xml:space="preserve">  </v>
          </cell>
          <cell r="J2177" t="str">
            <v xml:space="preserve">  </v>
          </cell>
          <cell r="K2177" t="str">
            <v xml:space="preserve">  </v>
          </cell>
          <cell r="L2177" t="str">
            <v xml:space="preserve">  </v>
          </cell>
          <cell r="M2177" t="str">
            <v xml:space="preserve">  </v>
          </cell>
          <cell r="N2177" t="str">
            <v xml:space="preserve">  </v>
          </cell>
          <cell r="O2177" t="str">
            <v xml:space="preserve">  </v>
          </cell>
          <cell r="P2177" t="str">
            <v xml:space="preserve">  </v>
          </cell>
        </row>
        <row r="2178">
          <cell r="H2178" t="str">
            <v xml:space="preserve">  </v>
          </cell>
          <cell r="I2178" t="str">
            <v xml:space="preserve">  </v>
          </cell>
          <cell r="J2178" t="str">
            <v xml:space="preserve">  </v>
          </cell>
          <cell r="K2178" t="str">
            <v xml:space="preserve">  </v>
          </cell>
          <cell r="L2178" t="str">
            <v xml:space="preserve">  </v>
          </cell>
          <cell r="M2178" t="str">
            <v xml:space="preserve">  </v>
          </cell>
          <cell r="N2178" t="str">
            <v xml:space="preserve">  </v>
          </cell>
          <cell r="O2178" t="str">
            <v xml:space="preserve">  </v>
          </cell>
          <cell r="P2178" t="str">
            <v xml:space="preserve">  </v>
          </cell>
        </row>
        <row r="2179">
          <cell r="H2179" t="str">
            <v xml:space="preserve">  </v>
          </cell>
          <cell r="I2179" t="str">
            <v xml:space="preserve">  </v>
          </cell>
          <cell r="J2179" t="str">
            <v xml:space="preserve">  </v>
          </cell>
          <cell r="K2179" t="str">
            <v xml:space="preserve">  </v>
          </cell>
          <cell r="L2179" t="str">
            <v xml:space="preserve">  </v>
          </cell>
          <cell r="M2179" t="str">
            <v xml:space="preserve">  </v>
          </cell>
          <cell r="N2179" t="str">
            <v xml:space="preserve">  </v>
          </cell>
          <cell r="O2179" t="str">
            <v xml:space="preserve">  </v>
          </cell>
          <cell r="P2179" t="str">
            <v xml:space="preserve">  </v>
          </cell>
        </row>
        <row r="2180">
          <cell r="C2180">
            <v>28091000</v>
          </cell>
          <cell r="D2180" t="str">
            <v>USD</v>
          </cell>
          <cell r="E2180" t="str">
            <v>BEI</v>
          </cell>
          <cell r="F2180" t="str">
            <v>BEI</v>
          </cell>
          <cell r="G2180" t="str">
            <v>GOBIERNO CENTRAL</v>
          </cell>
          <cell r="H2180" t="str">
            <v xml:space="preserve"> 01.12.2014 </v>
          </cell>
          <cell r="I2180">
            <v>24376103.07</v>
          </cell>
          <cell r="J2180" t="str">
            <v xml:space="preserve">  </v>
          </cell>
          <cell r="K2180" t="str">
            <v xml:space="preserve">  </v>
          </cell>
          <cell r="L2180" t="str">
            <v xml:space="preserve">  </v>
          </cell>
          <cell r="M2180" t="str">
            <v xml:space="preserve">  </v>
          </cell>
          <cell r="N2180" t="str">
            <v xml:space="preserve">  </v>
          </cell>
          <cell r="O2180" t="str">
            <v xml:space="preserve">  </v>
          </cell>
          <cell r="P2180">
            <v>24376103.07</v>
          </cell>
        </row>
        <row r="2181">
          <cell r="H2181" t="str">
            <v xml:space="preserve">  </v>
          </cell>
          <cell r="I2181" t="str">
            <v xml:space="preserve">  </v>
          </cell>
          <cell r="J2181" t="str">
            <v xml:space="preserve">  </v>
          </cell>
          <cell r="K2181" t="str">
            <v xml:space="preserve">  </v>
          </cell>
          <cell r="L2181" t="str">
            <v xml:space="preserve">  </v>
          </cell>
          <cell r="M2181" t="str">
            <v xml:space="preserve">  </v>
          </cell>
          <cell r="N2181" t="str">
            <v xml:space="preserve">  </v>
          </cell>
          <cell r="O2181" t="str">
            <v xml:space="preserve">  </v>
          </cell>
          <cell r="P2181" t="str">
            <v xml:space="preserve">  </v>
          </cell>
        </row>
        <row r="2182">
          <cell r="H2182" t="str">
            <v xml:space="preserve">  </v>
          </cell>
          <cell r="I2182" t="str">
            <v xml:space="preserve">  </v>
          </cell>
          <cell r="J2182" t="str">
            <v xml:space="preserve">  </v>
          </cell>
          <cell r="K2182" t="str">
            <v xml:space="preserve">  </v>
          </cell>
          <cell r="L2182" t="str">
            <v xml:space="preserve">  </v>
          </cell>
          <cell r="M2182" t="str">
            <v xml:space="preserve">  </v>
          </cell>
          <cell r="N2182" t="str">
            <v xml:space="preserve">  </v>
          </cell>
          <cell r="O2182" t="str">
            <v xml:space="preserve">  </v>
          </cell>
          <cell r="P2182" t="str">
            <v xml:space="preserve">  </v>
          </cell>
        </row>
        <row r="2183">
          <cell r="H2183" t="str">
            <v xml:space="preserve">  </v>
          </cell>
          <cell r="I2183" t="str">
            <v xml:space="preserve">  </v>
          </cell>
          <cell r="J2183" t="str">
            <v xml:space="preserve">  </v>
          </cell>
          <cell r="K2183" t="str">
            <v xml:space="preserve">  </v>
          </cell>
          <cell r="L2183" t="str">
            <v xml:space="preserve">  </v>
          </cell>
          <cell r="M2183" t="str">
            <v xml:space="preserve">  </v>
          </cell>
          <cell r="N2183" t="str">
            <v xml:space="preserve">  </v>
          </cell>
          <cell r="O2183" t="str">
            <v xml:space="preserve">  </v>
          </cell>
          <cell r="P2183" t="str">
            <v xml:space="preserve">  </v>
          </cell>
        </row>
        <row r="2184">
          <cell r="H2184" t="str">
            <v xml:space="preserve">  </v>
          </cell>
          <cell r="I2184" t="str">
            <v xml:space="preserve">  </v>
          </cell>
          <cell r="J2184" t="str">
            <v xml:space="preserve">  </v>
          </cell>
          <cell r="K2184" t="str">
            <v xml:space="preserve">  </v>
          </cell>
          <cell r="L2184" t="str">
            <v xml:space="preserve">  </v>
          </cell>
          <cell r="M2184" t="str">
            <v xml:space="preserve">  </v>
          </cell>
          <cell r="N2184" t="str">
            <v xml:space="preserve">  </v>
          </cell>
          <cell r="O2184" t="str">
            <v xml:space="preserve">  </v>
          </cell>
          <cell r="P2184" t="str">
            <v xml:space="preserve">  </v>
          </cell>
        </row>
        <row r="2185">
          <cell r="H2185" t="str">
            <v xml:space="preserve">  </v>
          </cell>
          <cell r="I2185" t="str">
            <v xml:space="preserve">  </v>
          </cell>
          <cell r="J2185" t="str">
            <v xml:space="preserve">  </v>
          </cell>
          <cell r="K2185" t="str">
            <v xml:space="preserve">  </v>
          </cell>
          <cell r="L2185" t="str">
            <v xml:space="preserve">  </v>
          </cell>
          <cell r="M2185" t="str">
            <v xml:space="preserve">  </v>
          </cell>
          <cell r="N2185" t="str">
            <v xml:space="preserve">  </v>
          </cell>
          <cell r="O2185" t="str">
            <v xml:space="preserve">  </v>
          </cell>
          <cell r="P2185" t="str">
            <v xml:space="preserve">  </v>
          </cell>
        </row>
        <row r="2186">
          <cell r="C2186">
            <v>28092000</v>
          </cell>
          <cell r="D2186" t="str">
            <v>USD</v>
          </cell>
          <cell r="E2186" t="str">
            <v>DEUTSCHE BANK ESPAÑA</v>
          </cell>
          <cell r="F2186" t="str">
            <v>DEUTSCHE USD.88.0M</v>
          </cell>
          <cell r="G2186" t="str">
            <v>GOBIERNO CENTRAL</v>
          </cell>
          <cell r="H2186" t="str">
            <v xml:space="preserve"> 26.02.2015 </v>
          </cell>
          <cell r="I2186">
            <v>7409060.8700000001</v>
          </cell>
          <cell r="J2186" t="str">
            <v xml:space="preserve">  </v>
          </cell>
          <cell r="K2186" t="str">
            <v xml:space="preserve">  </v>
          </cell>
          <cell r="L2186" t="str">
            <v xml:space="preserve">  </v>
          </cell>
          <cell r="M2186" t="str">
            <v xml:space="preserve">  </v>
          </cell>
          <cell r="N2186" t="str">
            <v xml:space="preserve">  </v>
          </cell>
          <cell r="O2186" t="str">
            <v xml:space="preserve">  </v>
          </cell>
          <cell r="P2186">
            <v>7409060.8700000001</v>
          </cell>
        </row>
        <row r="2187">
          <cell r="H2187" t="str">
            <v xml:space="preserve">  </v>
          </cell>
          <cell r="I2187" t="str">
            <v xml:space="preserve">  </v>
          </cell>
          <cell r="J2187" t="str">
            <v xml:space="preserve">  </v>
          </cell>
          <cell r="K2187" t="str">
            <v xml:space="preserve">  </v>
          </cell>
          <cell r="L2187" t="str">
            <v xml:space="preserve">  </v>
          </cell>
          <cell r="M2187" t="str">
            <v xml:space="preserve">  </v>
          </cell>
          <cell r="N2187" t="str">
            <v xml:space="preserve">  </v>
          </cell>
          <cell r="O2187" t="str">
            <v xml:space="preserve">  </v>
          </cell>
          <cell r="P2187" t="str">
            <v xml:space="preserve">  </v>
          </cell>
        </row>
        <row r="2188">
          <cell r="H2188" t="str">
            <v xml:space="preserve">  </v>
          </cell>
          <cell r="I2188" t="str">
            <v xml:space="preserve">  </v>
          </cell>
          <cell r="J2188" t="str">
            <v xml:space="preserve">  </v>
          </cell>
          <cell r="K2188" t="str">
            <v xml:space="preserve">  </v>
          </cell>
          <cell r="L2188" t="str">
            <v xml:space="preserve">  </v>
          </cell>
          <cell r="M2188" t="str">
            <v xml:space="preserve">  </v>
          </cell>
          <cell r="N2188" t="str">
            <v xml:space="preserve">  </v>
          </cell>
          <cell r="O2188" t="str">
            <v xml:space="preserve">  </v>
          </cell>
          <cell r="P2188" t="str">
            <v xml:space="preserve">  </v>
          </cell>
        </row>
        <row r="2189">
          <cell r="H2189" t="str">
            <v xml:space="preserve">  </v>
          </cell>
          <cell r="I2189" t="str">
            <v xml:space="preserve">  </v>
          </cell>
          <cell r="J2189" t="str">
            <v xml:space="preserve">  </v>
          </cell>
          <cell r="K2189" t="str">
            <v xml:space="preserve">  </v>
          </cell>
          <cell r="L2189" t="str">
            <v xml:space="preserve">  </v>
          </cell>
          <cell r="M2189" t="str">
            <v xml:space="preserve">  </v>
          </cell>
          <cell r="N2189" t="str">
            <v xml:space="preserve">  </v>
          </cell>
          <cell r="O2189" t="str">
            <v xml:space="preserve">  </v>
          </cell>
          <cell r="P2189" t="str">
            <v xml:space="preserve">  </v>
          </cell>
        </row>
        <row r="2190">
          <cell r="H2190" t="str">
            <v xml:space="preserve">  </v>
          </cell>
          <cell r="I2190" t="str">
            <v xml:space="preserve">  </v>
          </cell>
          <cell r="J2190" t="str">
            <v xml:space="preserve">  </v>
          </cell>
          <cell r="K2190" t="str">
            <v xml:space="preserve">  </v>
          </cell>
          <cell r="L2190" t="str">
            <v xml:space="preserve">  </v>
          </cell>
          <cell r="M2190" t="str">
            <v xml:space="preserve">  </v>
          </cell>
          <cell r="N2190" t="str">
            <v xml:space="preserve">  </v>
          </cell>
          <cell r="O2190" t="str">
            <v xml:space="preserve">  </v>
          </cell>
          <cell r="P2190" t="str">
            <v xml:space="preserve">  </v>
          </cell>
        </row>
        <row r="2191">
          <cell r="H2191" t="str">
            <v xml:space="preserve">  </v>
          </cell>
          <cell r="I2191" t="str">
            <v xml:space="preserve">  </v>
          </cell>
          <cell r="J2191" t="str">
            <v xml:space="preserve">  </v>
          </cell>
          <cell r="K2191" t="str">
            <v xml:space="preserve">  </v>
          </cell>
          <cell r="L2191" t="str">
            <v xml:space="preserve">  </v>
          </cell>
          <cell r="M2191" t="str">
            <v xml:space="preserve">  </v>
          </cell>
          <cell r="N2191" t="str">
            <v xml:space="preserve">  </v>
          </cell>
          <cell r="O2191" t="str">
            <v xml:space="preserve">  </v>
          </cell>
          <cell r="P2191" t="str">
            <v xml:space="preserve">  </v>
          </cell>
        </row>
        <row r="2192">
          <cell r="C2192">
            <v>28093000</v>
          </cell>
          <cell r="D2192" t="str">
            <v>USD</v>
          </cell>
          <cell r="E2192" t="str">
            <v>BANCO OF CHINA</v>
          </cell>
          <cell r="F2192" t="str">
            <v>BANCO OF CHINA 3 CAR</v>
          </cell>
          <cell r="G2192" t="str">
            <v>GOBIERNO CENTRAL</v>
          </cell>
          <cell r="H2192" t="str">
            <v xml:space="preserve"> 31.03.2015 </v>
          </cell>
          <cell r="I2192">
            <v>20458975.210000001</v>
          </cell>
          <cell r="J2192" t="str">
            <v xml:space="preserve">  </v>
          </cell>
          <cell r="K2192" t="str">
            <v xml:space="preserve">  </v>
          </cell>
          <cell r="L2192" t="str">
            <v xml:space="preserve">  </v>
          </cell>
          <cell r="M2192" t="str">
            <v xml:space="preserve">  </v>
          </cell>
          <cell r="N2192" t="str">
            <v xml:space="preserve">  </v>
          </cell>
          <cell r="O2192" t="str">
            <v xml:space="preserve">  </v>
          </cell>
          <cell r="P2192">
            <v>20458975.210000001</v>
          </cell>
        </row>
        <row r="2193">
          <cell r="H2193" t="str">
            <v xml:space="preserve">  </v>
          </cell>
          <cell r="I2193" t="str">
            <v xml:space="preserve">  </v>
          </cell>
          <cell r="J2193" t="str">
            <v xml:space="preserve">  </v>
          </cell>
          <cell r="K2193" t="str">
            <v xml:space="preserve">  </v>
          </cell>
          <cell r="L2193" t="str">
            <v xml:space="preserve">  </v>
          </cell>
          <cell r="M2193" t="str">
            <v xml:space="preserve">  </v>
          </cell>
          <cell r="N2193" t="str">
            <v xml:space="preserve">  </v>
          </cell>
          <cell r="O2193" t="str">
            <v xml:space="preserve">  </v>
          </cell>
          <cell r="P2193" t="str">
            <v xml:space="preserve">  </v>
          </cell>
        </row>
        <row r="2194">
          <cell r="H2194" t="str">
            <v xml:space="preserve">  </v>
          </cell>
          <cell r="I2194" t="str">
            <v xml:space="preserve">  </v>
          </cell>
          <cell r="J2194" t="str">
            <v xml:space="preserve">  </v>
          </cell>
          <cell r="K2194" t="str">
            <v xml:space="preserve">  </v>
          </cell>
          <cell r="L2194" t="str">
            <v xml:space="preserve">  </v>
          </cell>
          <cell r="M2194" t="str">
            <v xml:space="preserve">  </v>
          </cell>
          <cell r="N2194" t="str">
            <v xml:space="preserve">  </v>
          </cell>
          <cell r="O2194" t="str">
            <v xml:space="preserve">  </v>
          </cell>
          <cell r="P2194" t="str">
            <v xml:space="preserve">  </v>
          </cell>
        </row>
        <row r="2195">
          <cell r="H2195" t="str">
            <v xml:space="preserve">  </v>
          </cell>
          <cell r="I2195" t="str">
            <v xml:space="preserve">  </v>
          </cell>
          <cell r="J2195" t="str">
            <v xml:space="preserve">  </v>
          </cell>
          <cell r="K2195" t="str">
            <v xml:space="preserve">  </v>
          </cell>
          <cell r="L2195" t="str">
            <v xml:space="preserve">  </v>
          </cell>
          <cell r="M2195" t="str">
            <v xml:space="preserve">  </v>
          </cell>
          <cell r="N2195" t="str">
            <v xml:space="preserve">  </v>
          </cell>
          <cell r="O2195" t="str">
            <v xml:space="preserve">  </v>
          </cell>
          <cell r="P2195" t="str">
            <v xml:space="preserve">  </v>
          </cell>
        </row>
        <row r="2196">
          <cell r="H2196" t="str">
            <v xml:space="preserve">  </v>
          </cell>
          <cell r="I2196" t="str">
            <v xml:space="preserve">  </v>
          </cell>
          <cell r="J2196" t="str">
            <v xml:space="preserve">  </v>
          </cell>
          <cell r="K2196" t="str">
            <v xml:space="preserve">  </v>
          </cell>
          <cell r="L2196" t="str">
            <v xml:space="preserve">  </v>
          </cell>
          <cell r="M2196" t="str">
            <v xml:space="preserve">  </v>
          </cell>
          <cell r="N2196" t="str">
            <v xml:space="preserve">  </v>
          </cell>
          <cell r="O2196" t="str">
            <v xml:space="preserve">  </v>
          </cell>
          <cell r="P2196" t="str">
            <v xml:space="preserve">  </v>
          </cell>
        </row>
        <row r="2197">
          <cell r="H2197" t="str">
            <v xml:space="preserve">  </v>
          </cell>
          <cell r="I2197" t="str">
            <v xml:space="preserve">  </v>
          </cell>
          <cell r="J2197" t="str">
            <v xml:space="preserve">  </v>
          </cell>
          <cell r="K2197" t="str">
            <v xml:space="preserve">  </v>
          </cell>
          <cell r="L2197" t="str">
            <v xml:space="preserve">  </v>
          </cell>
          <cell r="M2197" t="str">
            <v xml:space="preserve">  </v>
          </cell>
          <cell r="N2197" t="str">
            <v xml:space="preserve">  </v>
          </cell>
          <cell r="O2197" t="str">
            <v xml:space="preserve">  </v>
          </cell>
          <cell r="P2197" t="str">
            <v xml:space="preserve">  </v>
          </cell>
        </row>
        <row r="2198">
          <cell r="C2198">
            <v>28095000</v>
          </cell>
          <cell r="D2198" t="str">
            <v>USD</v>
          </cell>
          <cell r="E2198" t="str">
            <v>BEI</v>
          </cell>
          <cell r="F2198" t="str">
            <v>BEI</v>
          </cell>
          <cell r="G2198" t="str">
            <v>EMAPAG-EP</v>
          </cell>
          <cell r="H2198" t="str">
            <v xml:space="preserve"> 29.07.2015 </v>
          </cell>
          <cell r="I2198">
            <v>74856748.329999998</v>
          </cell>
          <cell r="J2198" t="str">
            <v xml:space="preserve">  </v>
          </cell>
          <cell r="K2198" t="str">
            <v xml:space="preserve">  </v>
          </cell>
          <cell r="L2198" t="str">
            <v xml:space="preserve">  </v>
          </cell>
          <cell r="M2198" t="str">
            <v xml:space="preserve">  </v>
          </cell>
          <cell r="N2198" t="str">
            <v xml:space="preserve">  </v>
          </cell>
          <cell r="O2198" t="str">
            <v xml:space="preserve">  </v>
          </cell>
          <cell r="P2198">
            <v>74856748.329999998</v>
          </cell>
        </row>
        <row r="2199">
          <cell r="H2199" t="str">
            <v xml:space="preserve">  </v>
          </cell>
          <cell r="I2199" t="str">
            <v xml:space="preserve">  </v>
          </cell>
          <cell r="J2199" t="str">
            <v xml:space="preserve">  </v>
          </cell>
          <cell r="K2199" t="str">
            <v xml:space="preserve">  </v>
          </cell>
          <cell r="L2199" t="str">
            <v xml:space="preserve">  </v>
          </cell>
          <cell r="M2199" t="str">
            <v xml:space="preserve">  </v>
          </cell>
          <cell r="N2199" t="str">
            <v xml:space="preserve">  </v>
          </cell>
          <cell r="O2199" t="str">
            <v xml:space="preserve">  </v>
          </cell>
          <cell r="P2199" t="str">
            <v xml:space="preserve">  </v>
          </cell>
        </row>
        <row r="2200">
          <cell r="H2200" t="str">
            <v xml:space="preserve">  </v>
          </cell>
          <cell r="I2200" t="str">
            <v xml:space="preserve">  </v>
          </cell>
          <cell r="J2200" t="str">
            <v xml:space="preserve">  </v>
          </cell>
          <cell r="K2200" t="str">
            <v xml:space="preserve">  </v>
          </cell>
          <cell r="L2200" t="str">
            <v xml:space="preserve">  </v>
          </cell>
          <cell r="M2200" t="str">
            <v xml:space="preserve">  </v>
          </cell>
          <cell r="N2200" t="str">
            <v xml:space="preserve">  </v>
          </cell>
          <cell r="O2200" t="str">
            <v xml:space="preserve">  </v>
          </cell>
          <cell r="P2200" t="str">
            <v xml:space="preserve">  </v>
          </cell>
        </row>
        <row r="2201">
          <cell r="H2201" t="str">
            <v xml:space="preserve">  </v>
          </cell>
          <cell r="I2201" t="str">
            <v xml:space="preserve">  </v>
          </cell>
          <cell r="J2201" t="str">
            <v xml:space="preserve">  </v>
          </cell>
          <cell r="K2201" t="str">
            <v xml:space="preserve">  </v>
          </cell>
          <cell r="L2201" t="str">
            <v xml:space="preserve">  </v>
          </cell>
          <cell r="M2201" t="str">
            <v xml:space="preserve">  </v>
          </cell>
          <cell r="N2201" t="str">
            <v xml:space="preserve">  </v>
          </cell>
          <cell r="O2201" t="str">
            <v xml:space="preserve">  </v>
          </cell>
          <cell r="P2201" t="str">
            <v xml:space="preserve">  </v>
          </cell>
        </row>
        <row r="2202">
          <cell r="H2202" t="str">
            <v xml:space="preserve">  </v>
          </cell>
          <cell r="I2202" t="str">
            <v xml:space="preserve">  </v>
          </cell>
          <cell r="J2202" t="str">
            <v xml:space="preserve">  </v>
          </cell>
          <cell r="K2202" t="str">
            <v xml:space="preserve">  </v>
          </cell>
          <cell r="L2202" t="str">
            <v xml:space="preserve">  </v>
          </cell>
          <cell r="M2202" t="str">
            <v xml:space="preserve">  </v>
          </cell>
          <cell r="N2202" t="str">
            <v xml:space="preserve">  </v>
          </cell>
          <cell r="O2202" t="str">
            <v xml:space="preserve">  </v>
          </cell>
          <cell r="P2202" t="str">
            <v xml:space="preserve">  </v>
          </cell>
        </row>
        <row r="2203">
          <cell r="H2203" t="str">
            <v xml:space="preserve">  </v>
          </cell>
          <cell r="I2203" t="str">
            <v xml:space="preserve">  </v>
          </cell>
          <cell r="J2203" t="str">
            <v xml:space="preserve">  </v>
          </cell>
          <cell r="K2203" t="str">
            <v xml:space="preserve">  </v>
          </cell>
          <cell r="L2203" t="str">
            <v xml:space="preserve">  </v>
          </cell>
          <cell r="M2203" t="str">
            <v xml:space="preserve">  </v>
          </cell>
          <cell r="N2203" t="str">
            <v xml:space="preserve">  </v>
          </cell>
          <cell r="O2203" t="str">
            <v xml:space="preserve">  </v>
          </cell>
          <cell r="P2203" t="str">
            <v xml:space="preserve">  </v>
          </cell>
        </row>
        <row r="2204">
          <cell r="C2204">
            <v>28099000</v>
          </cell>
          <cell r="D2204" t="str">
            <v>USD</v>
          </cell>
          <cell r="E2204" t="str">
            <v>BEI</v>
          </cell>
          <cell r="F2204" t="str">
            <v>BEI USD.175.0 M.</v>
          </cell>
          <cell r="G2204" t="str">
            <v>GOBIERNO CENTRAL</v>
          </cell>
          <cell r="H2204" t="str">
            <v xml:space="preserve"> 14.11.2016 </v>
          </cell>
          <cell r="I2204">
            <v>147906250</v>
          </cell>
          <cell r="J2204" t="str">
            <v xml:space="preserve">  </v>
          </cell>
          <cell r="K2204" t="str">
            <v xml:space="preserve">  </v>
          </cell>
          <cell r="L2204">
            <v>2299000</v>
          </cell>
          <cell r="M2204" t="str">
            <v xml:space="preserve">  </v>
          </cell>
          <cell r="N2204" t="str">
            <v xml:space="preserve">  </v>
          </cell>
          <cell r="O2204" t="str">
            <v xml:space="preserve">  </v>
          </cell>
          <cell r="P2204">
            <v>147906250</v>
          </cell>
        </row>
        <row r="2205">
          <cell r="H2205" t="str">
            <v xml:space="preserve">  </v>
          </cell>
          <cell r="I2205" t="str">
            <v xml:space="preserve">  </v>
          </cell>
          <cell r="J2205" t="str">
            <v xml:space="preserve">  </v>
          </cell>
          <cell r="K2205" t="str">
            <v xml:space="preserve">  </v>
          </cell>
          <cell r="L2205" t="str">
            <v xml:space="preserve">  </v>
          </cell>
          <cell r="M2205" t="str">
            <v xml:space="preserve">  </v>
          </cell>
          <cell r="N2205" t="str">
            <v xml:space="preserve">  </v>
          </cell>
          <cell r="O2205" t="str">
            <v xml:space="preserve">  </v>
          </cell>
          <cell r="P2205" t="str">
            <v xml:space="preserve">  </v>
          </cell>
        </row>
        <row r="2206">
          <cell r="H2206" t="str">
            <v xml:space="preserve">  </v>
          </cell>
          <cell r="I2206" t="str">
            <v xml:space="preserve">  </v>
          </cell>
          <cell r="J2206" t="str">
            <v xml:space="preserve">  </v>
          </cell>
          <cell r="K2206" t="str">
            <v xml:space="preserve">  </v>
          </cell>
          <cell r="L2206" t="str">
            <v xml:space="preserve">  </v>
          </cell>
          <cell r="M2206" t="str">
            <v xml:space="preserve">  </v>
          </cell>
          <cell r="N2206" t="str">
            <v xml:space="preserve">  </v>
          </cell>
          <cell r="O2206" t="str">
            <v xml:space="preserve">  </v>
          </cell>
          <cell r="P2206" t="str">
            <v xml:space="preserve">  </v>
          </cell>
        </row>
        <row r="2207">
          <cell r="H2207" t="str">
            <v xml:space="preserve">  </v>
          </cell>
          <cell r="I2207" t="str">
            <v xml:space="preserve">  </v>
          </cell>
          <cell r="J2207" t="str">
            <v xml:space="preserve">  </v>
          </cell>
          <cell r="K2207" t="str">
            <v xml:space="preserve">  </v>
          </cell>
          <cell r="L2207" t="str">
            <v xml:space="preserve">  </v>
          </cell>
          <cell r="M2207" t="str">
            <v xml:space="preserve">  </v>
          </cell>
          <cell r="N2207" t="str">
            <v xml:space="preserve">  </v>
          </cell>
          <cell r="O2207" t="str">
            <v xml:space="preserve">  </v>
          </cell>
          <cell r="P2207" t="str">
            <v xml:space="preserve">  </v>
          </cell>
        </row>
        <row r="2208">
          <cell r="H2208" t="str">
            <v xml:space="preserve">  </v>
          </cell>
          <cell r="I2208" t="str">
            <v xml:space="preserve">  </v>
          </cell>
          <cell r="J2208" t="str">
            <v xml:space="preserve">  </v>
          </cell>
          <cell r="K2208" t="str">
            <v xml:space="preserve">  </v>
          </cell>
          <cell r="L2208" t="str">
            <v xml:space="preserve">  </v>
          </cell>
          <cell r="M2208" t="str">
            <v xml:space="preserve">  </v>
          </cell>
          <cell r="N2208" t="str">
            <v xml:space="preserve">  </v>
          </cell>
          <cell r="O2208" t="str">
            <v xml:space="preserve">  </v>
          </cell>
          <cell r="P2208" t="str">
            <v xml:space="preserve">  </v>
          </cell>
        </row>
        <row r="2209">
          <cell r="H2209" t="str">
            <v xml:space="preserve">  </v>
          </cell>
          <cell r="I2209" t="str">
            <v xml:space="preserve">  </v>
          </cell>
          <cell r="J2209" t="str">
            <v xml:space="preserve">  </v>
          </cell>
          <cell r="K2209" t="str">
            <v xml:space="preserve">  </v>
          </cell>
          <cell r="L2209" t="str">
            <v xml:space="preserve">  </v>
          </cell>
          <cell r="M2209" t="str">
            <v xml:space="preserve">  </v>
          </cell>
          <cell r="N2209" t="str">
            <v xml:space="preserve">  </v>
          </cell>
          <cell r="O2209" t="str">
            <v xml:space="preserve">  </v>
          </cell>
          <cell r="P2209" t="str">
            <v xml:space="preserve">  </v>
          </cell>
        </row>
        <row r="2210">
          <cell r="C2210">
            <v>28101000</v>
          </cell>
          <cell r="D2210" t="str">
            <v>USD</v>
          </cell>
          <cell r="E2210" t="str">
            <v>BEI</v>
          </cell>
          <cell r="F2210" t="str">
            <v>BEI USD 72.9 M</v>
          </cell>
          <cell r="G2210" t="str">
            <v>GOBIERNO CENTRAL</v>
          </cell>
          <cell r="H2210" t="str">
            <v xml:space="preserve"> 28.12.2016 </v>
          </cell>
          <cell r="I2210">
            <v>9726266.6600000001</v>
          </cell>
          <cell r="J2210" t="str">
            <v xml:space="preserve">  </v>
          </cell>
          <cell r="K2210" t="str">
            <v xml:space="preserve">  </v>
          </cell>
          <cell r="L2210" t="str">
            <v xml:space="preserve">  </v>
          </cell>
          <cell r="M2210">
            <v>43768.46</v>
          </cell>
          <cell r="N2210" t="str">
            <v xml:space="preserve">  </v>
          </cell>
          <cell r="O2210" t="str">
            <v xml:space="preserve">  </v>
          </cell>
          <cell r="P2210">
            <v>9726266.6600000001</v>
          </cell>
        </row>
        <row r="2211">
          <cell r="H2211" t="str">
            <v xml:space="preserve">  </v>
          </cell>
          <cell r="I2211" t="str">
            <v xml:space="preserve">  </v>
          </cell>
          <cell r="J2211" t="str">
            <v xml:space="preserve">  </v>
          </cell>
          <cell r="K2211" t="str">
            <v xml:space="preserve">  </v>
          </cell>
          <cell r="L2211" t="str">
            <v xml:space="preserve">  </v>
          </cell>
          <cell r="M2211" t="str">
            <v xml:space="preserve">  </v>
          </cell>
          <cell r="N2211" t="str">
            <v xml:space="preserve">  </v>
          </cell>
          <cell r="O2211" t="str">
            <v xml:space="preserve">  </v>
          </cell>
          <cell r="P2211" t="str">
            <v xml:space="preserve">  </v>
          </cell>
        </row>
        <row r="2212">
          <cell r="H2212" t="str">
            <v xml:space="preserve">  </v>
          </cell>
          <cell r="I2212" t="str">
            <v xml:space="preserve">  </v>
          </cell>
          <cell r="J2212" t="str">
            <v xml:space="preserve">  </v>
          </cell>
          <cell r="K2212" t="str">
            <v xml:space="preserve">  </v>
          </cell>
          <cell r="L2212" t="str">
            <v xml:space="preserve">  </v>
          </cell>
          <cell r="M2212" t="str">
            <v xml:space="preserve">  </v>
          </cell>
          <cell r="N2212" t="str">
            <v xml:space="preserve">  </v>
          </cell>
          <cell r="O2212" t="str">
            <v xml:space="preserve">  </v>
          </cell>
          <cell r="P2212" t="str">
            <v xml:space="preserve">  </v>
          </cell>
        </row>
        <row r="2213">
          <cell r="H2213" t="str">
            <v xml:space="preserve">  </v>
          </cell>
          <cell r="I2213" t="str">
            <v xml:space="preserve">  </v>
          </cell>
          <cell r="J2213" t="str">
            <v xml:space="preserve">  </v>
          </cell>
          <cell r="K2213" t="str">
            <v xml:space="preserve">  </v>
          </cell>
          <cell r="L2213" t="str">
            <v xml:space="preserve">  </v>
          </cell>
          <cell r="M2213" t="str">
            <v xml:space="preserve">  </v>
          </cell>
          <cell r="N2213" t="str">
            <v xml:space="preserve">  </v>
          </cell>
          <cell r="O2213" t="str">
            <v xml:space="preserve">  </v>
          </cell>
          <cell r="P2213" t="str">
            <v xml:space="preserve">  </v>
          </cell>
        </row>
        <row r="2214">
          <cell r="H2214" t="str">
            <v xml:space="preserve">  </v>
          </cell>
          <cell r="I2214" t="str">
            <v xml:space="preserve">  </v>
          </cell>
          <cell r="J2214" t="str">
            <v xml:space="preserve">  </v>
          </cell>
          <cell r="K2214" t="str">
            <v xml:space="preserve">  </v>
          </cell>
          <cell r="L2214" t="str">
            <v xml:space="preserve">  </v>
          </cell>
          <cell r="M2214" t="str">
            <v xml:space="preserve">  </v>
          </cell>
          <cell r="N2214" t="str">
            <v xml:space="preserve">  </v>
          </cell>
          <cell r="O2214" t="str">
            <v xml:space="preserve">  </v>
          </cell>
          <cell r="P2214" t="str">
            <v xml:space="preserve">  </v>
          </cell>
        </row>
        <row r="2215">
          <cell r="H2215" t="str">
            <v xml:space="preserve">  </v>
          </cell>
          <cell r="I2215" t="str">
            <v xml:space="preserve">  </v>
          </cell>
          <cell r="J2215" t="str">
            <v xml:space="preserve">  </v>
          </cell>
          <cell r="K2215" t="str">
            <v xml:space="preserve">  </v>
          </cell>
          <cell r="L2215" t="str">
            <v xml:space="preserve">  </v>
          </cell>
          <cell r="M2215" t="str">
            <v xml:space="preserve">  </v>
          </cell>
          <cell r="N2215" t="str">
            <v xml:space="preserve">  </v>
          </cell>
          <cell r="O2215" t="str">
            <v xml:space="preserve">  </v>
          </cell>
          <cell r="P2215" t="str">
            <v xml:space="preserve">  </v>
          </cell>
        </row>
        <row r="2216">
          <cell r="C2216">
            <v>28110000</v>
          </cell>
          <cell r="D2216" t="str">
            <v>USD</v>
          </cell>
          <cell r="E2216" t="str">
            <v>BEI</v>
          </cell>
          <cell r="F2216" t="str">
            <v>BEI ETAPA EP</v>
          </cell>
          <cell r="G2216" t="str">
            <v>ETAPA  EP CUENCA</v>
          </cell>
          <cell r="H2216" t="str">
            <v xml:space="preserve"> 24.01.2020 </v>
          </cell>
          <cell r="I2216">
            <v>4025488.25</v>
          </cell>
          <cell r="J2216" t="str">
            <v xml:space="preserve">  </v>
          </cell>
          <cell r="K2216" t="str">
            <v xml:space="preserve">  </v>
          </cell>
          <cell r="L2216" t="str">
            <v xml:space="preserve">  </v>
          </cell>
          <cell r="M2216" t="str">
            <v xml:space="preserve">  </v>
          </cell>
          <cell r="N2216" t="str">
            <v xml:space="preserve">  </v>
          </cell>
          <cell r="O2216" t="str">
            <v xml:space="preserve">  </v>
          </cell>
          <cell r="P2216">
            <v>4025488.25</v>
          </cell>
        </row>
        <row r="2217">
          <cell r="H2217" t="str">
            <v xml:space="preserve">  </v>
          </cell>
          <cell r="I2217" t="str">
            <v xml:space="preserve">  </v>
          </cell>
          <cell r="J2217" t="str">
            <v xml:space="preserve">  </v>
          </cell>
          <cell r="K2217" t="str">
            <v xml:space="preserve">  </v>
          </cell>
          <cell r="L2217" t="str">
            <v xml:space="preserve">  </v>
          </cell>
          <cell r="M2217" t="str">
            <v xml:space="preserve">  </v>
          </cell>
          <cell r="N2217" t="str">
            <v xml:space="preserve">  </v>
          </cell>
          <cell r="O2217" t="str">
            <v xml:space="preserve">  </v>
          </cell>
          <cell r="P2217" t="str">
            <v xml:space="preserve">  </v>
          </cell>
        </row>
        <row r="2218">
          <cell r="H2218" t="str">
            <v xml:space="preserve">  </v>
          </cell>
          <cell r="I2218" t="str">
            <v xml:space="preserve">  </v>
          </cell>
          <cell r="J2218" t="str">
            <v xml:space="preserve">  </v>
          </cell>
          <cell r="K2218" t="str">
            <v xml:space="preserve">  </v>
          </cell>
          <cell r="L2218" t="str">
            <v xml:space="preserve">  </v>
          </cell>
          <cell r="M2218" t="str">
            <v xml:space="preserve">  </v>
          </cell>
          <cell r="N2218" t="str">
            <v xml:space="preserve">  </v>
          </cell>
          <cell r="O2218" t="str">
            <v xml:space="preserve">  </v>
          </cell>
          <cell r="P2218" t="str">
            <v xml:space="preserve">  </v>
          </cell>
        </row>
        <row r="2219">
          <cell r="H2219" t="str">
            <v xml:space="preserve">  </v>
          </cell>
          <cell r="I2219" t="str">
            <v xml:space="preserve">  </v>
          </cell>
          <cell r="J2219" t="str">
            <v xml:space="preserve">  </v>
          </cell>
          <cell r="K2219" t="str">
            <v xml:space="preserve">  </v>
          </cell>
          <cell r="L2219" t="str">
            <v xml:space="preserve">  </v>
          </cell>
          <cell r="M2219" t="str">
            <v xml:space="preserve">  </v>
          </cell>
          <cell r="N2219" t="str">
            <v xml:space="preserve">  </v>
          </cell>
          <cell r="O2219" t="str">
            <v xml:space="preserve">  </v>
          </cell>
          <cell r="P2219" t="str">
            <v xml:space="preserve">  </v>
          </cell>
        </row>
        <row r="2220">
          <cell r="H2220" t="str">
            <v xml:space="preserve">  </v>
          </cell>
          <cell r="I2220" t="str">
            <v xml:space="preserve">  </v>
          </cell>
          <cell r="J2220" t="str">
            <v xml:space="preserve">  </v>
          </cell>
          <cell r="K2220" t="str">
            <v xml:space="preserve">  </v>
          </cell>
          <cell r="L2220" t="str">
            <v xml:space="preserve">  </v>
          </cell>
          <cell r="M2220" t="str">
            <v xml:space="preserve">  </v>
          </cell>
          <cell r="N2220" t="str">
            <v xml:space="preserve">  </v>
          </cell>
          <cell r="O2220" t="str">
            <v xml:space="preserve">  </v>
          </cell>
          <cell r="P2220" t="str">
            <v xml:space="preserve">  </v>
          </cell>
        </row>
        <row r="2221">
          <cell r="H2221" t="str">
            <v xml:space="preserve">  </v>
          </cell>
          <cell r="I2221" t="str">
            <v xml:space="preserve">  </v>
          </cell>
          <cell r="J2221" t="str">
            <v xml:space="preserve">  </v>
          </cell>
          <cell r="K2221" t="str">
            <v xml:space="preserve">  </v>
          </cell>
          <cell r="L2221" t="str">
            <v xml:space="preserve">  </v>
          </cell>
          <cell r="M2221" t="str">
            <v xml:space="preserve">  </v>
          </cell>
          <cell r="N2221" t="str">
            <v xml:space="preserve">  </v>
          </cell>
          <cell r="O2221" t="str">
            <v xml:space="preserve">  </v>
          </cell>
          <cell r="P2221" t="str">
            <v xml:space="preserve">  </v>
          </cell>
        </row>
        <row r="2222">
          <cell r="C2222">
            <v>28111000</v>
          </cell>
          <cell r="D2222" t="str">
            <v>USD</v>
          </cell>
          <cell r="E2222" t="str">
            <v>BEI</v>
          </cell>
          <cell r="F2222" t="str">
            <v>BEI  MUN PORTOVIEJO</v>
          </cell>
          <cell r="G2222" t="str">
            <v>MUN. PORTOVIEJO</v>
          </cell>
          <cell r="H2222" t="str">
            <v xml:space="preserve"> 30.11.2020 </v>
          </cell>
          <cell r="I2222">
            <v>36891721.710000001</v>
          </cell>
          <cell r="J2222" t="str">
            <v xml:space="preserve">  </v>
          </cell>
          <cell r="K2222" t="str">
            <v xml:space="preserve">  </v>
          </cell>
          <cell r="L2222">
            <v>163960.85</v>
          </cell>
          <cell r="M2222" t="str">
            <v xml:space="preserve">  </v>
          </cell>
          <cell r="N2222" t="str">
            <v xml:space="preserve">  </v>
          </cell>
          <cell r="O2222" t="str">
            <v xml:space="preserve">  </v>
          </cell>
          <cell r="P2222">
            <v>36891721.710000001</v>
          </cell>
        </row>
        <row r="2223">
          <cell r="H2223" t="str">
            <v xml:space="preserve">  </v>
          </cell>
          <cell r="I2223" t="str">
            <v xml:space="preserve">  </v>
          </cell>
          <cell r="J2223" t="str">
            <v xml:space="preserve">  </v>
          </cell>
          <cell r="K2223" t="str">
            <v xml:space="preserve">  </v>
          </cell>
          <cell r="L2223" t="str">
            <v xml:space="preserve">  </v>
          </cell>
          <cell r="M2223" t="str">
            <v xml:space="preserve">  </v>
          </cell>
          <cell r="N2223" t="str">
            <v xml:space="preserve">  </v>
          </cell>
          <cell r="O2223" t="str">
            <v xml:space="preserve">  </v>
          </cell>
          <cell r="P2223" t="str">
            <v xml:space="preserve">  </v>
          </cell>
        </row>
        <row r="2224">
          <cell r="H2224" t="str">
            <v xml:space="preserve">  </v>
          </cell>
          <cell r="I2224" t="str">
            <v xml:space="preserve">  </v>
          </cell>
          <cell r="J2224" t="str">
            <v xml:space="preserve">  </v>
          </cell>
          <cell r="K2224" t="str">
            <v xml:space="preserve">  </v>
          </cell>
          <cell r="L2224" t="str">
            <v xml:space="preserve">  </v>
          </cell>
          <cell r="M2224" t="str">
            <v xml:space="preserve">  </v>
          </cell>
          <cell r="N2224" t="str">
            <v xml:space="preserve">  </v>
          </cell>
          <cell r="O2224" t="str">
            <v xml:space="preserve">  </v>
          </cell>
          <cell r="P2224" t="str">
            <v xml:space="preserve">  </v>
          </cell>
        </row>
        <row r="2225">
          <cell r="H2225" t="str">
            <v xml:space="preserve">  </v>
          </cell>
          <cell r="I2225" t="str">
            <v xml:space="preserve">  </v>
          </cell>
          <cell r="J2225" t="str">
            <v xml:space="preserve">  </v>
          </cell>
          <cell r="K2225" t="str">
            <v xml:space="preserve">  </v>
          </cell>
          <cell r="L2225" t="str">
            <v xml:space="preserve">  </v>
          </cell>
          <cell r="M2225" t="str">
            <v xml:space="preserve">  </v>
          </cell>
          <cell r="N2225" t="str">
            <v xml:space="preserve">  </v>
          </cell>
          <cell r="O2225" t="str">
            <v xml:space="preserve">  </v>
          </cell>
          <cell r="P2225" t="str">
            <v xml:space="preserve">  </v>
          </cell>
        </row>
        <row r="2226">
          <cell r="H2226" t="str">
            <v xml:space="preserve">  </v>
          </cell>
          <cell r="I2226" t="str">
            <v xml:space="preserve">  </v>
          </cell>
          <cell r="J2226" t="str">
            <v xml:space="preserve">  </v>
          </cell>
          <cell r="K2226" t="str">
            <v xml:space="preserve">  </v>
          </cell>
          <cell r="L2226" t="str">
            <v xml:space="preserve">  </v>
          </cell>
          <cell r="M2226" t="str">
            <v xml:space="preserve">  </v>
          </cell>
          <cell r="N2226" t="str">
            <v xml:space="preserve">  </v>
          </cell>
          <cell r="O2226" t="str">
            <v xml:space="preserve">  </v>
          </cell>
          <cell r="P2226" t="str">
            <v xml:space="preserve">  </v>
          </cell>
        </row>
        <row r="2227">
          <cell r="H2227" t="str">
            <v xml:space="preserve">  </v>
          </cell>
          <cell r="I2227" t="str">
            <v xml:space="preserve">  </v>
          </cell>
          <cell r="J2227" t="str">
            <v xml:space="preserve">  </v>
          </cell>
          <cell r="K2227" t="str">
            <v xml:space="preserve">  </v>
          </cell>
          <cell r="L2227" t="str">
            <v xml:space="preserve">  </v>
          </cell>
          <cell r="M2227" t="str">
            <v xml:space="preserve">  </v>
          </cell>
          <cell r="N2227" t="str">
            <v xml:space="preserve">  </v>
          </cell>
          <cell r="O2227" t="str">
            <v xml:space="preserve">  </v>
          </cell>
          <cell r="P2227" t="str">
            <v xml:space="preserve">  </v>
          </cell>
        </row>
        <row r="2228">
          <cell r="C2228">
            <v>28112000</v>
          </cell>
          <cell r="D2228" t="str">
            <v>USD</v>
          </cell>
          <cell r="E2228" t="str">
            <v>BEI</v>
          </cell>
          <cell r="F2228" t="str">
            <v>BEI BDE</v>
          </cell>
          <cell r="G2228" t="str">
            <v>BANCO DEL ESTADO</v>
          </cell>
          <cell r="H2228" t="str">
            <v xml:space="preserve"> 24.12.2021 </v>
          </cell>
          <cell r="I2228">
            <v>85344091.969999999</v>
          </cell>
          <cell r="J2228" t="str">
            <v xml:space="preserve">  </v>
          </cell>
          <cell r="K2228" t="str">
            <v xml:space="preserve">  </v>
          </cell>
          <cell r="L2228" t="str">
            <v xml:space="preserve">  </v>
          </cell>
          <cell r="M2228" t="str">
            <v xml:space="preserve">  </v>
          </cell>
          <cell r="N2228" t="str">
            <v xml:space="preserve">  </v>
          </cell>
          <cell r="O2228" t="str">
            <v xml:space="preserve">  </v>
          </cell>
          <cell r="P2228">
            <v>85344091.969999999</v>
          </cell>
        </row>
        <row r="2229">
          <cell r="H2229" t="str">
            <v xml:space="preserve">  </v>
          </cell>
          <cell r="I2229" t="str">
            <v xml:space="preserve">  </v>
          </cell>
          <cell r="J2229" t="str">
            <v xml:space="preserve">  </v>
          </cell>
          <cell r="K2229" t="str">
            <v xml:space="preserve">  </v>
          </cell>
          <cell r="L2229" t="str">
            <v xml:space="preserve">  </v>
          </cell>
          <cell r="M2229" t="str">
            <v xml:space="preserve">  </v>
          </cell>
          <cell r="N2229" t="str">
            <v xml:space="preserve">  </v>
          </cell>
          <cell r="O2229" t="str">
            <v xml:space="preserve">  </v>
          </cell>
          <cell r="P2229" t="str">
            <v xml:space="preserve">  </v>
          </cell>
        </row>
        <row r="2230">
          <cell r="H2230" t="str">
            <v xml:space="preserve">  </v>
          </cell>
          <cell r="I2230" t="str">
            <v xml:space="preserve">  </v>
          </cell>
          <cell r="J2230" t="str">
            <v xml:space="preserve">  </v>
          </cell>
          <cell r="K2230" t="str">
            <v xml:space="preserve">  </v>
          </cell>
          <cell r="L2230" t="str">
            <v xml:space="preserve">  </v>
          </cell>
          <cell r="M2230" t="str">
            <v xml:space="preserve">  </v>
          </cell>
          <cell r="N2230" t="str">
            <v xml:space="preserve">  </v>
          </cell>
          <cell r="O2230" t="str">
            <v xml:space="preserve">  </v>
          </cell>
          <cell r="P2230" t="str">
            <v xml:space="preserve">  </v>
          </cell>
        </row>
        <row r="2231">
          <cell r="H2231" t="str">
            <v xml:space="preserve">  </v>
          </cell>
          <cell r="I2231" t="str">
            <v xml:space="preserve">  </v>
          </cell>
          <cell r="J2231" t="str">
            <v xml:space="preserve">  </v>
          </cell>
          <cell r="K2231" t="str">
            <v xml:space="preserve">  </v>
          </cell>
          <cell r="L2231" t="str">
            <v xml:space="preserve">  </v>
          </cell>
          <cell r="M2231" t="str">
            <v xml:space="preserve">  </v>
          </cell>
          <cell r="N2231" t="str">
            <v xml:space="preserve">  </v>
          </cell>
          <cell r="O2231" t="str">
            <v xml:space="preserve">  </v>
          </cell>
          <cell r="P2231" t="str">
            <v xml:space="preserve">  </v>
          </cell>
        </row>
        <row r="2232">
          <cell r="H2232" t="str">
            <v xml:space="preserve">  </v>
          </cell>
          <cell r="I2232" t="str">
            <v xml:space="preserve">  </v>
          </cell>
          <cell r="J2232" t="str">
            <v xml:space="preserve">  </v>
          </cell>
          <cell r="K2232" t="str">
            <v xml:space="preserve">  </v>
          </cell>
          <cell r="L2232" t="str">
            <v xml:space="preserve">  </v>
          </cell>
          <cell r="M2232" t="str">
            <v xml:space="preserve">  </v>
          </cell>
          <cell r="N2232" t="str">
            <v xml:space="preserve">  </v>
          </cell>
          <cell r="O2232" t="str">
            <v xml:space="preserve">  </v>
          </cell>
          <cell r="P2232" t="str">
            <v xml:space="preserve">  </v>
          </cell>
        </row>
        <row r="2233">
          <cell r="H2233" t="str">
            <v xml:space="preserve">  </v>
          </cell>
          <cell r="I2233" t="str">
            <v xml:space="preserve">  </v>
          </cell>
          <cell r="J2233" t="str">
            <v xml:space="preserve">  </v>
          </cell>
          <cell r="K2233" t="str">
            <v xml:space="preserve">  </v>
          </cell>
          <cell r="L2233" t="str">
            <v xml:space="preserve">  </v>
          </cell>
          <cell r="M2233" t="str">
            <v xml:space="preserve">  </v>
          </cell>
          <cell r="N2233" t="str">
            <v xml:space="preserve">  </v>
          </cell>
          <cell r="O2233" t="str">
            <v xml:space="preserve">  </v>
          </cell>
          <cell r="P2233" t="str">
            <v xml:space="preserve">  </v>
          </cell>
        </row>
        <row r="2234">
          <cell r="C2234">
            <v>28113000</v>
          </cell>
          <cell r="D2234" t="str">
            <v>USD</v>
          </cell>
          <cell r="E2234" t="str">
            <v>BEI</v>
          </cell>
          <cell r="F2234" t="str">
            <v>FI 93397</v>
          </cell>
          <cell r="G2234" t="str">
            <v>CELEC EP</v>
          </cell>
          <cell r="H2234" t="str">
            <v xml:space="preserve"> 28.12.2023 </v>
          </cell>
          <cell r="I2234" t="str">
            <v xml:space="preserve">  </v>
          </cell>
          <cell r="J2234" t="str">
            <v xml:space="preserve">  </v>
          </cell>
          <cell r="K2234" t="str">
            <v xml:space="preserve">  </v>
          </cell>
          <cell r="L2234" t="str">
            <v xml:space="preserve">  </v>
          </cell>
          <cell r="M2234">
            <v>111805.56</v>
          </cell>
          <cell r="N2234" t="str">
            <v xml:space="preserve">  </v>
          </cell>
          <cell r="O2234" t="str">
            <v xml:space="preserve">  </v>
          </cell>
          <cell r="P2234" t="str">
            <v xml:space="preserve">  </v>
          </cell>
        </row>
        <row r="2235">
          <cell r="H2235" t="str">
            <v xml:space="preserve">  </v>
          </cell>
          <cell r="I2235" t="str">
            <v xml:space="preserve">  </v>
          </cell>
          <cell r="J2235" t="str">
            <v xml:space="preserve">  </v>
          </cell>
          <cell r="K2235" t="str">
            <v xml:space="preserve">  </v>
          </cell>
          <cell r="L2235" t="str">
            <v xml:space="preserve">  </v>
          </cell>
          <cell r="M2235" t="str">
            <v xml:space="preserve">  </v>
          </cell>
          <cell r="N2235" t="str">
            <v xml:space="preserve">  </v>
          </cell>
          <cell r="O2235" t="str">
            <v xml:space="preserve">  </v>
          </cell>
          <cell r="P2235" t="str">
            <v xml:space="preserve">  </v>
          </cell>
        </row>
        <row r="2236">
          <cell r="H2236" t="str">
            <v xml:space="preserve">  </v>
          </cell>
          <cell r="I2236" t="str">
            <v xml:space="preserve">  </v>
          </cell>
          <cell r="J2236" t="str">
            <v xml:space="preserve">  </v>
          </cell>
          <cell r="K2236" t="str">
            <v xml:space="preserve">  </v>
          </cell>
          <cell r="L2236" t="str">
            <v xml:space="preserve">  </v>
          </cell>
          <cell r="M2236" t="str">
            <v xml:space="preserve">  </v>
          </cell>
          <cell r="N2236" t="str">
            <v xml:space="preserve">  </v>
          </cell>
          <cell r="O2236" t="str">
            <v xml:space="preserve">  </v>
          </cell>
          <cell r="P2236" t="str">
            <v xml:space="preserve">  </v>
          </cell>
        </row>
        <row r="2237">
          <cell r="H2237" t="str">
            <v xml:space="preserve">  </v>
          </cell>
          <cell r="I2237" t="str">
            <v xml:space="preserve">  </v>
          </cell>
          <cell r="J2237" t="str">
            <v xml:space="preserve">  </v>
          </cell>
          <cell r="K2237" t="str">
            <v xml:space="preserve">  </v>
          </cell>
          <cell r="L2237" t="str">
            <v xml:space="preserve">  </v>
          </cell>
          <cell r="M2237" t="str">
            <v xml:space="preserve">  </v>
          </cell>
          <cell r="N2237" t="str">
            <v xml:space="preserve">  </v>
          </cell>
          <cell r="O2237" t="str">
            <v xml:space="preserve">  </v>
          </cell>
          <cell r="P2237" t="str">
            <v xml:space="preserve">  </v>
          </cell>
        </row>
        <row r="2238">
          <cell r="H2238" t="str">
            <v xml:space="preserve">  </v>
          </cell>
          <cell r="I2238" t="str">
            <v xml:space="preserve">  </v>
          </cell>
          <cell r="J2238" t="str">
            <v xml:space="preserve">  </v>
          </cell>
          <cell r="K2238" t="str">
            <v xml:space="preserve">  </v>
          </cell>
          <cell r="L2238" t="str">
            <v xml:space="preserve">  </v>
          </cell>
          <cell r="M2238" t="str">
            <v xml:space="preserve">  </v>
          </cell>
          <cell r="N2238" t="str">
            <v xml:space="preserve">  </v>
          </cell>
          <cell r="O2238" t="str">
            <v xml:space="preserve">  </v>
          </cell>
          <cell r="P2238" t="str">
            <v xml:space="preserve">  </v>
          </cell>
        </row>
        <row r="2239">
          <cell r="H2239" t="str">
            <v xml:space="preserve">  </v>
          </cell>
          <cell r="I2239" t="str">
            <v xml:space="preserve">  </v>
          </cell>
          <cell r="J2239" t="str">
            <v xml:space="preserve">  </v>
          </cell>
          <cell r="K2239" t="str">
            <v xml:space="preserve">  </v>
          </cell>
          <cell r="L2239" t="str">
            <v xml:space="preserve">  </v>
          </cell>
          <cell r="M2239" t="str">
            <v xml:space="preserve">  </v>
          </cell>
          <cell r="N2239" t="str">
            <v xml:space="preserve">  </v>
          </cell>
          <cell r="O2239" t="str">
            <v xml:space="preserve">  </v>
          </cell>
          <cell r="P2239" t="str">
            <v xml:space="preserve">  </v>
          </cell>
        </row>
        <row r="2240">
          <cell r="C2240">
            <v>28114000</v>
          </cell>
          <cell r="D2240" t="str">
            <v>USD</v>
          </cell>
          <cell r="E2240" t="str">
            <v>BONYM</v>
          </cell>
          <cell r="F2240" t="str">
            <v>BNYM 500 M</v>
          </cell>
          <cell r="G2240" t="str">
            <v>GOBIERNO CENTRAL</v>
          </cell>
          <cell r="H2240" t="str">
            <v xml:space="preserve"> 26.12.2025 </v>
          </cell>
          <cell r="I2240">
            <v>250000000</v>
          </cell>
          <cell r="J2240">
            <v>250000000</v>
          </cell>
          <cell r="K2240" t="str">
            <v xml:space="preserve">  </v>
          </cell>
          <cell r="L2240" t="str">
            <v xml:space="preserve">  </v>
          </cell>
          <cell r="M2240">
            <v>219583.33</v>
          </cell>
          <cell r="N2240" t="str">
            <v xml:space="preserve">  </v>
          </cell>
          <cell r="O2240" t="str">
            <v xml:space="preserve">  </v>
          </cell>
          <cell r="P2240">
            <v>500000000</v>
          </cell>
        </row>
        <row r="2241">
          <cell r="H2241" t="str">
            <v xml:space="preserve">  </v>
          </cell>
          <cell r="I2241" t="str">
            <v xml:space="preserve">  </v>
          </cell>
          <cell r="J2241" t="str">
            <v xml:space="preserve">  </v>
          </cell>
          <cell r="K2241" t="str">
            <v xml:space="preserve">  </v>
          </cell>
          <cell r="L2241" t="str">
            <v xml:space="preserve">  </v>
          </cell>
          <cell r="M2241" t="str">
            <v xml:space="preserve">  </v>
          </cell>
          <cell r="N2241" t="str">
            <v xml:space="preserve">  </v>
          </cell>
          <cell r="O2241" t="str">
            <v xml:space="preserve">  </v>
          </cell>
          <cell r="P2241" t="str">
            <v xml:space="preserve">  </v>
          </cell>
        </row>
        <row r="2242">
          <cell r="H2242" t="str">
            <v xml:space="preserve">  </v>
          </cell>
          <cell r="I2242" t="str">
            <v xml:space="preserve">  </v>
          </cell>
          <cell r="J2242" t="str">
            <v xml:space="preserve">  </v>
          </cell>
          <cell r="K2242" t="str">
            <v xml:space="preserve">  </v>
          </cell>
          <cell r="L2242" t="str">
            <v xml:space="preserve">  </v>
          </cell>
          <cell r="M2242" t="str">
            <v xml:space="preserve">  </v>
          </cell>
          <cell r="N2242" t="str">
            <v xml:space="preserve">  </v>
          </cell>
          <cell r="O2242" t="str">
            <v xml:space="preserve">  </v>
          </cell>
          <cell r="P2242" t="str">
            <v xml:space="preserve">  </v>
          </cell>
        </row>
        <row r="2243">
          <cell r="H2243" t="str">
            <v xml:space="preserve">  </v>
          </cell>
          <cell r="I2243" t="str">
            <v xml:space="preserve">  </v>
          </cell>
          <cell r="J2243" t="str">
            <v xml:space="preserve">  </v>
          </cell>
          <cell r="K2243" t="str">
            <v xml:space="preserve">  </v>
          </cell>
          <cell r="L2243" t="str">
            <v xml:space="preserve">  </v>
          </cell>
          <cell r="M2243" t="str">
            <v xml:space="preserve">  </v>
          </cell>
          <cell r="N2243" t="str">
            <v xml:space="preserve">  </v>
          </cell>
          <cell r="O2243" t="str">
            <v xml:space="preserve">  </v>
          </cell>
          <cell r="P2243" t="str">
            <v xml:space="preserve">  </v>
          </cell>
        </row>
        <row r="2244">
          <cell r="H2244" t="str">
            <v xml:space="preserve">  </v>
          </cell>
          <cell r="I2244" t="str">
            <v xml:space="preserve">  </v>
          </cell>
          <cell r="J2244" t="str">
            <v xml:space="preserve">  </v>
          </cell>
          <cell r="K2244" t="str">
            <v xml:space="preserve">  </v>
          </cell>
          <cell r="L2244" t="str">
            <v xml:space="preserve">  </v>
          </cell>
          <cell r="M2244" t="str">
            <v xml:space="preserve">  </v>
          </cell>
          <cell r="N2244" t="str">
            <v xml:space="preserve">  </v>
          </cell>
          <cell r="O2244" t="str">
            <v xml:space="preserve">  </v>
          </cell>
          <cell r="P2244" t="str">
            <v xml:space="preserve">  </v>
          </cell>
        </row>
        <row r="2245">
          <cell r="H2245" t="str">
            <v xml:space="preserve">  </v>
          </cell>
          <cell r="I2245" t="str">
            <v xml:space="preserve">  </v>
          </cell>
          <cell r="J2245" t="str">
            <v xml:space="preserve">  </v>
          </cell>
          <cell r="K2245" t="str">
            <v xml:space="preserve">  </v>
          </cell>
          <cell r="L2245" t="str">
            <v xml:space="preserve">  </v>
          </cell>
          <cell r="M2245" t="str">
            <v xml:space="preserve">  </v>
          </cell>
          <cell r="N2245" t="str">
            <v xml:space="preserve">  </v>
          </cell>
          <cell r="O2245" t="str">
            <v xml:space="preserve">  </v>
          </cell>
          <cell r="P2245" t="str">
            <v xml:space="preserve">  </v>
          </cell>
        </row>
        <row r="2246">
          <cell r="C2246">
            <v>28115000</v>
          </cell>
          <cell r="D2246" t="str">
            <v>USD</v>
          </cell>
          <cell r="E2246" t="str">
            <v>BEI</v>
          </cell>
          <cell r="F2246" t="str">
            <v>BEI USD 100.000.000</v>
          </cell>
          <cell r="G2246" t="str">
            <v>GOBIERNO CENTRAL</v>
          </cell>
          <cell r="H2246" t="str">
            <v xml:space="preserve"> 09.11.2025 </v>
          </cell>
          <cell r="I2246" t="str">
            <v xml:space="preserve">  </v>
          </cell>
          <cell r="J2246" t="str">
            <v xml:space="preserve">  </v>
          </cell>
          <cell r="K2246" t="str">
            <v xml:space="preserve">  </v>
          </cell>
          <cell r="L2246" t="str">
            <v xml:space="preserve">  </v>
          </cell>
          <cell r="M2246">
            <v>50000</v>
          </cell>
          <cell r="N2246" t="str">
            <v xml:space="preserve">  </v>
          </cell>
          <cell r="O2246" t="str">
            <v xml:space="preserve">  </v>
          </cell>
          <cell r="P2246" t="str">
            <v xml:space="preserve">  </v>
          </cell>
        </row>
        <row r="2247">
          <cell r="H2247" t="str">
            <v xml:space="preserve">  </v>
          </cell>
          <cell r="I2247" t="str">
            <v xml:space="preserve">  </v>
          </cell>
          <cell r="J2247" t="str">
            <v xml:space="preserve">  </v>
          </cell>
          <cell r="K2247" t="str">
            <v xml:space="preserve">  </v>
          </cell>
          <cell r="L2247" t="str">
            <v xml:space="preserve">  </v>
          </cell>
          <cell r="M2247" t="str">
            <v xml:space="preserve">  </v>
          </cell>
          <cell r="N2247" t="str">
            <v xml:space="preserve">  </v>
          </cell>
          <cell r="O2247" t="str">
            <v xml:space="preserve">  </v>
          </cell>
          <cell r="P2247" t="str">
            <v xml:space="preserve">  </v>
          </cell>
        </row>
        <row r="2248">
          <cell r="H2248" t="str">
            <v xml:space="preserve">  </v>
          </cell>
          <cell r="I2248" t="str">
            <v xml:space="preserve">  </v>
          </cell>
          <cell r="J2248" t="str">
            <v xml:space="preserve">  </v>
          </cell>
          <cell r="K2248" t="str">
            <v xml:space="preserve">  </v>
          </cell>
          <cell r="L2248" t="str">
            <v xml:space="preserve">  </v>
          </cell>
          <cell r="M2248" t="str">
            <v xml:space="preserve">  </v>
          </cell>
          <cell r="N2248" t="str">
            <v xml:space="preserve">  </v>
          </cell>
          <cell r="O2248" t="str">
            <v xml:space="preserve">  </v>
          </cell>
          <cell r="P2248" t="str">
            <v xml:space="preserve">  </v>
          </cell>
        </row>
        <row r="2249">
          <cell r="H2249" t="str">
            <v xml:space="preserve">  </v>
          </cell>
          <cell r="I2249" t="str">
            <v xml:space="preserve">  </v>
          </cell>
          <cell r="J2249" t="str">
            <v xml:space="preserve">  </v>
          </cell>
          <cell r="K2249" t="str">
            <v xml:space="preserve">  </v>
          </cell>
          <cell r="L2249" t="str">
            <v xml:space="preserve">  </v>
          </cell>
          <cell r="M2249" t="str">
            <v xml:space="preserve">  </v>
          </cell>
          <cell r="N2249" t="str">
            <v xml:space="preserve">  </v>
          </cell>
          <cell r="O2249" t="str">
            <v xml:space="preserve">  </v>
          </cell>
          <cell r="P2249" t="str">
            <v xml:space="preserve">  </v>
          </cell>
        </row>
        <row r="2250">
          <cell r="H2250" t="str">
            <v xml:space="preserve">  </v>
          </cell>
          <cell r="I2250" t="str">
            <v xml:space="preserve">  </v>
          </cell>
          <cell r="J2250" t="str">
            <v xml:space="preserve">  </v>
          </cell>
          <cell r="K2250" t="str">
            <v xml:space="preserve">  </v>
          </cell>
          <cell r="L2250" t="str">
            <v xml:space="preserve">  </v>
          </cell>
          <cell r="M2250" t="str">
            <v xml:space="preserve">  </v>
          </cell>
          <cell r="N2250" t="str">
            <v xml:space="preserve">  </v>
          </cell>
          <cell r="O2250" t="str">
            <v xml:space="preserve">  </v>
          </cell>
          <cell r="P2250" t="str">
            <v xml:space="preserve">  </v>
          </cell>
        </row>
        <row r="2251">
          <cell r="H2251" t="str">
            <v xml:space="preserve">  </v>
          </cell>
          <cell r="I2251" t="str">
            <v xml:space="preserve">  </v>
          </cell>
          <cell r="J2251" t="str">
            <v xml:space="preserve">  </v>
          </cell>
          <cell r="K2251" t="str">
            <v xml:space="preserve">  </v>
          </cell>
          <cell r="L2251" t="str">
            <v xml:space="preserve">  </v>
          </cell>
          <cell r="M2251" t="str">
            <v xml:space="preserve">  </v>
          </cell>
          <cell r="N2251" t="str">
            <v xml:space="preserve">  </v>
          </cell>
          <cell r="O2251" t="str">
            <v xml:space="preserve">  </v>
          </cell>
          <cell r="P2251" t="str">
            <v xml:space="preserve">  </v>
          </cell>
        </row>
        <row r="2252">
          <cell r="C2252">
            <v>30054000</v>
          </cell>
          <cell r="D2252" t="str">
            <v>USD</v>
          </cell>
          <cell r="E2252" t="str">
            <v>BID</v>
          </cell>
          <cell r="F2252" t="str">
            <v>792-SF-EC   USD</v>
          </cell>
          <cell r="G2252" t="str">
            <v>GOBIERNO CENTRAL</v>
          </cell>
          <cell r="H2252" t="str">
            <v xml:space="preserve"> 11.12.1986 </v>
          </cell>
          <cell r="I2252">
            <v>1370404.78</v>
          </cell>
          <cell r="J2252" t="str">
            <v xml:space="preserve">  </v>
          </cell>
          <cell r="K2252" t="str">
            <v xml:space="preserve">  </v>
          </cell>
          <cell r="L2252" t="str">
            <v xml:space="preserve">  </v>
          </cell>
          <cell r="M2252" t="str">
            <v xml:space="preserve">  </v>
          </cell>
          <cell r="N2252" t="str">
            <v xml:space="preserve">  </v>
          </cell>
          <cell r="O2252" t="str">
            <v xml:space="preserve">  </v>
          </cell>
          <cell r="P2252">
            <v>1370404.78</v>
          </cell>
        </row>
        <row r="2253">
          <cell r="H2253" t="str">
            <v xml:space="preserve">  </v>
          </cell>
          <cell r="I2253" t="str">
            <v xml:space="preserve">  </v>
          </cell>
          <cell r="J2253" t="str">
            <v xml:space="preserve">  </v>
          </cell>
          <cell r="K2253" t="str">
            <v xml:space="preserve">  </v>
          </cell>
          <cell r="L2253" t="str">
            <v xml:space="preserve">  </v>
          </cell>
          <cell r="M2253" t="str">
            <v xml:space="preserve">  </v>
          </cell>
          <cell r="N2253" t="str">
            <v xml:space="preserve">  </v>
          </cell>
          <cell r="O2253" t="str">
            <v xml:space="preserve">  </v>
          </cell>
          <cell r="P2253" t="str">
            <v xml:space="preserve">  </v>
          </cell>
        </row>
        <row r="2254">
          <cell r="H2254" t="str">
            <v xml:space="preserve">  </v>
          </cell>
          <cell r="I2254" t="str">
            <v xml:space="preserve">  </v>
          </cell>
          <cell r="J2254" t="str">
            <v xml:space="preserve">  </v>
          </cell>
          <cell r="K2254" t="str">
            <v xml:space="preserve">  </v>
          </cell>
          <cell r="L2254" t="str">
            <v xml:space="preserve">  </v>
          </cell>
          <cell r="M2254" t="str">
            <v xml:space="preserve">  </v>
          </cell>
          <cell r="N2254" t="str">
            <v xml:space="preserve">  </v>
          </cell>
          <cell r="O2254" t="str">
            <v xml:space="preserve">  </v>
          </cell>
          <cell r="P2254" t="str">
            <v xml:space="preserve">  </v>
          </cell>
        </row>
        <row r="2255">
          <cell r="H2255" t="str">
            <v xml:space="preserve">  </v>
          </cell>
          <cell r="I2255" t="str">
            <v xml:space="preserve">  </v>
          </cell>
          <cell r="J2255" t="str">
            <v xml:space="preserve">  </v>
          </cell>
          <cell r="K2255" t="str">
            <v xml:space="preserve">  </v>
          </cell>
          <cell r="L2255" t="str">
            <v xml:space="preserve">  </v>
          </cell>
          <cell r="M2255" t="str">
            <v xml:space="preserve">  </v>
          </cell>
          <cell r="N2255" t="str">
            <v xml:space="preserve">  </v>
          </cell>
          <cell r="O2255" t="str">
            <v xml:space="preserve">  </v>
          </cell>
          <cell r="P2255" t="str">
            <v xml:space="preserve">  </v>
          </cell>
        </row>
        <row r="2256">
          <cell r="H2256" t="str">
            <v xml:space="preserve">  </v>
          </cell>
          <cell r="I2256" t="str">
            <v xml:space="preserve">  </v>
          </cell>
          <cell r="J2256" t="str">
            <v xml:space="preserve">  </v>
          </cell>
          <cell r="K2256" t="str">
            <v xml:space="preserve">  </v>
          </cell>
          <cell r="L2256" t="str">
            <v xml:space="preserve">  </v>
          </cell>
          <cell r="M2256" t="str">
            <v xml:space="preserve">  </v>
          </cell>
          <cell r="N2256" t="str">
            <v xml:space="preserve">  </v>
          </cell>
          <cell r="O2256" t="str">
            <v xml:space="preserve">  </v>
          </cell>
          <cell r="P2256" t="str">
            <v xml:space="preserve">  </v>
          </cell>
        </row>
        <row r="2257">
          <cell r="H2257" t="str">
            <v xml:space="preserve">  </v>
          </cell>
          <cell r="I2257" t="str">
            <v xml:space="preserve">  </v>
          </cell>
          <cell r="J2257" t="str">
            <v xml:space="preserve">  </v>
          </cell>
          <cell r="K2257" t="str">
            <v xml:space="preserve">  </v>
          </cell>
          <cell r="L2257" t="str">
            <v xml:space="preserve">  </v>
          </cell>
          <cell r="M2257" t="str">
            <v xml:space="preserve">  </v>
          </cell>
          <cell r="N2257" t="str">
            <v xml:space="preserve">  </v>
          </cell>
          <cell r="O2257" t="str">
            <v xml:space="preserve">  </v>
          </cell>
          <cell r="P2257" t="str">
            <v xml:space="preserve">  </v>
          </cell>
        </row>
        <row r="2258">
          <cell r="C2258">
            <v>30055101</v>
          </cell>
          <cell r="D2258" t="str">
            <v>SUC</v>
          </cell>
          <cell r="E2258" t="str">
            <v>BID</v>
          </cell>
          <cell r="F2258" t="str">
            <v>805-SF-EC   USD</v>
          </cell>
          <cell r="G2258" t="str">
            <v>GOBIERNO CENTRAL</v>
          </cell>
          <cell r="H2258" t="str">
            <v xml:space="preserve"> 25.03.1987 </v>
          </cell>
          <cell r="I2258">
            <v>60170.65</v>
          </cell>
          <cell r="J2258" t="str">
            <v xml:space="preserve">  </v>
          </cell>
          <cell r="K2258" t="str">
            <v xml:space="preserve">  </v>
          </cell>
          <cell r="L2258" t="str">
            <v xml:space="preserve">  </v>
          </cell>
          <cell r="M2258" t="str">
            <v xml:space="preserve">  </v>
          </cell>
          <cell r="N2258" t="str">
            <v xml:space="preserve">  </v>
          </cell>
          <cell r="O2258" t="str">
            <v xml:space="preserve">  </v>
          </cell>
          <cell r="P2258">
            <v>60170.65</v>
          </cell>
        </row>
        <row r="2259">
          <cell r="H2259" t="str">
            <v xml:space="preserve">  </v>
          </cell>
          <cell r="I2259" t="str">
            <v xml:space="preserve">  </v>
          </cell>
          <cell r="J2259" t="str">
            <v xml:space="preserve">  </v>
          </cell>
          <cell r="K2259" t="str">
            <v xml:space="preserve">  </v>
          </cell>
          <cell r="L2259" t="str">
            <v xml:space="preserve">  </v>
          </cell>
          <cell r="M2259" t="str">
            <v xml:space="preserve">  </v>
          </cell>
          <cell r="N2259" t="str">
            <v xml:space="preserve">  </v>
          </cell>
          <cell r="O2259" t="str">
            <v xml:space="preserve">  </v>
          </cell>
          <cell r="P2259" t="str">
            <v xml:space="preserve">  </v>
          </cell>
        </row>
        <row r="2260">
          <cell r="H2260" t="str">
            <v xml:space="preserve">  </v>
          </cell>
          <cell r="I2260" t="str">
            <v xml:space="preserve">  </v>
          </cell>
          <cell r="J2260" t="str">
            <v xml:space="preserve">  </v>
          </cell>
          <cell r="K2260" t="str">
            <v xml:space="preserve">  </v>
          </cell>
          <cell r="L2260" t="str">
            <v xml:space="preserve">  </v>
          </cell>
          <cell r="M2260" t="str">
            <v xml:space="preserve">  </v>
          </cell>
          <cell r="N2260" t="str">
            <v xml:space="preserve">  </v>
          </cell>
          <cell r="O2260" t="str">
            <v xml:space="preserve">  </v>
          </cell>
          <cell r="P2260" t="str">
            <v xml:space="preserve">  </v>
          </cell>
        </row>
        <row r="2261">
          <cell r="H2261" t="str">
            <v xml:space="preserve">  </v>
          </cell>
          <cell r="I2261" t="str">
            <v xml:space="preserve">  </v>
          </cell>
          <cell r="J2261" t="str">
            <v xml:space="preserve">  </v>
          </cell>
          <cell r="K2261" t="str">
            <v xml:space="preserve">  </v>
          </cell>
          <cell r="L2261" t="str">
            <v xml:space="preserve">  </v>
          </cell>
          <cell r="M2261" t="str">
            <v xml:space="preserve">  </v>
          </cell>
          <cell r="N2261" t="str">
            <v xml:space="preserve">  </v>
          </cell>
          <cell r="O2261" t="str">
            <v xml:space="preserve">  </v>
          </cell>
          <cell r="P2261" t="str">
            <v xml:space="preserve">  </v>
          </cell>
        </row>
        <row r="2262">
          <cell r="H2262" t="str">
            <v xml:space="preserve">  </v>
          </cell>
          <cell r="I2262" t="str">
            <v xml:space="preserve">  </v>
          </cell>
          <cell r="J2262" t="str">
            <v xml:space="preserve">  </v>
          </cell>
          <cell r="K2262" t="str">
            <v xml:space="preserve">  </v>
          </cell>
          <cell r="L2262" t="str">
            <v xml:space="preserve">  </v>
          </cell>
          <cell r="M2262" t="str">
            <v xml:space="preserve">  </v>
          </cell>
          <cell r="N2262" t="str">
            <v xml:space="preserve">  </v>
          </cell>
          <cell r="O2262" t="str">
            <v xml:space="preserve">  </v>
          </cell>
          <cell r="P2262" t="str">
            <v xml:space="preserve">  </v>
          </cell>
        </row>
        <row r="2263">
          <cell r="C2263">
            <v>30055101</v>
          </cell>
          <cell r="D2263" t="str">
            <v>USD</v>
          </cell>
          <cell r="E2263" t="str">
            <v>BID</v>
          </cell>
          <cell r="F2263" t="str">
            <v>805-SF-EC   USD</v>
          </cell>
          <cell r="G2263" t="str">
            <v>GOBIERNO CENTRAL</v>
          </cell>
          <cell r="H2263" t="str">
            <v xml:space="preserve"> 25.03.1987 </v>
          </cell>
          <cell r="I2263">
            <v>1378396.46</v>
          </cell>
          <cell r="J2263" t="str">
            <v xml:space="preserve">  </v>
          </cell>
          <cell r="K2263" t="str">
            <v xml:space="preserve">  </v>
          </cell>
          <cell r="L2263" t="str">
            <v xml:space="preserve">  </v>
          </cell>
          <cell r="M2263" t="str">
            <v xml:space="preserve">  </v>
          </cell>
          <cell r="N2263" t="str">
            <v xml:space="preserve">  </v>
          </cell>
          <cell r="O2263" t="str">
            <v xml:space="preserve">  </v>
          </cell>
          <cell r="P2263">
            <v>1378396.46</v>
          </cell>
        </row>
        <row r="2264">
          <cell r="H2264" t="str">
            <v xml:space="preserve">  </v>
          </cell>
          <cell r="I2264" t="str">
            <v xml:space="preserve">  </v>
          </cell>
          <cell r="J2264" t="str">
            <v xml:space="preserve">  </v>
          </cell>
          <cell r="K2264" t="str">
            <v xml:space="preserve">  </v>
          </cell>
          <cell r="L2264" t="str">
            <v xml:space="preserve">  </v>
          </cell>
          <cell r="M2264" t="str">
            <v xml:space="preserve">  </v>
          </cell>
          <cell r="N2264" t="str">
            <v xml:space="preserve">  </v>
          </cell>
          <cell r="O2264" t="str">
            <v xml:space="preserve">  </v>
          </cell>
          <cell r="P2264" t="str">
            <v xml:space="preserve">  </v>
          </cell>
        </row>
        <row r="2265">
          <cell r="H2265" t="str">
            <v xml:space="preserve">  </v>
          </cell>
          <cell r="I2265" t="str">
            <v xml:space="preserve">  </v>
          </cell>
          <cell r="J2265" t="str">
            <v xml:space="preserve">  </v>
          </cell>
          <cell r="K2265" t="str">
            <v xml:space="preserve">  </v>
          </cell>
          <cell r="L2265" t="str">
            <v xml:space="preserve">  </v>
          </cell>
          <cell r="M2265" t="str">
            <v xml:space="preserve">  </v>
          </cell>
          <cell r="N2265" t="str">
            <v xml:space="preserve">  </v>
          </cell>
          <cell r="O2265" t="str">
            <v xml:space="preserve">  </v>
          </cell>
          <cell r="P2265" t="str">
            <v xml:space="preserve">  </v>
          </cell>
        </row>
        <row r="2266">
          <cell r="H2266" t="str">
            <v xml:space="preserve">  </v>
          </cell>
          <cell r="I2266" t="str">
            <v xml:space="preserve">  </v>
          </cell>
          <cell r="J2266" t="str">
            <v xml:space="preserve">  </v>
          </cell>
          <cell r="K2266" t="str">
            <v xml:space="preserve">  </v>
          </cell>
          <cell r="L2266" t="str">
            <v xml:space="preserve">  </v>
          </cell>
          <cell r="M2266" t="str">
            <v xml:space="preserve">  </v>
          </cell>
          <cell r="N2266" t="str">
            <v xml:space="preserve">  </v>
          </cell>
          <cell r="O2266" t="str">
            <v xml:space="preserve">  </v>
          </cell>
          <cell r="P2266" t="str">
            <v xml:space="preserve">  </v>
          </cell>
        </row>
        <row r="2267">
          <cell r="H2267" t="str">
            <v xml:space="preserve">  </v>
          </cell>
          <cell r="I2267" t="str">
            <v xml:space="preserve">  </v>
          </cell>
          <cell r="J2267" t="str">
            <v xml:space="preserve">  </v>
          </cell>
          <cell r="K2267" t="str">
            <v xml:space="preserve">  </v>
          </cell>
          <cell r="L2267" t="str">
            <v xml:space="preserve">  </v>
          </cell>
          <cell r="M2267" t="str">
            <v xml:space="preserve">  </v>
          </cell>
          <cell r="N2267" t="str">
            <v xml:space="preserve">  </v>
          </cell>
          <cell r="O2267" t="str">
            <v xml:space="preserve">  </v>
          </cell>
          <cell r="P2267" t="str">
            <v xml:space="preserve">  </v>
          </cell>
        </row>
        <row r="2268">
          <cell r="H2268" t="str">
            <v xml:space="preserve">  </v>
          </cell>
          <cell r="I2268" t="str">
            <v xml:space="preserve">  </v>
          </cell>
          <cell r="J2268" t="str">
            <v xml:space="preserve">  </v>
          </cell>
          <cell r="K2268" t="str">
            <v xml:space="preserve">  </v>
          </cell>
          <cell r="L2268" t="str">
            <v xml:space="preserve">  </v>
          </cell>
          <cell r="M2268" t="str">
            <v xml:space="preserve">  </v>
          </cell>
          <cell r="N2268" t="str">
            <v xml:space="preserve">  </v>
          </cell>
          <cell r="O2268" t="str">
            <v xml:space="preserve">  </v>
          </cell>
          <cell r="P2268" t="str">
            <v xml:space="preserve">  </v>
          </cell>
        </row>
        <row r="2269">
          <cell r="C2269">
            <v>30057100</v>
          </cell>
          <cell r="D2269" t="str">
            <v>USD</v>
          </cell>
          <cell r="E2269" t="str">
            <v>BID</v>
          </cell>
          <cell r="F2269" t="str">
            <v>824-SF-EC   USD</v>
          </cell>
          <cell r="G2269" t="str">
            <v>GOBIERNO CENTRAL</v>
          </cell>
          <cell r="H2269" t="str">
            <v xml:space="preserve"> 28.09.1989 </v>
          </cell>
          <cell r="I2269">
            <v>1296575.6100000001</v>
          </cell>
          <cell r="J2269" t="str">
            <v xml:space="preserve">  </v>
          </cell>
          <cell r="K2269" t="str">
            <v xml:space="preserve">  </v>
          </cell>
          <cell r="L2269" t="str">
            <v xml:space="preserve">  </v>
          </cell>
          <cell r="M2269" t="str">
            <v xml:space="preserve">  </v>
          </cell>
          <cell r="N2269" t="str">
            <v xml:space="preserve">  </v>
          </cell>
          <cell r="O2269" t="str">
            <v xml:space="preserve">  </v>
          </cell>
          <cell r="P2269">
            <v>1296575.6100000001</v>
          </cell>
        </row>
        <row r="2270">
          <cell r="H2270" t="str">
            <v xml:space="preserve">  </v>
          </cell>
          <cell r="I2270" t="str">
            <v xml:space="preserve">  </v>
          </cell>
          <cell r="J2270" t="str">
            <v xml:space="preserve">  </v>
          </cell>
          <cell r="K2270" t="str">
            <v xml:space="preserve">  </v>
          </cell>
          <cell r="L2270" t="str">
            <v xml:space="preserve">  </v>
          </cell>
          <cell r="M2270" t="str">
            <v xml:space="preserve">  </v>
          </cell>
          <cell r="N2270" t="str">
            <v xml:space="preserve">  </v>
          </cell>
          <cell r="O2270" t="str">
            <v xml:space="preserve">  </v>
          </cell>
          <cell r="P2270" t="str">
            <v xml:space="preserve">  </v>
          </cell>
        </row>
        <row r="2271">
          <cell r="H2271" t="str">
            <v xml:space="preserve">  </v>
          </cell>
          <cell r="I2271" t="str">
            <v xml:space="preserve">  </v>
          </cell>
          <cell r="J2271" t="str">
            <v xml:space="preserve">  </v>
          </cell>
          <cell r="K2271" t="str">
            <v xml:space="preserve">  </v>
          </cell>
          <cell r="L2271" t="str">
            <v xml:space="preserve">  </v>
          </cell>
          <cell r="M2271" t="str">
            <v xml:space="preserve">  </v>
          </cell>
          <cell r="N2271" t="str">
            <v xml:space="preserve">  </v>
          </cell>
          <cell r="O2271" t="str">
            <v xml:space="preserve">  </v>
          </cell>
          <cell r="P2271" t="str">
            <v xml:space="preserve">  </v>
          </cell>
        </row>
        <row r="2272">
          <cell r="H2272" t="str">
            <v xml:space="preserve">  </v>
          </cell>
          <cell r="I2272" t="str">
            <v xml:space="preserve">  </v>
          </cell>
          <cell r="J2272" t="str">
            <v xml:space="preserve">  </v>
          </cell>
          <cell r="K2272" t="str">
            <v xml:space="preserve">  </v>
          </cell>
          <cell r="L2272" t="str">
            <v xml:space="preserve">  </v>
          </cell>
          <cell r="M2272" t="str">
            <v xml:space="preserve">  </v>
          </cell>
          <cell r="N2272" t="str">
            <v xml:space="preserve">  </v>
          </cell>
          <cell r="O2272" t="str">
            <v xml:space="preserve">  </v>
          </cell>
          <cell r="P2272" t="str">
            <v xml:space="preserve">  </v>
          </cell>
        </row>
        <row r="2273">
          <cell r="H2273" t="str">
            <v xml:space="preserve">  </v>
          </cell>
          <cell r="I2273" t="str">
            <v xml:space="preserve">  </v>
          </cell>
          <cell r="J2273" t="str">
            <v xml:space="preserve">  </v>
          </cell>
          <cell r="K2273" t="str">
            <v xml:space="preserve">  </v>
          </cell>
          <cell r="L2273" t="str">
            <v xml:space="preserve">  </v>
          </cell>
          <cell r="M2273" t="str">
            <v xml:space="preserve">  </v>
          </cell>
          <cell r="N2273" t="str">
            <v xml:space="preserve">  </v>
          </cell>
          <cell r="O2273" t="str">
            <v xml:space="preserve">  </v>
          </cell>
          <cell r="P2273" t="str">
            <v xml:space="preserve">  </v>
          </cell>
        </row>
        <row r="2274">
          <cell r="H2274" t="str">
            <v xml:space="preserve">  </v>
          </cell>
          <cell r="I2274" t="str">
            <v xml:space="preserve">  </v>
          </cell>
          <cell r="J2274" t="str">
            <v xml:space="preserve">  </v>
          </cell>
          <cell r="K2274" t="str">
            <v xml:space="preserve">  </v>
          </cell>
          <cell r="L2274" t="str">
            <v xml:space="preserve">  </v>
          </cell>
          <cell r="M2274" t="str">
            <v xml:space="preserve">  </v>
          </cell>
          <cell r="N2274" t="str">
            <v xml:space="preserve">  </v>
          </cell>
          <cell r="O2274" t="str">
            <v xml:space="preserve">  </v>
          </cell>
          <cell r="P2274" t="str">
            <v xml:space="preserve">  </v>
          </cell>
        </row>
        <row r="2275">
          <cell r="C2275">
            <v>30058100</v>
          </cell>
          <cell r="D2275" t="str">
            <v>USD</v>
          </cell>
          <cell r="E2275" t="str">
            <v>BID</v>
          </cell>
          <cell r="F2275" t="str">
            <v>834-SF-EC   USD</v>
          </cell>
          <cell r="G2275" t="str">
            <v>GOBIERNO CENTRAL</v>
          </cell>
          <cell r="H2275" t="str">
            <v xml:space="preserve"> 03.05.1990 </v>
          </cell>
          <cell r="I2275">
            <v>6431225.0800000001</v>
          </cell>
          <cell r="J2275" t="str">
            <v xml:space="preserve">  </v>
          </cell>
          <cell r="K2275" t="str">
            <v xml:space="preserve">  </v>
          </cell>
          <cell r="L2275" t="str">
            <v xml:space="preserve">  </v>
          </cell>
          <cell r="M2275" t="str">
            <v xml:space="preserve">  </v>
          </cell>
          <cell r="N2275" t="str">
            <v xml:space="preserve">  </v>
          </cell>
          <cell r="O2275" t="str">
            <v xml:space="preserve">  </v>
          </cell>
          <cell r="P2275">
            <v>6431225.0800000001</v>
          </cell>
        </row>
        <row r="2276">
          <cell r="H2276" t="str">
            <v xml:space="preserve">  </v>
          </cell>
          <cell r="I2276" t="str">
            <v xml:space="preserve">  </v>
          </cell>
          <cell r="J2276" t="str">
            <v xml:space="preserve">  </v>
          </cell>
          <cell r="K2276" t="str">
            <v xml:space="preserve">  </v>
          </cell>
          <cell r="L2276" t="str">
            <v xml:space="preserve">  </v>
          </cell>
          <cell r="M2276" t="str">
            <v xml:space="preserve">  </v>
          </cell>
          <cell r="N2276" t="str">
            <v xml:space="preserve">  </v>
          </cell>
          <cell r="O2276" t="str">
            <v xml:space="preserve">  </v>
          </cell>
          <cell r="P2276" t="str">
            <v xml:space="preserve">  </v>
          </cell>
        </row>
        <row r="2277">
          <cell r="H2277" t="str">
            <v xml:space="preserve">  </v>
          </cell>
          <cell r="I2277" t="str">
            <v xml:space="preserve">  </v>
          </cell>
          <cell r="J2277" t="str">
            <v xml:space="preserve">  </v>
          </cell>
          <cell r="K2277" t="str">
            <v xml:space="preserve">  </v>
          </cell>
          <cell r="L2277" t="str">
            <v xml:space="preserve">  </v>
          </cell>
          <cell r="M2277" t="str">
            <v xml:space="preserve">  </v>
          </cell>
          <cell r="N2277" t="str">
            <v xml:space="preserve">  </v>
          </cell>
          <cell r="O2277" t="str">
            <v xml:space="preserve">  </v>
          </cell>
          <cell r="P2277" t="str">
            <v xml:space="preserve">  </v>
          </cell>
        </row>
        <row r="2278">
          <cell r="H2278" t="str">
            <v xml:space="preserve">  </v>
          </cell>
          <cell r="I2278" t="str">
            <v xml:space="preserve">  </v>
          </cell>
          <cell r="J2278" t="str">
            <v xml:space="preserve">  </v>
          </cell>
          <cell r="K2278" t="str">
            <v xml:space="preserve">  </v>
          </cell>
          <cell r="L2278" t="str">
            <v xml:space="preserve">  </v>
          </cell>
          <cell r="M2278" t="str">
            <v xml:space="preserve">  </v>
          </cell>
          <cell r="N2278" t="str">
            <v xml:space="preserve">  </v>
          </cell>
          <cell r="O2278" t="str">
            <v xml:space="preserve">  </v>
          </cell>
          <cell r="P2278" t="str">
            <v xml:space="preserve">  </v>
          </cell>
        </row>
        <row r="2279">
          <cell r="H2279" t="str">
            <v xml:space="preserve">  </v>
          </cell>
          <cell r="I2279" t="str">
            <v xml:space="preserve">  </v>
          </cell>
          <cell r="J2279" t="str">
            <v xml:space="preserve">  </v>
          </cell>
          <cell r="K2279" t="str">
            <v xml:space="preserve">  </v>
          </cell>
          <cell r="L2279" t="str">
            <v xml:space="preserve">  </v>
          </cell>
          <cell r="M2279" t="str">
            <v xml:space="preserve">  </v>
          </cell>
          <cell r="N2279" t="str">
            <v xml:space="preserve">  </v>
          </cell>
          <cell r="O2279" t="str">
            <v xml:space="preserve">  </v>
          </cell>
          <cell r="P2279" t="str">
            <v xml:space="preserve">  </v>
          </cell>
        </row>
        <row r="2280">
          <cell r="H2280" t="str">
            <v xml:space="preserve">  </v>
          </cell>
          <cell r="I2280" t="str">
            <v xml:space="preserve">  </v>
          </cell>
          <cell r="J2280" t="str">
            <v xml:space="preserve">  </v>
          </cell>
          <cell r="K2280" t="str">
            <v xml:space="preserve">  </v>
          </cell>
          <cell r="L2280" t="str">
            <v xml:space="preserve">  </v>
          </cell>
          <cell r="M2280" t="str">
            <v xml:space="preserve">  </v>
          </cell>
          <cell r="N2280" t="str">
            <v xml:space="preserve">  </v>
          </cell>
          <cell r="O2280" t="str">
            <v xml:space="preserve">  </v>
          </cell>
          <cell r="P2280" t="str">
            <v xml:space="preserve">  </v>
          </cell>
        </row>
        <row r="2281">
          <cell r="C2281">
            <v>30059100</v>
          </cell>
          <cell r="D2281" t="str">
            <v>USD</v>
          </cell>
          <cell r="E2281" t="str">
            <v>BID</v>
          </cell>
          <cell r="F2281" t="str">
            <v>842-SF-EC ETAPA  USD</v>
          </cell>
          <cell r="G2281" t="str">
            <v>ETAPA  EP CUENCA</v>
          </cell>
          <cell r="H2281" t="str">
            <v xml:space="preserve"> 30.10.1990 </v>
          </cell>
          <cell r="I2281">
            <v>557755.68000000005</v>
          </cell>
          <cell r="J2281" t="str">
            <v xml:space="preserve">  </v>
          </cell>
          <cell r="K2281" t="str">
            <v xml:space="preserve">  </v>
          </cell>
          <cell r="L2281" t="str">
            <v xml:space="preserve">  </v>
          </cell>
          <cell r="M2281" t="str">
            <v xml:space="preserve">  </v>
          </cell>
          <cell r="N2281" t="str">
            <v xml:space="preserve">  </v>
          </cell>
          <cell r="O2281" t="str">
            <v xml:space="preserve">  </v>
          </cell>
          <cell r="P2281">
            <v>557755.68000000005</v>
          </cell>
        </row>
        <row r="2282">
          <cell r="H2282" t="str">
            <v xml:space="preserve">  </v>
          </cell>
          <cell r="I2282" t="str">
            <v xml:space="preserve">  </v>
          </cell>
          <cell r="J2282" t="str">
            <v xml:space="preserve">  </v>
          </cell>
          <cell r="K2282" t="str">
            <v xml:space="preserve">  </v>
          </cell>
          <cell r="L2282" t="str">
            <v xml:space="preserve">  </v>
          </cell>
          <cell r="M2282" t="str">
            <v xml:space="preserve">  </v>
          </cell>
          <cell r="N2282" t="str">
            <v xml:space="preserve">  </v>
          </cell>
          <cell r="O2282" t="str">
            <v xml:space="preserve">  </v>
          </cell>
          <cell r="P2282" t="str">
            <v xml:space="preserve">  </v>
          </cell>
        </row>
        <row r="2283">
          <cell r="H2283" t="str">
            <v xml:space="preserve">  </v>
          </cell>
          <cell r="I2283" t="str">
            <v xml:space="preserve">  </v>
          </cell>
          <cell r="J2283" t="str">
            <v xml:space="preserve">  </v>
          </cell>
          <cell r="K2283" t="str">
            <v xml:space="preserve">  </v>
          </cell>
          <cell r="L2283" t="str">
            <v xml:space="preserve">  </v>
          </cell>
          <cell r="M2283" t="str">
            <v xml:space="preserve">  </v>
          </cell>
          <cell r="N2283" t="str">
            <v xml:space="preserve">  </v>
          </cell>
          <cell r="O2283" t="str">
            <v xml:space="preserve">  </v>
          </cell>
          <cell r="P2283" t="str">
            <v xml:space="preserve">  </v>
          </cell>
        </row>
        <row r="2284">
          <cell r="H2284" t="str">
            <v xml:space="preserve">  </v>
          </cell>
          <cell r="I2284" t="str">
            <v xml:space="preserve">  </v>
          </cell>
          <cell r="J2284" t="str">
            <v xml:space="preserve">  </v>
          </cell>
          <cell r="K2284" t="str">
            <v xml:space="preserve">  </v>
          </cell>
          <cell r="L2284" t="str">
            <v xml:space="preserve">  </v>
          </cell>
          <cell r="M2284" t="str">
            <v xml:space="preserve">  </v>
          </cell>
          <cell r="N2284" t="str">
            <v xml:space="preserve">  </v>
          </cell>
          <cell r="O2284" t="str">
            <v xml:space="preserve">  </v>
          </cell>
          <cell r="P2284" t="str">
            <v xml:space="preserve">  </v>
          </cell>
        </row>
        <row r="2285">
          <cell r="H2285" t="str">
            <v xml:space="preserve">  </v>
          </cell>
          <cell r="I2285" t="str">
            <v xml:space="preserve">  </v>
          </cell>
          <cell r="J2285" t="str">
            <v xml:space="preserve">  </v>
          </cell>
          <cell r="K2285" t="str">
            <v xml:space="preserve">  </v>
          </cell>
          <cell r="L2285" t="str">
            <v xml:space="preserve">  </v>
          </cell>
          <cell r="M2285" t="str">
            <v xml:space="preserve">  </v>
          </cell>
          <cell r="N2285" t="str">
            <v xml:space="preserve">  </v>
          </cell>
          <cell r="O2285" t="str">
            <v xml:space="preserve">  </v>
          </cell>
          <cell r="P2285" t="str">
            <v xml:space="preserve">  </v>
          </cell>
        </row>
        <row r="2286">
          <cell r="H2286" t="str">
            <v xml:space="preserve">  </v>
          </cell>
          <cell r="I2286" t="str">
            <v xml:space="preserve">  </v>
          </cell>
          <cell r="J2286" t="str">
            <v xml:space="preserve">  </v>
          </cell>
          <cell r="K2286" t="str">
            <v xml:space="preserve">  </v>
          </cell>
          <cell r="L2286" t="str">
            <v xml:space="preserve">  </v>
          </cell>
          <cell r="M2286" t="str">
            <v xml:space="preserve">  </v>
          </cell>
          <cell r="N2286" t="str">
            <v xml:space="preserve">  </v>
          </cell>
          <cell r="O2286" t="str">
            <v xml:space="preserve">  </v>
          </cell>
          <cell r="P2286" t="str">
            <v xml:space="preserve">  </v>
          </cell>
        </row>
        <row r="2287">
          <cell r="C2287">
            <v>30059101</v>
          </cell>
          <cell r="D2287" t="str">
            <v>USD</v>
          </cell>
          <cell r="E2287" t="str">
            <v>BID</v>
          </cell>
          <cell r="F2287" t="str">
            <v>842-SF-EC D.CAM. USD</v>
          </cell>
          <cell r="G2287" t="str">
            <v>GOBIERNO CENTRAL</v>
          </cell>
          <cell r="H2287" t="str">
            <v xml:space="preserve"> 30.10.1990 </v>
          </cell>
          <cell r="I2287">
            <v>5717160.4500000002</v>
          </cell>
          <cell r="J2287" t="str">
            <v xml:space="preserve">  </v>
          </cell>
          <cell r="K2287" t="str">
            <v xml:space="preserve">  </v>
          </cell>
          <cell r="L2287" t="str">
            <v xml:space="preserve">  </v>
          </cell>
          <cell r="M2287" t="str">
            <v xml:space="preserve">  </v>
          </cell>
          <cell r="N2287" t="str">
            <v xml:space="preserve">  </v>
          </cell>
          <cell r="O2287" t="str">
            <v xml:space="preserve">  </v>
          </cell>
          <cell r="P2287">
            <v>5717160.4500000002</v>
          </cell>
        </row>
        <row r="2288">
          <cell r="H2288" t="str">
            <v xml:space="preserve">  </v>
          </cell>
          <cell r="I2288" t="str">
            <v xml:space="preserve">  </v>
          </cell>
          <cell r="J2288" t="str">
            <v xml:space="preserve">  </v>
          </cell>
          <cell r="K2288" t="str">
            <v xml:space="preserve">  </v>
          </cell>
          <cell r="L2288" t="str">
            <v xml:space="preserve">  </v>
          </cell>
          <cell r="M2288" t="str">
            <v xml:space="preserve">  </v>
          </cell>
          <cell r="N2288" t="str">
            <v xml:space="preserve">  </v>
          </cell>
          <cell r="O2288" t="str">
            <v xml:space="preserve">  </v>
          </cell>
          <cell r="P2288" t="str">
            <v xml:space="preserve">  </v>
          </cell>
        </row>
        <row r="2289">
          <cell r="H2289" t="str">
            <v xml:space="preserve">  </v>
          </cell>
          <cell r="I2289" t="str">
            <v xml:space="preserve">  </v>
          </cell>
          <cell r="J2289" t="str">
            <v xml:space="preserve">  </v>
          </cell>
          <cell r="K2289" t="str">
            <v xml:space="preserve">  </v>
          </cell>
          <cell r="L2289" t="str">
            <v xml:space="preserve">  </v>
          </cell>
          <cell r="M2289" t="str">
            <v xml:space="preserve">  </v>
          </cell>
          <cell r="N2289" t="str">
            <v xml:space="preserve">  </v>
          </cell>
          <cell r="O2289" t="str">
            <v xml:space="preserve">  </v>
          </cell>
          <cell r="P2289" t="str">
            <v xml:space="preserve">  </v>
          </cell>
        </row>
        <row r="2290">
          <cell r="H2290" t="str">
            <v xml:space="preserve">  </v>
          </cell>
          <cell r="I2290" t="str">
            <v xml:space="preserve">  </v>
          </cell>
          <cell r="J2290" t="str">
            <v xml:space="preserve">  </v>
          </cell>
          <cell r="K2290" t="str">
            <v xml:space="preserve">  </v>
          </cell>
          <cell r="L2290" t="str">
            <v xml:space="preserve">  </v>
          </cell>
          <cell r="M2290" t="str">
            <v xml:space="preserve">  </v>
          </cell>
          <cell r="N2290" t="str">
            <v xml:space="preserve">  </v>
          </cell>
          <cell r="O2290" t="str">
            <v xml:space="preserve">  </v>
          </cell>
          <cell r="P2290" t="str">
            <v xml:space="preserve">  </v>
          </cell>
        </row>
        <row r="2291">
          <cell r="H2291" t="str">
            <v xml:space="preserve">  </v>
          </cell>
          <cell r="I2291" t="str">
            <v xml:space="preserve">  </v>
          </cell>
          <cell r="J2291" t="str">
            <v xml:space="preserve">  </v>
          </cell>
          <cell r="K2291" t="str">
            <v xml:space="preserve">  </v>
          </cell>
          <cell r="L2291" t="str">
            <v xml:space="preserve">  </v>
          </cell>
          <cell r="M2291" t="str">
            <v xml:space="preserve">  </v>
          </cell>
          <cell r="N2291" t="str">
            <v xml:space="preserve">  </v>
          </cell>
          <cell r="O2291" t="str">
            <v xml:space="preserve">  </v>
          </cell>
          <cell r="P2291" t="str">
            <v xml:space="preserve">  </v>
          </cell>
        </row>
        <row r="2292">
          <cell r="H2292" t="str">
            <v xml:space="preserve">  </v>
          </cell>
          <cell r="I2292" t="str">
            <v xml:space="preserve">  </v>
          </cell>
          <cell r="J2292" t="str">
            <v xml:space="preserve">  </v>
          </cell>
          <cell r="K2292" t="str">
            <v xml:space="preserve">  </v>
          </cell>
          <cell r="L2292" t="str">
            <v xml:space="preserve">  </v>
          </cell>
          <cell r="M2292" t="str">
            <v xml:space="preserve">  </v>
          </cell>
          <cell r="N2292" t="str">
            <v xml:space="preserve">  </v>
          </cell>
          <cell r="O2292" t="str">
            <v xml:space="preserve">  </v>
          </cell>
          <cell r="P2292" t="str">
            <v xml:space="preserve">  </v>
          </cell>
        </row>
        <row r="2293">
          <cell r="C2293">
            <v>30060100</v>
          </cell>
          <cell r="D2293" t="str">
            <v>USD</v>
          </cell>
          <cell r="E2293" t="str">
            <v>BID</v>
          </cell>
          <cell r="F2293" t="str">
            <v>843-SF-EC BEDE USD</v>
          </cell>
          <cell r="G2293" t="str">
            <v>BANCO DEL ESTADO</v>
          </cell>
          <cell r="H2293" t="str">
            <v xml:space="preserve"> 15.02.1991 </v>
          </cell>
          <cell r="I2293">
            <v>645371.76</v>
          </cell>
          <cell r="J2293" t="str">
            <v xml:space="preserve">  </v>
          </cell>
          <cell r="K2293" t="str">
            <v xml:space="preserve">  </v>
          </cell>
          <cell r="L2293" t="str">
            <v xml:space="preserve">  </v>
          </cell>
          <cell r="M2293" t="str">
            <v xml:space="preserve">  </v>
          </cell>
          <cell r="N2293" t="str">
            <v xml:space="preserve">  </v>
          </cell>
          <cell r="O2293" t="str">
            <v xml:space="preserve">  </v>
          </cell>
          <cell r="P2293">
            <v>645371.76</v>
          </cell>
        </row>
        <row r="2294">
          <cell r="H2294" t="str">
            <v xml:space="preserve">  </v>
          </cell>
          <cell r="I2294" t="str">
            <v xml:space="preserve">  </v>
          </cell>
          <cell r="J2294" t="str">
            <v xml:space="preserve">  </v>
          </cell>
          <cell r="K2294" t="str">
            <v xml:space="preserve">  </v>
          </cell>
          <cell r="L2294" t="str">
            <v xml:space="preserve">  </v>
          </cell>
          <cell r="M2294" t="str">
            <v xml:space="preserve">  </v>
          </cell>
          <cell r="N2294" t="str">
            <v xml:space="preserve">  </v>
          </cell>
          <cell r="O2294" t="str">
            <v xml:space="preserve">  </v>
          </cell>
          <cell r="P2294" t="str">
            <v xml:space="preserve">  </v>
          </cell>
        </row>
        <row r="2295">
          <cell r="H2295" t="str">
            <v xml:space="preserve">  </v>
          </cell>
          <cell r="I2295" t="str">
            <v xml:space="preserve">  </v>
          </cell>
          <cell r="J2295" t="str">
            <v xml:space="preserve">  </v>
          </cell>
          <cell r="K2295" t="str">
            <v xml:space="preserve">  </v>
          </cell>
          <cell r="L2295" t="str">
            <v xml:space="preserve">  </v>
          </cell>
          <cell r="M2295" t="str">
            <v xml:space="preserve">  </v>
          </cell>
          <cell r="N2295" t="str">
            <v xml:space="preserve">  </v>
          </cell>
          <cell r="O2295" t="str">
            <v xml:space="preserve">  </v>
          </cell>
          <cell r="P2295" t="str">
            <v xml:space="preserve">  </v>
          </cell>
        </row>
        <row r="2296">
          <cell r="H2296" t="str">
            <v xml:space="preserve">  </v>
          </cell>
          <cell r="I2296" t="str">
            <v xml:space="preserve">  </v>
          </cell>
          <cell r="J2296" t="str">
            <v xml:space="preserve">  </v>
          </cell>
          <cell r="K2296" t="str">
            <v xml:space="preserve">  </v>
          </cell>
          <cell r="L2296" t="str">
            <v xml:space="preserve">  </v>
          </cell>
          <cell r="M2296" t="str">
            <v xml:space="preserve">  </v>
          </cell>
          <cell r="N2296" t="str">
            <v xml:space="preserve">  </v>
          </cell>
          <cell r="O2296" t="str">
            <v xml:space="preserve">  </v>
          </cell>
          <cell r="P2296" t="str">
            <v xml:space="preserve">  </v>
          </cell>
        </row>
        <row r="2297">
          <cell r="H2297" t="str">
            <v xml:space="preserve">  </v>
          </cell>
          <cell r="I2297" t="str">
            <v xml:space="preserve">  </v>
          </cell>
          <cell r="J2297" t="str">
            <v xml:space="preserve">  </v>
          </cell>
          <cell r="K2297" t="str">
            <v xml:space="preserve">  </v>
          </cell>
          <cell r="L2297" t="str">
            <v xml:space="preserve">  </v>
          </cell>
          <cell r="M2297" t="str">
            <v xml:space="preserve">  </v>
          </cell>
          <cell r="N2297" t="str">
            <v xml:space="preserve">  </v>
          </cell>
          <cell r="O2297" t="str">
            <v xml:space="preserve">  </v>
          </cell>
          <cell r="P2297" t="str">
            <v xml:space="preserve">  </v>
          </cell>
        </row>
        <row r="2298">
          <cell r="H2298" t="str">
            <v xml:space="preserve">  </v>
          </cell>
          <cell r="I2298" t="str">
            <v xml:space="preserve">  </v>
          </cell>
          <cell r="J2298" t="str">
            <v xml:space="preserve">  </v>
          </cell>
          <cell r="K2298" t="str">
            <v xml:space="preserve">  </v>
          </cell>
          <cell r="L2298" t="str">
            <v xml:space="preserve">  </v>
          </cell>
          <cell r="M2298" t="str">
            <v xml:space="preserve">  </v>
          </cell>
          <cell r="N2298" t="str">
            <v xml:space="preserve">  </v>
          </cell>
          <cell r="O2298" t="str">
            <v xml:space="preserve">  </v>
          </cell>
          <cell r="P2298" t="str">
            <v xml:space="preserve">  </v>
          </cell>
        </row>
        <row r="2299">
          <cell r="C2299">
            <v>30060101</v>
          </cell>
          <cell r="D2299" t="str">
            <v>USD</v>
          </cell>
          <cell r="E2299" t="str">
            <v>BID</v>
          </cell>
          <cell r="F2299" t="str">
            <v>843-SF-EC  USD GOB.</v>
          </cell>
          <cell r="G2299" t="str">
            <v>GOBIERNO CENTRAL</v>
          </cell>
          <cell r="H2299" t="str">
            <v xml:space="preserve"> 15.02.1991 </v>
          </cell>
          <cell r="I2299">
            <v>2232237.88</v>
          </cell>
          <cell r="J2299" t="str">
            <v xml:space="preserve">  </v>
          </cell>
          <cell r="K2299" t="str">
            <v xml:space="preserve">  </v>
          </cell>
          <cell r="L2299" t="str">
            <v xml:space="preserve">  </v>
          </cell>
          <cell r="M2299" t="str">
            <v xml:space="preserve">  </v>
          </cell>
          <cell r="N2299" t="str">
            <v xml:space="preserve">  </v>
          </cell>
          <cell r="O2299" t="str">
            <v xml:space="preserve">  </v>
          </cell>
          <cell r="P2299">
            <v>2232237.88</v>
          </cell>
        </row>
        <row r="2300">
          <cell r="H2300" t="str">
            <v xml:space="preserve">  </v>
          </cell>
          <cell r="I2300" t="str">
            <v xml:space="preserve">  </v>
          </cell>
          <cell r="J2300" t="str">
            <v xml:space="preserve">  </v>
          </cell>
          <cell r="K2300" t="str">
            <v xml:space="preserve">  </v>
          </cell>
          <cell r="L2300" t="str">
            <v xml:space="preserve">  </v>
          </cell>
          <cell r="M2300" t="str">
            <v xml:space="preserve">  </v>
          </cell>
          <cell r="N2300" t="str">
            <v xml:space="preserve">  </v>
          </cell>
          <cell r="O2300" t="str">
            <v xml:space="preserve">  </v>
          </cell>
          <cell r="P2300" t="str">
            <v xml:space="preserve">  </v>
          </cell>
        </row>
        <row r="2301">
          <cell r="H2301" t="str">
            <v xml:space="preserve">  </v>
          </cell>
          <cell r="I2301" t="str">
            <v xml:space="preserve">  </v>
          </cell>
          <cell r="J2301" t="str">
            <v xml:space="preserve">  </v>
          </cell>
          <cell r="K2301" t="str">
            <v xml:space="preserve">  </v>
          </cell>
          <cell r="L2301" t="str">
            <v xml:space="preserve">  </v>
          </cell>
          <cell r="M2301" t="str">
            <v xml:space="preserve">  </v>
          </cell>
          <cell r="N2301" t="str">
            <v xml:space="preserve">  </v>
          </cell>
          <cell r="O2301" t="str">
            <v xml:space="preserve">  </v>
          </cell>
          <cell r="P2301" t="str">
            <v xml:space="preserve">  </v>
          </cell>
        </row>
        <row r="2302">
          <cell r="H2302" t="str">
            <v xml:space="preserve">  </v>
          </cell>
          <cell r="I2302" t="str">
            <v xml:space="preserve">  </v>
          </cell>
          <cell r="J2302" t="str">
            <v xml:space="preserve">  </v>
          </cell>
          <cell r="K2302" t="str">
            <v xml:space="preserve">  </v>
          </cell>
          <cell r="L2302" t="str">
            <v xml:space="preserve">  </v>
          </cell>
          <cell r="M2302" t="str">
            <v xml:space="preserve">  </v>
          </cell>
          <cell r="N2302" t="str">
            <v xml:space="preserve">  </v>
          </cell>
          <cell r="O2302" t="str">
            <v xml:space="preserve">  </v>
          </cell>
          <cell r="P2302" t="str">
            <v xml:space="preserve">  </v>
          </cell>
        </row>
        <row r="2303">
          <cell r="H2303" t="str">
            <v xml:space="preserve">  </v>
          </cell>
          <cell r="I2303" t="str">
            <v xml:space="preserve">  </v>
          </cell>
          <cell r="J2303" t="str">
            <v xml:space="preserve">  </v>
          </cell>
          <cell r="K2303" t="str">
            <v xml:space="preserve">  </v>
          </cell>
          <cell r="L2303" t="str">
            <v xml:space="preserve">  </v>
          </cell>
          <cell r="M2303" t="str">
            <v xml:space="preserve">  </v>
          </cell>
          <cell r="N2303" t="str">
            <v xml:space="preserve">  </v>
          </cell>
          <cell r="O2303" t="str">
            <v xml:space="preserve">  </v>
          </cell>
          <cell r="P2303" t="str">
            <v xml:space="preserve">  </v>
          </cell>
        </row>
        <row r="2304">
          <cell r="H2304" t="str">
            <v xml:space="preserve">  </v>
          </cell>
          <cell r="I2304" t="str">
            <v xml:space="preserve">  </v>
          </cell>
          <cell r="J2304" t="str">
            <v xml:space="preserve">  </v>
          </cell>
          <cell r="K2304" t="str">
            <v xml:space="preserve">  </v>
          </cell>
          <cell r="L2304" t="str">
            <v xml:space="preserve">  </v>
          </cell>
          <cell r="M2304" t="str">
            <v xml:space="preserve">  </v>
          </cell>
          <cell r="N2304" t="str">
            <v xml:space="preserve">  </v>
          </cell>
          <cell r="O2304" t="str">
            <v xml:space="preserve">  </v>
          </cell>
          <cell r="P2304" t="str">
            <v xml:space="preserve">  </v>
          </cell>
        </row>
        <row r="2305">
          <cell r="C2305">
            <v>30060102</v>
          </cell>
          <cell r="D2305" t="str">
            <v>USD</v>
          </cell>
          <cell r="E2305" t="str">
            <v>BID</v>
          </cell>
          <cell r="F2305" t="str">
            <v>843-SF-EC D.CAMB.USD</v>
          </cell>
          <cell r="G2305" t="str">
            <v>GOBIERNO CENTRAL</v>
          </cell>
          <cell r="H2305" t="str">
            <v xml:space="preserve"> 15.02.1991 </v>
          </cell>
          <cell r="I2305">
            <v>3792003.26</v>
          </cell>
          <cell r="J2305" t="str">
            <v xml:space="preserve">  </v>
          </cell>
          <cell r="K2305" t="str">
            <v xml:space="preserve">  </v>
          </cell>
          <cell r="L2305" t="str">
            <v xml:space="preserve">  </v>
          </cell>
          <cell r="M2305" t="str">
            <v xml:space="preserve">  </v>
          </cell>
          <cell r="N2305" t="str">
            <v xml:space="preserve">  </v>
          </cell>
          <cell r="O2305" t="str">
            <v xml:space="preserve">  </v>
          </cell>
          <cell r="P2305">
            <v>3792003.26</v>
          </cell>
        </row>
        <row r="2306">
          <cell r="H2306" t="str">
            <v xml:space="preserve">  </v>
          </cell>
          <cell r="I2306" t="str">
            <v xml:space="preserve">  </v>
          </cell>
          <cell r="J2306" t="str">
            <v xml:space="preserve">  </v>
          </cell>
          <cell r="K2306" t="str">
            <v xml:space="preserve">  </v>
          </cell>
          <cell r="L2306" t="str">
            <v xml:space="preserve">  </v>
          </cell>
          <cell r="M2306" t="str">
            <v xml:space="preserve">  </v>
          </cell>
          <cell r="N2306" t="str">
            <v xml:space="preserve">  </v>
          </cell>
          <cell r="O2306" t="str">
            <v xml:space="preserve">  </v>
          </cell>
          <cell r="P2306" t="str">
            <v xml:space="preserve">  </v>
          </cell>
        </row>
        <row r="2307">
          <cell r="H2307" t="str">
            <v xml:space="preserve">  </v>
          </cell>
          <cell r="I2307" t="str">
            <v xml:space="preserve">  </v>
          </cell>
          <cell r="J2307" t="str">
            <v xml:space="preserve">  </v>
          </cell>
          <cell r="K2307" t="str">
            <v xml:space="preserve">  </v>
          </cell>
          <cell r="L2307" t="str">
            <v xml:space="preserve">  </v>
          </cell>
          <cell r="M2307" t="str">
            <v xml:space="preserve">  </v>
          </cell>
          <cell r="N2307" t="str">
            <v xml:space="preserve">  </v>
          </cell>
          <cell r="O2307" t="str">
            <v xml:space="preserve">  </v>
          </cell>
          <cell r="P2307" t="str">
            <v xml:space="preserve">  </v>
          </cell>
        </row>
        <row r="2308">
          <cell r="H2308" t="str">
            <v xml:space="preserve">  </v>
          </cell>
          <cell r="I2308" t="str">
            <v xml:space="preserve">  </v>
          </cell>
          <cell r="J2308" t="str">
            <v xml:space="preserve">  </v>
          </cell>
          <cell r="K2308" t="str">
            <v xml:space="preserve">  </v>
          </cell>
          <cell r="L2308" t="str">
            <v xml:space="preserve">  </v>
          </cell>
          <cell r="M2308" t="str">
            <v xml:space="preserve">  </v>
          </cell>
          <cell r="N2308" t="str">
            <v xml:space="preserve">  </v>
          </cell>
          <cell r="O2308" t="str">
            <v xml:space="preserve">  </v>
          </cell>
          <cell r="P2308" t="str">
            <v xml:space="preserve">  </v>
          </cell>
        </row>
        <row r="2309">
          <cell r="H2309" t="str">
            <v xml:space="preserve">  </v>
          </cell>
          <cell r="I2309" t="str">
            <v xml:space="preserve">  </v>
          </cell>
          <cell r="J2309" t="str">
            <v xml:space="preserve">  </v>
          </cell>
          <cell r="K2309" t="str">
            <v xml:space="preserve">  </v>
          </cell>
          <cell r="L2309" t="str">
            <v xml:space="preserve">  </v>
          </cell>
          <cell r="M2309" t="str">
            <v xml:space="preserve">  </v>
          </cell>
          <cell r="N2309" t="str">
            <v xml:space="preserve">  </v>
          </cell>
          <cell r="O2309" t="str">
            <v xml:space="preserve">  </v>
          </cell>
          <cell r="P2309" t="str">
            <v xml:space="preserve">  </v>
          </cell>
        </row>
        <row r="2310">
          <cell r="H2310" t="str">
            <v xml:space="preserve">  </v>
          </cell>
          <cell r="I2310" t="str">
            <v xml:space="preserve">  </v>
          </cell>
          <cell r="J2310" t="str">
            <v xml:space="preserve">  </v>
          </cell>
          <cell r="K2310" t="str">
            <v xml:space="preserve">  </v>
          </cell>
          <cell r="L2310" t="str">
            <v xml:space="preserve">  </v>
          </cell>
          <cell r="M2310" t="str">
            <v xml:space="preserve">  </v>
          </cell>
          <cell r="N2310" t="str">
            <v xml:space="preserve">  </v>
          </cell>
          <cell r="O2310" t="str">
            <v xml:space="preserve">  </v>
          </cell>
          <cell r="P2310" t="str">
            <v xml:space="preserve">  </v>
          </cell>
        </row>
        <row r="2311">
          <cell r="C2311">
            <v>30063000</v>
          </cell>
          <cell r="D2311" t="str">
            <v>USD</v>
          </cell>
          <cell r="E2311" t="str">
            <v>BID</v>
          </cell>
          <cell r="F2311" t="str">
            <v>900-SF-EC    USD</v>
          </cell>
          <cell r="G2311" t="str">
            <v>GOBIERNO CENTRAL</v>
          </cell>
          <cell r="H2311" t="str">
            <v xml:space="preserve"> 27.01.1994 </v>
          </cell>
          <cell r="I2311">
            <v>554982.1</v>
          </cell>
          <cell r="J2311" t="str">
            <v xml:space="preserve">  </v>
          </cell>
          <cell r="K2311">
            <v>32646.01</v>
          </cell>
          <cell r="L2311">
            <v>5591.87</v>
          </cell>
          <cell r="M2311" t="str">
            <v xml:space="preserve">  </v>
          </cell>
          <cell r="N2311" t="str">
            <v xml:space="preserve">  </v>
          </cell>
          <cell r="O2311" t="str">
            <v xml:space="preserve">  </v>
          </cell>
          <cell r="P2311">
            <v>522336.09</v>
          </cell>
        </row>
        <row r="2312">
          <cell r="H2312" t="str">
            <v xml:space="preserve">  </v>
          </cell>
          <cell r="I2312" t="str">
            <v xml:space="preserve">  </v>
          </cell>
          <cell r="J2312" t="str">
            <v xml:space="preserve">  </v>
          </cell>
          <cell r="K2312" t="str">
            <v xml:space="preserve">  </v>
          </cell>
          <cell r="L2312" t="str">
            <v xml:space="preserve">  </v>
          </cell>
          <cell r="M2312" t="str">
            <v xml:space="preserve">  </v>
          </cell>
          <cell r="N2312" t="str">
            <v xml:space="preserve">  </v>
          </cell>
          <cell r="O2312" t="str">
            <v xml:space="preserve">  </v>
          </cell>
          <cell r="P2312" t="str">
            <v xml:space="preserve">  </v>
          </cell>
        </row>
        <row r="2313">
          <cell r="H2313" t="str">
            <v xml:space="preserve">  </v>
          </cell>
          <cell r="I2313" t="str">
            <v xml:space="preserve">  </v>
          </cell>
          <cell r="J2313" t="str">
            <v xml:space="preserve">  </v>
          </cell>
          <cell r="K2313" t="str">
            <v xml:space="preserve">  </v>
          </cell>
          <cell r="L2313" t="str">
            <v xml:space="preserve">  </v>
          </cell>
          <cell r="M2313" t="str">
            <v xml:space="preserve">  </v>
          </cell>
          <cell r="N2313" t="str">
            <v xml:space="preserve">  </v>
          </cell>
          <cell r="O2313" t="str">
            <v xml:space="preserve">  </v>
          </cell>
          <cell r="P2313" t="str">
            <v xml:space="preserve">  </v>
          </cell>
        </row>
        <row r="2314">
          <cell r="H2314" t="str">
            <v xml:space="preserve">  </v>
          </cell>
          <cell r="I2314" t="str">
            <v xml:space="preserve">  </v>
          </cell>
          <cell r="J2314" t="str">
            <v xml:space="preserve">  </v>
          </cell>
          <cell r="K2314" t="str">
            <v xml:space="preserve">  </v>
          </cell>
          <cell r="L2314" t="str">
            <v xml:space="preserve">  </v>
          </cell>
          <cell r="M2314" t="str">
            <v xml:space="preserve">  </v>
          </cell>
          <cell r="N2314" t="str">
            <v xml:space="preserve">  </v>
          </cell>
          <cell r="O2314" t="str">
            <v xml:space="preserve">  </v>
          </cell>
          <cell r="P2314" t="str">
            <v xml:space="preserve">  </v>
          </cell>
        </row>
        <row r="2315">
          <cell r="H2315" t="str">
            <v xml:space="preserve">  </v>
          </cell>
          <cell r="I2315" t="str">
            <v xml:space="preserve">  </v>
          </cell>
          <cell r="J2315" t="str">
            <v xml:space="preserve">  </v>
          </cell>
          <cell r="K2315" t="str">
            <v xml:space="preserve">  </v>
          </cell>
          <cell r="L2315" t="str">
            <v xml:space="preserve">  </v>
          </cell>
          <cell r="M2315" t="str">
            <v xml:space="preserve">  </v>
          </cell>
          <cell r="N2315" t="str">
            <v xml:space="preserve">  </v>
          </cell>
          <cell r="O2315" t="str">
            <v xml:space="preserve">  </v>
          </cell>
          <cell r="P2315" t="str">
            <v xml:space="preserve">  </v>
          </cell>
        </row>
        <row r="2316">
          <cell r="H2316" t="str">
            <v xml:space="preserve">  </v>
          </cell>
          <cell r="I2316" t="str">
            <v xml:space="preserve">  </v>
          </cell>
          <cell r="J2316" t="str">
            <v xml:space="preserve">  </v>
          </cell>
          <cell r="K2316" t="str">
            <v xml:space="preserve">  </v>
          </cell>
          <cell r="L2316" t="str">
            <v xml:space="preserve">  </v>
          </cell>
          <cell r="M2316" t="str">
            <v xml:space="preserve">  </v>
          </cell>
          <cell r="N2316" t="str">
            <v xml:space="preserve">  </v>
          </cell>
          <cell r="O2316" t="str">
            <v xml:space="preserve">  </v>
          </cell>
          <cell r="P2316" t="str">
            <v xml:space="preserve">  </v>
          </cell>
        </row>
        <row r="2317">
          <cell r="C2317">
            <v>30064100</v>
          </cell>
          <cell r="D2317" t="str">
            <v>USD</v>
          </cell>
          <cell r="E2317" t="str">
            <v>BID</v>
          </cell>
          <cell r="F2317" t="str">
            <v>904-SF-EC   USD</v>
          </cell>
          <cell r="G2317" t="str">
            <v>GOBIERNO CENTRAL</v>
          </cell>
          <cell r="H2317" t="str">
            <v xml:space="preserve"> 27.01.1994 </v>
          </cell>
          <cell r="I2317">
            <v>969878.19</v>
          </cell>
          <cell r="J2317" t="str">
            <v xml:space="preserve">  </v>
          </cell>
          <cell r="K2317">
            <v>57051.65</v>
          </cell>
          <cell r="L2317">
            <v>9772.25</v>
          </cell>
          <cell r="M2317" t="str">
            <v xml:space="preserve">  </v>
          </cell>
          <cell r="N2317" t="str">
            <v xml:space="preserve">  </v>
          </cell>
          <cell r="O2317" t="str">
            <v xml:space="preserve">  </v>
          </cell>
          <cell r="P2317">
            <v>912826.54</v>
          </cell>
        </row>
        <row r="2318">
          <cell r="H2318" t="str">
            <v xml:space="preserve">  </v>
          </cell>
          <cell r="I2318" t="str">
            <v xml:space="preserve">  </v>
          </cell>
          <cell r="J2318" t="str">
            <v xml:space="preserve">  </v>
          </cell>
          <cell r="K2318" t="str">
            <v xml:space="preserve">  </v>
          </cell>
          <cell r="L2318" t="str">
            <v xml:space="preserve">  </v>
          </cell>
          <cell r="M2318" t="str">
            <v xml:space="preserve">  </v>
          </cell>
          <cell r="N2318" t="str">
            <v xml:space="preserve">  </v>
          </cell>
          <cell r="O2318" t="str">
            <v xml:space="preserve">  </v>
          </cell>
          <cell r="P2318" t="str">
            <v xml:space="preserve">  </v>
          </cell>
        </row>
        <row r="2319">
          <cell r="H2319" t="str">
            <v xml:space="preserve">  </v>
          </cell>
          <cell r="I2319" t="str">
            <v xml:space="preserve">  </v>
          </cell>
          <cell r="J2319" t="str">
            <v xml:space="preserve">  </v>
          </cell>
          <cell r="K2319" t="str">
            <v xml:space="preserve">  </v>
          </cell>
          <cell r="L2319" t="str">
            <v xml:space="preserve">  </v>
          </cell>
          <cell r="M2319" t="str">
            <v xml:space="preserve">  </v>
          </cell>
          <cell r="N2319" t="str">
            <v xml:space="preserve">  </v>
          </cell>
          <cell r="O2319" t="str">
            <v xml:space="preserve">  </v>
          </cell>
          <cell r="P2319" t="str">
            <v xml:space="preserve">  </v>
          </cell>
        </row>
        <row r="2320">
          <cell r="H2320" t="str">
            <v xml:space="preserve">  </v>
          </cell>
          <cell r="I2320" t="str">
            <v xml:space="preserve">  </v>
          </cell>
          <cell r="J2320" t="str">
            <v xml:space="preserve">  </v>
          </cell>
          <cell r="K2320" t="str">
            <v xml:space="preserve">  </v>
          </cell>
          <cell r="L2320" t="str">
            <v xml:space="preserve">  </v>
          </cell>
          <cell r="M2320" t="str">
            <v xml:space="preserve">  </v>
          </cell>
          <cell r="N2320" t="str">
            <v xml:space="preserve">  </v>
          </cell>
          <cell r="O2320" t="str">
            <v xml:space="preserve">  </v>
          </cell>
          <cell r="P2320" t="str">
            <v xml:space="preserve">  </v>
          </cell>
        </row>
        <row r="2321">
          <cell r="H2321" t="str">
            <v xml:space="preserve">  </v>
          </cell>
          <cell r="I2321" t="str">
            <v xml:space="preserve">  </v>
          </cell>
          <cell r="J2321" t="str">
            <v xml:space="preserve">  </v>
          </cell>
          <cell r="K2321" t="str">
            <v xml:space="preserve">  </v>
          </cell>
          <cell r="L2321" t="str">
            <v xml:space="preserve">  </v>
          </cell>
          <cell r="M2321" t="str">
            <v xml:space="preserve">  </v>
          </cell>
          <cell r="N2321" t="str">
            <v xml:space="preserve">  </v>
          </cell>
          <cell r="O2321" t="str">
            <v xml:space="preserve">  </v>
          </cell>
          <cell r="P2321" t="str">
            <v xml:space="preserve">  </v>
          </cell>
        </row>
        <row r="2322">
          <cell r="H2322" t="str">
            <v xml:space="preserve">  </v>
          </cell>
          <cell r="I2322" t="str">
            <v xml:space="preserve">  </v>
          </cell>
          <cell r="J2322" t="str">
            <v xml:space="preserve">  </v>
          </cell>
          <cell r="K2322" t="str">
            <v xml:space="preserve">  </v>
          </cell>
          <cell r="L2322" t="str">
            <v xml:space="preserve">  </v>
          </cell>
          <cell r="M2322" t="str">
            <v xml:space="preserve">  </v>
          </cell>
          <cell r="N2322" t="str">
            <v xml:space="preserve">  </v>
          </cell>
          <cell r="O2322" t="str">
            <v xml:space="preserve">  </v>
          </cell>
          <cell r="P2322" t="str">
            <v xml:space="preserve">  </v>
          </cell>
        </row>
        <row r="2323">
          <cell r="C2323">
            <v>30065100</v>
          </cell>
          <cell r="D2323" t="str">
            <v>USD</v>
          </cell>
          <cell r="E2323" t="str">
            <v>BID</v>
          </cell>
          <cell r="F2323" t="str">
            <v>913-SF-EC   USD</v>
          </cell>
          <cell r="G2323" t="str">
            <v>GOBIERNO CENTRAL</v>
          </cell>
          <cell r="H2323" t="str">
            <v xml:space="preserve"> 09.04.1994 </v>
          </cell>
          <cell r="I2323">
            <v>4039985.17</v>
          </cell>
          <cell r="J2323" t="str">
            <v xml:space="preserve">  </v>
          </cell>
          <cell r="K2323" t="str">
            <v xml:space="preserve">  </v>
          </cell>
          <cell r="L2323" t="str">
            <v xml:space="preserve">  </v>
          </cell>
          <cell r="M2323" t="str">
            <v xml:space="preserve">  </v>
          </cell>
          <cell r="N2323" t="str">
            <v xml:space="preserve">  </v>
          </cell>
          <cell r="O2323" t="str">
            <v xml:space="preserve">  </v>
          </cell>
          <cell r="P2323">
            <v>4039985.17</v>
          </cell>
        </row>
        <row r="2324">
          <cell r="H2324" t="str">
            <v xml:space="preserve">  </v>
          </cell>
          <cell r="I2324" t="str">
            <v xml:space="preserve">  </v>
          </cell>
          <cell r="J2324" t="str">
            <v xml:space="preserve">  </v>
          </cell>
          <cell r="K2324" t="str">
            <v xml:space="preserve">  </v>
          </cell>
          <cell r="L2324" t="str">
            <v xml:space="preserve">  </v>
          </cell>
          <cell r="M2324" t="str">
            <v xml:space="preserve">  </v>
          </cell>
          <cell r="N2324" t="str">
            <v xml:space="preserve">  </v>
          </cell>
          <cell r="O2324" t="str">
            <v xml:space="preserve">  </v>
          </cell>
          <cell r="P2324" t="str">
            <v xml:space="preserve">  </v>
          </cell>
        </row>
        <row r="2325">
          <cell r="H2325" t="str">
            <v xml:space="preserve">  </v>
          </cell>
          <cell r="I2325" t="str">
            <v xml:space="preserve">  </v>
          </cell>
          <cell r="J2325" t="str">
            <v xml:space="preserve">  </v>
          </cell>
          <cell r="K2325" t="str">
            <v xml:space="preserve">  </v>
          </cell>
          <cell r="L2325" t="str">
            <v xml:space="preserve">  </v>
          </cell>
          <cell r="M2325" t="str">
            <v xml:space="preserve">  </v>
          </cell>
          <cell r="N2325" t="str">
            <v xml:space="preserve">  </v>
          </cell>
          <cell r="O2325" t="str">
            <v xml:space="preserve">  </v>
          </cell>
          <cell r="P2325" t="str">
            <v xml:space="preserve">  </v>
          </cell>
        </row>
        <row r="2326">
          <cell r="H2326" t="str">
            <v xml:space="preserve">  </v>
          </cell>
          <cell r="I2326" t="str">
            <v xml:space="preserve">  </v>
          </cell>
          <cell r="J2326" t="str">
            <v xml:space="preserve">  </v>
          </cell>
          <cell r="K2326" t="str">
            <v xml:space="preserve">  </v>
          </cell>
          <cell r="L2326" t="str">
            <v xml:space="preserve">  </v>
          </cell>
          <cell r="M2326" t="str">
            <v xml:space="preserve">  </v>
          </cell>
          <cell r="N2326" t="str">
            <v xml:space="preserve">  </v>
          </cell>
          <cell r="O2326" t="str">
            <v xml:space="preserve">  </v>
          </cell>
          <cell r="P2326" t="str">
            <v xml:space="preserve">  </v>
          </cell>
        </row>
        <row r="2327">
          <cell r="H2327" t="str">
            <v xml:space="preserve">  </v>
          </cell>
          <cell r="I2327" t="str">
            <v xml:space="preserve">  </v>
          </cell>
          <cell r="J2327" t="str">
            <v xml:space="preserve">  </v>
          </cell>
          <cell r="K2327" t="str">
            <v xml:space="preserve">  </v>
          </cell>
          <cell r="L2327" t="str">
            <v xml:space="preserve">  </v>
          </cell>
          <cell r="M2327" t="str">
            <v xml:space="preserve">  </v>
          </cell>
          <cell r="N2327" t="str">
            <v xml:space="preserve">  </v>
          </cell>
          <cell r="O2327" t="str">
            <v xml:space="preserve">  </v>
          </cell>
          <cell r="P2327" t="str">
            <v xml:space="preserve">  </v>
          </cell>
        </row>
        <row r="2328">
          <cell r="H2328" t="str">
            <v xml:space="preserve">  </v>
          </cell>
          <cell r="I2328" t="str">
            <v xml:space="preserve">  </v>
          </cell>
          <cell r="J2328" t="str">
            <v xml:space="preserve">  </v>
          </cell>
          <cell r="K2328" t="str">
            <v xml:space="preserve">  </v>
          </cell>
          <cell r="L2328" t="str">
            <v xml:space="preserve">  </v>
          </cell>
          <cell r="M2328" t="str">
            <v xml:space="preserve">  </v>
          </cell>
          <cell r="N2328" t="str">
            <v xml:space="preserve">  </v>
          </cell>
          <cell r="O2328" t="str">
            <v xml:space="preserve">  </v>
          </cell>
          <cell r="P2328" t="str">
            <v xml:space="preserve">  </v>
          </cell>
        </row>
        <row r="2329">
          <cell r="C2329">
            <v>30066100</v>
          </cell>
          <cell r="D2329" t="str">
            <v>USD</v>
          </cell>
          <cell r="E2329" t="str">
            <v>BID</v>
          </cell>
          <cell r="F2329" t="str">
            <v>928-SF-EC     USD</v>
          </cell>
          <cell r="G2329" t="str">
            <v>GOBIERNO CENTRAL</v>
          </cell>
          <cell r="H2329" t="str">
            <v xml:space="preserve"> 13.10.1994 </v>
          </cell>
          <cell r="I2329">
            <v>4343697.8899999997</v>
          </cell>
          <cell r="J2329" t="str">
            <v xml:space="preserve">  </v>
          </cell>
          <cell r="K2329" t="str">
            <v xml:space="preserve">  </v>
          </cell>
          <cell r="L2329" t="str">
            <v xml:space="preserve">  </v>
          </cell>
          <cell r="M2329" t="str">
            <v xml:space="preserve">  </v>
          </cell>
          <cell r="N2329" t="str">
            <v xml:space="preserve">  </v>
          </cell>
          <cell r="O2329" t="str">
            <v xml:space="preserve">  </v>
          </cell>
          <cell r="P2329">
            <v>4343697.8899999997</v>
          </cell>
        </row>
        <row r="2330">
          <cell r="H2330" t="str">
            <v xml:space="preserve">  </v>
          </cell>
          <cell r="I2330" t="str">
            <v xml:space="preserve">  </v>
          </cell>
          <cell r="J2330" t="str">
            <v xml:space="preserve">  </v>
          </cell>
          <cell r="K2330" t="str">
            <v xml:space="preserve">  </v>
          </cell>
          <cell r="L2330" t="str">
            <v xml:space="preserve">  </v>
          </cell>
          <cell r="M2330" t="str">
            <v xml:space="preserve">  </v>
          </cell>
          <cell r="N2330" t="str">
            <v xml:space="preserve">  </v>
          </cell>
          <cell r="O2330" t="str">
            <v xml:space="preserve">  </v>
          </cell>
          <cell r="P2330" t="str">
            <v xml:space="preserve">  </v>
          </cell>
        </row>
        <row r="2331">
          <cell r="H2331" t="str">
            <v xml:space="preserve">  </v>
          </cell>
          <cell r="I2331" t="str">
            <v xml:space="preserve">  </v>
          </cell>
          <cell r="J2331" t="str">
            <v xml:space="preserve">  </v>
          </cell>
          <cell r="K2331" t="str">
            <v xml:space="preserve">  </v>
          </cell>
          <cell r="L2331" t="str">
            <v xml:space="preserve">  </v>
          </cell>
          <cell r="M2331" t="str">
            <v xml:space="preserve">  </v>
          </cell>
          <cell r="N2331" t="str">
            <v xml:space="preserve">  </v>
          </cell>
          <cell r="O2331" t="str">
            <v xml:space="preserve">  </v>
          </cell>
          <cell r="P2331" t="str">
            <v xml:space="preserve">  </v>
          </cell>
        </row>
        <row r="2332">
          <cell r="H2332" t="str">
            <v xml:space="preserve">  </v>
          </cell>
          <cell r="I2332" t="str">
            <v xml:space="preserve">  </v>
          </cell>
          <cell r="J2332" t="str">
            <v xml:space="preserve">  </v>
          </cell>
          <cell r="K2332" t="str">
            <v xml:space="preserve">  </v>
          </cell>
          <cell r="L2332" t="str">
            <v xml:space="preserve">  </v>
          </cell>
          <cell r="M2332" t="str">
            <v xml:space="preserve">  </v>
          </cell>
          <cell r="N2332" t="str">
            <v xml:space="preserve">  </v>
          </cell>
          <cell r="O2332" t="str">
            <v xml:space="preserve">  </v>
          </cell>
          <cell r="P2332" t="str">
            <v xml:space="preserve">  </v>
          </cell>
        </row>
        <row r="2333">
          <cell r="H2333" t="str">
            <v xml:space="preserve">  </v>
          </cell>
          <cell r="I2333" t="str">
            <v xml:space="preserve">  </v>
          </cell>
          <cell r="J2333" t="str">
            <v xml:space="preserve">  </v>
          </cell>
          <cell r="K2333" t="str">
            <v xml:space="preserve">  </v>
          </cell>
          <cell r="L2333" t="str">
            <v xml:space="preserve">  </v>
          </cell>
          <cell r="M2333" t="str">
            <v xml:space="preserve">  </v>
          </cell>
          <cell r="N2333" t="str">
            <v xml:space="preserve">  </v>
          </cell>
          <cell r="O2333" t="str">
            <v xml:space="preserve">  </v>
          </cell>
          <cell r="P2333" t="str">
            <v xml:space="preserve">  </v>
          </cell>
        </row>
        <row r="2334">
          <cell r="H2334" t="str">
            <v xml:space="preserve">  </v>
          </cell>
          <cell r="I2334" t="str">
            <v xml:space="preserve">  </v>
          </cell>
          <cell r="J2334" t="str">
            <v xml:space="preserve">  </v>
          </cell>
          <cell r="K2334" t="str">
            <v xml:space="preserve">  </v>
          </cell>
          <cell r="L2334" t="str">
            <v xml:space="preserve">  </v>
          </cell>
          <cell r="M2334" t="str">
            <v xml:space="preserve">  </v>
          </cell>
          <cell r="N2334" t="str">
            <v xml:space="preserve">  </v>
          </cell>
          <cell r="O2334" t="str">
            <v xml:space="preserve">  </v>
          </cell>
          <cell r="P2334" t="str">
            <v xml:space="preserve">  </v>
          </cell>
        </row>
        <row r="2335">
          <cell r="C2335">
            <v>30067000</v>
          </cell>
          <cell r="D2335" t="str">
            <v>USD</v>
          </cell>
          <cell r="E2335" t="str">
            <v>BID</v>
          </cell>
          <cell r="F2335" t="str">
            <v>919-SF-EC   USD</v>
          </cell>
          <cell r="G2335" t="str">
            <v>GOBIERNO CENTRAL</v>
          </cell>
          <cell r="H2335" t="str">
            <v xml:space="preserve"> 26.07.1994 </v>
          </cell>
          <cell r="I2335">
            <v>3665165.53</v>
          </cell>
          <cell r="J2335" t="str">
            <v xml:space="preserve">  </v>
          </cell>
          <cell r="K2335">
            <v>203620.31</v>
          </cell>
          <cell r="L2335">
            <v>36941.74</v>
          </cell>
          <cell r="M2335" t="str">
            <v xml:space="preserve">  </v>
          </cell>
          <cell r="N2335" t="str">
            <v xml:space="preserve">  </v>
          </cell>
          <cell r="O2335" t="str">
            <v xml:space="preserve">  </v>
          </cell>
          <cell r="P2335">
            <v>3461545.22</v>
          </cell>
        </row>
        <row r="2336">
          <cell r="H2336" t="str">
            <v xml:space="preserve">  </v>
          </cell>
          <cell r="I2336" t="str">
            <v xml:space="preserve">  </v>
          </cell>
          <cell r="J2336" t="str">
            <v xml:space="preserve">  </v>
          </cell>
          <cell r="K2336" t="str">
            <v xml:space="preserve">  </v>
          </cell>
          <cell r="L2336" t="str">
            <v xml:space="preserve">  </v>
          </cell>
          <cell r="M2336" t="str">
            <v xml:space="preserve">  </v>
          </cell>
          <cell r="N2336" t="str">
            <v xml:space="preserve">  </v>
          </cell>
          <cell r="O2336" t="str">
            <v xml:space="preserve">  </v>
          </cell>
          <cell r="P2336" t="str">
            <v xml:space="preserve">  </v>
          </cell>
        </row>
        <row r="2337">
          <cell r="H2337" t="str">
            <v xml:space="preserve">  </v>
          </cell>
          <cell r="I2337" t="str">
            <v xml:space="preserve">  </v>
          </cell>
          <cell r="J2337" t="str">
            <v xml:space="preserve">  </v>
          </cell>
          <cell r="K2337" t="str">
            <v xml:space="preserve">  </v>
          </cell>
          <cell r="L2337" t="str">
            <v xml:space="preserve">  </v>
          </cell>
          <cell r="M2337" t="str">
            <v xml:space="preserve">  </v>
          </cell>
          <cell r="N2337" t="str">
            <v xml:space="preserve">  </v>
          </cell>
          <cell r="O2337" t="str">
            <v xml:space="preserve">  </v>
          </cell>
          <cell r="P2337" t="str">
            <v xml:space="preserve">  </v>
          </cell>
        </row>
        <row r="2338">
          <cell r="H2338" t="str">
            <v xml:space="preserve">  </v>
          </cell>
          <cell r="I2338" t="str">
            <v xml:space="preserve">  </v>
          </cell>
          <cell r="J2338" t="str">
            <v xml:space="preserve">  </v>
          </cell>
          <cell r="K2338" t="str">
            <v xml:space="preserve">  </v>
          </cell>
          <cell r="L2338" t="str">
            <v xml:space="preserve">  </v>
          </cell>
          <cell r="M2338" t="str">
            <v xml:space="preserve">  </v>
          </cell>
          <cell r="N2338" t="str">
            <v xml:space="preserve">  </v>
          </cell>
          <cell r="O2338" t="str">
            <v xml:space="preserve">  </v>
          </cell>
          <cell r="P2338" t="str">
            <v xml:space="preserve">  </v>
          </cell>
        </row>
        <row r="2339">
          <cell r="H2339" t="str">
            <v xml:space="preserve">  </v>
          </cell>
          <cell r="I2339" t="str">
            <v xml:space="preserve">  </v>
          </cell>
          <cell r="J2339" t="str">
            <v xml:space="preserve">  </v>
          </cell>
          <cell r="K2339" t="str">
            <v xml:space="preserve">  </v>
          </cell>
          <cell r="L2339" t="str">
            <v xml:space="preserve">  </v>
          </cell>
          <cell r="M2339" t="str">
            <v xml:space="preserve">  </v>
          </cell>
          <cell r="N2339" t="str">
            <v xml:space="preserve">  </v>
          </cell>
          <cell r="O2339" t="str">
            <v xml:space="preserve">  </v>
          </cell>
          <cell r="P2339" t="str">
            <v xml:space="preserve">  </v>
          </cell>
        </row>
        <row r="2340">
          <cell r="H2340" t="str">
            <v xml:space="preserve">  </v>
          </cell>
          <cell r="I2340" t="str">
            <v xml:space="preserve">  </v>
          </cell>
          <cell r="J2340" t="str">
            <v xml:space="preserve">  </v>
          </cell>
          <cell r="K2340" t="str">
            <v xml:space="preserve">  </v>
          </cell>
          <cell r="L2340" t="str">
            <v xml:space="preserve">  </v>
          </cell>
          <cell r="M2340" t="str">
            <v xml:space="preserve">  </v>
          </cell>
          <cell r="N2340" t="str">
            <v xml:space="preserve">  </v>
          </cell>
          <cell r="O2340" t="str">
            <v xml:space="preserve">  </v>
          </cell>
          <cell r="P2340" t="str">
            <v xml:space="preserve">  </v>
          </cell>
        </row>
        <row r="2341">
          <cell r="C2341">
            <v>31000000</v>
          </cell>
          <cell r="D2341" t="str">
            <v>USD</v>
          </cell>
          <cell r="E2341" t="str">
            <v>GPS Blue</v>
          </cell>
          <cell r="F2341" t="str">
            <v>GPS BLUE</v>
          </cell>
          <cell r="G2341" t="str">
            <v>GOBIERNO CENTRAL</v>
          </cell>
          <cell r="H2341" t="str">
            <v xml:space="preserve"> 09.05.2023 </v>
          </cell>
          <cell r="I2341">
            <v>656022000</v>
          </cell>
          <cell r="J2341" t="str">
            <v xml:space="preserve">  </v>
          </cell>
          <cell r="K2341" t="str">
            <v xml:space="preserve">  </v>
          </cell>
          <cell r="L2341" t="str">
            <v xml:space="preserve">  </v>
          </cell>
          <cell r="M2341" t="str">
            <v xml:space="preserve">  </v>
          </cell>
          <cell r="N2341" t="str">
            <v xml:space="preserve">  </v>
          </cell>
          <cell r="O2341" t="str">
            <v xml:space="preserve">  </v>
          </cell>
          <cell r="P2341">
            <v>656022000</v>
          </cell>
        </row>
        <row r="2342">
          <cell r="H2342" t="str">
            <v xml:space="preserve">  </v>
          </cell>
          <cell r="I2342" t="str">
            <v xml:space="preserve">  </v>
          </cell>
          <cell r="J2342" t="str">
            <v xml:space="preserve">  </v>
          </cell>
          <cell r="K2342" t="str">
            <v xml:space="preserve">  </v>
          </cell>
          <cell r="L2342" t="str">
            <v xml:space="preserve">  </v>
          </cell>
          <cell r="M2342" t="str">
            <v xml:space="preserve">  </v>
          </cell>
          <cell r="N2342" t="str">
            <v xml:space="preserve">  </v>
          </cell>
          <cell r="O2342" t="str">
            <v xml:space="preserve">  </v>
          </cell>
          <cell r="P2342" t="str">
            <v xml:space="preserve">  </v>
          </cell>
        </row>
        <row r="2343">
          <cell r="H2343" t="str">
            <v xml:space="preserve">  </v>
          </cell>
          <cell r="I2343" t="str">
            <v xml:space="preserve">  </v>
          </cell>
          <cell r="J2343" t="str">
            <v xml:space="preserve">  </v>
          </cell>
          <cell r="K2343" t="str">
            <v xml:space="preserve">  </v>
          </cell>
          <cell r="L2343" t="str">
            <v xml:space="preserve">  </v>
          </cell>
          <cell r="M2343" t="str">
            <v xml:space="preserve">  </v>
          </cell>
          <cell r="N2343" t="str">
            <v xml:space="preserve">  </v>
          </cell>
          <cell r="O2343" t="str">
            <v xml:space="preserve">  </v>
          </cell>
          <cell r="P2343" t="str">
            <v xml:space="preserve">  </v>
          </cell>
        </row>
        <row r="2344">
          <cell r="H2344" t="str">
            <v xml:space="preserve">  </v>
          </cell>
          <cell r="I2344" t="str">
            <v xml:space="preserve">  </v>
          </cell>
          <cell r="J2344" t="str">
            <v xml:space="preserve">  </v>
          </cell>
          <cell r="K2344" t="str">
            <v xml:space="preserve">  </v>
          </cell>
          <cell r="L2344" t="str">
            <v xml:space="preserve">  </v>
          </cell>
          <cell r="M2344" t="str">
            <v xml:space="preserve">  </v>
          </cell>
          <cell r="N2344" t="str">
            <v xml:space="preserve">  </v>
          </cell>
          <cell r="O2344" t="str">
            <v xml:space="preserve">  </v>
          </cell>
          <cell r="P2344" t="str">
            <v xml:space="preserve">  </v>
          </cell>
        </row>
        <row r="2345">
          <cell r="H2345" t="str">
            <v xml:space="preserve">  </v>
          </cell>
          <cell r="I2345" t="str">
            <v xml:space="preserve">  </v>
          </cell>
          <cell r="J2345" t="str">
            <v xml:space="preserve">  </v>
          </cell>
          <cell r="K2345" t="str">
            <v xml:space="preserve">  </v>
          </cell>
          <cell r="L2345" t="str">
            <v xml:space="preserve">  </v>
          </cell>
          <cell r="M2345" t="str">
            <v xml:space="preserve">  </v>
          </cell>
          <cell r="N2345" t="str">
            <v xml:space="preserve">  </v>
          </cell>
          <cell r="O2345" t="str">
            <v xml:space="preserve">  </v>
          </cell>
          <cell r="P2345" t="str">
            <v xml:space="preserve">  </v>
          </cell>
        </row>
        <row r="2346">
          <cell r="H2346" t="str">
            <v xml:space="preserve">  </v>
          </cell>
          <cell r="I2346" t="str">
            <v xml:space="preserve">  </v>
          </cell>
          <cell r="J2346" t="str">
            <v xml:space="preserve">  </v>
          </cell>
          <cell r="K2346" t="str">
            <v xml:space="preserve">  </v>
          </cell>
          <cell r="L2346" t="str">
            <v xml:space="preserve">  </v>
          </cell>
          <cell r="M2346" t="str">
            <v xml:space="preserve">  </v>
          </cell>
          <cell r="N2346" t="str">
            <v xml:space="preserve">  </v>
          </cell>
          <cell r="O2346" t="str">
            <v xml:space="preserve">  </v>
          </cell>
          <cell r="P2346" t="str">
            <v xml:space="preserve">  </v>
          </cell>
        </row>
        <row r="2347">
          <cell r="C2347">
            <v>31000001</v>
          </cell>
          <cell r="D2347" t="str">
            <v>USD</v>
          </cell>
          <cell r="E2347" t="str">
            <v>ACDAC</v>
          </cell>
          <cell r="F2347" t="str">
            <v>AMAZON DAC MANEJO D</v>
          </cell>
          <cell r="G2347" t="str">
            <v>GOBIERNO CENTRAL</v>
          </cell>
          <cell r="H2347" t="str">
            <v xml:space="preserve"> 03.12.2024 </v>
          </cell>
          <cell r="I2347">
            <v>1000000000</v>
          </cell>
          <cell r="J2347" t="str">
            <v xml:space="preserve">  </v>
          </cell>
          <cell r="K2347" t="str">
            <v xml:space="preserve">  </v>
          </cell>
          <cell r="L2347" t="str">
            <v xml:space="preserve">  </v>
          </cell>
          <cell r="M2347" t="str">
            <v xml:space="preserve">  </v>
          </cell>
          <cell r="N2347" t="str">
            <v xml:space="preserve">  </v>
          </cell>
          <cell r="O2347" t="str">
            <v xml:space="preserve">  </v>
          </cell>
          <cell r="P2347">
            <v>1000000000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1.1"/>
      <sheetName val="Anexo 1.2"/>
      <sheetName val="Detalle"/>
    </sheetNames>
    <sheetDataSet>
      <sheetData sheetId="0"/>
      <sheetData sheetId="1"/>
      <sheetData sheetId="2">
        <row r="8">
          <cell r="B8">
            <v>2013.0772201700001</v>
          </cell>
        </row>
        <row r="10">
          <cell r="B10">
            <v>5734610480.1599998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1CE9B-02CF-4351-8991-86335F5597AD}">
  <sheetPr>
    <tabColor theme="0"/>
  </sheetPr>
  <dimension ref="A1:N51"/>
  <sheetViews>
    <sheetView showGridLines="0" tabSelected="1" workbookViewId="0">
      <selection activeCell="H22" sqref="H22"/>
    </sheetView>
  </sheetViews>
  <sheetFormatPr baseColWidth="10" defaultColWidth="11.44140625" defaultRowHeight="14.4" x14ac:dyDescent="0.3"/>
  <cols>
    <col min="2" max="2" width="71" customWidth="1"/>
  </cols>
  <sheetData>
    <row r="1" spans="1:14" ht="23.4" x14ac:dyDescent="0.45">
      <c r="A1" s="553"/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</row>
    <row r="2" spans="1:14" x14ac:dyDescent="0.3">
      <c r="A2" s="554"/>
      <c r="B2" s="554"/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</row>
    <row r="3" spans="1:14" x14ac:dyDescent="0.3">
      <c r="A3" s="554"/>
      <c r="B3" s="554"/>
      <c r="C3" s="554"/>
      <c r="D3" s="554"/>
      <c r="E3" s="554"/>
      <c r="F3" s="554"/>
      <c r="G3" s="554"/>
      <c r="H3" s="554"/>
      <c r="I3" s="554"/>
      <c r="J3" s="554"/>
      <c r="K3" s="554"/>
      <c r="L3" s="554"/>
      <c r="M3" s="554"/>
      <c r="N3" s="554"/>
    </row>
    <row r="4" spans="1:14" x14ac:dyDescent="0.3">
      <c r="A4" s="554"/>
      <c r="B4" s="554"/>
      <c r="C4" s="554"/>
      <c r="D4" s="554"/>
      <c r="E4" s="554"/>
      <c r="F4" s="554"/>
      <c r="G4" s="554"/>
      <c r="H4" s="554"/>
      <c r="I4" s="554"/>
      <c r="J4" s="554"/>
      <c r="K4" s="554"/>
      <c r="L4" s="554"/>
      <c r="M4" s="554"/>
      <c r="N4" s="554"/>
    </row>
    <row r="5" spans="1:14" x14ac:dyDescent="0.3">
      <c r="A5" s="554"/>
      <c r="B5" s="554"/>
      <c r="C5" s="554"/>
      <c r="D5" s="554"/>
      <c r="E5" s="554"/>
      <c r="F5" s="554"/>
      <c r="G5" s="554"/>
      <c r="H5" s="554"/>
      <c r="I5" s="554"/>
      <c r="J5" s="554"/>
      <c r="K5" s="554"/>
      <c r="L5" s="554"/>
      <c r="M5" s="554"/>
      <c r="N5" s="554"/>
    </row>
    <row r="6" spans="1:14" x14ac:dyDescent="0.3">
      <c r="A6" s="554"/>
      <c r="B6" s="554"/>
      <c r="C6" s="554"/>
      <c r="D6" s="554"/>
      <c r="E6" s="554"/>
      <c r="F6" s="554"/>
      <c r="G6" s="554"/>
      <c r="H6" s="554"/>
      <c r="I6" s="554"/>
      <c r="J6" s="554"/>
      <c r="K6" s="554"/>
      <c r="L6" s="554"/>
      <c r="M6" s="554"/>
      <c r="N6" s="554"/>
    </row>
    <row r="7" spans="1:14" x14ac:dyDescent="0.3">
      <c r="A7" s="554"/>
      <c r="B7" s="554"/>
      <c r="C7" s="554"/>
      <c r="D7" s="554"/>
      <c r="E7" s="554"/>
      <c r="F7" s="554"/>
      <c r="G7" s="554"/>
      <c r="H7" s="554"/>
      <c r="I7" s="554"/>
      <c r="J7" s="554"/>
      <c r="K7" s="554"/>
      <c r="L7" s="554"/>
      <c r="M7" s="554"/>
      <c r="N7" s="554"/>
    </row>
    <row r="8" spans="1:14" x14ac:dyDescent="0.3">
      <c r="A8" s="554"/>
      <c r="B8" s="554"/>
      <c r="C8" s="554"/>
      <c r="D8" s="554"/>
      <c r="E8" s="554"/>
      <c r="F8" s="554"/>
      <c r="G8" s="554"/>
      <c r="H8" s="554"/>
      <c r="I8" s="554"/>
      <c r="J8" s="554"/>
      <c r="K8" s="554"/>
      <c r="L8" s="554"/>
      <c r="M8" s="554"/>
      <c r="N8" s="554"/>
    </row>
    <row r="9" spans="1:14" x14ac:dyDescent="0.3">
      <c r="A9" s="554"/>
      <c r="B9" s="554"/>
      <c r="C9" s="554"/>
      <c r="D9" s="554"/>
      <c r="E9" s="554"/>
      <c r="F9" s="554"/>
      <c r="G9" s="554"/>
      <c r="H9" s="554"/>
      <c r="I9" s="554"/>
      <c r="J9" s="554"/>
      <c r="K9" s="554"/>
      <c r="L9" s="554"/>
      <c r="M9" s="554"/>
      <c r="N9" s="554"/>
    </row>
    <row r="10" spans="1:14" x14ac:dyDescent="0.3">
      <c r="A10" s="554"/>
      <c r="B10" s="554"/>
      <c r="C10" s="554"/>
      <c r="D10" s="554"/>
      <c r="E10" s="554"/>
      <c r="F10" s="554"/>
      <c r="G10" s="554"/>
      <c r="H10" s="554"/>
      <c r="I10" s="554"/>
      <c r="J10" s="554"/>
      <c r="K10" s="554"/>
      <c r="L10" s="554"/>
      <c r="M10" s="554"/>
      <c r="N10" s="554"/>
    </row>
    <row r="11" spans="1:14" x14ac:dyDescent="0.3">
      <c r="A11" s="554"/>
      <c r="B11" s="554"/>
      <c r="C11" s="554"/>
      <c r="D11" s="554"/>
      <c r="E11" s="554"/>
      <c r="F11" s="554"/>
      <c r="G11" s="554"/>
      <c r="H11" s="554"/>
      <c r="I11" s="554"/>
      <c r="J11" s="554"/>
      <c r="K11" s="554"/>
      <c r="L11" s="554"/>
      <c r="M11" s="554"/>
      <c r="N11" s="554"/>
    </row>
    <row r="12" spans="1:14" x14ac:dyDescent="0.3">
      <c r="A12" s="554"/>
      <c r="B12" s="554"/>
      <c r="C12" s="554"/>
      <c r="D12" s="554"/>
      <c r="E12" s="554"/>
      <c r="F12" s="554"/>
      <c r="G12" s="554"/>
      <c r="H12" s="554"/>
      <c r="I12" s="554"/>
      <c r="J12" s="554"/>
      <c r="K12" s="554"/>
      <c r="L12" s="554"/>
      <c r="M12" s="554"/>
      <c r="N12" s="554"/>
    </row>
    <row r="14" spans="1:14" ht="18" x14ac:dyDescent="0.35">
      <c r="B14" s="555" t="s">
        <v>5307</v>
      </c>
    </row>
    <row r="16" spans="1:14" x14ac:dyDescent="0.3">
      <c r="B16" s="556"/>
      <c r="D16" s="557"/>
    </row>
    <row r="17" spans="2:6" x14ac:dyDescent="0.3">
      <c r="B17" s="556" t="s">
        <v>5308</v>
      </c>
      <c r="C17" s="558"/>
      <c r="D17" s="557" t="s">
        <v>5309</v>
      </c>
      <c r="F17" s="362"/>
    </row>
    <row r="18" spans="2:6" x14ac:dyDescent="0.3">
      <c r="B18" s="560" t="s">
        <v>5310</v>
      </c>
      <c r="C18" s="558"/>
      <c r="D18" s="557">
        <v>1</v>
      </c>
    </row>
    <row r="19" spans="2:6" x14ac:dyDescent="0.3">
      <c r="B19" s="556"/>
      <c r="C19" s="558"/>
      <c r="D19" s="557"/>
    </row>
    <row r="20" spans="2:6" x14ac:dyDescent="0.3">
      <c r="B20" s="556" t="s">
        <v>5311</v>
      </c>
      <c r="C20" s="558"/>
      <c r="D20" s="557"/>
    </row>
    <row r="21" spans="2:6" x14ac:dyDescent="0.3">
      <c r="B21" s="559" t="s">
        <v>5312</v>
      </c>
      <c r="C21" s="558"/>
      <c r="D21" s="557">
        <v>2</v>
      </c>
    </row>
    <row r="22" spans="2:6" x14ac:dyDescent="0.3">
      <c r="B22" s="559" t="s">
        <v>5313</v>
      </c>
      <c r="C22" s="558"/>
      <c r="D22" s="557">
        <v>3</v>
      </c>
    </row>
    <row r="23" spans="2:6" x14ac:dyDescent="0.3">
      <c r="B23" s="559" t="s">
        <v>5314</v>
      </c>
      <c r="C23" s="558"/>
      <c r="D23" s="557">
        <v>4</v>
      </c>
    </row>
    <row r="24" spans="2:6" x14ac:dyDescent="0.3">
      <c r="B24" s="558"/>
      <c r="C24" s="558"/>
      <c r="D24" s="557"/>
    </row>
    <row r="25" spans="2:6" x14ac:dyDescent="0.3">
      <c r="B25" s="556" t="s">
        <v>5315</v>
      </c>
      <c r="C25" s="558"/>
      <c r="D25" s="557"/>
    </row>
    <row r="26" spans="2:6" x14ac:dyDescent="0.3">
      <c r="B26" s="559" t="s">
        <v>5316</v>
      </c>
      <c r="C26" s="558"/>
      <c r="D26" s="557">
        <v>5</v>
      </c>
    </row>
    <row r="27" spans="2:6" x14ac:dyDescent="0.3">
      <c r="B27" s="559" t="s">
        <v>5317</v>
      </c>
      <c r="C27" s="558"/>
      <c r="D27" s="557">
        <v>6</v>
      </c>
    </row>
    <row r="28" spans="2:6" x14ac:dyDescent="0.3">
      <c r="B28" s="559" t="s">
        <v>5318</v>
      </c>
      <c r="C28" s="558"/>
      <c r="D28" s="557">
        <v>7</v>
      </c>
    </row>
    <row r="29" spans="2:6" x14ac:dyDescent="0.3">
      <c r="B29" s="556"/>
      <c r="C29" s="558"/>
      <c r="D29" s="557"/>
    </row>
    <row r="30" spans="2:6" x14ac:dyDescent="0.3">
      <c r="B30" s="556" t="s">
        <v>5319</v>
      </c>
      <c r="C30" s="558"/>
      <c r="D30" s="557"/>
    </row>
    <row r="31" spans="2:6" x14ac:dyDescent="0.3">
      <c r="B31" s="559" t="s">
        <v>5320</v>
      </c>
      <c r="C31" s="558"/>
      <c r="D31" s="557">
        <v>8</v>
      </c>
    </row>
    <row r="32" spans="2:6" x14ac:dyDescent="0.3">
      <c r="B32" s="559" t="s">
        <v>5321</v>
      </c>
      <c r="C32" s="558"/>
      <c r="D32" s="557">
        <v>9</v>
      </c>
    </row>
    <row r="33" spans="2:4" x14ac:dyDescent="0.3">
      <c r="B33" s="559" t="s">
        <v>5322</v>
      </c>
      <c r="C33" s="558"/>
      <c r="D33" s="557">
        <v>10</v>
      </c>
    </row>
    <row r="34" spans="2:4" x14ac:dyDescent="0.3">
      <c r="B34" s="559" t="s">
        <v>5323</v>
      </c>
      <c r="C34" s="558"/>
      <c r="D34" s="557">
        <v>11</v>
      </c>
    </row>
    <row r="35" spans="2:4" x14ac:dyDescent="0.3">
      <c r="B35" s="558"/>
      <c r="C35" s="558"/>
      <c r="D35" s="557"/>
    </row>
    <row r="36" spans="2:4" x14ac:dyDescent="0.3">
      <c r="B36" s="556" t="s">
        <v>5324</v>
      </c>
      <c r="C36" s="558"/>
      <c r="D36" s="557"/>
    </row>
    <row r="37" spans="2:4" x14ac:dyDescent="0.3">
      <c r="B37" s="560" t="s">
        <v>5325</v>
      </c>
      <c r="C37" s="558"/>
      <c r="D37" s="557">
        <v>12</v>
      </c>
    </row>
    <row r="38" spans="2:4" x14ac:dyDescent="0.3">
      <c r="B38" s="558"/>
      <c r="C38" s="558"/>
      <c r="D38" s="558"/>
    </row>
    <row r="39" spans="2:4" x14ac:dyDescent="0.3">
      <c r="B39" s="556" t="s">
        <v>5326</v>
      </c>
      <c r="C39" s="558"/>
      <c r="D39" s="558"/>
    </row>
    <row r="40" spans="2:4" x14ac:dyDescent="0.3">
      <c r="B40" s="559" t="s">
        <v>5327</v>
      </c>
      <c r="C40" s="558"/>
      <c r="D40" s="557">
        <v>13</v>
      </c>
    </row>
    <row r="41" spans="2:4" x14ac:dyDescent="0.3">
      <c r="B41" s="559" t="s">
        <v>5328</v>
      </c>
      <c r="C41" s="558"/>
      <c r="D41" s="557">
        <v>14</v>
      </c>
    </row>
    <row r="42" spans="2:4" x14ac:dyDescent="0.3">
      <c r="B42" s="559" t="s">
        <v>5329</v>
      </c>
      <c r="C42" s="558"/>
      <c r="D42" s="557">
        <v>15</v>
      </c>
    </row>
    <row r="43" spans="2:4" x14ac:dyDescent="0.3">
      <c r="B43" s="558"/>
      <c r="C43" s="558"/>
      <c r="D43" s="558"/>
    </row>
    <row r="44" spans="2:4" x14ac:dyDescent="0.3">
      <c r="B44" s="556" t="s">
        <v>5330</v>
      </c>
      <c r="C44" s="558"/>
      <c r="D44" s="558"/>
    </row>
    <row r="45" spans="2:4" x14ac:dyDescent="0.3">
      <c r="B45" s="559" t="s">
        <v>5331</v>
      </c>
      <c r="C45" s="558"/>
      <c r="D45" s="557">
        <v>16</v>
      </c>
    </row>
    <row r="46" spans="2:4" x14ac:dyDescent="0.3">
      <c r="B46" s="559" t="s">
        <v>5332</v>
      </c>
      <c r="C46" s="558"/>
      <c r="D46" s="557">
        <v>17</v>
      </c>
    </row>
    <row r="47" spans="2:4" x14ac:dyDescent="0.3">
      <c r="B47" s="558"/>
      <c r="C47" s="558"/>
      <c r="D47" s="558"/>
    </row>
    <row r="48" spans="2:4" x14ac:dyDescent="0.3">
      <c r="B48" s="556" t="s">
        <v>5333</v>
      </c>
      <c r="C48" s="558"/>
      <c r="D48" s="558"/>
    </row>
    <row r="49" spans="2:4" x14ac:dyDescent="0.3">
      <c r="B49" s="559" t="s">
        <v>5334</v>
      </c>
      <c r="C49" s="558"/>
      <c r="D49" s="557">
        <v>18</v>
      </c>
    </row>
    <row r="50" spans="2:4" x14ac:dyDescent="0.3">
      <c r="B50" s="559" t="s">
        <v>5196</v>
      </c>
      <c r="C50" s="558"/>
      <c r="D50" s="557">
        <v>19</v>
      </c>
    </row>
    <row r="51" spans="2:4" x14ac:dyDescent="0.3">
      <c r="B51" s="559" t="s">
        <v>5204</v>
      </c>
      <c r="C51" s="558"/>
      <c r="D51" s="557">
        <v>20</v>
      </c>
    </row>
  </sheetData>
  <hyperlinks>
    <hyperlink ref="B22" location="'3.'!A1" display="Deuda Pública Agregada del Sector Público No Financiero" xr:uid="{5C5666C7-C4B2-4CE2-AEE3-AD5EB09E0C02}"/>
    <hyperlink ref="B21" location="'2.'!A1" display="Deuda Pública Agregada del Sector Público Total " xr:uid="{338C5BF9-7AF2-4459-80FC-9515CC2FD22B}"/>
    <hyperlink ref="B23" location="'4.'!A1" display="Deuda Pública Agregada del Presupuesto General del Estado " xr:uid="{74A90706-E3BB-42B5-BFF5-BD3F1EBF47E2}"/>
    <hyperlink ref="B27" location="'6.'!A1" display="Deuda Pública Consolida del Sector Público No Financiero " xr:uid="{8A96431D-C21B-4221-A603-EA10AC15B971}"/>
    <hyperlink ref="B26" location="'5.'!A1" display="Deuda Pública Consolida del Sector Público Total" xr:uid="{31CC3FA5-10B9-468D-9D46-579A9121FF81}"/>
    <hyperlink ref="B28" location="'7.'!A1" display="Deuda Pública Consolida del Presupuesto General del Estado" xr:uid="{77D4A82D-66C4-4E6E-9AEF-F412799FF936}"/>
    <hyperlink ref="B31" location="'8.'!A1" display="BD Deuda Externa" xr:uid="{6172F52D-98EC-461A-AA9F-3CCF1C245413}"/>
    <hyperlink ref="B40" location="'13.'!A1" display="Saldo de la Deuda Pública Total por Plazos por Vencer Ponderados" xr:uid="{DF8E2070-27FD-4AE8-9AE7-AC017544B3BF}"/>
    <hyperlink ref="B41" location="'14.'!A1" display="Saldo de la Deuda Pública Total por Plazos por Contractuales Ponderados " xr:uid="{787C8D1E-0C15-4730-9E89-C23EBDDDDEC6}"/>
    <hyperlink ref="B42" location="'15.'!A1" display="Saldo de la Deuda Pública Total por Tasas de Interés Contractuales Ponderadas" xr:uid="{8BB4F4B3-3DFA-431D-9CCA-E19AF2FA9028}"/>
    <hyperlink ref="B45" location="'16.'!A1" display=" Préstamos Contratados 2025" xr:uid="{C72EEF37-C46E-410A-B487-E61A64E306DA}"/>
    <hyperlink ref="B46" location="'17.'!A1" display=" Préstamos Contratados 2026" xr:uid="{0B2877BC-4A1C-4A05-8717-C97095D63995}"/>
    <hyperlink ref="B49" location="'18.'!A1" display="Pasivos Contingentes" xr:uid="{04A00BE7-187E-4A67-9418-505B0C267063}"/>
    <hyperlink ref="B50" location="'19.'!A1" display="Pasivo Contingente del Gobierno Central  con la Seguridad Social" xr:uid="{F73745B8-2657-4F21-849A-C3C64D875FFF}"/>
    <hyperlink ref="B51" location="'20.'!A1" display="Otros Valores Pendientes con la Seguridad Social" xr:uid="{24A78809-A475-4186-832D-E833B7B77236}"/>
    <hyperlink ref="B32" location="'9.'!A1" display="Deuda Externa Agregada Sector Público Total" xr:uid="{0F2C934D-4B5F-49E9-AC42-8C436FEDEA5F}"/>
    <hyperlink ref="B33" location="'10.'!A1" display="Deuda Externa Agregada Sector Público No Financiero " xr:uid="{51FF9733-65D9-446B-A4A7-CA66A83CABFF}"/>
    <hyperlink ref="B34" location="'11.'!A1" display="Deuda Externa Agregada Presupuesto General del Estado " xr:uid="{216A3790-D210-4A36-B0DF-F8399440195D}"/>
    <hyperlink ref="B18" location="'1.'!A1" display="Indicador Deuda Pública /  PIB" xr:uid="{11499E0E-74F1-4DC3-84A0-638AB80E49A7}"/>
    <hyperlink ref="B37" location="'12.'!A1" display="BD Deuda Interna" xr:uid="{59243DC5-B314-4DD8-BB27-C20127F22813}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7030A0"/>
    <pageSetUpPr fitToPage="1"/>
  </sheetPr>
  <dimension ref="A1:J76"/>
  <sheetViews>
    <sheetView showGridLines="0" zoomScaleNormal="100" workbookViewId="0">
      <selection activeCell="E17" sqref="E17"/>
    </sheetView>
  </sheetViews>
  <sheetFormatPr baseColWidth="10" defaultRowHeight="14.4" x14ac:dyDescent="0.3"/>
  <cols>
    <col min="1" max="1" width="62.33203125" bestFit="1" customWidth="1"/>
    <col min="2" max="2" width="17.44140625" customWidth="1"/>
    <col min="3" max="4" width="14.5546875" customWidth="1"/>
    <col min="5" max="5" width="13.44140625" customWidth="1"/>
    <col min="6" max="6" width="13.5546875" customWidth="1"/>
    <col min="7" max="7" width="15.44140625" customWidth="1"/>
    <col min="8" max="9" width="14.5546875" customWidth="1"/>
    <col min="10" max="10" width="17.44140625" customWidth="1"/>
  </cols>
  <sheetData>
    <row r="1" spans="1:10" ht="14.1" customHeight="1" x14ac:dyDescent="0.3">
      <c r="A1" s="619" t="s">
        <v>4933</v>
      </c>
      <c r="B1" s="620"/>
      <c r="C1" s="620"/>
      <c r="D1" s="620"/>
      <c r="E1" s="620"/>
      <c r="F1" s="620"/>
      <c r="G1" s="620"/>
      <c r="H1" s="620"/>
      <c r="I1" s="620"/>
      <c r="J1" s="621"/>
    </row>
    <row r="2" spans="1:10" ht="13.35" customHeight="1" x14ac:dyDescent="0.3">
      <c r="A2" s="622" t="s">
        <v>4934</v>
      </c>
      <c r="B2" s="623"/>
      <c r="C2" s="623"/>
      <c r="D2" s="623"/>
      <c r="E2" s="623"/>
      <c r="F2" s="623"/>
      <c r="G2" s="623"/>
      <c r="H2" s="623"/>
      <c r="I2" s="623"/>
      <c r="J2" s="624"/>
    </row>
    <row r="3" spans="1:10" ht="11.25" customHeight="1" x14ac:dyDescent="0.3">
      <c r="A3" s="625" t="s">
        <v>4963</v>
      </c>
      <c r="B3" s="626"/>
      <c r="C3" s="626"/>
      <c r="D3" s="626"/>
      <c r="E3" s="626"/>
      <c r="F3" s="626"/>
      <c r="G3" s="626"/>
      <c r="H3" s="626"/>
      <c r="I3" s="626"/>
      <c r="J3" s="627"/>
    </row>
    <row r="4" spans="1:10" ht="12.75" customHeight="1" x14ac:dyDescent="0.3">
      <c r="A4" s="628" t="s">
        <v>4935</v>
      </c>
      <c r="B4" s="629"/>
      <c r="C4" s="629"/>
      <c r="D4" s="629"/>
      <c r="E4" s="629"/>
      <c r="F4" s="629"/>
      <c r="G4" s="629"/>
      <c r="H4" s="629"/>
      <c r="I4" s="629"/>
      <c r="J4" s="630"/>
    </row>
    <row r="5" spans="1:10" ht="11.25" customHeight="1" x14ac:dyDescent="0.3">
      <c r="B5" s="124"/>
      <c r="C5" s="124"/>
      <c r="D5" s="124"/>
      <c r="E5" s="124"/>
      <c r="F5" s="124"/>
      <c r="G5" s="124"/>
      <c r="H5" s="124"/>
      <c r="I5" s="124"/>
      <c r="J5" s="124"/>
    </row>
    <row r="6" spans="1:10" ht="24.75" customHeight="1" x14ac:dyDescent="0.3">
      <c r="A6" s="125" t="s">
        <v>4936</v>
      </c>
      <c r="B6" s="64" t="s">
        <v>4960</v>
      </c>
      <c r="C6" s="64" t="s">
        <v>4871</v>
      </c>
      <c r="D6" s="64" t="s">
        <v>4872</v>
      </c>
      <c r="E6" s="64" t="s">
        <v>4873</v>
      </c>
      <c r="F6" s="64" t="s">
        <v>4874</v>
      </c>
      <c r="G6" s="64" t="s">
        <v>4875</v>
      </c>
      <c r="H6" s="64" t="s">
        <v>4876</v>
      </c>
      <c r="I6" s="64" t="s">
        <v>4877</v>
      </c>
      <c r="J6" s="64" t="s">
        <v>4962</v>
      </c>
    </row>
    <row r="7" spans="1:10" ht="12" customHeight="1" x14ac:dyDescent="0.3">
      <c r="A7" s="126" t="s">
        <v>4937</v>
      </c>
      <c r="B7" s="127">
        <f>+B8+B17+B38+B46+B72</f>
        <v>52629431.522842005</v>
      </c>
      <c r="C7" s="127">
        <f t="shared" ref="C7:J7" si="0">+C8+C17+C38+C46+C72</f>
        <v>47232.796619999994</v>
      </c>
      <c r="D7" s="127">
        <f t="shared" si="0"/>
        <v>70333.218010000011</v>
      </c>
      <c r="E7" s="127">
        <f t="shared" si="0"/>
        <v>143327.89738000001</v>
      </c>
      <c r="F7" s="127">
        <f t="shared" si="0"/>
        <v>52600.098800000007</v>
      </c>
      <c r="G7" s="127">
        <f t="shared" si="0"/>
        <v>-44025.914300999393</v>
      </c>
      <c r="H7" s="127">
        <f t="shared" si="0"/>
        <v>0</v>
      </c>
      <c r="I7" s="127">
        <f t="shared" si="0"/>
        <v>77.736670000000004</v>
      </c>
      <c r="J7" s="127">
        <f t="shared" si="0"/>
        <v>52562305.187151</v>
      </c>
    </row>
    <row r="8" spans="1:10" ht="11.25" customHeight="1" x14ac:dyDescent="0.3">
      <c r="A8" s="128" t="s">
        <v>4938</v>
      </c>
      <c r="B8" s="129">
        <f>+SUM(B9:B16)</f>
        <v>31048344.241672002</v>
      </c>
      <c r="C8" s="129">
        <f t="shared" ref="C8:J8" si="1">+SUM(C9:C16)</f>
        <v>44822.431259999998</v>
      </c>
      <c r="D8" s="129">
        <f t="shared" si="1"/>
        <v>38827.469280000005</v>
      </c>
      <c r="E8" s="129">
        <f t="shared" si="1"/>
        <v>124710.89706</v>
      </c>
      <c r="F8" s="129">
        <f t="shared" si="1"/>
        <v>48017.148820000002</v>
      </c>
      <c r="G8" s="129">
        <f t="shared" si="1"/>
        <v>-48595.7312069994</v>
      </c>
      <c r="H8" s="129">
        <f t="shared" si="1"/>
        <v>0</v>
      </c>
      <c r="I8" s="129">
        <f t="shared" si="1"/>
        <v>77.736670000000004</v>
      </c>
      <c r="J8" s="129">
        <f t="shared" si="1"/>
        <v>31005743.472445</v>
      </c>
    </row>
    <row r="9" spans="1:10" ht="11.25" customHeight="1" x14ac:dyDescent="0.3">
      <c r="A9" s="130" t="s">
        <v>4939</v>
      </c>
      <c r="B9" s="141">
        <v>0</v>
      </c>
      <c r="C9" s="141">
        <v>0</v>
      </c>
      <c r="D9" s="141">
        <v>0</v>
      </c>
      <c r="E9" s="141">
        <v>0</v>
      </c>
      <c r="F9" s="141">
        <v>0</v>
      </c>
      <c r="G9" s="141">
        <v>0</v>
      </c>
      <c r="H9" s="141">
        <v>0</v>
      </c>
      <c r="I9" s="141">
        <v>0</v>
      </c>
      <c r="J9" s="141">
        <v>0</v>
      </c>
    </row>
    <row r="10" spans="1:10" ht="11.25" customHeight="1" x14ac:dyDescent="0.3">
      <c r="A10" s="130" t="s">
        <v>152</v>
      </c>
      <c r="B10" s="141">
        <v>9158831.8798459992</v>
      </c>
      <c r="C10" s="141">
        <v>3542.9241900000002</v>
      </c>
      <c r="D10" s="141">
        <v>25738.345130000002</v>
      </c>
      <c r="E10" s="141">
        <v>10755.287420000001</v>
      </c>
      <c r="F10" s="141">
        <v>28.500920000000001</v>
      </c>
      <c r="G10" s="141">
        <v>0</v>
      </c>
      <c r="H10" s="141">
        <v>0</v>
      </c>
      <c r="I10" s="141">
        <v>0</v>
      </c>
      <c r="J10" s="141">
        <v>9136636.4589060005</v>
      </c>
    </row>
    <row r="11" spans="1:10" ht="11.25" customHeight="1" x14ac:dyDescent="0.3">
      <c r="A11" s="130" t="s">
        <v>271</v>
      </c>
      <c r="B11" s="141">
        <v>7270423.8580999998</v>
      </c>
      <c r="C11" s="141">
        <v>2472.37311</v>
      </c>
      <c r="D11" s="141">
        <v>7519.1241499999996</v>
      </c>
      <c r="E11" s="141">
        <v>23076.55299</v>
      </c>
      <c r="F11" s="141">
        <v>76.855999999999995</v>
      </c>
      <c r="G11" s="141">
        <v>0</v>
      </c>
      <c r="H11" s="141">
        <v>0</v>
      </c>
      <c r="I11" s="141">
        <v>0</v>
      </c>
      <c r="J11" s="141">
        <v>7265377.1070600003</v>
      </c>
    </row>
    <row r="12" spans="1:10" ht="11.25" customHeight="1" x14ac:dyDescent="0.3">
      <c r="A12" s="130" t="s">
        <v>292</v>
      </c>
      <c r="B12" s="141">
        <v>4089105.5821480001</v>
      </c>
      <c r="C12" s="141">
        <v>38807.133959999999</v>
      </c>
      <c r="D12" s="141">
        <v>2000</v>
      </c>
      <c r="E12" s="141">
        <v>8868.08878</v>
      </c>
      <c r="F12" s="141">
        <v>693.38104999999996</v>
      </c>
      <c r="G12" s="141">
        <v>0</v>
      </c>
      <c r="H12" s="141">
        <v>0</v>
      </c>
      <c r="I12" s="141">
        <v>77.736670000000004</v>
      </c>
      <c r="J12" s="141">
        <v>4125912.7161079999</v>
      </c>
    </row>
    <row r="13" spans="1:10" ht="11.25" customHeight="1" x14ac:dyDescent="0.3">
      <c r="A13" s="130" t="s">
        <v>332</v>
      </c>
      <c r="B13" s="141">
        <v>28596.308885999999</v>
      </c>
      <c r="C13" s="141">
        <v>0</v>
      </c>
      <c r="D13" s="141">
        <v>0</v>
      </c>
      <c r="E13" s="141">
        <v>0</v>
      </c>
      <c r="F13" s="141">
        <v>0</v>
      </c>
      <c r="G13" s="141">
        <v>-99.996134999999299</v>
      </c>
      <c r="H13" s="141">
        <v>0</v>
      </c>
      <c r="I13" s="141">
        <v>0</v>
      </c>
      <c r="J13" s="141">
        <v>28496.312751000001</v>
      </c>
    </row>
    <row r="14" spans="1:10" ht="11.25" customHeight="1" x14ac:dyDescent="0.3">
      <c r="A14" s="130" t="s">
        <v>538</v>
      </c>
      <c r="B14" s="141">
        <v>500000</v>
      </c>
      <c r="C14" s="141">
        <v>0</v>
      </c>
      <c r="D14" s="141">
        <v>0</v>
      </c>
      <c r="E14" s="141">
        <v>0</v>
      </c>
      <c r="F14" s="141">
        <v>0</v>
      </c>
      <c r="G14" s="141">
        <v>0</v>
      </c>
      <c r="H14" s="141">
        <v>0</v>
      </c>
      <c r="I14" s="141">
        <v>0</v>
      </c>
      <c r="J14" s="141">
        <v>500000</v>
      </c>
    </row>
    <row r="15" spans="1:10" ht="11.25" customHeight="1" x14ac:dyDescent="0.3">
      <c r="A15" s="130" t="s">
        <v>342</v>
      </c>
      <c r="B15" s="141">
        <v>9954956.6126920003</v>
      </c>
      <c r="C15" s="141">
        <v>0</v>
      </c>
      <c r="D15" s="141">
        <v>0</v>
      </c>
      <c r="E15" s="141">
        <v>80736.154569999999</v>
      </c>
      <c r="F15" s="141">
        <v>47218.41085</v>
      </c>
      <c r="G15" s="141">
        <v>-48495.735071999399</v>
      </c>
      <c r="H15" s="141">
        <v>0</v>
      </c>
      <c r="I15" s="141">
        <v>0</v>
      </c>
      <c r="J15" s="141">
        <v>9906460.8776200004</v>
      </c>
    </row>
    <row r="16" spans="1:10" ht="11.25" customHeight="1" x14ac:dyDescent="0.3">
      <c r="A16" s="130" t="s">
        <v>455</v>
      </c>
      <c r="B16" s="141">
        <v>46430</v>
      </c>
      <c r="C16" s="141">
        <v>0</v>
      </c>
      <c r="D16" s="141">
        <v>3570</v>
      </c>
      <c r="E16" s="141">
        <v>1274.8133</v>
      </c>
      <c r="F16" s="141">
        <v>0</v>
      </c>
      <c r="G16" s="141">
        <v>0</v>
      </c>
      <c r="H16" s="141">
        <v>0</v>
      </c>
      <c r="I16" s="141">
        <v>0</v>
      </c>
      <c r="J16" s="141">
        <v>42860</v>
      </c>
    </row>
    <row r="17" spans="1:10" ht="11.25" customHeight="1" x14ac:dyDescent="0.3">
      <c r="A17" s="128" t="s">
        <v>4940</v>
      </c>
      <c r="B17" s="129">
        <f>+SUM(B18:B37)</f>
        <v>3504282.0345870005</v>
      </c>
      <c r="C17" s="129">
        <f t="shared" ref="C17:J17" si="2">+SUM(C18:C37)</f>
        <v>2410.3653599999998</v>
      </c>
      <c r="D17" s="129">
        <f t="shared" si="2"/>
        <v>26935.395769999999</v>
      </c>
      <c r="E17" s="129">
        <f t="shared" si="2"/>
        <v>5471.0256499999996</v>
      </c>
      <c r="F17" s="129">
        <f t="shared" si="2"/>
        <v>0</v>
      </c>
      <c r="G17" s="129">
        <f t="shared" si="2"/>
        <v>4631.8957640000071</v>
      </c>
      <c r="H17" s="129">
        <f t="shared" si="2"/>
        <v>0</v>
      </c>
      <c r="I17" s="129">
        <f t="shared" si="2"/>
        <v>0</v>
      </c>
      <c r="J17" s="129">
        <f t="shared" si="2"/>
        <v>3484388.8999410002</v>
      </c>
    </row>
    <row r="18" spans="1:10" ht="11.25" customHeight="1" x14ac:dyDescent="0.3">
      <c r="A18" s="130" t="s">
        <v>67</v>
      </c>
      <c r="B18" s="141">
        <v>906465.51518900006</v>
      </c>
      <c r="C18" s="141">
        <v>0</v>
      </c>
      <c r="D18" s="141">
        <v>0</v>
      </c>
      <c r="E18" s="141">
        <v>0</v>
      </c>
      <c r="F18" s="141">
        <v>0</v>
      </c>
      <c r="G18" s="141">
        <v>0</v>
      </c>
      <c r="H18" s="141">
        <v>0</v>
      </c>
      <c r="I18" s="141">
        <v>0</v>
      </c>
      <c r="J18" s="141">
        <v>906465.51518900006</v>
      </c>
    </row>
    <row r="19" spans="1:10" ht="11.25" customHeight="1" x14ac:dyDescent="0.3">
      <c r="A19" s="130" t="s">
        <v>87</v>
      </c>
      <c r="B19" s="141">
        <v>423414.13397899998</v>
      </c>
      <c r="C19" s="141">
        <v>0</v>
      </c>
      <c r="D19" s="141">
        <v>25474.168379999999</v>
      </c>
      <c r="E19" s="141">
        <v>3158.3308200000001</v>
      </c>
      <c r="F19" s="141">
        <v>0</v>
      </c>
      <c r="G19" s="141">
        <v>1362.2324490000001</v>
      </c>
      <c r="H19" s="141">
        <v>0</v>
      </c>
      <c r="I19" s="141">
        <v>0</v>
      </c>
      <c r="J19" s="141">
        <v>399302.19804799999</v>
      </c>
    </row>
    <row r="20" spans="1:10" ht="11.25" customHeight="1" x14ac:dyDescent="0.3">
      <c r="A20" s="130" t="s">
        <v>4941</v>
      </c>
      <c r="B20" s="141">
        <v>0</v>
      </c>
      <c r="C20" s="141">
        <v>0</v>
      </c>
      <c r="D20" s="141">
        <v>0</v>
      </c>
      <c r="E20" s="141">
        <v>0</v>
      </c>
      <c r="F20" s="141">
        <v>0</v>
      </c>
      <c r="G20" s="141">
        <v>0</v>
      </c>
      <c r="H20" s="141">
        <v>0</v>
      </c>
      <c r="I20" s="141">
        <v>0</v>
      </c>
      <c r="J20" s="141">
        <v>0</v>
      </c>
    </row>
    <row r="21" spans="1:10" ht="11.25" customHeight="1" x14ac:dyDescent="0.3">
      <c r="A21" s="130" t="s">
        <v>93</v>
      </c>
      <c r="B21" s="141">
        <v>2107.2971299999999</v>
      </c>
      <c r="C21" s="141">
        <v>0</v>
      </c>
      <c r="D21" s="141">
        <v>0</v>
      </c>
      <c r="E21" s="141">
        <v>0</v>
      </c>
      <c r="F21" s="141">
        <v>0</v>
      </c>
      <c r="G21" s="141">
        <v>0</v>
      </c>
      <c r="H21" s="141">
        <v>0</v>
      </c>
      <c r="I21" s="141">
        <v>0</v>
      </c>
      <c r="J21" s="141">
        <v>2107.2971299999999</v>
      </c>
    </row>
    <row r="22" spans="1:10" ht="11.25" customHeight="1" x14ac:dyDescent="0.3">
      <c r="A22" s="130" t="s">
        <v>4942</v>
      </c>
      <c r="B22" s="141">
        <v>0</v>
      </c>
      <c r="C22" s="141">
        <v>0</v>
      </c>
      <c r="D22" s="141">
        <v>0</v>
      </c>
      <c r="E22" s="141">
        <v>0</v>
      </c>
      <c r="F22" s="141">
        <v>0</v>
      </c>
      <c r="G22" s="141">
        <v>0</v>
      </c>
      <c r="H22" s="141">
        <v>0</v>
      </c>
      <c r="I22" s="141">
        <v>0</v>
      </c>
      <c r="J22" s="141">
        <v>0</v>
      </c>
    </row>
    <row r="23" spans="1:10" ht="11.25" customHeight="1" x14ac:dyDescent="0.3">
      <c r="A23" s="130" t="s">
        <v>96</v>
      </c>
      <c r="B23" s="141">
        <v>1380780.4756839999</v>
      </c>
      <c r="C23" s="141">
        <v>0</v>
      </c>
      <c r="D23" s="141">
        <v>0</v>
      </c>
      <c r="E23" s="141">
        <v>0</v>
      </c>
      <c r="F23" s="141">
        <v>0</v>
      </c>
      <c r="G23" s="141">
        <v>2375.963358</v>
      </c>
      <c r="H23" s="141">
        <v>0</v>
      </c>
      <c r="I23" s="141">
        <v>0</v>
      </c>
      <c r="J23" s="141">
        <v>1383156.4390420001</v>
      </c>
    </row>
    <row r="24" spans="1:10" ht="11.25" customHeight="1" x14ac:dyDescent="0.3">
      <c r="A24" s="130" t="s">
        <v>107</v>
      </c>
      <c r="B24" s="141">
        <v>80090.767240000001</v>
      </c>
      <c r="C24" s="141">
        <v>0</v>
      </c>
      <c r="D24" s="141">
        <v>0</v>
      </c>
      <c r="E24" s="141">
        <v>0</v>
      </c>
      <c r="F24" s="141">
        <v>0</v>
      </c>
      <c r="G24" s="141">
        <v>0</v>
      </c>
      <c r="H24" s="141">
        <v>0</v>
      </c>
      <c r="I24" s="141">
        <v>0</v>
      </c>
      <c r="J24" s="141">
        <v>80090.767240000001</v>
      </c>
    </row>
    <row r="25" spans="1:10" ht="11.25" customHeight="1" x14ac:dyDescent="0.3">
      <c r="A25" s="130" t="s">
        <v>113</v>
      </c>
      <c r="B25" s="141">
        <v>84933.995314</v>
      </c>
      <c r="C25" s="141">
        <v>0</v>
      </c>
      <c r="D25" s="141">
        <v>0</v>
      </c>
      <c r="E25" s="141">
        <v>0</v>
      </c>
      <c r="F25" s="141">
        <v>0</v>
      </c>
      <c r="G25" s="141">
        <v>2739.6645600000002</v>
      </c>
      <c r="H25" s="141">
        <v>0</v>
      </c>
      <c r="I25" s="141">
        <v>0</v>
      </c>
      <c r="J25" s="141">
        <v>87673.659874000004</v>
      </c>
    </row>
    <row r="26" spans="1:10" ht="11.25" customHeight="1" x14ac:dyDescent="0.3">
      <c r="A26" s="130" t="s">
        <v>116</v>
      </c>
      <c r="B26" s="141">
        <v>1516.048176</v>
      </c>
      <c r="C26" s="141">
        <v>0</v>
      </c>
      <c r="D26" s="141">
        <v>0</v>
      </c>
      <c r="E26" s="141">
        <v>0</v>
      </c>
      <c r="F26" s="141">
        <v>0</v>
      </c>
      <c r="G26" s="141">
        <v>-8.2300309999999595</v>
      </c>
      <c r="H26" s="141">
        <v>0</v>
      </c>
      <c r="I26" s="141">
        <v>0</v>
      </c>
      <c r="J26" s="141">
        <v>1507.818145</v>
      </c>
    </row>
    <row r="27" spans="1:10" ht="11.25" customHeight="1" x14ac:dyDescent="0.3">
      <c r="A27" s="130" t="s">
        <v>122</v>
      </c>
      <c r="B27" s="141">
        <v>10693.35</v>
      </c>
      <c r="C27" s="141">
        <v>0</v>
      </c>
      <c r="D27" s="141">
        <v>0</v>
      </c>
      <c r="E27" s="141">
        <v>0</v>
      </c>
      <c r="F27" s="141">
        <v>0</v>
      </c>
      <c r="G27" s="141">
        <v>-58.05</v>
      </c>
      <c r="H27" s="141">
        <v>0</v>
      </c>
      <c r="I27" s="141">
        <v>0</v>
      </c>
      <c r="J27" s="141">
        <v>10635.3</v>
      </c>
    </row>
    <row r="28" spans="1:10" ht="11.25" customHeight="1" x14ac:dyDescent="0.3">
      <c r="A28" s="130" t="s">
        <v>123</v>
      </c>
      <c r="B28" s="141">
        <v>227365.649519</v>
      </c>
      <c r="C28" s="141">
        <v>2410.3653599999998</v>
      </c>
      <c r="D28" s="141">
        <v>661.22739000000001</v>
      </c>
      <c r="E28" s="141">
        <v>378.70515999999998</v>
      </c>
      <c r="F28" s="141">
        <v>0</v>
      </c>
      <c r="G28" s="141">
        <v>-99.297081000000205</v>
      </c>
      <c r="H28" s="141">
        <v>0</v>
      </c>
      <c r="I28" s="141">
        <v>0</v>
      </c>
      <c r="J28" s="141">
        <v>229015.49040800001</v>
      </c>
    </row>
    <row r="29" spans="1:10" ht="11.25" customHeight="1" x14ac:dyDescent="0.3">
      <c r="A29" s="130" t="s">
        <v>4943</v>
      </c>
      <c r="B29" s="141">
        <v>0</v>
      </c>
      <c r="C29" s="141">
        <v>0</v>
      </c>
      <c r="D29" s="141">
        <v>0</v>
      </c>
      <c r="E29" s="141">
        <v>0</v>
      </c>
      <c r="F29" s="141">
        <v>0</v>
      </c>
      <c r="G29" s="141">
        <v>0</v>
      </c>
      <c r="H29" s="141">
        <v>0</v>
      </c>
      <c r="I29" s="141">
        <v>0</v>
      </c>
      <c r="J29" s="141">
        <v>0</v>
      </c>
    </row>
    <row r="30" spans="1:10" ht="11.25" customHeight="1" x14ac:dyDescent="0.3">
      <c r="A30" s="130" t="s">
        <v>130</v>
      </c>
      <c r="B30" s="141">
        <v>21647.053</v>
      </c>
      <c r="C30" s="141">
        <v>0</v>
      </c>
      <c r="D30" s="141">
        <v>800</v>
      </c>
      <c r="E30" s="141">
        <v>124</v>
      </c>
      <c r="F30" s="141">
        <v>0</v>
      </c>
      <c r="G30" s="141">
        <v>0</v>
      </c>
      <c r="H30" s="141">
        <v>0</v>
      </c>
      <c r="I30" s="141">
        <v>0</v>
      </c>
      <c r="J30" s="141">
        <v>20847.053</v>
      </c>
    </row>
    <row r="31" spans="1:10" ht="11.25" customHeight="1" x14ac:dyDescent="0.3">
      <c r="A31" s="130" t="s">
        <v>404</v>
      </c>
      <c r="B31" s="141">
        <v>214342.49</v>
      </c>
      <c r="C31" s="141">
        <v>0</v>
      </c>
      <c r="D31" s="141">
        <v>0</v>
      </c>
      <c r="E31" s="141">
        <v>1809.9896699999999</v>
      </c>
      <c r="F31" s="141">
        <v>0</v>
      </c>
      <c r="G31" s="141">
        <v>-1589.3</v>
      </c>
      <c r="H31" s="141">
        <v>0</v>
      </c>
      <c r="I31" s="141">
        <v>0</v>
      </c>
      <c r="J31" s="141">
        <v>212753.19</v>
      </c>
    </row>
    <row r="32" spans="1:10" ht="11.25" customHeight="1" x14ac:dyDescent="0.3">
      <c r="A32" s="130" t="s">
        <v>135</v>
      </c>
      <c r="B32" s="141">
        <v>27926.364013999999</v>
      </c>
      <c r="C32" s="141">
        <v>0</v>
      </c>
      <c r="D32" s="141">
        <v>0</v>
      </c>
      <c r="E32" s="141">
        <v>0</v>
      </c>
      <c r="F32" s="141">
        <v>0</v>
      </c>
      <c r="G32" s="141">
        <v>439.12820200000198</v>
      </c>
      <c r="H32" s="141">
        <v>0</v>
      </c>
      <c r="I32" s="141">
        <v>0</v>
      </c>
      <c r="J32" s="141">
        <v>28365.492215999999</v>
      </c>
    </row>
    <row r="33" spans="1:10" ht="11.25" customHeight="1" x14ac:dyDescent="0.3">
      <c r="A33" s="130" t="s">
        <v>142</v>
      </c>
      <c r="B33" s="141">
        <v>38869.330201999997</v>
      </c>
      <c r="C33" s="141">
        <v>0</v>
      </c>
      <c r="D33" s="141">
        <v>0</v>
      </c>
      <c r="E33" s="141">
        <v>0</v>
      </c>
      <c r="F33" s="141">
        <v>0</v>
      </c>
      <c r="G33" s="141">
        <v>-210.838436999995</v>
      </c>
      <c r="H33" s="141">
        <v>0</v>
      </c>
      <c r="I33" s="141">
        <v>0</v>
      </c>
      <c r="J33" s="141">
        <v>38658.491764999999</v>
      </c>
    </row>
    <row r="34" spans="1:10" ht="11.25" customHeight="1" x14ac:dyDescent="0.3">
      <c r="A34" s="130" t="s">
        <v>146</v>
      </c>
      <c r="B34" s="141">
        <v>1314.87636</v>
      </c>
      <c r="C34" s="141">
        <v>0</v>
      </c>
      <c r="D34" s="141">
        <v>0</v>
      </c>
      <c r="E34" s="141">
        <v>0</v>
      </c>
      <c r="F34" s="141">
        <v>0</v>
      </c>
      <c r="G34" s="141">
        <v>-14.024535999999999</v>
      </c>
      <c r="H34" s="141">
        <v>0</v>
      </c>
      <c r="I34" s="141">
        <v>0</v>
      </c>
      <c r="J34" s="141">
        <v>1300.8518240000001</v>
      </c>
    </row>
    <row r="35" spans="1:10" ht="11.25" customHeight="1" x14ac:dyDescent="0.3">
      <c r="A35" s="130" t="s">
        <v>148</v>
      </c>
      <c r="B35" s="141">
        <v>405.00501000000003</v>
      </c>
      <c r="C35" s="141">
        <v>0</v>
      </c>
      <c r="D35" s="141">
        <v>0</v>
      </c>
      <c r="E35" s="141">
        <v>0</v>
      </c>
      <c r="F35" s="141">
        <v>0</v>
      </c>
      <c r="G35" s="141">
        <v>0</v>
      </c>
      <c r="H35" s="141">
        <v>0</v>
      </c>
      <c r="I35" s="141">
        <v>0</v>
      </c>
      <c r="J35" s="141">
        <v>405.00501000000003</v>
      </c>
    </row>
    <row r="36" spans="1:10" ht="11.25" customHeight="1" x14ac:dyDescent="0.3">
      <c r="A36" s="130" t="s">
        <v>4944</v>
      </c>
      <c r="B36" s="141">
        <v>0</v>
      </c>
      <c r="C36" s="141">
        <v>0</v>
      </c>
      <c r="D36" s="141">
        <v>0</v>
      </c>
      <c r="E36" s="141">
        <v>0</v>
      </c>
      <c r="F36" s="141">
        <v>0</v>
      </c>
      <c r="G36" s="141">
        <v>0</v>
      </c>
      <c r="H36" s="141">
        <v>0</v>
      </c>
      <c r="I36" s="141">
        <v>0</v>
      </c>
      <c r="J36" s="141">
        <v>0</v>
      </c>
    </row>
    <row r="37" spans="1:10" ht="11.25" customHeight="1" x14ac:dyDescent="0.3">
      <c r="A37" s="130" t="s">
        <v>475</v>
      </c>
      <c r="B37" s="141">
        <v>82409.683770000003</v>
      </c>
      <c r="C37" s="141">
        <v>0</v>
      </c>
      <c r="D37" s="141">
        <v>0</v>
      </c>
      <c r="E37" s="141">
        <v>0</v>
      </c>
      <c r="F37" s="141">
        <v>0</v>
      </c>
      <c r="G37" s="141">
        <v>-305.35271999999901</v>
      </c>
      <c r="H37" s="141">
        <v>0</v>
      </c>
      <c r="I37" s="141">
        <v>0</v>
      </c>
      <c r="J37" s="141">
        <v>82104.331049999993</v>
      </c>
    </row>
    <row r="38" spans="1:10" ht="11.25" customHeight="1" x14ac:dyDescent="0.3">
      <c r="A38" s="128" t="s">
        <v>4945</v>
      </c>
      <c r="B38" s="131">
        <f>+SUM(B39:B45)</f>
        <v>1258343.021683</v>
      </c>
      <c r="C38" s="131">
        <f t="shared" ref="C38:J38" si="3">+SUM(C39:C45)</f>
        <v>0</v>
      </c>
      <c r="D38" s="131">
        <f t="shared" si="3"/>
        <v>4570.3529600000002</v>
      </c>
      <c r="E38" s="131">
        <f t="shared" si="3"/>
        <v>1706.59104</v>
      </c>
      <c r="F38" s="131">
        <f t="shared" si="3"/>
        <v>26.899979999999999</v>
      </c>
      <c r="G38" s="131">
        <f t="shared" si="3"/>
        <v>-62.078858000000402</v>
      </c>
      <c r="H38" s="131">
        <f t="shared" si="3"/>
        <v>0</v>
      </c>
      <c r="I38" s="131">
        <f t="shared" si="3"/>
        <v>0</v>
      </c>
      <c r="J38" s="131">
        <f t="shared" si="3"/>
        <v>1253710.589865</v>
      </c>
    </row>
    <row r="39" spans="1:10" ht="11.25" customHeight="1" x14ac:dyDescent="0.3">
      <c r="A39" s="130" t="s">
        <v>35</v>
      </c>
      <c r="B39" s="141">
        <v>127561.92511</v>
      </c>
      <c r="C39" s="141">
        <v>0</v>
      </c>
      <c r="D39" s="141">
        <v>0</v>
      </c>
      <c r="E39" s="141">
        <v>0</v>
      </c>
      <c r="F39" s="141">
        <v>0</v>
      </c>
      <c r="G39" s="141">
        <v>0</v>
      </c>
      <c r="H39" s="141">
        <v>0</v>
      </c>
      <c r="I39" s="141">
        <v>0</v>
      </c>
      <c r="J39" s="141">
        <v>127561.92511</v>
      </c>
    </row>
    <row r="40" spans="1:10" ht="11.25" customHeight="1" x14ac:dyDescent="0.3">
      <c r="A40" s="130" t="s">
        <v>46</v>
      </c>
      <c r="B40" s="141">
        <v>611497.33839000005</v>
      </c>
      <c r="C40" s="141">
        <v>0</v>
      </c>
      <c r="D40" s="141">
        <v>4194.80033</v>
      </c>
      <c r="E40" s="141">
        <v>1706.59104</v>
      </c>
      <c r="F40" s="141">
        <v>26.899979999999999</v>
      </c>
      <c r="G40" s="141">
        <v>0</v>
      </c>
      <c r="H40" s="141">
        <v>0</v>
      </c>
      <c r="I40" s="141">
        <v>0</v>
      </c>
      <c r="J40" s="141">
        <v>607302.53806000005</v>
      </c>
    </row>
    <row r="41" spans="1:10" ht="11.25" customHeight="1" x14ac:dyDescent="0.3">
      <c r="A41" s="130" t="s">
        <v>4946</v>
      </c>
      <c r="B41" s="141">
        <v>0</v>
      </c>
      <c r="C41" s="141">
        <v>0</v>
      </c>
      <c r="D41" s="141">
        <v>0</v>
      </c>
      <c r="E41" s="141">
        <v>0</v>
      </c>
      <c r="F41" s="141">
        <v>0</v>
      </c>
      <c r="G41" s="141">
        <v>0</v>
      </c>
      <c r="H41" s="141">
        <v>0</v>
      </c>
      <c r="I41" s="141">
        <v>0</v>
      </c>
      <c r="J41" s="141">
        <v>0</v>
      </c>
    </row>
    <row r="42" spans="1:10" ht="11.25" customHeight="1" x14ac:dyDescent="0.3">
      <c r="A42" s="130" t="s">
        <v>4947</v>
      </c>
      <c r="B42" s="141">
        <v>0</v>
      </c>
      <c r="C42" s="141">
        <v>0</v>
      </c>
      <c r="D42" s="141">
        <v>0</v>
      </c>
      <c r="E42" s="141">
        <v>0</v>
      </c>
      <c r="F42" s="141">
        <v>0</v>
      </c>
      <c r="G42" s="141">
        <v>0</v>
      </c>
      <c r="H42" s="141">
        <v>0</v>
      </c>
      <c r="I42" s="141">
        <v>0</v>
      </c>
      <c r="J42" s="141">
        <v>0</v>
      </c>
    </row>
    <row r="43" spans="1:10" ht="11.25" customHeight="1" x14ac:dyDescent="0.3">
      <c r="A43" s="130" t="s">
        <v>60</v>
      </c>
      <c r="B43" s="141">
        <v>7409.0608700000003</v>
      </c>
      <c r="C43" s="141">
        <v>0</v>
      </c>
      <c r="D43" s="141">
        <v>0</v>
      </c>
      <c r="E43" s="141">
        <v>0</v>
      </c>
      <c r="F43" s="141">
        <v>0</v>
      </c>
      <c r="G43" s="141">
        <v>0</v>
      </c>
      <c r="H43" s="141">
        <v>0</v>
      </c>
      <c r="I43" s="141">
        <v>0</v>
      </c>
      <c r="J43" s="141">
        <v>7409.0608700000003</v>
      </c>
    </row>
    <row r="44" spans="1:10" ht="11.25" customHeight="1" x14ac:dyDescent="0.3">
      <c r="A44" s="130" t="s">
        <v>63</v>
      </c>
      <c r="B44" s="141">
        <v>11874.697313000001</v>
      </c>
      <c r="C44" s="141">
        <v>0</v>
      </c>
      <c r="D44" s="141">
        <v>375.55263000000002</v>
      </c>
      <c r="E44" s="141">
        <v>0</v>
      </c>
      <c r="F44" s="141">
        <v>0</v>
      </c>
      <c r="G44" s="141">
        <v>-62.078858000000402</v>
      </c>
      <c r="H44" s="141">
        <v>0</v>
      </c>
      <c r="I44" s="141">
        <v>0</v>
      </c>
      <c r="J44" s="141">
        <v>11437.065825</v>
      </c>
    </row>
    <row r="45" spans="1:10" ht="11.25" customHeight="1" x14ac:dyDescent="0.3">
      <c r="A45" s="130" t="s">
        <v>5004</v>
      </c>
      <c r="B45" s="141">
        <v>500000</v>
      </c>
      <c r="C45" s="141"/>
      <c r="D45" s="141"/>
      <c r="E45" s="141"/>
      <c r="F45" s="141"/>
      <c r="G45" s="141"/>
      <c r="H45" s="141"/>
      <c r="I45" s="141"/>
      <c r="J45" s="141">
        <v>500000</v>
      </c>
    </row>
    <row r="46" spans="1:10" ht="11.25" customHeight="1" x14ac:dyDescent="0.3">
      <c r="A46" s="128" t="s">
        <v>4948</v>
      </c>
      <c r="B46" s="132">
        <f>+B47+B51</f>
        <v>15162440.2249</v>
      </c>
      <c r="C46" s="132">
        <f t="shared" ref="C46:J46" si="4">+C47+C51</f>
        <v>0</v>
      </c>
      <c r="D46" s="132">
        <f t="shared" si="4"/>
        <v>0</v>
      </c>
      <c r="E46" s="132">
        <f t="shared" si="4"/>
        <v>0</v>
      </c>
      <c r="F46" s="132">
        <f t="shared" si="4"/>
        <v>20.5</v>
      </c>
      <c r="G46" s="132">
        <f t="shared" si="4"/>
        <v>0</v>
      </c>
      <c r="H46" s="132">
        <f t="shared" si="4"/>
        <v>0</v>
      </c>
      <c r="I46" s="132">
        <f t="shared" si="4"/>
        <v>0</v>
      </c>
      <c r="J46" s="132">
        <f t="shared" si="4"/>
        <v>15162440.2249</v>
      </c>
    </row>
    <row r="47" spans="1:10" ht="11.25" customHeight="1" x14ac:dyDescent="0.3">
      <c r="A47" s="133" t="s">
        <v>4949</v>
      </c>
      <c r="B47" s="142">
        <v>0</v>
      </c>
      <c r="C47" s="142">
        <v>0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</row>
    <row r="48" spans="1:10" ht="11.25" customHeight="1" x14ac:dyDescent="0.3">
      <c r="A48" s="130" t="s">
        <v>4950</v>
      </c>
      <c r="B48" s="141">
        <v>0</v>
      </c>
      <c r="C48" s="141">
        <v>0</v>
      </c>
      <c r="D48" s="141">
        <v>0</v>
      </c>
      <c r="E48" s="141">
        <v>0</v>
      </c>
      <c r="F48" s="141">
        <v>0</v>
      </c>
      <c r="G48" s="141">
        <v>0</v>
      </c>
      <c r="H48" s="141">
        <v>0</v>
      </c>
      <c r="I48" s="141">
        <v>0</v>
      </c>
      <c r="J48" s="141">
        <v>0</v>
      </c>
    </row>
    <row r="49" spans="1:10" ht="11.25" customHeight="1" x14ac:dyDescent="0.3">
      <c r="A49" s="130" t="s">
        <v>4951</v>
      </c>
      <c r="B49" s="141">
        <v>0</v>
      </c>
      <c r="C49" s="141">
        <v>0</v>
      </c>
      <c r="D49" s="141">
        <v>0</v>
      </c>
      <c r="E49" s="141">
        <v>0</v>
      </c>
      <c r="F49" s="141">
        <v>0</v>
      </c>
      <c r="G49" s="141">
        <v>0</v>
      </c>
      <c r="H49" s="141">
        <v>0</v>
      </c>
      <c r="I49" s="141">
        <v>0</v>
      </c>
      <c r="J49" s="141">
        <v>0</v>
      </c>
    </row>
    <row r="50" spans="1:10" ht="11.25" customHeight="1" x14ac:dyDescent="0.3">
      <c r="A50" s="130" t="s">
        <v>4952</v>
      </c>
      <c r="B50" s="141">
        <v>0</v>
      </c>
      <c r="C50" s="141">
        <v>0</v>
      </c>
      <c r="D50" s="141">
        <v>0</v>
      </c>
      <c r="E50" s="141">
        <v>0</v>
      </c>
      <c r="F50" s="141">
        <v>0</v>
      </c>
      <c r="G50" s="141">
        <v>0</v>
      </c>
      <c r="H50" s="141">
        <v>0</v>
      </c>
      <c r="I50" s="141">
        <v>0</v>
      </c>
      <c r="J50" s="141">
        <v>0</v>
      </c>
    </row>
    <row r="51" spans="1:10" ht="11.25" customHeight="1" x14ac:dyDescent="0.3">
      <c r="A51" s="133" t="s">
        <v>4953</v>
      </c>
      <c r="B51" s="134">
        <f>+SUM(B52:B70)</f>
        <v>15162440.2249</v>
      </c>
      <c r="C51" s="134">
        <f t="shared" ref="C51:J51" si="5">+SUM(C52:C70)</f>
        <v>0</v>
      </c>
      <c r="D51" s="134">
        <f t="shared" si="5"/>
        <v>0</v>
      </c>
      <c r="E51" s="134">
        <f t="shared" si="5"/>
        <v>0</v>
      </c>
      <c r="F51" s="134">
        <f t="shared" si="5"/>
        <v>20.5</v>
      </c>
      <c r="G51" s="134">
        <f t="shared" si="5"/>
        <v>0</v>
      </c>
      <c r="H51" s="134">
        <f t="shared" si="5"/>
        <v>0</v>
      </c>
      <c r="I51" s="134">
        <f t="shared" si="5"/>
        <v>0</v>
      </c>
      <c r="J51" s="134">
        <f t="shared" si="5"/>
        <v>15162440.2249</v>
      </c>
    </row>
    <row r="52" spans="1:10" ht="11.25" customHeight="1" x14ac:dyDescent="0.3">
      <c r="A52" s="130" t="s">
        <v>351</v>
      </c>
      <c r="B52" s="141">
        <v>104793.92</v>
      </c>
      <c r="C52" s="141">
        <v>0</v>
      </c>
      <c r="D52" s="141">
        <v>0</v>
      </c>
      <c r="E52" s="141">
        <v>0</v>
      </c>
      <c r="F52" s="141">
        <v>0</v>
      </c>
      <c r="G52" s="141">
        <v>0</v>
      </c>
      <c r="H52" s="141">
        <v>0</v>
      </c>
      <c r="I52" s="141">
        <v>0</v>
      </c>
      <c r="J52" s="141">
        <v>104793.92</v>
      </c>
    </row>
    <row r="53" spans="1:10" ht="11.25" customHeight="1" x14ac:dyDescent="0.3">
      <c r="A53" s="130" t="s">
        <v>355</v>
      </c>
      <c r="B53" s="141">
        <v>389049.46860000002</v>
      </c>
      <c r="C53" s="141">
        <v>0</v>
      </c>
      <c r="D53" s="141">
        <v>0</v>
      </c>
      <c r="E53" s="141">
        <v>0</v>
      </c>
      <c r="F53" s="141">
        <v>0</v>
      </c>
      <c r="G53" s="141">
        <v>0</v>
      </c>
      <c r="H53" s="141">
        <v>0</v>
      </c>
      <c r="I53" s="141">
        <v>0</v>
      </c>
      <c r="J53" s="141">
        <v>389049.46860000002</v>
      </c>
    </row>
    <row r="54" spans="1:10" ht="11.25" customHeight="1" x14ac:dyDescent="0.3">
      <c r="A54" s="130" t="s">
        <v>362</v>
      </c>
      <c r="B54" s="141">
        <v>10540.095799999999</v>
      </c>
      <c r="C54" s="141">
        <v>0</v>
      </c>
      <c r="D54" s="141">
        <v>0</v>
      </c>
      <c r="E54" s="141">
        <v>0</v>
      </c>
      <c r="F54" s="141">
        <v>0</v>
      </c>
      <c r="G54" s="141">
        <v>0</v>
      </c>
      <c r="H54" s="141">
        <v>0</v>
      </c>
      <c r="I54" s="141">
        <v>0</v>
      </c>
      <c r="J54" s="141">
        <v>10540.095799999999</v>
      </c>
    </row>
    <row r="55" spans="1:10" ht="11.25" customHeight="1" x14ac:dyDescent="0.3">
      <c r="A55" s="130" t="s">
        <v>365</v>
      </c>
      <c r="B55" s="141">
        <v>9873.0241999999998</v>
      </c>
      <c r="C55" s="141">
        <v>0</v>
      </c>
      <c r="D55" s="141">
        <v>0</v>
      </c>
      <c r="E55" s="141">
        <v>0</v>
      </c>
      <c r="F55" s="141">
        <v>0</v>
      </c>
      <c r="G55" s="141">
        <v>0</v>
      </c>
      <c r="H55" s="141">
        <v>0</v>
      </c>
      <c r="I55" s="141">
        <v>0</v>
      </c>
      <c r="J55" s="141">
        <v>9873.0241999999998</v>
      </c>
    </row>
    <row r="56" spans="1:10" ht="11.25" customHeight="1" x14ac:dyDescent="0.3">
      <c r="A56" s="130" t="s">
        <v>368</v>
      </c>
      <c r="B56" s="141">
        <v>51438.328500000003</v>
      </c>
      <c r="C56" s="141">
        <v>0</v>
      </c>
      <c r="D56" s="141">
        <v>0</v>
      </c>
      <c r="E56" s="141">
        <v>0</v>
      </c>
      <c r="F56" s="141">
        <v>0</v>
      </c>
      <c r="G56" s="141">
        <v>0</v>
      </c>
      <c r="H56" s="141">
        <v>0</v>
      </c>
      <c r="I56" s="141">
        <v>0</v>
      </c>
      <c r="J56" s="141">
        <v>51438.328500000003</v>
      </c>
    </row>
    <row r="57" spans="1:10" ht="11.25" customHeight="1" x14ac:dyDescent="0.3">
      <c r="A57" s="130" t="s">
        <v>371</v>
      </c>
      <c r="B57" s="141">
        <v>2669.1977000000002</v>
      </c>
      <c r="C57" s="141">
        <v>0</v>
      </c>
      <c r="D57" s="141">
        <v>0</v>
      </c>
      <c r="E57" s="141">
        <v>0</v>
      </c>
      <c r="F57" s="141">
        <v>0</v>
      </c>
      <c r="G57" s="141">
        <v>0</v>
      </c>
      <c r="H57" s="141">
        <v>0</v>
      </c>
      <c r="I57" s="141">
        <v>0</v>
      </c>
      <c r="J57" s="141">
        <v>2669.1977000000002</v>
      </c>
    </row>
    <row r="58" spans="1:10" ht="11.25" customHeight="1" x14ac:dyDescent="0.3">
      <c r="A58" s="130" t="s">
        <v>374</v>
      </c>
      <c r="B58" s="141">
        <v>10941.067800000001</v>
      </c>
      <c r="C58" s="141">
        <v>0</v>
      </c>
      <c r="D58" s="141">
        <v>0</v>
      </c>
      <c r="E58" s="141">
        <v>0</v>
      </c>
      <c r="F58" s="141">
        <v>0</v>
      </c>
      <c r="G58" s="141">
        <v>0</v>
      </c>
      <c r="H58" s="141">
        <v>0</v>
      </c>
      <c r="I58" s="141">
        <v>0</v>
      </c>
      <c r="J58" s="141">
        <v>10941.067800000001</v>
      </c>
    </row>
    <row r="59" spans="1:10" ht="11.25" customHeight="1" x14ac:dyDescent="0.3">
      <c r="A59" s="130" t="s">
        <v>377</v>
      </c>
      <c r="B59" s="141">
        <v>7009.7196000000004</v>
      </c>
      <c r="C59" s="141">
        <v>0</v>
      </c>
      <c r="D59" s="141">
        <v>0</v>
      </c>
      <c r="E59" s="141">
        <v>0</v>
      </c>
      <c r="F59" s="141">
        <v>0</v>
      </c>
      <c r="G59" s="141">
        <v>0</v>
      </c>
      <c r="H59" s="141">
        <v>0</v>
      </c>
      <c r="I59" s="141">
        <v>0</v>
      </c>
      <c r="J59" s="141">
        <v>7009.7196000000004</v>
      </c>
    </row>
    <row r="60" spans="1:10" ht="11.25" customHeight="1" x14ac:dyDescent="0.3">
      <c r="A60" s="130" t="s">
        <v>380</v>
      </c>
      <c r="B60" s="141">
        <v>9420.1080999999995</v>
      </c>
      <c r="C60" s="141">
        <v>0</v>
      </c>
      <c r="D60" s="141">
        <v>0</v>
      </c>
      <c r="E60" s="141">
        <v>0</v>
      </c>
      <c r="F60" s="141">
        <v>0</v>
      </c>
      <c r="G60" s="141">
        <v>0</v>
      </c>
      <c r="H60" s="141">
        <v>0</v>
      </c>
      <c r="I60" s="141">
        <v>0</v>
      </c>
      <c r="J60" s="141">
        <v>9420.1080999999995</v>
      </c>
    </row>
    <row r="61" spans="1:10" ht="11.25" customHeight="1" x14ac:dyDescent="0.3">
      <c r="A61" s="130" t="s">
        <v>383</v>
      </c>
      <c r="B61" s="141">
        <v>31035.232800000002</v>
      </c>
      <c r="C61" s="141">
        <v>0</v>
      </c>
      <c r="D61" s="141">
        <v>0</v>
      </c>
      <c r="E61" s="141">
        <v>0</v>
      </c>
      <c r="F61" s="141">
        <v>7.5</v>
      </c>
      <c r="G61" s="141">
        <v>0</v>
      </c>
      <c r="H61" s="141">
        <v>0</v>
      </c>
      <c r="I61" s="141">
        <v>0</v>
      </c>
      <c r="J61" s="141">
        <v>31035.232800000002</v>
      </c>
    </row>
    <row r="62" spans="1:10" ht="11.25" customHeight="1" x14ac:dyDescent="0.3">
      <c r="A62" s="130" t="s">
        <v>386</v>
      </c>
      <c r="B62" s="141">
        <v>12752.7322</v>
      </c>
      <c r="C62" s="141">
        <v>0</v>
      </c>
      <c r="D62" s="141">
        <v>0</v>
      </c>
      <c r="E62" s="141">
        <v>0</v>
      </c>
      <c r="F62" s="141">
        <v>6.5</v>
      </c>
      <c r="G62" s="141">
        <v>0</v>
      </c>
      <c r="H62" s="141">
        <v>0</v>
      </c>
      <c r="I62" s="141">
        <v>0</v>
      </c>
      <c r="J62" s="141">
        <v>12752.7322</v>
      </c>
    </row>
    <row r="63" spans="1:10" ht="11.25" customHeight="1" x14ac:dyDescent="0.3">
      <c r="A63" s="130" t="s">
        <v>389</v>
      </c>
      <c r="B63" s="141">
        <v>5053.1584999999995</v>
      </c>
      <c r="C63" s="141">
        <v>0</v>
      </c>
      <c r="D63" s="141">
        <v>0</v>
      </c>
      <c r="E63" s="141">
        <v>0</v>
      </c>
      <c r="F63" s="141">
        <v>0</v>
      </c>
      <c r="G63" s="141">
        <v>0</v>
      </c>
      <c r="H63" s="141">
        <v>0</v>
      </c>
      <c r="I63" s="141">
        <v>0</v>
      </c>
      <c r="J63" s="141">
        <v>5053.1584999999995</v>
      </c>
    </row>
    <row r="64" spans="1:10" ht="11.25" customHeight="1" x14ac:dyDescent="0.3">
      <c r="A64" s="130" t="s">
        <v>392</v>
      </c>
      <c r="B64" s="141">
        <v>904447.79279999994</v>
      </c>
      <c r="C64" s="141">
        <v>0</v>
      </c>
      <c r="D64" s="141">
        <v>0</v>
      </c>
      <c r="E64" s="141">
        <v>0</v>
      </c>
      <c r="F64" s="141">
        <v>0</v>
      </c>
      <c r="G64" s="141">
        <v>0</v>
      </c>
      <c r="H64" s="141">
        <v>0</v>
      </c>
      <c r="I64" s="141">
        <v>0</v>
      </c>
      <c r="J64" s="141">
        <v>904447.79279999994</v>
      </c>
    </row>
    <row r="65" spans="1:10" ht="11.25" customHeight="1" x14ac:dyDescent="0.3">
      <c r="A65" s="130" t="s">
        <v>359</v>
      </c>
      <c r="B65" s="141">
        <v>200000</v>
      </c>
      <c r="C65" s="141">
        <v>0</v>
      </c>
      <c r="D65" s="141">
        <v>0</v>
      </c>
      <c r="E65" s="141">
        <v>0</v>
      </c>
      <c r="F65" s="141">
        <v>6.5</v>
      </c>
      <c r="G65" s="141">
        <v>0</v>
      </c>
      <c r="H65" s="141">
        <v>0</v>
      </c>
      <c r="I65" s="141">
        <v>0</v>
      </c>
      <c r="J65" s="141">
        <v>200000</v>
      </c>
    </row>
    <row r="66" spans="1:10" ht="11.25" customHeight="1" x14ac:dyDescent="0.3">
      <c r="A66" s="130" t="s">
        <v>394</v>
      </c>
      <c r="B66" s="141">
        <v>2982942.4219999998</v>
      </c>
      <c r="C66" s="141">
        <v>0</v>
      </c>
      <c r="D66" s="141">
        <v>0</v>
      </c>
      <c r="E66" s="141">
        <v>0</v>
      </c>
      <c r="F66" s="141">
        <v>0</v>
      </c>
      <c r="G66" s="141">
        <v>0</v>
      </c>
      <c r="H66" s="141">
        <v>0</v>
      </c>
      <c r="I66" s="141">
        <v>0</v>
      </c>
      <c r="J66" s="141">
        <v>2982942.4219999998</v>
      </c>
    </row>
    <row r="67" spans="1:10" ht="11.25" customHeight="1" x14ac:dyDescent="0.3">
      <c r="A67" s="130" t="s">
        <v>396</v>
      </c>
      <c r="B67" s="141">
        <v>503096.81130000018</v>
      </c>
      <c r="C67" s="141">
        <v>0</v>
      </c>
      <c r="D67" s="141">
        <v>0</v>
      </c>
      <c r="E67" s="141">
        <v>0</v>
      </c>
      <c r="F67" s="141">
        <v>0</v>
      </c>
      <c r="G67" s="141">
        <v>0</v>
      </c>
      <c r="H67" s="141">
        <v>0</v>
      </c>
      <c r="I67" s="141">
        <v>0</v>
      </c>
      <c r="J67" s="141">
        <v>503096.81130000018</v>
      </c>
    </row>
    <row r="68" spans="1:10" ht="11.25" customHeight="1" x14ac:dyDescent="0.3">
      <c r="A68" s="130" t="s">
        <v>398</v>
      </c>
      <c r="B68" s="141">
        <v>5927377.1449999996</v>
      </c>
      <c r="C68" s="141">
        <v>0</v>
      </c>
      <c r="D68" s="141">
        <v>0</v>
      </c>
      <c r="E68" s="141">
        <v>0</v>
      </c>
      <c r="F68" s="141">
        <v>0</v>
      </c>
      <c r="G68" s="141">
        <v>0</v>
      </c>
      <c r="H68" s="141">
        <v>0</v>
      </c>
      <c r="I68" s="141">
        <v>0</v>
      </c>
      <c r="J68" s="141">
        <v>5927377.1449999996</v>
      </c>
    </row>
    <row r="69" spans="1:10" ht="11.25" customHeight="1" x14ac:dyDescent="0.3">
      <c r="A69" s="130" t="s">
        <v>5005</v>
      </c>
      <c r="B69" s="141">
        <v>2200000</v>
      </c>
      <c r="C69" s="141"/>
      <c r="D69" s="141"/>
      <c r="E69" s="141"/>
      <c r="F69" s="141"/>
      <c r="G69" s="141"/>
      <c r="H69" s="141"/>
      <c r="I69" s="141"/>
      <c r="J69" s="141">
        <v>2200000</v>
      </c>
    </row>
    <row r="70" spans="1:10" ht="11.25" customHeight="1" x14ac:dyDescent="0.3">
      <c r="A70" s="130" t="s">
        <v>543</v>
      </c>
      <c r="B70" s="141">
        <v>1800000</v>
      </c>
      <c r="C70" s="141"/>
      <c r="D70" s="141"/>
      <c r="E70" s="141"/>
      <c r="F70" s="141"/>
      <c r="G70" s="141"/>
      <c r="H70" s="141"/>
      <c r="I70" s="141"/>
      <c r="J70" s="141">
        <v>1800000</v>
      </c>
    </row>
    <row r="71" spans="1:10" ht="11.25" customHeight="1" x14ac:dyDescent="0.3">
      <c r="A71" s="135" t="s">
        <v>4954</v>
      </c>
      <c r="B71" s="136"/>
      <c r="C71" s="136"/>
      <c r="D71" s="136"/>
      <c r="E71" s="136"/>
      <c r="F71" s="136"/>
      <c r="G71" s="136"/>
      <c r="H71" s="136"/>
      <c r="I71" s="136"/>
      <c r="J71" s="136"/>
    </row>
    <row r="72" spans="1:10" ht="11.25" customHeight="1" x14ac:dyDescent="0.3">
      <c r="A72" s="135" t="s">
        <v>435</v>
      </c>
      <c r="B72" s="137">
        <f>+B73+B74</f>
        <v>1656022</v>
      </c>
      <c r="C72" s="137">
        <f t="shared" ref="C72:J72" si="6">+C73+C74</f>
        <v>0</v>
      </c>
      <c r="D72" s="137">
        <f t="shared" si="6"/>
        <v>0</v>
      </c>
      <c r="E72" s="137">
        <f t="shared" si="6"/>
        <v>11439.38363</v>
      </c>
      <c r="F72" s="137">
        <f t="shared" si="6"/>
        <v>4535.55</v>
      </c>
      <c r="G72" s="137">
        <f t="shared" si="6"/>
        <v>0</v>
      </c>
      <c r="H72" s="137">
        <f t="shared" si="6"/>
        <v>0</v>
      </c>
      <c r="I72" s="137">
        <f t="shared" si="6"/>
        <v>0</v>
      </c>
      <c r="J72" s="137">
        <f t="shared" si="6"/>
        <v>1656022</v>
      </c>
    </row>
    <row r="73" spans="1:10" ht="11.25" customHeight="1" x14ac:dyDescent="0.3">
      <c r="A73" s="138" t="s">
        <v>508</v>
      </c>
      <c r="B73" s="141">
        <v>1000000</v>
      </c>
      <c r="C73" s="141">
        <v>0</v>
      </c>
      <c r="D73" s="141">
        <v>0</v>
      </c>
      <c r="E73" s="141">
        <v>0</v>
      </c>
      <c r="F73" s="141">
        <v>35.549999999999997</v>
      </c>
      <c r="G73" s="141">
        <v>0</v>
      </c>
      <c r="H73" s="141">
        <v>0</v>
      </c>
      <c r="I73" s="141">
        <v>0</v>
      </c>
      <c r="J73" s="141">
        <v>1000000</v>
      </c>
    </row>
    <row r="74" spans="1:10" ht="11.25" customHeight="1" x14ac:dyDescent="0.3">
      <c r="A74" s="139" t="s">
        <v>434</v>
      </c>
      <c r="B74" s="143">
        <v>656022</v>
      </c>
      <c r="C74" s="143">
        <v>0</v>
      </c>
      <c r="D74" s="143">
        <v>0</v>
      </c>
      <c r="E74" s="143">
        <v>11439.38363</v>
      </c>
      <c r="F74" s="143">
        <v>4500</v>
      </c>
      <c r="G74" s="143">
        <v>0</v>
      </c>
      <c r="H74" s="143">
        <v>0</v>
      </c>
      <c r="I74" s="143">
        <v>0</v>
      </c>
      <c r="J74" s="143">
        <v>656022</v>
      </c>
    </row>
    <row r="75" spans="1:10" ht="11.25" customHeight="1" x14ac:dyDescent="0.3">
      <c r="B75" s="140"/>
    </row>
    <row r="76" spans="1:10" ht="11.25" customHeight="1" x14ac:dyDescent="0.3">
      <c r="B76" s="140"/>
    </row>
  </sheetData>
  <mergeCells count="4">
    <mergeCell ref="A1:J1"/>
    <mergeCell ref="A2:J2"/>
    <mergeCell ref="A3:J3"/>
    <mergeCell ref="A4:J4"/>
  </mergeCells>
  <pageMargins left="0.70866141732283505" right="0.70866141732283505" top="0.74803149606299202" bottom="0.74803149606299202" header="0.31496062992126" footer="0.31496062992126"/>
  <pageSetup scale="63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7030A0"/>
    <pageSetUpPr fitToPage="1"/>
  </sheetPr>
  <dimension ref="A1:J75"/>
  <sheetViews>
    <sheetView showGridLines="0" topLeftCell="A4" zoomScaleNormal="100" workbookViewId="0">
      <selection sqref="A1:J1"/>
    </sheetView>
  </sheetViews>
  <sheetFormatPr baseColWidth="10" defaultRowHeight="14.4" x14ac:dyDescent="0.3"/>
  <cols>
    <col min="1" max="1" width="62.33203125" bestFit="1" customWidth="1"/>
    <col min="2" max="2" width="17.44140625" customWidth="1"/>
    <col min="3" max="3" width="14.44140625" customWidth="1"/>
    <col min="4" max="5" width="13.44140625" customWidth="1"/>
    <col min="6" max="6" width="12.44140625" customWidth="1"/>
    <col min="7" max="7" width="14.44140625" customWidth="1"/>
    <col min="8" max="9" width="12.44140625" customWidth="1"/>
    <col min="10" max="10" width="15.44140625" customWidth="1"/>
  </cols>
  <sheetData>
    <row r="1" spans="1:10" ht="10.5" customHeight="1" x14ac:dyDescent="0.3">
      <c r="A1" s="619" t="s">
        <v>4933</v>
      </c>
      <c r="B1" s="620"/>
      <c r="C1" s="620"/>
      <c r="D1" s="620"/>
      <c r="E1" s="620"/>
      <c r="F1" s="620"/>
      <c r="G1" s="620"/>
      <c r="H1" s="620"/>
      <c r="I1" s="620"/>
      <c r="J1" s="621"/>
    </row>
    <row r="2" spans="1:10" ht="10.5" customHeight="1" x14ac:dyDescent="0.3">
      <c r="A2" s="622" t="s">
        <v>4955</v>
      </c>
      <c r="B2" s="623"/>
      <c r="C2" s="623"/>
      <c r="D2" s="623"/>
      <c r="E2" s="623"/>
      <c r="F2" s="623"/>
      <c r="G2" s="623"/>
      <c r="H2" s="623"/>
      <c r="I2" s="623"/>
      <c r="J2" s="624"/>
    </row>
    <row r="3" spans="1:10" ht="10.5" customHeight="1" x14ac:dyDescent="0.3">
      <c r="A3" s="625" t="s">
        <v>4963</v>
      </c>
      <c r="B3" s="626"/>
      <c r="C3" s="626"/>
      <c r="D3" s="626"/>
      <c r="E3" s="626"/>
      <c r="F3" s="626"/>
      <c r="G3" s="626"/>
      <c r="H3" s="626"/>
      <c r="I3" s="626"/>
      <c r="J3" s="627"/>
    </row>
    <row r="4" spans="1:10" ht="10.5" customHeight="1" x14ac:dyDescent="0.3">
      <c r="A4" s="628" t="s">
        <v>4935</v>
      </c>
      <c r="B4" s="629"/>
      <c r="C4" s="629"/>
      <c r="D4" s="629"/>
      <c r="E4" s="629"/>
      <c r="F4" s="629"/>
      <c r="G4" s="629"/>
      <c r="H4" s="629"/>
      <c r="I4" s="629"/>
      <c r="J4" s="630"/>
    </row>
    <row r="5" spans="1:10" ht="10.5" customHeight="1" x14ac:dyDescent="0.3">
      <c r="B5" s="144"/>
      <c r="C5" s="144"/>
      <c r="D5" s="144"/>
      <c r="E5" s="144"/>
      <c r="F5" s="144"/>
      <c r="G5" s="144"/>
      <c r="H5" s="144"/>
      <c r="I5" s="144"/>
      <c r="J5" s="144"/>
    </row>
    <row r="6" spans="1:10" ht="25.5" customHeight="1" x14ac:dyDescent="0.3">
      <c r="A6" s="125" t="s">
        <v>4936</v>
      </c>
      <c r="B6" s="64" t="s">
        <v>4960</v>
      </c>
      <c r="C6" s="64" t="s">
        <v>4871</v>
      </c>
      <c r="D6" s="64" t="s">
        <v>4872</v>
      </c>
      <c r="E6" s="64" t="s">
        <v>4873</v>
      </c>
      <c r="F6" s="64" t="s">
        <v>4874</v>
      </c>
      <c r="G6" s="64" t="s">
        <v>4875</v>
      </c>
      <c r="H6" s="64" t="s">
        <v>4876</v>
      </c>
      <c r="I6" s="64" t="s">
        <v>4877</v>
      </c>
      <c r="J6" s="64" t="s">
        <v>4962</v>
      </c>
    </row>
    <row r="7" spans="1:10" ht="10.5" customHeight="1" x14ac:dyDescent="0.3">
      <c r="A7" s="145" t="s">
        <v>4937</v>
      </c>
      <c r="B7" s="146">
        <f>+B8+B17+B37+B44+B70</f>
        <v>51343608.060225002</v>
      </c>
      <c r="C7" s="146">
        <f t="shared" ref="C7:J7" si="0">+C8+C17+C37+C44+C70</f>
        <v>44701.026620000004</v>
      </c>
      <c r="D7" s="146">
        <f t="shared" si="0"/>
        <v>57998.047850000003</v>
      </c>
      <c r="E7" s="146">
        <f t="shared" si="0"/>
        <v>133429.20924</v>
      </c>
      <c r="F7" s="146">
        <f t="shared" si="0"/>
        <v>52574.410730000003</v>
      </c>
      <c r="G7" s="146">
        <f t="shared" si="0"/>
        <v>-44540.460617999393</v>
      </c>
      <c r="H7" s="146">
        <f t="shared" si="0"/>
        <v>0</v>
      </c>
      <c r="I7" s="146">
        <f t="shared" si="0"/>
        <v>77.736670000000004</v>
      </c>
      <c r="J7" s="146">
        <f t="shared" si="0"/>
        <v>51285770.578377001</v>
      </c>
    </row>
    <row r="8" spans="1:10" ht="10.5" customHeight="1" x14ac:dyDescent="0.3">
      <c r="A8" s="147" t="s">
        <v>4956</v>
      </c>
      <c r="B8" s="129">
        <f>+SUM(B9:B16)</f>
        <v>29882485.116512001</v>
      </c>
      <c r="C8" s="129">
        <f t="shared" ref="C8:J8" si="1">+SUM(C9:C16)</f>
        <v>42290.661260000001</v>
      </c>
      <c r="D8" s="129">
        <f t="shared" si="1"/>
        <v>26492.29912</v>
      </c>
      <c r="E8" s="129">
        <f t="shared" si="1"/>
        <v>114812.20892</v>
      </c>
      <c r="F8" s="129">
        <f t="shared" si="1"/>
        <v>47991.460749999998</v>
      </c>
      <c r="G8" s="129">
        <f t="shared" si="1"/>
        <v>-48595.7312069994</v>
      </c>
      <c r="H8" s="129">
        <f t="shared" si="1"/>
        <v>0</v>
      </c>
      <c r="I8" s="129">
        <f t="shared" si="1"/>
        <v>77.736670000000004</v>
      </c>
      <c r="J8" s="129">
        <f t="shared" si="1"/>
        <v>29849687.747444998</v>
      </c>
    </row>
    <row r="9" spans="1:10" ht="10.5" customHeight="1" x14ac:dyDescent="0.3">
      <c r="A9" s="130" t="s">
        <v>4939</v>
      </c>
      <c r="B9" s="141">
        <v>0</v>
      </c>
      <c r="C9" s="141">
        <v>0</v>
      </c>
      <c r="D9" s="141">
        <v>0</v>
      </c>
      <c r="E9" s="141">
        <v>0</v>
      </c>
      <c r="F9" s="141">
        <v>0</v>
      </c>
      <c r="G9" s="141">
        <v>0</v>
      </c>
      <c r="H9" s="141">
        <v>0</v>
      </c>
      <c r="I9" s="141">
        <v>0</v>
      </c>
      <c r="J9" s="141">
        <v>0</v>
      </c>
    </row>
    <row r="10" spans="1:10" ht="10.5" customHeight="1" x14ac:dyDescent="0.3">
      <c r="A10" s="130" t="s">
        <v>152</v>
      </c>
      <c r="B10" s="141">
        <v>8794723.0404259991</v>
      </c>
      <c r="C10" s="141">
        <v>1011.15419</v>
      </c>
      <c r="D10" s="141">
        <v>25679.67497</v>
      </c>
      <c r="E10" s="141">
        <v>10737.87593</v>
      </c>
      <c r="F10" s="141">
        <v>9.1142099999999999</v>
      </c>
      <c r="G10" s="141">
        <v>0</v>
      </c>
      <c r="H10" s="141">
        <v>0</v>
      </c>
      <c r="I10" s="141">
        <v>0</v>
      </c>
      <c r="J10" s="141">
        <v>8770054.5196460001</v>
      </c>
    </row>
    <row r="11" spans="1:10" ht="10.5" customHeight="1" x14ac:dyDescent="0.3">
      <c r="A11" s="130" t="s">
        <v>271</v>
      </c>
      <c r="B11" s="141">
        <v>6722130.3580999998</v>
      </c>
      <c r="C11" s="141">
        <v>2472.37311</v>
      </c>
      <c r="D11" s="141">
        <v>812.62414999999999</v>
      </c>
      <c r="E11" s="141">
        <v>15628.03844</v>
      </c>
      <c r="F11" s="141">
        <v>70.554640000000006</v>
      </c>
      <c r="G11" s="141">
        <v>0</v>
      </c>
      <c r="H11" s="141">
        <v>0</v>
      </c>
      <c r="I11" s="141">
        <v>0</v>
      </c>
      <c r="J11" s="141">
        <v>6723790.1070600003</v>
      </c>
    </row>
    <row r="12" spans="1:10" ht="10.5" customHeight="1" x14ac:dyDescent="0.3">
      <c r="A12" s="130" t="s">
        <v>292</v>
      </c>
      <c r="B12" s="141">
        <v>3882078.7964079999</v>
      </c>
      <c r="C12" s="141">
        <v>38807.133959999999</v>
      </c>
      <c r="D12" s="141">
        <v>0</v>
      </c>
      <c r="E12" s="141">
        <v>7710.1399799999999</v>
      </c>
      <c r="F12" s="141">
        <v>693.38104999999996</v>
      </c>
      <c r="G12" s="141">
        <v>0</v>
      </c>
      <c r="H12" s="141">
        <v>0</v>
      </c>
      <c r="I12" s="141">
        <v>77.736670000000004</v>
      </c>
      <c r="J12" s="141">
        <v>3920885.9303680002</v>
      </c>
    </row>
    <row r="13" spans="1:10" ht="10.5" customHeight="1" x14ac:dyDescent="0.3">
      <c r="A13" s="130" t="s">
        <v>332</v>
      </c>
      <c r="B13" s="141">
        <v>28596.308885999999</v>
      </c>
      <c r="C13" s="141">
        <v>0</v>
      </c>
      <c r="D13" s="141">
        <v>0</v>
      </c>
      <c r="E13" s="141">
        <v>0</v>
      </c>
      <c r="F13" s="141">
        <v>0</v>
      </c>
      <c r="G13" s="141">
        <v>-99.996134999999299</v>
      </c>
      <c r="H13" s="141">
        <v>0</v>
      </c>
      <c r="I13" s="141">
        <v>0</v>
      </c>
      <c r="J13" s="141">
        <v>28496.312751000001</v>
      </c>
    </row>
    <row r="14" spans="1:10" ht="10.5" customHeight="1" x14ac:dyDescent="0.3">
      <c r="A14" s="130" t="s">
        <v>538</v>
      </c>
      <c r="B14" s="141">
        <v>500000</v>
      </c>
      <c r="C14" s="141">
        <v>0</v>
      </c>
      <c r="D14" s="141">
        <v>0</v>
      </c>
      <c r="E14" s="141">
        <v>0</v>
      </c>
      <c r="F14" s="141">
        <v>0</v>
      </c>
      <c r="G14" s="141">
        <v>0</v>
      </c>
      <c r="H14" s="141">
        <v>0</v>
      </c>
      <c r="I14" s="141">
        <v>0</v>
      </c>
      <c r="J14" s="141">
        <v>500000</v>
      </c>
    </row>
    <row r="15" spans="1:10" ht="10.5" customHeight="1" x14ac:dyDescent="0.3">
      <c r="A15" s="130" t="s">
        <v>342</v>
      </c>
      <c r="B15" s="141">
        <v>9954956.6126920003</v>
      </c>
      <c r="C15" s="141">
        <v>0</v>
      </c>
      <c r="D15" s="141">
        <v>0</v>
      </c>
      <c r="E15" s="141">
        <v>80736.154569999999</v>
      </c>
      <c r="F15" s="141">
        <v>47218.41085</v>
      </c>
      <c r="G15" s="141">
        <v>-48495.735071999399</v>
      </c>
      <c r="H15" s="141">
        <v>0</v>
      </c>
      <c r="I15" s="141">
        <v>0</v>
      </c>
      <c r="J15" s="141">
        <v>9906460.8776200004</v>
      </c>
    </row>
    <row r="16" spans="1:10" ht="10.5" customHeight="1" x14ac:dyDescent="0.3">
      <c r="A16" s="130" t="s">
        <v>455</v>
      </c>
      <c r="B16" s="141">
        <v>0</v>
      </c>
      <c r="C16" s="141">
        <v>0</v>
      </c>
      <c r="D16" s="141">
        <v>0</v>
      </c>
      <c r="E16" s="141">
        <v>0</v>
      </c>
      <c r="F16" s="141">
        <v>0</v>
      </c>
      <c r="G16" s="141">
        <v>0</v>
      </c>
      <c r="H16" s="141">
        <v>0</v>
      </c>
      <c r="I16" s="141">
        <v>0</v>
      </c>
      <c r="J16" s="141">
        <v>0</v>
      </c>
    </row>
    <row r="17" spans="1:10" ht="10.5" customHeight="1" x14ac:dyDescent="0.3">
      <c r="A17" s="147" t="s">
        <v>4940</v>
      </c>
      <c r="B17" s="137">
        <f>+SUM(B18:B36)</f>
        <v>3469661.7891000006</v>
      </c>
      <c r="C17" s="137">
        <f t="shared" ref="C17:J17" si="2">+SUM(C18:C36)</f>
        <v>2410.3653599999998</v>
      </c>
      <c r="D17" s="137">
        <f t="shared" si="2"/>
        <v>26935.395769999999</v>
      </c>
      <c r="E17" s="137">
        <f t="shared" si="2"/>
        <v>5471.0256499999996</v>
      </c>
      <c r="F17" s="137">
        <f t="shared" si="2"/>
        <v>0</v>
      </c>
      <c r="G17" s="137">
        <f t="shared" si="2"/>
        <v>4117.349447000006</v>
      </c>
      <c r="H17" s="137">
        <f t="shared" si="2"/>
        <v>0</v>
      </c>
      <c r="I17" s="137">
        <f t="shared" si="2"/>
        <v>0</v>
      </c>
      <c r="J17" s="137">
        <f t="shared" si="2"/>
        <v>3449254.1081369999</v>
      </c>
    </row>
    <row r="18" spans="1:10" ht="10.5" customHeight="1" x14ac:dyDescent="0.3">
      <c r="A18" s="130" t="s">
        <v>67</v>
      </c>
      <c r="B18" s="141">
        <v>885878.91518899996</v>
      </c>
      <c r="C18" s="141">
        <v>0</v>
      </c>
      <c r="D18" s="141">
        <v>0</v>
      </c>
      <c r="E18" s="141">
        <v>0</v>
      </c>
      <c r="F18" s="141">
        <v>0</v>
      </c>
      <c r="G18" s="141">
        <v>0</v>
      </c>
      <c r="H18" s="141">
        <v>0</v>
      </c>
      <c r="I18" s="141">
        <v>0</v>
      </c>
      <c r="J18" s="141">
        <v>885878.91518899996</v>
      </c>
    </row>
    <row r="19" spans="1:10" ht="10.5" customHeight="1" x14ac:dyDescent="0.3">
      <c r="A19" s="130" t="s">
        <v>87</v>
      </c>
      <c r="B19" s="141">
        <v>423414.13397899998</v>
      </c>
      <c r="C19" s="141">
        <v>0</v>
      </c>
      <c r="D19" s="141">
        <v>25474.168379999999</v>
      </c>
      <c r="E19" s="141">
        <v>3158.3308200000001</v>
      </c>
      <c r="F19" s="141">
        <v>0</v>
      </c>
      <c r="G19" s="141">
        <v>1362.2324490000001</v>
      </c>
      <c r="H19" s="141">
        <v>0</v>
      </c>
      <c r="I19" s="141">
        <v>0</v>
      </c>
      <c r="J19" s="141">
        <v>399302.19804799999</v>
      </c>
    </row>
    <row r="20" spans="1:10" ht="10.5" customHeight="1" x14ac:dyDescent="0.3">
      <c r="A20" s="130" t="s">
        <v>4941</v>
      </c>
      <c r="B20" s="141">
        <v>0</v>
      </c>
      <c r="C20" s="141">
        <v>0</v>
      </c>
      <c r="D20" s="141">
        <v>0</v>
      </c>
      <c r="E20" s="141">
        <v>0</v>
      </c>
      <c r="F20" s="141">
        <v>0</v>
      </c>
      <c r="G20" s="141">
        <v>0</v>
      </c>
      <c r="H20" s="141">
        <v>0</v>
      </c>
      <c r="I20" s="141">
        <v>0</v>
      </c>
      <c r="J20" s="141">
        <v>0</v>
      </c>
    </row>
    <row r="21" spans="1:10" ht="10.5" customHeight="1" x14ac:dyDescent="0.3">
      <c r="A21" s="130" t="s">
        <v>93</v>
      </c>
      <c r="B21" s="141">
        <v>2107.2971299999999</v>
      </c>
      <c r="C21" s="141">
        <v>0</v>
      </c>
      <c r="D21" s="141">
        <v>0</v>
      </c>
      <c r="E21" s="141">
        <v>0</v>
      </c>
      <c r="F21" s="141">
        <v>0</v>
      </c>
      <c r="G21" s="141">
        <v>0</v>
      </c>
      <c r="H21" s="141">
        <v>0</v>
      </c>
      <c r="I21" s="141">
        <v>0</v>
      </c>
      <c r="J21" s="141">
        <v>2107.2971299999999</v>
      </c>
    </row>
    <row r="22" spans="1:10" ht="10.5" customHeight="1" x14ac:dyDescent="0.3">
      <c r="A22" s="130" t="s">
        <v>4942</v>
      </c>
      <c r="B22" s="141">
        <v>0</v>
      </c>
      <c r="C22" s="141">
        <v>0</v>
      </c>
      <c r="D22" s="141">
        <v>0</v>
      </c>
      <c r="E22" s="141">
        <v>0</v>
      </c>
      <c r="F22" s="141">
        <v>0</v>
      </c>
      <c r="G22" s="141">
        <v>0</v>
      </c>
      <c r="H22" s="141">
        <v>0</v>
      </c>
      <c r="I22" s="141">
        <v>0</v>
      </c>
      <c r="J22" s="141">
        <v>0</v>
      </c>
    </row>
    <row r="23" spans="1:10" ht="10.5" customHeight="1" x14ac:dyDescent="0.3">
      <c r="A23" s="130" t="s">
        <v>96</v>
      </c>
      <c r="B23" s="141">
        <v>1380780.4756839999</v>
      </c>
      <c r="C23" s="141">
        <v>0</v>
      </c>
      <c r="D23" s="141">
        <v>0</v>
      </c>
      <c r="E23" s="141">
        <v>0</v>
      </c>
      <c r="F23" s="141">
        <v>0</v>
      </c>
      <c r="G23" s="141">
        <v>2375.963358</v>
      </c>
      <c r="H23" s="141">
        <v>0</v>
      </c>
      <c r="I23" s="141">
        <v>0</v>
      </c>
      <c r="J23" s="141">
        <v>1383156.4390420001</v>
      </c>
    </row>
    <row r="24" spans="1:10" ht="10.5" customHeight="1" x14ac:dyDescent="0.3">
      <c r="A24" s="130" t="s">
        <v>107</v>
      </c>
      <c r="B24" s="141">
        <v>80090.767240000001</v>
      </c>
      <c r="C24" s="141">
        <v>0</v>
      </c>
      <c r="D24" s="141">
        <v>0</v>
      </c>
      <c r="E24" s="141">
        <v>0</v>
      </c>
      <c r="F24" s="141">
        <v>0</v>
      </c>
      <c r="G24" s="141">
        <v>0</v>
      </c>
      <c r="H24" s="141">
        <v>0</v>
      </c>
      <c r="I24" s="141">
        <v>0</v>
      </c>
      <c r="J24" s="141">
        <v>80090.767240000001</v>
      </c>
    </row>
    <row r="25" spans="1:10" ht="10.5" customHeight="1" x14ac:dyDescent="0.3">
      <c r="A25" s="130" t="s">
        <v>113</v>
      </c>
      <c r="B25" s="141">
        <v>84933.995314</v>
      </c>
      <c r="C25" s="141">
        <v>0</v>
      </c>
      <c r="D25" s="141">
        <v>0</v>
      </c>
      <c r="E25" s="141">
        <v>0</v>
      </c>
      <c r="F25" s="141">
        <v>0</v>
      </c>
      <c r="G25" s="141">
        <v>2739.6645600000002</v>
      </c>
      <c r="H25" s="141">
        <v>0</v>
      </c>
      <c r="I25" s="141">
        <v>0</v>
      </c>
      <c r="J25" s="141">
        <v>87673.659874000004</v>
      </c>
    </row>
    <row r="26" spans="1:10" ht="10.5" customHeight="1" x14ac:dyDescent="0.3">
      <c r="A26" s="130" t="s">
        <v>116</v>
      </c>
      <c r="B26" s="141">
        <v>1516.048176</v>
      </c>
      <c r="C26" s="141">
        <v>0</v>
      </c>
      <c r="D26" s="141">
        <v>0</v>
      </c>
      <c r="E26" s="141">
        <v>0</v>
      </c>
      <c r="F26" s="141">
        <v>0</v>
      </c>
      <c r="G26" s="141">
        <v>-8.2300309999999595</v>
      </c>
      <c r="H26" s="141">
        <v>0</v>
      </c>
      <c r="I26" s="141">
        <v>0</v>
      </c>
      <c r="J26" s="141">
        <v>1507.818145</v>
      </c>
    </row>
    <row r="27" spans="1:10" ht="10.5" customHeight="1" x14ac:dyDescent="0.3">
      <c r="A27" s="130" t="s">
        <v>475</v>
      </c>
      <c r="B27" s="141">
        <v>82409.683770000003</v>
      </c>
      <c r="C27" s="141">
        <v>0</v>
      </c>
      <c r="D27" s="141">
        <v>0</v>
      </c>
      <c r="E27" s="141">
        <v>0</v>
      </c>
      <c r="F27" s="141">
        <v>0</v>
      </c>
      <c r="G27" s="141">
        <v>-305.35271999999901</v>
      </c>
      <c r="H27" s="141">
        <v>0</v>
      </c>
      <c r="I27" s="141">
        <v>0</v>
      </c>
      <c r="J27" s="141">
        <v>82104.331049999993</v>
      </c>
    </row>
    <row r="28" spans="1:10" ht="10.5" customHeight="1" x14ac:dyDescent="0.3">
      <c r="A28" s="130" t="s">
        <v>122</v>
      </c>
      <c r="B28" s="141">
        <v>10693.35</v>
      </c>
      <c r="C28" s="141">
        <v>0</v>
      </c>
      <c r="D28" s="141">
        <v>0</v>
      </c>
      <c r="E28" s="141">
        <v>0</v>
      </c>
      <c r="F28" s="141">
        <v>0</v>
      </c>
      <c r="G28" s="141">
        <v>-58.05</v>
      </c>
      <c r="H28" s="141">
        <v>0</v>
      </c>
      <c r="I28" s="141">
        <v>0</v>
      </c>
      <c r="J28" s="141">
        <v>10635.3</v>
      </c>
    </row>
    <row r="29" spans="1:10" ht="10.5" customHeight="1" x14ac:dyDescent="0.3">
      <c r="A29" s="130" t="s">
        <v>123</v>
      </c>
      <c r="B29" s="141">
        <v>227365.649519</v>
      </c>
      <c r="C29" s="141">
        <v>2410.3653599999998</v>
      </c>
      <c r="D29" s="141">
        <v>661.22739000000001</v>
      </c>
      <c r="E29" s="141">
        <v>378.70515999999998</v>
      </c>
      <c r="F29" s="141">
        <v>0</v>
      </c>
      <c r="G29" s="141">
        <v>-99.297081000000205</v>
      </c>
      <c r="H29" s="141">
        <v>0</v>
      </c>
      <c r="I29" s="141">
        <v>0</v>
      </c>
      <c r="J29" s="141">
        <v>229015.49040800001</v>
      </c>
    </row>
    <row r="30" spans="1:10" ht="10.5" customHeight="1" x14ac:dyDescent="0.3">
      <c r="A30" s="130" t="s">
        <v>4943</v>
      </c>
      <c r="B30" s="141">
        <v>0</v>
      </c>
      <c r="C30" s="141">
        <v>0</v>
      </c>
      <c r="D30" s="141">
        <v>0</v>
      </c>
      <c r="E30" s="141">
        <v>0</v>
      </c>
      <c r="F30" s="141">
        <v>0</v>
      </c>
      <c r="G30" s="141">
        <v>0</v>
      </c>
      <c r="H30" s="141">
        <v>0</v>
      </c>
      <c r="I30" s="141">
        <v>0</v>
      </c>
      <c r="J30" s="141">
        <v>0</v>
      </c>
    </row>
    <row r="31" spans="1:10" ht="10.5" customHeight="1" x14ac:dyDescent="0.3">
      <c r="A31" s="130" t="s">
        <v>130</v>
      </c>
      <c r="B31" s="141">
        <v>21647.053</v>
      </c>
      <c r="C31" s="141">
        <v>0</v>
      </c>
      <c r="D31" s="141">
        <v>800</v>
      </c>
      <c r="E31" s="141">
        <v>124</v>
      </c>
      <c r="F31" s="141">
        <v>0</v>
      </c>
      <c r="G31" s="141">
        <v>0</v>
      </c>
      <c r="H31" s="141">
        <v>0</v>
      </c>
      <c r="I31" s="141">
        <v>0</v>
      </c>
      <c r="J31" s="141">
        <v>20847.053</v>
      </c>
    </row>
    <row r="32" spans="1:10" ht="10.5" customHeight="1" x14ac:dyDescent="0.3">
      <c r="A32" s="130" t="s">
        <v>404</v>
      </c>
      <c r="B32" s="141">
        <v>214342.49</v>
      </c>
      <c r="C32" s="141">
        <v>0</v>
      </c>
      <c r="D32" s="141">
        <v>0</v>
      </c>
      <c r="E32" s="141">
        <v>1809.9896699999999</v>
      </c>
      <c r="F32" s="141">
        <v>0</v>
      </c>
      <c r="G32" s="141">
        <v>-1589.3</v>
      </c>
      <c r="H32" s="141">
        <v>0</v>
      </c>
      <c r="I32" s="141">
        <v>0</v>
      </c>
      <c r="J32" s="141">
        <v>212753.19</v>
      </c>
    </row>
    <row r="33" spans="1:10" ht="10.5" customHeight="1" x14ac:dyDescent="0.3">
      <c r="A33" s="130" t="s">
        <v>135</v>
      </c>
      <c r="B33" s="141">
        <v>13892.718527000001</v>
      </c>
      <c r="C33" s="141">
        <v>0</v>
      </c>
      <c r="D33" s="141">
        <v>0</v>
      </c>
      <c r="E33" s="141">
        <v>0</v>
      </c>
      <c r="F33" s="141">
        <v>0</v>
      </c>
      <c r="G33" s="141">
        <v>-75.418114999999204</v>
      </c>
      <c r="H33" s="141">
        <v>0</v>
      </c>
      <c r="I33" s="141">
        <v>0</v>
      </c>
      <c r="J33" s="141">
        <v>13817.300412000001</v>
      </c>
    </row>
    <row r="34" spans="1:10" ht="10.5" customHeight="1" x14ac:dyDescent="0.3">
      <c r="A34" s="130" t="s">
        <v>142</v>
      </c>
      <c r="B34" s="141">
        <v>38869.330201999997</v>
      </c>
      <c r="C34" s="141">
        <v>0</v>
      </c>
      <c r="D34" s="141">
        <v>0</v>
      </c>
      <c r="E34" s="141">
        <v>0</v>
      </c>
      <c r="F34" s="141">
        <v>0</v>
      </c>
      <c r="G34" s="141">
        <v>-210.838436999995</v>
      </c>
      <c r="H34" s="141">
        <v>0</v>
      </c>
      <c r="I34" s="141">
        <v>0</v>
      </c>
      <c r="J34" s="141">
        <v>38658.491764999999</v>
      </c>
    </row>
    <row r="35" spans="1:10" ht="10.5" customHeight="1" x14ac:dyDescent="0.3">
      <c r="A35" s="130" t="s">
        <v>146</v>
      </c>
      <c r="B35" s="141">
        <v>1314.87636</v>
      </c>
      <c r="C35" s="141">
        <v>0</v>
      </c>
      <c r="D35" s="141">
        <v>0</v>
      </c>
      <c r="E35" s="141">
        <v>0</v>
      </c>
      <c r="F35" s="141">
        <v>0</v>
      </c>
      <c r="G35" s="141">
        <v>-14.024535999999999</v>
      </c>
      <c r="H35" s="141">
        <v>0</v>
      </c>
      <c r="I35" s="141">
        <v>0</v>
      </c>
      <c r="J35" s="141">
        <v>1300.8518240000001</v>
      </c>
    </row>
    <row r="36" spans="1:10" ht="10.5" customHeight="1" x14ac:dyDescent="0.3">
      <c r="A36" s="130" t="s">
        <v>148</v>
      </c>
      <c r="B36" s="141">
        <v>405.00501000000003</v>
      </c>
      <c r="C36" s="141">
        <v>0</v>
      </c>
      <c r="D36" s="141">
        <v>0</v>
      </c>
      <c r="E36" s="141">
        <v>0</v>
      </c>
      <c r="F36" s="141">
        <v>0</v>
      </c>
      <c r="G36" s="141">
        <v>0</v>
      </c>
      <c r="H36" s="141">
        <v>0</v>
      </c>
      <c r="I36" s="141">
        <v>0</v>
      </c>
      <c r="J36" s="141">
        <v>405.00501000000003</v>
      </c>
    </row>
    <row r="37" spans="1:10" ht="10.5" customHeight="1" x14ac:dyDescent="0.3">
      <c r="A37" s="147" t="s">
        <v>4945</v>
      </c>
      <c r="B37" s="137">
        <f>+SUM(B38:B43)</f>
        <v>1172998.9297130001</v>
      </c>
      <c r="C37" s="137">
        <f t="shared" ref="C37:J37" si="3">+SUM(C38:C43)</f>
        <v>0</v>
      </c>
      <c r="D37" s="137">
        <f t="shared" si="3"/>
        <v>4570.3529600000002</v>
      </c>
      <c r="E37" s="137">
        <f t="shared" si="3"/>
        <v>1706.59104</v>
      </c>
      <c r="F37" s="137">
        <f t="shared" si="3"/>
        <v>26.899979999999999</v>
      </c>
      <c r="G37" s="137">
        <f t="shared" si="3"/>
        <v>-62.078858000000402</v>
      </c>
      <c r="H37" s="137">
        <f t="shared" si="3"/>
        <v>0</v>
      </c>
      <c r="I37" s="137">
        <f t="shared" si="3"/>
        <v>0</v>
      </c>
      <c r="J37" s="137">
        <f t="shared" si="3"/>
        <v>1168366.497895</v>
      </c>
    </row>
    <row r="38" spans="1:10" ht="10.5" customHeight="1" x14ac:dyDescent="0.3">
      <c r="A38" s="130" t="s">
        <v>35</v>
      </c>
      <c r="B38" s="141">
        <v>127561.92511</v>
      </c>
      <c r="C38" s="141">
        <v>0</v>
      </c>
      <c r="D38" s="141">
        <v>0</v>
      </c>
      <c r="E38" s="141">
        <v>0</v>
      </c>
      <c r="F38" s="141">
        <v>0</v>
      </c>
      <c r="G38" s="141">
        <v>0</v>
      </c>
      <c r="H38" s="141">
        <v>0</v>
      </c>
      <c r="I38" s="141">
        <v>0</v>
      </c>
      <c r="J38" s="141">
        <v>127561.92511</v>
      </c>
    </row>
    <row r="39" spans="1:10" ht="10.5" customHeight="1" x14ac:dyDescent="0.3">
      <c r="A39" s="130" t="s">
        <v>46</v>
      </c>
      <c r="B39" s="141">
        <v>526153.24641999998</v>
      </c>
      <c r="C39" s="141">
        <v>0</v>
      </c>
      <c r="D39" s="141">
        <v>4194.80033</v>
      </c>
      <c r="E39" s="141">
        <v>1706.59104</v>
      </c>
      <c r="F39" s="141">
        <v>26.899979999999999</v>
      </c>
      <c r="G39" s="141">
        <v>0</v>
      </c>
      <c r="H39" s="141">
        <v>0</v>
      </c>
      <c r="I39" s="141">
        <v>0</v>
      </c>
      <c r="J39" s="141">
        <v>521958.44608999998</v>
      </c>
    </row>
    <row r="40" spans="1:10" ht="10.5" customHeight="1" x14ac:dyDescent="0.3">
      <c r="A40" s="130" t="s">
        <v>4947</v>
      </c>
      <c r="B40" s="141">
        <v>0</v>
      </c>
      <c r="C40" s="141">
        <v>0</v>
      </c>
      <c r="D40" s="141">
        <v>0</v>
      </c>
      <c r="E40" s="141">
        <v>0</v>
      </c>
      <c r="F40" s="141">
        <v>0</v>
      </c>
      <c r="G40" s="141">
        <v>0</v>
      </c>
      <c r="H40" s="141">
        <v>0</v>
      </c>
      <c r="I40" s="141">
        <v>0</v>
      </c>
      <c r="J40" s="141">
        <v>0</v>
      </c>
    </row>
    <row r="41" spans="1:10" ht="10.5" customHeight="1" x14ac:dyDescent="0.3">
      <c r="A41" s="130" t="s">
        <v>60</v>
      </c>
      <c r="B41" s="141">
        <v>7409.0608700000003</v>
      </c>
      <c r="C41" s="141">
        <v>0</v>
      </c>
      <c r="D41" s="141">
        <v>0</v>
      </c>
      <c r="E41" s="141">
        <v>0</v>
      </c>
      <c r="F41" s="141">
        <v>0</v>
      </c>
      <c r="G41" s="141">
        <v>0</v>
      </c>
      <c r="H41" s="141">
        <v>0</v>
      </c>
      <c r="I41" s="141">
        <v>0</v>
      </c>
      <c r="J41" s="141">
        <v>7409.0608700000003</v>
      </c>
    </row>
    <row r="42" spans="1:10" ht="10.5" customHeight="1" x14ac:dyDescent="0.3">
      <c r="A42" s="130" t="s">
        <v>63</v>
      </c>
      <c r="B42" s="141">
        <v>11874.697313000001</v>
      </c>
      <c r="C42" s="141">
        <v>0</v>
      </c>
      <c r="D42" s="141">
        <v>375.55263000000002</v>
      </c>
      <c r="E42" s="141">
        <v>0</v>
      </c>
      <c r="F42" s="141">
        <v>0</v>
      </c>
      <c r="G42" s="141">
        <v>-62.078858000000402</v>
      </c>
      <c r="H42" s="141">
        <v>0</v>
      </c>
      <c r="I42" s="141">
        <v>0</v>
      </c>
      <c r="J42" s="141">
        <v>11437.065825</v>
      </c>
    </row>
    <row r="43" spans="1:10" ht="11.25" customHeight="1" x14ac:dyDescent="0.3">
      <c r="A43" s="130" t="s">
        <v>5004</v>
      </c>
      <c r="B43" s="141">
        <v>500000</v>
      </c>
      <c r="C43" s="141"/>
      <c r="D43" s="141"/>
      <c r="E43" s="141"/>
      <c r="F43" s="141"/>
      <c r="G43" s="141"/>
      <c r="H43" s="141"/>
      <c r="I43" s="141"/>
      <c r="J43" s="141">
        <v>500000</v>
      </c>
    </row>
    <row r="44" spans="1:10" ht="10.5" customHeight="1" x14ac:dyDescent="0.3">
      <c r="A44" s="128" t="s">
        <v>4948</v>
      </c>
      <c r="B44" s="137">
        <f>+B45+B49</f>
        <v>15162440.2249</v>
      </c>
      <c r="C44" s="137">
        <f t="shared" ref="C44:J44" si="4">+C45+C49</f>
        <v>0</v>
      </c>
      <c r="D44" s="137">
        <f t="shared" si="4"/>
        <v>0</v>
      </c>
      <c r="E44" s="137">
        <f t="shared" si="4"/>
        <v>0</v>
      </c>
      <c r="F44" s="137">
        <f t="shared" si="4"/>
        <v>20.5</v>
      </c>
      <c r="G44" s="137">
        <f t="shared" si="4"/>
        <v>0</v>
      </c>
      <c r="H44" s="137">
        <f t="shared" si="4"/>
        <v>0</v>
      </c>
      <c r="I44" s="137">
        <f t="shared" si="4"/>
        <v>0</v>
      </c>
      <c r="J44" s="137">
        <f t="shared" si="4"/>
        <v>15162440.2249</v>
      </c>
    </row>
    <row r="45" spans="1:10" ht="10.5" customHeight="1" x14ac:dyDescent="0.3">
      <c r="A45" s="133" t="s">
        <v>4949</v>
      </c>
      <c r="B45" s="142"/>
      <c r="C45" s="142"/>
      <c r="D45" s="142"/>
      <c r="E45" s="142"/>
      <c r="F45" s="142"/>
      <c r="G45" s="142"/>
      <c r="H45" s="142"/>
      <c r="I45" s="142"/>
      <c r="J45" s="142"/>
    </row>
    <row r="46" spans="1:10" ht="10.5" customHeight="1" x14ac:dyDescent="0.3">
      <c r="A46" s="130" t="s">
        <v>4950</v>
      </c>
      <c r="B46" s="141">
        <v>0</v>
      </c>
      <c r="C46" s="141">
        <v>0</v>
      </c>
      <c r="D46" s="141">
        <v>0</v>
      </c>
      <c r="E46" s="141">
        <v>0</v>
      </c>
      <c r="F46" s="141">
        <v>0</v>
      </c>
      <c r="G46" s="141">
        <v>0</v>
      </c>
      <c r="H46" s="141">
        <v>0</v>
      </c>
      <c r="I46" s="141">
        <v>0</v>
      </c>
      <c r="J46" s="141">
        <v>0</v>
      </c>
    </row>
    <row r="47" spans="1:10" ht="10.5" customHeight="1" x14ac:dyDescent="0.3">
      <c r="A47" s="130" t="s">
        <v>4951</v>
      </c>
      <c r="B47" s="141">
        <v>0</v>
      </c>
      <c r="C47" s="141">
        <v>0</v>
      </c>
      <c r="D47" s="141">
        <v>0</v>
      </c>
      <c r="E47" s="141">
        <v>0</v>
      </c>
      <c r="F47" s="141">
        <v>0</v>
      </c>
      <c r="G47" s="141">
        <v>0</v>
      </c>
      <c r="H47" s="141">
        <v>0</v>
      </c>
      <c r="I47" s="141">
        <v>0</v>
      </c>
      <c r="J47" s="141">
        <v>0</v>
      </c>
    </row>
    <row r="48" spans="1:10" ht="10.5" customHeight="1" x14ac:dyDescent="0.3">
      <c r="A48" s="130" t="s">
        <v>4952</v>
      </c>
      <c r="B48" s="141"/>
      <c r="C48" s="141"/>
      <c r="D48" s="141"/>
      <c r="E48" s="141"/>
      <c r="F48" s="141"/>
      <c r="G48" s="141"/>
      <c r="H48" s="141"/>
      <c r="I48" s="141"/>
      <c r="J48" s="141"/>
    </row>
    <row r="49" spans="1:10" ht="10.5" customHeight="1" x14ac:dyDescent="0.3">
      <c r="A49" s="128" t="s">
        <v>4953</v>
      </c>
      <c r="B49" s="129">
        <f>+SUM(B50:B68)</f>
        <v>15162440.2249</v>
      </c>
      <c r="C49" s="129">
        <f t="shared" ref="C49:J49" si="5">+SUM(C50:C68)</f>
        <v>0</v>
      </c>
      <c r="D49" s="129">
        <f t="shared" si="5"/>
        <v>0</v>
      </c>
      <c r="E49" s="129">
        <f t="shared" si="5"/>
        <v>0</v>
      </c>
      <c r="F49" s="129">
        <f t="shared" si="5"/>
        <v>20.5</v>
      </c>
      <c r="G49" s="129">
        <f t="shared" si="5"/>
        <v>0</v>
      </c>
      <c r="H49" s="129">
        <f t="shared" si="5"/>
        <v>0</v>
      </c>
      <c r="I49" s="129">
        <f t="shared" si="5"/>
        <v>0</v>
      </c>
      <c r="J49" s="129">
        <f t="shared" si="5"/>
        <v>15162440.2249</v>
      </c>
    </row>
    <row r="50" spans="1:10" ht="10.5" customHeight="1" x14ac:dyDescent="0.3">
      <c r="A50" s="130" t="s">
        <v>351</v>
      </c>
      <c r="B50" s="141">
        <v>104793.92</v>
      </c>
      <c r="C50" s="141">
        <v>0</v>
      </c>
      <c r="D50" s="141">
        <v>0</v>
      </c>
      <c r="E50" s="141">
        <v>0</v>
      </c>
      <c r="F50" s="141">
        <v>0</v>
      </c>
      <c r="G50" s="141">
        <v>0</v>
      </c>
      <c r="H50" s="141">
        <v>0</v>
      </c>
      <c r="I50" s="141">
        <v>0</v>
      </c>
      <c r="J50" s="141">
        <v>104793.92</v>
      </c>
    </row>
    <row r="51" spans="1:10" ht="10.5" customHeight="1" x14ac:dyDescent="0.3">
      <c r="A51" s="130" t="s">
        <v>355</v>
      </c>
      <c r="B51" s="141">
        <v>389049.46860000002</v>
      </c>
      <c r="C51" s="141">
        <v>0</v>
      </c>
      <c r="D51" s="141">
        <v>0</v>
      </c>
      <c r="E51" s="141">
        <v>0</v>
      </c>
      <c r="F51" s="141">
        <v>0</v>
      </c>
      <c r="G51" s="141">
        <v>0</v>
      </c>
      <c r="H51" s="141">
        <v>0</v>
      </c>
      <c r="I51" s="141">
        <v>0</v>
      </c>
      <c r="J51" s="141">
        <v>389049.46860000002</v>
      </c>
    </row>
    <row r="52" spans="1:10" ht="10.5" customHeight="1" x14ac:dyDescent="0.3">
      <c r="A52" s="130" t="s">
        <v>362</v>
      </c>
      <c r="B52" s="141">
        <v>10540.095799999999</v>
      </c>
      <c r="C52" s="141">
        <v>0</v>
      </c>
      <c r="D52" s="141">
        <v>0</v>
      </c>
      <c r="E52" s="141">
        <v>0</v>
      </c>
      <c r="F52" s="141">
        <v>0</v>
      </c>
      <c r="G52" s="141">
        <v>0</v>
      </c>
      <c r="H52" s="141">
        <v>0</v>
      </c>
      <c r="I52" s="141">
        <v>0</v>
      </c>
      <c r="J52" s="141">
        <v>10540.095799999999</v>
      </c>
    </row>
    <row r="53" spans="1:10" ht="10.5" customHeight="1" x14ac:dyDescent="0.3">
      <c r="A53" s="130" t="s">
        <v>365</v>
      </c>
      <c r="B53" s="141">
        <v>9873.0241999999998</v>
      </c>
      <c r="C53" s="141">
        <v>0</v>
      </c>
      <c r="D53" s="141">
        <v>0</v>
      </c>
      <c r="E53" s="141">
        <v>0</v>
      </c>
      <c r="F53" s="141">
        <v>0</v>
      </c>
      <c r="G53" s="141">
        <v>0</v>
      </c>
      <c r="H53" s="141">
        <v>0</v>
      </c>
      <c r="I53" s="141">
        <v>0</v>
      </c>
      <c r="J53" s="141">
        <v>9873.0241999999998</v>
      </c>
    </row>
    <row r="54" spans="1:10" ht="10.5" customHeight="1" x14ac:dyDescent="0.3">
      <c r="A54" s="130" t="s">
        <v>368</v>
      </c>
      <c r="B54" s="141">
        <v>51438.328500000003</v>
      </c>
      <c r="C54" s="141">
        <v>0</v>
      </c>
      <c r="D54" s="141">
        <v>0</v>
      </c>
      <c r="E54" s="141">
        <v>0</v>
      </c>
      <c r="F54" s="141">
        <v>0</v>
      </c>
      <c r="G54" s="141">
        <v>0</v>
      </c>
      <c r="H54" s="141">
        <v>0</v>
      </c>
      <c r="I54" s="141">
        <v>0</v>
      </c>
      <c r="J54" s="141">
        <v>51438.328500000003</v>
      </c>
    </row>
    <row r="55" spans="1:10" ht="10.5" customHeight="1" x14ac:dyDescent="0.3">
      <c r="A55" s="130" t="s">
        <v>371</v>
      </c>
      <c r="B55" s="141">
        <v>2669.1977000000002</v>
      </c>
      <c r="C55" s="141">
        <v>0</v>
      </c>
      <c r="D55" s="141">
        <v>0</v>
      </c>
      <c r="E55" s="141">
        <v>0</v>
      </c>
      <c r="F55" s="141">
        <v>0</v>
      </c>
      <c r="G55" s="141">
        <v>0</v>
      </c>
      <c r="H55" s="141">
        <v>0</v>
      </c>
      <c r="I55" s="141">
        <v>0</v>
      </c>
      <c r="J55" s="141">
        <v>2669.1977000000002</v>
      </c>
    </row>
    <row r="56" spans="1:10" ht="10.5" customHeight="1" x14ac:dyDescent="0.3">
      <c r="A56" s="130" t="s">
        <v>374</v>
      </c>
      <c r="B56" s="141">
        <v>10941.067800000001</v>
      </c>
      <c r="C56" s="141">
        <v>0</v>
      </c>
      <c r="D56" s="141">
        <v>0</v>
      </c>
      <c r="E56" s="141">
        <v>0</v>
      </c>
      <c r="F56" s="141">
        <v>0</v>
      </c>
      <c r="G56" s="141">
        <v>0</v>
      </c>
      <c r="H56" s="141">
        <v>0</v>
      </c>
      <c r="I56" s="141">
        <v>0</v>
      </c>
      <c r="J56" s="141">
        <v>10941.067800000001</v>
      </c>
    </row>
    <row r="57" spans="1:10" ht="10.5" customHeight="1" x14ac:dyDescent="0.3">
      <c r="A57" s="130" t="s">
        <v>377</v>
      </c>
      <c r="B57" s="141">
        <v>7009.7196000000004</v>
      </c>
      <c r="C57" s="141">
        <v>0</v>
      </c>
      <c r="D57" s="141">
        <v>0</v>
      </c>
      <c r="E57" s="141">
        <v>0</v>
      </c>
      <c r="F57" s="141">
        <v>0</v>
      </c>
      <c r="G57" s="141">
        <v>0</v>
      </c>
      <c r="H57" s="141">
        <v>0</v>
      </c>
      <c r="I57" s="141">
        <v>0</v>
      </c>
      <c r="J57" s="141">
        <v>7009.7196000000004</v>
      </c>
    </row>
    <row r="58" spans="1:10" ht="10.5" customHeight="1" x14ac:dyDescent="0.3">
      <c r="A58" s="130" t="s">
        <v>380</v>
      </c>
      <c r="B58" s="141">
        <v>9420.1080999999995</v>
      </c>
      <c r="C58" s="141">
        <v>0</v>
      </c>
      <c r="D58" s="141">
        <v>0</v>
      </c>
      <c r="E58" s="141">
        <v>0</v>
      </c>
      <c r="F58" s="141">
        <v>0</v>
      </c>
      <c r="G58" s="141">
        <v>0</v>
      </c>
      <c r="H58" s="141">
        <v>0</v>
      </c>
      <c r="I58" s="141">
        <v>0</v>
      </c>
      <c r="J58" s="141">
        <v>9420.1080999999995</v>
      </c>
    </row>
    <row r="59" spans="1:10" ht="10.5" customHeight="1" x14ac:dyDescent="0.3">
      <c r="A59" s="130" t="s">
        <v>383</v>
      </c>
      <c r="B59" s="141">
        <v>31035.232800000002</v>
      </c>
      <c r="C59" s="141">
        <v>0</v>
      </c>
      <c r="D59" s="141">
        <v>0</v>
      </c>
      <c r="E59" s="141">
        <v>0</v>
      </c>
      <c r="F59" s="141">
        <v>7.5</v>
      </c>
      <c r="G59" s="141">
        <v>0</v>
      </c>
      <c r="H59" s="141">
        <v>0</v>
      </c>
      <c r="I59" s="141">
        <v>0</v>
      </c>
      <c r="J59" s="141">
        <v>31035.232800000002</v>
      </c>
    </row>
    <row r="60" spans="1:10" ht="10.5" customHeight="1" x14ac:dyDescent="0.3">
      <c r="A60" s="130" t="s">
        <v>386</v>
      </c>
      <c r="B60" s="141">
        <v>12752.7322</v>
      </c>
      <c r="C60" s="141">
        <v>0</v>
      </c>
      <c r="D60" s="141">
        <v>0</v>
      </c>
      <c r="E60" s="141">
        <v>0</v>
      </c>
      <c r="F60" s="141">
        <v>6.5</v>
      </c>
      <c r="G60" s="141">
        <v>0</v>
      </c>
      <c r="H60" s="141">
        <v>0</v>
      </c>
      <c r="I60" s="141">
        <v>0</v>
      </c>
      <c r="J60" s="141">
        <v>12752.7322</v>
      </c>
    </row>
    <row r="61" spans="1:10" ht="10.5" customHeight="1" x14ac:dyDescent="0.3">
      <c r="A61" s="130" t="s">
        <v>389</v>
      </c>
      <c r="B61" s="141">
        <v>5053.1584999999995</v>
      </c>
      <c r="C61" s="141">
        <v>0</v>
      </c>
      <c r="D61" s="141">
        <v>0</v>
      </c>
      <c r="E61" s="141">
        <v>0</v>
      </c>
      <c r="F61" s="141">
        <v>0</v>
      </c>
      <c r="G61" s="141">
        <v>0</v>
      </c>
      <c r="H61" s="141">
        <v>0</v>
      </c>
      <c r="I61" s="141">
        <v>0</v>
      </c>
      <c r="J61" s="141">
        <v>5053.1584999999995</v>
      </c>
    </row>
    <row r="62" spans="1:10" ht="10.5" customHeight="1" x14ac:dyDescent="0.3">
      <c r="A62" s="130" t="s">
        <v>392</v>
      </c>
      <c r="B62" s="141">
        <v>904447.79279999994</v>
      </c>
      <c r="C62" s="141">
        <v>0</v>
      </c>
      <c r="D62" s="141">
        <v>0</v>
      </c>
      <c r="E62" s="141">
        <v>0</v>
      </c>
      <c r="F62" s="141">
        <v>0</v>
      </c>
      <c r="G62" s="141">
        <v>0</v>
      </c>
      <c r="H62" s="141">
        <v>0</v>
      </c>
      <c r="I62" s="141">
        <v>0</v>
      </c>
      <c r="J62" s="141">
        <v>904447.79279999994</v>
      </c>
    </row>
    <row r="63" spans="1:10" ht="10.5" customHeight="1" x14ac:dyDescent="0.3">
      <c r="A63" s="130" t="s">
        <v>359</v>
      </c>
      <c r="B63" s="141">
        <v>200000</v>
      </c>
      <c r="C63" s="141">
        <v>0</v>
      </c>
      <c r="D63" s="141">
        <v>0</v>
      </c>
      <c r="E63" s="141">
        <v>0</v>
      </c>
      <c r="F63" s="141">
        <v>6.5</v>
      </c>
      <c r="G63" s="141">
        <v>0</v>
      </c>
      <c r="H63" s="141">
        <v>0</v>
      </c>
      <c r="I63" s="141">
        <v>0</v>
      </c>
      <c r="J63" s="141">
        <v>200000</v>
      </c>
    </row>
    <row r="64" spans="1:10" ht="10.5" customHeight="1" x14ac:dyDescent="0.3">
      <c r="A64" s="130" t="s">
        <v>394</v>
      </c>
      <c r="B64" s="141">
        <v>2982942.4219999998</v>
      </c>
      <c r="C64" s="141">
        <v>0</v>
      </c>
      <c r="D64" s="141">
        <v>0</v>
      </c>
      <c r="E64" s="141">
        <v>0</v>
      </c>
      <c r="F64" s="141">
        <v>0</v>
      </c>
      <c r="G64" s="141">
        <v>0</v>
      </c>
      <c r="H64" s="141">
        <v>0</v>
      </c>
      <c r="I64" s="141">
        <v>0</v>
      </c>
      <c r="J64" s="141">
        <v>2982942.4219999998</v>
      </c>
    </row>
    <row r="65" spans="1:10" ht="10.5" customHeight="1" x14ac:dyDescent="0.3">
      <c r="A65" s="130" t="s">
        <v>396</v>
      </c>
      <c r="B65" s="141">
        <v>503096.81130000018</v>
      </c>
      <c r="C65" s="141">
        <v>0</v>
      </c>
      <c r="D65" s="141">
        <v>0</v>
      </c>
      <c r="E65" s="141">
        <v>0</v>
      </c>
      <c r="F65" s="141">
        <v>0</v>
      </c>
      <c r="G65" s="141">
        <v>0</v>
      </c>
      <c r="H65" s="141">
        <v>0</v>
      </c>
      <c r="I65" s="141">
        <v>0</v>
      </c>
      <c r="J65" s="141">
        <v>503096.81130000018</v>
      </c>
    </row>
    <row r="66" spans="1:10" ht="10.5" customHeight="1" x14ac:dyDescent="0.3">
      <c r="A66" s="130" t="s">
        <v>398</v>
      </c>
      <c r="B66" s="141">
        <v>5927377.1449999996</v>
      </c>
      <c r="C66" s="141">
        <v>0</v>
      </c>
      <c r="D66" s="141">
        <v>0</v>
      </c>
      <c r="E66" s="141">
        <v>0</v>
      </c>
      <c r="F66" s="141">
        <v>0</v>
      </c>
      <c r="G66" s="141">
        <v>0</v>
      </c>
      <c r="H66" s="141">
        <v>0</v>
      </c>
      <c r="I66" s="141">
        <v>0</v>
      </c>
      <c r="J66" s="141">
        <v>5927377.1449999996</v>
      </c>
    </row>
    <row r="67" spans="1:10" ht="10.5" customHeight="1" x14ac:dyDescent="0.3">
      <c r="A67" s="130" t="s">
        <v>5005</v>
      </c>
      <c r="B67" s="141">
        <v>2200000</v>
      </c>
      <c r="C67" s="141"/>
      <c r="D67" s="141"/>
      <c r="E67" s="141"/>
      <c r="F67" s="141"/>
      <c r="G67" s="141"/>
      <c r="H67" s="141"/>
      <c r="I67" s="141"/>
      <c r="J67" s="141">
        <v>2200000</v>
      </c>
    </row>
    <row r="68" spans="1:10" ht="10.5" customHeight="1" x14ac:dyDescent="0.3">
      <c r="A68" s="130" t="s">
        <v>543</v>
      </c>
      <c r="B68" s="141">
        <v>1800000</v>
      </c>
      <c r="C68" s="141"/>
      <c r="D68" s="141"/>
      <c r="E68" s="141"/>
      <c r="F68" s="141"/>
      <c r="G68" s="141"/>
      <c r="H68" s="141"/>
      <c r="I68" s="141"/>
      <c r="J68" s="141">
        <v>1800000</v>
      </c>
    </row>
    <row r="69" spans="1:10" ht="11.25" customHeight="1" x14ac:dyDescent="0.3">
      <c r="A69" s="148" t="s">
        <v>4954</v>
      </c>
      <c r="B69" s="129"/>
      <c r="C69" s="129"/>
      <c r="D69" s="129"/>
      <c r="E69" s="129"/>
      <c r="F69" s="129"/>
      <c r="G69" s="129"/>
      <c r="H69" s="129"/>
      <c r="I69" s="129"/>
      <c r="J69" s="129"/>
    </row>
    <row r="70" spans="1:10" ht="11.25" customHeight="1" x14ac:dyDescent="0.3">
      <c r="A70" s="135" t="s">
        <v>435</v>
      </c>
      <c r="B70" s="149">
        <f>+B71+B72</f>
        <v>1656022</v>
      </c>
      <c r="C70" s="149">
        <f t="shared" ref="C70:J70" si="6">+C71+C72</f>
        <v>0</v>
      </c>
      <c r="D70" s="149">
        <f t="shared" si="6"/>
        <v>0</v>
      </c>
      <c r="E70" s="149">
        <f t="shared" si="6"/>
        <v>11439.38363</v>
      </c>
      <c r="F70" s="149">
        <f t="shared" si="6"/>
        <v>4535.55</v>
      </c>
      <c r="G70" s="149">
        <f t="shared" si="6"/>
        <v>0</v>
      </c>
      <c r="H70" s="149">
        <f t="shared" si="6"/>
        <v>0</v>
      </c>
      <c r="I70" s="149">
        <f t="shared" si="6"/>
        <v>0</v>
      </c>
      <c r="J70" s="149">
        <f t="shared" si="6"/>
        <v>1656022</v>
      </c>
    </row>
    <row r="71" spans="1:10" x14ac:dyDescent="0.3">
      <c r="A71" s="138" t="s">
        <v>508</v>
      </c>
      <c r="B71" s="141">
        <v>1000000</v>
      </c>
      <c r="C71" s="141">
        <v>0</v>
      </c>
      <c r="D71" s="141">
        <v>0</v>
      </c>
      <c r="E71" s="141">
        <v>0</v>
      </c>
      <c r="F71" s="141">
        <v>35.549999999999997</v>
      </c>
      <c r="G71" s="141">
        <v>0</v>
      </c>
      <c r="H71" s="141">
        <v>0</v>
      </c>
      <c r="I71" s="141">
        <v>0</v>
      </c>
      <c r="J71" s="141">
        <v>1000000</v>
      </c>
    </row>
    <row r="72" spans="1:10" x14ac:dyDescent="0.3">
      <c r="A72" s="139" t="s">
        <v>434</v>
      </c>
      <c r="B72" s="143">
        <v>656022</v>
      </c>
      <c r="C72" s="143">
        <v>0</v>
      </c>
      <c r="D72" s="143">
        <v>0</v>
      </c>
      <c r="E72" s="143">
        <v>11439.38363</v>
      </c>
      <c r="F72" s="143">
        <v>4500</v>
      </c>
      <c r="G72" s="143">
        <v>0</v>
      </c>
      <c r="H72" s="143">
        <v>0</v>
      </c>
      <c r="I72" s="143">
        <v>0</v>
      </c>
      <c r="J72" s="143">
        <v>656022</v>
      </c>
    </row>
    <row r="73" spans="1:10" ht="10.5" customHeight="1" x14ac:dyDescent="0.3">
      <c r="B73" s="140"/>
    </row>
    <row r="74" spans="1:10" ht="10.5" customHeight="1" x14ac:dyDescent="0.3">
      <c r="B74" s="140"/>
    </row>
    <row r="75" spans="1:10" ht="10.5" customHeight="1" x14ac:dyDescent="0.3">
      <c r="B75" s="140"/>
    </row>
  </sheetData>
  <mergeCells count="4">
    <mergeCell ref="A1:J1"/>
    <mergeCell ref="A2:J2"/>
    <mergeCell ref="A3:J3"/>
    <mergeCell ref="A4:J4"/>
  </mergeCells>
  <pageMargins left="0.7" right="0.7" top="0.75" bottom="0.75" header="0.3" footer="0.3"/>
  <pageSetup scale="54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7030A0"/>
    <pageSetUpPr fitToPage="1"/>
  </sheetPr>
  <dimension ref="A1:J68"/>
  <sheetViews>
    <sheetView showGridLines="0" zoomScaleNormal="100" workbookViewId="0">
      <selection sqref="A1:J1"/>
    </sheetView>
  </sheetViews>
  <sheetFormatPr baseColWidth="10" defaultRowHeight="14.4" x14ac:dyDescent="0.3"/>
  <cols>
    <col min="1" max="1" width="61.77734375" bestFit="1" customWidth="1"/>
    <col min="2" max="2" width="17.44140625" customWidth="1"/>
    <col min="3" max="3" width="14.44140625" customWidth="1"/>
    <col min="4" max="5" width="13.44140625" customWidth="1"/>
    <col min="6" max="6" width="12.44140625" customWidth="1"/>
    <col min="7" max="7" width="14.44140625" customWidth="1"/>
    <col min="8" max="9" width="12.44140625" customWidth="1"/>
    <col min="10" max="10" width="17.109375" bestFit="1" customWidth="1"/>
  </cols>
  <sheetData>
    <row r="1" spans="1:10" ht="10.5" customHeight="1" x14ac:dyDescent="0.3">
      <c r="A1" s="619" t="s">
        <v>4933</v>
      </c>
      <c r="B1" s="620"/>
      <c r="C1" s="620"/>
      <c r="D1" s="620"/>
      <c r="E1" s="620"/>
      <c r="F1" s="620"/>
      <c r="G1" s="620"/>
      <c r="H1" s="620"/>
      <c r="I1" s="620"/>
      <c r="J1" s="621"/>
    </row>
    <row r="2" spans="1:10" ht="10.5" customHeight="1" x14ac:dyDescent="0.3">
      <c r="A2" s="622" t="s">
        <v>4957</v>
      </c>
      <c r="B2" s="623"/>
      <c r="C2" s="623"/>
      <c r="D2" s="623"/>
      <c r="E2" s="623"/>
      <c r="F2" s="623"/>
      <c r="G2" s="623"/>
      <c r="H2" s="623"/>
      <c r="I2" s="623"/>
      <c r="J2" s="624"/>
    </row>
    <row r="3" spans="1:10" ht="10.5" customHeight="1" x14ac:dyDescent="0.3">
      <c r="A3" s="625" t="s">
        <v>4963</v>
      </c>
      <c r="B3" s="626"/>
      <c r="C3" s="626"/>
      <c r="D3" s="626"/>
      <c r="E3" s="626"/>
      <c r="F3" s="626"/>
      <c r="G3" s="626"/>
      <c r="H3" s="626"/>
      <c r="I3" s="626"/>
      <c r="J3" s="627"/>
    </row>
    <row r="4" spans="1:10" ht="10.5" customHeight="1" x14ac:dyDescent="0.3">
      <c r="A4" s="628" t="s">
        <v>4958</v>
      </c>
      <c r="B4" s="629"/>
      <c r="C4" s="629"/>
      <c r="D4" s="629"/>
      <c r="E4" s="629"/>
      <c r="F4" s="629"/>
      <c r="G4" s="629"/>
      <c r="H4" s="629"/>
      <c r="I4" s="629"/>
      <c r="J4" s="630"/>
    </row>
    <row r="5" spans="1:10" ht="10.5" customHeight="1" thickBot="1" x14ac:dyDescent="0.35">
      <c r="B5" s="144"/>
      <c r="C5" s="144"/>
      <c r="D5" s="144"/>
      <c r="E5" s="144"/>
      <c r="F5" s="144"/>
      <c r="G5" s="144"/>
      <c r="H5" s="144"/>
      <c r="I5" s="144"/>
      <c r="J5" s="144"/>
    </row>
    <row r="6" spans="1:10" ht="25.5" customHeight="1" thickBot="1" x14ac:dyDescent="0.35">
      <c r="A6" s="125" t="s">
        <v>4936</v>
      </c>
      <c r="B6" s="539" t="s">
        <v>4960</v>
      </c>
      <c r="C6" s="539" t="s">
        <v>4871</v>
      </c>
      <c r="D6" s="539" t="s">
        <v>4872</v>
      </c>
      <c r="E6" s="529" t="s">
        <v>4873</v>
      </c>
      <c r="F6" s="519" t="s">
        <v>4874</v>
      </c>
      <c r="G6" s="539" t="s">
        <v>4875</v>
      </c>
      <c r="H6" s="543" t="s">
        <v>4876</v>
      </c>
      <c r="I6" s="539" t="s">
        <v>4877</v>
      </c>
      <c r="J6" s="539" t="s">
        <v>4962</v>
      </c>
    </row>
    <row r="7" spans="1:10" ht="10.5" customHeight="1" x14ac:dyDescent="0.3">
      <c r="A7" s="145" t="s">
        <v>4937</v>
      </c>
      <c r="B7" s="515">
        <f t="shared" ref="B7:J7" si="0">+B8+B17+B33+B45+B66</f>
        <v>49409404.118140996</v>
      </c>
      <c r="C7" s="515">
        <f t="shared" si="0"/>
        <v>21913.844850000001</v>
      </c>
      <c r="D7" s="515">
        <f t="shared" si="0"/>
        <v>56116.953320000001</v>
      </c>
      <c r="E7" s="530">
        <f t="shared" si="0"/>
        <v>117643.3492</v>
      </c>
      <c r="F7" s="520">
        <f t="shared" si="0"/>
        <v>51945.394360000006</v>
      </c>
      <c r="G7" s="515">
        <f t="shared" si="0"/>
        <v>-49580.602940641395</v>
      </c>
      <c r="H7" s="544">
        <f t="shared" si="0"/>
        <v>0</v>
      </c>
      <c r="I7" s="515">
        <f t="shared" si="0"/>
        <v>65.544700000000006</v>
      </c>
      <c r="J7" s="515">
        <f t="shared" si="0"/>
        <v>49327993.994124994</v>
      </c>
    </row>
    <row r="8" spans="1:10" ht="10.5" customHeight="1" x14ac:dyDescent="0.3">
      <c r="A8" s="147" t="s">
        <v>4956</v>
      </c>
      <c r="B8" s="516">
        <f>+SUM(B9:B16)</f>
        <v>28468913.248294994</v>
      </c>
      <c r="C8" s="516">
        <f t="shared" ref="C8:J8" si="1">+SUM(C9:C16)</f>
        <v>21913.844850000001</v>
      </c>
      <c r="D8" s="516">
        <f t="shared" si="1"/>
        <v>25061.204590000001</v>
      </c>
      <c r="E8" s="531">
        <f t="shared" si="1"/>
        <v>99532.227769999998</v>
      </c>
      <c r="F8" s="521">
        <f t="shared" si="1"/>
        <v>47389.344360000003</v>
      </c>
      <c r="G8" s="516">
        <f t="shared" si="1"/>
        <v>-48595.7312069994</v>
      </c>
      <c r="H8" s="545">
        <f t="shared" si="1"/>
        <v>0</v>
      </c>
      <c r="I8" s="516">
        <f t="shared" si="1"/>
        <v>65.544700000000006</v>
      </c>
      <c r="J8" s="516">
        <f t="shared" si="1"/>
        <v>28417170.157348</v>
      </c>
    </row>
    <row r="9" spans="1:10" ht="10.5" customHeight="1" x14ac:dyDescent="0.3">
      <c r="A9" s="130" t="s">
        <v>4939</v>
      </c>
      <c r="B9" s="517">
        <v>0</v>
      </c>
      <c r="C9" s="517">
        <v>0</v>
      </c>
      <c r="D9" s="517">
        <v>0</v>
      </c>
      <c r="E9" s="532">
        <v>0</v>
      </c>
      <c r="F9" s="522">
        <v>0</v>
      </c>
      <c r="G9" s="517">
        <v>0</v>
      </c>
      <c r="H9" s="546">
        <v>0</v>
      </c>
      <c r="I9" s="517">
        <v>0</v>
      </c>
      <c r="J9" s="517">
        <v>0</v>
      </c>
    </row>
    <row r="10" spans="1:10" ht="10.5" customHeight="1" x14ac:dyDescent="0.3">
      <c r="A10" s="130" t="s">
        <v>152</v>
      </c>
      <c r="B10" s="517">
        <v>8640696.1680759992</v>
      </c>
      <c r="C10" s="517">
        <v>-273.54851000000002</v>
      </c>
      <c r="D10" s="517">
        <v>25061.204590000001</v>
      </c>
      <c r="E10" s="532">
        <v>10117.65005</v>
      </c>
      <c r="F10" s="522">
        <v>0</v>
      </c>
      <c r="G10" s="517">
        <v>0</v>
      </c>
      <c r="H10" s="546">
        <v>0</v>
      </c>
      <c r="I10" s="517">
        <v>0</v>
      </c>
      <c r="J10" s="517">
        <v>8615361.4149760008</v>
      </c>
    </row>
    <row r="11" spans="1:10" ht="10.5" customHeight="1" x14ac:dyDescent="0.3">
      <c r="A11" s="130" t="s">
        <v>271</v>
      </c>
      <c r="B11" s="517">
        <v>5901431.8901399998</v>
      </c>
      <c r="C11" s="517">
        <v>2187.39336</v>
      </c>
      <c r="D11" s="517">
        <v>0</v>
      </c>
      <c r="E11" s="532">
        <v>1679.3195800000001</v>
      </c>
      <c r="F11" s="522">
        <v>0</v>
      </c>
      <c r="G11" s="517">
        <v>0</v>
      </c>
      <c r="H11" s="546">
        <v>0</v>
      </c>
      <c r="I11" s="517">
        <v>0</v>
      </c>
      <c r="J11" s="517">
        <v>5903619.2834999999</v>
      </c>
    </row>
    <row r="12" spans="1:10" ht="10.5" customHeight="1" x14ac:dyDescent="0.3">
      <c r="A12" s="130" t="s">
        <v>292</v>
      </c>
      <c r="B12" s="517">
        <v>3443232.268501</v>
      </c>
      <c r="C12" s="517">
        <v>20000</v>
      </c>
      <c r="D12" s="517">
        <v>0</v>
      </c>
      <c r="E12" s="532">
        <v>6999.1035700000002</v>
      </c>
      <c r="F12" s="522">
        <v>170.93351000000001</v>
      </c>
      <c r="G12" s="517">
        <v>0</v>
      </c>
      <c r="H12" s="546">
        <v>0</v>
      </c>
      <c r="I12" s="517">
        <v>65.544700000000006</v>
      </c>
      <c r="J12" s="517">
        <v>3463232.268501</v>
      </c>
    </row>
    <row r="13" spans="1:10" ht="10.5" customHeight="1" x14ac:dyDescent="0.3">
      <c r="A13" s="130" t="s">
        <v>332</v>
      </c>
      <c r="B13" s="517">
        <v>28596.308885999999</v>
      </c>
      <c r="C13" s="517">
        <v>0</v>
      </c>
      <c r="D13" s="517">
        <v>0</v>
      </c>
      <c r="E13" s="532">
        <v>0</v>
      </c>
      <c r="F13" s="522">
        <v>0</v>
      </c>
      <c r="G13" s="517">
        <v>-99.996134999999299</v>
      </c>
      <c r="H13" s="546">
        <v>0</v>
      </c>
      <c r="I13" s="517">
        <v>0</v>
      </c>
      <c r="J13" s="517">
        <v>28496.312751000001</v>
      </c>
    </row>
    <row r="14" spans="1:10" ht="10.5" customHeight="1" x14ac:dyDescent="0.3">
      <c r="A14" s="130" t="s">
        <v>538</v>
      </c>
      <c r="B14" s="517">
        <v>500000</v>
      </c>
      <c r="C14" s="517">
        <v>0</v>
      </c>
      <c r="D14" s="517">
        <v>0</v>
      </c>
      <c r="E14" s="532">
        <v>0</v>
      </c>
      <c r="F14" s="522">
        <v>0</v>
      </c>
      <c r="G14" s="517">
        <v>0</v>
      </c>
      <c r="H14" s="546">
        <v>0</v>
      </c>
      <c r="I14" s="517">
        <v>0</v>
      </c>
      <c r="J14" s="517">
        <v>500000</v>
      </c>
    </row>
    <row r="15" spans="1:10" ht="10.5" customHeight="1" x14ac:dyDescent="0.3">
      <c r="A15" s="130" t="s">
        <v>342</v>
      </c>
      <c r="B15" s="517">
        <v>9954956.6126920003</v>
      </c>
      <c r="C15" s="517">
        <v>0</v>
      </c>
      <c r="D15" s="517">
        <v>0</v>
      </c>
      <c r="E15" s="532">
        <v>80736.154569999999</v>
      </c>
      <c r="F15" s="522">
        <v>47218.41085</v>
      </c>
      <c r="G15" s="517">
        <v>-48495.735071999399</v>
      </c>
      <c r="H15" s="546">
        <v>0</v>
      </c>
      <c r="I15" s="517">
        <v>0</v>
      </c>
      <c r="J15" s="517">
        <v>9906460.8776200004</v>
      </c>
    </row>
    <row r="16" spans="1:10" ht="10.5" customHeight="1" x14ac:dyDescent="0.3">
      <c r="A16" s="130" t="s">
        <v>455</v>
      </c>
      <c r="B16" s="517">
        <v>0</v>
      </c>
      <c r="C16" s="517">
        <v>0</v>
      </c>
      <c r="D16" s="517">
        <v>0</v>
      </c>
      <c r="E16" s="532">
        <v>0</v>
      </c>
      <c r="F16" s="522">
        <v>0</v>
      </c>
      <c r="G16" s="517">
        <v>0</v>
      </c>
      <c r="H16" s="546">
        <v>0</v>
      </c>
      <c r="I16" s="517">
        <v>0</v>
      </c>
      <c r="J16" s="517">
        <v>0</v>
      </c>
    </row>
    <row r="17" spans="1:10" ht="10.5" customHeight="1" x14ac:dyDescent="0.3">
      <c r="A17" s="147" t="s">
        <v>4940</v>
      </c>
      <c r="B17" s="518">
        <f t="shared" ref="B17:J17" si="2">+SUM(B18:B32)</f>
        <v>3064803.673523</v>
      </c>
      <c r="C17" s="518">
        <f t="shared" si="2"/>
        <v>0</v>
      </c>
      <c r="D17" s="518">
        <f t="shared" si="2"/>
        <v>26935.395769999999</v>
      </c>
      <c r="E17" s="533">
        <f t="shared" si="2"/>
        <v>5125.1352599999991</v>
      </c>
      <c r="F17" s="523">
        <f t="shared" si="2"/>
        <v>0</v>
      </c>
      <c r="G17" s="518">
        <f t="shared" si="2"/>
        <v>-922.79287564199262</v>
      </c>
      <c r="H17" s="547">
        <f t="shared" si="2"/>
        <v>0</v>
      </c>
      <c r="I17" s="518">
        <f t="shared" si="2"/>
        <v>0</v>
      </c>
      <c r="J17" s="518">
        <f t="shared" si="2"/>
        <v>3039319.0722719999</v>
      </c>
    </row>
    <row r="18" spans="1:10" ht="12.6" customHeight="1" x14ac:dyDescent="0.3">
      <c r="A18" s="130" t="s">
        <v>67</v>
      </c>
      <c r="B18" s="540">
        <v>688260.27827900019</v>
      </c>
      <c r="C18" s="540">
        <v>0</v>
      </c>
      <c r="D18" s="540">
        <v>0</v>
      </c>
      <c r="E18" s="151">
        <v>0</v>
      </c>
      <c r="F18" s="151">
        <v>0</v>
      </c>
      <c r="G18" s="540">
        <v>0</v>
      </c>
      <c r="H18" s="151">
        <v>0</v>
      </c>
      <c r="I18" s="540">
        <v>0</v>
      </c>
      <c r="J18" s="540">
        <v>688260.27827900019</v>
      </c>
    </row>
    <row r="19" spans="1:10" ht="12.6" customHeight="1" x14ac:dyDescent="0.3">
      <c r="A19" s="130" t="s">
        <v>87</v>
      </c>
      <c r="B19" s="540">
        <v>423414.13397900003</v>
      </c>
      <c r="C19" s="540">
        <v>0</v>
      </c>
      <c r="D19" s="540">
        <v>25474.168379999999</v>
      </c>
      <c r="E19" s="151">
        <v>3158.3308199999997</v>
      </c>
      <c r="F19" s="151">
        <v>0</v>
      </c>
      <c r="G19" s="540">
        <v>1362.232449000001</v>
      </c>
      <c r="H19" s="151">
        <v>0</v>
      </c>
      <c r="I19" s="540">
        <v>0</v>
      </c>
      <c r="J19" s="540">
        <v>399302.19804799999</v>
      </c>
    </row>
    <row r="20" spans="1:10" ht="12.6" customHeight="1" x14ac:dyDescent="0.3">
      <c r="A20" s="130" t="s">
        <v>93</v>
      </c>
      <c r="B20" s="540">
        <v>2107.2971299999999</v>
      </c>
      <c r="C20" s="540">
        <v>0</v>
      </c>
      <c r="D20" s="540">
        <v>0</v>
      </c>
      <c r="E20" s="151">
        <v>0</v>
      </c>
      <c r="F20" s="151">
        <v>0</v>
      </c>
      <c r="G20" s="540">
        <v>0</v>
      </c>
      <c r="H20" s="151">
        <v>0</v>
      </c>
      <c r="I20" s="540">
        <v>0</v>
      </c>
      <c r="J20" s="540">
        <v>2107.2971299999999</v>
      </c>
    </row>
    <row r="21" spans="1:10" ht="12.6" customHeight="1" x14ac:dyDescent="0.3">
      <c r="A21" s="130" t="s">
        <v>96</v>
      </c>
      <c r="B21" s="540">
        <v>1380780.4756839997</v>
      </c>
      <c r="C21" s="540">
        <v>0</v>
      </c>
      <c r="D21" s="540">
        <v>0</v>
      </c>
      <c r="E21" s="151">
        <v>0</v>
      </c>
      <c r="F21" s="151">
        <v>0</v>
      </c>
      <c r="G21" s="540">
        <f>(+J21-B21)/1000</f>
        <v>2.3759633580001536</v>
      </c>
      <c r="H21" s="151">
        <v>0</v>
      </c>
      <c r="I21" s="540">
        <v>0</v>
      </c>
      <c r="J21" s="540">
        <v>1383156.4390419999</v>
      </c>
    </row>
    <row r="22" spans="1:10" ht="12.6" customHeight="1" x14ac:dyDescent="0.3">
      <c r="A22" s="130" t="s">
        <v>116</v>
      </c>
      <c r="B22" s="540">
        <v>1516.048176</v>
      </c>
      <c r="C22" s="540">
        <v>0</v>
      </c>
      <c r="D22" s="540">
        <v>0</v>
      </c>
      <c r="E22" s="151">
        <v>0</v>
      </c>
      <c r="F22" s="151">
        <v>0</v>
      </c>
      <c r="G22" s="540">
        <v>-8.2300309999999648</v>
      </c>
      <c r="H22" s="151">
        <v>0</v>
      </c>
      <c r="I22" s="540">
        <v>0</v>
      </c>
      <c r="J22" s="540">
        <v>1507.818145</v>
      </c>
    </row>
    <row r="23" spans="1:10" ht="12.6" customHeight="1" x14ac:dyDescent="0.3">
      <c r="A23" s="130" t="s">
        <v>475</v>
      </c>
      <c r="B23" s="540">
        <v>82409.683769999989</v>
      </c>
      <c r="C23" s="540">
        <v>0</v>
      </c>
      <c r="D23" s="540">
        <v>0</v>
      </c>
      <c r="E23" s="151">
        <v>0</v>
      </c>
      <c r="F23" s="151">
        <v>0</v>
      </c>
      <c r="G23" s="540">
        <v>-305.35271999999901</v>
      </c>
      <c r="H23" s="151">
        <v>0</v>
      </c>
      <c r="I23" s="540">
        <v>0</v>
      </c>
      <c r="J23" s="540">
        <v>82104.331049999993</v>
      </c>
    </row>
    <row r="24" spans="1:10" ht="12.6" customHeight="1" x14ac:dyDescent="0.3">
      <c r="A24" s="130" t="s">
        <v>122</v>
      </c>
      <c r="B24" s="540">
        <v>10693.35</v>
      </c>
      <c r="C24" s="540">
        <v>0</v>
      </c>
      <c r="D24" s="540">
        <v>0</v>
      </c>
      <c r="E24" s="151">
        <v>0</v>
      </c>
      <c r="F24" s="151">
        <v>0</v>
      </c>
      <c r="G24" s="540">
        <v>-58.05</v>
      </c>
      <c r="H24" s="151">
        <v>0</v>
      </c>
      <c r="I24" s="540">
        <v>0</v>
      </c>
      <c r="J24" s="540">
        <v>10635.3</v>
      </c>
    </row>
    <row r="25" spans="1:10" ht="12.6" customHeight="1" x14ac:dyDescent="0.3">
      <c r="A25" s="130" t="s">
        <v>123</v>
      </c>
      <c r="B25" s="540">
        <v>198618.40761900001</v>
      </c>
      <c r="C25" s="540">
        <v>0</v>
      </c>
      <c r="D25" s="540">
        <v>661.22739000000001</v>
      </c>
      <c r="E25" s="151">
        <v>32.814769999999996</v>
      </c>
      <c r="F25" s="151">
        <v>0</v>
      </c>
      <c r="G25" s="540">
        <v>-99.29708100000019</v>
      </c>
      <c r="H25" s="151">
        <v>0</v>
      </c>
      <c r="I25" s="540">
        <v>0</v>
      </c>
      <c r="J25" s="540">
        <v>197857.88314799999</v>
      </c>
    </row>
    <row r="26" spans="1:10" ht="12.6" customHeight="1" x14ac:dyDescent="0.3">
      <c r="A26" s="130" t="s">
        <v>4943</v>
      </c>
      <c r="B26" s="540">
        <v>0</v>
      </c>
      <c r="C26" s="540">
        <v>0</v>
      </c>
      <c r="D26" s="540">
        <v>0</v>
      </c>
      <c r="E26" s="151">
        <v>0</v>
      </c>
      <c r="F26" s="151">
        <v>0</v>
      </c>
      <c r="G26" s="540">
        <v>0</v>
      </c>
      <c r="H26" s="151">
        <v>0</v>
      </c>
      <c r="I26" s="540">
        <v>0</v>
      </c>
      <c r="J26" s="540">
        <v>0</v>
      </c>
    </row>
    <row r="27" spans="1:10" ht="12.6" customHeight="1" x14ac:dyDescent="0.3">
      <c r="A27" s="130" t="s">
        <v>130</v>
      </c>
      <c r="B27" s="540">
        <v>21647.053</v>
      </c>
      <c r="C27" s="540">
        <v>0</v>
      </c>
      <c r="D27" s="540">
        <v>800</v>
      </c>
      <c r="E27" s="151">
        <v>124</v>
      </c>
      <c r="F27" s="151">
        <v>0</v>
      </c>
      <c r="G27" s="540">
        <v>0</v>
      </c>
      <c r="H27" s="151">
        <v>0</v>
      </c>
      <c r="I27" s="540">
        <v>0</v>
      </c>
      <c r="J27" s="540">
        <v>20847.053</v>
      </c>
    </row>
    <row r="28" spans="1:10" ht="12.6" customHeight="1" x14ac:dyDescent="0.3">
      <c r="A28" s="130" t="s">
        <v>404</v>
      </c>
      <c r="B28" s="540">
        <v>214342.49</v>
      </c>
      <c r="C28" s="540">
        <v>0</v>
      </c>
      <c r="D28" s="540">
        <v>0</v>
      </c>
      <c r="E28" s="151">
        <v>1809.9896699999999</v>
      </c>
      <c r="F28" s="151">
        <v>0</v>
      </c>
      <c r="G28" s="540">
        <v>-1589.3</v>
      </c>
      <c r="H28" s="151">
        <v>0</v>
      </c>
      <c r="I28" s="540">
        <v>0</v>
      </c>
      <c r="J28" s="540">
        <v>212753.19</v>
      </c>
    </row>
    <row r="29" spans="1:10" ht="12.6" customHeight="1" x14ac:dyDescent="0.3">
      <c r="A29" s="130" t="s">
        <v>135</v>
      </c>
      <c r="B29" s="540">
        <v>425.24431400000003</v>
      </c>
      <c r="C29" s="540">
        <v>0</v>
      </c>
      <c r="D29" s="540">
        <v>0</v>
      </c>
      <c r="E29" s="151">
        <v>0</v>
      </c>
      <c r="F29" s="151">
        <v>0</v>
      </c>
      <c r="G29" s="540">
        <v>-2.3084830000000061</v>
      </c>
      <c r="H29" s="151">
        <v>0</v>
      </c>
      <c r="I29" s="540">
        <v>0</v>
      </c>
      <c r="J29" s="540">
        <v>422.93583100000001</v>
      </c>
    </row>
    <row r="30" spans="1:10" ht="12.6" customHeight="1" x14ac:dyDescent="0.3">
      <c r="A30" s="130" t="s">
        <v>142</v>
      </c>
      <c r="B30" s="540">
        <v>38869.330201999997</v>
      </c>
      <c r="C30" s="540">
        <v>0</v>
      </c>
      <c r="D30" s="540">
        <v>0</v>
      </c>
      <c r="E30" s="151">
        <v>0</v>
      </c>
      <c r="F30" s="151">
        <v>0</v>
      </c>
      <c r="G30" s="540">
        <v>-210.8384369999948</v>
      </c>
      <c r="H30" s="151">
        <v>0</v>
      </c>
      <c r="I30" s="540">
        <v>0</v>
      </c>
      <c r="J30" s="540">
        <v>38658.491764999999</v>
      </c>
    </row>
    <row r="31" spans="1:10" ht="12.6" customHeight="1" x14ac:dyDescent="0.3">
      <c r="A31" s="130" t="s">
        <v>146</v>
      </c>
      <c r="B31" s="540">
        <v>1314.8763600000002</v>
      </c>
      <c r="C31" s="540">
        <v>0</v>
      </c>
      <c r="D31" s="540">
        <v>0</v>
      </c>
      <c r="E31" s="151">
        <v>0</v>
      </c>
      <c r="F31" s="151">
        <v>0</v>
      </c>
      <c r="G31" s="540">
        <v>-14.024535999999999</v>
      </c>
      <c r="H31" s="151">
        <v>0</v>
      </c>
      <c r="I31" s="540">
        <v>0</v>
      </c>
      <c r="J31" s="540">
        <v>1300.8518240000001</v>
      </c>
    </row>
    <row r="32" spans="1:10" ht="12.6" customHeight="1" x14ac:dyDescent="0.3">
      <c r="A32" s="130" t="s">
        <v>148</v>
      </c>
      <c r="B32" s="540">
        <v>405.00501000000003</v>
      </c>
      <c r="C32" s="540">
        <v>0</v>
      </c>
      <c r="D32" s="540">
        <v>0</v>
      </c>
      <c r="E32" s="151">
        <v>0</v>
      </c>
      <c r="F32" s="151">
        <v>0</v>
      </c>
      <c r="G32" s="540">
        <v>0</v>
      </c>
      <c r="H32" s="151">
        <v>0</v>
      </c>
      <c r="I32" s="540">
        <v>0</v>
      </c>
      <c r="J32" s="540">
        <v>405.00501000000003</v>
      </c>
    </row>
    <row r="33" spans="1:10" ht="10.5" customHeight="1" x14ac:dyDescent="0.3">
      <c r="A33" s="147" t="s">
        <v>4945</v>
      </c>
      <c r="B33" s="518">
        <f>+SUM(B34:B39)</f>
        <v>1057224.9714230001</v>
      </c>
      <c r="C33" s="518">
        <f t="shared" ref="C33:J33" si="3">+SUM(C34:C39)</f>
        <v>0</v>
      </c>
      <c r="D33" s="518">
        <f t="shared" si="3"/>
        <v>4120.3529600000002</v>
      </c>
      <c r="E33" s="533">
        <f t="shared" si="3"/>
        <v>1546.6025400000001</v>
      </c>
      <c r="F33" s="523">
        <f t="shared" si="3"/>
        <v>0</v>
      </c>
      <c r="G33" s="518">
        <f t="shared" si="3"/>
        <v>-62.078858000000402</v>
      </c>
      <c r="H33" s="547">
        <f t="shared" si="3"/>
        <v>0</v>
      </c>
      <c r="I33" s="518">
        <f t="shared" si="3"/>
        <v>0</v>
      </c>
      <c r="J33" s="518">
        <f t="shared" si="3"/>
        <v>1053042.5396050001</v>
      </c>
    </row>
    <row r="34" spans="1:10" ht="10.5" customHeight="1" x14ac:dyDescent="0.3">
      <c r="A34" s="130" t="s">
        <v>35</v>
      </c>
      <c r="B34" s="517">
        <v>127561.92511</v>
      </c>
      <c r="C34" s="517">
        <v>0</v>
      </c>
      <c r="D34" s="517">
        <v>0</v>
      </c>
      <c r="E34" s="532">
        <v>0</v>
      </c>
      <c r="F34" s="522">
        <v>0</v>
      </c>
      <c r="G34" s="517">
        <v>0</v>
      </c>
      <c r="H34" s="546">
        <v>0</v>
      </c>
      <c r="I34" s="517">
        <v>0</v>
      </c>
      <c r="J34" s="517">
        <v>127561.92511</v>
      </c>
    </row>
    <row r="35" spans="1:10" ht="10.5" customHeight="1" x14ac:dyDescent="0.3">
      <c r="A35" s="130" t="s">
        <v>46</v>
      </c>
      <c r="B35" s="517">
        <v>410379.28813</v>
      </c>
      <c r="C35" s="517">
        <v>0</v>
      </c>
      <c r="D35" s="517">
        <v>3744.80033</v>
      </c>
      <c r="E35" s="532">
        <v>1546.6025400000001</v>
      </c>
      <c r="F35" s="522">
        <v>0</v>
      </c>
      <c r="G35" s="517">
        <v>0</v>
      </c>
      <c r="H35" s="546">
        <v>0</v>
      </c>
      <c r="I35" s="517">
        <v>0</v>
      </c>
      <c r="J35" s="517">
        <v>406634.4878</v>
      </c>
    </row>
    <row r="36" spans="1:10" ht="10.5" customHeight="1" x14ac:dyDescent="0.3">
      <c r="A36" s="130" t="s">
        <v>4947</v>
      </c>
      <c r="B36" s="517">
        <v>0</v>
      </c>
      <c r="C36" s="517">
        <v>0</v>
      </c>
      <c r="D36" s="517">
        <v>0</v>
      </c>
      <c r="E36" s="532">
        <v>0</v>
      </c>
      <c r="F36" s="522">
        <v>0</v>
      </c>
      <c r="G36" s="517">
        <v>0</v>
      </c>
      <c r="H36" s="546">
        <v>0</v>
      </c>
      <c r="I36" s="517">
        <v>0</v>
      </c>
      <c r="J36" s="517">
        <v>0</v>
      </c>
    </row>
    <row r="37" spans="1:10" ht="10.5" customHeight="1" x14ac:dyDescent="0.3">
      <c r="A37" s="130" t="s">
        <v>60</v>
      </c>
      <c r="B37" s="517">
        <v>7409.0608700000003</v>
      </c>
      <c r="C37" s="517">
        <v>0</v>
      </c>
      <c r="D37" s="517">
        <v>0</v>
      </c>
      <c r="E37" s="532">
        <v>0</v>
      </c>
      <c r="F37" s="522">
        <v>0</v>
      </c>
      <c r="G37" s="517">
        <v>0</v>
      </c>
      <c r="H37" s="546">
        <v>0</v>
      </c>
      <c r="I37" s="517">
        <v>0</v>
      </c>
      <c r="J37" s="517">
        <v>7409.0608700000003</v>
      </c>
    </row>
    <row r="38" spans="1:10" ht="10.5" customHeight="1" x14ac:dyDescent="0.3">
      <c r="A38" s="130" t="s">
        <v>63</v>
      </c>
      <c r="B38" s="517">
        <v>11874.697313000001</v>
      </c>
      <c r="C38" s="517">
        <v>0</v>
      </c>
      <c r="D38" s="517">
        <v>375.55263000000002</v>
      </c>
      <c r="E38" s="532">
        <v>0</v>
      </c>
      <c r="F38" s="522">
        <v>0</v>
      </c>
      <c r="G38" s="517">
        <v>-62.078858000000402</v>
      </c>
      <c r="H38" s="546">
        <v>0</v>
      </c>
      <c r="I38" s="517">
        <v>0</v>
      </c>
      <c r="J38" s="517">
        <v>11437.065825</v>
      </c>
    </row>
    <row r="39" spans="1:10" ht="10.5" customHeight="1" x14ac:dyDescent="0.3">
      <c r="A39" s="130" t="s">
        <v>5004</v>
      </c>
      <c r="B39" s="517">
        <v>500000</v>
      </c>
      <c r="C39" s="517"/>
      <c r="D39" s="517"/>
      <c r="E39" s="532"/>
      <c r="F39" s="522"/>
      <c r="G39" s="517"/>
      <c r="H39" s="546"/>
      <c r="I39" s="517"/>
      <c r="J39" s="517">
        <v>500000</v>
      </c>
    </row>
    <row r="40" spans="1:10" ht="10.5" customHeight="1" x14ac:dyDescent="0.3">
      <c r="A40" s="128" t="s">
        <v>4959</v>
      </c>
      <c r="B40" s="129"/>
      <c r="C40" s="129"/>
      <c r="D40" s="129"/>
      <c r="E40" s="534"/>
      <c r="F40" s="524"/>
      <c r="G40" s="129"/>
      <c r="H40" s="548"/>
      <c r="I40" s="129"/>
      <c r="J40" s="129"/>
    </row>
    <row r="41" spans="1:10" ht="10.5" customHeight="1" x14ac:dyDescent="0.3">
      <c r="A41" s="133" t="s">
        <v>4949</v>
      </c>
      <c r="B41" s="142"/>
      <c r="C41" s="142"/>
      <c r="D41" s="142"/>
      <c r="E41" s="535"/>
      <c r="F41" s="525"/>
      <c r="G41" s="142"/>
      <c r="H41" s="549"/>
      <c r="I41" s="142"/>
      <c r="J41" s="142"/>
    </row>
    <row r="42" spans="1:10" ht="10.5" customHeight="1" x14ac:dyDescent="0.3">
      <c r="A42" s="130" t="s">
        <v>4950</v>
      </c>
      <c r="B42" s="141">
        <v>0</v>
      </c>
      <c r="C42" s="141">
        <v>0</v>
      </c>
      <c r="D42" s="141">
        <v>0</v>
      </c>
      <c r="E42" s="536">
        <v>0</v>
      </c>
      <c r="F42" s="526">
        <v>0</v>
      </c>
      <c r="G42" s="141">
        <v>0</v>
      </c>
      <c r="H42" s="550">
        <v>0</v>
      </c>
      <c r="I42" s="141">
        <v>0</v>
      </c>
      <c r="J42" s="141">
        <v>0</v>
      </c>
    </row>
    <row r="43" spans="1:10" ht="10.5" customHeight="1" x14ac:dyDescent="0.3">
      <c r="A43" s="130" t="s">
        <v>4951</v>
      </c>
      <c r="B43" s="141">
        <v>0</v>
      </c>
      <c r="C43" s="141">
        <v>0</v>
      </c>
      <c r="D43" s="141">
        <v>0</v>
      </c>
      <c r="E43" s="536">
        <v>0</v>
      </c>
      <c r="F43" s="526">
        <v>0</v>
      </c>
      <c r="G43" s="141">
        <v>0</v>
      </c>
      <c r="H43" s="550">
        <v>0</v>
      </c>
      <c r="I43" s="141">
        <v>0</v>
      </c>
      <c r="J43" s="141">
        <v>0</v>
      </c>
    </row>
    <row r="44" spans="1:10" ht="10.5" customHeight="1" x14ac:dyDescent="0.3">
      <c r="A44" s="130" t="s">
        <v>4952</v>
      </c>
      <c r="B44" s="141"/>
      <c r="C44" s="141"/>
      <c r="D44" s="141"/>
      <c r="E44" s="536"/>
      <c r="F44" s="526"/>
      <c r="G44" s="141"/>
      <c r="H44" s="550"/>
      <c r="I44" s="141"/>
      <c r="J44" s="141"/>
    </row>
    <row r="45" spans="1:10" ht="10.5" customHeight="1" x14ac:dyDescent="0.3">
      <c r="A45" s="128" t="s">
        <v>4959</v>
      </c>
      <c r="B45" s="129">
        <f>+SUM(B46:B64)</f>
        <v>15162440.2249</v>
      </c>
      <c r="C45" s="129">
        <f t="shared" ref="C45:I45" si="4">+SUM(C46:C64)</f>
        <v>0</v>
      </c>
      <c r="D45" s="129">
        <f t="shared" si="4"/>
        <v>0</v>
      </c>
      <c r="E45" s="534">
        <f t="shared" si="4"/>
        <v>0</v>
      </c>
      <c r="F45" s="524">
        <f t="shared" si="4"/>
        <v>20.5</v>
      </c>
      <c r="G45" s="129">
        <f t="shared" si="4"/>
        <v>0</v>
      </c>
      <c r="H45" s="548">
        <f t="shared" si="4"/>
        <v>0</v>
      </c>
      <c r="I45" s="129">
        <f t="shared" si="4"/>
        <v>0</v>
      </c>
      <c r="J45" s="129">
        <v>15162440.2249</v>
      </c>
    </row>
    <row r="46" spans="1:10" ht="10.5" customHeight="1" x14ac:dyDescent="0.3">
      <c r="A46" s="130" t="s">
        <v>351</v>
      </c>
      <c r="B46" s="141">
        <v>104793.92</v>
      </c>
      <c r="C46" s="141">
        <v>0</v>
      </c>
      <c r="D46" s="141">
        <v>0</v>
      </c>
      <c r="E46" s="536">
        <v>0</v>
      </c>
      <c r="F46" s="526">
        <v>0</v>
      </c>
      <c r="G46" s="141">
        <v>0</v>
      </c>
      <c r="H46" s="550">
        <v>0</v>
      </c>
      <c r="I46" s="141">
        <v>0</v>
      </c>
      <c r="J46" s="141">
        <v>104793.92</v>
      </c>
    </row>
    <row r="47" spans="1:10" ht="10.5" customHeight="1" x14ac:dyDescent="0.3">
      <c r="A47" s="130" t="s">
        <v>355</v>
      </c>
      <c r="B47" s="141">
        <v>389049.46860000002</v>
      </c>
      <c r="C47" s="141">
        <v>0</v>
      </c>
      <c r="D47" s="141">
        <v>0</v>
      </c>
      <c r="E47" s="536">
        <v>0</v>
      </c>
      <c r="F47" s="526">
        <v>0</v>
      </c>
      <c r="G47" s="141">
        <v>0</v>
      </c>
      <c r="H47" s="550">
        <v>0</v>
      </c>
      <c r="I47" s="141">
        <v>0</v>
      </c>
      <c r="J47" s="141">
        <v>389049.46860000002</v>
      </c>
    </row>
    <row r="48" spans="1:10" ht="10.5" customHeight="1" x14ac:dyDescent="0.3">
      <c r="A48" s="130" t="s">
        <v>362</v>
      </c>
      <c r="B48" s="141">
        <v>10540.095799999999</v>
      </c>
      <c r="C48" s="141">
        <v>0</v>
      </c>
      <c r="D48" s="141">
        <v>0</v>
      </c>
      <c r="E48" s="536">
        <v>0</v>
      </c>
      <c r="F48" s="526">
        <v>0</v>
      </c>
      <c r="G48" s="141">
        <v>0</v>
      </c>
      <c r="H48" s="550">
        <v>0</v>
      </c>
      <c r="I48" s="141">
        <v>0</v>
      </c>
      <c r="J48" s="141">
        <v>10540.095799999999</v>
      </c>
    </row>
    <row r="49" spans="1:10" ht="10.5" customHeight="1" x14ac:dyDescent="0.3">
      <c r="A49" s="130" t="s">
        <v>365</v>
      </c>
      <c r="B49" s="141">
        <v>9873.0241999999998</v>
      </c>
      <c r="C49" s="141">
        <v>0</v>
      </c>
      <c r="D49" s="141">
        <v>0</v>
      </c>
      <c r="E49" s="536">
        <v>0</v>
      </c>
      <c r="F49" s="526">
        <v>0</v>
      </c>
      <c r="G49" s="141">
        <v>0</v>
      </c>
      <c r="H49" s="550">
        <v>0</v>
      </c>
      <c r="I49" s="141">
        <v>0</v>
      </c>
      <c r="J49" s="141">
        <v>9873.0241999999998</v>
      </c>
    </row>
    <row r="50" spans="1:10" ht="10.5" customHeight="1" x14ac:dyDescent="0.3">
      <c r="A50" s="130" t="s">
        <v>368</v>
      </c>
      <c r="B50" s="141">
        <v>51438.328500000003</v>
      </c>
      <c r="C50" s="141">
        <v>0</v>
      </c>
      <c r="D50" s="141">
        <v>0</v>
      </c>
      <c r="E50" s="536">
        <v>0</v>
      </c>
      <c r="F50" s="526">
        <v>0</v>
      </c>
      <c r="G50" s="141">
        <v>0</v>
      </c>
      <c r="H50" s="550">
        <v>0</v>
      </c>
      <c r="I50" s="141">
        <v>0</v>
      </c>
      <c r="J50" s="141">
        <v>51438.328500000003</v>
      </c>
    </row>
    <row r="51" spans="1:10" ht="10.5" customHeight="1" x14ac:dyDescent="0.3">
      <c r="A51" s="130" t="s">
        <v>371</v>
      </c>
      <c r="B51" s="141">
        <v>2669.1977000000002</v>
      </c>
      <c r="C51" s="141">
        <v>0</v>
      </c>
      <c r="D51" s="141">
        <v>0</v>
      </c>
      <c r="E51" s="536">
        <v>0</v>
      </c>
      <c r="F51" s="526">
        <v>0</v>
      </c>
      <c r="G51" s="141">
        <v>0</v>
      </c>
      <c r="H51" s="550">
        <v>0</v>
      </c>
      <c r="I51" s="141">
        <v>0</v>
      </c>
      <c r="J51" s="141">
        <v>2669.1977000000002</v>
      </c>
    </row>
    <row r="52" spans="1:10" ht="10.5" customHeight="1" x14ac:dyDescent="0.3">
      <c r="A52" s="130" t="s">
        <v>374</v>
      </c>
      <c r="B52" s="141">
        <v>10941.067800000001</v>
      </c>
      <c r="C52" s="141">
        <v>0</v>
      </c>
      <c r="D52" s="141">
        <v>0</v>
      </c>
      <c r="E52" s="536">
        <v>0</v>
      </c>
      <c r="F52" s="526">
        <v>0</v>
      </c>
      <c r="G52" s="141">
        <v>0</v>
      </c>
      <c r="H52" s="550">
        <v>0</v>
      </c>
      <c r="I52" s="141">
        <v>0</v>
      </c>
      <c r="J52" s="141">
        <v>10941.067800000001</v>
      </c>
    </row>
    <row r="53" spans="1:10" ht="10.5" customHeight="1" x14ac:dyDescent="0.3">
      <c r="A53" s="130" t="s">
        <v>377</v>
      </c>
      <c r="B53" s="141">
        <v>7009.7196000000004</v>
      </c>
      <c r="C53" s="141">
        <v>0</v>
      </c>
      <c r="D53" s="141">
        <v>0</v>
      </c>
      <c r="E53" s="536">
        <v>0</v>
      </c>
      <c r="F53" s="526">
        <v>0</v>
      </c>
      <c r="G53" s="141">
        <v>0</v>
      </c>
      <c r="H53" s="550">
        <v>0</v>
      </c>
      <c r="I53" s="141">
        <v>0</v>
      </c>
      <c r="J53" s="141">
        <v>7009.7196000000004</v>
      </c>
    </row>
    <row r="54" spans="1:10" ht="10.5" customHeight="1" x14ac:dyDescent="0.3">
      <c r="A54" s="130" t="s">
        <v>380</v>
      </c>
      <c r="B54" s="141">
        <v>9420.1080999999995</v>
      </c>
      <c r="C54" s="141">
        <v>0</v>
      </c>
      <c r="D54" s="141">
        <v>0</v>
      </c>
      <c r="E54" s="536">
        <v>0</v>
      </c>
      <c r="F54" s="526">
        <v>0</v>
      </c>
      <c r="G54" s="141">
        <v>0</v>
      </c>
      <c r="H54" s="550">
        <v>0</v>
      </c>
      <c r="I54" s="141">
        <v>0</v>
      </c>
      <c r="J54" s="141">
        <v>9420.1080999999995</v>
      </c>
    </row>
    <row r="55" spans="1:10" ht="10.5" customHeight="1" x14ac:dyDescent="0.3">
      <c r="A55" s="130" t="s">
        <v>383</v>
      </c>
      <c r="B55" s="141">
        <v>31035.232800000002</v>
      </c>
      <c r="C55" s="141">
        <v>0</v>
      </c>
      <c r="D55" s="141">
        <v>0</v>
      </c>
      <c r="E55" s="536">
        <v>0</v>
      </c>
      <c r="F55" s="526">
        <v>7.5</v>
      </c>
      <c r="G55" s="141">
        <v>0</v>
      </c>
      <c r="H55" s="550">
        <v>0</v>
      </c>
      <c r="I55" s="141">
        <v>0</v>
      </c>
      <c r="J55" s="141">
        <v>31035.232800000002</v>
      </c>
    </row>
    <row r="56" spans="1:10" ht="10.5" customHeight="1" x14ac:dyDescent="0.3">
      <c r="A56" s="130" t="s">
        <v>386</v>
      </c>
      <c r="B56" s="141">
        <v>12752.7322</v>
      </c>
      <c r="C56" s="141">
        <v>0</v>
      </c>
      <c r="D56" s="141">
        <v>0</v>
      </c>
      <c r="E56" s="536">
        <v>0</v>
      </c>
      <c r="F56" s="526">
        <v>6.5</v>
      </c>
      <c r="G56" s="141">
        <v>0</v>
      </c>
      <c r="H56" s="550">
        <v>0</v>
      </c>
      <c r="I56" s="141">
        <v>0</v>
      </c>
      <c r="J56" s="141">
        <v>12752.7322</v>
      </c>
    </row>
    <row r="57" spans="1:10" ht="10.5" customHeight="1" x14ac:dyDescent="0.3">
      <c r="A57" s="130" t="s">
        <v>389</v>
      </c>
      <c r="B57" s="141">
        <v>5053.1584999999995</v>
      </c>
      <c r="C57" s="141">
        <v>0</v>
      </c>
      <c r="D57" s="141">
        <v>0</v>
      </c>
      <c r="E57" s="536">
        <v>0</v>
      </c>
      <c r="F57" s="526">
        <v>0</v>
      </c>
      <c r="G57" s="141">
        <v>0</v>
      </c>
      <c r="H57" s="550">
        <v>0</v>
      </c>
      <c r="I57" s="141">
        <v>0</v>
      </c>
      <c r="J57" s="141">
        <v>5053.1584999999995</v>
      </c>
    </row>
    <row r="58" spans="1:10" ht="10.5" customHeight="1" x14ac:dyDescent="0.3">
      <c r="A58" s="130" t="s">
        <v>392</v>
      </c>
      <c r="B58" s="141">
        <v>904447.79279999994</v>
      </c>
      <c r="C58" s="141">
        <v>0</v>
      </c>
      <c r="D58" s="141">
        <v>0</v>
      </c>
      <c r="E58" s="536">
        <v>0</v>
      </c>
      <c r="F58" s="526">
        <v>0</v>
      </c>
      <c r="G58" s="141">
        <v>0</v>
      </c>
      <c r="H58" s="550">
        <v>0</v>
      </c>
      <c r="I58" s="141">
        <v>0</v>
      </c>
      <c r="J58" s="141">
        <v>904447.79279999994</v>
      </c>
    </row>
    <row r="59" spans="1:10" x14ac:dyDescent="0.3">
      <c r="A59" s="130" t="s">
        <v>359</v>
      </c>
      <c r="B59" s="141">
        <v>200000</v>
      </c>
      <c r="C59" s="141">
        <v>0</v>
      </c>
      <c r="D59" s="141">
        <v>0</v>
      </c>
      <c r="E59" s="536">
        <v>0</v>
      </c>
      <c r="F59" s="526">
        <v>6.5</v>
      </c>
      <c r="G59" s="141">
        <v>0</v>
      </c>
      <c r="H59" s="550">
        <v>0</v>
      </c>
      <c r="I59" s="141">
        <v>0</v>
      </c>
      <c r="J59" s="141">
        <v>200000</v>
      </c>
    </row>
    <row r="60" spans="1:10" x14ac:dyDescent="0.3">
      <c r="A60" s="130" t="s">
        <v>394</v>
      </c>
      <c r="B60" s="141">
        <v>2982942.4219999998</v>
      </c>
      <c r="C60" s="141">
        <v>0</v>
      </c>
      <c r="D60" s="141">
        <v>0</v>
      </c>
      <c r="E60" s="536">
        <v>0</v>
      </c>
      <c r="F60" s="526">
        <v>0</v>
      </c>
      <c r="G60" s="141">
        <v>0</v>
      </c>
      <c r="H60" s="550">
        <v>0</v>
      </c>
      <c r="I60" s="141">
        <v>0</v>
      </c>
      <c r="J60" s="141">
        <v>2982942.4219999998</v>
      </c>
    </row>
    <row r="61" spans="1:10" x14ac:dyDescent="0.3">
      <c r="A61" s="130" t="s">
        <v>396</v>
      </c>
      <c r="B61" s="141">
        <v>503096.81130000018</v>
      </c>
      <c r="C61" s="141">
        <v>0</v>
      </c>
      <c r="D61" s="141">
        <v>0</v>
      </c>
      <c r="E61" s="536">
        <v>0</v>
      </c>
      <c r="F61" s="526">
        <v>0</v>
      </c>
      <c r="G61" s="141">
        <v>0</v>
      </c>
      <c r="H61" s="550">
        <v>0</v>
      </c>
      <c r="I61" s="141">
        <v>0</v>
      </c>
      <c r="J61" s="141">
        <v>503096.81130000018</v>
      </c>
    </row>
    <row r="62" spans="1:10" x14ac:dyDescent="0.3">
      <c r="A62" s="130" t="s">
        <v>398</v>
      </c>
      <c r="B62" s="141">
        <v>5927377.1449999996</v>
      </c>
      <c r="C62" s="141">
        <v>0</v>
      </c>
      <c r="D62" s="141">
        <v>0</v>
      </c>
      <c r="E62" s="536">
        <v>0</v>
      </c>
      <c r="F62" s="526">
        <v>0</v>
      </c>
      <c r="G62" s="141">
        <v>0</v>
      </c>
      <c r="H62" s="550">
        <v>0</v>
      </c>
      <c r="I62" s="141">
        <v>0</v>
      </c>
      <c r="J62" s="141">
        <v>5927377.1449999996</v>
      </c>
    </row>
    <row r="63" spans="1:10" ht="10.5" customHeight="1" x14ac:dyDescent="0.3">
      <c r="A63" s="130" t="s">
        <v>5005</v>
      </c>
      <c r="B63" s="141">
        <v>2200000</v>
      </c>
      <c r="C63" s="141"/>
      <c r="D63" s="141"/>
      <c r="E63" s="536"/>
      <c r="F63" s="526"/>
      <c r="G63" s="141"/>
      <c r="H63" s="550"/>
      <c r="I63" s="141"/>
      <c r="J63" s="141">
        <v>2200000</v>
      </c>
    </row>
    <row r="64" spans="1:10" ht="10.5" customHeight="1" x14ac:dyDescent="0.3">
      <c r="A64" s="130" t="s">
        <v>543</v>
      </c>
      <c r="B64" s="141">
        <v>1800000</v>
      </c>
      <c r="C64" s="141"/>
      <c r="D64" s="141"/>
      <c r="E64" s="536"/>
      <c r="F64" s="526"/>
      <c r="G64" s="141"/>
      <c r="H64" s="550"/>
      <c r="I64" s="141"/>
      <c r="J64" s="141">
        <v>1800000</v>
      </c>
    </row>
    <row r="65" spans="1:10" x14ac:dyDescent="0.3">
      <c r="A65" s="541" t="s">
        <v>4954</v>
      </c>
      <c r="B65" s="129"/>
      <c r="C65" s="129"/>
      <c r="D65" s="129"/>
      <c r="E65" s="534"/>
      <c r="F65" s="524"/>
      <c r="G65" s="129"/>
      <c r="H65" s="548"/>
      <c r="I65" s="129"/>
      <c r="J65" s="129"/>
    </row>
    <row r="66" spans="1:10" x14ac:dyDescent="0.3">
      <c r="A66" s="147" t="s">
        <v>435</v>
      </c>
      <c r="B66" s="149">
        <f>+B67+B68</f>
        <v>1656022</v>
      </c>
      <c r="C66" s="149">
        <f t="shared" ref="C66:J66" si="5">+C67+C68</f>
        <v>0</v>
      </c>
      <c r="D66" s="149">
        <f t="shared" si="5"/>
        <v>0</v>
      </c>
      <c r="E66" s="537">
        <f t="shared" si="5"/>
        <v>11439.38363</v>
      </c>
      <c r="F66" s="527">
        <f t="shared" si="5"/>
        <v>4535.55</v>
      </c>
      <c r="G66" s="149">
        <f t="shared" si="5"/>
        <v>0</v>
      </c>
      <c r="H66" s="551">
        <f t="shared" si="5"/>
        <v>0</v>
      </c>
      <c r="I66" s="149">
        <f t="shared" si="5"/>
        <v>0</v>
      </c>
      <c r="J66" s="149">
        <f t="shared" si="5"/>
        <v>1656022</v>
      </c>
    </row>
    <row r="67" spans="1:10" x14ac:dyDescent="0.3">
      <c r="A67" s="130" t="s">
        <v>508</v>
      </c>
      <c r="B67" s="141">
        <v>1000000</v>
      </c>
      <c r="C67" s="141">
        <v>0</v>
      </c>
      <c r="D67" s="141">
        <v>0</v>
      </c>
      <c r="E67" s="536">
        <v>0</v>
      </c>
      <c r="F67" s="526">
        <v>35.549999999999997</v>
      </c>
      <c r="G67" s="141">
        <v>0</v>
      </c>
      <c r="H67" s="550">
        <v>0</v>
      </c>
      <c r="I67" s="141">
        <v>0</v>
      </c>
      <c r="J67" s="141">
        <v>1000000</v>
      </c>
    </row>
    <row r="68" spans="1:10" x14ac:dyDescent="0.3">
      <c r="A68" s="542" t="s">
        <v>434</v>
      </c>
      <c r="B68" s="143">
        <v>656022</v>
      </c>
      <c r="C68" s="143">
        <v>0</v>
      </c>
      <c r="D68" s="143">
        <v>0</v>
      </c>
      <c r="E68" s="538">
        <v>11439.38363</v>
      </c>
      <c r="F68" s="528">
        <v>4500</v>
      </c>
      <c r="G68" s="143">
        <v>0</v>
      </c>
      <c r="H68" s="552">
        <v>0</v>
      </c>
      <c r="I68" s="143">
        <v>0</v>
      </c>
      <c r="J68" s="143">
        <v>656022</v>
      </c>
    </row>
  </sheetData>
  <mergeCells count="4">
    <mergeCell ref="A1:J1"/>
    <mergeCell ref="A2:J2"/>
    <mergeCell ref="A3:J3"/>
    <mergeCell ref="A4:J4"/>
  </mergeCells>
  <pageMargins left="0.23622047244094499" right="0.23622047244094499" top="0.74803149606299202" bottom="0.74803149606299202" header="0.31496062992126" footer="0.31496062992126"/>
  <pageSetup paperSize="9" scale="76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DD969-1D30-4A23-8F4C-37F1FEF55A54}">
  <sheetPr codeName="Hoja16">
    <tabColor rgb="FF7030A0"/>
  </sheetPr>
  <dimension ref="A1:AQ2097"/>
  <sheetViews>
    <sheetView workbookViewId="0">
      <selection activeCell="D8" sqref="D8"/>
    </sheetView>
  </sheetViews>
  <sheetFormatPr baseColWidth="10" defaultRowHeight="14.4" x14ac:dyDescent="0.3"/>
  <cols>
    <col min="1" max="2" width="11.5546875" style="197"/>
    <col min="3" max="3" width="8.88671875" style="197" customWidth="1"/>
    <col min="4" max="4" width="16.44140625" style="197" customWidth="1"/>
    <col min="5" max="6" width="11.5546875" style="197"/>
    <col min="7" max="7" width="16" style="197" customWidth="1"/>
    <col min="8" max="8" width="20" style="197" customWidth="1"/>
    <col min="9" max="9" width="11.5546875" style="197"/>
    <col min="10" max="10" width="15.6640625" style="197" customWidth="1"/>
    <col min="11" max="13" width="11.5546875" style="197"/>
    <col min="14" max="15" width="15.109375" style="197" customWidth="1"/>
    <col min="16" max="16" width="16" style="197" customWidth="1"/>
    <col min="17" max="17" width="14.44140625" style="197" customWidth="1"/>
    <col min="18" max="18" width="17.109375" style="197" customWidth="1"/>
    <col min="19" max="19" width="19.88671875" style="197" customWidth="1"/>
    <col min="20" max="22" width="11.5546875" style="197"/>
    <col min="23" max="23" width="16.88671875" style="197" bestFit="1" customWidth="1"/>
    <col min="24" max="24" width="17.88671875" style="197" customWidth="1"/>
    <col min="25" max="25" width="14.109375" style="197" bestFit="1" customWidth="1"/>
    <col min="26" max="26" width="15" style="197" customWidth="1"/>
    <col min="27" max="30" width="11.5546875" style="197" bestFit="1" customWidth="1"/>
    <col min="31" max="31" width="16.88671875" style="197" bestFit="1" customWidth="1"/>
    <col min="32" max="32" width="18.44140625" style="199" bestFit="1" customWidth="1"/>
    <col min="33" max="33" width="37.5546875" style="199" bestFit="1" customWidth="1"/>
    <col min="34" max="34" width="16.88671875" style="197" bestFit="1" customWidth="1"/>
    <col min="35" max="35" width="11.5546875" style="197"/>
    <col min="36" max="36" width="18.109375" style="197" bestFit="1" customWidth="1"/>
    <col min="37" max="37" width="11.5546875" style="197"/>
    <col min="38" max="38" width="26.44140625" style="197" bestFit="1" customWidth="1"/>
    <col min="39" max="39" width="25.33203125" style="197" bestFit="1" customWidth="1"/>
    <col min="40" max="40" width="11.5546875" style="197"/>
    <col min="41" max="41" width="21" style="197" bestFit="1" customWidth="1"/>
    <col min="42" max="42" width="31.77734375" style="197" bestFit="1" customWidth="1"/>
    <col min="43" max="16384" width="11.5546875" style="197"/>
  </cols>
  <sheetData>
    <row r="1" spans="1:43" s="196" customFormat="1" ht="39" customHeight="1" x14ac:dyDescent="0.3">
      <c r="A1" s="188" t="s">
        <v>5012</v>
      </c>
      <c r="B1" s="188" t="s">
        <v>5013</v>
      </c>
      <c r="C1" s="188" t="s">
        <v>5014</v>
      </c>
      <c r="D1" s="188" t="s">
        <v>5015</v>
      </c>
      <c r="E1" s="188" t="s">
        <v>5016</v>
      </c>
      <c r="F1" s="188" t="s">
        <v>5017</v>
      </c>
      <c r="G1" s="188" t="s">
        <v>5018</v>
      </c>
      <c r="H1" s="188" t="s">
        <v>5019</v>
      </c>
      <c r="I1" s="188" t="s">
        <v>5020</v>
      </c>
      <c r="J1" s="188" t="s">
        <v>5021</v>
      </c>
      <c r="K1" s="188" t="s">
        <v>5022</v>
      </c>
      <c r="L1" s="188" t="s">
        <v>5023</v>
      </c>
      <c r="M1" s="189" t="s">
        <v>5024</v>
      </c>
      <c r="N1" s="188" t="s">
        <v>5025</v>
      </c>
      <c r="O1" s="188" t="s">
        <v>5026</v>
      </c>
      <c r="P1" s="188" t="s">
        <v>5027</v>
      </c>
      <c r="Q1" s="188" t="s">
        <v>5028</v>
      </c>
      <c r="R1" s="188" t="s">
        <v>5029</v>
      </c>
      <c r="S1" s="188" t="s">
        <v>5030</v>
      </c>
      <c r="T1" s="188" t="s">
        <v>5031</v>
      </c>
      <c r="U1" s="188" t="s">
        <v>5032</v>
      </c>
      <c r="V1" s="188" t="s">
        <v>5033</v>
      </c>
      <c r="W1" s="190" t="s">
        <v>5034</v>
      </c>
      <c r="X1" s="191" t="s">
        <v>5008</v>
      </c>
      <c r="Y1" s="191" t="s">
        <v>5007</v>
      </c>
      <c r="Z1" s="191" t="s">
        <v>5006</v>
      </c>
      <c r="AA1" s="191" t="s">
        <v>15</v>
      </c>
      <c r="AB1" s="192" t="s">
        <v>5035</v>
      </c>
      <c r="AC1" s="192" t="s">
        <v>16</v>
      </c>
      <c r="AD1" s="193" t="s">
        <v>17</v>
      </c>
      <c r="AE1" s="190" t="s">
        <v>5036</v>
      </c>
      <c r="AF1" s="194" t="s">
        <v>5037</v>
      </c>
      <c r="AG1" s="194" t="s">
        <v>5038</v>
      </c>
      <c r="AH1" s="190" t="s">
        <v>19</v>
      </c>
      <c r="AI1" s="190" t="s">
        <v>21</v>
      </c>
      <c r="AJ1" s="190" t="s">
        <v>22</v>
      </c>
      <c r="AK1" s="190" t="s">
        <v>5039</v>
      </c>
      <c r="AL1" s="190" t="s">
        <v>5040</v>
      </c>
      <c r="AM1" s="190" t="s">
        <v>5041</v>
      </c>
      <c r="AN1" s="190" t="s">
        <v>5042</v>
      </c>
      <c r="AO1" s="190" t="s">
        <v>5043</v>
      </c>
      <c r="AP1" s="190" t="s">
        <v>5044</v>
      </c>
      <c r="AQ1" s="195">
        <v>46081</v>
      </c>
    </row>
    <row r="2" spans="1:43" s="562" customFormat="1" ht="12" x14ac:dyDescent="0.25">
      <c r="A2" s="562" t="s">
        <v>957</v>
      </c>
      <c r="B2" s="562" t="s">
        <v>4965</v>
      </c>
      <c r="C2" s="562">
        <v>1</v>
      </c>
      <c r="D2" s="562" t="s">
        <v>30</v>
      </c>
      <c r="E2" s="562" t="s">
        <v>958</v>
      </c>
      <c r="F2" s="562" t="s">
        <v>959</v>
      </c>
      <c r="G2" s="562" t="s">
        <v>960</v>
      </c>
      <c r="H2" s="562" t="s">
        <v>961</v>
      </c>
      <c r="I2" s="562" t="s">
        <v>962</v>
      </c>
      <c r="J2" s="562" t="s">
        <v>4997</v>
      </c>
      <c r="K2" s="562" t="s">
        <v>963</v>
      </c>
      <c r="L2" s="562" t="s">
        <v>964</v>
      </c>
      <c r="M2" s="562" t="s">
        <v>965</v>
      </c>
      <c r="N2" s="562">
        <v>1</v>
      </c>
      <c r="O2" s="562">
        <v>1</v>
      </c>
      <c r="P2" s="562">
        <v>1</v>
      </c>
      <c r="Q2" s="562">
        <v>0</v>
      </c>
      <c r="R2" s="562">
        <v>1</v>
      </c>
      <c r="S2" s="562">
        <v>1</v>
      </c>
      <c r="T2" s="562">
        <v>1</v>
      </c>
      <c r="U2" s="562">
        <v>0</v>
      </c>
      <c r="V2" s="562">
        <v>0</v>
      </c>
      <c r="W2" s="563">
        <v>20454309.59</v>
      </c>
      <c r="X2" s="563">
        <v>0</v>
      </c>
      <c r="Y2" s="563">
        <v>0</v>
      </c>
      <c r="Z2" s="563">
        <v>0</v>
      </c>
      <c r="AA2" s="563">
        <v>0</v>
      </c>
      <c r="AB2" s="563">
        <v>0</v>
      </c>
      <c r="AC2" s="563">
        <v>0</v>
      </c>
      <c r="AD2" s="563">
        <v>0</v>
      </c>
      <c r="AE2" s="563">
        <v>20454309.59</v>
      </c>
      <c r="AF2" s="564">
        <v>43424</v>
      </c>
      <c r="AG2" s="564">
        <v>46304</v>
      </c>
      <c r="AH2" s="563">
        <v>163634476.66999999</v>
      </c>
      <c r="AI2" s="565">
        <f>+(AG2-$AQ$1)/365</f>
        <v>0.61095890410958908</v>
      </c>
      <c r="AJ2" s="565">
        <v>7.89041095890411</v>
      </c>
      <c r="AK2" s="566">
        <v>0.01</v>
      </c>
      <c r="AL2" s="567">
        <f t="shared" ref="AL2:AL4" si="0">+AI2</f>
        <v>0.61095890410958908</v>
      </c>
      <c r="AM2" s="567">
        <v>7.89041095890411</v>
      </c>
      <c r="AN2" s="568">
        <v>0.01</v>
      </c>
      <c r="AO2" s="562" t="s">
        <v>966</v>
      </c>
      <c r="AP2" s="562" t="s">
        <v>136</v>
      </c>
    </row>
    <row r="3" spans="1:43" s="562" customFormat="1" ht="12" x14ac:dyDescent="0.25">
      <c r="A3" s="562" t="s">
        <v>967</v>
      </c>
      <c r="B3" s="562" t="s">
        <v>4966</v>
      </c>
      <c r="C3" s="562">
        <v>1</v>
      </c>
      <c r="D3" s="562" t="s">
        <v>30</v>
      </c>
      <c r="E3" s="562" t="s">
        <v>958</v>
      </c>
      <c r="F3" s="562" t="s">
        <v>959</v>
      </c>
      <c r="G3" s="562" t="s">
        <v>156</v>
      </c>
      <c r="H3" s="562" t="s">
        <v>968</v>
      </c>
      <c r="I3" s="562" t="s">
        <v>962</v>
      </c>
      <c r="J3" s="562" t="s">
        <v>969</v>
      </c>
      <c r="K3" s="562" t="s">
        <v>156</v>
      </c>
      <c r="L3" s="562" t="s">
        <v>964</v>
      </c>
      <c r="M3" s="562" t="s">
        <v>970</v>
      </c>
      <c r="N3" s="562">
        <v>1</v>
      </c>
      <c r="O3" s="562">
        <v>1</v>
      </c>
      <c r="P3" s="562">
        <v>1</v>
      </c>
      <c r="Q3" s="562">
        <v>0</v>
      </c>
      <c r="R3" s="562">
        <v>1</v>
      </c>
      <c r="S3" s="562">
        <v>1</v>
      </c>
      <c r="T3" s="562">
        <v>1</v>
      </c>
      <c r="U3" s="562">
        <v>0</v>
      </c>
      <c r="V3" s="562">
        <v>0</v>
      </c>
      <c r="W3" s="563">
        <v>500000000</v>
      </c>
      <c r="X3" s="563">
        <v>0</v>
      </c>
      <c r="Y3" s="563">
        <v>0</v>
      </c>
      <c r="Z3" s="563">
        <v>0</v>
      </c>
      <c r="AA3" s="563">
        <v>0</v>
      </c>
      <c r="AB3" s="563">
        <v>0</v>
      </c>
      <c r="AC3" s="563">
        <v>0</v>
      </c>
      <c r="AD3" s="563"/>
      <c r="AE3" s="563">
        <v>500000000</v>
      </c>
      <c r="AF3" s="564">
        <v>45954</v>
      </c>
      <c r="AG3" s="564">
        <v>46136</v>
      </c>
      <c r="AH3" s="563">
        <v>500000000</v>
      </c>
      <c r="AI3" s="565">
        <f t="shared" ref="AI3:AI66" si="1">+(AG3-$AQ$1)/365</f>
        <v>0.15068493150684931</v>
      </c>
      <c r="AJ3" s="565">
        <v>0.49863013698630099</v>
      </c>
      <c r="AK3" s="566">
        <v>4.9000000000000002E-2</v>
      </c>
      <c r="AL3" s="567">
        <f t="shared" si="0"/>
        <v>0.15068493150684931</v>
      </c>
      <c r="AM3" s="567">
        <v>0.49863013698630099</v>
      </c>
      <c r="AN3" s="568">
        <v>4.9000000000000002E-2</v>
      </c>
      <c r="AO3" s="562" t="s">
        <v>966</v>
      </c>
      <c r="AP3" s="562" t="s">
        <v>156</v>
      </c>
    </row>
    <row r="4" spans="1:43" s="562" customFormat="1" ht="12" x14ac:dyDescent="0.25">
      <c r="A4" s="562" t="s">
        <v>1758</v>
      </c>
      <c r="B4" s="562" t="s">
        <v>972</v>
      </c>
      <c r="C4" s="562">
        <v>11</v>
      </c>
      <c r="D4" s="562" t="s">
        <v>30</v>
      </c>
      <c r="E4" s="562" t="s">
        <v>958</v>
      </c>
      <c r="F4" s="562" t="s">
        <v>959</v>
      </c>
      <c r="G4" s="562" t="s">
        <v>1759</v>
      </c>
      <c r="H4" s="562" t="s">
        <v>1660</v>
      </c>
      <c r="I4" s="562" t="s">
        <v>1661</v>
      </c>
      <c r="J4" s="562" t="s">
        <v>1662</v>
      </c>
      <c r="K4" s="562" t="s">
        <v>1759</v>
      </c>
      <c r="L4" s="562" t="s">
        <v>964</v>
      </c>
      <c r="M4" s="562" t="s">
        <v>970</v>
      </c>
      <c r="N4" s="562">
        <v>1</v>
      </c>
      <c r="O4" s="562">
        <v>1</v>
      </c>
      <c r="P4" s="562">
        <v>1</v>
      </c>
      <c r="Q4" s="562">
        <v>0</v>
      </c>
      <c r="R4" s="562">
        <v>0</v>
      </c>
      <c r="S4" s="562">
        <v>1</v>
      </c>
      <c r="T4" s="562">
        <v>1</v>
      </c>
      <c r="U4" s="562">
        <v>1</v>
      </c>
      <c r="V4" s="562">
        <v>0</v>
      </c>
      <c r="W4" s="563">
        <v>6818181.8399999999</v>
      </c>
      <c r="X4" s="563">
        <v>0</v>
      </c>
      <c r="Y4" s="563">
        <v>0</v>
      </c>
      <c r="Z4" s="563">
        <v>0</v>
      </c>
      <c r="AA4" s="563">
        <v>0</v>
      </c>
      <c r="AB4" s="563">
        <v>0</v>
      </c>
      <c r="AC4" s="563">
        <v>0</v>
      </c>
      <c r="AD4" s="563">
        <v>0</v>
      </c>
      <c r="AE4" s="563">
        <v>6818181.8399999999</v>
      </c>
      <c r="AF4" s="564">
        <v>41389</v>
      </c>
      <c r="AG4" s="564">
        <v>46868</v>
      </c>
      <c r="AH4" s="563">
        <v>15000000</v>
      </c>
      <c r="AI4" s="565">
        <f t="shared" si="1"/>
        <v>2.1561643835616437</v>
      </c>
      <c r="AJ4" s="565">
        <v>15.0109589041096</v>
      </c>
      <c r="AK4" s="566">
        <v>7.7499999999999999E-2</v>
      </c>
      <c r="AL4" s="567">
        <f t="shared" si="0"/>
        <v>2.1561643835616437</v>
      </c>
      <c r="AM4" s="567">
        <v>15.0109589041096</v>
      </c>
      <c r="AN4" s="568">
        <v>7.7499999999999999E-2</v>
      </c>
      <c r="AO4" s="562" t="s">
        <v>977</v>
      </c>
      <c r="AP4" s="562" t="s">
        <v>978</v>
      </c>
    </row>
    <row r="5" spans="1:43" s="562" customFormat="1" ht="12" x14ac:dyDescent="0.25">
      <c r="A5" s="562" t="s">
        <v>971</v>
      </c>
      <c r="B5" s="562" t="s">
        <v>972</v>
      </c>
      <c r="C5" s="562">
        <v>12</v>
      </c>
      <c r="D5" s="562" t="s">
        <v>30</v>
      </c>
      <c r="E5" s="562" t="s">
        <v>958</v>
      </c>
      <c r="F5" s="562" t="s">
        <v>959</v>
      </c>
      <c r="G5" s="562" t="s">
        <v>973</v>
      </c>
      <c r="H5" s="562" t="s">
        <v>974</v>
      </c>
      <c r="I5" s="562" t="s">
        <v>975</v>
      </c>
      <c r="J5" s="562" t="s">
        <v>4998</v>
      </c>
      <c r="K5" s="562" t="s">
        <v>976</v>
      </c>
      <c r="L5" s="562" t="s">
        <v>964</v>
      </c>
      <c r="M5" s="562" t="s">
        <v>970</v>
      </c>
      <c r="N5" s="562">
        <v>1</v>
      </c>
      <c r="O5" s="562">
        <v>1</v>
      </c>
      <c r="P5" s="562">
        <v>1</v>
      </c>
      <c r="Q5" s="562">
        <v>1</v>
      </c>
      <c r="R5" s="562">
        <v>1</v>
      </c>
      <c r="S5" s="562">
        <v>1</v>
      </c>
      <c r="T5" s="562">
        <v>0</v>
      </c>
      <c r="U5" s="562">
        <v>0</v>
      </c>
      <c r="V5" s="562">
        <v>0</v>
      </c>
      <c r="W5" s="563">
        <v>463636.38</v>
      </c>
      <c r="X5" s="563">
        <v>0</v>
      </c>
      <c r="Y5" s="563">
        <v>0</v>
      </c>
      <c r="Z5" s="563">
        <v>0</v>
      </c>
      <c r="AA5" s="563">
        <v>0</v>
      </c>
      <c r="AB5" s="563">
        <v>0</v>
      </c>
      <c r="AC5" s="563">
        <v>0</v>
      </c>
      <c r="AD5" s="563"/>
      <c r="AE5" s="563">
        <v>463636.38</v>
      </c>
      <c r="AF5" s="564">
        <v>41404</v>
      </c>
      <c r="AG5" s="564">
        <v>46883</v>
      </c>
      <c r="AH5" s="563">
        <v>1020000</v>
      </c>
      <c r="AI5" s="565">
        <f>+(AG5-$AQ$1)/365</f>
        <v>2.1972602739726028</v>
      </c>
      <c r="AJ5" s="565">
        <v>15.0109589041096</v>
      </c>
      <c r="AK5" s="566">
        <v>7.7499999999999999E-2</v>
      </c>
      <c r="AL5" s="567">
        <f>+AI5</f>
        <v>2.1972602739726028</v>
      </c>
      <c r="AM5" s="567">
        <v>15.0109589041096</v>
      </c>
      <c r="AN5" s="568">
        <v>7.7499999999999999E-2</v>
      </c>
      <c r="AO5" s="562" t="s">
        <v>977</v>
      </c>
      <c r="AP5" s="562" t="s">
        <v>978</v>
      </c>
    </row>
    <row r="6" spans="1:43" s="562" customFormat="1" ht="12" x14ac:dyDescent="0.25">
      <c r="A6" s="562" t="s">
        <v>979</v>
      </c>
      <c r="B6" s="562" t="s">
        <v>972</v>
      </c>
      <c r="C6" s="562">
        <v>13</v>
      </c>
      <c r="D6" s="562" t="s">
        <v>30</v>
      </c>
      <c r="E6" s="562" t="s">
        <v>958</v>
      </c>
      <c r="F6" s="562" t="s">
        <v>959</v>
      </c>
      <c r="G6" s="562" t="s">
        <v>973</v>
      </c>
      <c r="H6" s="562" t="s">
        <v>974</v>
      </c>
      <c r="I6" s="562" t="s">
        <v>975</v>
      </c>
      <c r="J6" s="562" t="s">
        <v>4998</v>
      </c>
      <c r="K6" s="562" t="s">
        <v>976</v>
      </c>
      <c r="L6" s="562" t="s">
        <v>964</v>
      </c>
      <c r="M6" s="562" t="s">
        <v>970</v>
      </c>
      <c r="N6" s="562">
        <v>1</v>
      </c>
      <c r="O6" s="562">
        <v>1</v>
      </c>
      <c r="P6" s="562">
        <v>1</v>
      </c>
      <c r="Q6" s="562">
        <v>1</v>
      </c>
      <c r="R6" s="562">
        <v>1</v>
      </c>
      <c r="S6" s="562">
        <v>1</v>
      </c>
      <c r="T6" s="562">
        <v>0</v>
      </c>
      <c r="U6" s="562">
        <v>0</v>
      </c>
      <c r="V6" s="562">
        <v>0</v>
      </c>
      <c r="W6" s="563">
        <v>50000</v>
      </c>
      <c r="X6" s="563">
        <v>0</v>
      </c>
      <c r="Y6" s="563">
        <v>0</v>
      </c>
      <c r="Z6" s="563">
        <v>0</v>
      </c>
      <c r="AA6" s="563">
        <v>0</v>
      </c>
      <c r="AB6" s="563">
        <v>0</v>
      </c>
      <c r="AC6" s="563">
        <v>0</v>
      </c>
      <c r="AD6" s="563"/>
      <c r="AE6" s="563">
        <v>50000</v>
      </c>
      <c r="AF6" s="564">
        <v>41408</v>
      </c>
      <c r="AG6" s="564">
        <v>46887</v>
      </c>
      <c r="AH6" s="563">
        <v>110000</v>
      </c>
      <c r="AI6" s="565">
        <f t="shared" si="1"/>
        <v>2.2082191780821918</v>
      </c>
      <c r="AJ6" s="565">
        <v>15.0109589041096</v>
      </c>
      <c r="AK6" s="566">
        <v>7.7499999999999999E-2</v>
      </c>
      <c r="AL6" s="567">
        <f t="shared" ref="AL6:AL69" si="2">+AI6</f>
        <v>2.2082191780821918</v>
      </c>
      <c r="AM6" s="567">
        <v>15.0109589041096</v>
      </c>
      <c r="AN6" s="568">
        <v>7.7499999999999999E-2</v>
      </c>
      <c r="AO6" s="562" t="s">
        <v>977</v>
      </c>
      <c r="AP6" s="562" t="s">
        <v>978</v>
      </c>
    </row>
    <row r="7" spans="1:43" s="562" customFormat="1" ht="12" x14ac:dyDescent="0.25">
      <c r="A7" s="562" t="s">
        <v>980</v>
      </c>
      <c r="B7" s="562" t="s">
        <v>972</v>
      </c>
      <c r="C7" s="562">
        <v>17</v>
      </c>
      <c r="D7" s="562" t="s">
        <v>30</v>
      </c>
      <c r="E7" s="562" t="s">
        <v>958</v>
      </c>
      <c r="F7" s="562" t="s">
        <v>959</v>
      </c>
      <c r="G7" s="562" t="s">
        <v>973</v>
      </c>
      <c r="H7" s="562" t="s">
        <v>974</v>
      </c>
      <c r="I7" s="562" t="s">
        <v>975</v>
      </c>
      <c r="J7" s="562" t="s">
        <v>4998</v>
      </c>
      <c r="K7" s="562" t="s">
        <v>976</v>
      </c>
      <c r="L7" s="562" t="s">
        <v>964</v>
      </c>
      <c r="M7" s="562" t="s">
        <v>970</v>
      </c>
      <c r="N7" s="562">
        <v>1</v>
      </c>
      <c r="O7" s="562">
        <v>1</v>
      </c>
      <c r="P7" s="562">
        <v>1</v>
      </c>
      <c r="Q7" s="562">
        <v>1</v>
      </c>
      <c r="R7" s="562">
        <v>1</v>
      </c>
      <c r="S7" s="562">
        <v>1</v>
      </c>
      <c r="T7" s="562">
        <v>0</v>
      </c>
      <c r="U7" s="562">
        <v>0</v>
      </c>
      <c r="V7" s="562">
        <v>0</v>
      </c>
      <c r="W7" s="563">
        <v>340909.08</v>
      </c>
      <c r="X7" s="563">
        <v>0</v>
      </c>
      <c r="Y7" s="563">
        <v>0</v>
      </c>
      <c r="Z7" s="563">
        <v>0</v>
      </c>
      <c r="AA7" s="563">
        <v>0</v>
      </c>
      <c r="AB7" s="563">
        <v>0</v>
      </c>
      <c r="AC7" s="563">
        <v>0</v>
      </c>
      <c r="AD7" s="563"/>
      <c r="AE7" s="563">
        <v>340909.08</v>
      </c>
      <c r="AF7" s="564">
        <v>41424</v>
      </c>
      <c r="AG7" s="564">
        <v>46903</v>
      </c>
      <c r="AH7" s="563">
        <v>750000</v>
      </c>
      <c r="AI7" s="565">
        <f t="shared" si="1"/>
        <v>2.2520547945205478</v>
      </c>
      <c r="AJ7" s="565">
        <v>15.0109589041096</v>
      </c>
      <c r="AK7" s="566">
        <v>7.7499999999999999E-2</v>
      </c>
      <c r="AL7" s="567">
        <f t="shared" si="2"/>
        <v>2.2520547945205478</v>
      </c>
      <c r="AM7" s="567">
        <v>15.0109589041096</v>
      </c>
      <c r="AN7" s="568">
        <v>7.7499999999999999E-2</v>
      </c>
      <c r="AO7" s="562" t="s">
        <v>977</v>
      </c>
      <c r="AP7" s="562" t="s">
        <v>978</v>
      </c>
    </row>
    <row r="8" spans="1:43" s="562" customFormat="1" ht="12" x14ac:dyDescent="0.25">
      <c r="A8" s="562" t="s">
        <v>1760</v>
      </c>
      <c r="B8" s="562" t="s">
        <v>972</v>
      </c>
      <c r="C8" s="562">
        <v>22</v>
      </c>
      <c r="D8" s="562" t="s">
        <v>30</v>
      </c>
      <c r="E8" s="562" t="s">
        <v>958</v>
      </c>
      <c r="F8" s="562" t="s">
        <v>959</v>
      </c>
      <c r="G8" s="562" t="s">
        <v>1759</v>
      </c>
      <c r="H8" s="562" t="s">
        <v>1660</v>
      </c>
      <c r="I8" s="562" t="s">
        <v>1661</v>
      </c>
      <c r="J8" s="562" t="s">
        <v>1662</v>
      </c>
      <c r="K8" s="562" t="s">
        <v>1759</v>
      </c>
      <c r="L8" s="562" t="s">
        <v>964</v>
      </c>
      <c r="M8" s="562" t="s">
        <v>970</v>
      </c>
      <c r="N8" s="562">
        <v>1</v>
      </c>
      <c r="O8" s="562">
        <v>1</v>
      </c>
      <c r="P8" s="562">
        <v>1</v>
      </c>
      <c r="Q8" s="562">
        <v>0</v>
      </c>
      <c r="R8" s="562">
        <v>0</v>
      </c>
      <c r="S8" s="562">
        <v>1</v>
      </c>
      <c r="T8" s="562">
        <v>1</v>
      </c>
      <c r="U8" s="562">
        <v>1</v>
      </c>
      <c r="V8" s="562">
        <v>0</v>
      </c>
      <c r="W8" s="563">
        <v>8181818.1600000001</v>
      </c>
      <c r="X8" s="563">
        <v>0</v>
      </c>
      <c r="Y8" s="563">
        <v>0</v>
      </c>
      <c r="Z8" s="563">
        <v>0</v>
      </c>
      <c r="AA8" s="563">
        <v>0</v>
      </c>
      <c r="AB8" s="563">
        <v>0</v>
      </c>
      <c r="AC8" s="563">
        <v>0</v>
      </c>
      <c r="AD8" s="563"/>
      <c r="AE8" s="563">
        <v>8181818.1600000001</v>
      </c>
      <c r="AF8" s="564">
        <v>41450</v>
      </c>
      <c r="AG8" s="564">
        <v>46929</v>
      </c>
      <c r="AH8" s="563">
        <v>18000000</v>
      </c>
      <c r="AI8" s="565">
        <f t="shared" si="1"/>
        <v>2.3232876712328765</v>
      </c>
      <c r="AJ8" s="565">
        <v>15.0109589041096</v>
      </c>
      <c r="AK8" s="566">
        <v>7.7499999999999999E-2</v>
      </c>
      <c r="AL8" s="567">
        <f t="shared" si="2"/>
        <v>2.3232876712328765</v>
      </c>
      <c r="AM8" s="567">
        <v>15.0109589041096</v>
      </c>
      <c r="AN8" s="568">
        <v>7.7499999999999999E-2</v>
      </c>
      <c r="AO8" s="562" t="s">
        <v>977</v>
      </c>
      <c r="AP8" s="562" t="s">
        <v>978</v>
      </c>
    </row>
    <row r="9" spans="1:43" s="562" customFormat="1" ht="12" x14ac:dyDescent="0.25">
      <c r="A9" s="562" t="s">
        <v>1761</v>
      </c>
      <c r="B9" s="562" t="s">
        <v>972</v>
      </c>
      <c r="C9" s="562">
        <v>25</v>
      </c>
      <c r="D9" s="562" t="s">
        <v>30</v>
      </c>
      <c r="E9" s="562" t="s">
        <v>958</v>
      </c>
      <c r="F9" s="562" t="s">
        <v>959</v>
      </c>
      <c r="G9" s="562" t="s">
        <v>1759</v>
      </c>
      <c r="H9" s="562" t="s">
        <v>1660</v>
      </c>
      <c r="I9" s="562" t="s">
        <v>1661</v>
      </c>
      <c r="J9" s="562" t="s">
        <v>1662</v>
      </c>
      <c r="K9" s="562" t="s">
        <v>1759</v>
      </c>
      <c r="L9" s="562" t="s">
        <v>964</v>
      </c>
      <c r="M9" s="562" t="s">
        <v>970</v>
      </c>
      <c r="N9" s="562">
        <v>1</v>
      </c>
      <c r="O9" s="562">
        <v>1</v>
      </c>
      <c r="P9" s="562">
        <v>1</v>
      </c>
      <c r="Q9" s="562">
        <v>0</v>
      </c>
      <c r="R9" s="562">
        <v>0</v>
      </c>
      <c r="S9" s="562">
        <v>1</v>
      </c>
      <c r="T9" s="562">
        <v>1</v>
      </c>
      <c r="U9" s="562">
        <v>1</v>
      </c>
      <c r="V9" s="562">
        <v>0</v>
      </c>
      <c r="W9" s="563">
        <v>2272727.2999999998</v>
      </c>
      <c r="X9" s="563">
        <v>0</v>
      </c>
      <c r="Y9" s="563">
        <v>0</v>
      </c>
      <c r="Z9" s="563">
        <v>0</v>
      </c>
      <c r="AA9" s="563">
        <v>0</v>
      </c>
      <c r="AB9" s="563">
        <v>0</v>
      </c>
      <c r="AC9" s="563">
        <v>0</v>
      </c>
      <c r="AD9" s="563"/>
      <c r="AE9" s="563">
        <v>2272727.2999999998</v>
      </c>
      <c r="AF9" s="564">
        <v>41479</v>
      </c>
      <c r="AG9" s="564">
        <v>46958</v>
      </c>
      <c r="AH9" s="563">
        <v>5000000</v>
      </c>
      <c r="AI9" s="565">
        <f t="shared" si="1"/>
        <v>2.4027397260273973</v>
      </c>
      <c r="AJ9" s="565">
        <v>15.0109589041096</v>
      </c>
      <c r="AK9" s="566">
        <v>7.7499999999999999E-2</v>
      </c>
      <c r="AL9" s="567">
        <f t="shared" si="2"/>
        <v>2.4027397260273973</v>
      </c>
      <c r="AM9" s="567">
        <v>15.0109589041096</v>
      </c>
      <c r="AN9" s="568">
        <v>7.7499999999999999E-2</v>
      </c>
      <c r="AO9" s="562" t="s">
        <v>977</v>
      </c>
      <c r="AP9" s="562" t="s">
        <v>978</v>
      </c>
    </row>
    <row r="10" spans="1:43" s="562" customFormat="1" ht="12" x14ac:dyDescent="0.25">
      <c r="A10" s="562" t="s">
        <v>1754</v>
      </c>
      <c r="B10" s="562" t="s">
        <v>972</v>
      </c>
      <c r="C10" s="562">
        <v>26</v>
      </c>
      <c r="D10" s="562" t="s">
        <v>30</v>
      </c>
      <c r="E10" s="562" t="s">
        <v>958</v>
      </c>
      <c r="F10" s="562" t="s">
        <v>959</v>
      </c>
      <c r="G10" s="562" t="s">
        <v>1755</v>
      </c>
      <c r="H10" s="562" t="s">
        <v>1660</v>
      </c>
      <c r="I10" s="562" t="s">
        <v>1756</v>
      </c>
      <c r="J10" s="562" t="s">
        <v>1662</v>
      </c>
      <c r="K10" s="562" t="s">
        <v>1755</v>
      </c>
      <c r="L10" s="562" t="s">
        <v>964</v>
      </c>
      <c r="M10" s="562" t="s">
        <v>970</v>
      </c>
      <c r="N10" s="562">
        <v>1</v>
      </c>
      <c r="O10" s="562">
        <v>1</v>
      </c>
      <c r="P10" s="562">
        <v>1</v>
      </c>
      <c r="Q10" s="562">
        <v>0</v>
      </c>
      <c r="R10" s="562">
        <v>0</v>
      </c>
      <c r="S10" s="562">
        <v>0</v>
      </c>
      <c r="T10" s="562">
        <v>1</v>
      </c>
      <c r="U10" s="562">
        <v>1</v>
      </c>
      <c r="V10" s="562">
        <v>0</v>
      </c>
      <c r="W10" s="563">
        <v>5120329.3899999997</v>
      </c>
      <c r="X10" s="563">
        <v>0</v>
      </c>
      <c r="Y10" s="563">
        <v>0</v>
      </c>
      <c r="Z10" s="563">
        <v>192012.35</v>
      </c>
      <c r="AA10" s="563">
        <v>0</v>
      </c>
      <c r="AB10" s="563">
        <v>0</v>
      </c>
      <c r="AC10" s="563">
        <v>0</v>
      </c>
      <c r="AD10" s="563"/>
      <c r="AE10" s="563">
        <v>5120329.3899999997</v>
      </c>
      <c r="AF10" s="564">
        <v>41486</v>
      </c>
      <c r="AG10" s="564">
        <v>46965</v>
      </c>
      <c r="AH10" s="563">
        <v>5120329.3899999997</v>
      </c>
      <c r="AI10" s="565">
        <f t="shared" si="1"/>
        <v>2.4219178082191779</v>
      </c>
      <c r="AJ10" s="565">
        <v>15.0109589041096</v>
      </c>
      <c r="AK10" s="566">
        <v>7.4999999999999997E-2</v>
      </c>
      <c r="AL10" s="567">
        <f t="shared" si="2"/>
        <v>2.4219178082191779</v>
      </c>
      <c r="AM10" s="567">
        <v>15.0109589041096</v>
      </c>
      <c r="AN10" s="568">
        <v>7.4999999999999997E-2</v>
      </c>
      <c r="AO10" s="562" t="s">
        <v>977</v>
      </c>
      <c r="AP10" s="562" t="s">
        <v>978</v>
      </c>
    </row>
    <row r="11" spans="1:43" s="562" customFormat="1" ht="12" x14ac:dyDescent="0.25">
      <c r="A11" s="562" t="s">
        <v>1762</v>
      </c>
      <c r="B11" s="562" t="s">
        <v>972</v>
      </c>
      <c r="C11" s="562">
        <v>33</v>
      </c>
      <c r="D11" s="562" t="s">
        <v>30</v>
      </c>
      <c r="E11" s="562" t="s">
        <v>958</v>
      </c>
      <c r="F11" s="562" t="s">
        <v>959</v>
      </c>
      <c r="G11" s="562" t="s">
        <v>1759</v>
      </c>
      <c r="H11" s="562" t="s">
        <v>1660</v>
      </c>
      <c r="I11" s="562" t="s">
        <v>1661</v>
      </c>
      <c r="J11" s="562" t="s">
        <v>1662</v>
      </c>
      <c r="K11" s="562" t="s">
        <v>1759</v>
      </c>
      <c r="L11" s="562" t="s">
        <v>964</v>
      </c>
      <c r="M11" s="562" t="s">
        <v>970</v>
      </c>
      <c r="N11" s="562">
        <v>1</v>
      </c>
      <c r="O11" s="562">
        <v>1</v>
      </c>
      <c r="P11" s="562">
        <v>1</v>
      </c>
      <c r="Q11" s="562">
        <v>0</v>
      </c>
      <c r="R11" s="562">
        <v>0</v>
      </c>
      <c r="S11" s="562">
        <v>1</v>
      </c>
      <c r="T11" s="562">
        <v>1</v>
      </c>
      <c r="U11" s="562">
        <v>1</v>
      </c>
      <c r="V11" s="562">
        <v>0</v>
      </c>
      <c r="W11" s="563">
        <v>4090909.1</v>
      </c>
      <c r="X11" s="563">
        <v>0</v>
      </c>
      <c r="Y11" s="563">
        <v>681818.18</v>
      </c>
      <c r="Z11" s="563">
        <v>158522.73000000001</v>
      </c>
      <c r="AA11" s="563">
        <v>0</v>
      </c>
      <c r="AB11" s="563">
        <v>0</v>
      </c>
      <c r="AC11" s="563">
        <v>0</v>
      </c>
      <c r="AD11" s="563"/>
      <c r="AE11" s="563">
        <v>3409090.92</v>
      </c>
      <c r="AF11" s="564">
        <v>41487</v>
      </c>
      <c r="AG11" s="564">
        <v>46966</v>
      </c>
      <c r="AH11" s="563">
        <v>7500000</v>
      </c>
      <c r="AI11" s="565">
        <f t="shared" si="1"/>
        <v>2.4246575342465753</v>
      </c>
      <c r="AJ11" s="565">
        <v>15.0109589041096</v>
      </c>
      <c r="AK11" s="566">
        <v>7.7499999999999999E-2</v>
      </c>
      <c r="AL11" s="567">
        <f t="shared" si="2"/>
        <v>2.4246575342465753</v>
      </c>
      <c r="AM11" s="567">
        <v>15.0109589041096</v>
      </c>
      <c r="AN11" s="568">
        <v>7.7499999999999999E-2</v>
      </c>
      <c r="AO11" s="562" t="s">
        <v>977</v>
      </c>
      <c r="AP11" s="562" t="s">
        <v>978</v>
      </c>
    </row>
    <row r="12" spans="1:43" s="562" customFormat="1" ht="12" x14ac:dyDescent="0.25">
      <c r="A12" s="562" t="s">
        <v>1763</v>
      </c>
      <c r="B12" s="562" t="s">
        <v>972</v>
      </c>
      <c r="C12" s="562">
        <v>41</v>
      </c>
      <c r="D12" s="562" t="s">
        <v>30</v>
      </c>
      <c r="E12" s="562" t="s">
        <v>958</v>
      </c>
      <c r="F12" s="562" t="s">
        <v>959</v>
      </c>
      <c r="G12" s="562" t="s">
        <v>1759</v>
      </c>
      <c r="H12" s="562" t="s">
        <v>1660</v>
      </c>
      <c r="I12" s="562" t="s">
        <v>1661</v>
      </c>
      <c r="J12" s="562" t="s">
        <v>1662</v>
      </c>
      <c r="K12" s="562" t="s">
        <v>1759</v>
      </c>
      <c r="L12" s="562" t="s">
        <v>964</v>
      </c>
      <c r="M12" s="562" t="s">
        <v>970</v>
      </c>
      <c r="N12" s="562">
        <v>1</v>
      </c>
      <c r="O12" s="562">
        <v>1</v>
      </c>
      <c r="P12" s="562">
        <v>1</v>
      </c>
      <c r="Q12" s="562">
        <v>0</v>
      </c>
      <c r="R12" s="562">
        <v>0</v>
      </c>
      <c r="S12" s="562">
        <v>1</v>
      </c>
      <c r="T12" s="562">
        <v>1</v>
      </c>
      <c r="U12" s="562">
        <v>1</v>
      </c>
      <c r="V12" s="562">
        <v>0</v>
      </c>
      <c r="W12" s="563">
        <v>7090909.0999999996</v>
      </c>
      <c r="X12" s="563">
        <v>0</v>
      </c>
      <c r="Y12" s="563">
        <v>0</v>
      </c>
      <c r="Z12" s="563">
        <v>0</v>
      </c>
      <c r="AA12" s="563">
        <v>0</v>
      </c>
      <c r="AB12" s="563">
        <v>0</v>
      </c>
      <c r="AC12" s="563">
        <v>0</v>
      </c>
      <c r="AD12" s="563"/>
      <c r="AE12" s="563">
        <v>7090909.0999999996</v>
      </c>
      <c r="AF12" s="564">
        <v>41528</v>
      </c>
      <c r="AG12" s="564">
        <v>47007</v>
      </c>
      <c r="AH12" s="563">
        <v>13000000</v>
      </c>
      <c r="AI12" s="565">
        <f t="shared" si="1"/>
        <v>2.536986301369863</v>
      </c>
      <c r="AJ12" s="565">
        <v>15.0109589041096</v>
      </c>
      <c r="AK12" s="566">
        <v>7.7499999999999999E-2</v>
      </c>
      <c r="AL12" s="567">
        <f t="shared" si="2"/>
        <v>2.536986301369863</v>
      </c>
      <c r="AM12" s="567">
        <v>15.0109589041096</v>
      </c>
      <c r="AN12" s="568">
        <v>7.7499999999999999E-2</v>
      </c>
      <c r="AO12" s="562" t="s">
        <v>977</v>
      </c>
      <c r="AP12" s="562" t="s">
        <v>978</v>
      </c>
    </row>
    <row r="13" spans="1:43" s="562" customFormat="1" ht="12" x14ac:dyDescent="0.25">
      <c r="A13" s="562" t="s">
        <v>1764</v>
      </c>
      <c r="B13" s="562" t="s">
        <v>982</v>
      </c>
      <c r="C13" s="562">
        <v>2</v>
      </c>
      <c r="D13" s="562" t="s">
        <v>30</v>
      </c>
      <c r="E13" s="562" t="s">
        <v>958</v>
      </c>
      <c r="F13" s="562" t="s">
        <v>959</v>
      </c>
      <c r="G13" s="562" t="s">
        <v>1759</v>
      </c>
      <c r="H13" s="562" t="s">
        <v>1660</v>
      </c>
      <c r="I13" s="562" t="s">
        <v>1661</v>
      </c>
      <c r="J13" s="562" t="s">
        <v>1662</v>
      </c>
      <c r="K13" s="562" t="s">
        <v>1759</v>
      </c>
      <c r="L13" s="562" t="s">
        <v>964</v>
      </c>
      <c r="M13" s="562" t="s">
        <v>970</v>
      </c>
      <c r="N13" s="562">
        <v>1</v>
      </c>
      <c r="O13" s="562">
        <v>1</v>
      </c>
      <c r="P13" s="562">
        <v>1</v>
      </c>
      <c r="Q13" s="562">
        <v>0</v>
      </c>
      <c r="R13" s="562">
        <v>0</v>
      </c>
      <c r="S13" s="562">
        <v>1</v>
      </c>
      <c r="T13" s="562">
        <v>1</v>
      </c>
      <c r="U13" s="562">
        <v>1</v>
      </c>
      <c r="V13" s="562">
        <v>0</v>
      </c>
      <c r="W13" s="563">
        <v>13636363.65</v>
      </c>
      <c r="X13" s="563">
        <v>0</v>
      </c>
      <c r="Y13" s="563">
        <v>0</v>
      </c>
      <c r="Z13" s="563">
        <v>0</v>
      </c>
      <c r="AA13" s="563">
        <v>0</v>
      </c>
      <c r="AB13" s="563">
        <v>0</v>
      </c>
      <c r="AC13" s="563">
        <v>0</v>
      </c>
      <c r="AD13" s="563"/>
      <c r="AE13" s="563">
        <v>13636363.65</v>
      </c>
      <c r="AF13" s="564">
        <v>41570</v>
      </c>
      <c r="AG13" s="564">
        <v>47049</v>
      </c>
      <c r="AH13" s="563">
        <v>25000000</v>
      </c>
      <c r="AI13" s="565">
        <f t="shared" si="1"/>
        <v>2.6520547945205482</v>
      </c>
      <c r="AJ13" s="565">
        <v>15.0109589041096</v>
      </c>
      <c r="AK13" s="566">
        <v>7.7499999999999999E-2</v>
      </c>
      <c r="AL13" s="567">
        <f t="shared" si="2"/>
        <v>2.6520547945205482</v>
      </c>
      <c r="AM13" s="567">
        <v>15.0109589041096</v>
      </c>
      <c r="AN13" s="568">
        <v>7.7499999999999999E-2</v>
      </c>
      <c r="AO13" s="562" t="s">
        <v>977</v>
      </c>
      <c r="AP13" s="562" t="s">
        <v>978</v>
      </c>
    </row>
    <row r="14" spans="1:43" s="562" customFormat="1" ht="12" x14ac:dyDescent="0.25">
      <c r="A14" s="562" t="s">
        <v>1765</v>
      </c>
      <c r="B14" s="562" t="s">
        <v>982</v>
      </c>
      <c r="C14" s="562">
        <v>4</v>
      </c>
      <c r="D14" s="562" t="s">
        <v>30</v>
      </c>
      <c r="E14" s="562" t="s">
        <v>958</v>
      </c>
      <c r="F14" s="562" t="s">
        <v>959</v>
      </c>
      <c r="G14" s="562" t="s">
        <v>1759</v>
      </c>
      <c r="H14" s="562" t="s">
        <v>1660</v>
      </c>
      <c r="I14" s="562" t="s">
        <v>1661</v>
      </c>
      <c r="J14" s="562" t="s">
        <v>1662</v>
      </c>
      <c r="K14" s="562" t="s">
        <v>1759</v>
      </c>
      <c r="L14" s="562" t="s">
        <v>964</v>
      </c>
      <c r="M14" s="562" t="s">
        <v>970</v>
      </c>
      <c r="N14" s="562">
        <v>1</v>
      </c>
      <c r="O14" s="562">
        <v>1</v>
      </c>
      <c r="P14" s="562">
        <v>1</v>
      </c>
      <c r="Q14" s="562">
        <v>0</v>
      </c>
      <c r="R14" s="562">
        <v>0</v>
      </c>
      <c r="S14" s="562">
        <v>1</v>
      </c>
      <c r="T14" s="562">
        <v>1</v>
      </c>
      <c r="U14" s="562">
        <v>1</v>
      </c>
      <c r="V14" s="562">
        <v>0</v>
      </c>
      <c r="W14" s="563">
        <v>6818181.7999999998</v>
      </c>
      <c r="X14" s="563">
        <v>0</v>
      </c>
      <c r="Y14" s="563">
        <v>0</v>
      </c>
      <c r="Z14" s="563">
        <v>0</v>
      </c>
      <c r="AA14" s="563">
        <v>0</v>
      </c>
      <c r="AB14" s="563">
        <v>0</v>
      </c>
      <c r="AC14" s="563">
        <v>0</v>
      </c>
      <c r="AD14" s="563"/>
      <c r="AE14" s="563">
        <v>6818181.7999999998</v>
      </c>
      <c r="AF14" s="564">
        <v>41585</v>
      </c>
      <c r="AG14" s="564">
        <v>47064</v>
      </c>
      <c r="AH14" s="563">
        <v>12500000</v>
      </c>
      <c r="AI14" s="565">
        <f t="shared" si="1"/>
        <v>2.6931506849315068</v>
      </c>
      <c r="AJ14" s="565">
        <v>15.0109589041096</v>
      </c>
      <c r="AK14" s="566">
        <v>7.7499999999999999E-2</v>
      </c>
      <c r="AL14" s="567">
        <f t="shared" si="2"/>
        <v>2.6931506849315068</v>
      </c>
      <c r="AM14" s="567">
        <v>15.0109589041096</v>
      </c>
      <c r="AN14" s="568">
        <v>7.7499999999999999E-2</v>
      </c>
      <c r="AO14" s="562" t="s">
        <v>977</v>
      </c>
      <c r="AP14" s="562" t="s">
        <v>978</v>
      </c>
    </row>
    <row r="15" spans="1:43" s="562" customFormat="1" ht="12" x14ac:dyDescent="0.25">
      <c r="A15" s="562" t="s">
        <v>1766</v>
      </c>
      <c r="B15" s="562" t="s">
        <v>982</v>
      </c>
      <c r="C15" s="562">
        <v>5</v>
      </c>
      <c r="D15" s="562" t="s">
        <v>30</v>
      </c>
      <c r="E15" s="562" t="s">
        <v>958</v>
      </c>
      <c r="F15" s="562" t="s">
        <v>959</v>
      </c>
      <c r="G15" s="562" t="s">
        <v>1759</v>
      </c>
      <c r="H15" s="562" t="s">
        <v>1660</v>
      </c>
      <c r="I15" s="562" t="s">
        <v>1661</v>
      </c>
      <c r="J15" s="562" t="s">
        <v>1662</v>
      </c>
      <c r="K15" s="562" t="s">
        <v>1759</v>
      </c>
      <c r="L15" s="562" t="s">
        <v>964</v>
      </c>
      <c r="M15" s="562" t="s">
        <v>970</v>
      </c>
      <c r="N15" s="562">
        <v>1</v>
      </c>
      <c r="O15" s="562">
        <v>1</v>
      </c>
      <c r="P15" s="562">
        <v>1</v>
      </c>
      <c r="Q15" s="562">
        <v>0</v>
      </c>
      <c r="R15" s="562">
        <v>0</v>
      </c>
      <c r="S15" s="562">
        <v>1</v>
      </c>
      <c r="T15" s="562">
        <v>1</v>
      </c>
      <c r="U15" s="562">
        <v>1</v>
      </c>
      <c r="V15" s="562">
        <v>0</v>
      </c>
      <c r="W15" s="563">
        <v>6818181.7999999998</v>
      </c>
      <c r="X15" s="563">
        <v>0</v>
      </c>
      <c r="Y15" s="563">
        <v>0</v>
      </c>
      <c r="Z15" s="563">
        <v>0</v>
      </c>
      <c r="AA15" s="563">
        <v>0</v>
      </c>
      <c r="AB15" s="563">
        <v>0</v>
      </c>
      <c r="AC15" s="563">
        <v>0</v>
      </c>
      <c r="AD15" s="563"/>
      <c r="AE15" s="563">
        <v>6818181.7999999998</v>
      </c>
      <c r="AF15" s="564">
        <v>41586</v>
      </c>
      <c r="AG15" s="564">
        <v>47065</v>
      </c>
      <c r="AH15" s="563">
        <v>12500000</v>
      </c>
      <c r="AI15" s="565">
        <f t="shared" si="1"/>
        <v>2.6958904109589041</v>
      </c>
      <c r="AJ15" s="565">
        <v>15.0109589041096</v>
      </c>
      <c r="AK15" s="566">
        <v>7.7499999999999999E-2</v>
      </c>
      <c r="AL15" s="567">
        <f t="shared" si="2"/>
        <v>2.6958904109589041</v>
      </c>
      <c r="AM15" s="567">
        <v>15.0109589041096</v>
      </c>
      <c r="AN15" s="568">
        <v>7.7499999999999999E-2</v>
      </c>
      <c r="AO15" s="562" t="s">
        <v>977</v>
      </c>
      <c r="AP15" s="562" t="s">
        <v>978</v>
      </c>
    </row>
    <row r="16" spans="1:43" s="562" customFormat="1" ht="12" x14ac:dyDescent="0.25">
      <c r="A16" s="562" t="s">
        <v>981</v>
      </c>
      <c r="B16" s="562" t="s">
        <v>982</v>
      </c>
      <c r="C16" s="562">
        <v>7</v>
      </c>
      <c r="D16" s="562" t="s">
        <v>30</v>
      </c>
      <c r="E16" s="562" t="s">
        <v>958</v>
      </c>
      <c r="F16" s="562" t="s">
        <v>959</v>
      </c>
      <c r="G16" s="562" t="s">
        <v>973</v>
      </c>
      <c r="H16" s="562" t="s">
        <v>974</v>
      </c>
      <c r="I16" s="562" t="s">
        <v>975</v>
      </c>
      <c r="J16" s="562" t="s">
        <v>4998</v>
      </c>
      <c r="K16" s="562" t="s">
        <v>976</v>
      </c>
      <c r="L16" s="562" t="s">
        <v>964</v>
      </c>
      <c r="M16" s="562" t="s">
        <v>970</v>
      </c>
      <c r="N16" s="562">
        <v>1</v>
      </c>
      <c r="O16" s="562">
        <v>1</v>
      </c>
      <c r="P16" s="562">
        <v>1</v>
      </c>
      <c r="Q16" s="562">
        <v>1</v>
      </c>
      <c r="R16" s="562">
        <v>1</v>
      </c>
      <c r="S16" s="562">
        <v>1</v>
      </c>
      <c r="T16" s="562">
        <v>0</v>
      </c>
      <c r="U16" s="562">
        <v>0</v>
      </c>
      <c r="V16" s="562">
        <v>0</v>
      </c>
      <c r="W16" s="563">
        <v>38181.800000000003</v>
      </c>
      <c r="X16" s="563">
        <v>0</v>
      </c>
      <c r="Y16" s="563">
        <v>0</v>
      </c>
      <c r="Z16" s="563">
        <v>0</v>
      </c>
      <c r="AA16" s="563">
        <v>0</v>
      </c>
      <c r="AB16" s="563">
        <v>0</v>
      </c>
      <c r="AC16" s="563">
        <v>0</v>
      </c>
      <c r="AD16" s="563"/>
      <c r="AE16" s="563">
        <v>38181.800000000003</v>
      </c>
      <c r="AF16" s="564">
        <v>41604</v>
      </c>
      <c r="AG16" s="564">
        <v>47083</v>
      </c>
      <c r="AH16" s="563">
        <v>70000</v>
      </c>
      <c r="AI16" s="565">
        <f t="shared" si="1"/>
        <v>2.7452054794520548</v>
      </c>
      <c r="AJ16" s="565">
        <v>15.0109589041096</v>
      </c>
      <c r="AK16" s="566">
        <v>7.7499999999999999E-2</v>
      </c>
      <c r="AL16" s="567">
        <f t="shared" si="2"/>
        <v>2.7452054794520548</v>
      </c>
      <c r="AM16" s="567">
        <v>15.0109589041096</v>
      </c>
      <c r="AN16" s="568">
        <v>7.7499999999999999E-2</v>
      </c>
      <c r="AO16" s="562" t="s">
        <v>977</v>
      </c>
      <c r="AP16" s="562" t="s">
        <v>978</v>
      </c>
    </row>
    <row r="17" spans="1:42" s="562" customFormat="1" ht="12" x14ac:dyDescent="0.25">
      <c r="A17" s="562" t="s">
        <v>983</v>
      </c>
      <c r="B17" s="562" t="s">
        <v>982</v>
      </c>
      <c r="C17" s="562">
        <v>8</v>
      </c>
      <c r="D17" s="562" t="s">
        <v>30</v>
      </c>
      <c r="E17" s="562" t="s">
        <v>958</v>
      </c>
      <c r="F17" s="562" t="s">
        <v>959</v>
      </c>
      <c r="G17" s="562" t="s">
        <v>973</v>
      </c>
      <c r="H17" s="562" t="s">
        <v>974</v>
      </c>
      <c r="I17" s="562" t="s">
        <v>975</v>
      </c>
      <c r="J17" s="562" t="s">
        <v>4998</v>
      </c>
      <c r="K17" s="562" t="s">
        <v>976</v>
      </c>
      <c r="L17" s="562" t="s">
        <v>964</v>
      </c>
      <c r="M17" s="562" t="s">
        <v>970</v>
      </c>
      <c r="N17" s="562">
        <v>1</v>
      </c>
      <c r="O17" s="562">
        <v>1</v>
      </c>
      <c r="P17" s="562">
        <v>1</v>
      </c>
      <c r="Q17" s="562">
        <v>1</v>
      </c>
      <c r="R17" s="562">
        <v>1</v>
      </c>
      <c r="S17" s="562">
        <v>1</v>
      </c>
      <c r="T17" s="562">
        <v>0</v>
      </c>
      <c r="U17" s="562">
        <v>0</v>
      </c>
      <c r="V17" s="562">
        <v>0</v>
      </c>
      <c r="W17" s="563">
        <v>54545.45</v>
      </c>
      <c r="X17" s="563">
        <v>0</v>
      </c>
      <c r="Y17" s="563">
        <v>0</v>
      </c>
      <c r="Z17" s="563">
        <v>0</v>
      </c>
      <c r="AA17" s="563">
        <v>0</v>
      </c>
      <c r="AB17" s="563">
        <v>0</v>
      </c>
      <c r="AC17" s="563">
        <v>0</v>
      </c>
      <c r="AD17" s="563"/>
      <c r="AE17" s="563">
        <v>54545.45</v>
      </c>
      <c r="AF17" s="564">
        <v>41600</v>
      </c>
      <c r="AG17" s="564">
        <v>47079</v>
      </c>
      <c r="AH17" s="563">
        <v>100000</v>
      </c>
      <c r="AI17" s="565">
        <f t="shared" si="1"/>
        <v>2.7342465753424658</v>
      </c>
      <c r="AJ17" s="565">
        <v>15.0109589041096</v>
      </c>
      <c r="AK17" s="566">
        <v>7.7499999999999999E-2</v>
      </c>
      <c r="AL17" s="567">
        <f t="shared" si="2"/>
        <v>2.7342465753424658</v>
      </c>
      <c r="AM17" s="567">
        <v>15.0109589041096</v>
      </c>
      <c r="AN17" s="568">
        <v>7.7499999999999999E-2</v>
      </c>
      <c r="AO17" s="562" t="s">
        <v>977</v>
      </c>
      <c r="AP17" s="562" t="s">
        <v>978</v>
      </c>
    </row>
    <row r="18" spans="1:42" s="562" customFormat="1" ht="12" x14ac:dyDescent="0.25">
      <c r="A18" s="562" t="s">
        <v>984</v>
      </c>
      <c r="B18" s="562" t="s">
        <v>982</v>
      </c>
      <c r="C18" s="562">
        <v>9</v>
      </c>
      <c r="D18" s="562" t="s">
        <v>30</v>
      </c>
      <c r="E18" s="562" t="s">
        <v>958</v>
      </c>
      <c r="F18" s="562" t="s">
        <v>959</v>
      </c>
      <c r="G18" s="562" t="s">
        <v>973</v>
      </c>
      <c r="H18" s="562" t="s">
        <v>974</v>
      </c>
      <c r="I18" s="562" t="s">
        <v>975</v>
      </c>
      <c r="J18" s="562" t="s">
        <v>4998</v>
      </c>
      <c r="K18" s="562" t="s">
        <v>976</v>
      </c>
      <c r="L18" s="562" t="s">
        <v>964</v>
      </c>
      <c r="M18" s="562" t="s">
        <v>970</v>
      </c>
      <c r="N18" s="562">
        <v>1</v>
      </c>
      <c r="O18" s="562">
        <v>1</v>
      </c>
      <c r="P18" s="562">
        <v>1</v>
      </c>
      <c r="Q18" s="562">
        <v>1</v>
      </c>
      <c r="R18" s="562">
        <v>1</v>
      </c>
      <c r="S18" s="562">
        <v>1</v>
      </c>
      <c r="T18" s="562">
        <v>0</v>
      </c>
      <c r="U18" s="562">
        <v>0</v>
      </c>
      <c r="V18" s="562">
        <v>0</v>
      </c>
      <c r="W18" s="563">
        <v>218181.8</v>
      </c>
      <c r="X18" s="563">
        <v>0</v>
      </c>
      <c r="Y18" s="563">
        <v>0</v>
      </c>
      <c r="Z18" s="563">
        <v>0</v>
      </c>
      <c r="AA18" s="563">
        <v>0</v>
      </c>
      <c r="AB18" s="563">
        <v>0</v>
      </c>
      <c r="AC18" s="563">
        <v>0</v>
      </c>
      <c r="AD18" s="563"/>
      <c r="AE18" s="563">
        <v>218181.8</v>
      </c>
      <c r="AF18" s="564">
        <v>41613</v>
      </c>
      <c r="AG18" s="564">
        <v>47092</v>
      </c>
      <c r="AH18" s="563">
        <v>400000</v>
      </c>
      <c r="AI18" s="565">
        <f t="shared" si="1"/>
        <v>2.7698630136986302</v>
      </c>
      <c r="AJ18" s="565">
        <v>15.0109589041096</v>
      </c>
      <c r="AK18" s="566">
        <v>7.7499999999999999E-2</v>
      </c>
      <c r="AL18" s="567">
        <f t="shared" si="2"/>
        <v>2.7698630136986302</v>
      </c>
      <c r="AM18" s="567">
        <v>15.0109589041096</v>
      </c>
      <c r="AN18" s="568">
        <v>7.7499999999999999E-2</v>
      </c>
      <c r="AO18" s="562" t="s">
        <v>977</v>
      </c>
      <c r="AP18" s="562" t="s">
        <v>978</v>
      </c>
    </row>
    <row r="19" spans="1:42" s="562" customFormat="1" ht="12" x14ac:dyDescent="0.25">
      <c r="A19" s="562" t="s">
        <v>985</v>
      </c>
      <c r="B19" s="562" t="s">
        <v>982</v>
      </c>
      <c r="C19" s="562">
        <v>10</v>
      </c>
      <c r="D19" s="562" t="s">
        <v>30</v>
      </c>
      <c r="E19" s="562" t="s">
        <v>958</v>
      </c>
      <c r="F19" s="562" t="s">
        <v>959</v>
      </c>
      <c r="G19" s="562" t="s">
        <v>973</v>
      </c>
      <c r="H19" s="562" t="s">
        <v>974</v>
      </c>
      <c r="I19" s="562" t="s">
        <v>975</v>
      </c>
      <c r="J19" s="562" t="s">
        <v>4998</v>
      </c>
      <c r="K19" s="562" t="s">
        <v>976</v>
      </c>
      <c r="L19" s="562" t="s">
        <v>964</v>
      </c>
      <c r="M19" s="562" t="s">
        <v>970</v>
      </c>
      <c r="N19" s="562">
        <v>1</v>
      </c>
      <c r="O19" s="562">
        <v>1</v>
      </c>
      <c r="P19" s="562">
        <v>1</v>
      </c>
      <c r="Q19" s="562">
        <v>1</v>
      </c>
      <c r="R19" s="562">
        <v>1</v>
      </c>
      <c r="S19" s="562">
        <v>1</v>
      </c>
      <c r="T19" s="562">
        <v>0</v>
      </c>
      <c r="U19" s="562">
        <v>0</v>
      </c>
      <c r="V19" s="562">
        <v>0</v>
      </c>
      <c r="W19" s="563">
        <v>54545.45</v>
      </c>
      <c r="X19" s="563">
        <v>0</v>
      </c>
      <c r="Y19" s="563">
        <v>0</v>
      </c>
      <c r="Z19" s="563">
        <v>0</v>
      </c>
      <c r="AA19" s="563">
        <v>0</v>
      </c>
      <c r="AB19" s="563">
        <v>0</v>
      </c>
      <c r="AC19" s="563">
        <v>0</v>
      </c>
      <c r="AD19" s="563"/>
      <c r="AE19" s="563">
        <v>54545.45</v>
      </c>
      <c r="AF19" s="564">
        <v>41620</v>
      </c>
      <c r="AG19" s="564">
        <v>47099</v>
      </c>
      <c r="AH19" s="563">
        <v>100000</v>
      </c>
      <c r="AI19" s="565">
        <f t="shared" si="1"/>
        <v>2.7890410958904108</v>
      </c>
      <c r="AJ19" s="565">
        <v>15.0109589041096</v>
      </c>
      <c r="AK19" s="566">
        <v>7.7499999999999999E-2</v>
      </c>
      <c r="AL19" s="567">
        <f t="shared" si="2"/>
        <v>2.7890410958904108</v>
      </c>
      <c r="AM19" s="567">
        <v>15.0109589041096</v>
      </c>
      <c r="AN19" s="568">
        <v>7.7499999999999999E-2</v>
      </c>
      <c r="AO19" s="562" t="s">
        <v>977</v>
      </c>
      <c r="AP19" s="562" t="s">
        <v>978</v>
      </c>
    </row>
    <row r="20" spans="1:42" s="562" customFormat="1" ht="12" x14ac:dyDescent="0.25">
      <c r="A20" s="562" t="s">
        <v>1767</v>
      </c>
      <c r="B20" s="562" t="s">
        <v>982</v>
      </c>
      <c r="C20" s="562">
        <v>11</v>
      </c>
      <c r="D20" s="562" t="s">
        <v>30</v>
      </c>
      <c r="E20" s="562" t="s">
        <v>958</v>
      </c>
      <c r="F20" s="562" t="s">
        <v>959</v>
      </c>
      <c r="G20" s="562" t="s">
        <v>1759</v>
      </c>
      <c r="H20" s="562" t="s">
        <v>1660</v>
      </c>
      <c r="I20" s="562" t="s">
        <v>1661</v>
      </c>
      <c r="J20" s="562" t="s">
        <v>1662</v>
      </c>
      <c r="K20" s="562" t="s">
        <v>1759</v>
      </c>
      <c r="L20" s="562" t="s">
        <v>964</v>
      </c>
      <c r="M20" s="562" t="s">
        <v>970</v>
      </c>
      <c r="N20" s="562">
        <v>1</v>
      </c>
      <c r="O20" s="562">
        <v>1</v>
      </c>
      <c r="P20" s="562">
        <v>1</v>
      </c>
      <c r="Q20" s="562">
        <v>0</v>
      </c>
      <c r="R20" s="562">
        <v>0</v>
      </c>
      <c r="S20" s="562">
        <v>1</v>
      </c>
      <c r="T20" s="562">
        <v>1</v>
      </c>
      <c r="U20" s="562">
        <v>1</v>
      </c>
      <c r="V20" s="562">
        <v>0</v>
      </c>
      <c r="W20" s="563">
        <v>7090909.0999999996</v>
      </c>
      <c r="X20" s="563">
        <v>0</v>
      </c>
      <c r="Y20" s="563">
        <v>0</v>
      </c>
      <c r="Z20" s="563">
        <v>0</v>
      </c>
      <c r="AA20" s="563">
        <v>0</v>
      </c>
      <c r="AB20" s="563">
        <v>0</v>
      </c>
      <c r="AC20" s="563">
        <v>0</v>
      </c>
      <c r="AD20" s="563"/>
      <c r="AE20" s="563">
        <v>7090909.0999999996</v>
      </c>
      <c r="AF20" s="564">
        <v>41627</v>
      </c>
      <c r="AG20" s="564">
        <v>47106</v>
      </c>
      <c r="AH20" s="563">
        <v>13000000</v>
      </c>
      <c r="AI20" s="565">
        <f t="shared" si="1"/>
        <v>2.8082191780821919</v>
      </c>
      <c r="AJ20" s="565">
        <v>15.0109589041096</v>
      </c>
      <c r="AK20" s="566">
        <v>7.7499999999999999E-2</v>
      </c>
      <c r="AL20" s="567">
        <f t="shared" si="2"/>
        <v>2.8082191780821919</v>
      </c>
      <c r="AM20" s="567">
        <v>15.0109589041096</v>
      </c>
      <c r="AN20" s="568">
        <v>7.7499999999999999E-2</v>
      </c>
      <c r="AO20" s="562" t="s">
        <v>977</v>
      </c>
      <c r="AP20" s="562" t="s">
        <v>978</v>
      </c>
    </row>
    <row r="21" spans="1:42" s="562" customFormat="1" ht="12" x14ac:dyDescent="0.25">
      <c r="A21" s="562" t="s">
        <v>1711</v>
      </c>
      <c r="B21" s="562" t="s">
        <v>1712</v>
      </c>
      <c r="C21" s="562">
        <v>1</v>
      </c>
      <c r="D21" s="562" t="s">
        <v>30</v>
      </c>
      <c r="E21" s="562" t="s">
        <v>958</v>
      </c>
      <c r="F21" s="562" t="s">
        <v>959</v>
      </c>
      <c r="G21" s="562" t="s">
        <v>156</v>
      </c>
      <c r="H21" s="562" t="s">
        <v>1660</v>
      </c>
      <c r="I21" s="562" t="s">
        <v>962</v>
      </c>
      <c r="J21" s="562" t="s">
        <v>1662</v>
      </c>
      <c r="K21" s="562" t="s">
        <v>156</v>
      </c>
      <c r="L21" s="562" t="s">
        <v>964</v>
      </c>
      <c r="M21" s="562" t="s">
        <v>970</v>
      </c>
      <c r="N21" s="562">
        <v>1</v>
      </c>
      <c r="O21" s="562">
        <v>1</v>
      </c>
      <c r="P21" s="562">
        <v>1</v>
      </c>
      <c r="Q21" s="562">
        <v>0</v>
      </c>
      <c r="R21" s="562">
        <v>1</v>
      </c>
      <c r="S21" s="562">
        <v>1</v>
      </c>
      <c r="T21" s="562">
        <v>1</v>
      </c>
      <c r="U21" s="562">
        <v>0</v>
      </c>
      <c r="V21" s="562">
        <v>0</v>
      </c>
      <c r="W21" s="563">
        <v>436363.65</v>
      </c>
      <c r="X21" s="563">
        <v>0</v>
      </c>
      <c r="Y21" s="563">
        <v>0</v>
      </c>
      <c r="Z21" s="563">
        <v>0</v>
      </c>
      <c r="AA21" s="563">
        <v>0</v>
      </c>
      <c r="AB21" s="563">
        <v>0</v>
      </c>
      <c r="AC21" s="563">
        <v>0</v>
      </c>
      <c r="AD21" s="563"/>
      <c r="AE21" s="563">
        <v>436363.65</v>
      </c>
      <c r="AF21" s="564">
        <v>41598</v>
      </c>
      <c r="AG21" s="564">
        <v>47077</v>
      </c>
      <c r="AH21" s="563">
        <v>800000</v>
      </c>
      <c r="AI21" s="565">
        <f t="shared" si="1"/>
        <v>2.7287671232876711</v>
      </c>
      <c r="AJ21" s="565">
        <v>15.0109589041096</v>
      </c>
      <c r="AK21" s="566">
        <v>7.7499999999999999E-2</v>
      </c>
      <c r="AL21" s="567">
        <f t="shared" si="2"/>
        <v>2.7287671232876711</v>
      </c>
      <c r="AM21" s="567">
        <v>15.0109589041096</v>
      </c>
      <c r="AN21" s="568">
        <v>7.7499999999999999E-2</v>
      </c>
      <c r="AO21" s="562" t="s">
        <v>977</v>
      </c>
      <c r="AP21" s="562" t="s">
        <v>978</v>
      </c>
    </row>
    <row r="22" spans="1:42" s="562" customFormat="1" ht="12" x14ac:dyDescent="0.25">
      <c r="A22" s="562" t="s">
        <v>4520</v>
      </c>
      <c r="B22" s="562" t="s">
        <v>987</v>
      </c>
      <c r="C22" s="562">
        <v>2</v>
      </c>
      <c r="D22" s="562" t="s">
        <v>30</v>
      </c>
      <c r="E22" s="562" t="s">
        <v>958</v>
      </c>
      <c r="F22" s="562" t="s">
        <v>959</v>
      </c>
      <c r="G22" s="562" t="s">
        <v>973</v>
      </c>
      <c r="H22" s="562" t="s">
        <v>974</v>
      </c>
      <c r="I22" s="562" t="s">
        <v>975</v>
      </c>
      <c r="J22" s="562" t="s">
        <v>4998</v>
      </c>
      <c r="K22" s="562" t="s">
        <v>976</v>
      </c>
      <c r="L22" s="562" t="s">
        <v>964</v>
      </c>
      <c r="M22" s="562" t="s">
        <v>970</v>
      </c>
      <c r="N22" s="562">
        <v>1</v>
      </c>
      <c r="O22" s="562">
        <v>1</v>
      </c>
      <c r="P22" s="562">
        <v>1</v>
      </c>
      <c r="Q22" s="562">
        <v>1</v>
      </c>
      <c r="R22" s="562">
        <v>1</v>
      </c>
      <c r="S22" s="562">
        <v>1</v>
      </c>
      <c r="T22" s="562">
        <v>0</v>
      </c>
      <c r="U22" s="562">
        <v>0</v>
      </c>
      <c r="V22" s="562">
        <v>0</v>
      </c>
      <c r="W22" s="563">
        <v>0.04</v>
      </c>
      <c r="X22" s="563">
        <v>0</v>
      </c>
      <c r="Y22" s="563">
        <v>0</v>
      </c>
      <c r="Z22" s="563">
        <v>0</v>
      </c>
      <c r="AA22" s="563">
        <v>0</v>
      </c>
      <c r="AB22" s="563">
        <v>0</v>
      </c>
      <c r="AC22" s="563">
        <v>0</v>
      </c>
      <c r="AD22" s="563"/>
      <c r="AE22" s="563">
        <v>0.04</v>
      </c>
      <c r="AF22" s="564">
        <v>41649</v>
      </c>
      <c r="AG22" s="564">
        <v>49302</v>
      </c>
      <c r="AH22" s="563">
        <v>1997774768.6800001</v>
      </c>
      <c r="AI22" s="565">
        <f t="shared" si="1"/>
        <v>8.8246575342465761</v>
      </c>
      <c r="AJ22" s="565">
        <v>20.9671232876712</v>
      </c>
      <c r="AK22" s="566">
        <v>1.7000000000000001E-2</v>
      </c>
      <c r="AL22" s="567">
        <f t="shared" si="2"/>
        <v>8.8246575342465761</v>
      </c>
      <c r="AM22" s="567">
        <v>20.9671232876712</v>
      </c>
      <c r="AN22" s="568">
        <v>1.7000000000000001E-2</v>
      </c>
      <c r="AO22" s="562" t="s">
        <v>977</v>
      </c>
      <c r="AP22" s="562" t="s">
        <v>978</v>
      </c>
    </row>
    <row r="23" spans="1:42" s="562" customFormat="1" ht="12" x14ac:dyDescent="0.25">
      <c r="A23" s="562" t="s">
        <v>1658</v>
      </c>
      <c r="B23" s="562" t="s">
        <v>987</v>
      </c>
      <c r="C23" s="562">
        <v>3</v>
      </c>
      <c r="D23" s="562" t="s">
        <v>30</v>
      </c>
      <c r="E23" s="562" t="s">
        <v>958</v>
      </c>
      <c r="F23" s="562" t="s">
        <v>959</v>
      </c>
      <c r="G23" s="562" t="s">
        <v>1659</v>
      </c>
      <c r="H23" s="562" t="s">
        <v>1660</v>
      </c>
      <c r="I23" s="562" t="s">
        <v>1661</v>
      </c>
      <c r="J23" s="562" t="s">
        <v>1662</v>
      </c>
      <c r="K23" s="562" t="s">
        <v>1663</v>
      </c>
      <c r="L23" s="562" t="s">
        <v>964</v>
      </c>
      <c r="M23" s="562" t="s">
        <v>970</v>
      </c>
      <c r="N23" s="562">
        <v>1</v>
      </c>
      <c r="O23" s="562">
        <v>1</v>
      </c>
      <c r="P23" s="562">
        <v>1</v>
      </c>
      <c r="Q23" s="562">
        <v>0</v>
      </c>
      <c r="R23" s="562">
        <v>0</v>
      </c>
      <c r="S23" s="562">
        <v>1</v>
      </c>
      <c r="T23" s="562">
        <v>1</v>
      </c>
      <c r="U23" s="562">
        <v>1</v>
      </c>
      <c r="V23" s="562">
        <v>0</v>
      </c>
      <c r="W23" s="563">
        <v>9090909.0999999996</v>
      </c>
      <c r="X23" s="563">
        <v>0</v>
      </c>
      <c r="Y23" s="563">
        <v>9090909.0899999999</v>
      </c>
      <c r="Z23" s="563">
        <v>340909.09</v>
      </c>
      <c r="AA23" s="563">
        <v>0</v>
      </c>
      <c r="AB23" s="563">
        <v>0</v>
      </c>
      <c r="AC23" s="563">
        <v>0</v>
      </c>
      <c r="AD23" s="563"/>
      <c r="AE23" s="563">
        <v>9.9999997764825804E-3</v>
      </c>
      <c r="AF23" s="564">
        <v>41674</v>
      </c>
      <c r="AG23" s="564">
        <v>46057</v>
      </c>
      <c r="AH23" s="563">
        <v>100000000</v>
      </c>
      <c r="AI23" s="565">
        <v>0</v>
      </c>
      <c r="AJ23" s="565">
        <v>12.0082191780822</v>
      </c>
      <c r="AK23" s="566">
        <v>7.4999999999999997E-2</v>
      </c>
      <c r="AL23" s="567">
        <f t="shared" si="2"/>
        <v>0</v>
      </c>
      <c r="AM23" s="567">
        <v>12.0082191780822</v>
      </c>
      <c r="AN23" s="568">
        <v>7.4999999999999997E-2</v>
      </c>
      <c r="AO23" s="562" t="s">
        <v>977</v>
      </c>
      <c r="AP23" s="562" t="s">
        <v>978</v>
      </c>
    </row>
    <row r="24" spans="1:42" s="562" customFormat="1" ht="12" x14ac:dyDescent="0.25">
      <c r="A24" s="562" t="s">
        <v>1664</v>
      </c>
      <c r="B24" s="562" t="s">
        <v>987</v>
      </c>
      <c r="C24" s="562">
        <v>4</v>
      </c>
      <c r="D24" s="562" t="s">
        <v>30</v>
      </c>
      <c r="E24" s="562" t="s">
        <v>958</v>
      </c>
      <c r="F24" s="562" t="s">
        <v>959</v>
      </c>
      <c r="G24" s="562" t="s">
        <v>1659</v>
      </c>
      <c r="H24" s="562" t="s">
        <v>1660</v>
      </c>
      <c r="I24" s="562" t="s">
        <v>1661</v>
      </c>
      <c r="J24" s="562" t="s">
        <v>1662</v>
      </c>
      <c r="K24" s="562" t="s">
        <v>1663</v>
      </c>
      <c r="L24" s="562" t="s">
        <v>964</v>
      </c>
      <c r="M24" s="562" t="s">
        <v>970</v>
      </c>
      <c r="N24" s="562">
        <v>1</v>
      </c>
      <c r="O24" s="562">
        <v>1</v>
      </c>
      <c r="P24" s="562">
        <v>1</v>
      </c>
      <c r="Q24" s="562">
        <v>0</v>
      </c>
      <c r="R24" s="562">
        <v>0</v>
      </c>
      <c r="S24" s="562">
        <v>1</v>
      </c>
      <c r="T24" s="562">
        <v>1</v>
      </c>
      <c r="U24" s="562">
        <v>1</v>
      </c>
      <c r="V24" s="562">
        <v>0</v>
      </c>
      <c r="W24" s="563">
        <v>9090909.0999999996</v>
      </c>
      <c r="X24" s="563">
        <v>0</v>
      </c>
      <c r="Y24" s="563">
        <v>9090909.0899999999</v>
      </c>
      <c r="Z24" s="563">
        <v>340909.09</v>
      </c>
      <c r="AA24" s="563">
        <v>0</v>
      </c>
      <c r="AB24" s="563">
        <v>0</v>
      </c>
      <c r="AC24" s="563">
        <v>0</v>
      </c>
      <c r="AD24" s="563"/>
      <c r="AE24" s="563">
        <v>9.9999997764825804E-3</v>
      </c>
      <c r="AF24" s="564">
        <v>41675</v>
      </c>
      <c r="AG24" s="564">
        <v>46058</v>
      </c>
      <c r="AH24" s="563">
        <v>100000000</v>
      </c>
      <c r="AI24" s="565">
        <v>0</v>
      </c>
      <c r="AJ24" s="565">
        <v>12.0082191780822</v>
      </c>
      <c r="AK24" s="566">
        <v>7.4999999999999997E-2</v>
      </c>
      <c r="AL24" s="567">
        <f t="shared" si="2"/>
        <v>0</v>
      </c>
      <c r="AM24" s="567">
        <v>12.0082191780822</v>
      </c>
      <c r="AN24" s="568">
        <v>7.4999999999999997E-2</v>
      </c>
      <c r="AO24" s="562" t="s">
        <v>977</v>
      </c>
      <c r="AP24" s="562" t="s">
        <v>978</v>
      </c>
    </row>
    <row r="25" spans="1:42" s="562" customFormat="1" ht="12" x14ac:dyDescent="0.25">
      <c r="A25" s="562" t="s">
        <v>1665</v>
      </c>
      <c r="B25" s="562" t="s">
        <v>987</v>
      </c>
      <c r="C25" s="562">
        <v>5</v>
      </c>
      <c r="D25" s="562" t="s">
        <v>30</v>
      </c>
      <c r="E25" s="562" t="s">
        <v>958</v>
      </c>
      <c r="F25" s="562" t="s">
        <v>959</v>
      </c>
      <c r="G25" s="562" t="s">
        <v>1659</v>
      </c>
      <c r="H25" s="562" t="s">
        <v>1660</v>
      </c>
      <c r="I25" s="562" t="s">
        <v>1661</v>
      </c>
      <c r="J25" s="562" t="s">
        <v>1662</v>
      </c>
      <c r="K25" s="562" t="s">
        <v>1663</v>
      </c>
      <c r="L25" s="562" t="s">
        <v>964</v>
      </c>
      <c r="M25" s="562" t="s">
        <v>970</v>
      </c>
      <c r="N25" s="562">
        <v>1</v>
      </c>
      <c r="O25" s="562">
        <v>1</v>
      </c>
      <c r="P25" s="562">
        <v>1</v>
      </c>
      <c r="Q25" s="562">
        <v>0</v>
      </c>
      <c r="R25" s="562">
        <v>0</v>
      </c>
      <c r="S25" s="562">
        <v>1</v>
      </c>
      <c r="T25" s="562">
        <v>1</v>
      </c>
      <c r="U25" s="562">
        <v>1</v>
      </c>
      <c r="V25" s="562">
        <v>0</v>
      </c>
      <c r="W25" s="563">
        <v>13636363.6</v>
      </c>
      <c r="X25" s="563">
        <v>0</v>
      </c>
      <c r="Y25" s="563">
        <v>13636363.640000001</v>
      </c>
      <c r="Z25" s="563">
        <v>511363.64</v>
      </c>
      <c r="AA25" s="563">
        <v>0</v>
      </c>
      <c r="AB25" s="563">
        <v>0</v>
      </c>
      <c r="AC25" s="563">
        <v>0</v>
      </c>
      <c r="AD25" s="563"/>
      <c r="AE25" s="563">
        <v>-4.0000000968575498E-2</v>
      </c>
      <c r="AF25" s="564">
        <v>41676</v>
      </c>
      <c r="AG25" s="564">
        <v>46059</v>
      </c>
      <c r="AH25" s="563">
        <v>150000000</v>
      </c>
      <c r="AI25" s="565">
        <v>0</v>
      </c>
      <c r="AJ25" s="565">
        <v>12.0082191780822</v>
      </c>
      <c r="AK25" s="566">
        <v>7.4999999999999997E-2</v>
      </c>
      <c r="AL25" s="567">
        <f t="shared" si="2"/>
        <v>0</v>
      </c>
      <c r="AM25" s="567">
        <v>12.0082191780822</v>
      </c>
      <c r="AN25" s="568">
        <v>7.4999999999999997E-2</v>
      </c>
      <c r="AO25" s="562" t="s">
        <v>977</v>
      </c>
      <c r="AP25" s="562" t="s">
        <v>978</v>
      </c>
    </row>
    <row r="26" spans="1:42" s="562" customFormat="1" ht="12" x14ac:dyDescent="0.25">
      <c r="A26" s="562" t="s">
        <v>1768</v>
      </c>
      <c r="B26" s="562" t="s">
        <v>987</v>
      </c>
      <c r="C26" s="562">
        <v>6</v>
      </c>
      <c r="D26" s="562" t="s">
        <v>30</v>
      </c>
      <c r="E26" s="562" t="s">
        <v>958</v>
      </c>
      <c r="F26" s="562" t="s">
        <v>959</v>
      </c>
      <c r="G26" s="562" t="s">
        <v>1759</v>
      </c>
      <c r="H26" s="562" t="s">
        <v>1660</v>
      </c>
      <c r="I26" s="562" t="s">
        <v>1661</v>
      </c>
      <c r="J26" s="562" t="s">
        <v>1662</v>
      </c>
      <c r="K26" s="562" t="s">
        <v>1759</v>
      </c>
      <c r="L26" s="562" t="s">
        <v>964</v>
      </c>
      <c r="M26" s="562" t="s">
        <v>970</v>
      </c>
      <c r="N26" s="562">
        <v>1</v>
      </c>
      <c r="O26" s="562">
        <v>1</v>
      </c>
      <c r="P26" s="562">
        <v>1</v>
      </c>
      <c r="Q26" s="562">
        <v>0</v>
      </c>
      <c r="R26" s="562">
        <v>0</v>
      </c>
      <c r="S26" s="562">
        <v>1</v>
      </c>
      <c r="T26" s="562">
        <v>1</v>
      </c>
      <c r="U26" s="562">
        <v>1</v>
      </c>
      <c r="V26" s="562">
        <v>0</v>
      </c>
      <c r="W26" s="563">
        <v>8500000</v>
      </c>
      <c r="X26" s="563">
        <v>0</v>
      </c>
      <c r="Y26" s="563">
        <v>500000</v>
      </c>
      <c r="Z26" s="563">
        <v>359125</v>
      </c>
      <c r="AA26" s="563">
        <v>0</v>
      </c>
      <c r="AB26" s="563">
        <v>0</v>
      </c>
      <c r="AC26" s="563">
        <v>0</v>
      </c>
      <c r="AD26" s="563"/>
      <c r="AE26" s="563">
        <v>8000000</v>
      </c>
      <c r="AF26" s="564">
        <v>41676</v>
      </c>
      <c r="AG26" s="564">
        <v>48981</v>
      </c>
      <c r="AH26" s="563">
        <v>10000000</v>
      </c>
      <c r="AI26" s="565">
        <f t="shared" si="1"/>
        <v>7.9452054794520546</v>
      </c>
      <c r="AJ26" s="565">
        <v>20.013698630137</v>
      </c>
      <c r="AK26" s="566">
        <v>8.4500000000000006E-2</v>
      </c>
      <c r="AL26" s="567">
        <f t="shared" si="2"/>
        <v>7.9452054794520546</v>
      </c>
      <c r="AM26" s="567">
        <v>20.013698630137</v>
      </c>
      <c r="AN26" s="568">
        <v>8.4500000000000006E-2</v>
      </c>
      <c r="AO26" s="562" t="s">
        <v>977</v>
      </c>
      <c r="AP26" s="562" t="s">
        <v>978</v>
      </c>
    </row>
    <row r="27" spans="1:42" s="562" customFormat="1" ht="12" x14ac:dyDescent="0.25">
      <c r="A27" s="562" t="s">
        <v>1742</v>
      </c>
      <c r="B27" s="562" t="s">
        <v>987</v>
      </c>
      <c r="C27" s="562">
        <v>9</v>
      </c>
      <c r="D27" s="562" t="s">
        <v>30</v>
      </c>
      <c r="E27" s="562" t="s">
        <v>958</v>
      </c>
      <c r="F27" s="562" t="s">
        <v>959</v>
      </c>
      <c r="G27" s="562" t="s">
        <v>1659</v>
      </c>
      <c r="H27" s="562" t="s">
        <v>1660</v>
      </c>
      <c r="I27" s="562" t="s">
        <v>1661</v>
      </c>
      <c r="J27" s="562" t="s">
        <v>1662</v>
      </c>
      <c r="K27" s="562" t="s">
        <v>1741</v>
      </c>
      <c r="L27" s="562" t="s">
        <v>964</v>
      </c>
      <c r="M27" s="562" t="s">
        <v>970</v>
      </c>
      <c r="N27" s="562">
        <v>1</v>
      </c>
      <c r="O27" s="562">
        <v>1</v>
      </c>
      <c r="P27" s="562">
        <v>1</v>
      </c>
      <c r="Q27" s="562">
        <v>0</v>
      </c>
      <c r="R27" s="562">
        <v>0</v>
      </c>
      <c r="S27" s="562">
        <v>1</v>
      </c>
      <c r="T27" s="562">
        <v>1</v>
      </c>
      <c r="U27" s="562">
        <v>1</v>
      </c>
      <c r="V27" s="562">
        <v>0</v>
      </c>
      <c r="W27" s="563">
        <v>12233940.6</v>
      </c>
      <c r="X27" s="563">
        <v>0</v>
      </c>
      <c r="Y27" s="563">
        <v>12233940.630000001</v>
      </c>
      <c r="Z27" s="563">
        <v>458772.77</v>
      </c>
      <c r="AA27" s="563">
        <v>0</v>
      </c>
      <c r="AB27" s="563">
        <v>0</v>
      </c>
      <c r="AC27" s="563">
        <v>0</v>
      </c>
      <c r="AD27" s="563"/>
      <c r="AE27" s="563">
        <v>-3.0000001192092899E-2</v>
      </c>
      <c r="AF27" s="564">
        <v>41684</v>
      </c>
      <c r="AG27" s="564">
        <v>46067</v>
      </c>
      <c r="AH27" s="563">
        <v>73403643.75</v>
      </c>
      <c r="AI27" s="565">
        <v>0</v>
      </c>
      <c r="AJ27" s="565">
        <v>12.0082191780822</v>
      </c>
      <c r="AK27" s="566">
        <v>7.4999999999999997E-2</v>
      </c>
      <c r="AL27" s="567">
        <f t="shared" si="2"/>
        <v>0</v>
      </c>
      <c r="AM27" s="567">
        <v>12.0082191780822</v>
      </c>
      <c r="AN27" s="568">
        <v>7.4999999999999997E-2</v>
      </c>
      <c r="AO27" s="562" t="s">
        <v>977</v>
      </c>
      <c r="AP27" s="562" t="s">
        <v>978</v>
      </c>
    </row>
    <row r="28" spans="1:42" s="562" customFormat="1" ht="12" x14ac:dyDescent="0.25">
      <c r="A28" s="562" t="s">
        <v>1743</v>
      </c>
      <c r="B28" s="562" t="s">
        <v>987</v>
      </c>
      <c r="C28" s="562">
        <v>13</v>
      </c>
      <c r="D28" s="562" t="s">
        <v>30</v>
      </c>
      <c r="E28" s="562" t="s">
        <v>958</v>
      </c>
      <c r="F28" s="562" t="s">
        <v>959</v>
      </c>
      <c r="G28" s="562" t="s">
        <v>1659</v>
      </c>
      <c r="H28" s="562" t="s">
        <v>1660</v>
      </c>
      <c r="I28" s="562" t="s">
        <v>1661</v>
      </c>
      <c r="J28" s="562" t="s">
        <v>1662</v>
      </c>
      <c r="K28" s="562" t="s">
        <v>1741</v>
      </c>
      <c r="L28" s="562" t="s">
        <v>964</v>
      </c>
      <c r="M28" s="562" t="s">
        <v>970</v>
      </c>
      <c r="N28" s="562">
        <v>1</v>
      </c>
      <c r="O28" s="562">
        <v>1</v>
      </c>
      <c r="P28" s="562">
        <v>1</v>
      </c>
      <c r="Q28" s="562">
        <v>0</v>
      </c>
      <c r="R28" s="562">
        <v>0</v>
      </c>
      <c r="S28" s="562">
        <v>1</v>
      </c>
      <c r="T28" s="562">
        <v>1</v>
      </c>
      <c r="U28" s="562">
        <v>1</v>
      </c>
      <c r="V28" s="562">
        <v>0</v>
      </c>
      <c r="W28" s="563">
        <v>12371828.060000001</v>
      </c>
      <c r="X28" s="563">
        <v>0</v>
      </c>
      <c r="Y28" s="563">
        <v>0</v>
      </c>
      <c r="Z28" s="563">
        <v>0</v>
      </c>
      <c r="AA28" s="563">
        <v>0</v>
      </c>
      <c r="AB28" s="563">
        <v>0</v>
      </c>
      <c r="AC28" s="563">
        <v>0</v>
      </c>
      <c r="AD28" s="563"/>
      <c r="AE28" s="563">
        <v>12371828.060000001</v>
      </c>
      <c r="AF28" s="564">
        <v>41712</v>
      </c>
      <c r="AG28" s="564">
        <v>46095</v>
      </c>
      <c r="AH28" s="563">
        <v>74230968.409999996</v>
      </c>
      <c r="AI28" s="565">
        <f t="shared" si="1"/>
        <v>3.8356164383561646E-2</v>
      </c>
      <c r="AJ28" s="565">
        <v>12.0082191780822</v>
      </c>
      <c r="AK28" s="566">
        <v>7.4999999999999997E-2</v>
      </c>
      <c r="AL28" s="567">
        <f t="shared" si="2"/>
        <v>3.8356164383561646E-2</v>
      </c>
      <c r="AM28" s="567">
        <v>12.0082191780822</v>
      </c>
      <c r="AN28" s="568">
        <v>7.4999999999999997E-2</v>
      </c>
      <c r="AO28" s="562" t="s">
        <v>977</v>
      </c>
      <c r="AP28" s="562" t="s">
        <v>978</v>
      </c>
    </row>
    <row r="29" spans="1:42" s="562" customFormat="1" ht="12" x14ac:dyDescent="0.25">
      <c r="A29" s="562" t="s">
        <v>1666</v>
      </c>
      <c r="B29" s="562" t="s">
        <v>987</v>
      </c>
      <c r="C29" s="562">
        <v>14</v>
      </c>
      <c r="D29" s="562" t="s">
        <v>30</v>
      </c>
      <c r="E29" s="562" t="s">
        <v>958</v>
      </c>
      <c r="F29" s="562" t="s">
        <v>959</v>
      </c>
      <c r="G29" s="562" t="s">
        <v>1659</v>
      </c>
      <c r="H29" s="562" t="s">
        <v>1660</v>
      </c>
      <c r="I29" s="562" t="s">
        <v>1661</v>
      </c>
      <c r="J29" s="562" t="s">
        <v>1662</v>
      </c>
      <c r="K29" s="562" t="s">
        <v>1663</v>
      </c>
      <c r="L29" s="562" t="s">
        <v>964</v>
      </c>
      <c r="M29" s="562" t="s">
        <v>970</v>
      </c>
      <c r="N29" s="562">
        <v>1</v>
      </c>
      <c r="O29" s="562">
        <v>1</v>
      </c>
      <c r="P29" s="562">
        <v>1</v>
      </c>
      <c r="Q29" s="562">
        <v>0</v>
      </c>
      <c r="R29" s="562">
        <v>0</v>
      </c>
      <c r="S29" s="562">
        <v>1</v>
      </c>
      <c r="T29" s="562">
        <v>1</v>
      </c>
      <c r="U29" s="562">
        <v>1</v>
      </c>
      <c r="V29" s="562">
        <v>0</v>
      </c>
      <c r="W29" s="563">
        <v>13636363.6</v>
      </c>
      <c r="X29" s="563">
        <v>0</v>
      </c>
      <c r="Y29" s="563">
        <v>0</v>
      </c>
      <c r="Z29" s="563">
        <v>0</v>
      </c>
      <c r="AA29" s="563">
        <v>0</v>
      </c>
      <c r="AB29" s="563">
        <v>0</v>
      </c>
      <c r="AC29" s="563">
        <v>0</v>
      </c>
      <c r="AD29" s="563"/>
      <c r="AE29" s="563">
        <v>13636363.6</v>
      </c>
      <c r="AF29" s="564">
        <v>41712</v>
      </c>
      <c r="AG29" s="564">
        <v>46095</v>
      </c>
      <c r="AH29" s="563">
        <v>150000000</v>
      </c>
      <c r="AI29" s="565">
        <f t="shared" si="1"/>
        <v>3.8356164383561646E-2</v>
      </c>
      <c r="AJ29" s="565">
        <v>12.0082191780822</v>
      </c>
      <c r="AK29" s="566">
        <v>7.4999999999999997E-2</v>
      </c>
      <c r="AL29" s="567">
        <f t="shared" si="2"/>
        <v>3.8356164383561646E-2</v>
      </c>
      <c r="AM29" s="567">
        <v>12.0082191780822</v>
      </c>
      <c r="AN29" s="568">
        <v>7.4999999999999997E-2</v>
      </c>
      <c r="AO29" s="562" t="s">
        <v>977</v>
      </c>
      <c r="AP29" s="562" t="s">
        <v>978</v>
      </c>
    </row>
    <row r="30" spans="1:42" s="562" customFormat="1" ht="12" x14ac:dyDescent="0.25">
      <c r="A30" s="562" t="s">
        <v>1769</v>
      </c>
      <c r="B30" s="562" t="s">
        <v>987</v>
      </c>
      <c r="C30" s="562">
        <v>17</v>
      </c>
      <c r="D30" s="562" t="s">
        <v>30</v>
      </c>
      <c r="E30" s="562" t="s">
        <v>958</v>
      </c>
      <c r="F30" s="562" t="s">
        <v>959</v>
      </c>
      <c r="G30" s="562" t="s">
        <v>1759</v>
      </c>
      <c r="H30" s="562" t="s">
        <v>1660</v>
      </c>
      <c r="I30" s="562" t="s">
        <v>1661</v>
      </c>
      <c r="J30" s="562" t="s">
        <v>1662</v>
      </c>
      <c r="K30" s="562" t="s">
        <v>1759</v>
      </c>
      <c r="L30" s="562" t="s">
        <v>964</v>
      </c>
      <c r="M30" s="562" t="s">
        <v>970</v>
      </c>
      <c r="N30" s="562">
        <v>1</v>
      </c>
      <c r="O30" s="562">
        <v>1</v>
      </c>
      <c r="P30" s="562">
        <v>1</v>
      </c>
      <c r="Q30" s="562">
        <v>0</v>
      </c>
      <c r="R30" s="562">
        <v>0</v>
      </c>
      <c r="S30" s="562">
        <v>1</v>
      </c>
      <c r="T30" s="562">
        <v>1</v>
      </c>
      <c r="U30" s="562">
        <v>1</v>
      </c>
      <c r="V30" s="562">
        <v>0</v>
      </c>
      <c r="W30" s="563">
        <v>17000000</v>
      </c>
      <c r="X30" s="563">
        <v>0</v>
      </c>
      <c r="Y30" s="563">
        <v>0</v>
      </c>
      <c r="Z30" s="563">
        <v>0</v>
      </c>
      <c r="AA30" s="563">
        <v>0</v>
      </c>
      <c r="AB30" s="563">
        <v>0</v>
      </c>
      <c r="AC30" s="563">
        <v>0</v>
      </c>
      <c r="AD30" s="563"/>
      <c r="AE30" s="563">
        <v>17000000</v>
      </c>
      <c r="AF30" s="564">
        <v>41717</v>
      </c>
      <c r="AG30" s="564">
        <v>49022</v>
      </c>
      <c r="AH30" s="563">
        <v>20000000</v>
      </c>
      <c r="AI30" s="565">
        <f t="shared" si="1"/>
        <v>8.0575342465753419</v>
      </c>
      <c r="AJ30" s="565">
        <v>20.013698630137</v>
      </c>
      <c r="AK30" s="566">
        <v>8.4500000000000006E-2</v>
      </c>
      <c r="AL30" s="567">
        <f t="shared" si="2"/>
        <v>8.0575342465753419</v>
      </c>
      <c r="AM30" s="567">
        <v>20.013698630137</v>
      </c>
      <c r="AN30" s="568">
        <v>8.4500000000000006E-2</v>
      </c>
      <c r="AO30" s="562" t="s">
        <v>977</v>
      </c>
      <c r="AP30" s="562" t="s">
        <v>978</v>
      </c>
    </row>
    <row r="31" spans="1:42" s="562" customFormat="1" ht="12" x14ac:dyDescent="0.25">
      <c r="A31" s="562" t="s">
        <v>1770</v>
      </c>
      <c r="B31" s="562" t="s">
        <v>987</v>
      </c>
      <c r="C31" s="562">
        <v>22</v>
      </c>
      <c r="D31" s="562" t="s">
        <v>30</v>
      </c>
      <c r="E31" s="562" t="s">
        <v>958</v>
      </c>
      <c r="F31" s="562" t="s">
        <v>959</v>
      </c>
      <c r="G31" s="562" t="s">
        <v>1759</v>
      </c>
      <c r="H31" s="562" t="s">
        <v>1660</v>
      </c>
      <c r="I31" s="562" t="s">
        <v>1661</v>
      </c>
      <c r="J31" s="562" t="s">
        <v>1662</v>
      </c>
      <c r="K31" s="562" t="s">
        <v>1759</v>
      </c>
      <c r="L31" s="562" t="s">
        <v>964</v>
      </c>
      <c r="M31" s="562" t="s">
        <v>970</v>
      </c>
      <c r="N31" s="562">
        <v>1</v>
      </c>
      <c r="O31" s="562">
        <v>1</v>
      </c>
      <c r="P31" s="562">
        <v>1</v>
      </c>
      <c r="Q31" s="562">
        <v>0</v>
      </c>
      <c r="R31" s="562">
        <v>0</v>
      </c>
      <c r="S31" s="562">
        <v>1</v>
      </c>
      <c r="T31" s="562">
        <v>1</v>
      </c>
      <c r="U31" s="562">
        <v>1</v>
      </c>
      <c r="V31" s="562">
        <v>0</v>
      </c>
      <c r="W31" s="563">
        <v>17000000</v>
      </c>
      <c r="X31" s="563">
        <v>0</v>
      </c>
      <c r="Y31" s="563">
        <v>0</v>
      </c>
      <c r="Z31" s="563">
        <v>0</v>
      </c>
      <c r="AA31" s="563">
        <v>0</v>
      </c>
      <c r="AB31" s="563">
        <v>0</v>
      </c>
      <c r="AC31" s="563">
        <v>0</v>
      </c>
      <c r="AD31" s="563"/>
      <c r="AE31" s="563">
        <v>17000000</v>
      </c>
      <c r="AF31" s="564">
        <v>41731</v>
      </c>
      <c r="AG31" s="564">
        <v>49036</v>
      </c>
      <c r="AH31" s="563">
        <v>20000000</v>
      </c>
      <c r="AI31" s="565">
        <f t="shared" si="1"/>
        <v>8.0958904109589049</v>
      </c>
      <c r="AJ31" s="565">
        <v>20.013698630137</v>
      </c>
      <c r="AK31" s="566">
        <v>8.4500000000000006E-2</v>
      </c>
      <c r="AL31" s="567">
        <f t="shared" si="2"/>
        <v>8.0958904109589049</v>
      </c>
      <c r="AM31" s="567">
        <v>20.013698630137</v>
      </c>
      <c r="AN31" s="568">
        <v>8.4500000000000006E-2</v>
      </c>
      <c r="AO31" s="562" t="s">
        <v>977</v>
      </c>
      <c r="AP31" s="562" t="s">
        <v>978</v>
      </c>
    </row>
    <row r="32" spans="1:42" s="562" customFormat="1" ht="12" x14ac:dyDescent="0.25">
      <c r="A32" s="562" t="s">
        <v>1744</v>
      </c>
      <c r="B32" s="562" t="s">
        <v>987</v>
      </c>
      <c r="C32" s="562">
        <v>25</v>
      </c>
      <c r="D32" s="562" t="s">
        <v>30</v>
      </c>
      <c r="E32" s="562" t="s">
        <v>958</v>
      </c>
      <c r="F32" s="562" t="s">
        <v>959</v>
      </c>
      <c r="G32" s="562" t="s">
        <v>1659</v>
      </c>
      <c r="H32" s="562" t="s">
        <v>1660</v>
      </c>
      <c r="I32" s="562" t="s">
        <v>1661</v>
      </c>
      <c r="J32" s="562" t="s">
        <v>1662</v>
      </c>
      <c r="K32" s="562" t="s">
        <v>1741</v>
      </c>
      <c r="L32" s="562" t="s">
        <v>964</v>
      </c>
      <c r="M32" s="562" t="s">
        <v>970</v>
      </c>
      <c r="N32" s="562">
        <v>1</v>
      </c>
      <c r="O32" s="562">
        <v>1</v>
      </c>
      <c r="P32" s="562">
        <v>1</v>
      </c>
      <c r="Q32" s="562">
        <v>0</v>
      </c>
      <c r="R32" s="562">
        <v>0</v>
      </c>
      <c r="S32" s="562">
        <v>1</v>
      </c>
      <c r="T32" s="562">
        <v>1</v>
      </c>
      <c r="U32" s="562">
        <v>1</v>
      </c>
      <c r="V32" s="562">
        <v>0</v>
      </c>
      <c r="W32" s="563">
        <v>15205109.050000001</v>
      </c>
      <c r="X32" s="563">
        <v>0</v>
      </c>
      <c r="Y32" s="563">
        <v>0</v>
      </c>
      <c r="Z32" s="563">
        <v>0</v>
      </c>
      <c r="AA32" s="563">
        <v>0</v>
      </c>
      <c r="AB32" s="563">
        <v>0</v>
      </c>
      <c r="AC32" s="563">
        <v>0</v>
      </c>
      <c r="AD32" s="563"/>
      <c r="AE32" s="563">
        <v>15205109.050000001</v>
      </c>
      <c r="AF32" s="564">
        <v>41744</v>
      </c>
      <c r="AG32" s="564">
        <v>46127</v>
      </c>
      <c r="AH32" s="563">
        <v>91230654.299999997</v>
      </c>
      <c r="AI32" s="565">
        <f t="shared" si="1"/>
        <v>0.12602739726027398</v>
      </c>
      <c r="AJ32" s="565">
        <v>12.0082191780822</v>
      </c>
      <c r="AK32" s="566">
        <v>7.4999999999999997E-2</v>
      </c>
      <c r="AL32" s="567">
        <f t="shared" si="2"/>
        <v>0.12602739726027398</v>
      </c>
      <c r="AM32" s="567">
        <v>12.0082191780822</v>
      </c>
      <c r="AN32" s="568">
        <v>7.4999999999999997E-2</v>
      </c>
      <c r="AO32" s="562" t="s">
        <v>977</v>
      </c>
      <c r="AP32" s="562" t="s">
        <v>978</v>
      </c>
    </row>
    <row r="33" spans="1:42" s="562" customFormat="1" ht="12" x14ac:dyDescent="0.25">
      <c r="A33" s="562" t="s">
        <v>1757</v>
      </c>
      <c r="B33" s="562" t="s">
        <v>987</v>
      </c>
      <c r="C33" s="562">
        <v>28</v>
      </c>
      <c r="D33" s="562" t="s">
        <v>30</v>
      </c>
      <c r="E33" s="562" t="s">
        <v>958</v>
      </c>
      <c r="F33" s="562" t="s">
        <v>959</v>
      </c>
      <c r="G33" s="562" t="s">
        <v>1755</v>
      </c>
      <c r="H33" s="562" t="s">
        <v>1660</v>
      </c>
      <c r="I33" s="562" t="s">
        <v>1756</v>
      </c>
      <c r="J33" s="562" t="s">
        <v>1662</v>
      </c>
      <c r="K33" s="562" t="s">
        <v>1755</v>
      </c>
      <c r="L33" s="562" t="s">
        <v>964</v>
      </c>
      <c r="M33" s="562" t="s">
        <v>970</v>
      </c>
      <c r="N33" s="562">
        <v>1</v>
      </c>
      <c r="O33" s="562">
        <v>1</v>
      </c>
      <c r="P33" s="562">
        <v>1</v>
      </c>
      <c r="Q33" s="562">
        <v>0</v>
      </c>
      <c r="R33" s="562">
        <v>0</v>
      </c>
      <c r="S33" s="562">
        <v>0</v>
      </c>
      <c r="T33" s="562">
        <v>1</v>
      </c>
      <c r="U33" s="562">
        <v>1</v>
      </c>
      <c r="V33" s="562">
        <v>0</v>
      </c>
      <c r="W33" s="563">
        <v>1284789.3400000001</v>
      </c>
      <c r="X33" s="563">
        <v>0</v>
      </c>
      <c r="Y33" s="563">
        <v>0</v>
      </c>
      <c r="Z33" s="563">
        <v>0</v>
      </c>
      <c r="AA33" s="563">
        <v>0</v>
      </c>
      <c r="AB33" s="563">
        <v>0</v>
      </c>
      <c r="AC33" s="563">
        <v>0</v>
      </c>
      <c r="AD33" s="563"/>
      <c r="AE33" s="563">
        <v>1284789.3400000001</v>
      </c>
      <c r="AF33" s="564">
        <v>41751</v>
      </c>
      <c r="AG33" s="564">
        <v>49056</v>
      </c>
      <c r="AH33" s="563">
        <v>1284789.3400000001</v>
      </c>
      <c r="AI33" s="565">
        <f t="shared" si="1"/>
        <v>8.1506849315068486</v>
      </c>
      <c r="AJ33" s="565">
        <v>20.013698630137</v>
      </c>
      <c r="AK33" s="566">
        <v>7.4999999999999997E-3</v>
      </c>
      <c r="AL33" s="567">
        <f t="shared" si="2"/>
        <v>8.1506849315068486</v>
      </c>
      <c r="AM33" s="567">
        <v>20.013698630137</v>
      </c>
      <c r="AN33" s="568">
        <v>7.4999999999999997E-3</v>
      </c>
      <c r="AO33" s="562" t="s">
        <v>977</v>
      </c>
      <c r="AP33" s="562" t="s">
        <v>978</v>
      </c>
    </row>
    <row r="34" spans="1:42" s="562" customFormat="1" ht="12" x14ac:dyDescent="0.25">
      <c r="A34" s="562" t="s">
        <v>1745</v>
      </c>
      <c r="B34" s="562" t="s">
        <v>987</v>
      </c>
      <c r="C34" s="562">
        <v>36</v>
      </c>
      <c r="D34" s="562" t="s">
        <v>30</v>
      </c>
      <c r="E34" s="562" t="s">
        <v>958</v>
      </c>
      <c r="F34" s="562" t="s">
        <v>959</v>
      </c>
      <c r="G34" s="562" t="s">
        <v>1659</v>
      </c>
      <c r="H34" s="562" t="s">
        <v>1660</v>
      </c>
      <c r="I34" s="562" t="s">
        <v>1661</v>
      </c>
      <c r="J34" s="562" t="s">
        <v>1662</v>
      </c>
      <c r="K34" s="562" t="s">
        <v>1741</v>
      </c>
      <c r="L34" s="562" t="s">
        <v>964</v>
      </c>
      <c r="M34" s="562" t="s">
        <v>970</v>
      </c>
      <c r="N34" s="562">
        <v>1</v>
      </c>
      <c r="O34" s="562">
        <v>1</v>
      </c>
      <c r="P34" s="562">
        <v>1</v>
      </c>
      <c r="Q34" s="562">
        <v>0</v>
      </c>
      <c r="R34" s="562">
        <v>0</v>
      </c>
      <c r="S34" s="562">
        <v>1</v>
      </c>
      <c r="T34" s="562">
        <v>1</v>
      </c>
      <c r="U34" s="562">
        <v>1</v>
      </c>
      <c r="V34" s="562">
        <v>0</v>
      </c>
      <c r="W34" s="563">
        <v>12541242.27</v>
      </c>
      <c r="X34" s="563">
        <v>0</v>
      </c>
      <c r="Y34" s="563">
        <v>0</v>
      </c>
      <c r="Z34" s="563">
        <v>0</v>
      </c>
      <c r="AA34" s="563">
        <v>0</v>
      </c>
      <c r="AB34" s="563">
        <v>0</v>
      </c>
      <c r="AC34" s="563">
        <v>0</v>
      </c>
      <c r="AD34" s="563"/>
      <c r="AE34" s="563">
        <v>12541242.27</v>
      </c>
      <c r="AF34" s="564">
        <v>41774</v>
      </c>
      <c r="AG34" s="564">
        <v>46157</v>
      </c>
      <c r="AH34" s="563">
        <v>75247453.769999996</v>
      </c>
      <c r="AI34" s="565">
        <f t="shared" si="1"/>
        <v>0.20821917808219179</v>
      </c>
      <c r="AJ34" s="565">
        <v>12.0082191780822</v>
      </c>
      <c r="AK34" s="566">
        <v>7.4999999999999997E-2</v>
      </c>
      <c r="AL34" s="567">
        <f t="shared" si="2"/>
        <v>0.20821917808219179</v>
      </c>
      <c r="AM34" s="567">
        <v>12.0082191780822</v>
      </c>
      <c r="AN34" s="568">
        <v>7.4999999999999997E-2</v>
      </c>
      <c r="AO34" s="562" t="s">
        <v>977</v>
      </c>
      <c r="AP34" s="562" t="s">
        <v>978</v>
      </c>
    </row>
    <row r="35" spans="1:42" s="562" customFormat="1" ht="12" x14ac:dyDescent="0.25">
      <c r="A35" s="562" t="s">
        <v>986</v>
      </c>
      <c r="B35" s="562" t="s">
        <v>987</v>
      </c>
      <c r="C35" s="562">
        <v>40</v>
      </c>
      <c r="D35" s="562" t="s">
        <v>30</v>
      </c>
      <c r="E35" s="562" t="s">
        <v>958</v>
      </c>
      <c r="F35" s="562" t="s">
        <v>959</v>
      </c>
      <c r="G35" s="562" t="s">
        <v>973</v>
      </c>
      <c r="H35" s="562" t="s">
        <v>974</v>
      </c>
      <c r="I35" s="562" t="s">
        <v>975</v>
      </c>
      <c r="J35" s="562" t="s">
        <v>4998</v>
      </c>
      <c r="K35" s="562" t="s">
        <v>976</v>
      </c>
      <c r="L35" s="562" t="s">
        <v>964</v>
      </c>
      <c r="M35" s="562" t="s">
        <v>970</v>
      </c>
      <c r="N35" s="562">
        <v>1</v>
      </c>
      <c r="O35" s="562">
        <v>1</v>
      </c>
      <c r="P35" s="562">
        <v>1</v>
      </c>
      <c r="Q35" s="562">
        <v>1</v>
      </c>
      <c r="R35" s="562">
        <v>1</v>
      </c>
      <c r="S35" s="562">
        <v>1</v>
      </c>
      <c r="T35" s="562">
        <v>0</v>
      </c>
      <c r="U35" s="562">
        <v>0</v>
      </c>
      <c r="V35" s="562">
        <v>0</v>
      </c>
      <c r="W35" s="563">
        <v>28583.35</v>
      </c>
      <c r="X35" s="563">
        <v>0</v>
      </c>
      <c r="Y35" s="563">
        <v>0</v>
      </c>
      <c r="Z35" s="563">
        <v>0</v>
      </c>
      <c r="AA35" s="563">
        <v>0</v>
      </c>
      <c r="AB35" s="563">
        <v>0</v>
      </c>
      <c r="AC35" s="563">
        <v>0</v>
      </c>
      <c r="AD35" s="563"/>
      <c r="AE35" s="563">
        <v>28583.35</v>
      </c>
      <c r="AF35" s="564">
        <v>41780</v>
      </c>
      <c r="AG35" s="564">
        <v>47259</v>
      </c>
      <c r="AH35" s="563">
        <v>49000</v>
      </c>
      <c r="AI35" s="565">
        <f t="shared" si="1"/>
        <v>3.2273972602739724</v>
      </c>
      <c r="AJ35" s="565">
        <v>15.0109589041096</v>
      </c>
      <c r="AK35" s="566">
        <v>7.6999999999999999E-2</v>
      </c>
      <c r="AL35" s="567">
        <f t="shared" si="2"/>
        <v>3.2273972602739724</v>
      </c>
      <c r="AM35" s="567">
        <v>15.0109589041096</v>
      </c>
      <c r="AN35" s="568">
        <v>7.6999999999999999E-2</v>
      </c>
      <c r="AO35" s="562" t="s">
        <v>977</v>
      </c>
      <c r="AP35" s="562" t="s">
        <v>978</v>
      </c>
    </row>
    <row r="36" spans="1:42" s="562" customFormat="1" ht="12" x14ac:dyDescent="0.25">
      <c r="A36" s="562" t="s">
        <v>988</v>
      </c>
      <c r="B36" s="562" t="s">
        <v>987</v>
      </c>
      <c r="C36" s="562">
        <v>41</v>
      </c>
      <c r="D36" s="562" t="s">
        <v>30</v>
      </c>
      <c r="E36" s="562" t="s">
        <v>958</v>
      </c>
      <c r="F36" s="562" t="s">
        <v>959</v>
      </c>
      <c r="G36" s="562" t="s">
        <v>973</v>
      </c>
      <c r="H36" s="562" t="s">
        <v>974</v>
      </c>
      <c r="I36" s="562" t="s">
        <v>975</v>
      </c>
      <c r="J36" s="562" t="s">
        <v>4998</v>
      </c>
      <c r="K36" s="562" t="s">
        <v>976</v>
      </c>
      <c r="L36" s="562" t="s">
        <v>964</v>
      </c>
      <c r="M36" s="562" t="s">
        <v>970</v>
      </c>
      <c r="N36" s="562">
        <v>1</v>
      </c>
      <c r="O36" s="562">
        <v>1</v>
      </c>
      <c r="P36" s="562">
        <v>1</v>
      </c>
      <c r="Q36" s="562">
        <v>1</v>
      </c>
      <c r="R36" s="562">
        <v>1</v>
      </c>
      <c r="S36" s="562">
        <v>1</v>
      </c>
      <c r="T36" s="562">
        <v>0</v>
      </c>
      <c r="U36" s="562">
        <v>0</v>
      </c>
      <c r="V36" s="562">
        <v>0</v>
      </c>
      <c r="W36" s="563">
        <v>72333.350000000006</v>
      </c>
      <c r="X36" s="563">
        <v>0</v>
      </c>
      <c r="Y36" s="563">
        <v>0</v>
      </c>
      <c r="Z36" s="563">
        <v>0</v>
      </c>
      <c r="AA36" s="563">
        <v>0</v>
      </c>
      <c r="AB36" s="563">
        <v>0</v>
      </c>
      <c r="AC36" s="563">
        <v>0</v>
      </c>
      <c r="AD36" s="563"/>
      <c r="AE36" s="563">
        <v>72333.350000000006</v>
      </c>
      <c r="AF36" s="564">
        <v>41781</v>
      </c>
      <c r="AG36" s="564">
        <v>47260</v>
      </c>
      <c r="AH36" s="563">
        <v>124000</v>
      </c>
      <c r="AI36" s="565">
        <f t="shared" si="1"/>
        <v>3.2301369863013698</v>
      </c>
      <c r="AJ36" s="565">
        <v>15.0109589041096</v>
      </c>
      <c r="AK36" s="566">
        <v>7.6999999999999999E-2</v>
      </c>
      <c r="AL36" s="567">
        <f t="shared" si="2"/>
        <v>3.2301369863013698</v>
      </c>
      <c r="AM36" s="567">
        <v>15.0109589041096</v>
      </c>
      <c r="AN36" s="568">
        <v>7.6999999999999999E-2</v>
      </c>
      <c r="AO36" s="562" t="s">
        <v>977</v>
      </c>
      <c r="AP36" s="562" t="s">
        <v>978</v>
      </c>
    </row>
    <row r="37" spans="1:42" s="562" customFormat="1" ht="12" x14ac:dyDescent="0.25">
      <c r="A37" s="562" t="s">
        <v>1667</v>
      </c>
      <c r="B37" s="562" t="s">
        <v>987</v>
      </c>
      <c r="C37" s="562">
        <v>46</v>
      </c>
      <c r="D37" s="562" t="s">
        <v>30</v>
      </c>
      <c r="E37" s="562" t="s">
        <v>958</v>
      </c>
      <c r="F37" s="562" t="s">
        <v>959</v>
      </c>
      <c r="G37" s="562" t="s">
        <v>1659</v>
      </c>
      <c r="H37" s="562" t="s">
        <v>1660</v>
      </c>
      <c r="I37" s="562" t="s">
        <v>1661</v>
      </c>
      <c r="J37" s="562" t="s">
        <v>1662</v>
      </c>
      <c r="K37" s="562" t="s">
        <v>1663</v>
      </c>
      <c r="L37" s="562" t="s">
        <v>964</v>
      </c>
      <c r="M37" s="562" t="s">
        <v>970</v>
      </c>
      <c r="N37" s="562">
        <v>1</v>
      </c>
      <c r="O37" s="562">
        <v>1</v>
      </c>
      <c r="P37" s="562">
        <v>1</v>
      </c>
      <c r="Q37" s="562">
        <v>0</v>
      </c>
      <c r="R37" s="562">
        <v>0</v>
      </c>
      <c r="S37" s="562">
        <v>1</v>
      </c>
      <c r="T37" s="562">
        <v>1</v>
      </c>
      <c r="U37" s="562">
        <v>1</v>
      </c>
      <c r="V37" s="562">
        <v>0</v>
      </c>
      <c r="W37" s="563">
        <v>9090909.0999999996</v>
      </c>
      <c r="X37" s="563">
        <v>0</v>
      </c>
      <c r="Y37" s="563">
        <v>0</v>
      </c>
      <c r="Z37" s="563">
        <v>0</v>
      </c>
      <c r="AA37" s="563">
        <v>0</v>
      </c>
      <c r="AB37" s="563">
        <v>0</v>
      </c>
      <c r="AC37" s="563">
        <v>0</v>
      </c>
      <c r="AD37" s="563"/>
      <c r="AE37" s="563">
        <v>9090909.0999999996</v>
      </c>
      <c r="AF37" s="564">
        <v>41789</v>
      </c>
      <c r="AG37" s="564">
        <v>46172</v>
      </c>
      <c r="AH37" s="563">
        <v>100000000</v>
      </c>
      <c r="AI37" s="565">
        <f t="shared" si="1"/>
        <v>0.24931506849315069</v>
      </c>
      <c r="AJ37" s="565">
        <v>12.0082191780822</v>
      </c>
      <c r="AK37" s="566">
        <v>7.4999999999999997E-2</v>
      </c>
      <c r="AL37" s="567">
        <f t="shared" si="2"/>
        <v>0.24931506849315069</v>
      </c>
      <c r="AM37" s="567">
        <v>12.0082191780822</v>
      </c>
      <c r="AN37" s="568">
        <v>7.4999999999999997E-2</v>
      </c>
      <c r="AO37" s="562" t="s">
        <v>977</v>
      </c>
      <c r="AP37" s="562" t="s">
        <v>978</v>
      </c>
    </row>
    <row r="38" spans="1:42" s="562" customFormat="1" ht="12" x14ac:dyDescent="0.25">
      <c r="A38" s="562" t="s">
        <v>989</v>
      </c>
      <c r="B38" s="562" t="s">
        <v>987</v>
      </c>
      <c r="C38" s="562">
        <v>47</v>
      </c>
      <c r="D38" s="562" t="s">
        <v>30</v>
      </c>
      <c r="E38" s="562" t="s">
        <v>958</v>
      </c>
      <c r="F38" s="562" t="s">
        <v>959</v>
      </c>
      <c r="G38" s="562" t="s">
        <v>973</v>
      </c>
      <c r="H38" s="562" t="s">
        <v>974</v>
      </c>
      <c r="I38" s="562" t="s">
        <v>975</v>
      </c>
      <c r="J38" s="562" t="s">
        <v>4998</v>
      </c>
      <c r="K38" s="562" t="s">
        <v>976</v>
      </c>
      <c r="L38" s="562" t="s">
        <v>964</v>
      </c>
      <c r="M38" s="562" t="s">
        <v>970</v>
      </c>
      <c r="N38" s="562">
        <v>1</v>
      </c>
      <c r="O38" s="562">
        <v>1</v>
      </c>
      <c r="P38" s="562">
        <v>1</v>
      </c>
      <c r="Q38" s="562">
        <v>1</v>
      </c>
      <c r="R38" s="562">
        <v>1</v>
      </c>
      <c r="S38" s="562">
        <v>1</v>
      </c>
      <c r="T38" s="562">
        <v>0</v>
      </c>
      <c r="U38" s="562">
        <v>0</v>
      </c>
      <c r="V38" s="562">
        <v>0</v>
      </c>
      <c r="W38" s="563">
        <v>2916.65</v>
      </c>
      <c r="X38" s="563">
        <v>0</v>
      </c>
      <c r="Y38" s="563">
        <v>0</v>
      </c>
      <c r="Z38" s="563">
        <v>0</v>
      </c>
      <c r="AA38" s="563">
        <v>0</v>
      </c>
      <c r="AB38" s="563">
        <v>0</v>
      </c>
      <c r="AC38" s="563">
        <v>0</v>
      </c>
      <c r="AD38" s="563"/>
      <c r="AE38" s="563">
        <v>2916.65</v>
      </c>
      <c r="AF38" s="564">
        <v>41789</v>
      </c>
      <c r="AG38" s="564">
        <v>47268</v>
      </c>
      <c r="AH38" s="563">
        <v>5000</v>
      </c>
      <c r="AI38" s="565">
        <f t="shared" si="1"/>
        <v>3.2520547945205478</v>
      </c>
      <c r="AJ38" s="565">
        <v>15.0109589041096</v>
      </c>
      <c r="AK38" s="566">
        <v>7.6999999999999999E-2</v>
      </c>
      <c r="AL38" s="567">
        <f t="shared" si="2"/>
        <v>3.2520547945205478</v>
      </c>
      <c r="AM38" s="567">
        <v>15.0109589041096</v>
      </c>
      <c r="AN38" s="568">
        <v>7.6999999999999999E-2</v>
      </c>
      <c r="AO38" s="562" t="s">
        <v>977</v>
      </c>
      <c r="AP38" s="562" t="s">
        <v>978</v>
      </c>
    </row>
    <row r="39" spans="1:42" s="562" customFormat="1" ht="12" x14ac:dyDescent="0.25">
      <c r="A39" s="562" t="s">
        <v>1771</v>
      </c>
      <c r="B39" s="562" t="s">
        <v>987</v>
      </c>
      <c r="C39" s="562">
        <v>48</v>
      </c>
      <c r="D39" s="562" t="s">
        <v>30</v>
      </c>
      <c r="E39" s="562" t="s">
        <v>958</v>
      </c>
      <c r="F39" s="562" t="s">
        <v>959</v>
      </c>
      <c r="G39" s="562" t="s">
        <v>1759</v>
      </c>
      <c r="H39" s="562" t="s">
        <v>1660</v>
      </c>
      <c r="I39" s="562" t="s">
        <v>1661</v>
      </c>
      <c r="J39" s="562" t="s">
        <v>1662</v>
      </c>
      <c r="K39" s="562" t="s">
        <v>1759</v>
      </c>
      <c r="L39" s="562" t="s">
        <v>964</v>
      </c>
      <c r="M39" s="562" t="s">
        <v>970</v>
      </c>
      <c r="N39" s="562">
        <v>1</v>
      </c>
      <c r="O39" s="562">
        <v>1</v>
      </c>
      <c r="P39" s="562">
        <v>1</v>
      </c>
      <c r="Q39" s="562">
        <v>0</v>
      </c>
      <c r="R39" s="562">
        <v>0</v>
      </c>
      <c r="S39" s="562">
        <v>1</v>
      </c>
      <c r="T39" s="562">
        <v>1</v>
      </c>
      <c r="U39" s="562">
        <v>1</v>
      </c>
      <c r="V39" s="562">
        <v>0</v>
      </c>
      <c r="W39" s="563">
        <v>6800000</v>
      </c>
      <c r="X39" s="563">
        <v>0</v>
      </c>
      <c r="Y39" s="563">
        <v>0</v>
      </c>
      <c r="Z39" s="563">
        <v>0</v>
      </c>
      <c r="AA39" s="563">
        <v>0</v>
      </c>
      <c r="AB39" s="563">
        <v>0</v>
      </c>
      <c r="AC39" s="563">
        <v>0</v>
      </c>
      <c r="AD39" s="563"/>
      <c r="AE39" s="563">
        <v>6800000</v>
      </c>
      <c r="AF39" s="564">
        <v>41789</v>
      </c>
      <c r="AG39" s="564">
        <v>49094</v>
      </c>
      <c r="AH39" s="563">
        <v>8000000</v>
      </c>
      <c r="AI39" s="565">
        <f t="shared" si="1"/>
        <v>8.2547945205479447</v>
      </c>
      <c r="AJ39" s="565">
        <v>20.013698630137</v>
      </c>
      <c r="AK39" s="566">
        <v>8.4500000000000006E-2</v>
      </c>
      <c r="AL39" s="567">
        <f t="shared" si="2"/>
        <v>8.2547945205479447</v>
      </c>
      <c r="AM39" s="567">
        <v>20.013698630137</v>
      </c>
      <c r="AN39" s="568">
        <v>8.4500000000000006E-2</v>
      </c>
      <c r="AO39" s="562" t="s">
        <v>977</v>
      </c>
      <c r="AP39" s="562" t="s">
        <v>978</v>
      </c>
    </row>
    <row r="40" spans="1:42" s="562" customFormat="1" ht="12" x14ac:dyDescent="0.25">
      <c r="A40" s="562" t="s">
        <v>990</v>
      </c>
      <c r="B40" s="562" t="s">
        <v>987</v>
      </c>
      <c r="C40" s="562">
        <v>50</v>
      </c>
      <c r="D40" s="562" t="s">
        <v>30</v>
      </c>
      <c r="E40" s="562" t="s">
        <v>958</v>
      </c>
      <c r="F40" s="562" t="s">
        <v>959</v>
      </c>
      <c r="G40" s="562" t="s">
        <v>973</v>
      </c>
      <c r="H40" s="562" t="s">
        <v>974</v>
      </c>
      <c r="I40" s="562" t="s">
        <v>975</v>
      </c>
      <c r="J40" s="562" t="s">
        <v>4998</v>
      </c>
      <c r="K40" s="562" t="s">
        <v>976</v>
      </c>
      <c r="L40" s="562" t="s">
        <v>964</v>
      </c>
      <c r="M40" s="562" t="s">
        <v>970</v>
      </c>
      <c r="N40" s="562">
        <v>1</v>
      </c>
      <c r="O40" s="562">
        <v>1</v>
      </c>
      <c r="P40" s="562">
        <v>1</v>
      </c>
      <c r="Q40" s="562">
        <v>1</v>
      </c>
      <c r="R40" s="562">
        <v>1</v>
      </c>
      <c r="S40" s="562">
        <v>1</v>
      </c>
      <c r="T40" s="562">
        <v>0</v>
      </c>
      <c r="U40" s="562">
        <v>0</v>
      </c>
      <c r="V40" s="562">
        <v>0</v>
      </c>
      <c r="W40" s="563">
        <v>15750</v>
      </c>
      <c r="X40" s="563">
        <v>0</v>
      </c>
      <c r="Y40" s="563">
        <v>0</v>
      </c>
      <c r="Z40" s="563">
        <v>0</v>
      </c>
      <c r="AA40" s="563">
        <v>0</v>
      </c>
      <c r="AB40" s="563">
        <v>0</v>
      </c>
      <c r="AC40" s="563">
        <v>0</v>
      </c>
      <c r="AD40" s="563"/>
      <c r="AE40" s="563">
        <v>15750</v>
      </c>
      <c r="AF40" s="564">
        <v>41795</v>
      </c>
      <c r="AG40" s="564">
        <v>47274</v>
      </c>
      <c r="AH40" s="563">
        <v>27000</v>
      </c>
      <c r="AI40" s="565">
        <f t="shared" si="1"/>
        <v>3.2684931506849315</v>
      </c>
      <c r="AJ40" s="565">
        <v>15.0109589041096</v>
      </c>
      <c r="AK40" s="566">
        <v>7.6999999999999999E-2</v>
      </c>
      <c r="AL40" s="567">
        <f t="shared" si="2"/>
        <v>3.2684931506849315</v>
      </c>
      <c r="AM40" s="567">
        <v>15.0109589041096</v>
      </c>
      <c r="AN40" s="568">
        <v>7.6999999999999999E-2</v>
      </c>
      <c r="AO40" s="562" t="s">
        <v>977</v>
      </c>
      <c r="AP40" s="562" t="s">
        <v>978</v>
      </c>
    </row>
    <row r="41" spans="1:42" s="562" customFormat="1" ht="12" x14ac:dyDescent="0.25">
      <c r="A41" s="562" t="s">
        <v>991</v>
      </c>
      <c r="B41" s="562" t="s">
        <v>987</v>
      </c>
      <c r="C41" s="562">
        <v>56</v>
      </c>
      <c r="D41" s="562" t="s">
        <v>30</v>
      </c>
      <c r="E41" s="562" t="s">
        <v>958</v>
      </c>
      <c r="F41" s="562" t="s">
        <v>959</v>
      </c>
      <c r="G41" s="562" t="s">
        <v>973</v>
      </c>
      <c r="H41" s="562" t="s">
        <v>974</v>
      </c>
      <c r="I41" s="562" t="s">
        <v>975</v>
      </c>
      <c r="J41" s="562" t="s">
        <v>4998</v>
      </c>
      <c r="K41" s="562" t="s">
        <v>976</v>
      </c>
      <c r="L41" s="562" t="s">
        <v>964</v>
      </c>
      <c r="M41" s="562" t="s">
        <v>970</v>
      </c>
      <c r="N41" s="562">
        <v>1</v>
      </c>
      <c r="O41" s="562">
        <v>1</v>
      </c>
      <c r="P41" s="562">
        <v>1</v>
      </c>
      <c r="Q41" s="562">
        <v>1</v>
      </c>
      <c r="R41" s="562">
        <v>1</v>
      </c>
      <c r="S41" s="562">
        <v>1</v>
      </c>
      <c r="T41" s="562">
        <v>0</v>
      </c>
      <c r="U41" s="562">
        <v>0</v>
      </c>
      <c r="V41" s="562">
        <v>0</v>
      </c>
      <c r="W41" s="563">
        <v>11666.65</v>
      </c>
      <c r="X41" s="563">
        <v>0</v>
      </c>
      <c r="Y41" s="563">
        <v>0</v>
      </c>
      <c r="Z41" s="563">
        <v>0</v>
      </c>
      <c r="AA41" s="563">
        <v>0</v>
      </c>
      <c r="AB41" s="563">
        <v>0</v>
      </c>
      <c r="AC41" s="563">
        <v>0</v>
      </c>
      <c r="AD41" s="563"/>
      <c r="AE41" s="563">
        <v>11666.65</v>
      </c>
      <c r="AF41" s="564">
        <v>41814</v>
      </c>
      <c r="AG41" s="564">
        <v>47293</v>
      </c>
      <c r="AH41" s="563">
        <v>20000</v>
      </c>
      <c r="AI41" s="565">
        <f t="shared" si="1"/>
        <v>3.3205479452054796</v>
      </c>
      <c r="AJ41" s="565">
        <v>15.0109589041096</v>
      </c>
      <c r="AK41" s="566">
        <v>7.6999999999999999E-2</v>
      </c>
      <c r="AL41" s="567">
        <f t="shared" si="2"/>
        <v>3.3205479452054796</v>
      </c>
      <c r="AM41" s="567">
        <v>15.0109589041096</v>
      </c>
      <c r="AN41" s="568">
        <v>7.6999999999999999E-2</v>
      </c>
      <c r="AO41" s="562" t="s">
        <v>977</v>
      </c>
      <c r="AP41" s="562" t="s">
        <v>978</v>
      </c>
    </row>
    <row r="42" spans="1:42" s="562" customFormat="1" ht="12" x14ac:dyDescent="0.25">
      <c r="A42" s="562" t="s">
        <v>1713</v>
      </c>
      <c r="B42" s="562" t="s">
        <v>987</v>
      </c>
      <c r="C42" s="562">
        <v>57</v>
      </c>
      <c r="D42" s="562" t="s">
        <v>30</v>
      </c>
      <c r="E42" s="562" t="s">
        <v>958</v>
      </c>
      <c r="F42" s="562" t="s">
        <v>959</v>
      </c>
      <c r="G42" s="562" t="s">
        <v>156</v>
      </c>
      <c r="H42" s="562" t="s">
        <v>1660</v>
      </c>
      <c r="I42" s="562" t="s">
        <v>962</v>
      </c>
      <c r="J42" s="562" t="s">
        <v>1662</v>
      </c>
      <c r="K42" s="562" t="s">
        <v>156</v>
      </c>
      <c r="L42" s="562" t="s">
        <v>964</v>
      </c>
      <c r="M42" s="562" t="s">
        <v>970</v>
      </c>
      <c r="N42" s="562">
        <v>1</v>
      </c>
      <c r="O42" s="562">
        <v>1</v>
      </c>
      <c r="P42" s="562">
        <v>1</v>
      </c>
      <c r="Q42" s="562">
        <v>0</v>
      </c>
      <c r="R42" s="562">
        <v>1</v>
      </c>
      <c r="S42" s="562">
        <v>1</v>
      </c>
      <c r="T42" s="562">
        <v>1</v>
      </c>
      <c r="U42" s="562">
        <v>0</v>
      </c>
      <c r="V42" s="562">
        <v>0</v>
      </c>
      <c r="W42" s="563">
        <v>595000</v>
      </c>
      <c r="X42" s="563">
        <v>0</v>
      </c>
      <c r="Y42" s="563">
        <v>0</v>
      </c>
      <c r="Z42" s="563">
        <v>0</v>
      </c>
      <c r="AA42" s="563">
        <v>0</v>
      </c>
      <c r="AB42" s="563">
        <v>0</v>
      </c>
      <c r="AC42" s="563">
        <v>0</v>
      </c>
      <c r="AD42" s="563"/>
      <c r="AE42" s="563">
        <v>595000</v>
      </c>
      <c r="AF42" s="564">
        <v>41815</v>
      </c>
      <c r="AG42" s="564">
        <v>49120</v>
      </c>
      <c r="AH42" s="563">
        <v>700000</v>
      </c>
      <c r="AI42" s="565">
        <f t="shared" si="1"/>
        <v>8.3260273972602743</v>
      </c>
      <c r="AJ42" s="565">
        <v>20.013698630137</v>
      </c>
      <c r="AK42" s="566">
        <v>8.4500000000000006E-2</v>
      </c>
      <c r="AL42" s="567">
        <f t="shared" si="2"/>
        <v>8.3260273972602743</v>
      </c>
      <c r="AM42" s="567">
        <v>20.013698630137</v>
      </c>
      <c r="AN42" s="568">
        <v>8.4500000000000006E-2</v>
      </c>
      <c r="AO42" s="562" t="s">
        <v>977</v>
      </c>
      <c r="AP42" s="562" t="s">
        <v>978</v>
      </c>
    </row>
    <row r="43" spans="1:42" s="562" customFormat="1" ht="12" x14ac:dyDescent="0.25">
      <c r="A43" s="562" t="s">
        <v>992</v>
      </c>
      <c r="B43" s="562" t="s">
        <v>987</v>
      </c>
      <c r="C43" s="562">
        <v>64</v>
      </c>
      <c r="D43" s="562" t="s">
        <v>30</v>
      </c>
      <c r="E43" s="562" t="s">
        <v>958</v>
      </c>
      <c r="F43" s="562" t="s">
        <v>959</v>
      </c>
      <c r="G43" s="562" t="s">
        <v>973</v>
      </c>
      <c r="H43" s="562" t="s">
        <v>974</v>
      </c>
      <c r="I43" s="562" t="s">
        <v>975</v>
      </c>
      <c r="J43" s="562" t="s">
        <v>4998</v>
      </c>
      <c r="K43" s="562" t="s">
        <v>976</v>
      </c>
      <c r="L43" s="562" t="s">
        <v>964</v>
      </c>
      <c r="M43" s="562" t="s">
        <v>970</v>
      </c>
      <c r="N43" s="562">
        <v>1</v>
      </c>
      <c r="O43" s="562">
        <v>1</v>
      </c>
      <c r="P43" s="562">
        <v>1</v>
      </c>
      <c r="Q43" s="562">
        <v>1</v>
      </c>
      <c r="R43" s="562">
        <v>1</v>
      </c>
      <c r="S43" s="562">
        <v>1</v>
      </c>
      <c r="T43" s="562">
        <v>0</v>
      </c>
      <c r="U43" s="562">
        <v>0</v>
      </c>
      <c r="V43" s="562">
        <v>0</v>
      </c>
      <c r="W43" s="563">
        <v>58500</v>
      </c>
      <c r="X43" s="563">
        <v>0</v>
      </c>
      <c r="Y43" s="563">
        <v>0</v>
      </c>
      <c r="Z43" s="563">
        <v>0</v>
      </c>
      <c r="AA43" s="563">
        <v>0</v>
      </c>
      <c r="AB43" s="563">
        <v>0</v>
      </c>
      <c r="AC43" s="563">
        <v>0</v>
      </c>
      <c r="AD43" s="563"/>
      <c r="AE43" s="563">
        <v>58500</v>
      </c>
      <c r="AF43" s="564">
        <v>41963</v>
      </c>
      <c r="AG43" s="564">
        <v>49268</v>
      </c>
      <c r="AH43" s="563">
        <v>65000</v>
      </c>
      <c r="AI43" s="565">
        <f t="shared" si="1"/>
        <v>8.7315068493150694</v>
      </c>
      <c r="AJ43" s="565">
        <v>20.013698630137</v>
      </c>
      <c r="AK43" s="566">
        <v>8.4500000000000006E-2</v>
      </c>
      <c r="AL43" s="567">
        <f t="shared" si="2"/>
        <v>8.7315068493150694</v>
      </c>
      <c r="AM43" s="567">
        <v>20.013698630137</v>
      </c>
      <c r="AN43" s="568">
        <v>8.4500000000000006E-2</v>
      </c>
      <c r="AO43" s="562" t="s">
        <v>977</v>
      </c>
      <c r="AP43" s="562" t="s">
        <v>978</v>
      </c>
    </row>
    <row r="44" spans="1:42" s="562" customFormat="1" ht="12" x14ac:dyDescent="0.25">
      <c r="A44" s="562" t="s">
        <v>993</v>
      </c>
      <c r="B44" s="562" t="s">
        <v>987</v>
      </c>
      <c r="C44" s="562">
        <v>65</v>
      </c>
      <c r="D44" s="562" t="s">
        <v>30</v>
      </c>
      <c r="E44" s="562" t="s">
        <v>958</v>
      </c>
      <c r="F44" s="562" t="s">
        <v>959</v>
      </c>
      <c r="G44" s="562" t="s">
        <v>973</v>
      </c>
      <c r="H44" s="562" t="s">
        <v>974</v>
      </c>
      <c r="I44" s="562" t="s">
        <v>975</v>
      </c>
      <c r="J44" s="562" t="s">
        <v>4998</v>
      </c>
      <c r="K44" s="562" t="s">
        <v>976</v>
      </c>
      <c r="L44" s="562" t="s">
        <v>964</v>
      </c>
      <c r="M44" s="562" t="s">
        <v>970</v>
      </c>
      <c r="N44" s="562">
        <v>1</v>
      </c>
      <c r="O44" s="562">
        <v>1</v>
      </c>
      <c r="P44" s="562">
        <v>1</v>
      </c>
      <c r="Q44" s="562">
        <v>1</v>
      </c>
      <c r="R44" s="562">
        <v>1</v>
      </c>
      <c r="S44" s="562">
        <v>1</v>
      </c>
      <c r="T44" s="562">
        <v>0</v>
      </c>
      <c r="U44" s="562">
        <v>0</v>
      </c>
      <c r="V44" s="562">
        <v>0</v>
      </c>
      <c r="W44" s="563">
        <v>108000</v>
      </c>
      <c r="X44" s="563">
        <v>0</v>
      </c>
      <c r="Y44" s="563">
        <v>0</v>
      </c>
      <c r="Z44" s="563">
        <v>0</v>
      </c>
      <c r="AA44" s="563">
        <v>0</v>
      </c>
      <c r="AB44" s="563">
        <v>0</v>
      </c>
      <c r="AC44" s="563">
        <v>0</v>
      </c>
      <c r="AD44" s="563"/>
      <c r="AE44" s="563">
        <v>108000</v>
      </c>
      <c r="AF44" s="564">
        <v>41967</v>
      </c>
      <c r="AG44" s="564">
        <v>49272</v>
      </c>
      <c r="AH44" s="563">
        <v>120000</v>
      </c>
      <c r="AI44" s="565">
        <f t="shared" si="1"/>
        <v>8.742465753424657</v>
      </c>
      <c r="AJ44" s="565">
        <v>20.013698630137</v>
      </c>
      <c r="AK44" s="566">
        <v>8.4500000000000006E-2</v>
      </c>
      <c r="AL44" s="567">
        <f t="shared" si="2"/>
        <v>8.742465753424657</v>
      </c>
      <c r="AM44" s="567">
        <v>20.013698630137</v>
      </c>
      <c r="AN44" s="568">
        <v>8.4500000000000006E-2</v>
      </c>
      <c r="AO44" s="562" t="s">
        <v>977</v>
      </c>
      <c r="AP44" s="562" t="s">
        <v>978</v>
      </c>
    </row>
    <row r="45" spans="1:42" s="562" customFormat="1" ht="12" x14ac:dyDescent="0.25">
      <c r="A45" s="562" t="s">
        <v>994</v>
      </c>
      <c r="B45" s="562" t="s">
        <v>987</v>
      </c>
      <c r="C45" s="562">
        <v>66</v>
      </c>
      <c r="D45" s="562" t="s">
        <v>30</v>
      </c>
      <c r="E45" s="562" t="s">
        <v>958</v>
      </c>
      <c r="F45" s="562" t="s">
        <v>959</v>
      </c>
      <c r="G45" s="562" t="s">
        <v>973</v>
      </c>
      <c r="H45" s="562" t="s">
        <v>974</v>
      </c>
      <c r="I45" s="562" t="s">
        <v>975</v>
      </c>
      <c r="J45" s="562" t="s">
        <v>4998</v>
      </c>
      <c r="K45" s="562" t="s">
        <v>976</v>
      </c>
      <c r="L45" s="562" t="s">
        <v>964</v>
      </c>
      <c r="M45" s="562" t="s">
        <v>970</v>
      </c>
      <c r="N45" s="562">
        <v>1</v>
      </c>
      <c r="O45" s="562">
        <v>1</v>
      </c>
      <c r="P45" s="562">
        <v>1</v>
      </c>
      <c r="Q45" s="562">
        <v>1</v>
      </c>
      <c r="R45" s="562">
        <v>1</v>
      </c>
      <c r="S45" s="562">
        <v>1</v>
      </c>
      <c r="T45" s="562">
        <v>0</v>
      </c>
      <c r="U45" s="562">
        <v>0</v>
      </c>
      <c r="V45" s="562">
        <v>0</v>
      </c>
      <c r="W45" s="563">
        <v>13500</v>
      </c>
      <c r="X45" s="563">
        <v>0</v>
      </c>
      <c r="Y45" s="563">
        <v>0</v>
      </c>
      <c r="Z45" s="563">
        <v>0</v>
      </c>
      <c r="AA45" s="563">
        <v>0</v>
      </c>
      <c r="AB45" s="563">
        <v>0</v>
      </c>
      <c r="AC45" s="563">
        <v>0</v>
      </c>
      <c r="AD45" s="563"/>
      <c r="AE45" s="563">
        <v>13500</v>
      </c>
      <c r="AF45" s="564">
        <v>41970</v>
      </c>
      <c r="AG45" s="564">
        <v>49275</v>
      </c>
      <c r="AH45" s="563">
        <v>15000</v>
      </c>
      <c r="AI45" s="565">
        <f t="shared" si="1"/>
        <v>8.75068493150685</v>
      </c>
      <c r="AJ45" s="565">
        <v>20.013698630137</v>
      </c>
      <c r="AK45" s="566">
        <v>8.4500000000000006E-2</v>
      </c>
      <c r="AL45" s="567">
        <f t="shared" si="2"/>
        <v>8.75068493150685</v>
      </c>
      <c r="AM45" s="567">
        <v>20.013698630137</v>
      </c>
      <c r="AN45" s="568">
        <v>8.4500000000000006E-2</v>
      </c>
      <c r="AO45" s="562" t="s">
        <v>977</v>
      </c>
      <c r="AP45" s="562" t="s">
        <v>978</v>
      </c>
    </row>
    <row r="46" spans="1:42" s="562" customFormat="1" ht="12" x14ac:dyDescent="0.25">
      <c r="A46" s="562" t="s">
        <v>995</v>
      </c>
      <c r="B46" s="562" t="s">
        <v>987</v>
      </c>
      <c r="C46" s="562">
        <v>70</v>
      </c>
      <c r="D46" s="562" t="s">
        <v>30</v>
      </c>
      <c r="E46" s="562" t="s">
        <v>958</v>
      </c>
      <c r="F46" s="562" t="s">
        <v>959</v>
      </c>
      <c r="G46" s="562" t="s">
        <v>973</v>
      </c>
      <c r="H46" s="562" t="s">
        <v>974</v>
      </c>
      <c r="I46" s="562" t="s">
        <v>975</v>
      </c>
      <c r="J46" s="562" t="s">
        <v>4998</v>
      </c>
      <c r="K46" s="562" t="s">
        <v>976</v>
      </c>
      <c r="L46" s="562" t="s">
        <v>964</v>
      </c>
      <c r="M46" s="562" t="s">
        <v>970</v>
      </c>
      <c r="N46" s="562">
        <v>1</v>
      </c>
      <c r="O46" s="562">
        <v>1</v>
      </c>
      <c r="P46" s="562">
        <v>1</v>
      </c>
      <c r="Q46" s="562">
        <v>1</v>
      </c>
      <c r="R46" s="562">
        <v>1</v>
      </c>
      <c r="S46" s="562">
        <v>1</v>
      </c>
      <c r="T46" s="562">
        <v>0</v>
      </c>
      <c r="U46" s="562">
        <v>0</v>
      </c>
      <c r="V46" s="562">
        <v>0</v>
      </c>
      <c r="W46" s="563">
        <v>45000</v>
      </c>
      <c r="X46" s="563">
        <v>0</v>
      </c>
      <c r="Y46" s="563">
        <v>0</v>
      </c>
      <c r="Z46" s="563">
        <v>0</v>
      </c>
      <c r="AA46" s="563">
        <v>0</v>
      </c>
      <c r="AB46" s="563">
        <v>0</v>
      </c>
      <c r="AC46" s="563">
        <v>0</v>
      </c>
      <c r="AD46" s="563"/>
      <c r="AE46" s="563">
        <v>45000</v>
      </c>
      <c r="AF46" s="564">
        <v>41997</v>
      </c>
      <c r="AG46" s="564">
        <v>49302</v>
      </c>
      <c r="AH46" s="563">
        <v>50000</v>
      </c>
      <c r="AI46" s="565">
        <f t="shared" si="1"/>
        <v>8.8246575342465761</v>
      </c>
      <c r="AJ46" s="565">
        <v>20.013698630137</v>
      </c>
      <c r="AK46" s="566">
        <v>8.4500000000000006E-2</v>
      </c>
      <c r="AL46" s="567">
        <f t="shared" si="2"/>
        <v>8.8246575342465761</v>
      </c>
      <c r="AM46" s="567">
        <v>20.013698630137</v>
      </c>
      <c r="AN46" s="568">
        <v>8.4500000000000006E-2</v>
      </c>
      <c r="AO46" s="562" t="s">
        <v>977</v>
      </c>
      <c r="AP46" s="562" t="s">
        <v>978</v>
      </c>
    </row>
    <row r="47" spans="1:42" s="562" customFormat="1" ht="12" x14ac:dyDescent="0.25">
      <c r="A47" s="562" t="s">
        <v>1772</v>
      </c>
      <c r="B47" s="562" t="s">
        <v>997</v>
      </c>
      <c r="C47" s="562">
        <v>4</v>
      </c>
      <c r="D47" s="562" t="s">
        <v>30</v>
      </c>
      <c r="E47" s="562" t="s">
        <v>958</v>
      </c>
      <c r="F47" s="562" t="s">
        <v>959</v>
      </c>
      <c r="G47" s="562" t="s">
        <v>1759</v>
      </c>
      <c r="H47" s="562" t="s">
        <v>1660</v>
      </c>
      <c r="I47" s="562" t="s">
        <v>1661</v>
      </c>
      <c r="J47" s="562" t="s">
        <v>1662</v>
      </c>
      <c r="K47" s="562" t="s">
        <v>1759</v>
      </c>
      <c r="L47" s="562" t="s">
        <v>964</v>
      </c>
      <c r="M47" s="562" t="s">
        <v>970</v>
      </c>
      <c r="N47" s="562">
        <v>1</v>
      </c>
      <c r="O47" s="562">
        <v>1</v>
      </c>
      <c r="P47" s="562">
        <v>1</v>
      </c>
      <c r="Q47" s="562">
        <v>0</v>
      </c>
      <c r="R47" s="562">
        <v>0</v>
      </c>
      <c r="S47" s="562">
        <v>1</v>
      </c>
      <c r="T47" s="562">
        <v>1</v>
      </c>
      <c r="U47" s="562">
        <v>1</v>
      </c>
      <c r="V47" s="562">
        <v>0</v>
      </c>
      <c r="W47" s="563">
        <v>5833333.3499999996</v>
      </c>
      <c r="X47" s="563">
        <v>0</v>
      </c>
      <c r="Y47" s="563">
        <v>0</v>
      </c>
      <c r="Z47" s="563">
        <v>0</v>
      </c>
      <c r="AA47" s="563">
        <v>0</v>
      </c>
      <c r="AB47" s="563">
        <v>0</v>
      </c>
      <c r="AC47" s="563">
        <v>0</v>
      </c>
      <c r="AD47" s="563"/>
      <c r="AE47" s="563">
        <v>5833333.3499999996</v>
      </c>
      <c r="AF47" s="564">
        <v>41801</v>
      </c>
      <c r="AG47" s="564">
        <v>47280</v>
      </c>
      <c r="AH47" s="563">
        <v>10000000</v>
      </c>
      <c r="AI47" s="565">
        <f t="shared" si="1"/>
        <v>3.2849315068493152</v>
      </c>
      <c r="AJ47" s="565">
        <v>15.0109589041096</v>
      </c>
      <c r="AK47" s="566">
        <v>7.6999999999999999E-2</v>
      </c>
      <c r="AL47" s="567">
        <f t="shared" si="2"/>
        <v>3.2849315068493152</v>
      </c>
      <c r="AM47" s="567">
        <v>15.0109589041096</v>
      </c>
      <c r="AN47" s="568">
        <v>7.6999999999999999E-2</v>
      </c>
      <c r="AO47" s="562" t="s">
        <v>977</v>
      </c>
      <c r="AP47" s="562" t="s">
        <v>978</v>
      </c>
    </row>
    <row r="48" spans="1:42" s="562" customFormat="1" ht="12" x14ac:dyDescent="0.25">
      <c r="A48" s="562" t="s">
        <v>1773</v>
      </c>
      <c r="B48" s="562" t="s">
        <v>997</v>
      </c>
      <c r="C48" s="562">
        <v>5</v>
      </c>
      <c r="D48" s="562" t="s">
        <v>30</v>
      </c>
      <c r="E48" s="562" t="s">
        <v>958</v>
      </c>
      <c r="F48" s="562" t="s">
        <v>959</v>
      </c>
      <c r="G48" s="562" t="s">
        <v>1759</v>
      </c>
      <c r="H48" s="562" t="s">
        <v>1660</v>
      </c>
      <c r="I48" s="562" t="s">
        <v>1661</v>
      </c>
      <c r="J48" s="562" t="s">
        <v>1662</v>
      </c>
      <c r="K48" s="562" t="s">
        <v>1759</v>
      </c>
      <c r="L48" s="562" t="s">
        <v>964</v>
      </c>
      <c r="M48" s="562" t="s">
        <v>970</v>
      </c>
      <c r="N48" s="562">
        <v>1</v>
      </c>
      <c r="O48" s="562">
        <v>1</v>
      </c>
      <c r="P48" s="562">
        <v>1</v>
      </c>
      <c r="Q48" s="562">
        <v>0</v>
      </c>
      <c r="R48" s="562">
        <v>0</v>
      </c>
      <c r="S48" s="562">
        <v>1</v>
      </c>
      <c r="T48" s="562">
        <v>1</v>
      </c>
      <c r="U48" s="562">
        <v>1</v>
      </c>
      <c r="V48" s="562">
        <v>0</v>
      </c>
      <c r="W48" s="563">
        <v>8500000</v>
      </c>
      <c r="X48" s="563">
        <v>0</v>
      </c>
      <c r="Y48" s="563">
        <v>0</v>
      </c>
      <c r="Z48" s="563">
        <v>0</v>
      </c>
      <c r="AA48" s="563">
        <v>0</v>
      </c>
      <c r="AB48" s="563">
        <v>0</v>
      </c>
      <c r="AC48" s="563">
        <v>0</v>
      </c>
      <c r="AD48" s="563"/>
      <c r="AE48" s="563">
        <v>8500000</v>
      </c>
      <c r="AF48" s="564">
        <v>41801</v>
      </c>
      <c r="AG48" s="564">
        <v>49106</v>
      </c>
      <c r="AH48" s="563">
        <v>10000000</v>
      </c>
      <c r="AI48" s="565">
        <f t="shared" si="1"/>
        <v>8.287671232876713</v>
      </c>
      <c r="AJ48" s="565">
        <v>20.013698630137</v>
      </c>
      <c r="AK48" s="566">
        <v>8.4500000000000006E-2</v>
      </c>
      <c r="AL48" s="567">
        <f t="shared" si="2"/>
        <v>8.287671232876713</v>
      </c>
      <c r="AM48" s="567">
        <v>20.013698630137</v>
      </c>
      <c r="AN48" s="568">
        <v>8.4500000000000006E-2</v>
      </c>
      <c r="AO48" s="562" t="s">
        <v>977</v>
      </c>
      <c r="AP48" s="562" t="s">
        <v>978</v>
      </c>
    </row>
    <row r="49" spans="1:42" s="562" customFormat="1" ht="12" x14ac:dyDescent="0.25">
      <c r="A49" s="562" t="s">
        <v>1774</v>
      </c>
      <c r="B49" s="562" t="s">
        <v>997</v>
      </c>
      <c r="C49" s="562">
        <v>7</v>
      </c>
      <c r="D49" s="562" t="s">
        <v>30</v>
      </c>
      <c r="E49" s="562" t="s">
        <v>958</v>
      </c>
      <c r="F49" s="562" t="s">
        <v>959</v>
      </c>
      <c r="G49" s="562" t="s">
        <v>1759</v>
      </c>
      <c r="H49" s="562" t="s">
        <v>1660</v>
      </c>
      <c r="I49" s="562" t="s">
        <v>1661</v>
      </c>
      <c r="J49" s="562" t="s">
        <v>1662</v>
      </c>
      <c r="K49" s="562" t="s">
        <v>1759</v>
      </c>
      <c r="L49" s="562" t="s">
        <v>964</v>
      </c>
      <c r="M49" s="562" t="s">
        <v>970</v>
      </c>
      <c r="N49" s="562">
        <v>1</v>
      </c>
      <c r="O49" s="562">
        <v>1</v>
      </c>
      <c r="P49" s="562">
        <v>1</v>
      </c>
      <c r="Q49" s="562">
        <v>0</v>
      </c>
      <c r="R49" s="562">
        <v>0</v>
      </c>
      <c r="S49" s="562">
        <v>1</v>
      </c>
      <c r="T49" s="562">
        <v>1</v>
      </c>
      <c r="U49" s="562">
        <v>1</v>
      </c>
      <c r="V49" s="562">
        <v>0</v>
      </c>
      <c r="W49" s="563">
        <v>2916666.65</v>
      </c>
      <c r="X49" s="563">
        <v>0</v>
      </c>
      <c r="Y49" s="563">
        <v>0</v>
      </c>
      <c r="Z49" s="563">
        <v>0</v>
      </c>
      <c r="AA49" s="563">
        <v>0</v>
      </c>
      <c r="AB49" s="563">
        <v>0</v>
      </c>
      <c r="AC49" s="563">
        <v>0</v>
      </c>
      <c r="AD49" s="563"/>
      <c r="AE49" s="563">
        <v>2916666.65</v>
      </c>
      <c r="AF49" s="564">
        <v>41802</v>
      </c>
      <c r="AG49" s="564">
        <v>47281</v>
      </c>
      <c r="AH49" s="563">
        <v>5000000</v>
      </c>
      <c r="AI49" s="565">
        <f t="shared" si="1"/>
        <v>3.2876712328767121</v>
      </c>
      <c r="AJ49" s="565">
        <v>15.0109589041096</v>
      </c>
      <c r="AK49" s="566">
        <v>7.6999999999999999E-2</v>
      </c>
      <c r="AL49" s="567">
        <f t="shared" si="2"/>
        <v>3.2876712328767121</v>
      </c>
      <c r="AM49" s="567">
        <v>15.0109589041096</v>
      </c>
      <c r="AN49" s="568">
        <v>7.6999999999999999E-2</v>
      </c>
      <c r="AO49" s="562" t="s">
        <v>977</v>
      </c>
      <c r="AP49" s="562" t="s">
        <v>978</v>
      </c>
    </row>
    <row r="50" spans="1:42" s="562" customFormat="1" ht="12" x14ac:dyDescent="0.25">
      <c r="A50" s="562" t="s">
        <v>1775</v>
      </c>
      <c r="B50" s="562" t="s">
        <v>997</v>
      </c>
      <c r="C50" s="562">
        <v>8</v>
      </c>
      <c r="D50" s="562" t="s">
        <v>30</v>
      </c>
      <c r="E50" s="562" t="s">
        <v>958</v>
      </c>
      <c r="F50" s="562" t="s">
        <v>959</v>
      </c>
      <c r="G50" s="562" t="s">
        <v>1759</v>
      </c>
      <c r="H50" s="562" t="s">
        <v>1660</v>
      </c>
      <c r="I50" s="562" t="s">
        <v>1661</v>
      </c>
      <c r="J50" s="562" t="s">
        <v>1662</v>
      </c>
      <c r="K50" s="562" t="s">
        <v>1759</v>
      </c>
      <c r="L50" s="562" t="s">
        <v>964</v>
      </c>
      <c r="M50" s="562" t="s">
        <v>970</v>
      </c>
      <c r="N50" s="562">
        <v>1</v>
      </c>
      <c r="O50" s="562">
        <v>1</v>
      </c>
      <c r="P50" s="562">
        <v>1</v>
      </c>
      <c r="Q50" s="562">
        <v>0</v>
      </c>
      <c r="R50" s="562">
        <v>0</v>
      </c>
      <c r="S50" s="562">
        <v>1</v>
      </c>
      <c r="T50" s="562">
        <v>1</v>
      </c>
      <c r="U50" s="562">
        <v>1</v>
      </c>
      <c r="V50" s="562">
        <v>0</v>
      </c>
      <c r="W50" s="563">
        <v>3825000</v>
      </c>
      <c r="X50" s="563">
        <v>0</v>
      </c>
      <c r="Y50" s="563">
        <v>0</v>
      </c>
      <c r="Z50" s="563">
        <v>0</v>
      </c>
      <c r="AA50" s="563">
        <v>0</v>
      </c>
      <c r="AB50" s="563">
        <v>0</v>
      </c>
      <c r="AC50" s="563">
        <v>0</v>
      </c>
      <c r="AD50" s="563"/>
      <c r="AE50" s="563">
        <v>3825000</v>
      </c>
      <c r="AF50" s="564">
        <v>41802</v>
      </c>
      <c r="AG50" s="564">
        <v>49107</v>
      </c>
      <c r="AH50" s="563">
        <v>4500000</v>
      </c>
      <c r="AI50" s="565">
        <f t="shared" si="1"/>
        <v>8.2904109589041095</v>
      </c>
      <c r="AJ50" s="565">
        <v>20.013698630137</v>
      </c>
      <c r="AK50" s="566">
        <v>8.4500000000000006E-2</v>
      </c>
      <c r="AL50" s="567">
        <f t="shared" si="2"/>
        <v>8.2904109589041095</v>
      </c>
      <c r="AM50" s="567">
        <v>20.013698630137</v>
      </c>
      <c r="AN50" s="568">
        <v>8.4500000000000006E-2</v>
      </c>
      <c r="AO50" s="562" t="s">
        <v>977</v>
      </c>
      <c r="AP50" s="562" t="s">
        <v>978</v>
      </c>
    </row>
    <row r="51" spans="1:42" s="562" customFormat="1" ht="12" x14ac:dyDescent="0.25">
      <c r="A51" s="562" t="s">
        <v>1746</v>
      </c>
      <c r="B51" s="562" t="s">
        <v>997</v>
      </c>
      <c r="C51" s="562">
        <v>9</v>
      </c>
      <c r="D51" s="562" t="s">
        <v>30</v>
      </c>
      <c r="E51" s="562" t="s">
        <v>958</v>
      </c>
      <c r="F51" s="562" t="s">
        <v>959</v>
      </c>
      <c r="G51" s="562" t="s">
        <v>1659</v>
      </c>
      <c r="H51" s="562" t="s">
        <v>1660</v>
      </c>
      <c r="I51" s="562" t="s">
        <v>1661</v>
      </c>
      <c r="J51" s="562" t="s">
        <v>1662</v>
      </c>
      <c r="K51" s="562" t="s">
        <v>1741</v>
      </c>
      <c r="L51" s="562" t="s">
        <v>964</v>
      </c>
      <c r="M51" s="562" t="s">
        <v>970</v>
      </c>
      <c r="N51" s="562">
        <v>1</v>
      </c>
      <c r="O51" s="562">
        <v>1</v>
      </c>
      <c r="P51" s="562">
        <v>1</v>
      </c>
      <c r="Q51" s="562">
        <v>0</v>
      </c>
      <c r="R51" s="562">
        <v>0</v>
      </c>
      <c r="S51" s="562">
        <v>1</v>
      </c>
      <c r="T51" s="562">
        <v>1</v>
      </c>
      <c r="U51" s="562">
        <v>1</v>
      </c>
      <c r="V51" s="562">
        <v>0</v>
      </c>
      <c r="W51" s="563">
        <v>9735543.1099999994</v>
      </c>
      <c r="X51" s="563">
        <v>0</v>
      </c>
      <c r="Y51" s="563">
        <v>0</v>
      </c>
      <c r="Z51" s="563">
        <v>0</v>
      </c>
      <c r="AA51" s="563">
        <v>0</v>
      </c>
      <c r="AB51" s="563">
        <v>0</v>
      </c>
      <c r="AC51" s="563">
        <v>0</v>
      </c>
      <c r="AD51" s="563"/>
      <c r="AE51" s="563">
        <v>9735543.1099999994</v>
      </c>
      <c r="AF51" s="564">
        <v>41803</v>
      </c>
      <c r="AG51" s="564">
        <v>46186</v>
      </c>
      <c r="AH51" s="563">
        <v>58413258.609999999</v>
      </c>
      <c r="AI51" s="565">
        <f t="shared" si="1"/>
        <v>0.28767123287671231</v>
      </c>
      <c r="AJ51" s="565">
        <v>12.0082191780822</v>
      </c>
      <c r="AK51" s="566">
        <v>7.4999999999999997E-2</v>
      </c>
      <c r="AL51" s="567">
        <f t="shared" si="2"/>
        <v>0.28767123287671231</v>
      </c>
      <c r="AM51" s="567">
        <v>12.0082191780822</v>
      </c>
      <c r="AN51" s="568">
        <v>7.4999999999999997E-2</v>
      </c>
      <c r="AO51" s="562" t="s">
        <v>977</v>
      </c>
      <c r="AP51" s="562" t="s">
        <v>978</v>
      </c>
    </row>
    <row r="52" spans="1:42" s="562" customFormat="1" ht="12" x14ac:dyDescent="0.25">
      <c r="A52" s="562" t="s">
        <v>1776</v>
      </c>
      <c r="B52" s="562" t="s">
        <v>997</v>
      </c>
      <c r="C52" s="562">
        <v>13</v>
      </c>
      <c r="D52" s="562" t="s">
        <v>30</v>
      </c>
      <c r="E52" s="562" t="s">
        <v>958</v>
      </c>
      <c r="F52" s="562" t="s">
        <v>959</v>
      </c>
      <c r="G52" s="562" t="s">
        <v>1759</v>
      </c>
      <c r="H52" s="562" t="s">
        <v>1660</v>
      </c>
      <c r="I52" s="562" t="s">
        <v>1661</v>
      </c>
      <c r="J52" s="562" t="s">
        <v>1662</v>
      </c>
      <c r="K52" s="562" t="s">
        <v>1759</v>
      </c>
      <c r="L52" s="562" t="s">
        <v>964</v>
      </c>
      <c r="M52" s="562" t="s">
        <v>970</v>
      </c>
      <c r="N52" s="562">
        <v>1</v>
      </c>
      <c r="O52" s="562">
        <v>1</v>
      </c>
      <c r="P52" s="562">
        <v>1</v>
      </c>
      <c r="Q52" s="562">
        <v>0</v>
      </c>
      <c r="R52" s="562">
        <v>0</v>
      </c>
      <c r="S52" s="562">
        <v>1</v>
      </c>
      <c r="T52" s="562">
        <v>1</v>
      </c>
      <c r="U52" s="562">
        <v>1</v>
      </c>
      <c r="V52" s="562">
        <v>0</v>
      </c>
      <c r="W52" s="563">
        <v>2916666.65</v>
      </c>
      <c r="X52" s="563">
        <v>0</v>
      </c>
      <c r="Y52" s="563">
        <v>0</v>
      </c>
      <c r="Z52" s="563">
        <v>0</v>
      </c>
      <c r="AA52" s="563">
        <v>0</v>
      </c>
      <c r="AB52" s="563">
        <v>0</v>
      </c>
      <c r="AC52" s="563">
        <v>0</v>
      </c>
      <c r="AD52" s="563"/>
      <c r="AE52" s="563">
        <v>2916666.65</v>
      </c>
      <c r="AF52" s="564">
        <v>41821</v>
      </c>
      <c r="AG52" s="564">
        <v>47300</v>
      </c>
      <c r="AH52" s="563">
        <v>5000000</v>
      </c>
      <c r="AI52" s="565">
        <f t="shared" si="1"/>
        <v>3.3397260273972602</v>
      </c>
      <c r="AJ52" s="565">
        <v>15.0109589041096</v>
      </c>
      <c r="AK52" s="566">
        <v>7.6999999999999999E-2</v>
      </c>
      <c r="AL52" s="567">
        <f t="shared" si="2"/>
        <v>3.3397260273972602</v>
      </c>
      <c r="AM52" s="567">
        <v>15.0109589041096</v>
      </c>
      <c r="AN52" s="568">
        <v>7.6999999999999999E-2</v>
      </c>
      <c r="AO52" s="562" t="s">
        <v>977</v>
      </c>
      <c r="AP52" s="562" t="s">
        <v>978</v>
      </c>
    </row>
    <row r="53" spans="1:42" s="562" customFormat="1" ht="12" x14ac:dyDescent="0.25">
      <c r="A53" s="562" t="s">
        <v>1777</v>
      </c>
      <c r="B53" s="562" t="s">
        <v>997</v>
      </c>
      <c r="C53" s="562">
        <v>14</v>
      </c>
      <c r="D53" s="562" t="s">
        <v>30</v>
      </c>
      <c r="E53" s="562" t="s">
        <v>958</v>
      </c>
      <c r="F53" s="562" t="s">
        <v>959</v>
      </c>
      <c r="G53" s="562" t="s">
        <v>1759</v>
      </c>
      <c r="H53" s="562" t="s">
        <v>1660</v>
      </c>
      <c r="I53" s="562" t="s">
        <v>1661</v>
      </c>
      <c r="J53" s="562" t="s">
        <v>1662</v>
      </c>
      <c r="K53" s="562" t="s">
        <v>1759</v>
      </c>
      <c r="L53" s="562" t="s">
        <v>964</v>
      </c>
      <c r="M53" s="562" t="s">
        <v>970</v>
      </c>
      <c r="N53" s="562">
        <v>1</v>
      </c>
      <c r="O53" s="562">
        <v>1</v>
      </c>
      <c r="P53" s="562">
        <v>1</v>
      </c>
      <c r="Q53" s="562">
        <v>0</v>
      </c>
      <c r="R53" s="562">
        <v>0</v>
      </c>
      <c r="S53" s="562">
        <v>1</v>
      </c>
      <c r="T53" s="562">
        <v>1</v>
      </c>
      <c r="U53" s="562">
        <v>1</v>
      </c>
      <c r="V53" s="562">
        <v>0</v>
      </c>
      <c r="W53" s="563">
        <v>12750000</v>
      </c>
      <c r="X53" s="563">
        <v>0</v>
      </c>
      <c r="Y53" s="563">
        <v>0</v>
      </c>
      <c r="Z53" s="563">
        <v>0</v>
      </c>
      <c r="AA53" s="563">
        <v>0</v>
      </c>
      <c r="AB53" s="563">
        <v>0</v>
      </c>
      <c r="AC53" s="563">
        <v>0</v>
      </c>
      <c r="AD53" s="563"/>
      <c r="AE53" s="563">
        <v>12750000</v>
      </c>
      <c r="AF53" s="564">
        <v>41821</v>
      </c>
      <c r="AG53" s="564">
        <v>49126</v>
      </c>
      <c r="AH53" s="563">
        <v>15000000</v>
      </c>
      <c r="AI53" s="565">
        <f t="shared" si="1"/>
        <v>8.3424657534246567</v>
      </c>
      <c r="AJ53" s="565">
        <v>20.013698630137</v>
      </c>
      <c r="AK53" s="566">
        <v>8.4500000000000006E-2</v>
      </c>
      <c r="AL53" s="567">
        <f t="shared" si="2"/>
        <v>8.3424657534246567</v>
      </c>
      <c r="AM53" s="567">
        <v>20.013698630137</v>
      </c>
      <c r="AN53" s="568">
        <v>8.4500000000000006E-2</v>
      </c>
      <c r="AO53" s="562" t="s">
        <v>977</v>
      </c>
      <c r="AP53" s="562" t="s">
        <v>978</v>
      </c>
    </row>
    <row r="54" spans="1:42" s="562" customFormat="1" ht="12" x14ac:dyDescent="0.25">
      <c r="A54" s="562" t="s">
        <v>1747</v>
      </c>
      <c r="B54" s="562" t="s">
        <v>997</v>
      </c>
      <c r="C54" s="562">
        <v>17</v>
      </c>
      <c r="D54" s="562" t="s">
        <v>30</v>
      </c>
      <c r="E54" s="562" t="s">
        <v>958</v>
      </c>
      <c r="F54" s="562" t="s">
        <v>959</v>
      </c>
      <c r="G54" s="562" t="s">
        <v>1659</v>
      </c>
      <c r="H54" s="562" t="s">
        <v>1660</v>
      </c>
      <c r="I54" s="562" t="s">
        <v>1661</v>
      </c>
      <c r="J54" s="562" t="s">
        <v>1662</v>
      </c>
      <c r="K54" s="562" t="s">
        <v>1741</v>
      </c>
      <c r="L54" s="562" t="s">
        <v>964</v>
      </c>
      <c r="M54" s="562" t="s">
        <v>970</v>
      </c>
      <c r="N54" s="562">
        <v>1</v>
      </c>
      <c r="O54" s="562">
        <v>1</v>
      </c>
      <c r="P54" s="562">
        <v>1</v>
      </c>
      <c r="Q54" s="562">
        <v>0</v>
      </c>
      <c r="R54" s="562">
        <v>0</v>
      </c>
      <c r="S54" s="562">
        <v>1</v>
      </c>
      <c r="T54" s="562">
        <v>1</v>
      </c>
      <c r="U54" s="562">
        <v>1</v>
      </c>
      <c r="V54" s="562">
        <v>0</v>
      </c>
      <c r="W54" s="563">
        <v>12564333.390000001</v>
      </c>
      <c r="X54" s="563">
        <v>0</v>
      </c>
      <c r="Y54" s="563">
        <v>0</v>
      </c>
      <c r="Z54" s="563">
        <v>0</v>
      </c>
      <c r="AA54" s="563">
        <v>0</v>
      </c>
      <c r="AB54" s="563">
        <v>0</v>
      </c>
      <c r="AC54" s="563">
        <v>0</v>
      </c>
      <c r="AD54" s="563"/>
      <c r="AE54" s="563">
        <v>12564333.390000001</v>
      </c>
      <c r="AF54" s="564">
        <v>41835</v>
      </c>
      <c r="AG54" s="564">
        <v>46218</v>
      </c>
      <c r="AH54" s="563">
        <v>75386000.239999995</v>
      </c>
      <c r="AI54" s="565">
        <f t="shared" si="1"/>
        <v>0.37534246575342467</v>
      </c>
      <c r="AJ54" s="565">
        <v>12.0082191780822</v>
      </c>
      <c r="AK54" s="566">
        <v>7.4999999999999997E-2</v>
      </c>
      <c r="AL54" s="567">
        <f t="shared" si="2"/>
        <v>0.37534246575342467</v>
      </c>
      <c r="AM54" s="567">
        <v>12.0082191780822</v>
      </c>
      <c r="AN54" s="568">
        <v>7.4999999999999997E-2</v>
      </c>
      <c r="AO54" s="562" t="s">
        <v>977</v>
      </c>
      <c r="AP54" s="562" t="s">
        <v>978</v>
      </c>
    </row>
    <row r="55" spans="1:42" s="562" customFormat="1" ht="12" x14ac:dyDescent="0.25">
      <c r="A55" s="562" t="s">
        <v>1778</v>
      </c>
      <c r="B55" s="562" t="s">
        <v>997</v>
      </c>
      <c r="C55" s="562">
        <v>18</v>
      </c>
      <c r="D55" s="562" t="s">
        <v>30</v>
      </c>
      <c r="E55" s="562" t="s">
        <v>958</v>
      </c>
      <c r="F55" s="562" t="s">
        <v>959</v>
      </c>
      <c r="G55" s="562" t="s">
        <v>1759</v>
      </c>
      <c r="H55" s="562" t="s">
        <v>1660</v>
      </c>
      <c r="I55" s="562" t="s">
        <v>1661</v>
      </c>
      <c r="J55" s="562" t="s">
        <v>1662</v>
      </c>
      <c r="K55" s="562" t="s">
        <v>1759</v>
      </c>
      <c r="L55" s="562" t="s">
        <v>964</v>
      </c>
      <c r="M55" s="562" t="s">
        <v>970</v>
      </c>
      <c r="N55" s="562">
        <v>1</v>
      </c>
      <c r="O55" s="562">
        <v>1</v>
      </c>
      <c r="P55" s="562">
        <v>1</v>
      </c>
      <c r="Q55" s="562">
        <v>0</v>
      </c>
      <c r="R55" s="562">
        <v>0</v>
      </c>
      <c r="S55" s="562">
        <v>1</v>
      </c>
      <c r="T55" s="562">
        <v>1</v>
      </c>
      <c r="U55" s="562">
        <v>1</v>
      </c>
      <c r="V55" s="562">
        <v>0</v>
      </c>
      <c r="W55" s="563">
        <v>8500000</v>
      </c>
      <c r="X55" s="563">
        <v>0</v>
      </c>
      <c r="Y55" s="563">
        <v>0</v>
      </c>
      <c r="Z55" s="563">
        <v>0</v>
      </c>
      <c r="AA55" s="563">
        <v>0</v>
      </c>
      <c r="AB55" s="563">
        <v>0</v>
      </c>
      <c r="AC55" s="563">
        <v>0</v>
      </c>
      <c r="AD55" s="563"/>
      <c r="AE55" s="563">
        <v>8500000</v>
      </c>
      <c r="AF55" s="564">
        <v>41837</v>
      </c>
      <c r="AG55" s="564">
        <v>49142</v>
      </c>
      <c r="AH55" s="563">
        <v>10000000</v>
      </c>
      <c r="AI55" s="565">
        <f t="shared" si="1"/>
        <v>8.3863013698630144</v>
      </c>
      <c r="AJ55" s="565">
        <v>20.013698630137</v>
      </c>
      <c r="AK55" s="566">
        <v>8.4500000000000006E-2</v>
      </c>
      <c r="AL55" s="567">
        <f t="shared" si="2"/>
        <v>8.3863013698630144</v>
      </c>
      <c r="AM55" s="567">
        <v>20.013698630137</v>
      </c>
      <c r="AN55" s="568">
        <v>8.4500000000000006E-2</v>
      </c>
      <c r="AO55" s="562" t="s">
        <v>977</v>
      </c>
      <c r="AP55" s="562" t="s">
        <v>978</v>
      </c>
    </row>
    <row r="56" spans="1:42" s="562" customFormat="1" ht="12" x14ac:dyDescent="0.25">
      <c r="A56" s="562" t="s">
        <v>1668</v>
      </c>
      <c r="B56" s="562" t="s">
        <v>997</v>
      </c>
      <c r="C56" s="562">
        <v>28</v>
      </c>
      <c r="D56" s="562" t="s">
        <v>30</v>
      </c>
      <c r="E56" s="562" t="s">
        <v>958</v>
      </c>
      <c r="F56" s="562" t="s">
        <v>959</v>
      </c>
      <c r="G56" s="562" t="s">
        <v>1659</v>
      </c>
      <c r="H56" s="562" t="s">
        <v>1660</v>
      </c>
      <c r="I56" s="562" t="s">
        <v>1661</v>
      </c>
      <c r="J56" s="562" t="s">
        <v>1662</v>
      </c>
      <c r="K56" s="562" t="s">
        <v>1663</v>
      </c>
      <c r="L56" s="562" t="s">
        <v>964</v>
      </c>
      <c r="M56" s="562" t="s">
        <v>970</v>
      </c>
      <c r="N56" s="562">
        <v>1</v>
      </c>
      <c r="O56" s="562">
        <v>1</v>
      </c>
      <c r="P56" s="562">
        <v>1</v>
      </c>
      <c r="Q56" s="562">
        <v>0</v>
      </c>
      <c r="R56" s="562">
        <v>0</v>
      </c>
      <c r="S56" s="562">
        <v>1</v>
      </c>
      <c r="T56" s="562">
        <v>1</v>
      </c>
      <c r="U56" s="562">
        <v>1</v>
      </c>
      <c r="V56" s="562">
        <v>0</v>
      </c>
      <c r="W56" s="563">
        <v>26666666.68</v>
      </c>
      <c r="X56" s="563">
        <v>0</v>
      </c>
      <c r="Y56" s="563">
        <v>13333333.33</v>
      </c>
      <c r="Z56" s="563">
        <v>1000000</v>
      </c>
      <c r="AA56" s="563">
        <v>0</v>
      </c>
      <c r="AB56" s="563">
        <v>0</v>
      </c>
      <c r="AC56" s="563">
        <v>0</v>
      </c>
      <c r="AD56" s="563"/>
      <c r="AE56" s="563">
        <v>13333333.35</v>
      </c>
      <c r="AF56" s="564">
        <v>41873</v>
      </c>
      <c r="AG56" s="564">
        <v>46256</v>
      </c>
      <c r="AH56" s="563">
        <v>80000000</v>
      </c>
      <c r="AI56" s="565">
        <f t="shared" si="1"/>
        <v>0.47945205479452052</v>
      </c>
      <c r="AJ56" s="565">
        <v>12.0082191780822</v>
      </c>
      <c r="AK56" s="566">
        <v>7.4999999999999997E-2</v>
      </c>
      <c r="AL56" s="567">
        <f t="shared" si="2"/>
        <v>0.47945205479452052</v>
      </c>
      <c r="AM56" s="567">
        <v>12.0082191780822</v>
      </c>
      <c r="AN56" s="568">
        <v>7.4999999999999997E-2</v>
      </c>
      <c r="AO56" s="562" t="s">
        <v>977</v>
      </c>
      <c r="AP56" s="562" t="s">
        <v>978</v>
      </c>
    </row>
    <row r="57" spans="1:42" s="562" customFormat="1" ht="12" x14ac:dyDescent="0.25">
      <c r="A57" s="562" t="s">
        <v>1779</v>
      </c>
      <c r="B57" s="562" t="s">
        <v>997</v>
      </c>
      <c r="C57" s="562">
        <v>31</v>
      </c>
      <c r="D57" s="562" t="s">
        <v>30</v>
      </c>
      <c r="E57" s="562" t="s">
        <v>958</v>
      </c>
      <c r="F57" s="562" t="s">
        <v>959</v>
      </c>
      <c r="G57" s="562" t="s">
        <v>1759</v>
      </c>
      <c r="H57" s="562" t="s">
        <v>1660</v>
      </c>
      <c r="I57" s="562" t="s">
        <v>1661</v>
      </c>
      <c r="J57" s="562" t="s">
        <v>1662</v>
      </c>
      <c r="K57" s="562" t="s">
        <v>1759</v>
      </c>
      <c r="L57" s="562" t="s">
        <v>964</v>
      </c>
      <c r="M57" s="562" t="s">
        <v>970</v>
      </c>
      <c r="N57" s="562">
        <v>1</v>
      </c>
      <c r="O57" s="562">
        <v>1</v>
      </c>
      <c r="P57" s="562">
        <v>1</v>
      </c>
      <c r="Q57" s="562">
        <v>0</v>
      </c>
      <c r="R57" s="562">
        <v>0</v>
      </c>
      <c r="S57" s="562">
        <v>1</v>
      </c>
      <c r="T57" s="562">
        <v>1</v>
      </c>
      <c r="U57" s="562">
        <v>1</v>
      </c>
      <c r="V57" s="562">
        <v>0</v>
      </c>
      <c r="W57" s="563">
        <v>4666666.68</v>
      </c>
      <c r="X57" s="563">
        <v>0</v>
      </c>
      <c r="Y57" s="563">
        <v>0</v>
      </c>
      <c r="Z57" s="563">
        <v>0</v>
      </c>
      <c r="AA57" s="563">
        <v>0</v>
      </c>
      <c r="AB57" s="563">
        <v>0</v>
      </c>
      <c r="AC57" s="563">
        <v>0</v>
      </c>
      <c r="AD57" s="563"/>
      <c r="AE57" s="563">
        <v>4666666.68</v>
      </c>
      <c r="AF57" s="564">
        <v>41892</v>
      </c>
      <c r="AG57" s="564">
        <v>47371</v>
      </c>
      <c r="AH57" s="563">
        <v>7000000</v>
      </c>
      <c r="AI57" s="565">
        <f t="shared" si="1"/>
        <v>3.5342465753424657</v>
      </c>
      <c r="AJ57" s="565">
        <v>15.0109589041096</v>
      </c>
      <c r="AK57" s="566">
        <v>7.6999999999999999E-2</v>
      </c>
      <c r="AL57" s="567">
        <f t="shared" si="2"/>
        <v>3.5342465753424657</v>
      </c>
      <c r="AM57" s="567">
        <v>15.0109589041096</v>
      </c>
      <c r="AN57" s="568">
        <v>7.6999999999999999E-2</v>
      </c>
      <c r="AO57" s="562" t="s">
        <v>977</v>
      </c>
      <c r="AP57" s="562" t="s">
        <v>978</v>
      </c>
    </row>
    <row r="58" spans="1:42" s="562" customFormat="1" ht="12" x14ac:dyDescent="0.25">
      <c r="A58" s="562" t="s">
        <v>1780</v>
      </c>
      <c r="B58" s="562" t="s">
        <v>997</v>
      </c>
      <c r="C58" s="562">
        <v>32</v>
      </c>
      <c r="D58" s="562" t="s">
        <v>30</v>
      </c>
      <c r="E58" s="562" t="s">
        <v>958</v>
      </c>
      <c r="F58" s="562" t="s">
        <v>959</v>
      </c>
      <c r="G58" s="562" t="s">
        <v>1759</v>
      </c>
      <c r="H58" s="562" t="s">
        <v>1660</v>
      </c>
      <c r="I58" s="562" t="s">
        <v>1661</v>
      </c>
      <c r="J58" s="562" t="s">
        <v>1662</v>
      </c>
      <c r="K58" s="562" t="s">
        <v>1759</v>
      </c>
      <c r="L58" s="562" t="s">
        <v>964</v>
      </c>
      <c r="M58" s="562" t="s">
        <v>970</v>
      </c>
      <c r="N58" s="562">
        <v>1</v>
      </c>
      <c r="O58" s="562">
        <v>1</v>
      </c>
      <c r="P58" s="562">
        <v>1</v>
      </c>
      <c r="Q58" s="562">
        <v>0</v>
      </c>
      <c r="R58" s="562">
        <v>0</v>
      </c>
      <c r="S58" s="562">
        <v>1</v>
      </c>
      <c r="T58" s="562">
        <v>1</v>
      </c>
      <c r="U58" s="562">
        <v>1</v>
      </c>
      <c r="V58" s="562">
        <v>0</v>
      </c>
      <c r="W58" s="563">
        <v>6300000</v>
      </c>
      <c r="X58" s="563">
        <v>0</v>
      </c>
      <c r="Y58" s="563">
        <v>0</v>
      </c>
      <c r="Z58" s="563">
        <v>0</v>
      </c>
      <c r="AA58" s="563">
        <v>0</v>
      </c>
      <c r="AB58" s="563">
        <v>0</v>
      </c>
      <c r="AC58" s="563">
        <v>0</v>
      </c>
      <c r="AD58" s="563"/>
      <c r="AE58" s="563">
        <v>6300000</v>
      </c>
      <c r="AF58" s="564">
        <v>41892</v>
      </c>
      <c r="AG58" s="564">
        <v>49197</v>
      </c>
      <c r="AH58" s="563">
        <v>7000000</v>
      </c>
      <c r="AI58" s="565">
        <f t="shared" si="1"/>
        <v>8.536986301369863</v>
      </c>
      <c r="AJ58" s="565">
        <v>20.013698630137</v>
      </c>
      <c r="AK58" s="566">
        <v>8.4500000000000006E-2</v>
      </c>
      <c r="AL58" s="567">
        <f t="shared" si="2"/>
        <v>8.536986301369863</v>
      </c>
      <c r="AM58" s="567">
        <v>20.013698630137</v>
      </c>
      <c r="AN58" s="568">
        <v>8.4500000000000006E-2</v>
      </c>
      <c r="AO58" s="562" t="s">
        <v>977</v>
      </c>
      <c r="AP58" s="562" t="s">
        <v>978</v>
      </c>
    </row>
    <row r="59" spans="1:42" s="562" customFormat="1" ht="12" x14ac:dyDescent="0.25">
      <c r="A59" s="562" t="s">
        <v>1669</v>
      </c>
      <c r="B59" s="562" t="s">
        <v>997</v>
      </c>
      <c r="C59" s="562">
        <v>33</v>
      </c>
      <c r="D59" s="562" t="s">
        <v>30</v>
      </c>
      <c r="E59" s="562" t="s">
        <v>958</v>
      </c>
      <c r="F59" s="562" t="s">
        <v>959</v>
      </c>
      <c r="G59" s="562" t="s">
        <v>1659</v>
      </c>
      <c r="H59" s="562" t="s">
        <v>1660</v>
      </c>
      <c r="I59" s="562" t="s">
        <v>1661</v>
      </c>
      <c r="J59" s="562" t="s">
        <v>1662</v>
      </c>
      <c r="K59" s="562" t="s">
        <v>1663</v>
      </c>
      <c r="L59" s="562" t="s">
        <v>964</v>
      </c>
      <c r="M59" s="562" t="s">
        <v>970</v>
      </c>
      <c r="N59" s="562">
        <v>1</v>
      </c>
      <c r="O59" s="562">
        <v>1</v>
      </c>
      <c r="P59" s="562">
        <v>1</v>
      </c>
      <c r="Q59" s="562">
        <v>0</v>
      </c>
      <c r="R59" s="562">
        <v>0</v>
      </c>
      <c r="S59" s="562">
        <v>1</v>
      </c>
      <c r="T59" s="562">
        <v>1</v>
      </c>
      <c r="U59" s="562">
        <v>1</v>
      </c>
      <c r="V59" s="562">
        <v>0</v>
      </c>
      <c r="W59" s="563">
        <v>32666666.68</v>
      </c>
      <c r="X59" s="563">
        <v>0</v>
      </c>
      <c r="Y59" s="563">
        <v>0</v>
      </c>
      <c r="Z59" s="563">
        <v>0</v>
      </c>
      <c r="AA59" s="563">
        <v>0</v>
      </c>
      <c r="AB59" s="563">
        <v>0</v>
      </c>
      <c r="AC59" s="563">
        <v>0</v>
      </c>
      <c r="AD59" s="563"/>
      <c r="AE59" s="563">
        <v>32666666.68</v>
      </c>
      <c r="AF59" s="564">
        <v>41900</v>
      </c>
      <c r="AG59" s="564">
        <v>46283</v>
      </c>
      <c r="AH59" s="563">
        <v>98000000</v>
      </c>
      <c r="AI59" s="565">
        <f t="shared" si="1"/>
        <v>0.55342465753424652</v>
      </c>
      <c r="AJ59" s="565">
        <v>12.0082191780822</v>
      </c>
      <c r="AK59" s="566">
        <v>7.4999999999999997E-2</v>
      </c>
      <c r="AL59" s="567">
        <f t="shared" si="2"/>
        <v>0.55342465753424652</v>
      </c>
      <c r="AM59" s="567">
        <v>12.0082191780822</v>
      </c>
      <c r="AN59" s="568">
        <v>7.4999999999999997E-2</v>
      </c>
      <c r="AO59" s="562" t="s">
        <v>977</v>
      </c>
      <c r="AP59" s="562" t="s">
        <v>978</v>
      </c>
    </row>
    <row r="60" spans="1:42" s="562" customFormat="1" ht="12" x14ac:dyDescent="0.25">
      <c r="A60" s="562" t="s">
        <v>1781</v>
      </c>
      <c r="B60" s="562" t="s">
        <v>997</v>
      </c>
      <c r="C60" s="562">
        <v>34</v>
      </c>
      <c r="D60" s="562" t="s">
        <v>30</v>
      </c>
      <c r="E60" s="562" t="s">
        <v>958</v>
      </c>
      <c r="F60" s="562" t="s">
        <v>959</v>
      </c>
      <c r="G60" s="562" t="s">
        <v>1759</v>
      </c>
      <c r="H60" s="562" t="s">
        <v>1660</v>
      </c>
      <c r="I60" s="562" t="s">
        <v>1661</v>
      </c>
      <c r="J60" s="562" t="s">
        <v>1662</v>
      </c>
      <c r="K60" s="562" t="s">
        <v>1759</v>
      </c>
      <c r="L60" s="562" t="s">
        <v>964</v>
      </c>
      <c r="M60" s="562" t="s">
        <v>970</v>
      </c>
      <c r="N60" s="562">
        <v>1</v>
      </c>
      <c r="O60" s="562">
        <v>1</v>
      </c>
      <c r="P60" s="562">
        <v>1</v>
      </c>
      <c r="Q60" s="562">
        <v>0</v>
      </c>
      <c r="R60" s="562">
        <v>0</v>
      </c>
      <c r="S60" s="562">
        <v>1</v>
      </c>
      <c r="T60" s="562">
        <v>1</v>
      </c>
      <c r="U60" s="562">
        <v>1</v>
      </c>
      <c r="V60" s="562">
        <v>0</v>
      </c>
      <c r="W60" s="563">
        <v>2666666.6800000002</v>
      </c>
      <c r="X60" s="563">
        <v>0</v>
      </c>
      <c r="Y60" s="563">
        <v>0</v>
      </c>
      <c r="Z60" s="563">
        <v>0</v>
      </c>
      <c r="AA60" s="563">
        <v>0</v>
      </c>
      <c r="AB60" s="563">
        <v>0</v>
      </c>
      <c r="AC60" s="563">
        <v>0</v>
      </c>
      <c r="AD60" s="563"/>
      <c r="AE60" s="563">
        <v>2666666.6800000002</v>
      </c>
      <c r="AF60" s="564">
        <v>41912</v>
      </c>
      <c r="AG60" s="564">
        <v>47391</v>
      </c>
      <c r="AH60" s="563">
        <v>4000000</v>
      </c>
      <c r="AI60" s="565">
        <f t="shared" si="1"/>
        <v>3.5890410958904111</v>
      </c>
      <c r="AJ60" s="565">
        <v>15.0109589041096</v>
      </c>
      <c r="AK60" s="566">
        <v>7.6999999999999999E-2</v>
      </c>
      <c r="AL60" s="567">
        <f t="shared" si="2"/>
        <v>3.5890410958904111</v>
      </c>
      <c r="AM60" s="567">
        <v>15.0109589041096</v>
      </c>
      <c r="AN60" s="568">
        <v>7.6999999999999999E-2</v>
      </c>
      <c r="AO60" s="562" t="s">
        <v>977</v>
      </c>
      <c r="AP60" s="562" t="s">
        <v>978</v>
      </c>
    </row>
    <row r="61" spans="1:42" s="562" customFormat="1" ht="12" x14ac:dyDescent="0.25">
      <c r="A61" s="562" t="s">
        <v>1782</v>
      </c>
      <c r="B61" s="562" t="s">
        <v>997</v>
      </c>
      <c r="C61" s="562">
        <v>35</v>
      </c>
      <c r="D61" s="562" t="s">
        <v>30</v>
      </c>
      <c r="E61" s="562" t="s">
        <v>958</v>
      </c>
      <c r="F61" s="562" t="s">
        <v>959</v>
      </c>
      <c r="G61" s="562" t="s">
        <v>1759</v>
      </c>
      <c r="H61" s="562" t="s">
        <v>1660</v>
      </c>
      <c r="I61" s="562" t="s">
        <v>1661</v>
      </c>
      <c r="J61" s="562" t="s">
        <v>1662</v>
      </c>
      <c r="K61" s="562" t="s">
        <v>1759</v>
      </c>
      <c r="L61" s="562" t="s">
        <v>964</v>
      </c>
      <c r="M61" s="562" t="s">
        <v>970</v>
      </c>
      <c r="N61" s="562">
        <v>1</v>
      </c>
      <c r="O61" s="562">
        <v>1</v>
      </c>
      <c r="P61" s="562">
        <v>1</v>
      </c>
      <c r="Q61" s="562">
        <v>0</v>
      </c>
      <c r="R61" s="562">
        <v>0</v>
      </c>
      <c r="S61" s="562">
        <v>1</v>
      </c>
      <c r="T61" s="562">
        <v>1</v>
      </c>
      <c r="U61" s="562">
        <v>1</v>
      </c>
      <c r="V61" s="562">
        <v>0</v>
      </c>
      <c r="W61" s="563">
        <v>3600000</v>
      </c>
      <c r="X61" s="563">
        <v>0</v>
      </c>
      <c r="Y61" s="563">
        <v>0</v>
      </c>
      <c r="Z61" s="563">
        <v>0</v>
      </c>
      <c r="AA61" s="563">
        <v>0</v>
      </c>
      <c r="AB61" s="563">
        <v>0</v>
      </c>
      <c r="AC61" s="563">
        <v>0</v>
      </c>
      <c r="AD61" s="563"/>
      <c r="AE61" s="563">
        <v>3600000</v>
      </c>
      <c r="AF61" s="564">
        <v>41912</v>
      </c>
      <c r="AG61" s="564">
        <v>49217</v>
      </c>
      <c r="AH61" s="563">
        <v>4000000</v>
      </c>
      <c r="AI61" s="565">
        <f t="shared" si="1"/>
        <v>8.5917808219178085</v>
      </c>
      <c r="AJ61" s="565">
        <v>20.013698630137</v>
      </c>
      <c r="AK61" s="566">
        <v>8.4500000000000006E-2</v>
      </c>
      <c r="AL61" s="567">
        <f t="shared" si="2"/>
        <v>8.5917808219178085</v>
      </c>
      <c r="AM61" s="567">
        <v>20.013698630137</v>
      </c>
      <c r="AN61" s="568">
        <v>8.4500000000000006E-2</v>
      </c>
      <c r="AO61" s="562" t="s">
        <v>977</v>
      </c>
      <c r="AP61" s="562" t="s">
        <v>978</v>
      </c>
    </row>
    <row r="62" spans="1:42" s="562" customFormat="1" ht="12" x14ac:dyDescent="0.25">
      <c r="A62" s="562" t="s">
        <v>1670</v>
      </c>
      <c r="B62" s="562" t="s">
        <v>997</v>
      </c>
      <c r="C62" s="562">
        <v>47</v>
      </c>
      <c r="D62" s="562" t="s">
        <v>30</v>
      </c>
      <c r="E62" s="562" t="s">
        <v>958</v>
      </c>
      <c r="F62" s="562" t="s">
        <v>959</v>
      </c>
      <c r="G62" s="562" t="s">
        <v>1659</v>
      </c>
      <c r="H62" s="562" t="s">
        <v>1660</v>
      </c>
      <c r="I62" s="562" t="s">
        <v>1661</v>
      </c>
      <c r="J62" s="562" t="s">
        <v>1662</v>
      </c>
      <c r="K62" s="562" t="s">
        <v>1663</v>
      </c>
      <c r="L62" s="562" t="s">
        <v>964</v>
      </c>
      <c r="M62" s="562" t="s">
        <v>970</v>
      </c>
      <c r="N62" s="562">
        <v>1</v>
      </c>
      <c r="O62" s="562">
        <v>1</v>
      </c>
      <c r="P62" s="562">
        <v>1</v>
      </c>
      <c r="Q62" s="562">
        <v>0</v>
      </c>
      <c r="R62" s="562">
        <v>0</v>
      </c>
      <c r="S62" s="562">
        <v>1</v>
      </c>
      <c r="T62" s="562">
        <v>1</v>
      </c>
      <c r="U62" s="562">
        <v>1</v>
      </c>
      <c r="V62" s="562">
        <v>0</v>
      </c>
      <c r="W62" s="563">
        <v>19687500</v>
      </c>
      <c r="X62" s="563">
        <v>0</v>
      </c>
      <c r="Y62" s="563">
        <v>0</v>
      </c>
      <c r="Z62" s="563">
        <v>0</v>
      </c>
      <c r="AA62" s="563">
        <v>0</v>
      </c>
      <c r="AB62" s="563">
        <v>0</v>
      </c>
      <c r="AC62" s="563">
        <v>0</v>
      </c>
      <c r="AD62" s="563"/>
      <c r="AE62" s="563">
        <v>19687500</v>
      </c>
      <c r="AF62" s="564">
        <v>41984</v>
      </c>
      <c r="AG62" s="564">
        <v>47463</v>
      </c>
      <c r="AH62" s="563">
        <v>31500000</v>
      </c>
      <c r="AI62" s="565">
        <f t="shared" si="1"/>
        <v>3.7863013698630139</v>
      </c>
      <c r="AJ62" s="565">
        <v>15.0109589041096</v>
      </c>
      <c r="AK62" s="566">
        <v>8.2040000000000002E-2</v>
      </c>
      <c r="AL62" s="567">
        <f t="shared" si="2"/>
        <v>3.7863013698630139</v>
      </c>
      <c r="AM62" s="567">
        <v>15.0109589041096</v>
      </c>
      <c r="AN62" s="568">
        <v>8.2040000000000002E-2</v>
      </c>
      <c r="AO62" s="562" t="s">
        <v>977</v>
      </c>
      <c r="AP62" s="562" t="s">
        <v>978</v>
      </c>
    </row>
    <row r="63" spans="1:42" s="562" customFormat="1" ht="12" x14ac:dyDescent="0.25">
      <c r="A63" s="562" t="s">
        <v>996</v>
      </c>
      <c r="B63" s="562" t="s">
        <v>997</v>
      </c>
      <c r="C63" s="562">
        <v>50</v>
      </c>
      <c r="D63" s="562" t="s">
        <v>30</v>
      </c>
      <c r="E63" s="562" t="s">
        <v>958</v>
      </c>
      <c r="F63" s="562" t="s">
        <v>959</v>
      </c>
      <c r="G63" s="562" t="s">
        <v>973</v>
      </c>
      <c r="H63" s="562" t="s">
        <v>974</v>
      </c>
      <c r="I63" s="562" t="s">
        <v>975</v>
      </c>
      <c r="J63" s="562" t="s">
        <v>4998</v>
      </c>
      <c r="K63" s="562" t="s">
        <v>976</v>
      </c>
      <c r="L63" s="562" t="s">
        <v>964</v>
      </c>
      <c r="M63" s="562" t="s">
        <v>970</v>
      </c>
      <c r="N63" s="562">
        <v>1</v>
      </c>
      <c r="O63" s="562">
        <v>1</v>
      </c>
      <c r="P63" s="562">
        <v>1</v>
      </c>
      <c r="Q63" s="562">
        <v>1</v>
      </c>
      <c r="R63" s="562">
        <v>1</v>
      </c>
      <c r="S63" s="562">
        <v>1</v>
      </c>
      <c r="T63" s="562">
        <v>0</v>
      </c>
      <c r="U63" s="562">
        <v>0</v>
      </c>
      <c r="V63" s="562">
        <v>0</v>
      </c>
      <c r="W63" s="563">
        <v>1282500</v>
      </c>
      <c r="X63" s="563">
        <v>0</v>
      </c>
      <c r="Y63" s="563">
        <v>0</v>
      </c>
      <c r="Z63" s="563">
        <v>0</v>
      </c>
      <c r="AA63" s="563">
        <v>0</v>
      </c>
      <c r="AB63" s="563">
        <v>0</v>
      </c>
      <c r="AC63" s="563">
        <v>0</v>
      </c>
      <c r="AD63" s="563"/>
      <c r="AE63" s="563">
        <v>1282500</v>
      </c>
      <c r="AF63" s="564">
        <v>41992</v>
      </c>
      <c r="AG63" s="564">
        <v>49297</v>
      </c>
      <c r="AH63" s="563">
        <v>1425000</v>
      </c>
      <c r="AI63" s="565">
        <f t="shared" si="1"/>
        <v>8.8109589041095884</v>
      </c>
      <c r="AJ63" s="565">
        <v>20.013698630137</v>
      </c>
      <c r="AK63" s="566">
        <v>8.4500000000000006E-2</v>
      </c>
      <c r="AL63" s="567">
        <f t="shared" si="2"/>
        <v>8.8109589041095884</v>
      </c>
      <c r="AM63" s="567">
        <v>20.013698630137</v>
      </c>
      <c r="AN63" s="568">
        <v>8.4500000000000006E-2</v>
      </c>
      <c r="AO63" s="562" t="s">
        <v>977</v>
      </c>
      <c r="AP63" s="562" t="s">
        <v>978</v>
      </c>
    </row>
    <row r="64" spans="1:42" s="562" customFormat="1" ht="12" x14ac:dyDescent="0.25">
      <c r="A64" s="562" t="s">
        <v>1748</v>
      </c>
      <c r="B64" s="562" t="s">
        <v>1672</v>
      </c>
      <c r="C64" s="562">
        <v>4</v>
      </c>
      <c r="D64" s="562" t="s">
        <v>30</v>
      </c>
      <c r="E64" s="562" t="s">
        <v>958</v>
      </c>
      <c r="F64" s="562" t="s">
        <v>959</v>
      </c>
      <c r="G64" s="562" t="s">
        <v>1659</v>
      </c>
      <c r="H64" s="562" t="s">
        <v>1660</v>
      </c>
      <c r="I64" s="562" t="s">
        <v>1661</v>
      </c>
      <c r="J64" s="562" t="s">
        <v>1662</v>
      </c>
      <c r="K64" s="562" t="s">
        <v>1741</v>
      </c>
      <c r="L64" s="562" t="s">
        <v>964</v>
      </c>
      <c r="M64" s="562" t="s">
        <v>970</v>
      </c>
      <c r="N64" s="562">
        <v>1</v>
      </c>
      <c r="O64" s="562">
        <v>1</v>
      </c>
      <c r="P64" s="562">
        <v>1</v>
      </c>
      <c r="Q64" s="562">
        <v>0</v>
      </c>
      <c r="R64" s="562">
        <v>0</v>
      </c>
      <c r="S64" s="562">
        <v>1</v>
      </c>
      <c r="T64" s="562">
        <v>1</v>
      </c>
      <c r="U64" s="562">
        <v>1</v>
      </c>
      <c r="V64" s="562">
        <v>0</v>
      </c>
      <c r="W64" s="563">
        <v>26193832.809999999</v>
      </c>
      <c r="X64" s="563">
        <v>0</v>
      </c>
      <c r="Y64" s="563">
        <v>0</v>
      </c>
      <c r="Z64" s="563">
        <v>0</v>
      </c>
      <c r="AA64" s="563">
        <v>0</v>
      </c>
      <c r="AB64" s="563">
        <v>0</v>
      </c>
      <c r="AC64" s="563">
        <v>0</v>
      </c>
      <c r="AD64" s="563"/>
      <c r="AE64" s="563">
        <v>26193832.809999999</v>
      </c>
      <c r="AF64" s="564">
        <v>41957</v>
      </c>
      <c r="AG64" s="564">
        <v>46340</v>
      </c>
      <c r="AH64" s="563">
        <v>78581498.409999996</v>
      </c>
      <c r="AI64" s="565">
        <f t="shared" si="1"/>
        <v>0.70958904109589038</v>
      </c>
      <c r="AJ64" s="565">
        <v>12.0082191780822</v>
      </c>
      <c r="AK64" s="566">
        <v>7.4999999999999997E-2</v>
      </c>
      <c r="AL64" s="567">
        <f t="shared" si="2"/>
        <v>0.70958904109589038</v>
      </c>
      <c r="AM64" s="567">
        <v>12.0082191780822</v>
      </c>
      <c r="AN64" s="568">
        <v>7.4999999999999997E-2</v>
      </c>
      <c r="AO64" s="562" t="s">
        <v>977</v>
      </c>
      <c r="AP64" s="562" t="s">
        <v>978</v>
      </c>
    </row>
    <row r="65" spans="1:42" s="562" customFormat="1" ht="12" x14ac:dyDescent="0.25">
      <c r="A65" s="562" t="s">
        <v>1671</v>
      </c>
      <c r="B65" s="562" t="s">
        <v>1672</v>
      </c>
      <c r="C65" s="562">
        <v>7</v>
      </c>
      <c r="D65" s="562" t="s">
        <v>30</v>
      </c>
      <c r="E65" s="562" t="s">
        <v>958</v>
      </c>
      <c r="F65" s="562" t="s">
        <v>959</v>
      </c>
      <c r="G65" s="562" t="s">
        <v>1659</v>
      </c>
      <c r="H65" s="562" t="s">
        <v>1660</v>
      </c>
      <c r="I65" s="562" t="s">
        <v>1661</v>
      </c>
      <c r="J65" s="562" t="s">
        <v>1662</v>
      </c>
      <c r="K65" s="562" t="s">
        <v>1663</v>
      </c>
      <c r="L65" s="562" t="s">
        <v>964</v>
      </c>
      <c r="M65" s="562" t="s">
        <v>970</v>
      </c>
      <c r="N65" s="562">
        <v>1</v>
      </c>
      <c r="O65" s="562">
        <v>1</v>
      </c>
      <c r="P65" s="562">
        <v>1</v>
      </c>
      <c r="Q65" s="562">
        <v>0</v>
      </c>
      <c r="R65" s="562">
        <v>0</v>
      </c>
      <c r="S65" s="562">
        <v>1</v>
      </c>
      <c r="T65" s="562">
        <v>1</v>
      </c>
      <c r="U65" s="562">
        <v>1</v>
      </c>
      <c r="V65" s="562">
        <v>0</v>
      </c>
      <c r="W65" s="563">
        <v>14000000</v>
      </c>
      <c r="X65" s="563">
        <v>0</v>
      </c>
      <c r="Y65" s="563">
        <v>0</v>
      </c>
      <c r="Z65" s="563">
        <v>0</v>
      </c>
      <c r="AA65" s="563">
        <v>0</v>
      </c>
      <c r="AB65" s="563">
        <v>0</v>
      </c>
      <c r="AC65" s="563">
        <v>0</v>
      </c>
      <c r="AD65" s="563"/>
      <c r="AE65" s="563">
        <v>14000000</v>
      </c>
      <c r="AF65" s="564">
        <v>41984</v>
      </c>
      <c r="AG65" s="564">
        <v>46367</v>
      </c>
      <c r="AH65" s="563">
        <v>42000000</v>
      </c>
      <c r="AI65" s="565">
        <f t="shared" si="1"/>
        <v>0.78356164383561644</v>
      </c>
      <c r="AJ65" s="565">
        <v>12.0082191780822</v>
      </c>
      <c r="AK65" s="566">
        <v>7.4999999999999997E-2</v>
      </c>
      <c r="AL65" s="567">
        <f t="shared" si="2"/>
        <v>0.78356164383561644</v>
      </c>
      <c r="AM65" s="567">
        <v>12.0082191780822</v>
      </c>
      <c r="AN65" s="568">
        <v>7.4999999999999997E-2</v>
      </c>
      <c r="AO65" s="562" t="s">
        <v>977</v>
      </c>
      <c r="AP65" s="562" t="s">
        <v>978</v>
      </c>
    </row>
    <row r="66" spans="1:42" s="562" customFormat="1" ht="12" x14ac:dyDescent="0.25">
      <c r="A66" s="562" t="s">
        <v>1749</v>
      </c>
      <c r="B66" s="562" t="s">
        <v>1672</v>
      </c>
      <c r="C66" s="562">
        <v>8</v>
      </c>
      <c r="D66" s="562" t="s">
        <v>30</v>
      </c>
      <c r="E66" s="562" t="s">
        <v>958</v>
      </c>
      <c r="F66" s="562" t="s">
        <v>959</v>
      </c>
      <c r="G66" s="562" t="s">
        <v>1659</v>
      </c>
      <c r="H66" s="562" t="s">
        <v>1660</v>
      </c>
      <c r="I66" s="562" t="s">
        <v>1661</v>
      </c>
      <c r="J66" s="562" t="s">
        <v>1662</v>
      </c>
      <c r="K66" s="562" t="s">
        <v>1741</v>
      </c>
      <c r="L66" s="562" t="s">
        <v>964</v>
      </c>
      <c r="M66" s="562" t="s">
        <v>970</v>
      </c>
      <c r="N66" s="562">
        <v>1</v>
      </c>
      <c r="O66" s="562">
        <v>1</v>
      </c>
      <c r="P66" s="562">
        <v>1</v>
      </c>
      <c r="Q66" s="562">
        <v>0</v>
      </c>
      <c r="R66" s="562">
        <v>0</v>
      </c>
      <c r="S66" s="562">
        <v>1</v>
      </c>
      <c r="T66" s="562">
        <v>1</v>
      </c>
      <c r="U66" s="562">
        <v>1</v>
      </c>
      <c r="V66" s="562">
        <v>0</v>
      </c>
      <c r="W66" s="563">
        <v>26168096.07</v>
      </c>
      <c r="X66" s="563">
        <v>0</v>
      </c>
      <c r="Y66" s="563">
        <v>0</v>
      </c>
      <c r="Z66" s="563">
        <v>0</v>
      </c>
      <c r="AA66" s="563">
        <v>0</v>
      </c>
      <c r="AB66" s="563">
        <v>0</v>
      </c>
      <c r="AC66" s="563">
        <v>0</v>
      </c>
      <c r="AD66" s="563"/>
      <c r="AE66" s="563">
        <v>26168096.07</v>
      </c>
      <c r="AF66" s="564">
        <v>41988</v>
      </c>
      <c r="AG66" s="564">
        <v>46371</v>
      </c>
      <c r="AH66" s="563">
        <v>78504288.269999996</v>
      </c>
      <c r="AI66" s="565">
        <f t="shared" si="1"/>
        <v>0.79452054794520544</v>
      </c>
      <c r="AJ66" s="565">
        <v>12.0082191780822</v>
      </c>
      <c r="AK66" s="566">
        <v>7.4999999999999997E-2</v>
      </c>
      <c r="AL66" s="567">
        <f t="shared" si="2"/>
        <v>0.79452054794520544</v>
      </c>
      <c r="AM66" s="567">
        <v>12.0082191780822</v>
      </c>
      <c r="AN66" s="568">
        <v>7.4999999999999997E-2</v>
      </c>
      <c r="AO66" s="562" t="s">
        <v>977</v>
      </c>
      <c r="AP66" s="562" t="s">
        <v>978</v>
      </c>
    </row>
    <row r="67" spans="1:42" s="562" customFormat="1" ht="12" x14ac:dyDescent="0.25">
      <c r="A67" s="562" t="s">
        <v>1673</v>
      </c>
      <c r="B67" s="562" t="s">
        <v>1672</v>
      </c>
      <c r="C67" s="562">
        <v>16</v>
      </c>
      <c r="D67" s="562" t="s">
        <v>30</v>
      </c>
      <c r="E67" s="562" t="s">
        <v>958</v>
      </c>
      <c r="F67" s="562" t="s">
        <v>959</v>
      </c>
      <c r="G67" s="562" t="s">
        <v>1659</v>
      </c>
      <c r="H67" s="562" t="s">
        <v>1660</v>
      </c>
      <c r="I67" s="562" t="s">
        <v>1661</v>
      </c>
      <c r="J67" s="562" t="s">
        <v>1662</v>
      </c>
      <c r="K67" s="562" t="s">
        <v>1663</v>
      </c>
      <c r="L67" s="562" t="s">
        <v>964</v>
      </c>
      <c r="M67" s="562" t="s">
        <v>970</v>
      </c>
      <c r="N67" s="562">
        <v>1</v>
      </c>
      <c r="O67" s="562">
        <v>1</v>
      </c>
      <c r="P67" s="562">
        <v>1</v>
      </c>
      <c r="Q67" s="562">
        <v>0</v>
      </c>
      <c r="R67" s="562">
        <v>0</v>
      </c>
      <c r="S67" s="562">
        <v>1</v>
      </c>
      <c r="T67" s="562">
        <v>1</v>
      </c>
      <c r="U67" s="562">
        <v>1</v>
      </c>
      <c r="V67" s="562">
        <v>0</v>
      </c>
      <c r="W67" s="563">
        <v>46000000</v>
      </c>
      <c r="X67" s="563">
        <v>0</v>
      </c>
      <c r="Y67" s="563">
        <v>0</v>
      </c>
      <c r="Z67" s="563">
        <v>0</v>
      </c>
      <c r="AA67" s="563">
        <v>0</v>
      </c>
      <c r="AB67" s="563">
        <v>0</v>
      </c>
      <c r="AC67" s="563">
        <v>0</v>
      </c>
      <c r="AD67" s="563"/>
      <c r="AE67" s="563">
        <v>46000000</v>
      </c>
      <c r="AF67" s="564">
        <v>41995</v>
      </c>
      <c r="AG67" s="564">
        <v>47474</v>
      </c>
      <c r="AH67" s="563">
        <v>115000000</v>
      </c>
      <c r="AI67" s="565">
        <f t="shared" ref="AI67:AI130" si="3">+(AG67-$AQ$1)/365</f>
        <v>3.8164383561643835</v>
      </c>
      <c r="AJ67" s="565">
        <v>15.0109589041096</v>
      </c>
      <c r="AK67" s="566">
        <v>8.2000000000000003E-2</v>
      </c>
      <c r="AL67" s="567">
        <f t="shared" si="2"/>
        <v>3.8164383561643835</v>
      </c>
      <c r="AM67" s="567">
        <v>15.0109589041096</v>
      </c>
      <c r="AN67" s="568">
        <v>8.2000000000000003E-2</v>
      </c>
      <c r="AO67" s="562" t="s">
        <v>977</v>
      </c>
      <c r="AP67" s="562" t="s">
        <v>978</v>
      </c>
    </row>
    <row r="68" spans="1:42" s="562" customFormat="1" ht="12" x14ac:dyDescent="0.25">
      <c r="A68" s="562" t="s">
        <v>1674</v>
      </c>
      <c r="B68" s="562" t="s">
        <v>1672</v>
      </c>
      <c r="C68" s="562">
        <v>17</v>
      </c>
      <c r="D68" s="562" t="s">
        <v>30</v>
      </c>
      <c r="E68" s="562" t="s">
        <v>958</v>
      </c>
      <c r="F68" s="562" t="s">
        <v>959</v>
      </c>
      <c r="G68" s="562" t="s">
        <v>1659</v>
      </c>
      <c r="H68" s="562" t="s">
        <v>1660</v>
      </c>
      <c r="I68" s="562" t="s">
        <v>1661</v>
      </c>
      <c r="J68" s="562" t="s">
        <v>1662</v>
      </c>
      <c r="K68" s="562" t="s">
        <v>1663</v>
      </c>
      <c r="L68" s="562" t="s">
        <v>964</v>
      </c>
      <c r="M68" s="562" t="s">
        <v>970</v>
      </c>
      <c r="N68" s="562">
        <v>1</v>
      </c>
      <c r="O68" s="562">
        <v>1</v>
      </c>
      <c r="P68" s="562">
        <v>1</v>
      </c>
      <c r="Q68" s="562">
        <v>0</v>
      </c>
      <c r="R68" s="562">
        <v>0</v>
      </c>
      <c r="S68" s="562">
        <v>1</v>
      </c>
      <c r="T68" s="562">
        <v>1</v>
      </c>
      <c r="U68" s="562">
        <v>1</v>
      </c>
      <c r="V68" s="562">
        <v>0</v>
      </c>
      <c r="W68" s="563">
        <v>44000000</v>
      </c>
      <c r="X68" s="563">
        <v>0</v>
      </c>
      <c r="Y68" s="563">
        <v>0</v>
      </c>
      <c r="Z68" s="563">
        <v>0</v>
      </c>
      <c r="AA68" s="563">
        <v>0</v>
      </c>
      <c r="AB68" s="563">
        <v>0</v>
      </c>
      <c r="AC68" s="563">
        <v>0</v>
      </c>
      <c r="AD68" s="563"/>
      <c r="AE68" s="563">
        <v>44000000</v>
      </c>
      <c r="AF68" s="564">
        <v>41996</v>
      </c>
      <c r="AG68" s="564">
        <v>47475</v>
      </c>
      <c r="AH68" s="563">
        <v>110000000</v>
      </c>
      <c r="AI68" s="565">
        <f t="shared" si="3"/>
        <v>3.8191780821917809</v>
      </c>
      <c r="AJ68" s="565">
        <v>15.0109589041096</v>
      </c>
      <c r="AK68" s="566">
        <v>8.2000000000000003E-2</v>
      </c>
      <c r="AL68" s="567">
        <f t="shared" si="2"/>
        <v>3.8191780821917809</v>
      </c>
      <c r="AM68" s="567">
        <v>15.0109589041096</v>
      </c>
      <c r="AN68" s="568">
        <v>8.2000000000000003E-2</v>
      </c>
      <c r="AO68" s="562" t="s">
        <v>977</v>
      </c>
      <c r="AP68" s="562" t="s">
        <v>978</v>
      </c>
    </row>
    <row r="69" spans="1:42" s="562" customFormat="1" ht="12" x14ac:dyDescent="0.25">
      <c r="A69" s="562" t="s">
        <v>1750</v>
      </c>
      <c r="B69" s="562" t="s">
        <v>1672</v>
      </c>
      <c r="C69" s="562">
        <v>18</v>
      </c>
      <c r="D69" s="562" t="s">
        <v>30</v>
      </c>
      <c r="E69" s="562" t="s">
        <v>958</v>
      </c>
      <c r="F69" s="562" t="s">
        <v>959</v>
      </c>
      <c r="G69" s="562" t="s">
        <v>1659</v>
      </c>
      <c r="H69" s="562" t="s">
        <v>1660</v>
      </c>
      <c r="I69" s="562" t="s">
        <v>1661</v>
      </c>
      <c r="J69" s="562" t="s">
        <v>1662</v>
      </c>
      <c r="K69" s="562" t="s">
        <v>1741</v>
      </c>
      <c r="L69" s="562" t="s">
        <v>964</v>
      </c>
      <c r="M69" s="562" t="s">
        <v>970</v>
      </c>
      <c r="N69" s="562">
        <v>1</v>
      </c>
      <c r="O69" s="562">
        <v>1</v>
      </c>
      <c r="P69" s="562">
        <v>1</v>
      </c>
      <c r="Q69" s="562">
        <v>0</v>
      </c>
      <c r="R69" s="562">
        <v>0</v>
      </c>
      <c r="S69" s="562">
        <v>1</v>
      </c>
      <c r="T69" s="562">
        <v>1</v>
      </c>
      <c r="U69" s="562">
        <v>1</v>
      </c>
      <c r="V69" s="562">
        <v>0</v>
      </c>
      <c r="W69" s="563">
        <v>50564092.310000002</v>
      </c>
      <c r="X69" s="563">
        <v>0</v>
      </c>
      <c r="Y69" s="563">
        <v>0</v>
      </c>
      <c r="Z69" s="563">
        <v>0</v>
      </c>
      <c r="AA69" s="563">
        <v>0</v>
      </c>
      <c r="AB69" s="563">
        <v>0</v>
      </c>
      <c r="AC69" s="563">
        <v>0</v>
      </c>
      <c r="AD69" s="563"/>
      <c r="AE69" s="563">
        <v>50564092.310000002</v>
      </c>
      <c r="AF69" s="564">
        <v>42019</v>
      </c>
      <c r="AG69" s="564">
        <v>46402</v>
      </c>
      <c r="AH69" s="563">
        <v>151692276.91</v>
      </c>
      <c r="AI69" s="565">
        <f t="shared" si="3"/>
        <v>0.8794520547945206</v>
      </c>
      <c r="AJ69" s="565">
        <v>12.0082191780822</v>
      </c>
      <c r="AK69" s="566">
        <v>7.4999999999999997E-2</v>
      </c>
      <c r="AL69" s="567">
        <f t="shared" si="2"/>
        <v>0.8794520547945206</v>
      </c>
      <c r="AM69" s="567">
        <v>12.0082191780822</v>
      </c>
      <c r="AN69" s="568">
        <v>7.4999999999999997E-2</v>
      </c>
      <c r="AO69" s="562" t="s">
        <v>977</v>
      </c>
      <c r="AP69" s="562" t="s">
        <v>978</v>
      </c>
    </row>
    <row r="70" spans="1:42" s="562" customFormat="1" ht="12" x14ac:dyDescent="0.25">
      <c r="A70" s="562" t="s">
        <v>1751</v>
      </c>
      <c r="B70" s="562" t="s">
        <v>999</v>
      </c>
      <c r="C70" s="562">
        <v>7</v>
      </c>
      <c r="D70" s="562" t="s">
        <v>30</v>
      </c>
      <c r="E70" s="562" t="s">
        <v>958</v>
      </c>
      <c r="F70" s="562" t="s">
        <v>959</v>
      </c>
      <c r="G70" s="562" t="s">
        <v>1659</v>
      </c>
      <c r="H70" s="562" t="s">
        <v>1660</v>
      </c>
      <c r="I70" s="562" t="s">
        <v>1661</v>
      </c>
      <c r="J70" s="562" t="s">
        <v>1662</v>
      </c>
      <c r="K70" s="562" t="s">
        <v>1741</v>
      </c>
      <c r="L70" s="562" t="s">
        <v>964</v>
      </c>
      <c r="M70" s="562" t="s">
        <v>970</v>
      </c>
      <c r="N70" s="562">
        <v>1</v>
      </c>
      <c r="O70" s="562">
        <v>1</v>
      </c>
      <c r="P70" s="562">
        <v>1</v>
      </c>
      <c r="Q70" s="562">
        <v>0</v>
      </c>
      <c r="R70" s="562">
        <v>0</v>
      </c>
      <c r="S70" s="562">
        <v>1</v>
      </c>
      <c r="T70" s="562">
        <v>1</v>
      </c>
      <c r="U70" s="562">
        <v>1</v>
      </c>
      <c r="V70" s="562">
        <v>0</v>
      </c>
      <c r="W70" s="563">
        <v>28518178.210000001</v>
      </c>
      <c r="X70" s="563">
        <v>0</v>
      </c>
      <c r="Y70" s="563">
        <v>0</v>
      </c>
      <c r="Z70" s="563">
        <v>0</v>
      </c>
      <c r="AA70" s="563">
        <v>0</v>
      </c>
      <c r="AB70" s="563">
        <v>0</v>
      </c>
      <c r="AC70" s="563">
        <v>0</v>
      </c>
      <c r="AD70" s="563"/>
      <c r="AE70" s="563">
        <v>28518178.210000001</v>
      </c>
      <c r="AF70" s="564">
        <v>42088</v>
      </c>
      <c r="AG70" s="564">
        <v>46471</v>
      </c>
      <c r="AH70" s="563">
        <v>85554534.609999999</v>
      </c>
      <c r="AI70" s="565">
        <f t="shared" si="3"/>
        <v>1.0684931506849316</v>
      </c>
      <c r="AJ70" s="565">
        <v>12.0082191780822</v>
      </c>
      <c r="AK70" s="566">
        <v>7.4999999999999997E-2</v>
      </c>
      <c r="AL70" s="567">
        <f t="shared" ref="AL70:AL133" si="4">+AI70</f>
        <v>1.0684931506849316</v>
      </c>
      <c r="AM70" s="567">
        <v>12.0082191780822</v>
      </c>
      <c r="AN70" s="568">
        <v>7.4999999999999997E-2</v>
      </c>
      <c r="AO70" s="562" t="s">
        <v>977</v>
      </c>
      <c r="AP70" s="562" t="s">
        <v>978</v>
      </c>
    </row>
    <row r="71" spans="1:42" s="562" customFormat="1" ht="12" x14ac:dyDescent="0.25">
      <c r="A71" s="562" t="s">
        <v>1752</v>
      </c>
      <c r="B71" s="562" t="s">
        <v>999</v>
      </c>
      <c r="C71" s="562">
        <v>8</v>
      </c>
      <c r="D71" s="562" t="s">
        <v>30</v>
      </c>
      <c r="E71" s="562" t="s">
        <v>958</v>
      </c>
      <c r="F71" s="562" t="s">
        <v>959</v>
      </c>
      <c r="G71" s="562" t="s">
        <v>1659</v>
      </c>
      <c r="H71" s="562" t="s">
        <v>1660</v>
      </c>
      <c r="I71" s="562" t="s">
        <v>1661</v>
      </c>
      <c r="J71" s="562" t="s">
        <v>1662</v>
      </c>
      <c r="K71" s="562" t="s">
        <v>1741</v>
      </c>
      <c r="L71" s="562" t="s">
        <v>964</v>
      </c>
      <c r="M71" s="562" t="s">
        <v>970</v>
      </c>
      <c r="N71" s="562">
        <v>1</v>
      </c>
      <c r="O71" s="562">
        <v>1</v>
      </c>
      <c r="P71" s="562">
        <v>1</v>
      </c>
      <c r="Q71" s="562">
        <v>0</v>
      </c>
      <c r="R71" s="562">
        <v>0</v>
      </c>
      <c r="S71" s="562">
        <v>1</v>
      </c>
      <c r="T71" s="562">
        <v>1</v>
      </c>
      <c r="U71" s="562">
        <v>1</v>
      </c>
      <c r="V71" s="562">
        <v>0</v>
      </c>
      <c r="W71" s="563">
        <v>28468236.649999999</v>
      </c>
      <c r="X71" s="563">
        <v>0</v>
      </c>
      <c r="Y71" s="563">
        <v>0</v>
      </c>
      <c r="Z71" s="563">
        <v>0</v>
      </c>
      <c r="AA71" s="563">
        <v>0</v>
      </c>
      <c r="AB71" s="563">
        <v>0</v>
      </c>
      <c r="AC71" s="563">
        <v>0</v>
      </c>
      <c r="AD71" s="563"/>
      <c r="AE71" s="563">
        <v>28468236.649999999</v>
      </c>
      <c r="AF71" s="564">
        <v>42088</v>
      </c>
      <c r="AG71" s="564">
        <v>46471</v>
      </c>
      <c r="AH71" s="563">
        <v>85404710.010000005</v>
      </c>
      <c r="AI71" s="565">
        <f t="shared" si="3"/>
        <v>1.0684931506849316</v>
      </c>
      <c r="AJ71" s="565">
        <v>12.0082191780822</v>
      </c>
      <c r="AK71" s="566">
        <v>7.4999999999999997E-2</v>
      </c>
      <c r="AL71" s="567">
        <f t="shared" si="4"/>
        <v>1.0684931506849316</v>
      </c>
      <c r="AM71" s="567">
        <v>12.0082191780822</v>
      </c>
      <c r="AN71" s="568">
        <v>7.4999999999999997E-2</v>
      </c>
      <c r="AO71" s="562" t="s">
        <v>977</v>
      </c>
      <c r="AP71" s="562" t="s">
        <v>978</v>
      </c>
    </row>
    <row r="72" spans="1:42" s="562" customFormat="1" ht="12" x14ac:dyDescent="0.25">
      <c r="A72" s="562" t="s">
        <v>1714</v>
      </c>
      <c r="B72" s="562" t="s">
        <v>999</v>
      </c>
      <c r="C72" s="562">
        <v>9</v>
      </c>
      <c r="D72" s="562" t="s">
        <v>30</v>
      </c>
      <c r="E72" s="562" t="s">
        <v>958</v>
      </c>
      <c r="F72" s="562" t="s">
        <v>959</v>
      </c>
      <c r="G72" s="562" t="s">
        <v>156</v>
      </c>
      <c r="H72" s="562" t="s">
        <v>1660</v>
      </c>
      <c r="I72" s="562" t="s">
        <v>962</v>
      </c>
      <c r="J72" s="562" t="s">
        <v>1662</v>
      </c>
      <c r="K72" s="562" t="s">
        <v>156</v>
      </c>
      <c r="L72" s="562" t="s">
        <v>964</v>
      </c>
      <c r="M72" s="562" t="s">
        <v>970</v>
      </c>
      <c r="N72" s="562">
        <v>1</v>
      </c>
      <c r="O72" s="562">
        <v>1</v>
      </c>
      <c r="P72" s="562">
        <v>1</v>
      </c>
      <c r="Q72" s="562">
        <v>0</v>
      </c>
      <c r="R72" s="562">
        <v>1</v>
      </c>
      <c r="S72" s="562">
        <v>1</v>
      </c>
      <c r="T72" s="562">
        <v>1</v>
      </c>
      <c r="U72" s="562">
        <v>0</v>
      </c>
      <c r="V72" s="562">
        <v>0</v>
      </c>
      <c r="W72" s="563">
        <v>285000</v>
      </c>
      <c r="X72" s="563">
        <v>0</v>
      </c>
      <c r="Y72" s="563">
        <v>0</v>
      </c>
      <c r="Z72" s="563">
        <v>0</v>
      </c>
      <c r="AA72" s="563">
        <v>0</v>
      </c>
      <c r="AB72" s="563">
        <v>0</v>
      </c>
      <c r="AC72" s="563">
        <v>0</v>
      </c>
      <c r="AD72" s="563"/>
      <c r="AE72" s="563">
        <v>285000</v>
      </c>
      <c r="AF72" s="564">
        <v>42090</v>
      </c>
      <c r="AG72" s="564">
        <v>49395</v>
      </c>
      <c r="AH72" s="563">
        <v>300000</v>
      </c>
      <c r="AI72" s="565">
        <f t="shared" si="3"/>
        <v>9.0794520547945208</v>
      </c>
      <c r="AJ72" s="565">
        <v>20.013698630137</v>
      </c>
      <c r="AK72" s="566">
        <v>8.4500000000000006E-2</v>
      </c>
      <c r="AL72" s="567">
        <f t="shared" si="4"/>
        <v>9.0794520547945208</v>
      </c>
      <c r="AM72" s="567">
        <v>20.013698630137</v>
      </c>
      <c r="AN72" s="568">
        <v>8.4500000000000006E-2</v>
      </c>
      <c r="AO72" s="562" t="s">
        <v>977</v>
      </c>
      <c r="AP72" s="562" t="s">
        <v>978</v>
      </c>
    </row>
    <row r="73" spans="1:42" s="562" customFormat="1" ht="12" x14ac:dyDescent="0.25">
      <c r="A73" s="562" t="s">
        <v>1753</v>
      </c>
      <c r="B73" s="562" t="s">
        <v>999</v>
      </c>
      <c r="C73" s="562">
        <v>15</v>
      </c>
      <c r="D73" s="562" t="s">
        <v>30</v>
      </c>
      <c r="E73" s="562" t="s">
        <v>958</v>
      </c>
      <c r="F73" s="562" t="s">
        <v>959</v>
      </c>
      <c r="G73" s="562" t="s">
        <v>1659</v>
      </c>
      <c r="H73" s="562" t="s">
        <v>1660</v>
      </c>
      <c r="I73" s="562" t="s">
        <v>1661</v>
      </c>
      <c r="J73" s="562" t="s">
        <v>1662</v>
      </c>
      <c r="K73" s="562" t="s">
        <v>1741</v>
      </c>
      <c r="L73" s="562" t="s">
        <v>964</v>
      </c>
      <c r="M73" s="562" t="s">
        <v>970</v>
      </c>
      <c r="N73" s="562">
        <v>1</v>
      </c>
      <c r="O73" s="562">
        <v>1</v>
      </c>
      <c r="P73" s="562">
        <v>1</v>
      </c>
      <c r="Q73" s="562">
        <v>0</v>
      </c>
      <c r="R73" s="562">
        <v>0</v>
      </c>
      <c r="S73" s="562">
        <v>1</v>
      </c>
      <c r="T73" s="562">
        <v>1</v>
      </c>
      <c r="U73" s="562">
        <v>1</v>
      </c>
      <c r="V73" s="562">
        <v>0</v>
      </c>
      <c r="W73" s="563">
        <v>35154634.039999999</v>
      </c>
      <c r="X73" s="563">
        <v>0</v>
      </c>
      <c r="Y73" s="563">
        <v>0</v>
      </c>
      <c r="Z73" s="563">
        <v>0</v>
      </c>
      <c r="AA73" s="563">
        <v>0</v>
      </c>
      <c r="AB73" s="563">
        <v>0</v>
      </c>
      <c r="AC73" s="563">
        <v>0</v>
      </c>
      <c r="AD73" s="563"/>
      <c r="AE73" s="563">
        <v>35154634.039999999</v>
      </c>
      <c r="AF73" s="564">
        <v>42109</v>
      </c>
      <c r="AG73" s="564">
        <v>46492</v>
      </c>
      <c r="AH73" s="563">
        <v>105463902.08</v>
      </c>
      <c r="AI73" s="565">
        <f t="shared" si="3"/>
        <v>1.1260273972602739</v>
      </c>
      <c r="AJ73" s="565">
        <v>12.0082191780822</v>
      </c>
      <c r="AK73" s="566">
        <v>7.4999999999999997E-2</v>
      </c>
      <c r="AL73" s="567">
        <f t="shared" si="4"/>
        <v>1.1260273972602739</v>
      </c>
      <c r="AM73" s="567">
        <v>12.0082191780822</v>
      </c>
      <c r="AN73" s="568">
        <v>7.4999999999999997E-2</v>
      </c>
      <c r="AO73" s="562" t="s">
        <v>977</v>
      </c>
      <c r="AP73" s="562" t="s">
        <v>978</v>
      </c>
    </row>
    <row r="74" spans="1:42" s="562" customFormat="1" ht="12" x14ac:dyDescent="0.25">
      <c r="A74" s="562" t="s">
        <v>1715</v>
      </c>
      <c r="B74" s="562" t="s">
        <v>999</v>
      </c>
      <c r="C74" s="562">
        <v>16</v>
      </c>
      <c r="D74" s="562" t="s">
        <v>30</v>
      </c>
      <c r="E74" s="562" t="s">
        <v>958</v>
      </c>
      <c r="F74" s="562" t="s">
        <v>959</v>
      </c>
      <c r="G74" s="562" t="s">
        <v>156</v>
      </c>
      <c r="H74" s="562" t="s">
        <v>1660</v>
      </c>
      <c r="I74" s="562" t="s">
        <v>962</v>
      </c>
      <c r="J74" s="562" t="s">
        <v>1662</v>
      </c>
      <c r="K74" s="562" t="s">
        <v>156</v>
      </c>
      <c r="L74" s="562" t="s">
        <v>964</v>
      </c>
      <c r="M74" s="562" t="s">
        <v>970</v>
      </c>
      <c r="N74" s="562">
        <v>1</v>
      </c>
      <c r="O74" s="562">
        <v>1</v>
      </c>
      <c r="P74" s="562">
        <v>1</v>
      </c>
      <c r="Q74" s="562">
        <v>0</v>
      </c>
      <c r="R74" s="562">
        <v>1</v>
      </c>
      <c r="S74" s="562">
        <v>1</v>
      </c>
      <c r="T74" s="562">
        <v>1</v>
      </c>
      <c r="U74" s="562">
        <v>0</v>
      </c>
      <c r="V74" s="562">
        <v>0</v>
      </c>
      <c r="W74" s="563">
        <v>332500</v>
      </c>
      <c r="X74" s="563">
        <v>0</v>
      </c>
      <c r="Y74" s="563">
        <v>0</v>
      </c>
      <c r="Z74" s="563">
        <v>0</v>
      </c>
      <c r="AA74" s="563">
        <v>0</v>
      </c>
      <c r="AB74" s="563">
        <v>0</v>
      </c>
      <c r="AC74" s="563">
        <v>0</v>
      </c>
      <c r="AD74" s="563"/>
      <c r="AE74" s="563">
        <v>332500</v>
      </c>
      <c r="AF74" s="564">
        <v>42124</v>
      </c>
      <c r="AG74" s="564">
        <v>49429</v>
      </c>
      <c r="AH74" s="563">
        <v>350000</v>
      </c>
      <c r="AI74" s="565">
        <f t="shared" si="3"/>
        <v>9.1726027397260275</v>
      </c>
      <c r="AJ74" s="565">
        <v>20.013698630137</v>
      </c>
      <c r="AK74" s="566">
        <v>8.4500000000000006E-2</v>
      </c>
      <c r="AL74" s="567">
        <f t="shared" si="4"/>
        <v>9.1726027397260275</v>
      </c>
      <c r="AM74" s="567">
        <v>20.013698630137</v>
      </c>
      <c r="AN74" s="568">
        <v>8.4500000000000006E-2</v>
      </c>
      <c r="AO74" s="562" t="s">
        <v>977</v>
      </c>
      <c r="AP74" s="562" t="s">
        <v>978</v>
      </c>
    </row>
    <row r="75" spans="1:42" s="562" customFormat="1" ht="12" x14ac:dyDescent="0.25">
      <c r="A75" s="562" t="s">
        <v>998</v>
      </c>
      <c r="B75" s="562" t="s">
        <v>999</v>
      </c>
      <c r="C75" s="562">
        <v>19</v>
      </c>
      <c r="D75" s="562" t="s">
        <v>30</v>
      </c>
      <c r="E75" s="562" t="s">
        <v>958</v>
      </c>
      <c r="F75" s="562" t="s">
        <v>959</v>
      </c>
      <c r="G75" s="562" t="s">
        <v>973</v>
      </c>
      <c r="H75" s="562" t="s">
        <v>974</v>
      </c>
      <c r="I75" s="562" t="s">
        <v>975</v>
      </c>
      <c r="J75" s="562" t="s">
        <v>4998</v>
      </c>
      <c r="K75" s="562" t="s">
        <v>976</v>
      </c>
      <c r="L75" s="562" t="s">
        <v>964</v>
      </c>
      <c r="M75" s="562" t="s">
        <v>970</v>
      </c>
      <c r="N75" s="562">
        <v>1</v>
      </c>
      <c r="O75" s="562">
        <v>1</v>
      </c>
      <c r="P75" s="562">
        <v>1</v>
      </c>
      <c r="Q75" s="562">
        <v>1</v>
      </c>
      <c r="R75" s="562">
        <v>1</v>
      </c>
      <c r="S75" s="562">
        <v>1</v>
      </c>
      <c r="T75" s="562">
        <v>0</v>
      </c>
      <c r="U75" s="562">
        <v>0</v>
      </c>
      <c r="V75" s="562">
        <v>0</v>
      </c>
      <c r="W75" s="563">
        <v>286900</v>
      </c>
      <c r="X75" s="563">
        <v>0</v>
      </c>
      <c r="Y75" s="563">
        <v>0</v>
      </c>
      <c r="Z75" s="563">
        <v>0</v>
      </c>
      <c r="AA75" s="563">
        <v>0</v>
      </c>
      <c r="AB75" s="563">
        <v>0</v>
      </c>
      <c r="AC75" s="563">
        <v>0</v>
      </c>
      <c r="AD75" s="563"/>
      <c r="AE75" s="563">
        <v>286900</v>
      </c>
      <c r="AF75" s="564">
        <v>42215</v>
      </c>
      <c r="AG75" s="564">
        <v>49520</v>
      </c>
      <c r="AH75" s="563">
        <v>302000</v>
      </c>
      <c r="AI75" s="565">
        <f t="shared" si="3"/>
        <v>9.4219178082191775</v>
      </c>
      <c r="AJ75" s="565">
        <v>20.013698630137</v>
      </c>
      <c r="AK75" s="566">
        <v>8.4500000000000006E-2</v>
      </c>
      <c r="AL75" s="567">
        <f t="shared" si="4"/>
        <v>9.4219178082191775</v>
      </c>
      <c r="AM75" s="567">
        <v>20.013698630137</v>
      </c>
      <c r="AN75" s="568">
        <v>8.4500000000000006E-2</v>
      </c>
      <c r="AO75" s="562" t="s">
        <v>977</v>
      </c>
      <c r="AP75" s="562" t="s">
        <v>978</v>
      </c>
    </row>
    <row r="76" spans="1:42" s="562" customFormat="1" ht="12" x14ac:dyDescent="0.25">
      <c r="A76" s="562" t="s">
        <v>1000</v>
      </c>
      <c r="B76" s="562" t="s">
        <v>999</v>
      </c>
      <c r="C76" s="562">
        <v>30</v>
      </c>
      <c r="D76" s="562" t="s">
        <v>30</v>
      </c>
      <c r="E76" s="562" t="s">
        <v>958</v>
      </c>
      <c r="F76" s="562" t="s">
        <v>959</v>
      </c>
      <c r="G76" s="562" t="s">
        <v>973</v>
      </c>
      <c r="H76" s="562" t="s">
        <v>974</v>
      </c>
      <c r="I76" s="562" t="s">
        <v>975</v>
      </c>
      <c r="J76" s="562" t="s">
        <v>4998</v>
      </c>
      <c r="K76" s="562" t="s">
        <v>976</v>
      </c>
      <c r="L76" s="562" t="s">
        <v>964</v>
      </c>
      <c r="M76" s="562" t="s">
        <v>970</v>
      </c>
      <c r="N76" s="562">
        <v>1</v>
      </c>
      <c r="O76" s="562">
        <v>1</v>
      </c>
      <c r="P76" s="562">
        <v>1</v>
      </c>
      <c r="Q76" s="562">
        <v>1</v>
      </c>
      <c r="R76" s="562">
        <v>1</v>
      </c>
      <c r="S76" s="562">
        <v>1</v>
      </c>
      <c r="T76" s="562">
        <v>0</v>
      </c>
      <c r="U76" s="562">
        <v>0</v>
      </c>
      <c r="V76" s="562">
        <v>0</v>
      </c>
      <c r="W76" s="563">
        <v>160000</v>
      </c>
      <c r="X76" s="563">
        <v>0</v>
      </c>
      <c r="Y76" s="563">
        <v>0</v>
      </c>
      <c r="Z76" s="563">
        <v>0</v>
      </c>
      <c r="AA76" s="563">
        <v>0</v>
      </c>
      <c r="AB76" s="563">
        <v>0</v>
      </c>
      <c r="AC76" s="563">
        <v>0</v>
      </c>
      <c r="AD76" s="563"/>
      <c r="AE76" s="563">
        <v>160000</v>
      </c>
      <c r="AF76" s="564">
        <v>42332</v>
      </c>
      <c r="AG76" s="564">
        <v>49637</v>
      </c>
      <c r="AH76" s="563">
        <v>160000</v>
      </c>
      <c r="AI76" s="565">
        <f t="shared" si="3"/>
        <v>9.742465753424657</v>
      </c>
      <c r="AJ76" s="565">
        <v>20.013698630137</v>
      </c>
      <c r="AK76" s="566">
        <v>8.4500000000000006E-2</v>
      </c>
      <c r="AL76" s="567">
        <f t="shared" si="4"/>
        <v>9.742465753424657</v>
      </c>
      <c r="AM76" s="567">
        <v>20.013698630137</v>
      </c>
      <c r="AN76" s="568">
        <v>8.4500000000000006E-2</v>
      </c>
      <c r="AO76" s="562" t="s">
        <v>977</v>
      </c>
      <c r="AP76" s="562" t="s">
        <v>978</v>
      </c>
    </row>
    <row r="77" spans="1:42" s="562" customFormat="1" ht="12" x14ac:dyDescent="0.25">
      <c r="A77" s="562" t="s">
        <v>1001</v>
      </c>
      <c r="B77" s="562" t="s">
        <v>999</v>
      </c>
      <c r="C77" s="562">
        <v>32</v>
      </c>
      <c r="D77" s="562" t="s">
        <v>30</v>
      </c>
      <c r="E77" s="562" t="s">
        <v>958</v>
      </c>
      <c r="F77" s="562" t="s">
        <v>959</v>
      </c>
      <c r="G77" s="562" t="s">
        <v>973</v>
      </c>
      <c r="H77" s="562" t="s">
        <v>974</v>
      </c>
      <c r="I77" s="562" t="s">
        <v>975</v>
      </c>
      <c r="J77" s="562" t="s">
        <v>4998</v>
      </c>
      <c r="K77" s="562" t="s">
        <v>976</v>
      </c>
      <c r="L77" s="562" t="s">
        <v>964</v>
      </c>
      <c r="M77" s="562" t="s">
        <v>970</v>
      </c>
      <c r="N77" s="562">
        <v>1</v>
      </c>
      <c r="O77" s="562">
        <v>1</v>
      </c>
      <c r="P77" s="562">
        <v>1</v>
      </c>
      <c r="Q77" s="562">
        <v>1</v>
      </c>
      <c r="R77" s="562">
        <v>1</v>
      </c>
      <c r="S77" s="562">
        <v>1</v>
      </c>
      <c r="T77" s="562">
        <v>0</v>
      </c>
      <c r="U77" s="562">
        <v>0</v>
      </c>
      <c r="V77" s="562">
        <v>0</v>
      </c>
      <c r="W77" s="563">
        <v>27000</v>
      </c>
      <c r="X77" s="563">
        <v>0</v>
      </c>
      <c r="Y77" s="563">
        <v>0</v>
      </c>
      <c r="Z77" s="563">
        <v>0</v>
      </c>
      <c r="AA77" s="563">
        <v>0</v>
      </c>
      <c r="AB77" s="563">
        <v>0</v>
      </c>
      <c r="AC77" s="563">
        <v>0</v>
      </c>
      <c r="AD77" s="563"/>
      <c r="AE77" s="563">
        <v>27000</v>
      </c>
      <c r="AF77" s="564">
        <v>42338</v>
      </c>
      <c r="AG77" s="564">
        <v>49643</v>
      </c>
      <c r="AH77" s="563">
        <v>27000</v>
      </c>
      <c r="AI77" s="565">
        <f t="shared" si="3"/>
        <v>9.7589041095890412</v>
      </c>
      <c r="AJ77" s="565">
        <v>20.013698630137</v>
      </c>
      <c r="AK77" s="566">
        <v>8.4500000000000006E-2</v>
      </c>
      <c r="AL77" s="567">
        <f t="shared" si="4"/>
        <v>9.7589041095890412</v>
      </c>
      <c r="AM77" s="567">
        <v>20.013698630137</v>
      </c>
      <c r="AN77" s="568">
        <v>8.4500000000000006E-2</v>
      </c>
      <c r="AO77" s="562" t="s">
        <v>977</v>
      </c>
      <c r="AP77" s="562" t="s">
        <v>978</v>
      </c>
    </row>
    <row r="78" spans="1:42" s="562" customFormat="1" ht="12" x14ac:dyDescent="0.25">
      <c r="A78" s="562" t="s">
        <v>1716</v>
      </c>
      <c r="B78" s="562" t="s">
        <v>1717</v>
      </c>
      <c r="C78" s="562">
        <v>13</v>
      </c>
      <c r="D78" s="562" t="s">
        <v>30</v>
      </c>
      <c r="E78" s="562" t="s">
        <v>958</v>
      </c>
      <c r="F78" s="562" t="s">
        <v>959</v>
      </c>
      <c r="G78" s="562" t="s">
        <v>156</v>
      </c>
      <c r="H78" s="562" t="s">
        <v>1660</v>
      </c>
      <c r="I78" s="562" t="s">
        <v>962</v>
      </c>
      <c r="J78" s="562" t="s">
        <v>1662</v>
      </c>
      <c r="K78" s="562" t="s">
        <v>156</v>
      </c>
      <c r="L78" s="562" t="s">
        <v>964</v>
      </c>
      <c r="M78" s="562" t="s">
        <v>970</v>
      </c>
      <c r="N78" s="562">
        <v>1</v>
      </c>
      <c r="O78" s="562">
        <v>1</v>
      </c>
      <c r="P78" s="562">
        <v>1</v>
      </c>
      <c r="Q78" s="562">
        <v>0</v>
      </c>
      <c r="R78" s="562">
        <v>1</v>
      </c>
      <c r="S78" s="562">
        <v>1</v>
      </c>
      <c r="T78" s="562">
        <v>1</v>
      </c>
      <c r="U78" s="562">
        <v>0</v>
      </c>
      <c r="V78" s="562">
        <v>0</v>
      </c>
      <c r="W78" s="563">
        <v>350000</v>
      </c>
      <c r="X78" s="563">
        <v>0</v>
      </c>
      <c r="Y78" s="563">
        <v>0</v>
      </c>
      <c r="Z78" s="563">
        <v>0</v>
      </c>
      <c r="AA78" s="563">
        <v>0</v>
      </c>
      <c r="AB78" s="563">
        <v>0</v>
      </c>
      <c r="AC78" s="563">
        <v>0</v>
      </c>
      <c r="AD78" s="563"/>
      <c r="AE78" s="563">
        <v>350000</v>
      </c>
      <c r="AF78" s="564">
        <v>42522</v>
      </c>
      <c r="AG78" s="564">
        <v>49827</v>
      </c>
      <c r="AH78" s="563">
        <v>350000</v>
      </c>
      <c r="AI78" s="565">
        <f t="shared" si="3"/>
        <v>10.263013698630138</v>
      </c>
      <c r="AJ78" s="565">
        <v>20.013698630137</v>
      </c>
      <c r="AK78" s="566">
        <v>8.4500000000000006E-2</v>
      </c>
      <c r="AL78" s="567">
        <f t="shared" si="4"/>
        <v>10.263013698630138</v>
      </c>
      <c r="AM78" s="567">
        <v>20.013698630137</v>
      </c>
      <c r="AN78" s="568">
        <v>8.4500000000000006E-2</v>
      </c>
      <c r="AO78" s="562" t="s">
        <v>977</v>
      </c>
      <c r="AP78" s="562" t="s">
        <v>978</v>
      </c>
    </row>
    <row r="79" spans="1:42" s="562" customFormat="1" ht="12" x14ac:dyDescent="0.25">
      <c r="A79" s="562" t="s">
        <v>1718</v>
      </c>
      <c r="B79" s="562" t="s">
        <v>1717</v>
      </c>
      <c r="C79" s="562">
        <v>22</v>
      </c>
      <c r="D79" s="562" t="s">
        <v>30</v>
      </c>
      <c r="E79" s="562" t="s">
        <v>958</v>
      </c>
      <c r="F79" s="562" t="s">
        <v>959</v>
      </c>
      <c r="G79" s="562" t="s">
        <v>156</v>
      </c>
      <c r="H79" s="562" t="s">
        <v>1660</v>
      </c>
      <c r="I79" s="562" t="s">
        <v>962</v>
      </c>
      <c r="J79" s="562" t="s">
        <v>1662</v>
      </c>
      <c r="K79" s="562" t="s">
        <v>156</v>
      </c>
      <c r="L79" s="562" t="s">
        <v>964</v>
      </c>
      <c r="M79" s="562" t="s">
        <v>970</v>
      </c>
      <c r="N79" s="562">
        <v>1</v>
      </c>
      <c r="O79" s="562">
        <v>1</v>
      </c>
      <c r="P79" s="562">
        <v>1</v>
      </c>
      <c r="Q79" s="562">
        <v>0</v>
      </c>
      <c r="R79" s="562">
        <v>1</v>
      </c>
      <c r="S79" s="562">
        <v>1</v>
      </c>
      <c r="T79" s="562">
        <v>1</v>
      </c>
      <c r="U79" s="562">
        <v>0</v>
      </c>
      <c r="V79" s="562">
        <v>0</v>
      </c>
      <c r="W79" s="563">
        <v>200000</v>
      </c>
      <c r="X79" s="563">
        <v>0</v>
      </c>
      <c r="Y79" s="563">
        <v>0</v>
      </c>
      <c r="Z79" s="563">
        <v>4225</v>
      </c>
      <c r="AA79" s="563">
        <v>0</v>
      </c>
      <c r="AB79" s="563">
        <v>0</v>
      </c>
      <c r="AC79" s="563">
        <v>0</v>
      </c>
      <c r="AD79" s="563"/>
      <c r="AE79" s="563">
        <v>200000</v>
      </c>
      <c r="AF79" s="564">
        <v>42598</v>
      </c>
      <c r="AG79" s="564">
        <v>49903</v>
      </c>
      <c r="AH79" s="563">
        <v>200000</v>
      </c>
      <c r="AI79" s="565">
        <f t="shared" si="3"/>
        <v>10.471232876712328</v>
      </c>
      <c r="AJ79" s="565">
        <v>20.013698630137</v>
      </c>
      <c r="AK79" s="566">
        <v>8.4500000000000006E-2</v>
      </c>
      <c r="AL79" s="567">
        <f t="shared" si="4"/>
        <v>10.471232876712328</v>
      </c>
      <c r="AM79" s="567">
        <v>20.013698630137</v>
      </c>
      <c r="AN79" s="568">
        <v>8.4500000000000006E-2</v>
      </c>
      <c r="AO79" s="562" t="s">
        <v>977</v>
      </c>
      <c r="AP79" s="562" t="s">
        <v>978</v>
      </c>
    </row>
    <row r="80" spans="1:42" s="562" customFormat="1" ht="12" x14ac:dyDescent="0.25">
      <c r="A80" s="562" t="s">
        <v>1719</v>
      </c>
      <c r="B80" s="562" t="s">
        <v>1717</v>
      </c>
      <c r="C80" s="562">
        <v>32</v>
      </c>
      <c r="D80" s="562" t="s">
        <v>30</v>
      </c>
      <c r="E80" s="562" t="s">
        <v>958</v>
      </c>
      <c r="F80" s="562" t="s">
        <v>959</v>
      </c>
      <c r="G80" s="562" t="s">
        <v>156</v>
      </c>
      <c r="H80" s="562" t="s">
        <v>1660</v>
      </c>
      <c r="I80" s="562" t="s">
        <v>962</v>
      </c>
      <c r="J80" s="562" t="s">
        <v>1662</v>
      </c>
      <c r="K80" s="562" t="s">
        <v>156</v>
      </c>
      <c r="L80" s="562" t="s">
        <v>964</v>
      </c>
      <c r="M80" s="562" t="s">
        <v>970</v>
      </c>
      <c r="N80" s="562">
        <v>1</v>
      </c>
      <c r="O80" s="562">
        <v>1</v>
      </c>
      <c r="P80" s="562">
        <v>1</v>
      </c>
      <c r="Q80" s="562">
        <v>0</v>
      </c>
      <c r="R80" s="562">
        <v>1</v>
      </c>
      <c r="S80" s="562">
        <v>1</v>
      </c>
      <c r="T80" s="562">
        <v>1</v>
      </c>
      <c r="U80" s="562">
        <v>0</v>
      </c>
      <c r="V80" s="562">
        <v>0</v>
      </c>
      <c r="W80" s="563">
        <v>100000</v>
      </c>
      <c r="X80" s="563">
        <v>0</v>
      </c>
      <c r="Y80" s="563">
        <v>0</v>
      </c>
      <c r="Z80" s="563">
        <v>0</v>
      </c>
      <c r="AA80" s="563">
        <v>0</v>
      </c>
      <c r="AB80" s="563">
        <v>0</v>
      </c>
      <c r="AC80" s="563">
        <v>0</v>
      </c>
      <c r="AD80" s="563"/>
      <c r="AE80" s="563">
        <v>100000</v>
      </c>
      <c r="AF80" s="564">
        <v>42754</v>
      </c>
      <c r="AG80" s="564">
        <v>50059</v>
      </c>
      <c r="AH80" s="563">
        <v>100000</v>
      </c>
      <c r="AI80" s="565">
        <f t="shared" si="3"/>
        <v>10.898630136986302</v>
      </c>
      <c r="AJ80" s="565">
        <v>20.013698630137</v>
      </c>
      <c r="AK80" s="566">
        <v>8.4500000000000006E-2</v>
      </c>
      <c r="AL80" s="567">
        <f t="shared" si="4"/>
        <v>10.898630136986302</v>
      </c>
      <c r="AM80" s="567">
        <v>20.013698630137</v>
      </c>
      <c r="AN80" s="568">
        <v>8.4500000000000006E-2</v>
      </c>
      <c r="AO80" s="562" t="s">
        <v>977</v>
      </c>
      <c r="AP80" s="562" t="s">
        <v>978</v>
      </c>
    </row>
    <row r="81" spans="1:42" s="562" customFormat="1" ht="12" x14ac:dyDescent="0.25">
      <c r="A81" s="562" t="s">
        <v>1002</v>
      </c>
      <c r="B81" s="562" t="s">
        <v>1003</v>
      </c>
      <c r="C81" s="562">
        <v>38</v>
      </c>
      <c r="D81" s="562" t="s">
        <v>30</v>
      </c>
      <c r="E81" s="562" t="s">
        <v>958</v>
      </c>
      <c r="F81" s="562" t="s">
        <v>959</v>
      </c>
      <c r="G81" s="562" t="s">
        <v>973</v>
      </c>
      <c r="H81" s="562" t="s">
        <v>974</v>
      </c>
      <c r="I81" s="562" t="s">
        <v>975</v>
      </c>
      <c r="J81" s="562" t="s">
        <v>4998</v>
      </c>
      <c r="K81" s="562" t="s">
        <v>976</v>
      </c>
      <c r="L81" s="562" t="s">
        <v>964</v>
      </c>
      <c r="M81" s="562" t="s">
        <v>970</v>
      </c>
      <c r="N81" s="562">
        <v>1</v>
      </c>
      <c r="O81" s="562">
        <v>1</v>
      </c>
      <c r="P81" s="562">
        <v>1</v>
      </c>
      <c r="Q81" s="562">
        <v>1</v>
      </c>
      <c r="R81" s="562">
        <v>1</v>
      </c>
      <c r="S81" s="562">
        <v>1</v>
      </c>
      <c r="T81" s="562">
        <v>0</v>
      </c>
      <c r="U81" s="562">
        <v>0</v>
      </c>
      <c r="V81" s="562">
        <v>0</v>
      </c>
      <c r="W81" s="563">
        <v>185000</v>
      </c>
      <c r="X81" s="563">
        <v>0</v>
      </c>
      <c r="Y81" s="563">
        <v>0</v>
      </c>
      <c r="Z81" s="563">
        <v>7816.25</v>
      </c>
      <c r="AA81" s="563">
        <v>0</v>
      </c>
      <c r="AB81" s="563">
        <v>0</v>
      </c>
      <c r="AC81" s="563">
        <v>0</v>
      </c>
      <c r="AD81" s="563"/>
      <c r="AE81" s="563">
        <v>185000</v>
      </c>
      <c r="AF81" s="564">
        <v>42606</v>
      </c>
      <c r="AG81" s="564">
        <v>49911</v>
      </c>
      <c r="AH81" s="563">
        <v>70000</v>
      </c>
      <c r="AI81" s="565">
        <f t="shared" si="3"/>
        <v>10.493150684931507</v>
      </c>
      <c r="AJ81" s="565">
        <v>20.013698630137</v>
      </c>
      <c r="AK81" s="566">
        <v>8.4500000000000006E-2</v>
      </c>
      <c r="AL81" s="567">
        <f t="shared" si="4"/>
        <v>10.493150684931507</v>
      </c>
      <c r="AM81" s="567">
        <v>20.013698630137</v>
      </c>
      <c r="AN81" s="568">
        <v>8.4500000000000006E-2</v>
      </c>
      <c r="AO81" s="562" t="s">
        <v>977</v>
      </c>
      <c r="AP81" s="562" t="s">
        <v>978</v>
      </c>
    </row>
    <row r="82" spans="1:42" s="562" customFormat="1" ht="12" x14ac:dyDescent="0.25">
      <c r="A82" s="562" t="s">
        <v>1004</v>
      </c>
      <c r="B82" s="562" t="s">
        <v>1003</v>
      </c>
      <c r="C82" s="562">
        <v>39</v>
      </c>
      <c r="D82" s="562" t="s">
        <v>30</v>
      </c>
      <c r="E82" s="562" t="s">
        <v>958</v>
      </c>
      <c r="F82" s="562" t="s">
        <v>959</v>
      </c>
      <c r="G82" s="562" t="s">
        <v>973</v>
      </c>
      <c r="H82" s="562" t="s">
        <v>974</v>
      </c>
      <c r="I82" s="562" t="s">
        <v>975</v>
      </c>
      <c r="J82" s="562" t="s">
        <v>4998</v>
      </c>
      <c r="K82" s="562" t="s">
        <v>976</v>
      </c>
      <c r="L82" s="562" t="s">
        <v>964</v>
      </c>
      <c r="M82" s="562" t="s">
        <v>970</v>
      </c>
      <c r="N82" s="562">
        <v>1</v>
      </c>
      <c r="O82" s="562">
        <v>1</v>
      </c>
      <c r="P82" s="562">
        <v>1</v>
      </c>
      <c r="Q82" s="562">
        <v>1</v>
      </c>
      <c r="R82" s="562">
        <v>1</v>
      </c>
      <c r="S82" s="562">
        <v>1</v>
      </c>
      <c r="T82" s="562">
        <v>0</v>
      </c>
      <c r="U82" s="562">
        <v>0</v>
      </c>
      <c r="V82" s="562">
        <v>0</v>
      </c>
      <c r="W82" s="563">
        <v>185000</v>
      </c>
      <c r="X82" s="563">
        <v>0</v>
      </c>
      <c r="Y82" s="563">
        <v>0</v>
      </c>
      <c r="Z82" s="563">
        <v>7816.25</v>
      </c>
      <c r="AA82" s="563">
        <v>0</v>
      </c>
      <c r="AB82" s="563">
        <v>0</v>
      </c>
      <c r="AC82" s="563">
        <v>0</v>
      </c>
      <c r="AD82" s="563"/>
      <c r="AE82" s="563">
        <v>185000</v>
      </c>
      <c r="AF82" s="564">
        <v>42607</v>
      </c>
      <c r="AG82" s="564">
        <v>49912</v>
      </c>
      <c r="AH82" s="563">
        <v>185000</v>
      </c>
      <c r="AI82" s="565">
        <f t="shared" si="3"/>
        <v>10.495890410958904</v>
      </c>
      <c r="AJ82" s="565">
        <v>20.013698630137</v>
      </c>
      <c r="AK82" s="566">
        <v>8.4500000000000006E-2</v>
      </c>
      <c r="AL82" s="567">
        <f t="shared" si="4"/>
        <v>10.495890410958904</v>
      </c>
      <c r="AM82" s="567">
        <v>20.013698630137</v>
      </c>
      <c r="AN82" s="568">
        <v>8.4500000000000006E-2</v>
      </c>
      <c r="AO82" s="562" t="s">
        <v>977</v>
      </c>
      <c r="AP82" s="562" t="s">
        <v>978</v>
      </c>
    </row>
    <row r="83" spans="1:42" s="562" customFormat="1" ht="12" x14ac:dyDescent="0.25">
      <c r="A83" s="562" t="s">
        <v>1005</v>
      </c>
      <c r="B83" s="562" t="s">
        <v>1003</v>
      </c>
      <c r="C83" s="562">
        <v>59</v>
      </c>
      <c r="D83" s="562" t="s">
        <v>30</v>
      </c>
      <c r="E83" s="562" t="s">
        <v>958</v>
      </c>
      <c r="F83" s="562" t="s">
        <v>959</v>
      </c>
      <c r="G83" s="562" t="s">
        <v>973</v>
      </c>
      <c r="H83" s="562" t="s">
        <v>974</v>
      </c>
      <c r="I83" s="562" t="s">
        <v>975</v>
      </c>
      <c r="J83" s="562" t="s">
        <v>4998</v>
      </c>
      <c r="K83" s="562" t="s">
        <v>976</v>
      </c>
      <c r="L83" s="562" t="s">
        <v>964</v>
      </c>
      <c r="M83" s="562" t="s">
        <v>970</v>
      </c>
      <c r="N83" s="562">
        <v>1</v>
      </c>
      <c r="O83" s="562">
        <v>1</v>
      </c>
      <c r="P83" s="562">
        <v>1</v>
      </c>
      <c r="Q83" s="562">
        <v>1</v>
      </c>
      <c r="R83" s="562">
        <v>1</v>
      </c>
      <c r="S83" s="562">
        <v>1</v>
      </c>
      <c r="T83" s="562">
        <v>0</v>
      </c>
      <c r="U83" s="562">
        <v>0</v>
      </c>
      <c r="V83" s="562">
        <v>0</v>
      </c>
      <c r="W83" s="563">
        <v>340000</v>
      </c>
      <c r="X83" s="563">
        <v>0</v>
      </c>
      <c r="Y83" s="563">
        <v>85000</v>
      </c>
      <c r="Z83" s="563">
        <v>10880</v>
      </c>
      <c r="AA83" s="563">
        <v>0</v>
      </c>
      <c r="AB83" s="563">
        <v>0</v>
      </c>
      <c r="AC83" s="563">
        <v>0</v>
      </c>
      <c r="AD83" s="563"/>
      <c r="AE83" s="563">
        <v>255000</v>
      </c>
      <c r="AF83" s="564">
        <v>42955</v>
      </c>
      <c r="AG83" s="564">
        <v>46607</v>
      </c>
      <c r="AH83" s="563">
        <v>85000</v>
      </c>
      <c r="AI83" s="565">
        <f t="shared" si="3"/>
        <v>1.441095890410959</v>
      </c>
      <c r="AJ83" s="565">
        <v>10.0054794520548</v>
      </c>
      <c r="AK83" s="566">
        <v>6.4000000000000001E-2</v>
      </c>
      <c r="AL83" s="567">
        <f t="shared" si="4"/>
        <v>1.441095890410959</v>
      </c>
      <c r="AM83" s="567">
        <v>10.0054794520548</v>
      </c>
      <c r="AN83" s="568">
        <v>6.4000000000000001E-2</v>
      </c>
      <c r="AO83" s="562" t="s">
        <v>977</v>
      </c>
      <c r="AP83" s="562" t="s">
        <v>978</v>
      </c>
    </row>
    <row r="84" spans="1:42" s="562" customFormat="1" ht="12" x14ac:dyDescent="0.25">
      <c r="A84" s="562" t="s">
        <v>1006</v>
      </c>
      <c r="B84" s="562" t="s">
        <v>1003</v>
      </c>
      <c r="C84" s="562">
        <v>60</v>
      </c>
      <c r="D84" s="562" t="s">
        <v>30</v>
      </c>
      <c r="E84" s="562" t="s">
        <v>958</v>
      </c>
      <c r="F84" s="562" t="s">
        <v>959</v>
      </c>
      <c r="G84" s="562" t="s">
        <v>973</v>
      </c>
      <c r="H84" s="562" t="s">
        <v>974</v>
      </c>
      <c r="I84" s="562" t="s">
        <v>975</v>
      </c>
      <c r="J84" s="562" t="s">
        <v>4998</v>
      </c>
      <c r="K84" s="562" t="s">
        <v>976</v>
      </c>
      <c r="L84" s="562" t="s">
        <v>964</v>
      </c>
      <c r="M84" s="562" t="s">
        <v>970</v>
      </c>
      <c r="N84" s="562">
        <v>1</v>
      </c>
      <c r="O84" s="562">
        <v>1</v>
      </c>
      <c r="P84" s="562">
        <v>1</v>
      </c>
      <c r="Q84" s="562">
        <v>1</v>
      </c>
      <c r="R84" s="562">
        <v>1</v>
      </c>
      <c r="S84" s="562">
        <v>1</v>
      </c>
      <c r="T84" s="562">
        <v>0</v>
      </c>
      <c r="U84" s="562">
        <v>0</v>
      </c>
      <c r="V84" s="562">
        <v>0</v>
      </c>
      <c r="W84" s="563">
        <v>72000</v>
      </c>
      <c r="X84" s="563">
        <v>0</v>
      </c>
      <c r="Y84" s="563">
        <v>0</v>
      </c>
      <c r="Z84" s="563">
        <v>0</v>
      </c>
      <c r="AA84" s="563">
        <v>0</v>
      </c>
      <c r="AB84" s="563">
        <v>0</v>
      </c>
      <c r="AC84" s="563">
        <v>0</v>
      </c>
      <c r="AD84" s="563"/>
      <c r="AE84" s="563">
        <v>72000</v>
      </c>
      <c r="AF84" s="564">
        <v>43097</v>
      </c>
      <c r="AG84" s="564">
        <v>46749</v>
      </c>
      <c r="AH84" s="563">
        <v>125000</v>
      </c>
      <c r="AI84" s="565">
        <f t="shared" si="3"/>
        <v>1.8301369863013699</v>
      </c>
      <c r="AJ84" s="565">
        <v>10.0054794520548</v>
      </c>
      <c r="AK84" s="566">
        <v>6.4000000000000001E-2</v>
      </c>
      <c r="AL84" s="567">
        <f t="shared" si="4"/>
        <v>1.8301369863013699</v>
      </c>
      <c r="AM84" s="567">
        <v>10.0054794520548</v>
      </c>
      <c r="AN84" s="568">
        <v>6.4000000000000001E-2</v>
      </c>
      <c r="AO84" s="562" t="s">
        <v>977</v>
      </c>
      <c r="AP84" s="562" t="s">
        <v>978</v>
      </c>
    </row>
    <row r="85" spans="1:42" s="562" customFormat="1" ht="12" x14ac:dyDescent="0.25">
      <c r="A85" s="562" t="s">
        <v>1783</v>
      </c>
      <c r="B85" s="562" t="s">
        <v>1721</v>
      </c>
      <c r="C85" s="562">
        <v>13</v>
      </c>
      <c r="D85" s="562" t="s">
        <v>30</v>
      </c>
      <c r="E85" s="562" t="s">
        <v>958</v>
      </c>
      <c r="F85" s="562" t="s">
        <v>959</v>
      </c>
      <c r="G85" s="562" t="s">
        <v>1784</v>
      </c>
      <c r="H85" s="562" t="s">
        <v>1660</v>
      </c>
      <c r="I85" s="562" t="s">
        <v>1661</v>
      </c>
      <c r="J85" s="562" t="s">
        <v>1662</v>
      </c>
      <c r="K85" s="562" t="s">
        <v>1784</v>
      </c>
      <c r="L85" s="562" t="s">
        <v>964</v>
      </c>
      <c r="M85" s="562" t="s">
        <v>970</v>
      </c>
      <c r="N85" s="562">
        <v>1</v>
      </c>
      <c r="O85" s="562">
        <v>1</v>
      </c>
      <c r="P85" s="562">
        <v>1</v>
      </c>
      <c r="Q85" s="562">
        <v>0</v>
      </c>
      <c r="R85" s="562">
        <v>0</v>
      </c>
      <c r="S85" s="562">
        <v>1</v>
      </c>
      <c r="T85" s="562">
        <v>1</v>
      </c>
      <c r="U85" s="562">
        <v>1</v>
      </c>
      <c r="V85" s="562">
        <v>0</v>
      </c>
      <c r="W85" s="563">
        <v>26834167.989999998</v>
      </c>
      <c r="X85" s="563">
        <v>0</v>
      </c>
      <c r="Y85" s="563">
        <v>0</v>
      </c>
      <c r="Z85" s="563">
        <v>0</v>
      </c>
      <c r="AA85" s="563">
        <v>0</v>
      </c>
      <c r="AB85" s="563">
        <v>0</v>
      </c>
      <c r="AC85" s="563">
        <v>0</v>
      </c>
      <c r="AD85" s="563"/>
      <c r="AE85" s="563">
        <v>26834167.989999998</v>
      </c>
      <c r="AF85" s="564">
        <v>42802</v>
      </c>
      <c r="AG85" s="564">
        <v>46454</v>
      </c>
      <c r="AH85" s="563">
        <v>89447226.609999999</v>
      </c>
      <c r="AI85" s="565">
        <f t="shared" si="3"/>
        <v>1.021917808219178</v>
      </c>
      <c r="AJ85" s="565">
        <v>10.0054794520548</v>
      </c>
      <c r="AK85" s="566">
        <v>6.4000000000000001E-2</v>
      </c>
      <c r="AL85" s="567">
        <f t="shared" si="4"/>
        <v>1.021917808219178</v>
      </c>
      <c r="AM85" s="567">
        <v>10.0054794520548</v>
      </c>
      <c r="AN85" s="568">
        <v>6.4000000000000001E-2</v>
      </c>
      <c r="AO85" s="562" t="s">
        <v>977</v>
      </c>
      <c r="AP85" s="562" t="s">
        <v>978</v>
      </c>
    </row>
    <row r="86" spans="1:42" s="562" customFormat="1" ht="12" x14ac:dyDescent="0.25">
      <c r="A86" s="562" t="s">
        <v>1720</v>
      </c>
      <c r="B86" s="562" t="s">
        <v>1721</v>
      </c>
      <c r="C86" s="562">
        <v>23</v>
      </c>
      <c r="D86" s="562" t="s">
        <v>30</v>
      </c>
      <c r="E86" s="562" t="s">
        <v>958</v>
      </c>
      <c r="F86" s="562" t="s">
        <v>959</v>
      </c>
      <c r="G86" s="562" t="s">
        <v>156</v>
      </c>
      <c r="H86" s="562" t="s">
        <v>1660</v>
      </c>
      <c r="I86" s="562" t="s">
        <v>962</v>
      </c>
      <c r="J86" s="562" t="s">
        <v>1662</v>
      </c>
      <c r="K86" s="562" t="s">
        <v>156</v>
      </c>
      <c r="L86" s="562" t="s">
        <v>964</v>
      </c>
      <c r="M86" s="562" t="s">
        <v>970</v>
      </c>
      <c r="N86" s="562">
        <v>1</v>
      </c>
      <c r="O86" s="562">
        <v>1</v>
      </c>
      <c r="P86" s="562">
        <v>1</v>
      </c>
      <c r="Q86" s="562">
        <v>0</v>
      </c>
      <c r="R86" s="562">
        <v>1</v>
      </c>
      <c r="S86" s="562">
        <v>1</v>
      </c>
      <c r="T86" s="562">
        <v>1</v>
      </c>
      <c r="U86" s="562">
        <v>0</v>
      </c>
      <c r="V86" s="562">
        <v>0</v>
      </c>
      <c r="W86" s="563">
        <v>350000</v>
      </c>
      <c r="X86" s="563">
        <v>0</v>
      </c>
      <c r="Y86" s="563">
        <v>0</v>
      </c>
      <c r="Z86" s="563">
        <v>7393.75</v>
      </c>
      <c r="AA86" s="563">
        <v>0</v>
      </c>
      <c r="AB86" s="563">
        <v>0</v>
      </c>
      <c r="AC86" s="563">
        <v>0</v>
      </c>
      <c r="AD86" s="563"/>
      <c r="AE86" s="563">
        <v>350000</v>
      </c>
      <c r="AF86" s="564">
        <v>42866</v>
      </c>
      <c r="AG86" s="564">
        <v>50171</v>
      </c>
      <c r="AH86" s="563">
        <v>350000</v>
      </c>
      <c r="AI86" s="565">
        <f t="shared" si="3"/>
        <v>11.205479452054794</v>
      </c>
      <c r="AJ86" s="565">
        <v>20.013698630137</v>
      </c>
      <c r="AK86" s="566">
        <v>8.4500000000000006E-2</v>
      </c>
      <c r="AL86" s="567">
        <f t="shared" si="4"/>
        <v>11.205479452054794</v>
      </c>
      <c r="AM86" s="567">
        <v>20.013698630137</v>
      </c>
      <c r="AN86" s="568">
        <v>8.4500000000000006E-2</v>
      </c>
      <c r="AO86" s="562" t="s">
        <v>977</v>
      </c>
      <c r="AP86" s="562" t="s">
        <v>978</v>
      </c>
    </row>
    <row r="87" spans="1:42" s="562" customFormat="1" ht="12" x14ac:dyDescent="0.25">
      <c r="A87" s="562" t="s">
        <v>1007</v>
      </c>
      <c r="B87" s="562" t="s">
        <v>1008</v>
      </c>
      <c r="C87" s="562">
        <v>1</v>
      </c>
      <c r="D87" s="562" t="s">
        <v>30</v>
      </c>
      <c r="E87" s="562" t="s">
        <v>958</v>
      </c>
      <c r="F87" s="562" t="s">
        <v>959</v>
      </c>
      <c r="G87" s="562" t="s">
        <v>973</v>
      </c>
      <c r="H87" s="562" t="s">
        <v>974</v>
      </c>
      <c r="I87" s="562" t="s">
        <v>975</v>
      </c>
      <c r="J87" s="562" t="s">
        <v>4998</v>
      </c>
      <c r="K87" s="562" t="s">
        <v>976</v>
      </c>
      <c r="L87" s="562" t="s">
        <v>964</v>
      </c>
      <c r="M87" s="562" t="s">
        <v>970</v>
      </c>
      <c r="N87" s="562">
        <v>1</v>
      </c>
      <c r="O87" s="562">
        <v>1</v>
      </c>
      <c r="P87" s="562">
        <v>1</v>
      </c>
      <c r="Q87" s="562">
        <v>1</v>
      </c>
      <c r="R87" s="562">
        <v>1</v>
      </c>
      <c r="S87" s="562">
        <v>1</v>
      </c>
      <c r="T87" s="562">
        <v>0</v>
      </c>
      <c r="U87" s="562">
        <v>0</v>
      </c>
      <c r="V87" s="562">
        <v>0</v>
      </c>
      <c r="W87" s="563">
        <v>476666.68</v>
      </c>
      <c r="X87" s="563">
        <v>0</v>
      </c>
      <c r="Y87" s="563">
        <v>0</v>
      </c>
      <c r="Z87" s="563">
        <v>0</v>
      </c>
      <c r="AA87" s="563">
        <v>0</v>
      </c>
      <c r="AB87" s="563">
        <v>0</v>
      </c>
      <c r="AC87" s="563">
        <v>0</v>
      </c>
      <c r="AD87" s="563"/>
      <c r="AE87" s="563">
        <v>476666.68</v>
      </c>
      <c r="AF87" s="564">
        <v>43404</v>
      </c>
      <c r="AG87" s="564">
        <v>50709</v>
      </c>
      <c r="AH87" s="563">
        <v>550000</v>
      </c>
      <c r="AI87" s="565">
        <f t="shared" si="3"/>
        <v>12.67945205479452</v>
      </c>
      <c r="AJ87" s="565">
        <v>20.013698630137</v>
      </c>
      <c r="AK87" s="566">
        <v>7.4999999999999997E-2</v>
      </c>
      <c r="AL87" s="567">
        <f t="shared" si="4"/>
        <v>12.67945205479452</v>
      </c>
      <c r="AM87" s="567">
        <v>20.013698630137</v>
      </c>
      <c r="AN87" s="568">
        <v>7.4999999999999997E-2</v>
      </c>
      <c r="AO87" s="562" t="s">
        <v>977</v>
      </c>
      <c r="AP87" s="562" t="s">
        <v>978</v>
      </c>
    </row>
    <row r="88" spans="1:42" s="562" customFormat="1" ht="12" x14ac:dyDescent="0.25">
      <c r="A88" s="562" t="s">
        <v>1009</v>
      </c>
      <c r="B88" s="562" t="s">
        <v>1010</v>
      </c>
      <c r="C88" s="562">
        <v>1</v>
      </c>
      <c r="D88" s="562" t="s">
        <v>30</v>
      </c>
      <c r="E88" s="562" t="s">
        <v>958</v>
      </c>
      <c r="F88" s="562" t="s">
        <v>959</v>
      </c>
      <c r="G88" s="562" t="s">
        <v>973</v>
      </c>
      <c r="H88" s="562" t="s">
        <v>974</v>
      </c>
      <c r="I88" s="562" t="s">
        <v>975</v>
      </c>
      <c r="J88" s="562" t="s">
        <v>4998</v>
      </c>
      <c r="K88" s="562" t="s">
        <v>976</v>
      </c>
      <c r="L88" s="562" t="s">
        <v>964</v>
      </c>
      <c r="M88" s="562" t="s">
        <v>970</v>
      </c>
      <c r="N88" s="562">
        <v>1</v>
      </c>
      <c r="O88" s="562">
        <v>1</v>
      </c>
      <c r="P88" s="562">
        <v>1</v>
      </c>
      <c r="Q88" s="562">
        <v>1</v>
      </c>
      <c r="R88" s="562">
        <v>1</v>
      </c>
      <c r="S88" s="562">
        <v>1</v>
      </c>
      <c r="T88" s="562">
        <v>0</v>
      </c>
      <c r="U88" s="562">
        <v>0</v>
      </c>
      <c r="V88" s="562">
        <v>0</v>
      </c>
      <c r="W88" s="563">
        <v>60666.68</v>
      </c>
      <c r="X88" s="563">
        <v>0</v>
      </c>
      <c r="Y88" s="563">
        <v>0</v>
      </c>
      <c r="Z88" s="563">
        <v>0</v>
      </c>
      <c r="AA88" s="563">
        <v>0</v>
      </c>
      <c r="AB88" s="563">
        <v>0</v>
      </c>
      <c r="AC88" s="563">
        <v>0</v>
      </c>
      <c r="AD88" s="563"/>
      <c r="AE88" s="563">
        <v>60666.68</v>
      </c>
      <c r="AF88" s="564">
        <v>43404</v>
      </c>
      <c r="AG88" s="564">
        <v>50709</v>
      </c>
      <c r="AH88" s="563">
        <v>70000</v>
      </c>
      <c r="AI88" s="565">
        <f t="shared" si="3"/>
        <v>12.67945205479452</v>
      </c>
      <c r="AJ88" s="565">
        <v>20.013698630137</v>
      </c>
      <c r="AK88" s="566">
        <v>7.4999999999999997E-2</v>
      </c>
      <c r="AL88" s="567">
        <f t="shared" si="4"/>
        <v>12.67945205479452</v>
      </c>
      <c r="AM88" s="567">
        <v>20.013698630137</v>
      </c>
      <c r="AN88" s="568">
        <v>7.4999999999999997E-2</v>
      </c>
      <c r="AO88" s="562" t="s">
        <v>977</v>
      </c>
      <c r="AP88" s="562" t="s">
        <v>978</v>
      </c>
    </row>
    <row r="89" spans="1:42" s="562" customFormat="1" ht="12" x14ac:dyDescent="0.25">
      <c r="A89" s="562" t="s">
        <v>1011</v>
      </c>
      <c r="B89" s="562" t="s">
        <v>1012</v>
      </c>
      <c r="C89" s="562">
        <v>1</v>
      </c>
      <c r="D89" s="562" t="s">
        <v>30</v>
      </c>
      <c r="E89" s="562" t="s">
        <v>958</v>
      </c>
      <c r="F89" s="562" t="s">
        <v>959</v>
      </c>
      <c r="G89" s="562" t="s">
        <v>973</v>
      </c>
      <c r="H89" s="562" t="s">
        <v>974</v>
      </c>
      <c r="I89" s="562" t="s">
        <v>975</v>
      </c>
      <c r="J89" s="562" t="s">
        <v>4998</v>
      </c>
      <c r="K89" s="562" t="s">
        <v>976</v>
      </c>
      <c r="L89" s="562" t="s">
        <v>964</v>
      </c>
      <c r="M89" s="562" t="s">
        <v>970</v>
      </c>
      <c r="N89" s="562">
        <v>1</v>
      </c>
      <c r="O89" s="562">
        <v>1</v>
      </c>
      <c r="P89" s="562">
        <v>1</v>
      </c>
      <c r="Q89" s="562">
        <v>1</v>
      </c>
      <c r="R89" s="562">
        <v>1</v>
      </c>
      <c r="S89" s="562">
        <v>1</v>
      </c>
      <c r="T89" s="562">
        <v>0</v>
      </c>
      <c r="U89" s="562">
        <v>0</v>
      </c>
      <c r="V89" s="562">
        <v>0</v>
      </c>
      <c r="W89" s="563">
        <v>33000</v>
      </c>
      <c r="X89" s="563">
        <v>0</v>
      </c>
      <c r="Y89" s="563">
        <v>0</v>
      </c>
      <c r="Z89" s="563">
        <v>0</v>
      </c>
      <c r="AA89" s="563">
        <v>0</v>
      </c>
      <c r="AB89" s="563">
        <v>0</v>
      </c>
      <c r="AC89" s="563">
        <v>0</v>
      </c>
      <c r="AD89" s="563"/>
      <c r="AE89" s="563">
        <v>33000</v>
      </c>
      <c r="AF89" s="564">
        <v>43460</v>
      </c>
      <c r="AG89" s="564">
        <v>47113</v>
      </c>
      <c r="AH89" s="563">
        <v>55000</v>
      </c>
      <c r="AI89" s="565">
        <f t="shared" si="3"/>
        <v>2.8273972602739725</v>
      </c>
      <c r="AJ89" s="565">
        <v>10.0082191780822</v>
      </c>
      <c r="AK89" s="566">
        <v>6.0600000000000001E-2</v>
      </c>
      <c r="AL89" s="567">
        <f t="shared" si="4"/>
        <v>2.8273972602739725</v>
      </c>
      <c r="AM89" s="567">
        <v>10.0082191780822</v>
      </c>
      <c r="AN89" s="568">
        <v>6.0600000000000001E-2</v>
      </c>
      <c r="AO89" s="562" t="s">
        <v>977</v>
      </c>
      <c r="AP89" s="562" t="s">
        <v>978</v>
      </c>
    </row>
    <row r="90" spans="1:42" s="562" customFormat="1" ht="12" x14ac:dyDescent="0.25">
      <c r="A90" s="562" t="s">
        <v>1013</v>
      </c>
      <c r="B90" s="562" t="s">
        <v>1014</v>
      </c>
      <c r="C90" s="562">
        <v>1</v>
      </c>
      <c r="D90" s="562" t="s">
        <v>30</v>
      </c>
      <c r="E90" s="562" t="s">
        <v>958</v>
      </c>
      <c r="F90" s="562" t="s">
        <v>959</v>
      </c>
      <c r="G90" s="562" t="s">
        <v>973</v>
      </c>
      <c r="H90" s="562" t="s">
        <v>974</v>
      </c>
      <c r="I90" s="562" t="s">
        <v>975</v>
      </c>
      <c r="J90" s="562" t="s">
        <v>4998</v>
      </c>
      <c r="K90" s="562" t="s">
        <v>976</v>
      </c>
      <c r="L90" s="562" t="s">
        <v>964</v>
      </c>
      <c r="M90" s="562" t="s">
        <v>970</v>
      </c>
      <c r="N90" s="562">
        <v>1</v>
      </c>
      <c r="O90" s="562">
        <v>1</v>
      </c>
      <c r="P90" s="562">
        <v>1</v>
      </c>
      <c r="Q90" s="562">
        <v>1</v>
      </c>
      <c r="R90" s="562">
        <v>1</v>
      </c>
      <c r="S90" s="562">
        <v>1</v>
      </c>
      <c r="T90" s="562">
        <v>0</v>
      </c>
      <c r="U90" s="562">
        <v>0</v>
      </c>
      <c r="V90" s="562">
        <v>0</v>
      </c>
      <c r="W90" s="563">
        <v>135000</v>
      </c>
      <c r="X90" s="563">
        <v>0</v>
      </c>
      <c r="Y90" s="563">
        <v>0</v>
      </c>
      <c r="Z90" s="563">
        <v>0</v>
      </c>
      <c r="AA90" s="563">
        <v>0</v>
      </c>
      <c r="AB90" s="563">
        <v>0</v>
      </c>
      <c r="AC90" s="563">
        <v>0</v>
      </c>
      <c r="AD90" s="563"/>
      <c r="AE90" s="563">
        <v>135000</v>
      </c>
      <c r="AF90" s="564">
        <v>43460</v>
      </c>
      <c r="AG90" s="564">
        <v>47113</v>
      </c>
      <c r="AH90" s="563">
        <v>225000</v>
      </c>
      <c r="AI90" s="565">
        <f t="shared" si="3"/>
        <v>2.8273972602739725</v>
      </c>
      <c r="AJ90" s="565">
        <v>10.0082191780822</v>
      </c>
      <c r="AK90" s="566">
        <v>6.0600000000000001E-2</v>
      </c>
      <c r="AL90" s="567">
        <f t="shared" si="4"/>
        <v>2.8273972602739725</v>
      </c>
      <c r="AM90" s="567">
        <v>10.0082191780822</v>
      </c>
      <c r="AN90" s="568">
        <v>6.0600000000000001E-2</v>
      </c>
      <c r="AO90" s="562" t="s">
        <v>977</v>
      </c>
      <c r="AP90" s="562" t="s">
        <v>978</v>
      </c>
    </row>
    <row r="91" spans="1:42" s="562" customFormat="1" ht="12" x14ac:dyDescent="0.25">
      <c r="A91" s="562" t="s">
        <v>1015</v>
      </c>
      <c r="B91" s="562" t="s">
        <v>1016</v>
      </c>
      <c r="C91" s="562">
        <v>1</v>
      </c>
      <c r="D91" s="562" t="s">
        <v>30</v>
      </c>
      <c r="E91" s="562" t="s">
        <v>958</v>
      </c>
      <c r="F91" s="562" t="s">
        <v>959</v>
      </c>
      <c r="G91" s="562" t="s">
        <v>973</v>
      </c>
      <c r="H91" s="562" t="s">
        <v>974</v>
      </c>
      <c r="I91" s="562" t="s">
        <v>975</v>
      </c>
      <c r="J91" s="562" t="s">
        <v>4998</v>
      </c>
      <c r="K91" s="562" t="s">
        <v>976</v>
      </c>
      <c r="L91" s="562" t="s">
        <v>964</v>
      </c>
      <c r="M91" s="562" t="s">
        <v>970</v>
      </c>
      <c r="N91" s="562">
        <v>1</v>
      </c>
      <c r="O91" s="562">
        <v>1</v>
      </c>
      <c r="P91" s="562">
        <v>1</v>
      </c>
      <c r="Q91" s="562">
        <v>1</v>
      </c>
      <c r="R91" s="562">
        <v>1</v>
      </c>
      <c r="S91" s="562">
        <v>1</v>
      </c>
      <c r="T91" s="562">
        <v>0</v>
      </c>
      <c r="U91" s="562">
        <v>0</v>
      </c>
      <c r="V91" s="562">
        <v>0</v>
      </c>
      <c r="W91" s="563">
        <v>8470</v>
      </c>
      <c r="X91" s="563">
        <v>0</v>
      </c>
      <c r="Y91" s="563">
        <v>1210</v>
      </c>
      <c r="Z91" s="563">
        <v>256.64</v>
      </c>
      <c r="AA91" s="563">
        <v>0</v>
      </c>
      <c r="AB91" s="563">
        <v>0</v>
      </c>
      <c r="AC91" s="563">
        <v>0</v>
      </c>
      <c r="AD91" s="563"/>
      <c r="AE91" s="563">
        <v>7260</v>
      </c>
      <c r="AF91" s="564">
        <v>43518</v>
      </c>
      <c r="AG91" s="564">
        <v>47171</v>
      </c>
      <c r="AH91" s="563">
        <v>12100</v>
      </c>
      <c r="AI91" s="565">
        <f t="shared" si="3"/>
        <v>2.9863013698630136</v>
      </c>
      <c r="AJ91" s="565">
        <v>10.0082191780822</v>
      </c>
      <c r="AK91" s="566">
        <v>6.0600000000000001E-2</v>
      </c>
      <c r="AL91" s="567">
        <f t="shared" si="4"/>
        <v>2.9863013698630136</v>
      </c>
      <c r="AM91" s="567">
        <v>10.0082191780822</v>
      </c>
      <c r="AN91" s="568">
        <v>6.0600000000000001E-2</v>
      </c>
      <c r="AO91" s="562" t="s">
        <v>977</v>
      </c>
      <c r="AP91" s="562" t="s">
        <v>978</v>
      </c>
    </row>
    <row r="92" spans="1:42" s="562" customFormat="1" ht="12" x14ac:dyDescent="0.25">
      <c r="A92" s="562" t="s">
        <v>1017</v>
      </c>
      <c r="B92" s="562" t="s">
        <v>1018</v>
      </c>
      <c r="C92" s="562">
        <v>1</v>
      </c>
      <c r="D92" s="562" t="s">
        <v>30</v>
      </c>
      <c r="E92" s="562" t="s">
        <v>958</v>
      </c>
      <c r="F92" s="562" t="s">
        <v>959</v>
      </c>
      <c r="G92" s="562" t="s">
        <v>973</v>
      </c>
      <c r="H92" s="562" t="s">
        <v>974</v>
      </c>
      <c r="I92" s="562" t="s">
        <v>975</v>
      </c>
      <c r="J92" s="562" t="s">
        <v>4998</v>
      </c>
      <c r="K92" s="562" t="s">
        <v>976</v>
      </c>
      <c r="L92" s="562" t="s">
        <v>964</v>
      </c>
      <c r="M92" s="562" t="s">
        <v>970</v>
      </c>
      <c r="N92" s="562">
        <v>1</v>
      </c>
      <c r="O92" s="562">
        <v>1</v>
      </c>
      <c r="P92" s="562">
        <v>1</v>
      </c>
      <c r="Q92" s="562">
        <v>1</v>
      </c>
      <c r="R92" s="562">
        <v>1</v>
      </c>
      <c r="S92" s="562">
        <v>1</v>
      </c>
      <c r="T92" s="562">
        <v>0</v>
      </c>
      <c r="U92" s="562">
        <v>0</v>
      </c>
      <c r="V92" s="562">
        <v>0</v>
      </c>
      <c r="W92" s="563">
        <v>40530</v>
      </c>
      <c r="X92" s="563">
        <v>0</v>
      </c>
      <c r="Y92" s="563">
        <v>5790</v>
      </c>
      <c r="Z92" s="563">
        <v>1228.06</v>
      </c>
      <c r="AA92" s="563">
        <v>0</v>
      </c>
      <c r="AB92" s="563">
        <v>0</v>
      </c>
      <c r="AC92" s="563">
        <v>0</v>
      </c>
      <c r="AD92" s="563"/>
      <c r="AE92" s="563">
        <v>34740</v>
      </c>
      <c r="AF92" s="564">
        <v>43518</v>
      </c>
      <c r="AG92" s="564">
        <v>47171</v>
      </c>
      <c r="AH92" s="563">
        <v>57900</v>
      </c>
      <c r="AI92" s="565">
        <f t="shared" si="3"/>
        <v>2.9863013698630136</v>
      </c>
      <c r="AJ92" s="565">
        <v>10.0082191780822</v>
      </c>
      <c r="AK92" s="566">
        <v>6.0600000000000001E-2</v>
      </c>
      <c r="AL92" s="567">
        <f t="shared" si="4"/>
        <v>2.9863013698630136</v>
      </c>
      <c r="AM92" s="567">
        <v>10.0082191780822</v>
      </c>
      <c r="AN92" s="568">
        <v>6.0600000000000001E-2</v>
      </c>
      <c r="AO92" s="562" t="s">
        <v>977</v>
      </c>
      <c r="AP92" s="562" t="s">
        <v>978</v>
      </c>
    </row>
    <row r="93" spans="1:42" s="562" customFormat="1" ht="12" x14ac:dyDescent="0.25">
      <c r="A93" s="562" t="s">
        <v>1019</v>
      </c>
      <c r="B93" s="562" t="s">
        <v>1020</v>
      </c>
      <c r="C93" s="562">
        <v>1</v>
      </c>
      <c r="D93" s="562" t="s">
        <v>30</v>
      </c>
      <c r="E93" s="562" t="s">
        <v>958</v>
      </c>
      <c r="F93" s="562" t="s">
        <v>959</v>
      </c>
      <c r="G93" s="562" t="s">
        <v>973</v>
      </c>
      <c r="H93" s="562" t="s">
        <v>974</v>
      </c>
      <c r="I93" s="562" t="s">
        <v>975</v>
      </c>
      <c r="J93" s="562" t="s">
        <v>4998</v>
      </c>
      <c r="K93" s="562" t="s">
        <v>976</v>
      </c>
      <c r="L93" s="562" t="s">
        <v>964</v>
      </c>
      <c r="M93" s="562" t="s">
        <v>970</v>
      </c>
      <c r="N93" s="562">
        <v>1</v>
      </c>
      <c r="O93" s="562">
        <v>1</v>
      </c>
      <c r="P93" s="562">
        <v>1</v>
      </c>
      <c r="Q93" s="562">
        <v>1</v>
      </c>
      <c r="R93" s="562">
        <v>1</v>
      </c>
      <c r="S93" s="562">
        <v>1</v>
      </c>
      <c r="T93" s="562">
        <v>0</v>
      </c>
      <c r="U93" s="562">
        <v>0</v>
      </c>
      <c r="V93" s="562">
        <v>0</v>
      </c>
      <c r="W93" s="563">
        <v>105000</v>
      </c>
      <c r="X93" s="563">
        <v>0</v>
      </c>
      <c r="Y93" s="563">
        <v>0</v>
      </c>
      <c r="Z93" s="563">
        <v>0</v>
      </c>
      <c r="AA93" s="563">
        <v>0</v>
      </c>
      <c r="AB93" s="563">
        <v>0</v>
      </c>
      <c r="AC93" s="563">
        <v>0</v>
      </c>
      <c r="AD93" s="563"/>
      <c r="AE93" s="563">
        <v>105000</v>
      </c>
      <c r="AF93" s="564">
        <v>43606</v>
      </c>
      <c r="AG93" s="564">
        <v>47259</v>
      </c>
      <c r="AH93" s="563">
        <v>150000</v>
      </c>
      <c r="AI93" s="565">
        <f t="shared" si="3"/>
        <v>3.2273972602739724</v>
      </c>
      <c r="AJ93" s="565">
        <v>10.0082191780822</v>
      </c>
      <c r="AK93" s="566">
        <v>6.0600000000000001E-2</v>
      </c>
      <c r="AL93" s="567">
        <f t="shared" si="4"/>
        <v>3.2273972602739724</v>
      </c>
      <c r="AM93" s="567">
        <v>10.0082191780822</v>
      </c>
      <c r="AN93" s="568">
        <v>6.0600000000000001E-2</v>
      </c>
      <c r="AO93" s="562" t="s">
        <v>977</v>
      </c>
      <c r="AP93" s="562" t="s">
        <v>978</v>
      </c>
    </row>
    <row r="94" spans="1:42" s="562" customFormat="1" ht="12" x14ac:dyDescent="0.25">
      <c r="A94" s="562" t="s">
        <v>1021</v>
      </c>
      <c r="B94" s="562" t="s">
        <v>1022</v>
      </c>
      <c r="C94" s="562">
        <v>1</v>
      </c>
      <c r="D94" s="562" t="s">
        <v>30</v>
      </c>
      <c r="E94" s="562" t="s">
        <v>958</v>
      </c>
      <c r="F94" s="562" t="s">
        <v>959</v>
      </c>
      <c r="G94" s="562" t="s">
        <v>973</v>
      </c>
      <c r="H94" s="562" t="s">
        <v>974</v>
      </c>
      <c r="I94" s="562" t="s">
        <v>975</v>
      </c>
      <c r="J94" s="562" t="s">
        <v>4998</v>
      </c>
      <c r="K94" s="562" t="s">
        <v>976</v>
      </c>
      <c r="L94" s="562" t="s">
        <v>964</v>
      </c>
      <c r="M94" s="562" t="s">
        <v>970</v>
      </c>
      <c r="N94" s="562">
        <v>1</v>
      </c>
      <c r="O94" s="562">
        <v>1</v>
      </c>
      <c r="P94" s="562">
        <v>1</v>
      </c>
      <c r="Q94" s="562">
        <v>1</v>
      </c>
      <c r="R94" s="562">
        <v>1</v>
      </c>
      <c r="S94" s="562">
        <v>1</v>
      </c>
      <c r="T94" s="562">
        <v>0</v>
      </c>
      <c r="U94" s="562">
        <v>0</v>
      </c>
      <c r="V94" s="562">
        <v>0</v>
      </c>
      <c r="W94" s="563">
        <v>549500</v>
      </c>
      <c r="X94" s="563">
        <v>0</v>
      </c>
      <c r="Y94" s="563">
        <v>0</v>
      </c>
      <c r="Z94" s="563">
        <v>0</v>
      </c>
      <c r="AA94" s="563">
        <v>0</v>
      </c>
      <c r="AB94" s="563">
        <v>0</v>
      </c>
      <c r="AC94" s="563">
        <v>0</v>
      </c>
      <c r="AD94" s="563"/>
      <c r="AE94" s="563">
        <v>549500</v>
      </c>
      <c r="AF94" s="564">
        <v>43606</v>
      </c>
      <c r="AG94" s="564">
        <v>47259</v>
      </c>
      <c r="AH94" s="563">
        <v>785000</v>
      </c>
      <c r="AI94" s="565">
        <f t="shared" si="3"/>
        <v>3.2273972602739724</v>
      </c>
      <c r="AJ94" s="565">
        <v>10.0082191780822</v>
      </c>
      <c r="AK94" s="566">
        <v>6.0600000000000001E-2</v>
      </c>
      <c r="AL94" s="567">
        <f t="shared" si="4"/>
        <v>3.2273972602739724</v>
      </c>
      <c r="AM94" s="567">
        <v>10.0082191780822</v>
      </c>
      <c r="AN94" s="568">
        <v>6.0600000000000001E-2</v>
      </c>
      <c r="AO94" s="562" t="s">
        <v>977</v>
      </c>
      <c r="AP94" s="562" t="s">
        <v>978</v>
      </c>
    </row>
    <row r="95" spans="1:42" s="562" customFormat="1" ht="12" x14ac:dyDescent="0.25">
      <c r="A95" s="562" t="s">
        <v>1023</v>
      </c>
      <c r="B95" s="562" t="s">
        <v>1024</v>
      </c>
      <c r="C95" s="562">
        <v>1</v>
      </c>
      <c r="D95" s="562" t="s">
        <v>30</v>
      </c>
      <c r="E95" s="562" t="s">
        <v>958</v>
      </c>
      <c r="F95" s="562" t="s">
        <v>959</v>
      </c>
      <c r="G95" s="562" t="s">
        <v>973</v>
      </c>
      <c r="H95" s="562" t="s">
        <v>974</v>
      </c>
      <c r="I95" s="562" t="s">
        <v>975</v>
      </c>
      <c r="J95" s="562" t="s">
        <v>4998</v>
      </c>
      <c r="K95" s="562" t="s">
        <v>976</v>
      </c>
      <c r="L95" s="562" t="s">
        <v>964</v>
      </c>
      <c r="M95" s="562" t="s">
        <v>970</v>
      </c>
      <c r="N95" s="562">
        <v>1</v>
      </c>
      <c r="O95" s="562">
        <v>1</v>
      </c>
      <c r="P95" s="562">
        <v>1</v>
      </c>
      <c r="Q95" s="562">
        <v>1</v>
      </c>
      <c r="R95" s="562">
        <v>1</v>
      </c>
      <c r="S95" s="562">
        <v>1</v>
      </c>
      <c r="T95" s="562">
        <v>0</v>
      </c>
      <c r="U95" s="562">
        <v>0</v>
      </c>
      <c r="V95" s="562">
        <v>0</v>
      </c>
      <c r="W95" s="563">
        <v>66500</v>
      </c>
      <c r="X95" s="563">
        <v>0</v>
      </c>
      <c r="Y95" s="563">
        <v>0</v>
      </c>
      <c r="Z95" s="563">
        <v>0</v>
      </c>
      <c r="AA95" s="563">
        <v>0</v>
      </c>
      <c r="AB95" s="563">
        <v>0</v>
      </c>
      <c r="AC95" s="563">
        <v>0</v>
      </c>
      <c r="AD95" s="563"/>
      <c r="AE95" s="563">
        <v>66500</v>
      </c>
      <c r="AF95" s="564">
        <v>43637</v>
      </c>
      <c r="AG95" s="564">
        <v>47290</v>
      </c>
      <c r="AH95" s="563">
        <v>95000</v>
      </c>
      <c r="AI95" s="565">
        <f t="shared" si="3"/>
        <v>3.3123287671232875</v>
      </c>
      <c r="AJ95" s="565">
        <v>10.0082191780822</v>
      </c>
      <c r="AK95" s="566">
        <v>6.0600000000000001E-2</v>
      </c>
      <c r="AL95" s="567">
        <f t="shared" si="4"/>
        <v>3.3123287671232875</v>
      </c>
      <c r="AM95" s="567">
        <v>10.0082191780822</v>
      </c>
      <c r="AN95" s="568">
        <v>6.0600000000000001E-2</v>
      </c>
      <c r="AO95" s="562" t="s">
        <v>977</v>
      </c>
      <c r="AP95" s="562" t="s">
        <v>978</v>
      </c>
    </row>
    <row r="96" spans="1:42" s="562" customFormat="1" ht="12" x14ac:dyDescent="0.25">
      <c r="A96" s="562" t="s">
        <v>1205</v>
      </c>
      <c r="B96" s="562" t="s">
        <v>1206</v>
      </c>
      <c r="C96" s="562">
        <v>7</v>
      </c>
      <c r="D96" s="562" t="s">
        <v>30</v>
      </c>
      <c r="E96" s="562" t="s">
        <v>958</v>
      </c>
      <c r="F96" s="562" t="s">
        <v>959</v>
      </c>
      <c r="G96" s="562" t="s">
        <v>1207</v>
      </c>
      <c r="H96" s="562" t="s">
        <v>974</v>
      </c>
      <c r="I96" s="562" t="s">
        <v>1208</v>
      </c>
      <c r="J96" s="562" t="s">
        <v>4998</v>
      </c>
      <c r="K96" s="562" t="s">
        <v>1209</v>
      </c>
      <c r="L96" s="562" t="s">
        <v>964</v>
      </c>
      <c r="M96" s="562" t="s">
        <v>970</v>
      </c>
      <c r="N96" s="562">
        <v>1</v>
      </c>
      <c r="O96" s="562">
        <v>1</v>
      </c>
      <c r="P96" s="562">
        <v>1</v>
      </c>
      <c r="Q96" s="562">
        <v>1</v>
      </c>
      <c r="R96" s="562">
        <v>1</v>
      </c>
      <c r="S96" s="562">
        <v>1</v>
      </c>
      <c r="T96" s="562">
        <v>0</v>
      </c>
      <c r="U96" s="562">
        <v>0</v>
      </c>
      <c r="V96" s="562">
        <v>0</v>
      </c>
      <c r="W96" s="563">
        <v>2232633.75</v>
      </c>
      <c r="X96" s="563">
        <v>0</v>
      </c>
      <c r="Y96" s="563">
        <v>0</v>
      </c>
      <c r="Z96" s="563">
        <v>10493.38</v>
      </c>
      <c r="AA96" s="563">
        <v>0</v>
      </c>
      <c r="AB96" s="563">
        <v>0</v>
      </c>
      <c r="AC96" s="563">
        <v>0</v>
      </c>
      <c r="AD96" s="563"/>
      <c r="AE96" s="563">
        <v>2232633.75</v>
      </c>
      <c r="AF96" s="564">
        <v>43677</v>
      </c>
      <c r="AG96" s="564">
        <v>46234</v>
      </c>
      <c r="AH96" s="563">
        <v>4465267.5</v>
      </c>
      <c r="AI96" s="565">
        <f t="shared" si="3"/>
        <v>0.41917808219178082</v>
      </c>
      <c r="AJ96" s="565">
        <v>7.0054794520547903</v>
      </c>
      <c r="AK96" s="566">
        <v>5.6399999999999999E-2</v>
      </c>
      <c r="AL96" s="567">
        <f t="shared" si="4"/>
        <v>0.41917808219178082</v>
      </c>
      <c r="AM96" s="567">
        <v>7.0054794520547903</v>
      </c>
      <c r="AN96" s="568">
        <v>5.6399999999999999E-2</v>
      </c>
      <c r="AO96" s="562" t="s">
        <v>977</v>
      </c>
      <c r="AP96" s="562" t="s">
        <v>978</v>
      </c>
    </row>
    <row r="97" spans="1:42" s="562" customFormat="1" ht="12" x14ac:dyDescent="0.25">
      <c r="A97" s="562" t="s">
        <v>1210</v>
      </c>
      <c r="B97" s="562" t="s">
        <v>1206</v>
      </c>
      <c r="C97" s="562">
        <v>8</v>
      </c>
      <c r="D97" s="562" t="s">
        <v>30</v>
      </c>
      <c r="E97" s="562" t="s">
        <v>958</v>
      </c>
      <c r="F97" s="562" t="s">
        <v>959</v>
      </c>
      <c r="G97" s="562" t="s">
        <v>1207</v>
      </c>
      <c r="H97" s="562" t="s">
        <v>974</v>
      </c>
      <c r="I97" s="562" t="s">
        <v>1208</v>
      </c>
      <c r="J97" s="562" t="s">
        <v>4998</v>
      </c>
      <c r="K97" s="562" t="s">
        <v>1209</v>
      </c>
      <c r="L97" s="562" t="s">
        <v>964</v>
      </c>
      <c r="M97" s="562" t="s">
        <v>970</v>
      </c>
      <c r="N97" s="562">
        <v>1</v>
      </c>
      <c r="O97" s="562">
        <v>1</v>
      </c>
      <c r="P97" s="562">
        <v>1</v>
      </c>
      <c r="Q97" s="562">
        <v>1</v>
      </c>
      <c r="R97" s="562">
        <v>1</v>
      </c>
      <c r="S97" s="562">
        <v>1</v>
      </c>
      <c r="T97" s="562">
        <v>0</v>
      </c>
      <c r="U97" s="562">
        <v>0</v>
      </c>
      <c r="V97" s="562">
        <v>0</v>
      </c>
      <c r="W97" s="563">
        <v>1022961.67</v>
      </c>
      <c r="X97" s="563">
        <v>0</v>
      </c>
      <c r="Y97" s="563">
        <v>0</v>
      </c>
      <c r="Z97" s="563">
        <v>5055.1400000000003</v>
      </c>
      <c r="AA97" s="563">
        <v>0</v>
      </c>
      <c r="AB97" s="563">
        <v>0</v>
      </c>
      <c r="AC97" s="563">
        <v>0</v>
      </c>
      <c r="AD97" s="563"/>
      <c r="AE97" s="563">
        <v>1022961.67</v>
      </c>
      <c r="AF97" s="564">
        <v>43677</v>
      </c>
      <c r="AG97" s="564">
        <v>46599</v>
      </c>
      <c r="AH97" s="563">
        <v>1534442.5</v>
      </c>
      <c r="AI97" s="565">
        <f t="shared" si="3"/>
        <v>1.4191780821917808</v>
      </c>
      <c r="AJ97" s="565">
        <v>8.0054794520547894</v>
      </c>
      <c r="AK97" s="566">
        <v>5.9299999999999999E-2</v>
      </c>
      <c r="AL97" s="567">
        <f t="shared" si="4"/>
        <v>1.4191780821917808</v>
      </c>
      <c r="AM97" s="567">
        <v>8.0054794520547894</v>
      </c>
      <c r="AN97" s="568">
        <v>5.9299999999999999E-2</v>
      </c>
      <c r="AO97" s="562" t="s">
        <v>977</v>
      </c>
      <c r="AP97" s="562" t="s">
        <v>978</v>
      </c>
    </row>
    <row r="98" spans="1:42" s="562" customFormat="1" ht="12" x14ac:dyDescent="0.25">
      <c r="A98" s="562" t="s">
        <v>1211</v>
      </c>
      <c r="B98" s="562" t="s">
        <v>1206</v>
      </c>
      <c r="C98" s="562">
        <v>9</v>
      </c>
      <c r="D98" s="562" t="s">
        <v>30</v>
      </c>
      <c r="E98" s="562" t="s">
        <v>958</v>
      </c>
      <c r="F98" s="562" t="s">
        <v>959</v>
      </c>
      <c r="G98" s="562" t="s">
        <v>1207</v>
      </c>
      <c r="H98" s="562" t="s">
        <v>974</v>
      </c>
      <c r="I98" s="562" t="s">
        <v>1208</v>
      </c>
      <c r="J98" s="562" t="s">
        <v>4998</v>
      </c>
      <c r="K98" s="562" t="s">
        <v>1209</v>
      </c>
      <c r="L98" s="562" t="s">
        <v>964</v>
      </c>
      <c r="M98" s="562" t="s">
        <v>970</v>
      </c>
      <c r="N98" s="562">
        <v>1</v>
      </c>
      <c r="O98" s="562">
        <v>1</v>
      </c>
      <c r="P98" s="562">
        <v>1</v>
      </c>
      <c r="Q98" s="562">
        <v>1</v>
      </c>
      <c r="R98" s="562">
        <v>1</v>
      </c>
      <c r="S98" s="562">
        <v>1</v>
      </c>
      <c r="T98" s="562">
        <v>0</v>
      </c>
      <c r="U98" s="562">
        <v>0</v>
      </c>
      <c r="V98" s="562">
        <v>0</v>
      </c>
      <c r="W98" s="563">
        <v>79650</v>
      </c>
      <c r="X98" s="563">
        <v>0</v>
      </c>
      <c r="Y98" s="563">
        <v>0</v>
      </c>
      <c r="Z98" s="563">
        <v>412.19</v>
      </c>
      <c r="AA98" s="563">
        <v>0</v>
      </c>
      <c r="AB98" s="563">
        <v>0</v>
      </c>
      <c r="AC98" s="563">
        <v>0</v>
      </c>
      <c r="AD98" s="563"/>
      <c r="AE98" s="563">
        <v>79650</v>
      </c>
      <c r="AF98" s="564">
        <v>43677</v>
      </c>
      <c r="AG98" s="564">
        <v>46965</v>
      </c>
      <c r="AH98" s="563">
        <v>106200</v>
      </c>
      <c r="AI98" s="565">
        <f t="shared" si="3"/>
        <v>2.4219178082191779</v>
      </c>
      <c r="AJ98" s="565">
        <v>9.0082191780821894</v>
      </c>
      <c r="AK98" s="566">
        <v>6.2100000000000002E-2</v>
      </c>
      <c r="AL98" s="567">
        <f t="shared" si="4"/>
        <v>2.4219178082191779</v>
      </c>
      <c r="AM98" s="567">
        <v>9.0082191780821894</v>
      </c>
      <c r="AN98" s="568">
        <v>6.2100000000000002E-2</v>
      </c>
      <c r="AO98" s="562" t="s">
        <v>977</v>
      </c>
      <c r="AP98" s="562" t="s">
        <v>978</v>
      </c>
    </row>
    <row r="99" spans="1:42" s="562" customFormat="1" ht="12" x14ac:dyDescent="0.25">
      <c r="A99" s="562" t="s">
        <v>1212</v>
      </c>
      <c r="B99" s="562" t="s">
        <v>1213</v>
      </c>
      <c r="C99" s="562">
        <v>6</v>
      </c>
      <c r="D99" s="562" t="s">
        <v>30</v>
      </c>
      <c r="E99" s="562" t="s">
        <v>958</v>
      </c>
      <c r="F99" s="562" t="s">
        <v>959</v>
      </c>
      <c r="G99" s="562" t="s">
        <v>1207</v>
      </c>
      <c r="H99" s="562" t="s">
        <v>974</v>
      </c>
      <c r="I99" s="562" t="s">
        <v>1208</v>
      </c>
      <c r="J99" s="562" t="s">
        <v>4998</v>
      </c>
      <c r="K99" s="562" t="s">
        <v>1209</v>
      </c>
      <c r="L99" s="562" t="s">
        <v>964</v>
      </c>
      <c r="M99" s="562" t="s">
        <v>970</v>
      </c>
      <c r="N99" s="562">
        <v>1</v>
      </c>
      <c r="O99" s="562">
        <v>1</v>
      </c>
      <c r="P99" s="562">
        <v>1</v>
      </c>
      <c r="Q99" s="562">
        <v>1</v>
      </c>
      <c r="R99" s="562">
        <v>1</v>
      </c>
      <c r="S99" s="562">
        <v>1</v>
      </c>
      <c r="T99" s="562">
        <v>0</v>
      </c>
      <c r="U99" s="562">
        <v>0</v>
      </c>
      <c r="V99" s="562">
        <v>0</v>
      </c>
      <c r="W99" s="563">
        <v>888761.25</v>
      </c>
      <c r="X99" s="563">
        <v>0</v>
      </c>
      <c r="Y99" s="563">
        <v>0</v>
      </c>
      <c r="Z99" s="563">
        <v>4177.18</v>
      </c>
      <c r="AA99" s="563">
        <v>0</v>
      </c>
      <c r="AB99" s="563">
        <v>0</v>
      </c>
      <c r="AC99" s="563">
        <v>0</v>
      </c>
      <c r="AD99" s="563"/>
      <c r="AE99" s="563">
        <v>888761.25</v>
      </c>
      <c r="AF99" s="564">
        <v>43678</v>
      </c>
      <c r="AG99" s="564">
        <v>46235</v>
      </c>
      <c r="AH99" s="563">
        <v>1777522.5</v>
      </c>
      <c r="AI99" s="565">
        <f t="shared" si="3"/>
        <v>0.42191780821917807</v>
      </c>
      <c r="AJ99" s="565">
        <v>7.0054794520547903</v>
      </c>
      <c r="AK99" s="566">
        <v>5.6399999999999999E-2</v>
      </c>
      <c r="AL99" s="567">
        <f t="shared" si="4"/>
        <v>0.42191780821917807</v>
      </c>
      <c r="AM99" s="567">
        <v>7.0054794520547903</v>
      </c>
      <c r="AN99" s="568">
        <v>5.6399999999999999E-2</v>
      </c>
      <c r="AO99" s="562" t="s">
        <v>977</v>
      </c>
      <c r="AP99" s="562" t="s">
        <v>978</v>
      </c>
    </row>
    <row r="100" spans="1:42" s="562" customFormat="1" ht="12" x14ac:dyDescent="0.25">
      <c r="A100" s="562" t="s">
        <v>1214</v>
      </c>
      <c r="B100" s="562" t="s">
        <v>1213</v>
      </c>
      <c r="C100" s="562">
        <v>7</v>
      </c>
      <c r="D100" s="562" t="s">
        <v>30</v>
      </c>
      <c r="E100" s="562" t="s">
        <v>958</v>
      </c>
      <c r="F100" s="562" t="s">
        <v>959</v>
      </c>
      <c r="G100" s="562" t="s">
        <v>1207</v>
      </c>
      <c r="H100" s="562" t="s">
        <v>974</v>
      </c>
      <c r="I100" s="562" t="s">
        <v>1208</v>
      </c>
      <c r="J100" s="562" t="s">
        <v>4998</v>
      </c>
      <c r="K100" s="562" t="s">
        <v>1209</v>
      </c>
      <c r="L100" s="562" t="s">
        <v>964</v>
      </c>
      <c r="M100" s="562" t="s">
        <v>970</v>
      </c>
      <c r="N100" s="562">
        <v>1</v>
      </c>
      <c r="O100" s="562">
        <v>1</v>
      </c>
      <c r="P100" s="562">
        <v>1</v>
      </c>
      <c r="Q100" s="562">
        <v>1</v>
      </c>
      <c r="R100" s="562">
        <v>1</v>
      </c>
      <c r="S100" s="562">
        <v>1</v>
      </c>
      <c r="T100" s="562">
        <v>0</v>
      </c>
      <c r="U100" s="562">
        <v>0</v>
      </c>
      <c r="V100" s="562">
        <v>0</v>
      </c>
      <c r="W100" s="563">
        <v>498845</v>
      </c>
      <c r="X100" s="563">
        <v>0</v>
      </c>
      <c r="Y100" s="563">
        <v>0</v>
      </c>
      <c r="Z100" s="563">
        <v>2465.13</v>
      </c>
      <c r="AA100" s="563">
        <v>0</v>
      </c>
      <c r="AB100" s="563">
        <v>0</v>
      </c>
      <c r="AC100" s="563">
        <v>0</v>
      </c>
      <c r="AD100" s="563"/>
      <c r="AE100" s="563">
        <v>498845</v>
      </c>
      <c r="AF100" s="564">
        <v>43678</v>
      </c>
      <c r="AG100" s="564">
        <v>46600</v>
      </c>
      <c r="AH100" s="563">
        <v>748267.5</v>
      </c>
      <c r="AI100" s="565">
        <f t="shared" si="3"/>
        <v>1.4219178082191781</v>
      </c>
      <c r="AJ100" s="565">
        <v>8.0054794520547894</v>
      </c>
      <c r="AK100" s="566">
        <v>5.9299999999999999E-2</v>
      </c>
      <c r="AL100" s="567">
        <f t="shared" si="4"/>
        <v>1.4219178082191781</v>
      </c>
      <c r="AM100" s="567">
        <v>8.0054794520547894</v>
      </c>
      <c r="AN100" s="568">
        <v>5.9299999999999999E-2</v>
      </c>
      <c r="AO100" s="562" t="s">
        <v>977</v>
      </c>
      <c r="AP100" s="562" t="s">
        <v>978</v>
      </c>
    </row>
    <row r="101" spans="1:42" s="562" customFormat="1" ht="12" x14ac:dyDescent="0.25">
      <c r="A101" s="562" t="s">
        <v>1215</v>
      </c>
      <c r="B101" s="562" t="s">
        <v>1213</v>
      </c>
      <c r="C101" s="562">
        <v>8</v>
      </c>
      <c r="D101" s="562" t="s">
        <v>30</v>
      </c>
      <c r="E101" s="562" t="s">
        <v>958</v>
      </c>
      <c r="F101" s="562" t="s">
        <v>959</v>
      </c>
      <c r="G101" s="562" t="s">
        <v>1207</v>
      </c>
      <c r="H101" s="562" t="s">
        <v>974</v>
      </c>
      <c r="I101" s="562" t="s">
        <v>1208</v>
      </c>
      <c r="J101" s="562" t="s">
        <v>4998</v>
      </c>
      <c r="K101" s="562" t="s">
        <v>1209</v>
      </c>
      <c r="L101" s="562" t="s">
        <v>964</v>
      </c>
      <c r="M101" s="562" t="s">
        <v>970</v>
      </c>
      <c r="N101" s="562">
        <v>1</v>
      </c>
      <c r="O101" s="562">
        <v>1</v>
      </c>
      <c r="P101" s="562">
        <v>1</v>
      </c>
      <c r="Q101" s="562">
        <v>1</v>
      </c>
      <c r="R101" s="562">
        <v>1</v>
      </c>
      <c r="S101" s="562">
        <v>1</v>
      </c>
      <c r="T101" s="562">
        <v>0</v>
      </c>
      <c r="U101" s="562">
        <v>0</v>
      </c>
      <c r="V101" s="562">
        <v>0</v>
      </c>
      <c r="W101" s="563">
        <v>79650</v>
      </c>
      <c r="X101" s="563">
        <v>0</v>
      </c>
      <c r="Y101" s="563">
        <v>0</v>
      </c>
      <c r="Z101" s="563">
        <v>412.19</v>
      </c>
      <c r="AA101" s="563">
        <v>0</v>
      </c>
      <c r="AB101" s="563">
        <v>0</v>
      </c>
      <c r="AC101" s="563">
        <v>0</v>
      </c>
      <c r="AD101" s="563"/>
      <c r="AE101" s="563">
        <v>79650</v>
      </c>
      <c r="AF101" s="564">
        <v>43678</v>
      </c>
      <c r="AG101" s="564">
        <v>46966</v>
      </c>
      <c r="AH101" s="563">
        <v>106200</v>
      </c>
      <c r="AI101" s="565">
        <f t="shared" si="3"/>
        <v>2.4246575342465753</v>
      </c>
      <c r="AJ101" s="565">
        <v>9.0082191780821894</v>
      </c>
      <c r="AK101" s="566">
        <v>6.2100000000000002E-2</v>
      </c>
      <c r="AL101" s="567">
        <f t="shared" si="4"/>
        <v>2.4246575342465753</v>
      </c>
      <c r="AM101" s="567">
        <v>9.0082191780821894</v>
      </c>
      <c r="AN101" s="568">
        <v>6.2100000000000002E-2</v>
      </c>
      <c r="AO101" s="562" t="s">
        <v>977</v>
      </c>
      <c r="AP101" s="562" t="s">
        <v>978</v>
      </c>
    </row>
    <row r="102" spans="1:42" s="562" customFormat="1" ht="12" x14ac:dyDescent="0.25">
      <c r="A102" s="562" t="s">
        <v>1216</v>
      </c>
      <c r="B102" s="562" t="s">
        <v>1217</v>
      </c>
      <c r="C102" s="562">
        <v>7</v>
      </c>
      <c r="D102" s="562" t="s">
        <v>30</v>
      </c>
      <c r="E102" s="562" t="s">
        <v>958</v>
      </c>
      <c r="F102" s="562" t="s">
        <v>959</v>
      </c>
      <c r="G102" s="562" t="s">
        <v>1207</v>
      </c>
      <c r="H102" s="562" t="s">
        <v>974</v>
      </c>
      <c r="I102" s="562" t="s">
        <v>1208</v>
      </c>
      <c r="J102" s="562" t="s">
        <v>4998</v>
      </c>
      <c r="K102" s="562" t="s">
        <v>1209</v>
      </c>
      <c r="L102" s="562" t="s">
        <v>964</v>
      </c>
      <c r="M102" s="562" t="s">
        <v>970</v>
      </c>
      <c r="N102" s="562">
        <v>1</v>
      </c>
      <c r="O102" s="562">
        <v>1</v>
      </c>
      <c r="P102" s="562">
        <v>1</v>
      </c>
      <c r="Q102" s="562">
        <v>1</v>
      </c>
      <c r="R102" s="562">
        <v>1</v>
      </c>
      <c r="S102" s="562">
        <v>1</v>
      </c>
      <c r="T102" s="562">
        <v>0</v>
      </c>
      <c r="U102" s="562">
        <v>0</v>
      </c>
      <c r="V102" s="562">
        <v>0</v>
      </c>
      <c r="W102" s="563">
        <v>704681.25</v>
      </c>
      <c r="X102" s="563">
        <v>0</v>
      </c>
      <c r="Y102" s="563">
        <v>0</v>
      </c>
      <c r="Z102" s="563">
        <v>3312</v>
      </c>
      <c r="AA102" s="563">
        <v>0</v>
      </c>
      <c r="AB102" s="563">
        <v>0</v>
      </c>
      <c r="AC102" s="563">
        <v>0</v>
      </c>
      <c r="AD102" s="563"/>
      <c r="AE102" s="563">
        <v>704681.25</v>
      </c>
      <c r="AF102" s="564">
        <v>43679</v>
      </c>
      <c r="AG102" s="564">
        <v>46236</v>
      </c>
      <c r="AH102" s="563">
        <v>1409362.5</v>
      </c>
      <c r="AI102" s="565">
        <f t="shared" si="3"/>
        <v>0.42465753424657532</v>
      </c>
      <c r="AJ102" s="565">
        <v>7.0054794520547903</v>
      </c>
      <c r="AK102" s="566">
        <v>5.6399999999999999E-2</v>
      </c>
      <c r="AL102" s="567">
        <f t="shared" si="4"/>
        <v>0.42465753424657532</v>
      </c>
      <c r="AM102" s="567">
        <v>7.0054794520547903</v>
      </c>
      <c r="AN102" s="568">
        <v>5.6399999999999999E-2</v>
      </c>
      <c r="AO102" s="562" t="s">
        <v>977</v>
      </c>
      <c r="AP102" s="562" t="s">
        <v>978</v>
      </c>
    </row>
    <row r="103" spans="1:42" s="562" customFormat="1" ht="12" x14ac:dyDescent="0.25">
      <c r="A103" s="562" t="s">
        <v>1218</v>
      </c>
      <c r="B103" s="562" t="s">
        <v>1217</v>
      </c>
      <c r="C103" s="562">
        <v>8</v>
      </c>
      <c r="D103" s="562" t="s">
        <v>30</v>
      </c>
      <c r="E103" s="562" t="s">
        <v>958</v>
      </c>
      <c r="F103" s="562" t="s">
        <v>959</v>
      </c>
      <c r="G103" s="562" t="s">
        <v>1207</v>
      </c>
      <c r="H103" s="562" t="s">
        <v>974</v>
      </c>
      <c r="I103" s="562" t="s">
        <v>1208</v>
      </c>
      <c r="J103" s="562" t="s">
        <v>4998</v>
      </c>
      <c r="K103" s="562" t="s">
        <v>1209</v>
      </c>
      <c r="L103" s="562" t="s">
        <v>964</v>
      </c>
      <c r="M103" s="562" t="s">
        <v>970</v>
      </c>
      <c r="N103" s="562">
        <v>1</v>
      </c>
      <c r="O103" s="562">
        <v>1</v>
      </c>
      <c r="P103" s="562">
        <v>1</v>
      </c>
      <c r="Q103" s="562">
        <v>1</v>
      </c>
      <c r="R103" s="562">
        <v>1</v>
      </c>
      <c r="S103" s="562">
        <v>1</v>
      </c>
      <c r="T103" s="562">
        <v>0</v>
      </c>
      <c r="U103" s="562">
        <v>0</v>
      </c>
      <c r="V103" s="562">
        <v>0</v>
      </c>
      <c r="W103" s="563">
        <v>277496.67</v>
      </c>
      <c r="X103" s="563">
        <v>0</v>
      </c>
      <c r="Y103" s="563">
        <v>0</v>
      </c>
      <c r="Z103" s="563">
        <v>1371.3</v>
      </c>
      <c r="AA103" s="563">
        <v>0</v>
      </c>
      <c r="AB103" s="563">
        <v>0</v>
      </c>
      <c r="AC103" s="563">
        <v>0</v>
      </c>
      <c r="AD103" s="563"/>
      <c r="AE103" s="563">
        <v>277496.67</v>
      </c>
      <c r="AF103" s="564">
        <v>43679</v>
      </c>
      <c r="AG103" s="564">
        <v>46601</v>
      </c>
      <c r="AH103" s="563">
        <v>416245</v>
      </c>
      <c r="AI103" s="565">
        <f t="shared" si="3"/>
        <v>1.4246575342465753</v>
      </c>
      <c r="AJ103" s="565">
        <v>8.0054794520547894</v>
      </c>
      <c r="AK103" s="566">
        <v>5.9299999999999999E-2</v>
      </c>
      <c r="AL103" s="567">
        <f t="shared" si="4"/>
        <v>1.4246575342465753</v>
      </c>
      <c r="AM103" s="567">
        <v>8.0054794520547894</v>
      </c>
      <c r="AN103" s="568">
        <v>5.9299999999999999E-2</v>
      </c>
      <c r="AO103" s="562" t="s">
        <v>977</v>
      </c>
      <c r="AP103" s="562" t="s">
        <v>978</v>
      </c>
    </row>
    <row r="104" spans="1:42" s="562" customFormat="1" ht="12" x14ac:dyDescent="0.25">
      <c r="A104" s="562" t="s">
        <v>1219</v>
      </c>
      <c r="B104" s="562" t="s">
        <v>1220</v>
      </c>
      <c r="C104" s="562">
        <v>6</v>
      </c>
      <c r="D104" s="562" t="s">
        <v>30</v>
      </c>
      <c r="E104" s="562" t="s">
        <v>958</v>
      </c>
      <c r="F104" s="562" t="s">
        <v>959</v>
      </c>
      <c r="G104" s="562" t="s">
        <v>1207</v>
      </c>
      <c r="H104" s="562" t="s">
        <v>974</v>
      </c>
      <c r="I104" s="562" t="s">
        <v>1208</v>
      </c>
      <c r="J104" s="562" t="s">
        <v>4998</v>
      </c>
      <c r="K104" s="562" t="s">
        <v>1209</v>
      </c>
      <c r="L104" s="562" t="s">
        <v>964</v>
      </c>
      <c r="M104" s="562" t="s">
        <v>970</v>
      </c>
      <c r="N104" s="562">
        <v>1</v>
      </c>
      <c r="O104" s="562">
        <v>1</v>
      </c>
      <c r="P104" s="562">
        <v>1</v>
      </c>
      <c r="Q104" s="562">
        <v>1</v>
      </c>
      <c r="R104" s="562">
        <v>1</v>
      </c>
      <c r="S104" s="562">
        <v>1</v>
      </c>
      <c r="T104" s="562">
        <v>0</v>
      </c>
      <c r="U104" s="562">
        <v>0</v>
      </c>
      <c r="V104" s="562">
        <v>0</v>
      </c>
      <c r="W104" s="563">
        <v>414401.25</v>
      </c>
      <c r="X104" s="563">
        <v>0</v>
      </c>
      <c r="Y104" s="563">
        <v>0</v>
      </c>
      <c r="Z104" s="563">
        <v>1947.69</v>
      </c>
      <c r="AA104" s="563">
        <v>0</v>
      </c>
      <c r="AB104" s="563">
        <v>0</v>
      </c>
      <c r="AC104" s="563">
        <v>0</v>
      </c>
      <c r="AD104" s="563"/>
      <c r="AE104" s="563">
        <v>414401.25</v>
      </c>
      <c r="AF104" s="564">
        <v>43679</v>
      </c>
      <c r="AG104" s="564">
        <v>46236</v>
      </c>
      <c r="AH104" s="563">
        <v>828802.5</v>
      </c>
      <c r="AI104" s="565">
        <f t="shared" si="3"/>
        <v>0.42465753424657532</v>
      </c>
      <c r="AJ104" s="565">
        <v>7.0054794520547903</v>
      </c>
      <c r="AK104" s="566">
        <v>5.6399999999999999E-2</v>
      </c>
      <c r="AL104" s="567">
        <f t="shared" si="4"/>
        <v>0.42465753424657532</v>
      </c>
      <c r="AM104" s="567">
        <v>7.0054794520547903</v>
      </c>
      <c r="AN104" s="568">
        <v>5.6399999999999999E-2</v>
      </c>
      <c r="AO104" s="562" t="s">
        <v>977</v>
      </c>
      <c r="AP104" s="562" t="s">
        <v>978</v>
      </c>
    </row>
    <row r="105" spans="1:42" s="562" customFormat="1" ht="12" x14ac:dyDescent="0.25">
      <c r="A105" s="562" t="s">
        <v>1221</v>
      </c>
      <c r="B105" s="562" t="s">
        <v>1220</v>
      </c>
      <c r="C105" s="562">
        <v>7</v>
      </c>
      <c r="D105" s="562" t="s">
        <v>30</v>
      </c>
      <c r="E105" s="562" t="s">
        <v>958</v>
      </c>
      <c r="F105" s="562" t="s">
        <v>959</v>
      </c>
      <c r="G105" s="562" t="s">
        <v>1207</v>
      </c>
      <c r="H105" s="562" t="s">
        <v>974</v>
      </c>
      <c r="I105" s="562" t="s">
        <v>1208</v>
      </c>
      <c r="J105" s="562" t="s">
        <v>4998</v>
      </c>
      <c r="K105" s="562" t="s">
        <v>1209</v>
      </c>
      <c r="L105" s="562" t="s">
        <v>964</v>
      </c>
      <c r="M105" s="562" t="s">
        <v>970</v>
      </c>
      <c r="N105" s="562">
        <v>1</v>
      </c>
      <c r="O105" s="562">
        <v>1</v>
      </c>
      <c r="P105" s="562">
        <v>1</v>
      </c>
      <c r="Q105" s="562">
        <v>1</v>
      </c>
      <c r="R105" s="562">
        <v>1</v>
      </c>
      <c r="S105" s="562">
        <v>1</v>
      </c>
      <c r="T105" s="562">
        <v>0</v>
      </c>
      <c r="U105" s="562">
        <v>0</v>
      </c>
      <c r="V105" s="562">
        <v>0</v>
      </c>
      <c r="W105" s="563">
        <v>207975</v>
      </c>
      <c r="X105" s="563">
        <v>0</v>
      </c>
      <c r="Y105" s="563">
        <v>0</v>
      </c>
      <c r="Z105" s="563">
        <v>1027.74</v>
      </c>
      <c r="AA105" s="563">
        <v>0</v>
      </c>
      <c r="AB105" s="563">
        <v>0</v>
      </c>
      <c r="AC105" s="563">
        <v>0</v>
      </c>
      <c r="AD105" s="563"/>
      <c r="AE105" s="563">
        <v>207975</v>
      </c>
      <c r="AF105" s="564">
        <v>43679</v>
      </c>
      <c r="AG105" s="564">
        <v>46601</v>
      </c>
      <c r="AH105" s="563">
        <v>311962.5</v>
      </c>
      <c r="AI105" s="565">
        <f t="shared" si="3"/>
        <v>1.4246575342465753</v>
      </c>
      <c r="AJ105" s="565">
        <v>8.0054794520547894</v>
      </c>
      <c r="AK105" s="566">
        <v>5.9299999999999999E-2</v>
      </c>
      <c r="AL105" s="567">
        <f t="shared" si="4"/>
        <v>1.4246575342465753</v>
      </c>
      <c r="AM105" s="567">
        <v>8.0054794520547894</v>
      </c>
      <c r="AN105" s="568">
        <v>5.9299999999999999E-2</v>
      </c>
      <c r="AO105" s="562" t="s">
        <v>977</v>
      </c>
      <c r="AP105" s="562" t="s">
        <v>978</v>
      </c>
    </row>
    <row r="106" spans="1:42" s="562" customFormat="1" ht="12" x14ac:dyDescent="0.25">
      <c r="A106" s="562" t="s">
        <v>1222</v>
      </c>
      <c r="B106" s="562" t="s">
        <v>1223</v>
      </c>
      <c r="C106" s="562">
        <v>6</v>
      </c>
      <c r="D106" s="562" t="s">
        <v>30</v>
      </c>
      <c r="E106" s="562" t="s">
        <v>958</v>
      </c>
      <c r="F106" s="562" t="s">
        <v>959</v>
      </c>
      <c r="G106" s="562" t="s">
        <v>1207</v>
      </c>
      <c r="H106" s="562" t="s">
        <v>974</v>
      </c>
      <c r="I106" s="562" t="s">
        <v>1208</v>
      </c>
      <c r="J106" s="562" t="s">
        <v>4998</v>
      </c>
      <c r="K106" s="562" t="s">
        <v>1209</v>
      </c>
      <c r="L106" s="562" t="s">
        <v>964</v>
      </c>
      <c r="M106" s="562" t="s">
        <v>970</v>
      </c>
      <c r="N106" s="562">
        <v>1</v>
      </c>
      <c r="O106" s="562">
        <v>1</v>
      </c>
      <c r="P106" s="562">
        <v>1</v>
      </c>
      <c r="Q106" s="562">
        <v>1</v>
      </c>
      <c r="R106" s="562">
        <v>1</v>
      </c>
      <c r="S106" s="562">
        <v>1</v>
      </c>
      <c r="T106" s="562">
        <v>0</v>
      </c>
      <c r="U106" s="562">
        <v>0</v>
      </c>
      <c r="V106" s="562">
        <v>0</v>
      </c>
      <c r="W106" s="563">
        <v>477236.25</v>
      </c>
      <c r="X106" s="563">
        <v>0</v>
      </c>
      <c r="Y106" s="563">
        <v>0</v>
      </c>
      <c r="Z106" s="563">
        <v>2243.0100000000002</v>
      </c>
      <c r="AA106" s="563">
        <v>0</v>
      </c>
      <c r="AB106" s="563">
        <v>0</v>
      </c>
      <c r="AC106" s="563">
        <v>0</v>
      </c>
      <c r="AD106" s="563"/>
      <c r="AE106" s="563">
        <v>477236.25</v>
      </c>
      <c r="AF106" s="564">
        <v>43682</v>
      </c>
      <c r="AG106" s="564">
        <v>46239</v>
      </c>
      <c r="AH106" s="563">
        <v>954472.5</v>
      </c>
      <c r="AI106" s="565">
        <f t="shared" si="3"/>
        <v>0.43287671232876712</v>
      </c>
      <c r="AJ106" s="565">
        <v>7.0054794520547903</v>
      </c>
      <c r="AK106" s="566">
        <v>5.6399999999999999E-2</v>
      </c>
      <c r="AL106" s="567">
        <f t="shared" si="4"/>
        <v>0.43287671232876712</v>
      </c>
      <c r="AM106" s="567">
        <v>7.0054794520547903</v>
      </c>
      <c r="AN106" s="568">
        <v>5.6399999999999999E-2</v>
      </c>
      <c r="AO106" s="562" t="s">
        <v>977</v>
      </c>
      <c r="AP106" s="562" t="s">
        <v>978</v>
      </c>
    </row>
    <row r="107" spans="1:42" s="562" customFormat="1" ht="12" x14ac:dyDescent="0.25">
      <c r="A107" s="562" t="s">
        <v>1224</v>
      </c>
      <c r="B107" s="562" t="s">
        <v>1223</v>
      </c>
      <c r="C107" s="562">
        <v>7</v>
      </c>
      <c r="D107" s="562" t="s">
        <v>30</v>
      </c>
      <c r="E107" s="562" t="s">
        <v>958</v>
      </c>
      <c r="F107" s="562" t="s">
        <v>959</v>
      </c>
      <c r="G107" s="562" t="s">
        <v>1207</v>
      </c>
      <c r="H107" s="562" t="s">
        <v>974</v>
      </c>
      <c r="I107" s="562" t="s">
        <v>1208</v>
      </c>
      <c r="J107" s="562" t="s">
        <v>4998</v>
      </c>
      <c r="K107" s="562" t="s">
        <v>1209</v>
      </c>
      <c r="L107" s="562" t="s">
        <v>964</v>
      </c>
      <c r="M107" s="562" t="s">
        <v>970</v>
      </c>
      <c r="N107" s="562">
        <v>1</v>
      </c>
      <c r="O107" s="562">
        <v>1</v>
      </c>
      <c r="P107" s="562">
        <v>1</v>
      </c>
      <c r="Q107" s="562">
        <v>1</v>
      </c>
      <c r="R107" s="562">
        <v>1</v>
      </c>
      <c r="S107" s="562">
        <v>1</v>
      </c>
      <c r="T107" s="562">
        <v>0</v>
      </c>
      <c r="U107" s="562">
        <v>0</v>
      </c>
      <c r="V107" s="562">
        <v>0</v>
      </c>
      <c r="W107" s="563">
        <v>207975</v>
      </c>
      <c r="X107" s="563">
        <v>0</v>
      </c>
      <c r="Y107" s="563">
        <v>0</v>
      </c>
      <c r="Z107" s="563">
        <v>1027.74</v>
      </c>
      <c r="AA107" s="563">
        <v>0</v>
      </c>
      <c r="AB107" s="563">
        <v>0</v>
      </c>
      <c r="AC107" s="563">
        <v>0</v>
      </c>
      <c r="AD107" s="563"/>
      <c r="AE107" s="563">
        <v>207975</v>
      </c>
      <c r="AF107" s="564">
        <v>43682</v>
      </c>
      <c r="AG107" s="564">
        <v>46604</v>
      </c>
      <c r="AH107" s="563">
        <v>311962.5</v>
      </c>
      <c r="AI107" s="565">
        <f t="shared" si="3"/>
        <v>1.4328767123287671</v>
      </c>
      <c r="AJ107" s="565">
        <v>8.0054794520547894</v>
      </c>
      <c r="AK107" s="566">
        <v>5.9299999999999999E-2</v>
      </c>
      <c r="AL107" s="567">
        <f t="shared" si="4"/>
        <v>1.4328767123287671</v>
      </c>
      <c r="AM107" s="567">
        <v>8.0054794520547894</v>
      </c>
      <c r="AN107" s="568">
        <v>5.9299999999999999E-2</v>
      </c>
      <c r="AO107" s="562" t="s">
        <v>977</v>
      </c>
      <c r="AP107" s="562" t="s">
        <v>978</v>
      </c>
    </row>
    <row r="108" spans="1:42" s="562" customFormat="1" ht="12" x14ac:dyDescent="0.25">
      <c r="A108" s="562" t="s">
        <v>1225</v>
      </c>
      <c r="B108" s="562" t="s">
        <v>1226</v>
      </c>
      <c r="C108" s="562">
        <v>7</v>
      </c>
      <c r="D108" s="562" t="s">
        <v>30</v>
      </c>
      <c r="E108" s="562" t="s">
        <v>958</v>
      </c>
      <c r="F108" s="562" t="s">
        <v>959</v>
      </c>
      <c r="G108" s="562" t="s">
        <v>1207</v>
      </c>
      <c r="H108" s="562" t="s">
        <v>974</v>
      </c>
      <c r="I108" s="562" t="s">
        <v>1208</v>
      </c>
      <c r="J108" s="562" t="s">
        <v>4998</v>
      </c>
      <c r="K108" s="562" t="s">
        <v>1209</v>
      </c>
      <c r="L108" s="562" t="s">
        <v>964</v>
      </c>
      <c r="M108" s="562" t="s">
        <v>970</v>
      </c>
      <c r="N108" s="562">
        <v>1</v>
      </c>
      <c r="O108" s="562">
        <v>1</v>
      </c>
      <c r="P108" s="562">
        <v>1</v>
      </c>
      <c r="Q108" s="562">
        <v>1</v>
      </c>
      <c r="R108" s="562">
        <v>1</v>
      </c>
      <c r="S108" s="562">
        <v>1</v>
      </c>
      <c r="T108" s="562">
        <v>0</v>
      </c>
      <c r="U108" s="562">
        <v>0</v>
      </c>
      <c r="V108" s="562">
        <v>0</v>
      </c>
      <c r="W108" s="563">
        <v>409681.25</v>
      </c>
      <c r="X108" s="563">
        <v>0</v>
      </c>
      <c r="Y108" s="563">
        <v>0</v>
      </c>
      <c r="Z108" s="563">
        <v>1925.5</v>
      </c>
      <c r="AA108" s="563">
        <v>0</v>
      </c>
      <c r="AB108" s="563">
        <v>0</v>
      </c>
      <c r="AC108" s="563">
        <v>0</v>
      </c>
      <c r="AD108" s="563"/>
      <c r="AE108" s="563">
        <v>409681.25</v>
      </c>
      <c r="AF108" s="564">
        <v>43683</v>
      </c>
      <c r="AG108" s="564">
        <v>46240</v>
      </c>
      <c r="AH108" s="563">
        <v>819362.5</v>
      </c>
      <c r="AI108" s="565">
        <f t="shared" si="3"/>
        <v>0.43561643835616437</v>
      </c>
      <c r="AJ108" s="565">
        <v>7.0054794520547903</v>
      </c>
      <c r="AK108" s="566">
        <v>5.6399999999999999E-2</v>
      </c>
      <c r="AL108" s="567">
        <f t="shared" si="4"/>
        <v>0.43561643835616437</v>
      </c>
      <c r="AM108" s="567">
        <v>7.0054794520547903</v>
      </c>
      <c r="AN108" s="568">
        <v>5.6399999999999999E-2</v>
      </c>
      <c r="AO108" s="562" t="s">
        <v>977</v>
      </c>
      <c r="AP108" s="562" t="s">
        <v>978</v>
      </c>
    </row>
    <row r="109" spans="1:42" s="562" customFormat="1" ht="12" x14ac:dyDescent="0.25">
      <c r="A109" s="562" t="s">
        <v>1227</v>
      </c>
      <c r="B109" s="562" t="s">
        <v>1226</v>
      </c>
      <c r="C109" s="562">
        <v>8</v>
      </c>
      <c r="D109" s="562" t="s">
        <v>30</v>
      </c>
      <c r="E109" s="562" t="s">
        <v>958</v>
      </c>
      <c r="F109" s="562" t="s">
        <v>959</v>
      </c>
      <c r="G109" s="562" t="s">
        <v>1207</v>
      </c>
      <c r="H109" s="562" t="s">
        <v>974</v>
      </c>
      <c r="I109" s="562" t="s">
        <v>1208</v>
      </c>
      <c r="J109" s="562" t="s">
        <v>4998</v>
      </c>
      <c r="K109" s="562" t="s">
        <v>1209</v>
      </c>
      <c r="L109" s="562" t="s">
        <v>964</v>
      </c>
      <c r="M109" s="562" t="s">
        <v>970</v>
      </c>
      <c r="N109" s="562">
        <v>1</v>
      </c>
      <c r="O109" s="562">
        <v>1</v>
      </c>
      <c r="P109" s="562">
        <v>1</v>
      </c>
      <c r="Q109" s="562">
        <v>1</v>
      </c>
      <c r="R109" s="562">
        <v>1</v>
      </c>
      <c r="S109" s="562">
        <v>1</v>
      </c>
      <c r="T109" s="562">
        <v>0</v>
      </c>
      <c r="U109" s="562">
        <v>0</v>
      </c>
      <c r="V109" s="562">
        <v>0</v>
      </c>
      <c r="W109" s="563">
        <v>203058.34</v>
      </c>
      <c r="X109" s="563">
        <v>0</v>
      </c>
      <c r="Y109" s="563">
        <v>0</v>
      </c>
      <c r="Z109" s="563">
        <v>1003.45</v>
      </c>
      <c r="AA109" s="563">
        <v>0</v>
      </c>
      <c r="AB109" s="563">
        <v>0</v>
      </c>
      <c r="AC109" s="563">
        <v>0</v>
      </c>
      <c r="AD109" s="563"/>
      <c r="AE109" s="563">
        <v>203058.34</v>
      </c>
      <c r="AF109" s="564">
        <v>43683</v>
      </c>
      <c r="AG109" s="564">
        <v>46605</v>
      </c>
      <c r="AH109" s="563">
        <v>304587.5</v>
      </c>
      <c r="AI109" s="565">
        <f t="shared" si="3"/>
        <v>1.4356164383561645</v>
      </c>
      <c r="AJ109" s="565">
        <v>8.0054794520547894</v>
      </c>
      <c r="AK109" s="566">
        <v>5.9299999999999999E-2</v>
      </c>
      <c r="AL109" s="567">
        <f t="shared" si="4"/>
        <v>1.4356164383561645</v>
      </c>
      <c r="AM109" s="567">
        <v>8.0054794520547894</v>
      </c>
      <c r="AN109" s="568">
        <v>5.9299999999999999E-2</v>
      </c>
      <c r="AO109" s="562" t="s">
        <v>977</v>
      </c>
      <c r="AP109" s="562" t="s">
        <v>978</v>
      </c>
    </row>
    <row r="110" spans="1:42" s="562" customFormat="1" ht="12" x14ac:dyDescent="0.25">
      <c r="A110" s="562" t="s">
        <v>1228</v>
      </c>
      <c r="B110" s="562" t="s">
        <v>1226</v>
      </c>
      <c r="C110" s="562">
        <v>9</v>
      </c>
      <c r="D110" s="562" t="s">
        <v>30</v>
      </c>
      <c r="E110" s="562" t="s">
        <v>958</v>
      </c>
      <c r="F110" s="562" t="s">
        <v>959</v>
      </c>
      <c r="G110" s="562" t="s">
        <v>1207</v>
      </c>
      <c r="H110" s="562" t="s">
        <v>974</v>
      </c>
      <c r="I110" s="562" t="s">
        <v>1208</v>
      </c>
      <c r="J110" s="562" t="s">
        <v>4998</v>
      </c>
      <c r="K110" s="562" t="s">
        <v>1209</v>
      </c>
      <c r="L110" s="562" t="s">
        <v>964</v>
      </c>
      <c r="M110" s="562" t="s">
        <v>970</v>
      </c>
      <c r="N110" s="562">
        <v>1</v>
      </c>
      <c r="O110" s="562">
        <v>1</v>
      </c>
      <c r="P110" s="562">
        <v>1</v>
      </c>
      <c r="Q110" s="562">
        <v>1</v>
      </c>
      <c r="R110" s="562">
        <v>1</v>
      </c>
      <c r="S110" s="562">
        <v>1</v>
      </c>
      <c r="T110" s="562">
        <v>0</v>
      </c>
      <c r="U110" s="562">
        <v>0</v>
      </c>
      <c r="V110" s="562">
        <v>0</v>
      </c>
      <c r="W110" s="563">
        <v>42480</v>
      </c>
      <c r="X110" s="563">
        <v>0</v>
      </c>
      <c r="Y110" s="563">
        <v>0</v>
      </c>
      <c r="Z110" s="563">
        <v>230.1</v>
      </c>
      <c r="AA110" s="563">
        <v>0</v>
      </c>
      <c r="AB110" s="563">
        <v>0</v>
      </c>
      <c r="AC110" s="563">
        <v>0</v>
      </c>
      <c r="AD110" s="563"/>
      <c r="AE110" s="563">
        <v>42480</v>
      </c>
      <c r="AF110" s="564">
        <v>43683</v>
      </c>
      <c r="AG110" s="564">
        <v>47336</v>
      </c>
      <c r="AH110" s="563">
        <v>53100</v>
      </c>
      <c r="AI110" s="565">
        <f t="shared" si="3"/>
        <v>3.4383561643835616</v>
      </c>
      <c r="AJ110" s="565">
        <v>10.0082191780822</v>
      </c>
      <c r="AK110" s="566">
        <v>6.5000000000000002E-2</v>
      </c>
      <c r="AL110" s="567">
        <f t="shared" si="4"/>
        <v>3.4383561643835616</v>
      </c>
      <c r="AM110" s="567">
        <v>10.0082191780822</v>
      </c>
      <c r="AN110" s="568">
        <v>6.5000000000000002E-2</v>
      </c>
      <c r="AO110" s="562" t="s">
        <v>977</v>
      </c>
      <c r="AP110" s="562" t="s">
        <v>978</v>
      </c>
    </row>
    <row r="111" spans="1:42" s="562" customFormat="1" ht="12" x14ac:dyDescent="0.25">
      <c r="A111" s="562" t="s">
        <v>1229</v>
      </c>
      <c r="B111" s="562" t="s">
        <v>1230</v>
      </c>
      <c r="C111" s="562">
        <v>6</v>
      </c>
      <c r="D111" s="562" t="s">
        <v>30</v>
      </c>
      <c r="E111" s="562" t="s">
        <v>958</v>
      </c>
      <c r="F111" s="562" t="s">
        <v>959</v>
      </c>
      <c r="G111" s="562" t="s">
        <v>1207</v>
      </c>
      <c r="H111" s="562" t="s">
        <v>974</v>
      </c>
      <c r="I111" s="562" t="s">
        <v>1208</v>
      </c>
      <c r="J111" s="562" t="s">
        <v>4998</v>
      </c>
      <c r="K111" s="562" t="s">
        <v>1209</v>
      </c>
      <c r="L111" s="562" t="s">
        <v>964</v>
      </c>
      <c r="M111" s="562" t="s">
        <v>970</v>
      </c>
      <c r="N111" s="562">
        <v>1</v>
      </c>
      <c r="O111" s="562">
        <v>1</v>
      </c>
      <c r="P111" s="562">
        <v>1</v>
      </c>
      <c r="Q111" s="562">
        <v>1</v>
      </c>
      <c r="R111" s="562">
        <v>1</v>
      </c>
      <c r="S111" s="562">
        <v>1</v>
      </c>
      <c r="T111" s="562">
        <v>0</v>
      </c>
      <c r="U111" s="562">
        <v>0</v>
      </c>
      <c r="V111" s="562">
        <v>0</v>
      </c>
      <c r="W111" s="563">
        <v>538743.75</v>
      </c>
      <c r="X111" s="563">
        <v>0</v>
      </c>
      <c r="Y111" s="563">
        <v>0</v>
      </c>
      <c r="Z111" s="563">
        <v>2532.1</v>
      </c>
      <c r="AA111" s="563">
        <v>0</v>
      </c>
      <c r="AB111" s="563">
        <v>0</v>
      </c>
      <c r="AC111" s="563">
        <v>0</v>
      </c>
      <c r="AD111" s="563"/>
      <c r="AE111" s="563">
        <v>538743.75</v>
      </c>
      <c r="AF111" s="564">
        <v>43683</v>
      </c>
      <c r="AG111" s="564">
        <v>46240</v>
      </c>
      <c r="AH111" s="563">
        <v>1077487.5</v>
      </c>
      <c r="AI111" s="565">
        <f t="shared" si="3"/>
        <v>0.43561643835616437</v>
      </c>
      <c r="AJ111" s="565">
        <v>7.0054794520547903</v>
      </c>
      <c r="AK111" s="566">
        <v>5.6399999999999999E-2</v>
      </c>
      <c r="AL111" s="567">
        <f t="shared" si="4"/>
        <v>0.43561643835616437</v>
      </c>
      <c r="AM111" s="567">
        <v>7.0054794520547903</v>
      </c>
      <c r="AN111" s="568">
        <v>5.6399999999999999E-2</v>
      </c>
      <c r="AO111" s="562" t="s">
        <v>977</v>
      </c>
      <c r="AP111" s="562" t="s">
        <v>978</v>
      </c>
    </row>
    <row r="112" spans="1:42" s="562" customFormat="1" ht="12" x14ac:dyDescent="0.25">
      <c r="A112" s="562" t="s">
        <v>1231</v>
      </c>
      <c r="B112" s="562" t="s">
        <v>1230</v>
      </c>
      <c r="C112" s="562">
        <v>7</v>
      </c>
      <c r="D112" s="562" t="s">
        <v>30</v>
      </c>
      <c r="E112" s="562" t="s">
        <v>958</v>
      </c>
      <c r="F112" s="562" t="s">
        <v>959</v>
      </c>
      <c r="G112" s="562" t="s">
        <v>1207</v>
      </c>
      <c r="H112" s="562" t="s">
        <v>974</v>
      </c>
      <c r="I112" s="562" t="s">
        <v>1208</v>
      </c>
      <c r="J112" s="562" t="s">
        <v>4998</v>
      </c>
      <c r="K112" s="562" t="s">
        <v>1209</v>
      </c>
      <c r="L112" s="562" t="s">
        <v>964</v>
      </c>
      <c r="M112" s="562" t="s">
        <v>970</v>
      </c>
      <c r="N112" s="562">
        <v>1</v>
      </c>
      <c r="O112" s="562">
        <v>1</v>
      </c>
      <c r="P112" s="562">
        <v>1</v>
      </c>
      <c r="Q112" s="562">
        <v>1</v>
      </c>
      <c r="R112" s="562">
        <v>1</v>
      </c>
      <c r="S112" s="562">
        <v>1</v>
      </c>
      <c r="T112" s="562">
        <v>0</v>
      </c>
      <c r="U112" s="562">
        <v>0</v>
      </c>
      <c r="V112" s="562">
        <v>0</v>
      </c>
      <c r="W112" s="563">
        <v>277595</v>
      </c>
      <c r="X112" s="563">
        <v>0</v>
      </c>
      <c r="Y112" s="563">
        <v>0</v>
      </c>
      <c r="Z112" s="563">
        <v>1371.78</v>
      </c>
      <c r="AA112" s="563">
        <v>0</v>
      </c>
      <c r="AB112" s="563">
        <v>0</v>
      </c>
      <c r="AC112" s="563">
        <v>0</v>
      </c>
      <c r="AD112" s="563"/>
      <c r="AE112" s="563">
        <v>277595</v>
      </c>
      <c r="AF112" s="564">
        <v>43683</v>
      </c>
      <c r="AG112" s="564">
        <v>46605</v>
      </c>
      <c r="AH112" s="563">
        <v>416392.5</v>
      </c>
      <c r="AI112" s="565">
        <f t="shared" si="3"/>
        <v>1.4356164383561645</v>
      </c>
      <c r="AJ112" s="565">
        <v>8.0054794520547894</v>
      </c>
      <c r="AK112" s="566">
        <v>5.9299999999999999E-2</v>
      </c>
      <c r="AL112" s="567">
        <f t="shared" si="4"/>
        <v>1.4356164383561645</v>
      </c>
      <c r="AM112" s="567">
        <v>8.0054794520547894</v>
      </c>
      <c r="AN112" s="568">
        <v>5.9299999999999999E-2</v>
      </c>
      <c r="AO112" s="562" t="s">
        <v>977</v>
      </c>
      <c r="AP112" s="562" t="s">
        <v>978</v>
      </c>
    </row>
    <row r="113" spans="1:42" s="562" customFormat="1" ht="12" x14ac:dyDescent="0.25">
      <c r="A113" s="562" t="s">
        <v>1232</v>
      </c>
      <c r="B113" s="562" t="s">
        <v>1233</v>
      </c>
      <c r="C113" s="562">
        <v>7</v>
      </c>
      <c r="D113" s="562" t="s">
        <v>30</v>
      </c>
      <c r="E113" s="562" t="s">
        <v>958</v>
      </c>
      <c r="F113" s="562" t="s">
        <v>959</v>
      </c>
      <c r="G113" s="562" t="s">
        <v>1207</v>
      </c>
      <c r="H113" s="562" t="s">
        <v>974</v>
      </c>
      <c r="I113" s="562" t="s">
        <v>1208</v>
      </c>
      <c r="J113" s="562" t="s">
        <v>4998</v>
      </c>
      <c r="K113" s="562" t="s">
        <v>1209</v>
      </c>
      <c r="L113" s="562" t="s">
        <v>964</v>
      </c>
      <c r="M113" s="562" t="s">
        <v>970</v>
      </c>
      <c r="N113" s="562">
        <v>1</v>
      </c>
      <c r="O113" s="562">
        <v>1</v>
      </c>
      <c r="P113" s="562">
        <v>1</v>
      </c>
      <c r="Q113" s="562">
        <v>1</v>
      </c>
      <c r="R113" s="562">
        <v>1</v>
      </c>
      <c r="S113" s="562">
        <v>1</v>
      </c>
      <c r="T113" s="562">
        <v>0</v>
      </c>
      <c r="U113" s="562">
        <v>0</v>
      </c>
      <c r="V113" s="562">
        <v>0</v>
      </c>
      <c r="W113" s="563">
        <v>522076.25</v>
      </c>
      <c r="X113" s="563">
        <v>0</v>
      </c>
      <c r="Y113" s="563">
        <v>0</v>
      </c>
      <c r="Z113" s="563">
        <v>2453.7600000000002</v>
      </c>
      <c r="AA113" s="563">
        <v>0</v>
      </c>
      <c r="AB113" s="563">
        <v>0</v>
      </c>
      <c r="AC113" s="563">
        <v>0</v>
      </c>
      <c r="AD113" s="563"/>
      <c r="AE113" s="563">
        <v>522076.25</v>
      </c>
      <c r="AF113" s="564">
        <v>43684</v>
      </c>
      <c r="AG113" s="564">
        <v>46241</v>
      </c>
      <c r="AH113" s="563">
        <v>1044152.5</v>
      </c>
      <c r="AI113" s="565">
        <f t="shared" si="3"/>
        <v>0.43835616438356162</v>
      </c>
      <c r="AJ113" s="565">
        <v>7.0054794520547903</v>
      </c>
      <c r="AK113" s="566">
        <v>5.6399999999999999E-2</v>
      </c>
      <c r="AL113" s="567">
        <f t="shared" si="4"/>
        <v>0.43835616438356162</v>
      </c>
      <c r="AM113" s="567">
        <v>7.0054794520547903</v>
      </c>
      <c r="AN113" s="568">
        <v>5.6399999999999999E-2</v>
      </c>
      <c r="AO113" s="562" t="s">
        <v>977</v>
      </c>
      <c r="AP113" s="562" t="s">
        <v>978</v>
      </c>
    </row>
    <row r="114" spans="1:42" s="562" customFormat="1" ht="12" x14ac:dyDescent="0.25">
      <c r="A114" s="562" t="s">
        <v>1234</v>
      </c>
      <c r="B114" s="562" t="s">
        <v>1233</v>
      </c>
      <c r="C114" s="562">
        <v>8</v>
      </c>
      <c r="D114" s="562" t="s">
        <v>30</v>
      </c>
      <c r="E114" s="562" t="s">
        <v>958</v>
      </c>
      <c r="F114" s="562" t="s">
        <v>959</v>
      </c>
      <c r="G114" s="562" t="s">
        <v>1207</v>
      </c>
      <c r="H114" s="562" t="s">
        <v>974</v>
      </c>
      <c r="I114" s="562" t="s">
        <v>1208</v>
      </c>
      <c r="J114" s="562" t="s">
        <v>4998</v>
      </c>
      <c r="K114" s="562" t="s">
        <v>1209</v>
      </c>
      <c r="L114" s="562" t="s">
        <v>964</v>
      </c>
      <c r="M114" s="562" t="s">
        <v>970</v>
      </c>
      <c r="N114" s="562">
        <v>1</v>
      </c>
      <c r="O114" s="562">
        <v>1</v>
      </c>
      <c r="P114" s="562">
        <v>1</v>
      </c>
      <c r="Q114" s="562">
        <v>1</v>
      </c>
      <c r="R114" s="562">
        <v>1</v>
      </c>
      <c r="S114" s="562">
        <v>1</v>
      </c>
      <c r="T114" s="562">
        <v>0</v>
      </c>
      <c r="U114" s="562">
        <v>0</v>
      </c>
      <c r="V114" s="562">
        <v>0</v>
      </c>
      <c r="W114" s="563">
        <v>206008.34</v>
      </c>
      <c r="X114" s="563">
        <v>0</v>
      </c>
      <c r="Y114" s="563">
        <v>0</v>
      </c>
      <c r="Z114" s="563">
        <v>1018.02</v>
      </c>
      <c r="AA114" s="563">
        <v>0</v>
      </c>
      <c r="AB114" s="563">
        <v>0</v>
      </c>
      <c r="AC114" s="563">
        <v>0</v>
      </c>
      <c r="AD114" s="563"/>
      <c r="AE114" s="563">
        <v>206008.34</v>
      </c>
      <c r="AF114" s="564">
        <v>43684</v>
      </c>
      <c r="AG114" s="564">
        <v>46606</v>
      </c>
      <c r="AH114" s="563">
        <v>309012.5</v>
      </c>
      <c r="AI114" s="565">
        <f t="shared" si="3"/>
        <v>1.4383561643835616</v>
      </c>
      <c r="AJ114" s="565">
        <v>8.0054794520547894</v>
      </c>
      <c r="AK114" s="566">
        <v>5.9299999999999999E-2</v>
      </c>
      <c r="AL114" s="567">
        <f t="shared" si="4"/>
        <v>1.4383561643835616</v>
      </c>
      <c r="AM114" s="567">
        <v>8.0054794520547894</v>
      </c>
      <c r="AN114" s="568">
        <v>5.9299999999999999E-2</v>
      </c>
      <c r="AO114" s="562" t="s">
        <v>977</v>
      </c>
      <c r="AP114" s="562" t="s">
        <v>978</v>
      </c>
    </row>
    <row r="115" spans="1:42" s="562" customFormat="1" ht="12" x14ac:dyDescent="0.25">
      <c r="A115" s="562" t="s">
        <v>1235</v>
      </c>
      <c r="B115" s="562" t="s">
        <v>1233</v>
      </c>
      <c r="C115" s="562">
        <v>9</v>
      </c>
      <c r="D115" s="562" t="s">
        <v>30</v>
      </c>
      <c r="E115" s="562" t="s">
        <v>958</v>
      </c>
      <c r="F115" s="562" t="s">
        <v>959</v>
      </c>
      <c r="G115" s="562" t="s">
        <v>1207</v>
      </c>
      <c r="H115" s="562" t="s">
        <v>974</v>
      </c>
      <c r="I115" s="562" t="s">
        <v>1208</v>
      </c>
      <c r="J115" s="562" t="s">
        <v>4998</v>
      </c>
      <c r="K115" s="562" t="s">
        <v>1209</v>
      </c>
      <c r="L115" s="562" t="s">
        <v>964</v>
      </c>
      <c r="M115" s="562" t="s">
        <v>970</v>
      </c>
      <c r="N115" s="562">
        <v>1</v>
      </c>
      <c r="O115" s="562">
        <v>1</v>
      </c>
      <c r="P115" s="562">
        <v>1</v>
      </c>
      <c r="Q115" s="562">
        <v>1</v>
      </c>
      <c r="R115" s="562">
        <v>1</v>
      </c>
      <c r="S115" s="562">
        <v>1</v>
      </c>
      <c r="T115" s="562">
        <v>0</v>
      </c>
      <c r="U115" s="562">
        <v>0</v>
      </c>
      <c r="V115" s="562">
        <v>0</v>
      </c>
      <c r="W115" s="563">
        <v>79650</v>
      </c>
      <c r="X115" s="563">
        <v>0</v>
      </c>
      <c r="Y115" s="563">
        <v>0</v>
      </c>
      <c r="Z115" s="563">
        <v>412.19</v>
      </c>
      <c r="AA115" s="563">
        <v>0</v>
      </c>
      <c r="AB115" s="563">
        <v>0</v>
      </c>
      <c r="AC115" s="563">
        <v>0</v>
      </c>
      <c r="AD115" s="563"/>
      <c r="AE115" s="563">
        <v>79650</v>
      </c>
      <c r="AF115" s="564">
        <v>43684</v>
      </c>
      <c r="AG115" s="564">
        <v>46972</v>
      </c>
      <c r="AH115" s="563">
        <v>106200</v>
      </c>
      <c r="AI115" s="565">
        <f t="shared" si="3"/>
        <v>2.441095890410959</v>
      </c>
      <c r="AJ115" s="565">
        <v>9.0082191780821894</v>
      </c>
      <c r="AK115" s="566">
        <v>6.2100000000000002E-2</v>
      </c>
      <c r="AL115" s="567">
        <f t="shared" si="4"/>
        <v>2.441095890410959</v>
      </c>
      <c r="AM115" s="567">
        <v>9.0082191780821894</v>
      </c>
      <c r="AN115" s="568">
        <v>6.2100000000000002E-2</v>
      </c>
      <c r="AO115" s="562" t="s">
        <v>977</v>
      </c>
      <c r="AP115" s="562" t="s">
        <v>978</v>
      </c>
    </row>
    <row r="116" spans="1:42" s="562" customFormat="1" ht="12" x14ac:dyDescent="0.25">
      <c r="A116" s="562" t="s">
        <v>1236</v>
      </c>
      <c r="B116" s="562" t="s">
        <v>1237</v>
      </c>
      <c r="C116" s="562">
        <v>4</v>
      </c>
      <c r="D116" s="562" t="s">
        <v>30</v>
      </c>
      <c r="E116" s="562" t="s">
        <v>958</v>
      </c>
      <c r="F116" s="562" t="s">
        <v>959</v>
      </c>
      <c r="G116" s="562" t="s">
        <v>1207</v>
      </c>
      <c r="H116" s="562" t="s">
        <v>974</v>
      </c>
      <c r="I116" s="562" t="s">
        <v>1208</v>
      </c>
      <c r="J116" s="562" t="s">
        <v>4998</v>
      </c>
      <c r="K116" s="562" t="s">
        <v>1209</v>
      </c>
      <c r="L116" s="562" t="s">
        <v>964</v>
      </c>
      <c r="M116" s="562" t="s">
        <v>970</v>
      </c>
      <c r="N116" s="562">
        <v>1</v>
      </c>
      <c r="O116" s="562">
        <v>1</v>
      </c>
      <c r="P116" s="562">
        <v>1</v>
      </c>
      <c r="Q116" s="562">
        <v>1</v>
      </c>
      <c r="R116" s="562">
        <v>1</v>
      </c>
      <c r="S116" s="562">
        <v>1</v>
      </c>
      <c r="T116" s="562">
        <v>0</v>
      </c>
      <c r="U116" s="562">
        <v>0</v>
      </c>
      <c r="V116" s="562">
        <v>0</v>
      </c>
      <c r="W116" s="563">
        <v>431290</v>
      </c>
      <c r="X116" s="563">
        <v>0</v>
      </c>
      <c r="Y116" s="563">
        <v>0</v>
      </c>
      <c r="Z116" s="563">
        <v>2027.06</v>
      </c>
      <c r="AA116" s="563">
        <v>0</v>
      </c>
      <c r="AB116" s="563">
        <v>0</v>
      </c>
      <c r="AC116" s="563">
        <v>0</v>
      </c>
      <c r="AD116" s="563"/>
      <c r="AE116" s="563">
        <v>431290</v>
      </c>
      <c r="AF116" s="564">
        <v>43685</v>
      </c>
      <c r="AG116" s="564">
        <v>46242</v>
      </c>
      <c r="AH116" s="563">
        <v>862580</v>
      </c>
      <c r="AI116" s="565">
        <f t="shared" si="3"/>
        <v>0.44109589041095892</v>
      </c>
      <c r="AJ116" s="565">
        <v>7.0054794520547903</v>
      </c>
      <c r="AK116" s="566">
        <v>5.6399999999999999E-2</v>
      </c>
      <c r="AL116" s="567">
        <f t="shared" si="4"/>
        <v>0.44109589041095892</v>
      </c>
      <c r="AM116" s="567">
        <v>7.0054794520547903</v>
      </c>
      <c r="AN116" s="568">
        <v>5.6399999999999999E-2</v>
      </c>
      <c r="AO116" s="562" t="s">
        <v>977</v>
      </c>
      <c r="AP116" s="562" t="s">
        <v>978</v>
      </c>
    </row>
    <row r="117" spans="1:42" s="562" customFormat="1" ht="12" x14ac:dyDescent="0.25">
      <c r="A117" s="562" t="s">
        <v>1238</v>
      </c>
      <c r="B117" s="562" t="s">
        <v>1237</v>
      </c>
      <c r="C117" s="562">
        <v>5</v>
      </c>
      <c r="D117" s="562" t="s">
        <v>30</v>
      </c>
      <c r="E117" s="562" t="s">
        <v>958</v>
      </c>
      <c r="F117" s="562" t="s">
        <v>959</v>
      </c>
      <c r="G117" s="562" t="s">
        <v>1207</v>
      </c>
      <c r="H117" s="562" t="s">
        <v>974</v>
      </c>
      <c r="I117" s="562" t="s">
        <v>1208</v>
      </c>
      <c r="J117" s="562" t="s">
        <v>4998</v>
      </c>
      <c r="K117" s="562" t="s">
        <v>1209</v>
      </c>
      <c r="L117" s="562" t="s">
        <v>964</v>
      </c>
      <c r="M117" s="562" t="s">
        <v>970</v>
      </c>
      <c r="N117" s="562">
        <v>1</v>
      </c>
      <c r="O117" s="562">
        <v>1</v>
      </c>
      <c r="P117" s="562">
        <v>1</v>
      </c>
      <c r="Q117" s="562">
        <v>1</v>
      </c>
      <c r="R117" s="562">
        <v>1</v>
      </c>
      <c r="S117" s="562">
        <v>1</v>
      </c>
      <c r="T117" s="562">
        <v>0</v>
      </c>
      <c r="U117" s="562">
        <v>0</v>
      </c>
      <c r="V117" s="562">
        <v>0</v>
      </c>
      <c r="W117" s="563">
        <v>313585</v>
      </c>
      <c r="X117" s="563">
        <v>0</v>
      </c>
      <c r="Y117" s="563">
        <v>0</v>
      </c>
      <c r="Z117" s="563">
        <v>1549.63</v>
      </c>
      <c r="AA117" s="563">
        <v>0</v>
      </c>
      <c r="AB117" s="563">
        <v>0</v>
      </c>
      <c r="AC117" s="563">
        <v>0</v>
      </c>
      <c r="AD117" s="563"/>
      <c r="AE117" s="563">
        <v>313585</v>
      </c>
      <c r="AF117" s="564">
        <v>43685</v>
      </c>
      <c r="AG117" s="564">
        <v>46607</v>
      </c>
      <c r="AH117" s="563">
        <v>470377.5</v>
      </c>
      <c r="AI117" s="565">
        <f t="shared" si="3"/>
        <v>1.441095890410959</v>
      </c>
      <c r="AJ117" s="565">
        <v>8.0054794520547894</v>
      </c>
      <c r="AK117" s="566">
        <v>5.9299999999999999E-2</v>
      </c>
      <c r="AL117" s="567">
        <f t="shared" si="4"/>
        <v>1.441095890410959</v>
      </c>
      <c r="AM117" s="567">
        <v>8.0054794520547894</v>
      </c>
      <c r="AN117" s="568">
        <v>5.9299999999999999E-2</v>
      </c>
      <c r="AO117" s="562" t="s">
        <v>977</v>
      </c>
      <c r="AP117" s="562" t="s">
        <v>978</v>
      </c>
    </row>
    <row r="118" spans="1:42" s="562" customFormat="1" ht="12" x14ac:dyDescent="0.25">
      <c r="A118" s="562" t="s">
        <v>1239</v>
      </c>
      <c r="B118" s="562" t="s">
        <v>1240</v>
      </c>
      <c r="C118" s="562">
        <v>7</v>
      </c>
      <c r="D118" s="562" t="s">
        <v>30</v>
      </c>
      <c r="E118" s="562" t="s">
        <v>958</v>
      </c>
      <c r="F118" s="562" t="s">
        <v>959</v>
      </c>
      <c r="G118" s="562" t="s">
        <v>1207</v>
      </c>
      <c r="H118" s="562" t="s">
        <v>974</v>
      </c>
      <c r="I118" s="562" t="s">
        <v>1208</v>
      </c>
      <c r="J118" s="562" t="s">
        <v>4998</v>
      </c>
      <c r="K118" s="562" t="s">
        <v>1209</v>
      </c>
      <c r="L118" s="562" t="s">
        <v>964</v>
      </c>
      <c r="M118" s="562" t="s">
        <v>970</v>
      </c>
      <c r="N118" s="562">
        <v>1</v>
      </c>
      <c r="O118" s="562">
        <v>1</v>
      </c>
      <c r="P118" s="562">
        <v>1</v>
      </c>
      <c r="Q118" s="562">
        <v>1</v>
      </c>
      <c r="R118" s="562">
        <v>1</v>
      </c>
      <c r="S118" s="562">
        <v>1</v>
      </c>
      <c r="T118" s="562">
        <v>0</v>
      </c>
      <c r="U118" s="562">
        <v>0</v>
      </c>
      <c r="V118" s="562">
        <v>0</v>
      </c>
      <c r="W118" s="563">
        <v>624146.25</v>
      </c>
      <c r="X118" s="563">
        <v>0</v>
      </c>
      <c r="Y118" s="563">
        <v>0</v>
      </c>
      <c r="Z118" s="563">
        <v>2933.49</v>
      </c>
      <c r="AA118" s="563">
        <v>0</v>
      </c>
      <c r="AB118" s="563">
        <v>0</v>
      </c>
      <c r="AC118" s="563">
        <v>0</v>
      </c>
      <c r="AD118" s="563"/>
      <c r="AE118" s="563">
        <v>624146.25</v>
      </c>
      <c r="AF118" s="564">
        <v>43689</v>
      </c>
      <c r="AG118" s="564">
        <v>46246</v>
      </c>
      <c r="AH118" s="563">
        <v>1248292.5</v>
      </c>
      <c r="AI118" s="565">
        <f t="shared" si="3"/>
        <v>0.45205479452054792</v>
      </c>
      <c r="AJ118" s="565">
        <v>7.0054794520547903</v>
      </c>
      <c r="AK118" s="566">
        <v>5.6399999999999999E-2</v>
      </c>
      <c r="AL118" s="567">
        <f t="shared" si="4"/>
        <v>0.45205479452054792</v>
      </c>
      <c r="AM118" s="567">
        <v>7.0054794520547903</v>
      </c>
      <c r="AN118" s="568">
        <v>5.6399999999999999E-2</v>
      </c>
      <c r="AO118" s="562" t="s">
        <v>977</v>
      </c>
      <c r="AP118" s="562" t="s">
        <v>978</v>
      </c>
    </row>
    <row r="119" spans="1:42" s="562" customFormat="1" ht="12" x14ac:dyDescent="0.25">
      <c r="A119" s="562" t="s">
        <v>1241</v>
      </c>
      <c r="B119" s="562" t="s">
        <v>1240</v>
      </c>
      <c r="C119" s="562">
        <v>8</v>
      </c>
      <c r="D119" s="562" t="s">
        <v>30</v>
      </c>
      <c r="E119" s="562" t="s">
        <v>958</v>
      </c>
      <c r="F119" s="562" t="s">
        <v>959</v>
      </c>
      <c r="G119" s="562" t="s">
        <v>1207</v>
      </c>
      <c r="H119" s="562" t="s">
        <v>974</v>
      </c>
      <c r="I119" s="562" t="s">
        <v>1208</v>
      </c>
      <c r="J119" s="562" t="s">
        <v>4998</v>
      </c>
      <c r="K119" s="562" t="s">
        <v>1209</v>
      </c>
      <c r="L119" s="562" t="s">
        <v>964</v>
      </c>
      <c r="M119" s="562" t="s">
        <v>970</v>
      </c>
      <c r="N119" s="562">
        <v>1</v>
      </c>
      <c r="O119" s="562">
        <v>1</v>
      </c>
      <c r="P119" s="562">
        <v>1</v>
      </c>
      <c r="Q119" s="562">
        <v>1</v>
      </c>
      <c r="R119" s="562">
        <v>1</v>
      </c>
      <c r="S119" s="562">
        <v>1</v>
      </c>
      <c r="T119" s="562">
        <v>0</v>
      </c>
      <c r="U119" s="562">
        <v>0</v>
      </c>
      <c r="V119" s="562">
        <v>0</v>
      </c>
      <c r="W119" s="563">
        <v>348001.67</v>
      </c>
      <c r="X119" s="563">
        <v>0</v>
      </c>
      <c r="Y119" s="563">
        <v>0</v>
      </c>
      <c r="Z119" s="563">
        <v>1719.71</v>
      </c>
      <c r="AA119" s="563">
        <v>0</v>
      </c>
      <c r="AB119" s="563">
        <v>0</v>
      </c>
      <c r="AC119" s="563">
        <v>0</v>
      </c>
      <c r="AD119" s="563"/>
      <c r="AE119" s="563">
        <v>348001.67</v>
      </c>
      <c r="AF119" s="564">
        <v>43689</v>
      </c>
      <c r="AG119" s="564">
        <v>46611</v>
      </c>
      <c r="AH119" s="563">
        <v>522002.5</v>
      </c>
      <c r="AI119" s="565">
        <f t="shared" si="3"/>
        <v>1.452054794520548</v>
      </c>
      <c r="AJ119" s="565">
        <v>8.0054794520547894</v>
      </c>
      <c r="AK119" s="566">
        <v>5.9299999999999999E-2</v>
      </c>
      <c r="AL119" s="567">
        <f t="shared" si="4"/>
        <v>1.452054794520548</v>
      </c>
      <c r="AM119" s="567">
        <v>8.0054794520547894</v>
      </c>
      <c r="AN119" s="568">
        <v>5.9299999999999999E-2</v>
      </c>
      <c r="AO119" s="562" t="s">
        <v>977</v>
      </c>
      <c r="AP119" s="562" t="s">
        <v>978</v>
      </c>
    </row>
    <row r="120" spans="1:42" s="562" customFormat="1" ht="12" x14ac:dyDescent="0.25">
      <c r="A120" s="562" t="s">
        <v>1242</v>
      </c>
      <c r="B120" s="562" t="s">
        <v>1243</v>
      </c>
      <c r="C120" s="562">
        <v>5</v>
      </c>
      <c r="D120" s="562" t="s">
        <v>30</v>
      </c>
      <c r="E120" s="562" t="s">
        <v>958</v>
      </c>
      <c r="F120" s="562" t="s">
        <v>959</v>
      </c>
      <c r="G120" s="562" t="s">
        <v>1207</v>
      </c>
      <c r="H120" s="562" t="s">
        <v>974</v>
      </c>
      <c r="I120" s="562" t="s">
        <v>1208</v>
      </c>
      <c r="J120" s="562" t="s">
        <v>4998</v>
      </c>
      <c r="K120" s="562" t="s">
        <v>1209</v>
      </c>
      <c r="L120" s="562" t="s">
        <v>964</v>
      </c>
      <c r="M120" s="562" t="s">
        <v>970</v>
      </c>
      <c r="N120" s="562">
        <v>1</v>
      </c>
      <c r="O120" s="562">
        <v>1</v>
      </c>
      <c r="P120" s="562">
        <v>1</v>
      </c>
      <c r="Q120" s="562">
        <v>1</v>
      </c>
      <c r="R120" s="562">
        <v>1</v>
      </c>
      <c r="S120" s="562">
        <v>1</v>
      </c>
      <c r="T120" s="562">
        <v>0</v>
      </c>
      <c r="U120" s="562">
        <v>0</v>
      </c>
      <c r="V120" s="562">
        <v>0</v>
      </c>
      <c r="W120" s="563">
        <v>933158.75</v>
      </c>
      <c r="X120" s="563">
        <v>0</v>
      </c>
      <c r="Y120" s="563">
        <v>0</v>
      </c>
      <c r="Z120" s="563">
        <v>4385.8500000000004</v>
      </c>
      <c r="AA120" s="563">
        <v>0</v>
      </c>
      <c r="AB120" s="563">
        <v>0</v>
      </c>
      <c r="AC120" s="563">
        <v>0</v>
      </c>
      <c r="AD120" s="563"/>
      <c r="AE120" s="563">
        <v>933158.75</v>
      </c>
      <c r="AF120" s="564">
        <v>43690</v>
      </c>
      <c r="AG120" s="564">
        <v>46247</v>
      </c>
      <c r="AH120" s="563">
        <v>1866317.5</v>
      </c>
      <c r="AI120" s="565">
        <f t="shared" si="3"/>
        <v>0.45479452054794522</v>
      </c>
      <c r="AJ120" s="565">
        <v>7.0054794520547903</v>
      </c>
      <c r="AK120" s="566">
        <v>5.6399999999999999E-2</v>
      </c>
      <c r="AL120" s="567">
        <f t="shared" si="4"/>
        <v>0.45479452054794522</v>
      </c>
      <c r="AM120" s="567">
        <v>7.0054794520547903</v>
      </c>
      <c r="AN120" s="568">
        <v>5.6399999999999999E-2</v>
      </c>
      <c r="AO120" s="562" t="s">
        <v>977</v>
      </c>
      <c r="AP120" s="562" t="s">
        <v>978</v>
      </c>
    </row>
    <row r="121" spans="1:42" s="562" customFormat="1" ht="12" x14ac:dyDescent="0.25">
      <c r="A121" s="562" t="s">
        <v>1244</v>
      </c>
      <c r="B121" s="562" t="s">
        <v>1243</v>
      </c>
      <c r="C121" s="562">
        <v>6</v>
      </c>
      <c r="D121" s="562" t="s">
        <v>30</v>
      </c>
      <c r="E121" s="562" t="s">
        <v>958</v>
      </c>
      <c r="F121" s="562" t="s">
        <v>959</v>
      </c>
      <c r="G121" s="562" t="s">
        <v>1207</v>
      </c>
      <c r="H121" s="562" t="s">
        <v>974</v>
      </c>
      <c r="I121" s="562" t="s">
        <v>1208</v>
      </c>
      <c r="J121" s="562" t="s">
        <v>4998</v>
      </c>
      <c r="K121" s="562" t="s">
        <v>1209</v>
      </c>
      <c r="L121" s="562" t="s">
        <v>964</v>
      </c>
      <c r="M121" s="562" t="s">
        <v>970</v>
      </c>
      <c r="N121" s="562">
        <v>1</v>
      </c>
      <c r="O121" s="562">
        <v>1</v>
      </c>
      <c r="P121" s="562">
        <v>1</v>
      </c>
      <c r="Q121" s="562">
        <v>1</v>
      </c>
      <c r="R121" s="562">
        <v>1</v>
      </c>
      <c r="S121" s="562">
        <v>1</v>
      </c>
      <c r="T121" s="562">
        <v>0</v>
      </c>
      <c r="U121" s="562">
        <v>0</v>
      </c>
      <c r="V121" s="562">
        <v>0</v>
      </c>
      <c r="W121" s="563">
        <v>469935</v>
      </c>
      <c r="X121" s="563">
        <v>0</v>
      </c>
      <c r="Y121" s="563">
        <v>0</v>
      </c>
      <c r="Z121" s="563">
        <v>2322.2600000000002</v>
      </c>
      <c r="AA121" s="563">
        <v>0</v>
      </c>
      <c r="AB121" s="563">
        <v>0</v>
      </c>
      <c r="AC121" s="563">
        <v>0</v>
      </c>
      <c r="AD121" s="563"/>
      <c r="AE121" s="563">
        <v>469935</v>
      </c>
      <c r="AF121" s="564">
        <v>43690</v>
      </c>
      <c r="AG121" s="564">
        <v>46612</v>
      </c>
      <c r="AH121" s="563">
        <v>704902.5</v>
      </c>
      <c r="AI121" s="565">
        <f t="shared" si="3"/>
        <v>1.4547945205479451</v>
      </c>
      <c r="AJ121" s="565">
        <v>8.0054794520547894</v>
      </c>
      <c r="AK121" s="566">
        <v>5.9299999999999999E-2</v>
      </c>
      <c r="AL121" s="567">
        <f t="shared" si="4"/>
        <v>1.4547945205479451</v>
      </c>
      <c r="AM121" s="567">
        <v>8.0054794520547894</v>
      </c>
      <c r="AN121" s="568">
        <v>5.9299999999999999E-2</v>
      </c>
      <c r="AO121" s="562" t="s">
        <v>977</v>
      </c>
      <c r="AP121" s="562" t="s">
        <v>978</v>
      </c>
    </row>
    <row r="122" spans="1:42" s="562" customFormat="1" ht="12" x14ac:dyDescent="0.25">
      <c r="A122" s="562" t="s">
        <v>1245</v>
      </c>
      <c r="B122" s="562" t="s">
        <v>1243</v>
      </c>
      <c r="C122" s="562">
        <v>7</v>
      </c>
      <c r="D122" s="562" t="s">
        <v>30</v>
      </c>
      <c r="E122" s="562" t="s">
        <v>958</v>
      </c>
      <c r="F122" s="562" t="s">
        <v>959</v>
      </c>
      <c r="G122" s="562" t="s">
        <v>1207</v>
      </c>
      <c r="H122" s="562" t="s">
        <v>974</v>
      </c>
      <c r="I122" s="562" t="s">
        <v>1208</v>
      </c>
      <c r="J122" s="562" t="s">
        <v>4998</v>
      </c>
      <c r="K122" s="562" t="s">
        <v>1209</v>
      </c>
      <c r="L122" s="562" t="s">
        <v>964</v>
      </c>
      <c r="M122" s="562" t="s">
        <v>970</v>
      </c>
      <c r="N122" s="562">
        <v>1</v>
      </c>
      <c r="O122" s="562">
        <v>1</v>
      </c>
      <c r="P122" s="562">
        <v>1</v>
      </c>
      <c r="Q122" s="562">
        <v>1</v>
      </c>
      <c r="R122" s="562">
        <v>1</v>
      </c>
      <c r="S122" s="562">
        <v>1</v>
      </c>
      <c r="T122" s="562">
        <v>0</v>
      </c>
      <c r="U122" s="562">
        <v>0</v>
      </c>
      <c r="V122" s="562">
        <v>0</v>
      </c>
      <c r="W122" s="563">
        <v>38940</v>
      </c>
      <c r="X122" s="563">
        <v>0</v>
      </c>
      <c r="Y122" s="563">
        <v>0</v>
      </c>
      <c r="Z122" s="563">
        <v>201.51</v>
      </c>
      <c r="AA122" s="563">
        <v>0</v>
      </c>
      <c r="AB122" s="563">
        <v>0</v>
      </c>
      <c r="AC122" s="563">
        <v>0</v>
      </c>
      <c r="AD122" s="563"/>
      <c r="AE122" s="563">
        <v>38940</v>
      </c>
      <c r="AF122" s="564">
        <v>43690</v>
      </c>
      <c r="AG122" s="564">
        <v>46978</v>
      </c>
      <c r="AH122" s="563">
        <v>51920</v>
      </c>
      <c r="AI122" s="565">
        <f t="shared" si="3"/>
        <v>2.4575342465753423</v>
      </c>
      <c r="AJ122" s="565">
        <v>9.0082191780821894</v>
      </c>
      <c r="AK122" s="566">
        <v>6.2100000000000002E-2</v>
      </c>
      <c r="AL122" s="567">
        <f t="shared" si="4"/>
        <v>2.4575342465753423</v>
      </c>
      <c r="AM122" s="567">
        <v>9.0082191780821894</v>
      </c>
      <c r="AN122" s="568">
        <v>6.2100000000000002E-2</v>
      </c>
      <c r="AO122" s="562" t="s">
        <v>977</v>
      </c>
      <c r="AP122" s="562" t="s">
        <v>978</v>
      </c>
    </row>
    <row r="123" spans="1:42" s="562" customFormat="1" ht="12" x14ac:dyDescent="0.25">
      <c r="A123" s="562" t="s">
        <v>1246</v>
      </c>
      <c r="B123" s="562" t="s">
        <v>1247</v>
      </c>
      <c r="C123" s="562">
        <v>6</v>
      </c>
      <c r="D123" s="562" t="s">
        <v>30</v>
      </c>
      <c r="E123" s="562" t="s">
        <v>958</v>
      </c>
      <c r="F123" s="562" t="s">
        <v>959</v>
      </c>
      <c r="G123" s="562" t="s">
        <v>1207</v>
      </c>
      <c r="H123" s="562" t="s">
        <v>974</v>
      </c>
      <c r="I123" s="562" t="s">
        <v>1208</v>
      </c>
      <c r="J123" s="562" t="s">
        <v>4998</v>
      </c>
      <c r="K123" s="562" t="s">
        <v>1209</v>
      </c>
      <c r="L123" s="562" t="s">
        <v>964</v>
      </c>
      <c r="M123" s="562" t="s">
        <v>970</v>
      </c>
      <c r="N123" s="562">
        <v>1</v>
      </c>
      <c r="O123" s="562">
        <v>1</v>
      </c>
      <c r="P123" s="562">
        <v>1</v>
      </c>
      <c r="Q123" s="562">
        <v>1</v>
      </c>
      <c r="R123" s="562">
        <v>1</v>
      </c>
      <c r="S123" s="562">
        <v>1</v>
      </c>
      <c r="T123" s="562">
        <v>0</v>
      </c>
      <c r="U123" s="562">
        <v>0</v>
      </c>
      <c r="V123" s="562">
        <v>0</v>
      </c>
      <c r="W123" s="563">
        <v>373765</v>
      </c>
      <c r="X123" s="563">
        <v>0</v>
      </c>
      <c r="Y123" s="563">
        <v>0</v>
      </c>
      <c r="Z123" s="563">
        <v>1756.7</v>
      </c>
      <c r="AA123" s="563">
        <v>0</v>
      </c>
      <c r="AB123" s="563">
        <v>0</v>
      </c>
      <c r="AC123" s="563">
        <v>0</v>
      </c>
      <c r="AD123" s="563"/>
      <c r="AE123" s="563">
        <v>373765</v>
      </c>
      <c r="AF123" s="564">
        <v>43691</v>
      </c>
      <c r="AG123" s="564">
        <v>46248</v>
      </c>
      <c r="AH123" s="563">
        <v>747530</v>
      </c>
      <c r="AI123" s="565">
        <f t="shared" si="3"/>
        <v>0.45753424657534247</v>
      </c>
      <c r="AJ123" s="565">
        <v>7.0054794520547903</v>
      </c>
      <c r="AK123" s="566">
        <v>5.6399999999999999E-2</v>
      </c>
      <c r="AL123" s="567">
        <f t="shared" si="4"/>
        <v>0.45753424657534247</v>
      </c>
      <c r="AM123" s="567">
        <v>7.0054794520547903</v>
      </c>
      <c r="AN123" s="568">
        <v>5.6399999999999999E-2</v>
      </c>
      <c r="AO123" s="562" t="s">
        <v>977</v>
      </c>
      <c r="AP123" s="562" t="s">
        <v>978</v>
      </c>
    </row>
    <row r="124" spans="1:42" s="562" customFormat="1" ht="12" x14ac:dyDescent="0.25">
      <c r="A124" s="562" t="s">
        <v>1248</v>
      </c>
      <c r="B124" s="562" t="s">
        <v>1247</v>
      </c>
      <c r="C124" s="562">
        <v>7</v>
      </c>
      <c r="D124" s="562" t="s">
        <v>30</v>
      </c>
      <c r="E124" s="562" t="s">
        <v>958</v>
      </c>
      <c r="F124" s="562" t="s">
        <v>959</v>
      </c>
      <c r="G124" s="562" t="s">
        <v>1207</v>
      </c>
      <c r="H124" s="562" t="s">
        <v>974</v>
      </c>
      <c r="I124" s="562" t="s">
        <v>1208</v>
      </c>
      <c r="J124" s="562" t="s">
        <v>4998</v>
      </c>
      <c r="K124" s="562" t="s">
        <v>1209</v>
      </c>
      <c r="L124" s="562" t="s">
        <v>964</v>
      </c>
      <c r="M124" s="562" t="s">
        <v>970</v>
      </c>
      <c r="N124" s="562">
        <v>1</v>
      </c>
      <c r="O124" s="562">
        <v>1</v>
      </c>
      <c r="P124" s="562">
        <v>1</v>
      </c>
      <c r="Q124" s="562">
        <v>1</v>
      </c>
      <c r="R124" s="562">
        <v>1</v>
      </c>
      <c r="S124" s="562">
        <v>1</v>
      </c>
      <c r="T124" s="562">
        <v>0</v>
      </c>
      <c r="U124" s="562">
        <v>0</v>
      </c>
      <c r="V124" s="562">
        <v>0</v>
      </c>
      <c r="W124" s="563">
        <v>277988.33</v>
      </c>
      <c r="X124" s="563">
        <v>0</v>
      </c>
      <c r="Y124" s="563">
        <v>0</v>
      </c>
      <c r="Z124" s="563">
        <v>1373.73</v>
      </c>
      <c r="AA124" s="563">
        <v>0</v>
      </c>
      <c r="AB124" s="563">
        <v>0</v>
      </c>
      <c r="AC124" s="563">
        <v>0</v>
      </c>
      <c r="AD124" s="563"/>
      <c r="AE124" s="563">
        <v>277988.33</v>
      </c>
      <c r="AF124" s="564">
        <v>43691</v>
      </c>
      <c r="AG124" s="564">
        <v>46613</v>
      </c>
      <c r="AH124" s="563">
        <v>416982.5</v>
      </c>
      <c r="AI124" s="565">
        <f t="shared" si="3"/>
        <v>1.4575342465753425</v>
      </c>
      <c r="AJ124" s="565">
        <v>8.0054794520547894</v>
      </c>
      <c r="AK124" s="566">
        <v>5.9299999999999999E-2</v>
      </c>
      <c r="AL124" s="567">
        <f t="shared" si="4"/>
        <v>1.4575342465753425</v>
      </c>
      <c r="AM124" s="567">
        <v>8.0054794520547894</v>
      </c>
      <c r="AN124" s="568">
        <v>5.9299999999999999E-2</v>
      </c>
      <c r="AO124" s="562" t="s">
        <v>977</v>
      </c>
      <c r="AP124" s="562" t="s">
        <v>978</v>
      </c>
    </row>
    <row r="125" spans="1:42" s="562" customFormat="1" ht="12" x14ac:dyDescent="0.25">
      <c r="A125" s="562" t="s">
        <v>1249</v>
      </c>
      <c r="B125" s="562" t="s">
        <v>1247</v>
      </c>
      <c r="C125" s="562">
        <v>8</v>
      </c>
      <c r="D125" s="562" t="s">
        <v>30</v>
      </c>
      <c r="E125" s="562" t="s">
        <v>958</v>
      </c>
      <c r="F125" s="562" t="s">
        <v>959</v>
      </c>
      <c r="G125" s="562" t="s">
        <v>1207</v>
      </c>
      <c r="H125" s="562" t="s">
        <v>974</v>
      </c>
      <c r="I125" s="562" t="s">
        <v>1208</v>
      </c>
      <c r="J125" s="562" t="s">
        <v>4998</v>
      </c>
      <c r="K125" s="562" t="s">
        <v>1209</v>
      </c>
      <c r="L125" s="562" t="s">
        <v>964</v>
      </c>
      <c r="M125" s="562" t="s">
        <v>970</v>
      </c>
      <c r="N125" s="562">
        <v>1</v>
      </c>
      <c r="O125" s="562">
        <v>1</v>
      </c>
      <c r="P125" s="562">
        <v>1</v>
      </c>
      <c r="Q125" s="562">
        <v>1</v>
      </c>
      <c r="R125" s="562">
        <v>1</v>
      </c>
      <c r="S125" s="562">
        <v>1</v>
      </c>
      <c r="T125" s="562">
        <v>0</v>
      </c>
      <c r="U125" s="562">
        <v>0</v>
      </c>
      <c r="V125" s="562">
        <v>0</v>
      </c>
      <c r="W125" s="563">
        <v>39825</v>
      </c>
      <c r="X125" s="563">
        <v>0</v>
      </c>
      <c r="Y125" s="563">
        <v>0</v>
      </c>
      <c r="Z125" s="563">
        <v>206.09</v>
      </c>
      <c r="AA125" s="563">
        <v>0</v>
      </c>
      <c r="AB125" s="563">
        <v>0</v>
      </c>
      <c r="AC125" s="563">
        <v>0</v>
      </c>
      <c r="AD125" s="563"/>
      <c r="AE125" s="563">
        <v>39825</v>
      </c>
      <c r="AF125" s="564">
        <v>43691</v>
      </c>
      <c r="AG125" s="564">
        <v>46979</v>
      </c>
      <c r="AH125" s="563">
        <v>53100</v>
      </c>
      <c r="AI125" s="565">
        <f t="shared" si="3"/>
        <v>2.4602739726027396</v>
      </c>
      <c r="AJ125" s="565">
        <v>9.0082191780821894</v>
      </c>
      <c r="AK125" s="566">
        <v>6.2100000000000002E-2</v>
      </c>
      <c r="AL125" s="567">
        <f t="shared" si="4"/>
        <v>2.4602739726027396</v>
      </c>
      <c r="AM125" s="567">
        <v>9.0082191780821894</v>
      </c>
      <c r="AN125" s="568">
        <v>6.2100000000000002E-2</v>
      </c>
      <c r="AO125" s="562" t="s">
        <v>977</v>
      </c>
      <c r="AP125" s="562" t="s">
        <v>978</v>
      </c>
    </row>
    <row r="126" spans="1:42" s="562" customFormat="1" ht="12" x14ac:dyDescent="0.25">
      <c r="A126" s="562" t="s">
        <v>1250</v>
      </c>
      <c r="B126" s="562" t="s">
        <v>1251</v>
      </c>
      <c r="C126" s="562">
        <v>6</v>
      </c>
      <c r="D126" s="562" t="s">
        <v>30</v>
      </c>
      <c r="E126" s="562" t="s">
        <v>958</v>
      </c>
      <c r="F126" s="562" t="s">
        <v>959</v>
      </c>
      <c r="G126" s="562" t="s">
        <v>1207</v>
      </c>
      <c r="H126" s="562" t="s">
        <v>974</v>
      </c>
      <c r="I126" s="562" t="s">
        <v>1208</v>
      </c>
      <c r="J126" s="562" t="s">
        <v>4998</v>
      </c>
      <c r="K126" s="562" t="s">
        <v>1209</v>
      </c>
      <c r="L126" s="562" t="s">
        <v>964</v>
      </c>
      <c r="M126" s="562" t="s">
        <v>970</v>
      </c>
      <c r="N126" s="562">
        <v>1</v>
      </c>
      <c r="O126" s="562">
        <v>1</v>
      </c>
      <c r="P126" s="562">
        <v>1</v>
      </c>
      <c r="Q126" s="562">
        <v>1</v>
      </c>
      <c r="R126" s="562">
        <v>1</v>
      </c>
      <c r="S126" s="562">
        <v>1</v>
      </c>
      <c r="T126" s="562">
        <v>0</v>
      </c>
      <c r="U126" s="562">
        <v>0</v>
      </c>
      <c r="V126" s="562">
        <v>0</v>
      </c>
      <c r="W126" s="563">
        <v>753208.75</v>
      </c>
      <c r="X126" s="563">
        <v>0</v>
      </c>
      <c r="Y126" s="563">
        <v>0</v>
      </c>
      <c r="Z126" s="563">
        <v>3540.08</v>
      </c>
      <c r="AA126" s="563">
        <v>0</v>
      </c>
      <c r="AB126" s="563">
        <v>0</v>
      </c>
      <c r="AC126" s="563">
        <v>0</v>
      </c>
      <c r="AD126" s="563"/>
      <c r="AE126" s="563">
        <v>753208.75</v>
      </c>
      <c r="AF126" s="564">
        <v>43691</v>
      </c>
      <c r="AG126" s="564">
        <v>46248</v>
      </c>
      <c r="AH126" s="563">
        <v>1506417.5</v>
      </c>
      <c r="AI126" s="565">
        <f t="shared" si="3"/>
        <v>0.45753424657534247</v>
      </c>
      <c r="AJ126" s="565">
        <v>7.0054794520547903</v>
      </c>
      <c r="AK126" s="566">
        <v>5.6399999999999999E-2</v>
      </c>
      <c r="AL126" s="567">
        <f t="shared" si="4"/>
        <v>0.45753424657534247</v>
      </c>
      <c r="AM126" s="567">
        <v>7.0054794520547903</v>
      </c>
      <c r="AN126" s="568">
        <v>5.6399999999999999E-2</v>
      </c>
      <c r="AO126" s="562" t="s">
        <v>977</v>
      </c>
      <c r="AP126" s="562" t="s">
        <v>978</v>
      </c>
    </row>
    <row r="127" spans="1:42" s="562" customFormat="1" ht="12" x14ac:dyDescent="0.25">
      <c r="A127" s="562" t="s">
        <v>1252</v>
      </c>
      <c r="B127" s="562" t="s">
        <v>1251</v>
      </c>
      <c r="C127" s="562">
        <v>7</v>
      </c>
      <c r="D127" s="562" t="s">
        <v>30</v>
      </c>
      <c r="E127" s="562" t="s">
        <v>958</v>
      </c>
      <c r="F127" s="562" t="s">
        <v>959</v>
      </c>
      <c r="G127" s="562" t="s">
        <v>1207</v>
      </c>
      <c r="H127" s="562" t="s">
        <v>974</v>
      </c>
      <c r="I127" s="562" t="s">
        <v>1208</v>
      </c>
      <c r="J127" s="562" t="s">
        <v>4998</v>
      </c>
      <c r="K127" s="562" t="s">
        <v>1209</v>
      </c>
      <c r="L127" s="562" t="s">
        <v>964</v>
      </c>
      <c r="M127" s="562" t="s">
        <v>970</v>
      </c>
      <c r="N127" s="562">
        <v>1</v>
      </c>
      <c r="O127" s="562">
        <v>1</v>
      </c>
      <c r="P127" s="562">
        <v>1</v>
      </c>
      <c r="Q127" s="562">
        <v>1</v>
      </c>
      <c r="R127" s="562">
        <v>1</v>
      </c>
      <c r="S127" s="562">
        <v>1</v>
      </c>
      <c r="T127" s="562">
        <v>0</v>
      </c>
      <c r="U127" s="562">
        <v>0</v>
      </c>
      <c r="V127" s="562">
        <v>0</v>
      </c>
      <c r="W127" s="563">
        <v>268843.34000000003</v>
      </c>
      <c r="X127" s="563">
        <v>0</v>
      </c>
      <c r="Y127" s="563">
        <v>0</v>
      </c>
      <c r="Z127" s="563">
        <v>1328.53</v>
      </c>
      <c r="AA127" s="563">
        <v>0</v>
      </c>
      <c r="AB127" s="563">
        <v>0</v>
      </c>
      <c r="AC127" s="563">
        <v>0</v>
      </c>
      <c r="AD127" s="563"/>
      <c r="AE127" s="563">
        <v>268843.34000000003</v>
      </c>
      <c r="AF127" s="564">
        <v>43691</v>
      </c>
      <c r="AG127" s="564">
        <v>46613</v>
      </c>
      <c r="AH127" s="563">
        <v>403265</v>
      </c>
      <c r="AI127" s="565">
        <f t="shared" si="3"/>
        <v>1.4575342465753425</v>
      </c>
      <c r="AJ127" s="565">
        <v>8.0054794520547894</v>
      </c>
      <c r="AK127" s="566">
        <v>5.9299999999999999E-2</v>
      </c>
      <c r="AL127" s="567">
        <f t="shared" si="4"/>
        <v>1.4575342465753425</v>
      </c>
      <c r="AM127" s="567">
        <v>8.0054794520547894</v>
      </c>
      <c r="AN127" s="568">
        <v>5.9299999999999999E-2</v>
      </c>
      <c r="AO127" s="562" t="s">
        <v>977</v>
      </c>
      <c r="AP127" s="562" t="s">
        <v>978</v>
      </c>
    </row>
    <row r="128" spans="1:42" s="562" customFormat="1" ht="12" x14ac:dyDescent="0.25">
      <c r="A128" s="562" t="s">
        <v>1253</v>
      </c>
      <c r="B128" s="562" t="s">
        <v>1251</v>
      </c>
      <c r="C128" s="562">
        <v>8</v>
      </c>
      <c r="D128" s="562" t="s">
        <v>30</v>
      </c>
      <c r="E128" s="562" t="s">
        <v>958</v>
      </c>
      <c r="F128" s="562" t="s">
        <v>959</v>
      </c>
      <c r="G128" s="562" t="s">
        <v>1207</v>
      </c>
      <c r="H128" s="562" t="s">
        <v>974</v>
      </c>
      <c r="I128" s="562" t="s">
        <v>1208</v>
      </c>
      <c r="J128" s="562" t="s">
        <v>4998</v>
      </c>
      <c r="K128" s="562" t="s">
        <v>1209</v>
      </c>
      <c r="L128" s="562" t="s">
        <v>964</v>
      </c>
      <c r="M128" s="562" t="s">
        <v>970</v>
      </c>
      <c r="N128" s="562">
        <v>1</v>
      </c>
      <c r="O128" s="562">
        <v>1</v>
      </c>
      <c r="P128" s="562">
        <v>1</v>
      </c>
      <c r="Q128" s="562">
        <v>1</v>
      </c>
      <c r="R128" s="562">
        <v>1</v>
      </c>
      <c r="S128" s="562">
        <v>1</v>
      </c>
      <c r="T128" s="562">
        <v>0</v>
      </c>
      <c r="U128" s="562">
        <v>0</v>
      </c>
      <c r="V128" s="562">
        <v>0</v>
      </c>
      <c r="W128" s="563">
        <v>39825</v>
      </c>
      <c r="X128" s="563">
        <v>0</v>
      </c>
      <c r="Y128" s="563">
        <v>0</v>
      </c>
      <c r="Z128" s="563">
        <v>206.09</v>
      </c>
      <c r="AA128" s="563">
        <v>0</v>
      </c>
      <c r="AB128" s="563">
        <v>0</v>
      </c>
      <c r="AC128" s="563">
        <v>0</v>
      </c>
      <c r="AD128" s="563"/>
      <c r="AE128" s="563">
        <v>39825</v>
      </c>
      <c r="AF128" s="564">
        <v>43691</v>
      </c>
      <c r="AG128" s="564">
        <v>46979</v>
      </c>
      <c r="AH128" s="563">
        <v>53100</v>
      </c>
      <c r="AI128" s="565">
        <f t="shared" si="3"/>
        <v>2.4602739726027396</v>
      </c>
      <c r="AJ128" s="565">
        <v>9.0082191780821894</v>
      </c>
      <c r="AK128" s="566">
        <v>6.2100000000000002E-2</v>
      </c>
      <c r="AL128" s="567">
        <f t="shared" si="4"/>
        <v>2.4602739726027396</v>
      </c>
      <c r="AM128" s="567">
        <v>9.0082191780821894</v>
      </c>
      <c r="AN128" s="568">
        <v>6.2100000000000002E-2</v>
      </c>
      <c r="AO128" s="562" t="s">
        <v>977</v>
      </c>
      <c r="AP128" s="562" t="s">
        <v>978</v>
      </c>
    </row>
    <row r="129" spans="1:42" s="562" customFormat="1" ht="12" x14ac:dyDescent="0.25">
      <c r="A129" s="562" t="s">
        <v>1254</v>
      </c>
      <c r="B129" s="562" t="s">
        <v>1255</v>
      </c>
      <c r="C129" s="562">
        <v>5</v>
      </c>
      <c r="D129" s="562" t="s">
        <v>30</v>
      </c>
      <c r="E129" s="562" t="s">
        <v>958</v>
      </c>
      <c r="F129" s="562" t="s">
        <v>959</v>
      </c>
      <c r="G129" s="562" t="s">
        <v>1207</v>
      </c>
      <c r="H129" s="562" t="s">
        <v>974</v>
      </c>
      <c r="I129" s="562" t="s">
        <v>1208</v>
      </c>
      <c r="J129" s="562" t="s">
        <v>4998</v>
      </c>
      <c r="K129" s="562" t="s">
        <v>1209</v>
      </c>
      <c r="L129" s="562" t="s">
        <v>964</v>
      </c>
      <c r="M129" s="562" t="s">
        <v>970</v>
      </c>
      <c r="N129" s="562">
        <v>1</v>
      </c>
      <c r="O129" s="562">
        <v>1</v>
      </c>
      <c r="P129" s="562">
        <v>1</v>
      </c>
      <c r="Q129" s="562">
        <v>1</v>
      </c>
      <c r="R129" s="562">
        <v>1</v>
      </c>
      <c r="S129" s="562">
        <v>1</v>
      </c>
      <c r="T129" s="562">
        <v>0</v>
      </c>
      <c r="U129" s="562">
        <v>0</v>
      </c>
      <c r="V129" s="562">
        <v>0</v>
      </c>
      <c r="W129" s="563">
        <v>645976.25</v>
      </c>
      <c r="X129" s="563">
        <v>0</v>
      </c>
      <c r="Y129" s="563">
        <v>0</v>
      </c>
      <c r="Z129" s="563">
        <v>3036.09</v>
      </c>
      <c r="AA129" s="563">
        <v>0</v>
      </c>
      <c r="AB129" s="563">
        <v>0</v>
      </c>
      <c r="AC129" s="563">
        <v>0</v>
      </c>
      <c r="AD129" s="563"/>
      <c r="AE129" s="563">
        <v>645976.25</v>
      </c>
      <c r="AF129" s="564">
        <v>43693</v>
      </c>
      <c r="AG129" s="564">
        <v>46250</v>
      </c>
      <c r="AH129" s="563">
        <v>1291952.5</v>
      </c>
      <c r="AI129" s="565">
        <f t="shared" si="3"/>
        <v>0.46301369863013697</v>
      </c>
      <c r="AJ129" s="565">
        <v>7.0054794520547903</v>
      </c>
      <c r="AK129" s="566">
        <v>5.6399999999999999E-2</v>
      </c>
      <c r="AL129" s="567">
        <f t="shared" si="4"/>
        <v>0.46301369863013697</v>
      </c>
      <c r="AM129" s="567">
        <v>7.0054794520547903</v>
      </c>
      <c r="AN129" s="568">
        <v>5.6399999999999999E-2</v>
      </c>
      <c r="AO129" s="562" t="s">
        <v>977</v>
      </c>
      <c r="AP129" s="562" t="s">
        <v>978</v>
      </c>
    </row>
    <row r="130" spans="1:42" s="562" customFormat="1" ht="12" x14ac:dyDescent="0.25">
      <c r="A130" s="562" t="s">
        <v>1256</v>
      </c>
      <c r="B130" s="562" t="s">
        <v>1255</v>
      </c>
      <c r="C130" s="562">
        <v>6</v>
      </c>
      <c r="D130" s="562" t="s">
        <v>30</v>
      </c>
      <c r="E130" s="562" t="s">
        <v>958</v>
      </c>
      <c r="F130" s="562" t="s">
        <v>959</v>
      </c>
      <c r="G130" s="562" t="s">
        <v>1207</v>
      </c>
      <c r="H130" s="562" t="s">
        <v>974</v>
      </c>
      <c r="I130" s="562" t="s">
        <v>1208</v>
      </c>
      <c r="J130" s="562" t="s">
        <v>4998</v>
      </c>
      <c r="K130" s="562" t="s">
        <v>1209</v>
      </c>
      <c r="L130" s="562" t="s">
        <v>964</v>
      </c>
      <c r="M130" s="562" t="s">
        <v>970</v>
      </c>
      <c r="N130" s="562">
        <v>1</v>
      </c>
      <c r="O130" s="562">
        <v>1</v>
      </c>
      <c r="P130" s="562">
        <v>1</v>
      </c>
      <c r="Q130" s="562">
        <v>1</v>
      </c>
      <c r="R130" s="562">
        <v>1</v>
      </c>
      <c r="S130" s="562">
        <v>1</v>
      </c>
      <c r="T130" s="562">
        <v>0</v>
      </c>
      <c r="U130" s="562">
        <v>0</v>
      </c>
      <c r="V130" s="562">
        <v>0</v>
      </c>
      <c r="W130" s="563">
        <v>415655</v>
      </c>
      <c r="X130" s="563">
        <v>0</v>
      </c>
      <c r="Y130" s="563">
        <v>0</v>
      </c>
      <c r="Z130" s="563">
        <v>2054.0300000000002</v>
      </c>
      <c r="AA130" s="563">
        <v>0</v>
      </c>
      <c r="AB130" s="563">
        <v>0</v>
      </c>
      <c r="AC130" s="563">
        <v>0</v>
      </c>
      <c r="AD130" s="563"/>
      <c r="AE130" s="563">
        <v>415655</v>
      </c>
      <c r="AF130" s="564">
        <v>43693</v>
      </c>
      <c r="AG130" s="564">
        <v>46615</v>
      </c>
      <c r="AH130" s="563">
        <v>623482.5</v>
      </c>
      <c r="AI130" s="565">
        <f t="shared" si="3"/>
        <v>1.463013698630137</v>
      </c>
      <c r="AJ130" s="565">
        <v>8.0054794520547894</v>
      </c>
      <c r="AK130" s="566">
        <v>5.9299999999999999E-2</v>
      </c>
      <c r="AL130" s="567">
        <f t="shared" si="4"/>
        <v>1.463013698630137</v>
      </c>
      <c r="AM130" s="567">
        <v>8.0054794520547894</v>
      </c>
      <c r="AN130" s="568">
        <v>5.9299999999999999E-2</v>
      </c>
      <c r="AO130" s="562" t="s">
        <v>977</v>
      </c>
      <c r="AP130" s="562" t="s">
        <v>978</v>
      </c>
    </row>
    <row r="131" spans="1:42" s="562" customFormat="1" ht="12" x14ac:dyDescent="0.25">
      <c r="A131" s="562" t="s">
        <v>1257</v>
      </c>
      <c r="B131" s="562" t="s">
        <v>1258</v>
      </c>
      <c r="C131" s="562">
        <v>7</v>
      </c>
      <c r="D131" s="562" t="s">
        <v>30</v>
      </c>
      <c r="E131" s="562" t="s">
        <v>958</v>
      </c>
      <c r="F131" s="562" t="s">
        <v>959</v>
      </c>
      <c r="G131" s="562" t="s">
        <v>1207</v>
      </c>
      <c r="H131" s="562" t="s">
        <v>974</v>
      </c>
      <c r="I131" s="562" t="s">
        <v>1208</v>
      </c>
      <c r="J131" s="562" t="s">
        <v>4998</v>
      </c>
      <c r="K131" s="562" t="s">
        <v>1209</v>
      </c>
      <c r="L131" s="562" t="s">
        <v>964</v>
      </c>
      <c r="M131" s="562" t="s">
        <v>970</v>
      </c>
      <c r="N131" s="562">
        <v>1</v>
      </c>
      <c r="O131" s="562">
        <v>1</v>
      </c>
      <c r="P131" s="562">
        <v>1</v>
      </c>
      <c r="Q131" s="562">
        <v>1</v>
      </c>
      <c r="R131" s="562">
        <v>1</v>
      </c>
      <c r="S131" s="562">
        <v>1</v>
      </c>
      <c r="T131" s="562">
        <v>0</v>
      </c>
      <c r="U131" s="562">
        <v>0</v>
      </c>
      <c r="V131" s="562">
        <v>0</v>
      </c>
      <c r="W131" s="563">
        <v>518388.75</v>
      </c>
      <c r="X131" s="563">
        <v>0</v>
      </c>
      <c r="Y131" s="563">
        <v>0</v>
      </c>
      <c r="Z131" s="563">
        <v>2436.4299999999998</v>
      </c>
      <c r="AA131" s="563">
        <v>0</v>
      </c>
      <c r="AB131" s="563">
        <v>0</v>
      </c>
      <c r="AC131" s="563">
        <v>0</v>
      </c>
      <c r="AD131" s="563"/>
      <c r="AE131" s="563">
        <v>518388.75</v>
      </c>
      <c r="AF131" s="564">
        <v>43696</v>
      </c>
      <c r="AG131" s="564">
        <v>46253</v>
      </c>
      <c r="AH131" s="563">
        <v>1036777.5</v>
      </c>
      <c r="AI131" s="565">
        <f t="shared" ref="AI131:AI194" si="5">+(AG131-$AQ$1)/365</f>
        <v>0.47123287671232877</v>
      </c>
      <c r="AJ131" s="565">
        <v>7.0054794520547903</v>
      </c>
      <c r="AK131" s="566">
        <v>5.6399999999999999E-2</v>
      </c>
      <c r="AL131" s="567">
        <f t="shared" si="4"/>
        <v>0.47123287671232877</v>
      </c>
      <c r="AM131" s="567">
        <v>7.0054794520547903</v>
      </c>
      <c r="AN131" s="568">
        <v>5.6399999999999999E-2</v>
      </c>
      <c r="AO131" s="562" t="s">
        <v>977</v>
      </c>
      <c r="AP131" s="562" t="s">
        <v>978</v>
      </c>
    </row>
    <row r="132" spans="1:42" s="562" customFormat="1" ht="12" x14ac:dyDescent="0.25">
      <c r="A132" s="562" t="s">
        <v>1259</v>
      </c>
      <c r="B132" s="562" t="s">
        <v>1258</v>
      </c>
      <c r="C132" s="562">
        <v>8</v>
      </c>
      <c r="D132" s="562" t="s">
        <v>30</v>
      </c>
      <c r="E132" s="562" t="s">
        <v>958</v>
      </c>
      <c r="F132" s="562" t="s">
        <v>959</v>
      </c>
      <c r="G132" s="562" t="s">
        <v>1207</v>
      </c>
      <c r="H132" s="562" t="s">
        <v>974</v>
      </c>
      <c r="I132" s="562" t="s">
        <v>1208</v>
      </c>
      <c r="J132" s="562" t="s">
        <v>4998</v>
      </c>
      <c r="K132" s="562" t="s">
        <v>1209</v>
      </c>
      <c r="L132" s="562" t="s">
        <v>964</v>
      </c>
      <c r="M132" s="562" t="s">
        <v>970</v>
      </c>
      <c r="N132" s="562">
        <v>1</v>
      </c>
      <c r="O132" s="562">
        <v>1</v>
      </c>
      <c r="P132" s="562">
        <v>1</v>
      </c>
      <c r="Q132" s="562">
        <v>1</v>
      </c>
      <c r="R132" s="562">
        <v>1</v>
      </c>
      <c r="S132" s="562">
        <v>1</v>
      </c>
      <c r="T132" s="562">
        <v>0</v>
      </c>
      <c r="U132" s="562">
        <v>0</v>
      </c>
      <c r="V132" s="562">
        <v>0</v>
      </c>
      <c r="W132" s="563">
        <v>105216.67</v>
      </c>
      <c r="X132" s="563">
        <v>0</v>
      </c>
      <c r="Y132" s="563">
        <v>0</v>
      </c>
      <c r="Z132" s="563">
        <v>519.95000000000005</v>
      </c>
      <c r="AA132" s="563">
        <v>0</v>
      </c>
      <c r="AB132" s="563">
        <v>0</v>
      </c>
      <c r="AC132" s="563">
        <v>0</v>
      </c>
      <c r="AD132" s="563"/>
      <c r="AE132" s="563">
        <v>105216.67</v>
      </c>
      <c r="AF132" s="564">
        <v>43696</v>
      </c>
      <c r="AG132" s="564">
        <v>46618</v>
      </c>
      <c r="AH132" s="563">
        <v>157825</v>
      </c>
      <c r="AI132" s="565">
        <f t="shared" si="5"/>
        <v>1.4712328767123288</v>
      </c>
      <c r="AJ132" s="565">
        <v>8.0054794520547894</v>
      </c>
      <c r="AK132" s="566">
        <v>5.9299999999999999E-2</v>
      </c>
      <c r="AL132" s="567">
        <f t="shared" si="4"/>
        <v>1.4712328767123288</v>
      </c>
      <c r="AM132" s="567">
        <v>8.0054794520547894</v>
      </c>
      <c r="AN132" s="568">
        <v>5.9299999999999999E-2</v>
      </c>
      <c r="AO132" s="562" t="s">
        <v>977</v>
      </c>
      <c r="AP132" s="562" t="s">
        <v>978</v>
      </c>
    </row>
    <row r="133" spans="1:42" s="562" customFormat="1" ht="12" x14ac:dyDescent="0.25">
      <c r="A133" s="562" t="s">
        <v>1260</v>
      </c>
      <c r="B133" s="562" t="s">
        <v>1261</v>
      </c>
      <c r="C133" s="562">
        <v>7</v>
      </c>
      <c r="D133" s="562" t="s">
        <v>30</v>
      </c>
      <c r="E133" s="562" t="s">
        <v>958</v>
      </c>
      <c r="F133" s="562" t="s">
        <v>959</v>
      </c>
      <c r="G133" s="562" t="s">
        <v>1207</v>
      </c>
      <c r="H133" s="562" t="s">
        <v>974</v>
      </c>
      <c r="I133" s="562" t="s">
        <v>1208</v>
      </c>
      <c r="J133" s="562" t="s">
        <v>4998</v>
      </c>
      <c r="K133" s="562" t="s">
        <v>1209</v>
      </c>
      <c r="L133" s="562" t="s">
        <v>964</v>
      </c>
      <c r="M133" s="562" t="s">
        <v>970</v>
      </c>
      <c r="N133" s="562">
        <v>1</v>
      </c>
      <c r="O133" s="562">
        <v>1</v>
      </c>
      <c r="P133" s="562">
        <v>1</v>
      </c>
      <c r="Q133" s="562">
        <v>1</v>
      </c>
      <c r="R133" s="562">
        <v>1</v>
      </c>
      <c r="S133" s="562">
        <v>1</v>
      </c>
      <c r="T133" s="562">
        <v>0</v>
      </c>
      <c r="U133" s="562">
        <v>0</v>
      </c>
      <c r="V133" s="562">
        <v>0</v>
      </c>
      <c r="W133" s="563">
        <v>540735</v>
      </c>
      <c r="X133" s="563">
        <v>0</v>
      </c>
      <c r="Y133" s="563">
        <v>0</v>
      </c>
      <c r="Z133" s="563">
        <v>2541.4499999999998</v>
      </c>
      <c r="AA133" s="563">
        <v>0</v>
      </c>
      <c r="AB133" s="563">
        <v>0</v>
      </c>
      <c r="AC133" s="563">
        <v>0</v>
      </c>
      <c r="AD133" s="563"/>
      <c r="AE133" s="563">
        <v>540735</v>
      </c>
      <c r="AF133" s="564">
        <v>43697</v>
      </c>
      <c r="AG133" s="564">
        <v>46254</v>
      </c>
      <c r="AH133" s="563">
        <v>1081470</v>
      </c>
      <c r="AI133" s="565">
        <f t="shared" si="5"/>
        <v>0.47397260273972602</v>
      </c>
      <c r="AJ133" s="565">
        <v>7.0054794520547903</v>
      </c>
      <c r="AK133" s="566">
        <v>5.6399999999999999E-2</v>
      </c>
      <c r="AL133" s="567">
        <f t="shared" si="4"/>
        <v>0.47397260273972602</v>
      </c>
      <c r="AM133" s="567">
        <v>7.0054794520547903</v>
      </c>
      <c r="AN133" s="568">
        <v>5.6399999999999999E-2</v>
      </c>
      <c r="AO133" s="562" t="s">
        <v>977</v>
      </c>
      <c r="AP133" s="562" t="s">
        <v>978</v>
      </c>
    </row>
    <row r="134" spans="1:42" s="562" customFormat="1" ht="12" x14ac:dyDescent="0.25">
      <c r="A134" s="562" t="s">
        <v>1262</v>
      </c>
      <c r="B134" s="562" t="s">
        <v>1261</v>
      </c>
      <c r="C134" s="562">
        <v>8</v>
      </c>
      <c r="D134" s="562" t="s">
        <v>30</v>
      </c>
      <c r="E134" s="562" t="s">
        <v>958</v>
      </c>
      <c r="F134" s="562" t="s">
        <v>959</v>
      </c>
      <c r="G134" s="562" t="s">
        <v>1207</v>
      </c>
      <c r="H134" s="562" t="s">
        <v>974</v>
      </c>
      <c r="I134" s="562" t="s">
        <v>1208</v>
      </c>
      <c r="J134" s="562" t="s">
        <v>4998</v>
      </c>
      <c r="K134" s="562" t="s">
        <v>1209</v>
      </c>
      <c r="L134" s="562" t="s">
        <v>964</v>
      </c>
      <c r="M134" s="562" t="s">
        <v>970</v>
      </c>
      <c r="N134" s="562">
        <v>1</v>
      </c>
      <c r="O134" s="562">
        <v>1</v>
      </c>
      <c r="P134" s="562">
        <v>1</v>
      </c>
      <c r="Q134" s="562">
        <v>1</v>
      </c>
      <c r="R134" s="562">
        <v>1</v>
      </c>
      <c r="S134" s="562">
        <v>1</v>
      </c>
      <c r="T134" s="562">
        <v>0</v>
      </c>
      <c r="U134" s="562">
        <v>0</v>
      </c>
      <c r="V134" s="562">
        <v>0</v>
      </c>
      <c r="W134" s="563">
        <v>210335</v>
      </c>
      <c r="X134" s="563">
        <v>0</v>
      </c>
      <c r="Y134" s="563">
        <v>0</v>
      </c>
      <c r="Z134" s="563">
        <v>1039.4100000000001</v>
      </c>
      <c r="AA134" s="563">
        <v>0</v>
      </c>
      <c r="AB134" s="563">
        <v>0</v>
      </c>
      <c r="AC134" s="563">
        <v>0</v>
      </c>
      <c r="AD134" s="563"/>
      <c r="AE134" s="563">
        <v>210335</v>
      </c>
      <c r="AF134" s="564">
        <v>43697</v>
      </c>
      <c r="AG134" s="564">
        <v>46619</v>
      </c>
      <c r="AH134" s="563">
        <v>315502.5</v>
      </c>
      <c r="AI134" s="565">
        <f t="shared" si="5"/>
        <v>1.473972602739726</v>
      </c>
      <c r="AJ134" s="565">
        <v>8.0054794520547894</v>
      </c>
      <c r="AK134" s="566">
        <v>5.9299999999999999E-2</v>
      </c>
      <c r="AL134" s="567">
        <f t="shared" ref="AL134:AL197" si="6">+AI134</f>
        <v>1.473972602739726</v>
      </c>
      <c r="AM134" s="567">
        <v>8.0054794520547894</v>
      </c>
      <c r="AN134" s="568">
        <v>5.9299999999999999E-2</v>
      </c>
      <c r="AO134" s="562" t="s">
        <v>977</v>
      </c>
      <c r="AP134" s="562" t="s">
        <v>978</v>
      </c>
    </row>
    <row r="135" spans="1:42" s="562" customFormat="1" ht="12" x14ac:dyDescent="0.25">
      <c r="A135" s="562" t="s">
        <v>1263</v>
      </c>
      <c r="B135" s="562" t="s">
        <v>1261</v>
      </c>
      <c r="C135" s="562">
        <v>9</v>
      </c>
      <c r="D135" s="562" t="s">
        <v>30</v>
      </c>
      <c r="E135" s="562" t="s">
        <v>958</v>
      </c>
      <c r="F135" s="562" t="s">
        <v>959</v>
      </c>
      <c r="G135" s="562" t="s">
        <v>1207</v>
      </c>
      <c r="H135" s="562" t="s">
        <v>974</v>
      </c>
      <c r="I135" s="562" t="s">
        <v>1208</v>
      </c>
      <c r="J135" s="562" t="s">
        <v>4998</v>
      </c>
      <c r="K135" s="562" t="s">
        <v>1209</v>
      </c>
      <c r="L135" s="562" t="s">
        <v>964</v>
      </c>
      <c r="M135" s="562" t="s">
        <v>970</v>
      </c>
      <c r="N135" s="562">
        <v>1</v>
      </c>
      <c r="O135" s="562">
        <v>1</v>
      </c>
      <c r="P135" s="562">
        <v>1</v>
      </c>
      <c r="Q135" s="562">
        <v>1</v>
      </c>
      <c r="R135" s="562">
        <v>1</v>
      </c>
      <c r="S135" s="562">
        <v>1</v>
      </c>
      <c r="T135" s="562">
        <v>0</v>
      </c>
      <c r="U135" s="562">
        <v>0</v>
      </c>
      <c r="V135" s="562">
        <v>0</v>
      </c>
      <c r="W135" s="563">
        <v>42480</v>
      </c>
      <c r="X135" s="563">
        <v>0</v>
      </c>
      <c r="Y135" s="563">
        <v>0</v>
      </c>
      <c r="Z135" s="563">
        <v>230.1</v>
      </c>
      <c r="AA135" s="563">
        <v>0</v>
      </c>
      <c r="AB135" s="563">
        <v>0</v>
      </c>
      <c r="AC135" s="563">
        <v>0</v>
      </c>
      <c r="AD135" s="563"/>
      <c r="AE135" s="563">
        <v>42480</v>
      </c>
      <c r="AF135" s="564">
        <v>43697</v>
      </c>
      <c r="AG135" s="564">
        <v>47350</v>
      </c>
      <c r="AH135" s="563">
        <v>53100</v>
      </c>
      <c r="AI135" s="565">
        <f t="shared" si="5"/>
        <v>3.4767123287671233</v>
      </c>
      <c r="AJ135" s="565">
        <v>10.0082191780822</v>
      </c>
      <c r="AK135" s="566">
        <v>6.5000000000000002E-2</v>
      </c>
      <c r="AL135" s="567">
        <f t="shared" si="6"/>
        <v>3.4767123287671233</v>
      </c>
      <c r="AM135" s="567">
        <v>10.0082191780822</v>
      </c>
      <c r="AN135" s="568">
        <v>6.5000000000000002E-2</v>
      </c>
      <c r="AO135" s="562" t="s">
        <v>977</v>
      </c>
      <c r="AP135" s="562" t="s">
        <v>978</v>
      </c>
    </row>
    <row r="136" spans="1:42" s="562" customFormat="1" ht="12" x14ac:dyDescent="0.25">
      <c r="A136" s="562" t="s">
        <v>1264</v>
      </c>
      <c r="B136" s="562" t="s">
        <v>1265</v>
      </c>
      <c r="C136" s="562">
        <v>6</v>
      </c>
      <c r="D136" s="562" t="s">
        <v>30</v>
      </c>
      <c r="E136" s="562" t="s">
        <v>958</v>
      </c>
      <c r="F136" s="562" t="s">
        <v>959</v>
      </c>
      <c r="G136" s="562" t="s">
        <v>1207</v>
      </c>
      <c r="H136" s="562" t="s">
        <v>974</v>
      </c>
      <c r="I136" s="562" t="s">
        <v>1208</v>
      </c>
      <c r="J136" s="562" t="s">
        <v>4998</v>
      </c>
      <c r="K136" s="562" t="s">
        <v>1209</v>
      </c>
      <c r="L136" s="562" t="s">
        <v>964</v>
      </c>
      <c r="M136" s="562" t="s">
        <v>970</v>
      </c>
      <c r="N136" s="562">
        <v>1</v>
      </c>
      <c r="O136" s="562">
        <v>1</v>
      </c>
      <c r="P136" s="562">
        <v>1</v>
      </c>
      <c r="Q136" s="562">
        <v>1</v>
      </c>
      <c r="R136" s="562">
        <v>1</v>
      </c>
      <c r="S136" s="562">
        <v>1</v>
      </c>
      <c r="T136" s="562">
        <v>0</v>
      </c>
      <c r="U136" s="562">
        <v>0</v>
      </c>
      <c r="V136" s="562">
        <v>0</v>
      </c>
      <c r="W136" s="563">
        <v>733886.25</v>
      </c>
      <c r="X136" s="563">
        <v>0</v>
      </c>
      <c r="Y136" s="563">
        <v>0</v>
      </c>
      <c r="Z136" s="563">
        <v>3449.27</v>
      </c>
      <c r="AA136" s="563">
        <v>0</v>
      </c>
      <c r="AB136" s="563">
        <v>0</v>
      </c>
      <c r="AC136" s="563">
        <v>0</v>
      </c>
      <c r="AD136" s="563"/>
      <c r="AE136" s="563">
        <v>733886.25</v>
      </c>
      <c r="AF136" s="564">
        <v>43698</v>
      </c>
      <c r="AG136" s="564">
        <v>46255</v>
      </c>
      <c r="AH136" s="563">
        <v>1467772.5</v>
      </c>
      <c r="AI136" s="565">
        <f t="shared" si="5"/>
        <v>0.47671232876712327</v>
      </c>
      <c r="AJ136" s="565">
        <v>7.0054794520547903</v>
      </c>
      <c r="AK136" s="566">
        <v>5.6399999999999999E-2</v>
      </c>
      <c r="AL136" s="567">
        <f t="shared" si="6"/>
        <v>0.47671232876712327</v>
      </c>
      <c r="AM136" s="567">
        <v>7.0054794520547903</v>
      </c>
      <c r="AN136" s="568">
        <v>5.6399999999999999E-2</v>
      </c>
      <c r="AO136" s="562" t="s">
        <v>977</v>
      </c>
      <c r="AP136" s="562" t="s">
        <v>978</v>
      </c>
    </row>
    <row r="137" spans="1:42" s="562" customFormat="1" ht="12" x14ac:dyDescent="0.25">
      <c r="A137" s="562" t="s">
        <v>1266</v>
      </c>
      <c r="B137" s="562" t="s">
        <v>1265</v>
      </c>
      <c r="C137" s="562">
        <v>7</v>
      </c>
      <c r="D137" s="562" t="s">
        <v>30</v>
      </c>
      <c r="E137" s="562" t="s">
        <v>958</v>
      </c>
      <c r="F137" s="562" t="s">
        <v>959</v>
      </c>
      <c r="G137" s="562" t="s">
        <v>1207</v>
      </c>
      <c r="H137" s="562" t="s">
        <v>974</v>
      </c>
      <c r="I137" s="562" t="s">
        <v>1208</v>
      </c>
      <c r="J137" s="562" t="s">
        <v>4998</v>
      </c>
      <c r="K137" s="562" t="s">
        <v>1209</v>
      </c>
      <c r="L137" s="562" t="s">
        <v>964</v>
      </c>
      <c r="M137" s="562" t="s">
        <v>970</v>
      </c>
      <c r="N137" s="562">
        <v>1</v>
      </c>
      <c r="O137" s="562">
        <v>1</v>
      </c>
      <c r="P137" s="562">
        <v>1</v>
      </c>
      <c r="Q137" s="562">
        <v>1</v>
      </c>
      <c r="R137" s="562">
        <v>1</v>
      </c>
      <c r="S137" s="562">
        <v>1</v>
      </c>
      <c r="T137" s="562">
        <v>0</v>
      </c>
      <c r="U137" s="562">
        <v>0</v>
      </c>
      <c r="V137" s="562">
        <v>0</v>
      </c>
      <c r="W137" s="563">
        <v>210433.34</v>
      </c>
      <c r="X137" s="563">
        <v>0</v>
      </c>
      <c r="Y137" s="563">
        <v>0</v>
      </c>
      <c r="Z137" s="563">
        <v>1039.8900000000001</v>
      </c>
      <c r="AA137" s="563">
        <v>0</v>
      </c>
      <c r="AB137" s="563">
        <v>0</v>
      </c>
      <c r="AC137" s="563">
        <v>0</v>
      </c>
      <c r="AD137" s="563"/>
      <c r="AE137" s="563">
        <v>210433.34</v>
      </c>
      <c r="AF137" s="564">
        <v>43698</v>
      </c>
      <c r="AG137" s="564">
        <v>46620</v>
      </c>
      <c r="AH137" s="563">
        <v>315650</v>
      </c>
      <c r="AI137" s="565">
        <f t="shared" si="5"/>
        <v>1.4767123287671233</v>
      </c>
      <c r="AJ137" s="565">
        <v>8.0054794520547894</v>
      </c>
      <c r="AK137" s="566">
        <v>5.9299999999999999E-2</v>
      </c>
      <c r="AL137" s="567">
        <f t="shared" si="6"/>
        <v>1.4767123287671233</v>
      </c>
      <c r="AM137" s="567">
        <v>8.0054794520547894</v>
      </c>
      <c r="AN137" s="568">
        <v>5.9299999999999999E-2</v>
      </c>
      <c r="AO137" s="562" t="s">
        <v>977</v>
      </c>
      <c r="AP137" s="562" t="s">
        <v>978</v>
      </c>
    </row>
    <row r="138" spans="1:42" s="562" customFormat="1" ht="12" x14ac:dyDescent="0.25">
      <c r="A138" s="562" t="s">
        <v>1267</v>
      </c>
      <c r="B138" s="562" t="s">
        <v>1265</v>
      </c>
      <c r="C138" s="562">
        <v>8</v>
      </c>
      <c r="D138" s="562" t="s">
        <v>30</v>
      </c>
      <c r="E138" s="562" t="s">
        <v>958</v>
      </c>
      <c r="F138" s="562" t="s">
        <v>959</v>
      </c>
      <c r="G138" s="562" t="s">
        <v>1207</v>
      </c>
      <c r="H138" s="562" t="s">
        <v>974</v>
      </c>
      <c r="I138" s="562" t="s">
        <v>1208</v>
      </c>
      <c r="J138" s="562" t="s">
        <v>4998</v>
      </c>
      <c r="K138" s="562" t="s">
        <v>1209</v>
      </c>
      <c r="L138" s="562" t="s">
        <v>964</v>
      </c>
      <c r="M138" s="562" t="s">
        <v>970</v>
      </c>
      <c r="N138" s="562">
        <v>1</v>
      </c>
      <c r="O138" s="562">
        <v>1</v>
      </c>
      <c r="P138" s="562">
        <v>1</v>
      </c>
      <c r="Q138" s="562">
        <v>1</v>
      </c>
      <c r="R138" s="562">
        <v>1</v>
      </c>
      <c r="S138" s="562">
        <v>1</v>
      </c>
      <c r="T138" s="562">
        <v>0</v>
      </c>
      <c r="U138" s="562">
        <v>0</v>
      </c>
      <c r="V138" s="562">
        <v>0</v>
      </c>
      <c r="W138" s="563">
        <v>79650</v>
      </c>
      <c r="X138" s="563">
        <v>0</v>
      </c>
      <c r="Y138" s="563">
        <v>0</v>
      </c>
      <c r="Z138" s="563">
        <v>412.19</v>
      </c>
      <c r="AA138" s="563">
        <v>0</v>
      </c>
      <c r="AB138" s="563">
        <v>0</v>
      </c>
      <c r="AC138" s="563">
        <v>0</v>
      </c>
      <c r="AD138" s="563"/>
      <c r="AE138" s="563">
        <v>79650</v>
      </c>
      <c r="AF138" s="564">
        <v>43698</v>
      </c>
      <c r="AG138" s="564">
        <v>46986</v>
      </c>
      <c r="AH138" s="563">
        <v>106200</v>
      </c>
      <c r="AI138" s="565">
        <f t="shared" si="5"/>
        <v>2.4794520547945207</v>
      </c>
      <c r="AJ138" s="565">
        <v>9.0082191780821894</v>
      </c>
      <c r="AK138" s="566">
        <v>6.2100000000000002E-2</v>
      </c>
      <c r="AL138" s="567">
        <f t="shared" si="6"/>
        <v>2.4794520547945207</v>
      </c>
      <c r="AM138" s="567">
        <v>9.0082191780821894</v>
      </c>
      <c r="AN138" s="568">
        <v>6.2100000000000002E-2</v>
      </c>
      <c r="AO138" s="562" t="s">
        <v>977</v>
      </c>
      <c r="AP138" s="562" t="s">
        <v>978</v>
      </c>
    </row>
    <row r="139" spans="1:42" s="562" customFormat="1" ht="12" x14ac:dyDescent="0.25">
      <c r="A139" s="562" t="s">
        <v>1268</v>
      </c>
      <c r="B139" s="562" t="s">
        <v>1265</v>
      </c>
      <c r="C139" s="562">
        <v>9</v>
      </c>
      <c r="D139" s="562" t="s">
        <v>30</v>
      </c>
      <c r="E139" s="562" t="s">
        <v>958</v>
      </c>
      <c r="F139" s="562" t="s">
        <v>959</v>
      </c>
      <c r="G139" s="562" t="s">
        <v>1207</v>
      </c>
      <c r="H139" s="562" t="s">
        <v>974</v>
      </c>
      <c r="I139" s="562" t="s">
        <v>1208</v>
      </c>
      <c r="J139" s="562" t="s">
        <v>4998</v>
      </c>
      <c r="K139" s="562" t="s">
        <v>1209</v>
      </c>
      <c r="L139" s="562" t="s">
        <v>964</v>
      </c>
      <c r="M139" s="562" t="s">
        <v>970</v>
      </c>
      <c r="N139" s="562">
        <v>1</v>
      </c>
      <c r="O139" s="562">
        <v>1</v>
      </c>
      <c r="P139" s="562">
        <v>1</v>
      </c>
      <c r="Q139" s="562">
        <v>1</v>
      </c>
      <c r="R139" s="562">
        <v>1</v>
      </c>
      <c r="S139" s="562">
        <v>1</v>
      </c>
      <c r="T139" s="562">
        <v>0</v>
      </c>
      <c r="U139" s="562">
        <v>0</v>
      </c>
      <c r="V139" s="562">
        <v>0</v>
      </c>
      <c r="W139" s="563">
        <v>42480</v>
      </c>
      <c r="X139" s="563">
        <v>0</v>
      </c>
      <c r="Y139" s="563">
        <v>0</v>
      </c>
      <c r="Z139" s="563">
        <v>230.1</v>
      </c>
      <c r="AA139" s="563">
        <v>0</v>
      </c>
      <c r="AB139" s="563">
        <v>0</v>
      </c>
      <c r="AC139" s="563">
        <v>0</v>
      </c>
      <c r="AD139" s="563"/>
      <c r="AE139" s="563">
        <v>42480</v>
      </c>
      <c r="AF139" s="564">
        <v>43698</v>
      </c>
      <c r="AG139" s="564">
        <v>47351</v>
      </c>
      <c r="AH139" s="563">
        <v>53100</v>
      </c>
      <c r="AI139" s="565">
        <f t="shared" si="5"/>
        <v>3.4794520547945207</v>
      </c>
      <c r="AJ139" s="565">
        <v>10.0082191780822</v>
      </c>
      <c r="AK139" s="566">
        <v>6.5000000000000002E-2</v>
      </c>
      <c r="AL139" s="567">
        <f t="shared" si="6"/>
        <v>3.4794520547945207</v>
      </c>
      <c r="AM139" s="567">
        <v>10.0082191780822</v>
      </c>
      <c r="AN139" s="568">
        <v>6.5000000000000002E-2</v>
      </c>
      <c r="AO139" s="562" t="s">
        <v>977</v>
      </c>
      <c r="AP139" s="562" t="s">
        <v>978</v>
      </c>
    </row>
    <row r="140" spans="1:42" s="562" customFormat="1" ht="12" x14ac:dyDescent="0.25">
      <c r="A140" s="562" t="s">
        <v>1269</v>
      </c>
      <c r="B140" s="562" t="s">
        <v>1270</v>
      </c>
      <c r="C140" s="562">
        <v>7</v>
      </c>
      <c r="D140" s="562" t="s">
        <v>30</v>
      </c>
      <c r="E140" s="562" t="s">
        <v>958</v>
      </c>
      <c r="F140" s="562" t="s">
        <v>959</v>
      </c>
      <c r="G140" s="562" t="s">
        <v>1207</v>
      </c>
      <c r="H140" s="562" t="s">
        <v>974</v>
      </c>
      <c r="I140" s="562" t="s">
        <v>1208</v>
      </c>
      <c r="J140" s="562" t="s">
        <v>4998</v>
      </c>
      <c r="K140" s="562" t="s">
        <v>1209</v>
      </c>
      <c r="L140" s="562" t="s">
        <v>964</v>
      </c>
      <c r="M140" s="562" t="s">
        <v>970</v>
      </c>
      <c r="N140" s="562">
        <v>1</v>
      </c>
      <c r="O140" s="562">
        <v>1</v>
      </c>
      <c r="P140" s="562">
        <v>1</v>
      </c>
      <c r="Q140" s="562">
        <v>1</v>
      </c>
      <c r="R140" s="562">
        <v>1</v>
      </c>
      <c r="S140" s="562">
        <v>1</v>
      </c>
      <c r="T140" s="562">
        <v>0</v>
      </c>
      <c r="U140" s="562">
        <v>0</v>
      </c>
      <c r="V140" s="562">
        <v>0</v>
      </c>
      <c r="W140" s="563">
        <v>770318.75</v>
      </c>
      <c r="X140" s="563">
        <v>0</v>
      </c>
      <c r="Y140" s="563">
        <v>0</v>
      </c>
      <c r="Z140" s="563">
        <v>3620.5</v>
      </c>
      <c r="AA140" s="563">
        <v>0</v>
      </c>
      <c r="AB140" s="563">
        <v>0</v>
      </c>
      <c r="AC140" s="563">
        <v>0</v>
      </c>
      <c r="AD140" s="563"/>
      <c r="AE140" s="563">
        <v>770318.75</v>
      </c>
      <c r="AF140" s="564">
        <v>43699</v>
      </c>
      <c r="AG140" s="564">
        <v>46256</v>
      </c>
      <c r="AH140" s="563">
        <v>1540637.5</v>
      </c>
      <c r="AI140" s="565">
        <f t="shared" si="5"/>
        <v>0.47945205479452052</v>
      </c>
      <c r="AJ140" s="565">
        <v>7.0054794520547903</v>
      </c>
      <c r="AK140" s="566">
        <v>5.6399999999999999E-2</v>
      </c>
      <c r="AL140" s="567">
        <f t="shared" si="6"/>
        <v>0.47945205479452052</v>
      </c>
      <c r="AM140" s="567">
        <v>7.0054794520547903</v>
      </c>
      <c r="AN140" s="568">
        <v>5.6399999999999999E-2</v>
      </c>
      <c r="AO140" s="562" t="s">
        <v>977</v>
      </c>
      <c r="AP140" s="562" t="s">
        <v>978</v>
      </c>
    </row>
    <row r="141" spans="1:42" s="562" customFormat="1" ht="12" x14ac:dyDescent="0.25">
      <c r="A141" s="562" t="s">
        <v>1271</v>
      </c>
      <c r="B141" s="562" t="s">
        <v>1270</v>
      </c>
      <c r="C141" s="562">
        <v>8</v>
      </c>
      <c r="D141" s="562" t="s">
        <v>30</v>
      </c>
      <c r="E141" s="562" t="s">
        <v>958</v>
      </c>
      <c r="F141" s="562" t="s">
        <v>959</v>
      </c>
      <c r="G141" s="562" t="s">
        <v>1207</v>
      </c>
      <c r="H141" s="562" t="s">
        <v>974</v>
      </c>
      <c r="I141" s="562" t="s">
        <v>1208</v>
      </c>
      <c r="J141" s="562" t="s">
        <v>4998</v>
      </c>
      <c r="K141" s="562" t="s">
        <v>1209</v>
      </c>
      <c r="L141" s="562" t="s">
        <v>964</v>
      </c>
      <c r="M141" s="562" t="s">
        <v>970</v>
      </c>
      <c r="N141" s="562">
        <v>1</v>
      </c>
      <c r="O141" s="562">
        <v>1</v>
      </c>
      <c r="P141" s="562">
        <v>1</v>
      </c>
      <c r="Q141" s="562">
        <v>1</v>
      </c>
      <c r="R141" s="562">
        <v>1</v>
      </c>
      <c r="S141" s="562">
        <v>1</v>
      </c>
      <c r="T141" s="562">
        <v>0</v>
      </c>
      <c r="U141" s="562">
        <v>0</v>
      </c>
      <c r="V141" s="562">
        <v>0</v>
      </c>
      <c r="W141" s="563">
        <v>256060</v>
      </c>
      <c r="X141" s="563">
        <v>0</v>
      </c>
      <c r="Y141" s="563">
        <v>0</v>
      </c>
      <c r="Z141" s="563">
        <v>1265.3599999999999</v>
      </c>
      <c r="AA141" s="563">
        <v>0</v>
      </c>
      <c r="AB141" s="563">
        <v>0</v>
      </c>
      <c r="AC141" s="563">
        <v>0</v>
      </c>
      <c r="AD141" s="563"/>
      <c r="AE141" s="563">
        <v>256060</v>
      </c>
      <c r="AF141" s="564">
        <v>43699</v>
      </c>
      <c r="AG141" s="564">
        <v>46621</v>
      </c>
      <c r="AH141" s="563">
        <v>384090</v>
      </c>
      <c r="AI141" s="565">
        <f t="shared" si="5"/>
        <v>1.4794520547945205</v>
      </c>
      <c r="AJ141" s="565">
        <v>8.0054794520547894</v>
      </c>
      <c r="AK141" s="566">
        <v>5.9299999999999999E-2</v>
      </c>
      <c r="AL141" s="567">
        <f t="shared" si="6"/>
        <v>1.4794520547945205</v>
      </c>
      <c r="AM141" s="567">
        <v>8.0054794520547894</v>
      </c>
      <c r="AN141" s="568">
        <v>5.9299999999999999E-2</v>
      </c>
      <c r="AO141" s="562" t="s">
        <v>977</v>
      </c>
      <c r="AP141" s="562" t="s">
        <v>978</v>
      </c>
    </row>
    <row r="142" spans="1:42" s="562" customFormat="1" ht="12" x14ac:dyDescent="0.25">
      <c r="A142" s="562" t="s">
        <v>1272</v>
      </c>
      <c r="B142" s="562" t="s">
        <v>1270</v>
      </c>
      <c r="C142" s="562">
        <v>9</v>
      </c>
      <c r="D142" s="562" t="s">
        <v>30</v>
      </c>
      <c r="E142" s="562" t="s">
        <v>958</v>
      </c>
      <c r="F142" s="562" t="s">
        <v>959</v>
      </c>
      <c r="G142" s="562" t="s">
        <v>1207</v>
      </c>
      <c r="H142" s="562" t="s">
        <v>974</v>
      </c>
      <c r="I142" s="562" t="s">
        <v>1208</v>
      </c>
      <c r="J142" s="562" t="s">
        <v>4998</v>
      </c>
      <c r="K142" s="562" t="s">
        <v>1209</v>
      </c>
      <c r="L142" s="562" t="s">
        <v>964</v>
      </c>
      <c r="M142" s="562" t="s">
        <v>970</v>
      </c>
      <c r="N142" s="562">
        <v>1</v>
      </c>
      <c r="O142" s="562">
        <v>1</v>
      </c>
      <c r="P142" s="562">
        <v>1</v>
      </c>
      <c r="Q142" s="562">
        <v>1</v>
      </c>
      <c r="R142" s="562">
        <v>1</v>
      </c>
      <c r="S142" s="562">
        <v>1</v>
      </c>
      <c r="T142" s="562">
        <v>0</v>
      </c>
      <c r="U142" s="562">
        <v>0</v>
      </c>
      <c r="V142" s="562">
        <v>0</v>
      </c>
      <c r="W142" s="563">
        <v>39825</v>
      </c>
      <c r="X142" s="563">
        <v>0</v>
      </c>
      <c r="Y142" s="563">
        <v>0</v>
      </c>
      <c r="Z142" s="563">
        <v>206.09</v>
      </c>
      <c r="AA142" s="563">
        <v>0</v>
      </c>
      <c r="AB142" s="563">
        <v>0</v>
      </c>
      <c r="AC142" s="563">
        <v>0</v>
      </c>
      <c r="AD142" s="563"/>
      <c r="AE142" s="563">
        <v>39825</v>
      </c>
      <c r="AF142" s="564">
        <v>43699</v>
      </c>
      <c r="AG142" s="564">
        <v>46987</v>
      </c>
      <c r="AH142" s="563">
        <v>53100</v>
      </c>
      <c r="AI142" s="565">
        <f t="shared" si="5"/>
        <v>2.4821917808219176</v>
      </c>
      <c r="AJ142" s="565">
        <v>9.0082191780821894</v>
      </c>
      <c r="AK142" s="566">
        <v>6.2100000000000002E-2</v>
      </c>
      <c r="AL142" s="567">
        <f t="shared" si="6"/>
        <v>2.4821917808219176</v>
      </c>
      <c r="AM142" s="567">
        <v>9.0082191780821894</v>
      </c>
      <c r="AN142" s="568">
        <v>6.2100000000000002E-2</v>
      </c>
      <c r="AO142" s="562" t="s">
        <v>977</v>
      </c>
      <c r="AP142" s="562" t="s">
        <v>978</v>
      </c>
    </row>
    <row r="143" spans="1:42" s="562" customFormat="1" ht="12" x14ac:dyDescent="0.25">
      <c r="A143" s="562" t="s">
        <v>1273</v>
      </c>
      <c r="B143" s="562" t="s">
        <v>1274</v>
      </c>
      <c r="C143" s="562">
        <v>5</v>
      </c>
      <c r="D143" s="562" t="s">
        <v>30</v>
      </c>
      <c r="E143" s="562" t="s">
        <v>958</v>
      </c>
      <c r="F143" s="562" t="s">
        <v>959</v>
      </c>
      <c r="G143" s="562" t="s">
        <v>1207</v>
      </c>
      <c r="H143" s="562" t="s">
        <v>974</v>
      </c>
      <c r="I143" s="562" t="s">
        <v>1208</v>
      </c>
      <c r="J143" s="562" t="s">
        <v>4998</v>
      </c>
      <c r="K143" s="562" t="s">
        <v>1209</v>
      </c>
      <c r="L143" s="562" t="s">
        <v>964</v>
      </c>
      <c r="M143" s="562" t="s">
        <v>970</v>
      </c>
      <c r="N143" s="562">
        <v>1</v>
      </c>
      <c r="O143" s="562">
        <v>1</v>
      </c>
      <c r="P143" s="562">
        <v>1</v>
      </c>
      <c r="Q143" s="562">
        <v>1</v>
      </c>
      <c r="R143" s="562">
        <v>1</v>
      </c>
      <c r="S143" s="562">
        <v>1</v>
      </c>
      <c r="T143" s="562">
        <v>0</v>
      </c>
      <c r="U143" s="562">
        <v>0</v>
      </c>
      <c r="V143" s="562">
        <v>0</v>
      </c>
      <c r="W143" s="563">
        <v>545750</v>
      </c>
      <c r="X143" s="563">
        <v>0</v>
      </c>
      <c r="Y143" s="563">
        <v>0</v>
      </c>
      <c r="Z143" s="563">
        <v>2565.02</v>
      </c>
      <c r="AA143" s="563">
        <v>0</v>
      </c>
      <c r="AB143" s="563">
        <v>0</v>
      </c>
      <c r="AC143" s="563">
        <v>0</v>
      </c>
      <c r="AD143" s="563"/>
      <c r="AE143" s="563">
        <v>545750</v>
      </c>
      <c r="AF143" s="564">
        <v>43700</v>
      </c>
      <c r="AG143" s="564">
        <v>46257</v>
      </c>
      <c r="AH143" s="563">
        <v>1091500</v>
      </c>
      <c r="AI143" s="565">
        <f t="shared" si="5"/>
        <v>0.48219178082191783</v>
      </c>
      <c r="AJ143" s="565">
        <v>7.0054794520547903</v>
      </c>
      <c r="AK143" s="566">
        <v>5.6399999999999999E-2</v>
      </c>
      <c r="AL143" s="567">
        <f t="shared" si="6"/>
        <v>0.48219178082191783</v>
      </c>
      <c r="AM143" s="567">
        <v>7.0054794520547903</v>
      </c>
      <c r="AN143" s="568">
        <v>5.6399999999999999E-2</v>
      </c>
      <c r="AO143" s="562" t="s">
        <v>977</v>
      </c>
      <c r="AP143" s="562" t="s">
        <v>978</v>
      </c>
    </row>
    <row r="144" spans="1:42" s="562" customFormat="1" ht="12" x14ac:dyDescent="0.25">
      <c r="A144" s="562" t="s">
        <v>1275</v>
      </c>
      <c r="B144" s="562" t="s">
        <v>1274</v>
      </c>
      <c r="C144" s="562">
        <v>6</v>
      </c>
      <c r="D144" s="562" t="s">
        <v>30</v>
      </c>
      <c r="E144" s="562" t="s">
        <v>958</v>
      </c>
      <c r="F144" s="562" t="s">
        <v>959</v>
      </c>
      <c r="G144" s="562" t="s">
        <v>1207</v>
      </c>
      <c r="H144" s="562" t="s">
        <v>974</v>
      </c>
      <c r="I144" s="562" t="s">
        <v>1208</v>
      </c>
      <c r="J144" s="562" t="s">
        <v>4998</v>
      </c>
      <c r="K144" s="562" t="s">
        <v>1209</v>
      </c>
      <c r="L144" s="562" t="s">
        <v>964</v>
      </c>
      <c r="M144" s="562" t="s">
        <v>970</v>
      </c>
      <c r="N144" s="562">
        <v>1</v>
      </c>
      <c r="O144" s="562">
        <v>1</v>
      </c>
      <c r="P144" s="562">
        <v>1</v>
      </c>
      <c r="Q144" s="562">
        <v>1</v>
      </c>
      <c r="R144" s="562">
        <v>1</v>
      </c>
      <c r="S144" s="562">
        <v>1</v>
      </c>
      <c r="T144" s="562">
        <v>0</v>
      </c>
      <c r="U144" s="562">
        <v>0</v>
      </c>
      <c r="V144" s="562">
        <v>0</v>
      </c>
      <c r="W144" s="563">
        <v>278971.67</v>
      </c>
      <c r="X144" s="563">
        <v>0</v>
      </c>
      <c r="Y144" s="563">
        <v>0</v>
      </c>
      <c r="Z144" s="563">
        <v>1378.59</v>
      </c>
      <c r="AA144" s="563">
        <v>0</v>
      </c>
      <c r="AB144" s="563">
        <v>0</v>
      </c>
      <c r="AC144" s="563">
        <v>0</v>
      </c>
      <c r="AD144" s="563"/>
      <c r="AE144" s="563">
        <v>278971.67</v>
      </c>
      <c r="AF144" s="564">
        <v>43700</v>
      </c>
      <c r="AG144" s="564">
        <v>46622</v>
      </c>
      <c r="AH144" s="563">
        <v>418457.5</v>
      </c>
      <c r="AI144" s="565">
        <f t="shared" si="5"/>
        <v>1.4821917808219178</v>
      </c>
      <c r="AJ144" s="565">
        <v>8.0054794520547894</v>
      </c>
      <c r="AK144" s="566">
        <v>5.9299999999999999E-2</v>
      </c>
      <c r="AL144" s="567">
        <f t="shared" si="6"/>
        <v>1.4821917808219178</v>
      </c>
      <c r="AM144" s="567">
        <v>8.0054794520547894</v>
      </c>
      <c r="AN144" s="568">
        <v>5.9299999999999999E-2</v>
      </c>
      <c r="AO144" s="562" t="s">
        <v>977</v>
      </c>
      <c r="AP144" s="562" t="s">
        <v>978</v>
      </c>
    </row>
    <row r="145" spans="1:42" s="562" customFormat="1" ht="12" x14ac:dyDescent="0.25">
      <c r="A145" s="562" t="s">
        <v>1276</v>
      </c>
      <c r="B145" s="562" t="s">
        <v>1277</v>
      </c>
      <c r="C145" s="562">
        <v>6</v>
      </c>
      <c r="D145" s="562" t="s">
        <v>30</v>
      </c>
      <c r="E145" s="562" t="s">
        <v>958</v>
      </c>
      <c r="F145" s="562" t="s">
        <v>959</v>
      </c>
      <c r="G145" s="562" t="s">
        <v>1207</v>
      </c>
      <c r="H145" s="562" t="s">
        <v>974</v>
      </c>
      <c r="I145" s="562" t="s">
        <v>1208</v>
      </c>
      <c r="J145" s="562" t="s">
        <v>4998</v>
      </c>
      <c r="K145" s="562" t="s">
        <v>1209</v>
      </c>
      <c r="L145" s="562" t="s">
        <v>964</v>
      </c>
      <c r="M145" s="562" t="s">
        <v>970</v>
      </c>
      <c r="N145" s="562">
        <v>1</v>
      </c>
      <c r="O145" s="562">
        <v>1</v>
      </c>
      <c r="P145" s="562">
        <v>1</v>
      </c>
      <c r="Q145" s="562">
        <v>1</v>
      </c>
      <c r="R145" s="562">
        <v>1</v>
      </c>
      <c r="S145" s="562">
        <v>1</v>
      </c>
      <c r="T145" s="562">
        <v>0</v>
      </c>
      <c r="U145" s="562">
        <v>0</v>
      </c>
      <c r="V145" s="562">
        <v>0</v>
      </c>
      <c r="W145" s="563">
        <v>808447.5</v>
      </c>
      <c r="X145" s="563">
        <v>0</v>
      </c>
      <c r="Y145" s="563">
        <v>0</v>
      </c>
      <c r="Z145" s="563">
        <v>3799.7</v>
      </c>
      <c r="AA145" s="563">
        <v>0</v>
      </c>
      <c r="AB145" s="563">
        <v>0</v>
      </c>
      <c r="AC145" s="563">
        <v>0</v>
      </c>
      <c r="AD145" s="563"/>
      <c r="AE145" s="563">
        <v>808447.5</v>
      </c>
      <c r="AF145" s="564">
        <v>43703</v>
      </c>
      <c r="AG145" s="564">
        <v>46260</v>
      </c>
      <c r="AH145" s="563">
        <v>1616895</v>
      </c>
      <c r="AI145" s="565">
        <f t="shared" si="5"/>
        <v>0.49041095890410957</v>
      </c>
      <c r="AJ145" s="565">
        <v>7.0054794520547903</v>
      </c>
      <c r="AK145" s="566">
        <v>5.6399999999999999E-2</v>
      </c>
      <c r="AL145" s="567">
        <f t="shared" si="6"/>
        <v>0.49041095890410957</v>
      </c>
      <c r="AM145" s="567">
        <v>7.0054794520547903</v>
      </c>
      <c r="AN145" s="568">
        <v>5.6399999999999999E-2</v>
      </c>
      <c r="AO145" s="562" t="s">
        <v>977</v>
      </c>
      <c r="AP145" s="562" t="s">
        <v>978</v>
      </c>
    </row>
    <row r="146" spans="1:42" s="562" customFormat="1" ht="12" x14ac:dyDescent="0.25">
      <c r="A146" s="562" t="s">
        <v>1278</v>
      </c>
      <c r="B146" s="562" t="s">
        <v>1277</v>
      </c>
      <c r="C146" s="562">
        <v>7</v>
      </c>
      <c r="D146" s="562" t="s">
        <v>30</v>
      </c>
      <c r="E146" s="562" t="s">
        <v>958</v>
      </c>
      <c r="F146" s="562" t="s">
        <v>959</v>
      </c>
      <c r="G146" s="562" t="s">
        <v>1207</v>
      </c>
      <c r="H146" s="562" t="s">
        <v>974</v>
      </c>
      <c r="I146" s="562" t="s">
        <v>1208</v>
      </c>
      <c r="J146" s="562" t="s">
        <v>4998</v>
      </c>
      <c r="K146" s="562" t="s">
        <v>1209</v>
      </c>
      <c r="L146" s="562" t="s">
        <v>964</v>
      </c>
      <c r="M146" s="562" t="s">
        <v>970</v>
      </c>
      <c r="N146" s="562">
        <v>1</v>
      </c>
      <c r="O146" s="562">
        <v>1</v>
      </c>
      <c r="P146" s="562">
        <v>1</v>
      </c>
      <c r="Q146" s="562">
        <v>1</v>
      </c>
      <c r="R146" s="562">
        <v>1</v>
      </c>
      <c r="S146" s="562">
        <v>1</v>
      </c>
      <c r="T146" s="562">
        <v>0</v>
      </c>
      <c r="U146" s="562">
        <v>0</v>
      </c>
      <c r="V146" s="562">
        <v>0</v>
      </c>
      <c r="W146" s="563">
        <v>472983.34</v>
      </c>
      <c r="X146" s="563">
        <v>0</v>
      </c>
      <c r="Y146" s="563">
        <v>0</v>
      </c>
      <c r="Z146" s="563">
        <v>2337.33</v>
      </c>
      <c r="AA146" s="563">
        <v>0</v>
      </c>
      <c r="AB146" s="563">
        <v>0</v>
      </c>
      <c r="AC146" s="563">
        <v>0</v>
      </c>
      <c r="AD146" s="563"/>
      <c r="AE146" s="563">
        <v>472983.34</v>
      </c>
      <c r="AF146" s="564">
        <v>43703</v>
      </c>
      <c r="AG146" s="564">
        <v>46625</v>
      </c>
      <c r="AH146" s="563">
        <v>709475</v>
      </c>
      <c r="AI146" s="565">
        <f t="shared" si="5"/>
        <v>1.4904109589041097</v>
      </c>
      <c r="AJ146" s="565">
        <v>8.0054794520547894</v>
      </c>
      <c r="AK146" s="566">
        <v>5.9299999999999999E-2</v>
      </c>
      <c r="AL146" s="567">
        <f t="shared" si="6"/>
        <v>1.4904109589041097</v>
      </c>
      <c r="AM146" s="567">
        <v>8.0054794520547894</v>
      </c>
      <c r="AN146" s="568">
        <v>5.9299999999999999E-2</v>
      </c>
      <c r="AO146" s="562" t="s">
        <v>977</v>
      </c>
      <c r="AP146" s="562" t="s">
        <v>978</v>
      </c>
    </row>
    <row r="147" spans="1:42" s="562" customFormat="1" ht="12" x14ac:dyDescent="0.25">
      <c r="A147" s="562" t="s">
        <v>1279</v>
      </c>
      <c r="B147" s="562" t="s">
        <v>1280</v>
      </c>
      <c r="C147" s="562">
        <v>7</v>
      </c>
      <c r="D147" s="562" t="s">
        <v>30</v>
      </c>
      <c r="E147" s="562" t="s">
        <v>958</v>
      </c>
      <c r="F147" s="562" t="s">
        <v>959</v>
      </c>
      <c r="G147" s="562" t="s">
        <v>1207</v>
      </c>
      <c r="H147" s="562" t="s">
        <v>974</v>
      </c>
      <c r="I147" s="562" t="s">
        <v>1208</v>
      </c>
      <c r="J147" s="562" t="s">
        <v>4998</v>
      </c>
      <c r="K147" s="562" t="s">
        <v>1209</v>
      </c>
      <c r="L147" s="562" t="s">
        <v>964</v>
      </c>
      <c r="M147" s="562" t="s">
        <v>970</v>
      </c>
      <c r="N147" s="562">
        <v>1</v>
      </c>
      <c r="O147" s="562">
        <v>1</v>
      </c>
      <c r="P147" s="562">
        <v>1</v>
      </c>
      <c r="Q147" s="562">
        <v>1</v>
      </c>
      <c r="R147" s="562">
        <v>1</v>
      </c>
      <c r="S147" s="562">
        <v>1</v>
      </c>
      <c r="T147" s="562">
        <v>0</v>
      </c>
      <c r="U147" s="562">
        <v>0</v>
      </c>
      <c r="V147" s="562">
        <v>0</v>
      </c>
      <c r="W147" s="563">
        <v>812503.75</v>
      </c>
      <c r="X147" s="563">
        <v>0</v>
      </c>
      <c r="Y147" s="563">
        <v>0</v>
      </c>
      <c r="Z147" s="563">
        <v>3818.77</v>
      </c>
      <c r="AA147" s="563">
        <v>0</v>
      </c>
      <c r="AB147" s="563">
        <v>0</v>
      </c>
      <c r="AC147" s="563">
        <v>0</v>
      </c>
      <c r="AD147" s="563"/>
      <c r="AE147" s="563">
        <v>812503.75</v>
      </c>
      <c r="AF147" s="564">
        <v>43704</v>
      </c>
      <c r="AG147" s="564">
        <v>46261</v>
      </c>
      <c r="AH147" s="563">
        <v>1625007.5</v>
      </c>
      <c r="AI147" s="565">
        <f t="shared" si="5"/>
        <v>0.49315068493150682</v>
      </c>
      <c r="AJ147" s="565">
        <v>7.0054794520547903</v>
      </c>
      <c r="AK147" s="566">
        <v>5.6399999999999999E-2</v>
      </c>
      <c r="AL147" s="567">
        <f t="shared" si="6"/>
        <v>0.49315068493150682</v>
      </c>
      <c r="AM147" s="567">
        <v>7.0054794520547903</v>
      </c>
      <c r="AN147" s="568">
        <v>5.6399999999999999E-2</v>
      </c>
      <c r="AO147" s="562" t="s">
        <v>977</v>
      </c>
      <c r="AP147" s="562" t="s">
        <v>978</v>
      </c>
    </row>
    <row r="148" spans="1:42" s="562" customFormat="1" ht="12" x14ac:dyDescent="0.25">
      <c r="A148" s="562" t="s">
        <v>1281</v>
      </c>
      <c r="B148" s="562" t="s">
        <v>1280</v>
      </c>
      <c r="C148" s="562">
        <v>8</v>
      </c>
      <c r="D148" s="562" t="s">
        <v>30</v>
      </c>
      <c r="E148" s="562" t="s">
        <v>958</v>
      </c>
      <c r="F148" s="562" t="s">
        <v>959</v>
      </c>
      <c r="G148" s="562" t="s">
        <v>1207</v>
      </c>
      <c r="H148" s="562" t="s">
        <v>974</v>
      </c>
      <c r="I148" s="562" t="s">
        <v>1208</v>
      </c>
      <c r="J148" s="562" t="s">
        <v>4998</v>
      </c>
      <c r="K148" s="562" t="s">
        <v>1209</v>
      </c>
      <c r="L148" s="562" t="s">
        <v>964</v>
      </c>
      <c r="M148" s="562" t="s">
        <v>970</v>
      </c>
      <c r="N148" s="562">
        <v>1</v>
      </c>
      <c r="O148" s="562">
        <v>1</v>
      </c>
      <c r="P148" s="562">
        <v>1</v>
      </c>
      <c r="Q148" s="562">
        <v>1</v>
      </c>
      <c r="R148" s="562">
        <v>1</v>
      </c>
      <c r="S148" s="562">
        <v>1</v>
      </c>
      <c r="T148" s="562">
        <v>0</v>
      </c>
      <c r="U148" s="562">
        <v>0</v>
      </c>
      <c r="V148" s="562">
        <v>0</v>
      </c>
      <c r="W148" s="563">
        <v>637200</v>
      </c>
      <c r="X148" s="563">
        <v>0</v>
      </c>
      <c r="Y148" s="563">
        <v>0</v>
      </c>
      <c r="Z148" s="563">
        <v>3148.83</v>
      </c>
      <c r="AA148" s="563">
        <v>0</v>
      </c>
      <c r="AB148" s="563">
        <v>0</v>
      </c>
      <c r="AC148" s="563">
        <v>0</v>
      </c>
      <c r="AD148" s="563"/>
      <c r="AE148" s="563">
        <v>637200</v>
      </c>
      <c r="AF148" s="564">
        <v>43704</v>
      </c>
      <c r="AG148" s="564">
        <v>46626</v>
      </c>
      <c r="AH148" s="563">
        <v>955800</v>
      </c>
      <c r="AI148" s="565">
        <f t="shared" si="5"/>
        <v>1.4931506849315068</v>
      </c>
      <c r="AJ148" s="565">
        <v>8.0054794520547894</v>
      </c>
      <c r="AK148" s="566">
        <v>5.9299999999999999E-2</v>
      </c>
      <c r="AL148" s="567">
        <f t="shared" si="6"/>
        <v>1.4931506849315068</v>
      </c>
      <c r="AM148" s="567">
        <v>8.0054794520547894</v>
      </c>
      <c r="AN148" s="568">
        <v>5.9299999999999999E-2</v>
      </c>
      <c r="AO148" s="562" t="s">
        <v>977</v>
      </c>
      <c r="AP148" s="562" t="s">
        <v>978</v>
      </c>
    </row>
    <row r="149" spans="1:42" s="562" customFormat="1" ht="12" x14ac:dyDescent="0.25">
      <c r="A149" s="562" t="s">
        <v>1282</v>
      </c>
      <c r="B149" s="562" t="s">
        <v>1283</v>
      </c>
      <c r="C149" s="562">
        <v>7</v>
      </c>
      <c r="D149" s="562" t="s">
        <v>30</v>
      </c>
      <c r="E149" s="562" t="s">
        <v>958</v>
      </c>
      <c r="F149" s="562" t="s">
        <v>959</v>
      </c>
      <c r="G149" s="562" t="s">
        <v>1207</v>
      </c>
      <c r="H149" s="562" t="s">
        <v>974</v>
      </c>
      <c r="I149" s="562" t="s">
        <v>1208</v>
      </c>
      <c r="J149" s="562" t="s">
        <v>4998</v>
      </c>
      <c r="K149" s="562" t="s">
        <v>1209</v>
      </c>
      <c r="L149" s="562" t="s">
        <v>964</v>
      </c>
      <c r="M149" s="562" t="s">
        <v>970</v>
      </c>
      <c r="N149" s="562">
        <v>1</v>
      </c>
      <c r="O149" s="562">
        <v>1</v>
      </c>
      <c r="P149" s="562">
        <v>1</v>
      </c>
      <c r="Q149" s="562">
        <v>1</v>
      </c>
      <c r="R149" s="562">
        <v>1</v>
      </c>
      <c r="S149" s="562">
        <v>1</v>
      </c>
      <c r="T149" s="562">
        <v>0</v>
      </c>
      <c r="U149" s="562">
        <v>0</v>
      </c>
      <c r="V149" s="562">
        <v>0</v>
      </c>
      <c r="W149" s="563">
        <v>602906.25</v>
      </c>
      <c r="X149" s="563">
        <v>0</v>
      </c>
      <c r="Y149" s="563">
        <v>0</v>
      </c>
      <c r="Z149" s="563">
        <v>0</v>
      </c>
      <c r="AA149" s="563">
        <v>0</v>
      </c>
      <c r="AB149" s="563">
        <v>0</v>
      </c>
      <c r="AC149" s="563">
        <v>0</v>
      </c>
      <c r="AD149" s="563"/>
      <c r="AE149" s="563">
        <v>602906.25</v>
      </c>
      <c r="AF149" s="564">
        <v>43705</v>
      </c>
      <c r="AG149" s="564">
        <v>46262</v>
      </c>
      <c r="AH149" s="563">
        <v>1205812.5</v>
      </c>
      <c r="AI149" s="565">
        <f t="shared" si="5"/>
        <v>0.49589041095890413</v>
      </c>
      <c r="AJ149" s="565">
        <v>7.0054794520547903</v>
      </c>
      <c r="AK149" s="566">
        <v>5.6399999999999999E-2</v>
      </c>
      <c r="AL149" s="567">
        <f t="shared" si="6"/>
        <v>0.49589041095890413</v>
      </c>
      <c r="AM149" s="567">
        <v>7.0054794520547903</v>
      </c>
      <c r="AN149" s="568">
        <v>5.6399999999999999E-2</v>
      </c>
      <c r="AO149" s="562" t="s">
        <v>977</v>
      </c>
      <c r="AP149" s="562" t="s">
        <v>978</v>
      </c>
    </row>
    <row r="150" spans="1:42" s="562" customFormat="1" ht="12" x14ac:dyDescent="0.25">
      <c r="A150" s="562" t="s">
        <v>1284</v>
      </c>
      <c r="B150" s="562" t="s">
        <v>1283</v>
      </c>
      <c r="C150" s="562">
        <v>8</v>
      </c>
      <c r="D150" s="562" t="s">
        <v>30</v>
      </c>
      <c r="E150" s="562" t="s">
        <v>958</v>
      </c>
      <c r="F150" s="562" t="s">
        <v>959</v>
      </c>
      <c r="G150" s="562" t="s">
        <v>1207</v>
      </c>
      <c r="H150" s="562" t="s">
        <v>974</v>
      </c>
      <c r="I150" s="562" t="s">
        <v>1208</v>
      </c>
      <c r="J150" s="562" t="s">
        <v>4998</v>
      </c>
      <c r="K150" s="562" t="s">
        <v>1209</v>
      </c>
      <c r="L150" s="562" t="s">
        <v>964</v>
      </c>
      <c r="M150" s="562" t="s">
        <v>970</v>
      </c>
      <c r="N150" s="562">
        <v>1</v>
      </c>
      <c r="O150" s="562">
        <v>1</v>
      </c>
      <c r="P150" s="562">
        <v>1</v>
      </c>
      <c r="Q150" s="562">
        <v>1</v>
      </c>
      <c r="R150" s="562">
        <v>1</v>
      </c>
      <c r="S150" s="562">
        <v>1</v>
      </c>
      <c r="T150" s="562">
        <v>0</v>
      </c>
      <c r="U150" s="562">
        <v>0</v>
      </c>
      <c r="V150" s="562">
        <v>0</v>
      </c>
      <c r="W150" s="563">
        <v>281823.34000000003</v>
      </c>
      <c r="X150" s="563">
        <v>0</v>
      </c>
      <c r="Y150" s="563">
        <v>0</v>
      </c>
      <c r="Z150" s="563">
        <v>0</v>
      </c>
      <c r="AA150" s="563">
        <v>0</v>
      </c>
      <c r="AB150" s="563">
        <v>0</v>
      </c>
      <c r="AC150" s="563">
        <v>0</v>
      </c>
      <c r="AD150" s="563"/>
      <c r="AE150" s="563">
        <v>281823.34000000003</v>
      </c>
      <c r="AF150" s="564">
        <v>43705</v>
      </c>
      <c r="AG150" s="564">
        <v>46627</v>
      </c>
      <c r="AH150" s="563">
        <v>422735</v>
      </c>
      <c r="AI150" s="565">
        <f t="shared" si="5"/>
        <v>1.4958904109589042</v>
      </c>
      <c r="AJ150" s="565">
        <v>8.0054794520547894</v>
      </c>
      <c r="AK150" s="566">
        <v>5.9299999999999999E-2</v>
      </c>
      <c r="AL150" s="567">
        <f t="shared" si="6"/>
        <v>1.4958904109589042</v>
      </c>
      <c r="AM150" s="567">
        <v>8.0054794520547894</v>
      </c>
      <c r="AN150" s="568">
        <v>5.9299999999999999E-2</v>
      </c>
      <c r="AO150" s="562" t="s">
        <v>977</v>
      </c>
      <c r="AP150" s="562" t="s">
        <v>978</v>
      </c>
    </row>
    <row r="151" spans="1:42" s="562" customFormat="1" ht="12" x14ac:dyDescent="0.25">
      <c r="A151" s="562" t="s">
        <v>1285</v>
      </c>
      <c r="B151" s="562" t="s">
        <v>1283</v>
      </c>
      <c r="C151" s="562">
        <v>9</v>
      </c>
      <c r="D151" s="562" t="s">
        <v>30</v>
      </c>
      <c r="E151" s="562" t="s">
        <v>958</v>
      </c>
      <c r="F151" s="562" t="s">
        <v>959</v>
      </c>
      <c r="G151" s="562" t="s">
        <v>1207</v>
      </c>
      <c r="H151" s="562" t="s">
        <v>974</v>
      </c>
      <c r="I151" s="562" t="s">
        <v>1208</v>
      </c>
      <c r="J151" s="562" t="s">
        <v>4998</v>
      </c>
      <c r="K151" s="562" t="s">
        <v>1209</v>
      </c>
      <c r="L151" s="562" t="s">
        <v>964</v>
      </c>
      <c r="M151" s="562" t="s">
        <v>970</v>
      </c>
      <c r="N151" s="562">
        <v>1</v>
      </c>
      <c r="O151" s="562">
        <v>1</v>
      </c>
      <c r="P151" s="562">
        <v>1</v>
      </c>
      <c r="Q151" s="562">
        <v>1</v>
      </c>
      <c r="R151" s="562">
        <v>1</v>
      </c>
      <c r="S151" s="562">
        <v>1</v>
      </c>
      <c r="T151" s="562">
        <v>0</v>
      </c>
      <c r="U151" s="562">
        <v>0</v>
      </c>
      <c r="V151" s="562">
        <v>0</v>
      </c>
      <c r="W151" s="563">
        <v>39825</v>
      </c>
      <c r="X151" s="563">
        <v>0</v>
      </c>
      <c r="Y151" s="563">
        <v>0</v>
      </c>
      <c r="Z151" s="563">
        <v>0</v>
      </c>
      <c r="AA151" s="563">
        <v>0</v>
      </c>
      <c r="AB151" s="563">
        <v>0</v>
      </c>
      <c r="AC151" s="563">
        <v>0</v>
      </c>
      <c r="AD151" s="563"/>
      <c r="AE151" s="563">
        <v>39825</v>
      </c>
      <c r="AF151" s="564">
        <v>43705</v>
      </c>
      <c r="AG151" s="564">
        <v>46993</v>
      </c>
      <c r="AH151" s="563">
        <v>53100</v>
      </c>
      <c r="AI151" s="565">
        <f t="shared" si="5"/>
        <v>2.4986301369863013</v>
      </c>
      <c r="AJ151" s="565">
        <v>9.0082191780821894</v>
      </c>
      <c r="AK151" s="566">
        <v>6.2100000000000002E-2</v>
      </c>
      <c r="AL151" s="567">
        <f t="shared" si="6"/>
        <v>2.4986301369863013</v>
      </c>
      <c r="AM151" s="567">
        <v>9.0082191780821894</v>
      </c>
      <c r="AN151" s="568">
        <v>6.2100000000000002E-2</v>
      </c>
      <c r="AO151" s="562" t="s">
        <v>977</v>
      </c>
      <c r="AP151" s="562" t="s">
        <v>978</v>
      </c>
    </row>
    <row r="152" spans="1:42" s="562" customFormat="1" ht="12" x14ac:dyDescent="0.25">
      <c r="A152" s="562" t="s">
        <v>1286</v>
      </c>
      <c r="B152" s="562" t="s">
        <v>1287</v>
      </c>
      <c r="C152" s="562">
        <v>7</v>
      </c>
      <c r="D152" s="562" t="s">
        <v>30</v>
      </c>
      <c r="E152" s="562" t="s">
        <v>958</v>
      </c>
      <c r="F152" s="562" t="s">
        <v>959</v>
      </c>
      <c r="G152" s="562" t="s">
        <v>1207</v>
      </c>
      <c r="H152" s="562" t="s">
        <v>974</v>
      </c>
      <c r="I152" s="562" t="s">
        <v>1208</v>
      </c>
      <c r="J152" s="562" t="s">
        <v>4998</v>
      </c>
      <c r="K152" s="562" t="s">
        <v>1209</v>
      </c>
      <c r="L152" s="562" t="s">
        <v>964</v>
      </c>
      <c r="M152" s="562" t="s">
        <v>970</v>
      </c>
      <c r="N152" s="562">
        <v>1</v>
      </c>
      <c r="O152" s="562">
        <v>1</v>
      </c>
      <c r="P152" s="562">
        <v>1</v>
      </c>
      <c r="Q152" s="562">
        <v>1</v>
      </c>
      <c r="R152" s="562">
        <v>1</v>
      </c>
      <c r="S152" s="562">
        <v>1</v>
      </c>
      <c r="T152" s="562">
        <v>0</v>
      </c>
      <c r="U152" s="562">
        <v>0</v>
      </c>
      <c r="V152" s="562">
        <v>0</v>
      </c>
      <c r="W152" s="563">
        <v>563376.25</v>
      </c>
      <c r="X152" s="563">
        <v>0</v>
      </c>
      <c r="Y152" s="563">
        <v>0</v>
      </c>
      <c r="Z152" s="563">
        <v>0</v>
      </c>
      <c r="AA152" s="563">
        <v>0</v>
      </c>
      <c r="AB152" s="563">
        <v>0</v>
      </c>
      <c r="AC152" s="563">
        <v>0</v>
      </c>
      <c r="AD152" s="563"/>
      <c r="AE152" s="563">
        <v>563376.25</v>
      </c>
      <c r="AF152" s="564">
        <v>43706</v>
      </c>
      <c r="AG152" s="564">
        <v>46263</v>
      </c>
      <c r="AH152" s="563">
        <v>1126752.5</v>
      </c>
      <c r="AI152" s="565">
        <f t="shared" si="5"/>
        <v>0.49863013698630138</v>
      </c>
      <c r="AJ152" s="565">
        <v>7.0054794520547903</v>
      </c>
      <c r="AK152" s="566">
        <v>5.6399999999999999E-2</v>
      </c>
      <c r="AL152" s="567">
        <f t="shared" si="6"/>
        <v>0.49863013698630138</v>
      </c>
      <c r="AM152" s="567">
        <v>7.0054794520547903</v>
      </c>
      <c r="AN152" s="568">
        <v>5.6399999999999999E-2</v>
      </c>
      <c r="AO152" s="562" t="s">
        <v>977</v>
      </c>
      <c r="AP152" s="562" t="s">
        <v>978</v>
      </c>
    </row>
    <row r="153" spans="1:42" s="562" customFormat="1" ht="12" x14ac:dyDescent="0.25">
      <c r="A153" s="562" t="s">
        <v>1288</v>
      </c>
      <c r="B153" s="562" t="s">
        <v>1287</v>
      </c>
      <c r="C153" s="562">
        <v>8</v>
      </c>
      <c r="D153" s="562" t="s">
        <v>30</v>
      </c>
      <c r="E153" s="562" t="s">
        <v>958</v>
      </c>
      <c r="F153" s="562" t="s">
        <v>959</v>
      </c>
      <c r="G153" s="562" t="s">
        <v>1207</v>
      </c>
      <c r="H153" s="562" t="s">
        <v>974</v>
      </c>
      <c r="I153" s="562" t="s">
        <v>1208</v>
      </c>
      <c r="J153" s="562" t="s">
        <v>4998</v>
      </c>
      <c r="K153" s="562" t="s">
        <v>1209</v>
      </c>
      <c r="L153" s="562" t="s">
        <v>964</v>
      </c>
      <c r="M153" s="562" t="s">
        <v>970</v>
      </c>
      <c r="N153" s="562">
        <v>1</v>
      </c>
      <c r="O153" s="562">
        <v>1</v>
      </c>
      <c r="P153" s="562">
        <v>1</v>
      </c>
      <c r="Q153" s="562">
        <v>1</v>
      </c>
      <c r="R153" s="562">
        <v>1</v>
      </c>
      <c r="S153" s="562">
        <v>1</v>
      </c>
      <c r="T153" s="562">
        <v>0</v>
      </c>
      <c r="U153" s="562">
        <v>0</v>
      </c>
      <c r="V153" s="562">
        <v>0</v>
      </c>
      <c r="W153" s="563">
        <v>208663.34</v>
      </c>
      <c r="X153" s="563">
        <v>0</v>
      </c>
      <c r="Y153" s="563">
        <v>0</v>
      </c>
      <c r="Z153" s="563">
        <v>0</v>
      </c>
      <c r="AA153" s="563">
        <v>0</v>
      </c>
      <c r="AB153" s="563">
        <v>0</v>
      </c>
      <c r="AC153" s="563">
        <v>0</v>
      </c>
      <c r="AD153" s="563"/>
      <c r="AE153" s="563">
        <v>208663.34</v>
      </c>
      <c r="AF153" s="564">
        <v>43706</v>
      </c>
      <c r="AG153" s="564">
        <v>46628</v>
      </c>
      <c r="AH153" s="563">
        <v>312995</v>
      </c>
      <c r="AI153" s="565">
        <f t="shared" si="5"/>
        <v>1.4986301369863013</v>
      </c>
      <c r="AJ153" s="565">
        <v>8.0054794520547894</v>
      </c>
      <c r="AK153" s="566">
        <v>5.9299999999999999E-2</v>
      </c>
      <c r="AL153" s="567">
        <f t="shared" si="6"/>
        <v>1.4986301369863013</v>
      </c>
      <c r="AM153" s="567">
        <v>8.0054794520547894</v>
      </c>
      <c r="AN153" s="568">
        <v>5.9299999999999999E-2</v>
      </c>
      <c r="AO153" s="562" t="s">
        <v>977</v>
      </c>
      <c r="AP153" s="562" t="s">
        <v>978</v>
      </c>
    </row>
    <row r="154" spans="1:42" s="562" customFormat="1" ht="12" x14ac:dyDescent="0.25">
      <c r="A154" s="562" t="s">
        <v>1289</v>
      </c>
      <c r="B154" s="562" t="s">
        <v>1287</v>
      </c>
      <c r="C154" s="562">
        <v>9</v>
      </c>
      <c r="D154" s="562" t="s">
        <v>30</v>
      </c>
      <c r="E154" s="562" t="s">
        <v>958</v>
      </c>
      <c r="F154" s="562" t="s">
        <v>959</v>
      </c>
      <c r="G154" s="562" t="s">
        <v>1207</v>
      </c>
      <c r="H154" s="562" t="s">
        <v>974</v>
      </c>
      <c r="I154" s="562" t="s">
        <v>1208</v>
      </c>
      <c r="J154" s="562" t="s">
        <v>4998</v>
      </c>
      <c r="K154" s="562" t="s">
        <v>1209</v>
      </c>
      <c r="L154" s="562" t="s">
        <v>964</v>
      </c>
      <c r="M154" s="562" t="s">
        <v>970</v>
      </c>
      <c r="N154" s="562">
        <v>1</v>
      </c>
      <c r="O154" s="562">
        <v>1</v>
      </c>
      <c r="P154" s="562">
        <v>1</v>
      </c>
      <c r="Q154" s="562">
        <v>1</v>
      </c>
      <c r="R154" s="562">
        <v>1</v>
      </c>
      <c r="S154" s="562">
        <v>1</v>
      </c>
      <c r="T154" s="562">
        <v>0</v>
      </c>
      <c r="U154" s="562">
        <v>0</v>
      </c>
      <c r="V154" s="562">
        <v>0</v>
      </c>
      <c r="W154" s="563">
        <v>34404.379999999997</v>
      </c>
      <c r="X154" s="563">
        <v>0</v>
      </c>
      <c r="Y154" s="563">
        <v>0</v>
      </c>
      <c r="Z154" s="563">
        <v>0</v>
      </c>
      <c r="AA154" s="563">
        <v>0</v>
      </c>
      <c r="AB154" s="563">
        <v>0</v>
      </c>
      <c r="AC154" s="563">
        <v>0</v>
      </c>
      <c r="AD154" s="563"/>
      <c r="AE154" s="563">
        <v>34404.379999999997</v>
      </c>
      <c r="AF154" s="564">
        <v>43706</v>
      </c>
      <c r="AG154" s="564">
        <v>46994</v>
      </c>
      <c r="AH154" s="563">
        <v>45872.5</v>
      </c>
      <c r="AI154" s="565">
        <f t="shared" si="5"/>
        <v>2.5013698630136987</v>
      </c>
      <c r="AJ154" s="565">
        <v>9.0082191780821894</v>
      </c>
      <c r="AK154" s="566">
        <v>6.2100000000000002E-2</v>
      </c>
      <c r="AL154" s="567">
        <f t="shared" si="6"/>
        <v>2.5013698630136987</v>
      </c>
      <c r="AM154" s="567">
        <v>9.0082191780821894</v>
      </c>
      <c r="AN154" s="568">
        <v>6.2100000000000002E-2</v>
      </c>
      <c r="AO154" s="562" t="s">
        <v>977</v>
      </c>
      <c r="AP154" s="562" t="s">
        <v>978</v>
      </c>
    </row>
    <row r="155" spans="1:42" s="562" customFormat="1" ht="12" x14ac:dyDescent="0.25">
      <c r="A155" s="562" t="s">
        <v>1290</v>
      </c>
      <c r="B155" s="562" t="s">
        <v>1291</v>
      </c>
      <c r="C155" s="562">
        <v>5</v>
      </c>
      <c r="D155" s="562" t="s">
        <v>30</v>
      </c>
      <c r="E155" s="562" t="s">
        <v>958</v>
      </c>
      <c r="F155" s="562" t="s">
        <v>959</v>
      </c>
      <c r="G155" s="562" t="s">
        <v>1207</v>
      </c>
      <c r="H155" s="562" t="s">
        <v>974</v>
      </c>
      <c r="I155" s="562" t="s">
        <v>1208</v>
      </c>
      <c r="J155" s="562" t="s">
        <v>4998</v>
      </c>
      <c r="K155" s="562" t="s">
        <v>1209</v>
      </c>
      <c r="L155" s="562" t="s">
        <v>964</v>
      </c>
      <c r="M155" s="562" t="s">
        <v>970</v>
      </c>
      <c r="N155" s="562">
        <v>1</v>
      </c>
      <c r="O155" s="562">
        <v>1</v>
      </c>
      <c r="P155" s="562">
        <v>1</v>
      </c>
      <c r="Q155" s="562">
        <v>1</v>
      </c>
      <c r="R155" s="562">
        <v>1</v>
      </c>
      <c r="S155" s="562">
        <v>1</v>
      </c>
      <c r="T155" s="562">
        <v>0</v>
      </c>
      <c r="U155" s="562">
        <v>0</v>
      </c>
      <c r="V155" s="562">
        <v>0</v>
      </c>
      <c r="W155" s="563">
        <v>555116.25</v>
      </c>
      <c r="X155" s="563">
        <v>0</v>
      </c>
      <c r="Y155" s="563">
        <v>0</v>
      </c>
      <c r="Z155" s="563">
        <v>0</v>
      </c>
      <c r="AA155" s="563">
        <v>0</v>
      </c>
      <c r="AB155" s="563">
        <v>0</v>
      </c>
      <c r="AC155" s="563">
        <v>0</v>
      </c>
      <c r="AD155" s="563"/>
      <c r="AE155" s="563">
        <v>555116.25</v>
      </c>
      <c r="AF155" s="564">
        <v>43707</v>
      </c>
      <c r="AG155" s="564">
        <v>46264</v>
      </c>
      <c r="AH155" s="563">
        <v>1110232.5</v>
      </c>
      <c r="AI155" s="565">
        <f t="shared" si="5"/>
        <v>0.50136986301369868</v>
      </c>
      <c r="AJ155" s="565">
        <v>7.0054794520547903</v>
      </c>
      <c r="AK155" s="566">
        <v>5.6399999999999999E-2</v>
      </c>
      <c r="AL155" s="567">
        <f t="shared" si="6"/>
        <v>0.50136986301369868</v>
      </c>
      <c r="AM155" s="567">
        <v>7.0054794520547903</v>
      </c>
      <c r="AN155" s="568">
        <v>5.6399999999999999E-2</v>
      </c>
      <c r="AO155" s="562" t="s">
        <v>977</v>
      </c>
      <c r="AP155" s="562" t="s">
        <v>978</v>
      </c>
    </row>
    <row r="156" spans="1:42" s="562" customFormat="1" ht="12" x14ac:dyDescent="0.25">
      <c r="A156" s="562" t="s">
        <v>1292</v>
      </c>
      <c r="B156" s="562" t="s">
        <v>1291</v>
      </c>
      <c r="C156" s="562">
        <v>6</v>
      </c>
      <c r="D156" s="562" t="s">
        <v>30</v>
      </c>
      <c r="E156" s="562" t="s">
        <v>958</v>
      </c>
      <c r="F156" s="562" t="s">
        <v>959</v>
      </c>
      <c r="G156" s="562" t="s">
        <v>1207</v>
      </c>
      <c r="H156" s="562" t="s">
        <v>974</v>
      </c>
      <c r="I156" s="562" t="s">
        <v>1208</v>
      </c>
      <c r="J156" s="562" t="s">
        <v>4998</v>
      </c>
      <c r="K156" s="562" t="s">
        <v>1209</v>
      </c>
      <c r="L156" s="562" t="s">
        <v>964</v>
      </c>
      <c r="M156" s="562" t="s">
        <v>970</v>
      </c>
      <c r="N156" s="562">
        <v>1</v>
      </c>
      <c r="O156" s="562">
        <v>1</v>
      </c>
      <c r="P156" s="562">
        <v>1</v>
      </c>
      <c r="Q156" s="562">
        <v>1</v>
      </c>
      <c r="R156" s="562">
        <v>1</v>
      </c>
      <c r="S156" s="562">
        <v>1</v>
      </c>
      <c r="T156" s="562">
        <v>0</v>
      </c>
      <c r="U156" s="562">
        <v>0</v>
      </c>
      <c r="V156" s="562">
        <v>0</v>
      </c>
      <c r="W156" s="563">
        <v>243080</v>
      </c>
      <c r="X156" s="563">
        <v>0</v>
      </c>
      <c r="Y156" s="563">
        <v>0</v>
      </c>
      <c r="Z156" s="563">
        <v>0</v>
      </c>
      <c r="AA156" s="563">
        <v>0</v>
      </c>
      <c r="AB156" s="563">
        <v>0</v>
      </c>
      <c r="AC156" s="563">
        <v>0</v>
      </c>
      <c r="AD156" s="563"/>
      <c r="AE156" s="563">
        <v>243080</v>
      </c>
      <c r="AF156" s="564">
        <v>43707</v>
      </c>
      <c r="AG156" s="564">
        <v>46629</v>
      </c>
      <c r="AH156" s="563">
        <v>364620</v>
      </c>
      <c r="AI156" s="565">
        <f t="shared" si="5"/>
        <v>1.5013698630136987</v>
      </c>
      <c r="AJ156" s="565">
        <v>8.0054794520547894</v>
      </c>
      <c r="AK156" s="566">
        <v>5.9299999999999999E-2</v>
      </c>
      <c r="AL156" s="567">
        <f t="shared" si="6"/>
        <v>1.5013698630136987</v>
      </c>
      <c r="AM156" s="567">
        <v>8.0054794520547894</v>
      </c>
      <c r="AN156" s="568">
        <v>5.9299999999999999E-2</v>
      </c>
      <c r="AO156" s="562" t="s">
        <v>977</v>
      </c>
      <c r="AP156" s="562" t="s">
        <v>978</v>
      </c>
    </row>
    <row r="157" spans="1:42" s="562" customFormat="1" ht="12" x14ac:dyDescent="0.25">
      <c r="A157" s="562" t="s">
        <v>1293</v>
      </c>
      <c r="B157" s="562" t="s">
        <v>1291</v>
      </c>
      <c r="C157" s="562">
        <v>7</v>
      </c>
      <c r="D157" s="562" t="s">
        <v>30</v>
      </c>
      <c r="E157" s="562" t="s">
        <v>958</v>
      </c>
      <c r="F157" s="562" t="s">
        <v>959</v>
      </c>
      <c r="G157" s="562" t="s">
        <v>1207</v>
      </c>
      <c r="H157" s="562" t="s">
        <v>974</v>
      </c>
      <c r="I157" s="562" t="s">
        <v>1208</v>
      </c>
      <c r="J157" s="562" t="s">
        <v>4998</v>
      </c>
      <c r="K157" s="562" t="s">
        <v>1209</v>
      </c>
      <c r="L157" s="562" t="s">
        <v>964</v>
      </c>
      <c r="M157" s="562" t="s">
        <v>970</v>
      </c>
      <c r="N157" s="562">
        <v>1</v>
      </c>
      <c r="O157" s="562">
        <v>1</v>
      </c>
      <c r="P157" s="562">
        <v>1</v>
      </c>
      <c r="Q157" s="562">
        <v>1</v>
      </c>
      <c r="R157" s="562">
        <v>1</v>
      </c>
      <c r="S157" s="562">
        <v>1</v>
      </c>
      <c r="T157" s="562">
        <v>0</v>
      </c>
      <c r="U157" s="562">
        <v>0</v>
      </c>
      <c r="V157" s="562">
        <v>0</v>
      </c>
      <c r="W157" s="563">
        <v>39825</v>
      </c>
      <c r="X157" s="563">
        <v>0</v>
      </c>
      <c r="Y157" s="563">
        <v>0</v>
      </c>
      <c r="Z157" s="563">
        <v>0</v>
      </c>
      <c r="AA157" s="563">
        <v>0</v>
      </c>
      <c r="AB157" s="563">
        <v>0</v>
      </c>
      <c r="AC157" s="563">
        <v>0</v>
      </c>
      <c r="AD157" s="563"/>
      <c r="AE157" s="563">
        <v>39825</v>
      </c>
      <c r="AF157" s="564">
        <v>43707</v>
      </c>
      <c r="AG157" s="564">
        <v>46995</v>
      </c>
      <c r="AH157" s="563">
        <v>53100</v>
      </c>
      <c r="AI157" s="565">
        <f t="shared" si="5"/>
        <v>2.504109589041096</v>
      </c>
      <c r="AJ157" s="565">
        <v>9.0082191780821894</v>
      </c>
      <c r="AK157" s="566">
        <v>6.2100000000000002E-2</v>
      </c>
      <c r="AL157" s="567">
        <f t="shared" si="6"/>
        <v>2.504109589041096</v>
      </c>
      <c r="AM157" s="567">
        <v>9.0082191780821894</v>
      </c>
      <c r="AN157" s="568">
        <v>6.2100000000000002E-2</v>
      </c>
      <c r="AO157" s="562" t="s">
        <v>977</v>
      </c>
      <c r="AP157" s="562" t="s">
        <v>978</v>
      </c>
    </row>
    <row r="158" spans="1:42" s="562" customFormat="1" ht="12" x14ac:dyDescent="0.25">
      <c r="A158" s="562" t="s">
        <v>1294</v>
      </c>
      <c r="B158" s="562" t="s">
        <v>1295</v>
      </c>
      <c r="C158" s="562">
        <v>7</v>
      </c>
      <c r="D158" s="562" t="s">
        <v>30</v>
      </c>
      <c r="E158" s="562" t="s">
        <v>958</v>
      </c>
      <c r="F158" s="562" t="s">
        <v>959</v>
      </c>
      <c r="G158" s="562" t="s">
        <v>1207</v>
      </c>
      <c r="H158" s="562" t="s">
        <v>974</v>
      </c>
      <c r="I158" s="562" t="s">
        <v>1208</v>
      </c>
      <c r="J158" s="562" t="s">
        <v>4998</v>
      </c>
      <c r="K158" s="562" t="s">
        <v>1209</v>
      </c>
      <c r="L158" s="562" t="s">
        <v>964</v>
      </c>
      <c r="M158" s="562" t="s">
        <v>970</v>
      </c>
      <c r="N158" s="562">
        <v>1</v>
      </c>
      <c r="O158" s="562">
        <v>1</v>
      </c>
      <c r="P158" s="562">
        <v>1</v>
      </c>
      <c r="Q158" s="562">
        <v>1</v>
      </c>
      <c r="R158" s="562">
        <v>1</v>
      </c>
      <c r="S158" s="562">
        <v>1</v>
      </c>
      <c r="T158" s="562">
        <v>0</v>
      </c>
      <c r="U158" s="562">
        <v>0</v>
      </c>
      <c r="V158" s="562">
        <v>0</v>
      </c>
      <c r="W158" s="563">
        <v>1968018.75</v>
      </c>
      <c r="X158" s="563">
        <v>0</v>
      </c>
      <c r="Y158" s="563">
        <v>0</v>
      </c>
      <c r="Z158" s="563">
        <v>9249.69</v>
      </c>
      <c r="AA158" s="563">
        <v>0</v>
      </c>
      <c r="AB158" s="563">
        <v>0</v>
      </c>
      <c r="AC158" s="563">
        <v>0</v>
      </c>
      <c r="AD158" s="563"/>
      <c r="AE158" s="563">
        <v>1968018.75</v>
      </c>
      <c r="AF158" s="564">
        <v>43714</v>
      </c>
      <c r="AG158" s="564">
        <v>46271</v>
      </c>
      <c r="AH158" s="563">
        <v>3936037.5</v>
      </c>
      <c r="AI158" s="565">
        <f t="shared" si="5"/>
        <v>0.52054794520547942</v>
      </c>
      <c r="AJ158" s="565">
        <v>7.0054794520547903</v>
      </c>
      <c r="AK158" s="566">
        <v>5.6399999999999999E-2</v>
      </c>
      <c r="AL158" s="567">
        <f t="shared" si="6"/>
        <v>0.52054794520547942</v>
      </c>
      <c r="AM158" s="567">
        <v>7.0054794520547903</v>
      </c>
      <c r="AN158" s="568">
        <v>5.6399999999999999E-2</v>
      </c>
      <c r="AO158" s="562" t="s">
        <v>977</v>
      </c>
      <c r="AP158" s="562" t="s">
        <v>978</v>
      </c>
    </row>
    <row r="159" spans="1:42" s="562" customFormat="1" ht="12" x14ac:dyDescent="0.25">
      <c r="A159" s="562" t="s">
        <v>1296</v>
      </c>
      <c r="B159" s="562" t="s">
        <v>1295</v>
      </c>
      <c r="C159" s="562">
        <v>8</v>
      </c>
      <c r="D159" s="562" t="s">
        <v>30</v>
      </c>
      <c r="E159" s="562" t="s">
        <v>958</v>
      </c>
      <c r="F159" s="562" t="s">
        <v>959</v>
      </c>
      <c r="G159" s="562" t="s">
        <v>1207</v>
      </c>
      <c r="H159" s="562" t="s">
        <v>974</v>
      </c>
      <c r="I159" s="562" t="s">
        <v>1208</v>
      </c>
      <c r="J159" s="562" t="s">
        <v>4998</v>
      </c>
      <c r="K159" s="562" t="s">
        <v>1209</v>
      </c>
      <c r="L159" s="562" t="s">
        <v>964</v>
      </c>
      <c r="M159" s="562" t="s">
        <v>970</v>
      </c>
      <c r="N159" s="562">
        <v>1</v>
      </c>
      <c r="O159" s="562">
        <v>1</v>
      </c>
      <c r="P159" s="562">
        <v>1</v>
      </c>
      <c r="Q159" s="562">
        <v>1</v>
      </c>
      <c r="R159" s="562">
        <v>1</v>
      </c>
      <c r="S159" s="562">
        <v>1</v>
      </c>
      <c r="T159" s="562">
        <v>0</v>
      </c>
      <c r="U159" s="562">
        <v>0</v>
      </c>
      <c r="V159" s="562">
        <v>0</v>
      </c>
      <c r="W159" s="563">
        <v>1645903.34</v>
      </c>
      <c r="X159" s="563">
        <v>0</v>
      </c>
      <c r="Y159" s="563">
        <v>0</v>
      </c>
      <c r="Z159" s="563">
        <v>8133.51</v>
      </c>
      <c r="AA159" s="563">
        <v>0</v>
      </c>
      <c r="AB159" s="563">
        <v>0</v>
      </c>
      <c r="AC159" s="563">
        <v>0</v>
      </c>
      <c r="AD159" s="563"/>
      <c r="AE159" s="563">
        <v>1645903.34</v>
      </c>
      <c r="AF159" s="564">
        <v>43714</v>
      </c>
      <c r="AG159" s="564">
        <v>46636</v>
      </c>
      <c r="AH159" s="563">
        <v>2468855</v>
      </c>
      <c r="AI159" s="565">
        <f t="shared" si="5"/>
        <v>1.5205479452054795</v>
      </c>
      <c r="AJ159" s="565">
        <v>8.0054794520547894</v>
      </c>
      <c r="AK159" s="566">
        <v>5.9299999999999999E-2</v>
      </c>
      <c r="AL159" s="567">
        <f t="shared" si="6"/>
        <v>1.5205479452054795</v>
      </c>
      <c r="AM159" s="567">
        <v>8.0054794520547894</v>
      </c>
      <c r="AN159" s="568">
        <v>5.9299999999999999E-2</v>
      </c>
      <c r="AO159" s="562" t="s">
        <v>977</v>
      </c>
      <c r="AP159" s="562" t="s">
        <v>978</v>
      </c>
    </row>
    <row r="160" spans="1:42" s="562" customFormat="1" ht="12" x14ac:dyDescent="0.25">
      <c r="A160" s="562" t="s">
        <v>1297</v>
      </c>
      <c r="B160" s="562" t="s">
        <v>1295</v>
      </c>
      <c r="C160" s="562">
        <v>9</v>
      </c>
      <c r="D160" s="562" t="s">
        <v>30</v>
      </c>
      <c r="E160" s="562" t="s">
        <v>958</v>
      </c>
      <c r="F160" s="562" t="s">
        <v>959</v>
      </c>
      <c r="G160" s="562" t="s">
        <v>1207</v>
      </c>
      <c r="H160" s="562" t="s">
        <v>974</v>
      </c>
      <c r="I160" s="562" t="s">
        <v>1208</v>
      </c>
      <c r="J160" s="562" t="s">
        <v>4998</v>
      </c>
      <c r="K160" s="562" t="s">
        <v>1209</v>
      </c>
      <c r="L160" s="562" t="s">
        <v>964</v>
      </c>
      <c r="M160" s="562" t="s">
        <v>970</v>
      </c>
      <c r="N160" s="562">
        <v>1</v>
      </c>
      <c r="O160" s="562">
        <v>1</v>
      </c>
      <c r="P160" s="562">
        <v>1</v>
      </c>
      <c r="Q160" s="562">
        <v>1</v>
      </c>
      <c r="R160" s="562">
        <v>1</v>
      </c>
      <c r="S160" s="562">
        <v>1</v>
      </c>
      <c r="T160" s="562">
        <v>0</v>
      </c>
      <c r="U160" s="562">
        <v>0</v>
      </c>
      <c r="V160" s="562">
        <v>0</v>
      </c>
      <c r="W160" s="563">
        <v>199125</v>
      </c>
      <c r="X160" s="563">
        <v>0</v>
      </c>
      <c r="Y160" s="563">
        <v>0</v>
      </c>
      <c r="Z160" s="563">
        <v>1030.47</v>
      </c>
      <c r="AA160" s="563">
        <v>0</v>
      </c>
      <c r="AB160" s="563">
        <v>0</v>
      </c>
      <c r="AC160" s="563">
        <v>0</v>
      </c>
      <c r="AD160" s="563"/>
      <c r="AE160" s="563">
        <v>199125</v>
      </c>
      <c r="AF160" s="564">
        <v>43714</v>
      </c>
      <c r="AG160" s="564">
        <v>47002</v>
      </c>
      <c r="AH160" s="563">
        <v>265500</v>
      </c>
      <c r="AI160" s="565">
        <f t="shared" si="5"/>
        <v>2.5232876712328767</v>
      </c>
      <c r="AJ160" s="565">
        <v>9.0082191780821894</v>
      </c>
      <c r="AK160" s="566">
        <v>6.2100000000000002E-2</v>
      </c>
      <c r="AL160" s="567">
        <f t="shared" si="6"/>
        <v>2.5232876712328767</v>
      </c>
      <c r="AM160" s="567">
        <v>9.0082191780821894</v>
      </c>
      <c r="AN160" s="568">
        <v>6.2100000000000002E-2</v>
      </c>
      <c r="AO160" s="562" t="s">
        <v>977</v>
      </c>
      <c r="AP160" s="562" t="s">
        <v>978</v>
      </c>
    </row>
    <row r="161" spans="1:42" s="562" customFormat="1" ht="12" x14ac:dyDescent="0.25">
      <c r="A161" s="562" t="s">
        <v>1298</v>
      </c>
      <c r="B161" s="562" t="s">
        <v>1299</v>
      </c>
      <c r="C161" s="562">
        <v>3</v>
      </c>
      <c r="D161" s="562" t="s">
        <v>30</v>
      </c>
      <c r="E161" s="562" t="s">
        <v>958</v>
      </c>
      <c r="F161" s="562" t="s">
        <v>959</v>
      </c>
      <c r="G161" s="562" t="s">
        <v>1207</v>
      </c>
      <c r="H161" s="562" t="s">
        <v>974</v>
      </c>
      <c r="I161" s="562" t="s">
        <v>1208</v>
      </c>
      <c r="J161" s="562" t="s">
        <v>4998</v>
      </c>
      <c r="K161" s="562" t="s">
        <v>1209</v>
      </c>
      <c r="L161" s="562" t="s">
        <v>964</v>
      </c>
      <c r="M161" s="562" t="s">
        <v>970</v>
      </c>
      <c r="N161" s="562">
        <v>1</v>
      </c>
      <c r="O161" s="562">
        <v>1</v>
      </c>
      <c r="P161" s="562">
        <v>1</v>
      </c>
      <c r="Q161" s="562">
        <v>1</v>
      </c>
      <c r="R161" s="562">
        <v>1</v>
      </c>
      <c r="S161" s="562">
        <v>1</v>
      </c>
      <c r="T161" s="562">
        <v>0</v>
      </c>
      <c r="U161" s="562">
        <v>0</v>
      </c>
      <c r="V161" s="562">
        <v>0</v>
      </c>
      <c r="W161" s="563">
        <v>35400</v>
      </c>
      <c r="X161" s="563">
        <v>0</v>
      </c>
      <c r="Y161" s="563">
        <v>0</v>
      </c>
      <c r="Z161" s="563">
        <v>174.93</v>
      </c>
      <c r="AA161" s="563">
        <v>0</v>
      </c>
      <c r="AB161" s="563">
        <v>0</v>
      </c>
      <c r="AC161" s="563">
        <v>0</v>
      </c>
      <c r="AD161" s="563"/>
      <c r="AE161" s="563">
        <v>35400</v>
      </c>
      <c r="AF161" s="564">
        <v>43714</v>
      </c>
      <c r="AG161" s="564">
        <v>46636</v>
      </c>
      <c r="AH161" s="563">
        <v>53100</v>
      </c>
      <c r="AI161" s="565">
        <f t="shared" si="5"/>
        <v>1.5205479452054795</v>
      </c>
      <c r="AJ161" s="565">
        <v>8.0054794520547894</v>
      </c>
      <c r="AK161" s="566">
        <v>5.9299999999999999E-2</v>
      </c>
      <c r="AL161" s="567">
        <f t="shared" si="6"/>
        <v>1.5205479452054795</v>
      </c>
      <c r="AM161" s="567">
        <v>8.0054794520547894</v>
      </c>
      <c r="AN161" s="568">
        <v>5.9299999999999999E-2</v>
      </c>
      <c r="AO161" s="562" t="s">
        <v>977</v>
      </c>
      <c r="AP161" s="562" t="s">
        <v>978</v>
      </c>
    </row>
    <row r="162" spans="1:42" s="562" customFormat="1" ht="12" x14ac:dyDescent="0.25">
      <c r="A162" s="562" t="s">
        <v>1300</v>
      </c>
      <c r="B162" s="562" t="s">
        <v>1301</v>
      </c>
      <c r="C162" s="562">
        <v>7</v>
      </c>
      <c r="D162" s="562" t="s">
        <v>30</v>
      </c>
      <c r="E162" s="562" t="s">
        <v>958</v>
      </c>
      <c r="F162" s="562" t="s">
        <v>959</v>
      </c>
      <c r="G162" s="562" t="s">
        <v>1207</v>
      </c>
      <c r="H162" s="562" t="s">
        <v>974</v>
      </c>
      <c r="I162" s="562" t="s">
        <v>1208</v>
      </c>
      <c r="J162" s="562" t="s">
        <v>4998</v>
      </c>
      <c r="K162" s="562" t="s">
        <v>1209</v>
      </c>
      <c r="L162" s="562" t="s">
        <v>964</v>
      </c>
      <c r="M162" s="562" t="s">
        <v>970</v>
      </c>
      <c r="N162" s="562">
        <v>1</v>
      </c>
      <c r="O162" s="562">
        <v>1</v>
      </c>
      <c r="P162" s="562">
        <v>1</v>
      </c>
      <c r="Q162" s="562">
        <v>1</v>
      </c>
      <c r="R162" s="562">
        <v>1</v>
      </c>
      <c r="S162" s="562">
        <v>1</v>
      </c>
      <c r="T162" s="562">
        <v>0</v>
      </c>
      <c r="U162" s="562">
        <v>0</v>
      </c>
      <c r="V162" s="562">
        <v>0</v>
      </c>
      <c r="W162" s="563">
        <v>4379201.25</v>
      </c>
      <c r="X162" s="563">
        <v>0</v>
      </c>
      <c r="Y162" s="563">
        <v>0</v>
      </c>
      <c r="Z162" s="563">
        <v>20582.25</v>
      </c>
      <c r="AA162" s="563">
        <v>0</v>
      </c>
      <c r="AB162" s="563">
        <v>0</v>
      </c>
      <c r="AC162" s="563">
        <v>0</v>
      </c>
      <c r="AD162" s="563"/>
      <c r="AE162" s="563">
        <v>4379201.25</v>
      </c>
      <c r="AF162" s="564">
        <v>43721</v>
      </c>
      <c r="AG162" s="564">
        <v>46278</v>
      </c>
      <c r="AH162" s="563">
        <v>8758402.5</v>
      </c>
      <c r="AI162" s="565">
        <f t="shared" si="5"/>
        <v>0.53972602739726028</v>
      </c>
      <c r="AJ162" s="565">
        <v>7.0054794520547903</v>
      </c>
      <c r="AK162" s="566">
        <v>5.6399999999999999E-2</v>
      </c>
      <c r="AL162" s="567">
        <f t="shared" si="6"/>
        <v>0.53972602739726028</v>
      </c>
      <c r="AM162" s="567">
        <v>7.0054794520547903</v>
      </c>
      <c r="AN162" s="568">
        <v>5.6399999999999999E-2</v>
      </c>
      <c r="AO162" s="562" t="s">
        <v>977</v>
      </c>
      <c r="AP162" s="562" t="s">
        <v>978</v>
      </c>
    </row>
    <row r="163" spans="1:42" s="562" customFormat="1" ht="12" x14ac:dyDescent="0.25">
      <c r="A163" s="562" t="s">
        <v>1302</v>
      </c>
      <c r="B163" s="562" t="s">
        <v>1301</v>
      </c>
      <c r="C163" s="562">
        <v>8</v>
      </c>
      <c r="D163" s="562" t="s">
        <v>30</v>
      </c>
      <c r="E163" s="562" t="s">
        <v>958</v>
      </c>
      <c r="F163" s="562" t="s">
        <v>959</v>
      </c>
      <c r="G163" s="562" t="s">
        <v>1207</v>
      </c>
      <c r="H163" s="562" t="s">
        <v>974</v>
      </c>
      <c r="I163" s="562" t="s">
        <v>1208</v>
      </c>
      <c r="J163" s="562" t="s">
        <v>4998</v>
      </c>
      <c r="K163" s="562" t="s">
        <v>1209</v>
      </c>
      <c r="L163" s="562" t="s">
        <v>964</v>
      </c>
      <c r="M163" s="562" t="s">
        <v>970</v>
      </c>
      <c r="N163" s="562">
        <v>1</v>
      </c>
      <c r="O163" s="562">
        <v>1</v>
      </c>
      <c r="P163" s="562">
        <v>1</v>
      </c>
      <c r="Q163" s="562">
        <v>1</v>
      </c>
      <c r="R163" s="562">
        <v>1</v>
      </c>
      <c r="S163" s="562">
        <v>1</v>
      </c>
      <c r="T163" s="562">
        <v>0</v>
      </c>
      <c r="U163" s="562">
        <v>0</v>
      </c>
      <c r="V163" s="562">
        <v>0</v>
      </c>
      <c r="W163" s="563">
        <v>2316635</v>
      </c>
      <c r="X163" s="563">
        <v>0</v>
      </c>
      <c r="Y163" s="563">
        <v>0</v>
      </c>
      <c r="Z163" s="563">
        <v>11448.04</v>
      </c>
      <c r="AA163" s="563">
        <v>0</v>
      </c>
      <c r="AB163" s="563">
        <v>0</v>
      </c>
      <c r="AC163" s="563">
        <v>0</v>
      </c>
      <c r="AD163" s="563"/>
      <c r="AE163" s="563">
        <v>2316635</v>
      </c>
      <c r="AF163" s="564">
        <v>43721</v>
      </c>
      <c r="AG163" s="564">
        <v>46643</v>
      </c>
      <c r="AH163" s="563">
        <v>3474952.5</v>
      </c>
      <c r="AI163" s="565">
        <f t="shared" si="5"/>
        <v>1.5397260273972602</v>
      </c>
      <c r="AJ163" s="565">
        <v>8.0054794520547894</v>
      </c>
      <c r="AK163" s="566">
        <v>5.9299999999999999E-2</v>
      </c>
      <c r="AL163" s="567">
        <f t="shared" si="6"/>
        <v>1.5397260273972602</v>
      </c>
      <c r="AM163" s="567">
        <v>8.0054794520547894</v>
      </c>
      <c r="AN163" s="568">
        <v>5.9299999999999999E-2</v>
      </c>
      <c r="AO163" s="562" t="s">
        <v>977</v>
      </c>
      <c r="AP163" s="562" t="s">
        <v>978</v>
      </c>
    </row>
    <row r="164" spans="1:42" s="562" customFormat="1" ht="12" x14ac:dyDescent="0.25">
      <c r="A164" s="562" t="s">
        <v>1303</v>
      </c>
      <c r="B164" s="562" t="s">
        <v>1301</v>
      </c>
      <c r="C164" s="562">
        <v>9</v>
      </c>
      <c r="D164" s="562" t="s">
        <v>30</v>
      </c>
      <c r="E164" s="562" t="s">
        <v>958</v>
      </c>
      <c r="F164" s="562" t="s">
        <v>959</v>
      </c>
      <c r="G164" s="562" t="s">
        <v>1207</v>
      </c>
      <c r="H164" s="562" t="s">
        <v>974</v>
      </c>
      <c r="I164" s="562" t="s">
        <v>1208</v>
      </c>
      <c r="J164" s="562" t="s">
        <v>4998</v>
      </c>
      <c r="K164" s="562" t="s">
        <v>1209</v>
      </c>
      <c r="L164" s="562" t="s">
        <v>964</v>
      </c>
      <c r="M164" s="562" t="s">
        <v>970</v>
      </c>
      <c r="N164" s="562">
        <v>1</v>
      </c>
      <c r="O164" s="562">
        <v>1</v>
      </c>
      <c r="P164" s="562">
        <v>1</v>
      </c>
      <c r="Q164" s="562">
        <v>1</v>
      </c>
      <c r="R164" s="562">
        <v>1</v>
      </c>
      <c r="S164" s="562">
        <v>1</v>
      </c>
      <c r="T164" s="562">
        <v>0</v>
      </c>
      <c r="U164" s="562">
        <v>0</v>
      </c>
      <c r="V164" s="562">
        <v>0</v>
      </c>
      <c r="W164" s="563">
        <v>199125</v>
      </c>
      <c r="X164" s="563">
        <v>0</v>
      </c>
      <c r="Y164" s="563">
        <v>0</v>
      </c>
      <c r="Z164" s="563">
        <v>1030.47</v>
      </c>
      <c r="AA164" s="563">
        <v>0</v>
      </c>
      <c r="AB164" s="563">
        <v>0</v>
      </c>
      <c r="AC164" s="563">
        <v>0</v>
      </c>
      <c r="AD164" s="563"/>
      <c r="AE164" s="563">
        <v>199125</v>
      </c>
      <c r="AF164" s="564">
        <v>43721</v>
      </c>
      <c r="AG164" s="564">
        <v>47009</v>
      </c>
      <c r="AH164" s="563">
        <v>265500</v>
      </c>
      <c r="AI164" s="565">
        <f t="shared" si="5"/>
        <v>2.5424657534246577</v>
      </c>
      <c r="AJ164" s="565">
        <v>9.0082191780821894</v>
      </c>
      <c r="AK164" s="566">
        <v>6.2100000000000002E-2</v>
      </c>
      <c r="AL164" s="567">
        <f t="shared" si="6"/>
        <v>2.5424657534246577</v>
      </c>
      <c r="AM164" s="567">
        <v>9.0082191780821894</v>
      </c>
      <c r="AN164" s="568">
        <v>6.2100000000000002E-2</v>
      </c>
      <c r="AO164" s="562" t="s">
        <v>977</v>
      </c>
      <c r="AP164" s="562" t="s">
        <v>978</v>
      </c>
    </row>
    <row r="165" spans="1:42" s="562" customFormat="1" ht="12" x14ac:dyDescent="0.25">
      <c r="A165" s="562" t="s">
        <v>1304</v>
      </c>
      <c r="B165" s="562" t="s">
        <v>1301</v>
      </c>
      <c r="C165" s="562">
        <v>10</v>
      </c>
      <c r="D165" s="562" t="s">
        <v>30</v>
      </c>
      <c r="E165" s="562" t="s">
        <v>958</v>
      </c>
      <c r="F165" s="562" t="s">
        <v>959</v>
      </c>
      <c r="G165" s="562" t="s">
        <v>1207</v>
      </c>
      <c r="H165" s="562" t="s">
        <v>974</v>
      </c>
      <c r="I165" s="562" t="s">
        <v>1208</v>
      </c>
      <c r="J165" s="562" t="s">
        <v>4998</v>
      </c>
      <c r="K165" s="562" t="s">
        <v>1209</v>
      </c>
      <c r="L165" s="562" t="s">
        <v>964</v>
      </c>
      <c r="M165" s="562" t="s">
        <v>970</v>
      </c>
      <c r="N165" s="562">
        <v>1</v>
      </c>
      <c r="O165" s="562">
        <v>1</v>
      </c>
      <c r="P165" s="562">
        <v>1</v>
      </c>
      <c r="Q165" s="562">
        <v>1</v>
      </c>
      <c r="R165" s="562">
        <v>1</v>
      </c>
      <c r="S165" s="562">
        <v>1</v>
      </c>
      <c r="T165" s="562">
        <v>0</v>
      </c>
      <c r="U165" s="562">
        <v>0</v>
      </c>
      <c r="V165" s="562">
        <v>0</v>
      </c>
      <c r="W165" s="563">
        <v>38350</v>
      </c>
      <c r="X165" s="563">
        <v>0</v>
      </c>
      <c r="Y165" s="563">
        <v>0</v>
      </c>
      <c r="Z165" s="563">
        <v>207.73</v>
      </c>
      <c r="AA165" s="563">
        <v>0</v>
      </c>
      <c r="AB165" s="563">
        <v>0</v>
      </c>
      <c r="AC165" s="563">
        <v>0</v>
      </c>
      <c r="AD165" s="563"/>
      <c r="AE165" s="563">
        <v>38350</v>
      </c>
      <c r="AF165" s="564">
        <v>43721</v>
      </c>
      <c r="AG165" s="564">
        <v>47374</v>
      </c>
      <c r="AH165" s="563">
        <v>47937.5</v>
      </c>
      <c r="AI165" s="565">
        <f t="shared" si="5"/>
        <v>3.5424657534246577</v>
      </c>
      <c r="AJ165" s="565">
        <v>10.0082191780822</v>
      </c>
      <c r="AK165" s="566">
        <v>6.5000000000000002E-2</v>
      </c>
      <c r="AL165" s="567">
        <f t="shared" si="6"/>
        <v>3.5424657534246577</v>
      </c>
      <c r="AM165" s="567">
        <v>10.0082191780822</v>
      </c>
      <c r="AN165" s="568">
        <v>6.5000000000000002E-2</v>
      </c>
      <c r="AO165" s="562" t="s">
        <v>977</v>
      </c>
      <c r="AP165" s="562" t="s">
        <v>978</v>
      </c>
    </row>
    <row r="166" spans="1:42" s="562" customFormat="1" ht="12" x14ac:dyDescent="0.25">
      <c r="A166" s="562" t="s">
        <v>1305</v>
      </c>
      <c r="B166" s="562" t="s">
        <v>1306</v>
      </c>
      <c r="C166" s="562">
        <v>7</v>
      </c>
      <c r="D166" s="562" t="s">
        <v>30</v>
      </c>
      <c r="E166" s="562" t="s">
        <v>958</v>
      </c>
      <c r="F166" s="562" t="s">
        <v>959</v>
      </c>
      <c r="G166" s="562" t="s">
        <v>1207</v>
      </c>
      <c r="H166" s="562" t="s">
        <v>974</v>
      </c>
      <c r="I166" s="562" t="s">
        <v>1208</v>
      </c>
      <c r="J166" s="562" t="s">
        <v>4998</v>
      </c>
      <c r="K166" s="562" t="s">
        <v>1209</v>
      </c>
      <c r="L166" s="562" t="s">
        <v>964</v>
      </c>
      <c r="M166" s="562" t="s">
        <v>970</v>
      </c>
      <c r="N166" s="562">
        <v>1</v>
      </c>
      <c r="O166" s="562">
        <v>1</v>
      </c>
      <c r="P166" s="562">
        <v>1</v>
      </c>
      <c r="Q166" s="562">
        <v>1</v>
      </c>
      <c r="R166" s="562">
        <v>1</v>
      </c>
      <c r="S166" s="562">
        <v>1</v>
      </c>
      <c r="T166" s="562">
        <v>0</v>
      </c>
      <c r="U166" s="562">
        <v>0</v>
      </c>
      <c r="V166" s="562">
        <v>0</v>
      </c>
      <c r="W166" s="563">
        <v>53100</v>
      </c>
      <c r="X166" s="563">
        <v>0</v>
      </c>
      <c r="Y166" s="563">
        <v>0</v>
      </c>
      <c r="Z166" s="563">
        <v>249.57</v>
      </c>
      <c r="AA166" s="563">
        <v>0</v>
      </c>
      <c r="AB166" s="563">
        <v>0</v>
      </c>
      <c r="AC166" s="563">
        <v>0</v>
      </c>
      <c r="AD166" s="563"/>
      <c r="AE166" s="563">
        <v>53100</v>
      </c>
      <c r="AF166" s="564">
        <v>43725</v>
      </c>
      <c r="AG166" s="564">
        <v>46282</v>
      </c>
      <c r="AH166" s="563">
        <v>106200</v>
      </c>
      <c r="AI166" s="565">
        <f t="shared" si="5"/>
        <v>0.55068493150684927</v>
      </c>
      <c r="AJ166" s="565">
        <v>7.0054794520547903</v>
      </c>
      <c r="AK166" s="566">
        <v>5.6399999999999999E-2</v>
      </c>
      <c r="AL166" s="567">
        <f t="shared" si="6"/>
        <v>0.55068493150684927</v>
      </c>
      <c r="AM166" s="567">
        <v>7.0054794520547903</v>
      </c>
      <c r="AN166" s="568">
        <v>5.6399999999999999E-2</v>
      </c>
      <c r="AO166" s="562" t="s">
        <v>977</v>
      </c>
      <c r="AP166" s="562" t="s">
        <v>978</v>
      </c>
    </row>
    <row r="167" spans="1:42" s="562" customFormat="1" ht="12" x14ac:dyDescent="0.25">
      <c r="A167" s="562" t="s">
        <v>1307</v>
      </c>
      <c r="B167" s="562" t="s">
        <v>1306</v>
      </c>
      <c r="C167" s="562">
        <v>8</v>
      </c>
      <c r="D167" s="562" t="s">
        <v>30</v>
      </c>
      <c r="E167" s="562" t="s">
        <v>958</v>
      </c>
      <c r="F167" s="562" t="s">
        <v>959</v>
      </c>
      <c r="G167" s="562" t="s">
        <v>1207</v>
      </c>
      <c r="H167" s="562" t="s">
        <v>974</v>
      </c>
      <c r="I167" s="562" t="s">
        <v>1208</v>
      </c>
      <c r="J167" s="562" t="s">
        <v>4998</v>
      </c>
      <c r="K167" s="562" t="s">
        <v>1209</v>
      </c>
      <c r="L167" s="562" t="s">
        <v>964</v>
      </c>
      <c r="M167" s="562" t="s">
        <v>970</v>
      </c>
      <c r="N167" s="562">
        <v>1</v>
      </c>
      <c r="O167" s="562">
        <v>1</v>
      </c>
      <c r="P167" s="562">
        <v>1</v>
      </c>
      <c r="Q167" s="562">
        <v>1</v>
      </c>
      <c r="R167" s="562">
        <v>1</v>
      </c>
      <c r="S167" s="562">
        <v>1</v>
      </c>
      <c r="T167" s="562">
        <v>0</v>
      </c>
      <c r="U167" s="562">
        <v>0</v>
      </c>
      <c r="V167" s="562">
        <v>0</v>
      </c>
      <c r="W167" s="563">
        <v>89581.67</v>
      </c>
      <c r="X167" s="563">
        <v>0</v>
      </c>
      <c r="Y167" s="563">
        <v>0</v>
      </c>
      <c r="Z167" s="563">
        <v>442.68</v>
      </c>
      <c r="AA167" s="563">
        <v>0</v>
      </c>
      <c r="AB167" s="563">
        <v>0</v>
      </c>
      <c r="AC167" s="563">
        <v>0</v>
      </c>
      <c r="AD167" s="563"/>
      <c r="AE167" s="563">
        <v>89581.67</v>
      </c>
      <c r="AF167" s="564">
        <v>43725</v>
      </c>
      <c r="AG167" s="564">
        <v>46647</v>
      </c>
      <c r="AH167" s="563">
        <v>134372.5</v>
      </c>
      <c r="AI167" s="565">
        <f t="shared" si="5"/>
        <v>1.5506849315068494</v>
      </c>
      <c r="AJ167" s="565">
        <v>8.0054794520547894</v>
      </c>
      <c r="AK167" s="566">
        <v>5.9299999999999999E-2</v>
      </c>
      <c r="AL167" s="567">
        <f t="shared" si="6"/>
        <v>1.5506849315068494</v>
      </c>
      <c r="AM167" s="567">
        <v>8.0054794520547894</v>
      </c>
      <c r="AN167" s="568">
        <v>5.9299999999999999E-2</v>
      </c>
      <c r="AO167" s="562" t="s">
        <v>977</v>
      </c>
      <c r="AP167" s="562" t="s">
        <v>978</v>
      </c>
    </row>
    <row r="168" spans="1:42" s="562" customFormat="1" ht="12" x14ac:dyDescent="0.25">
      <c r="A168" s="562" t="s">
        <v>1308</v>
      </c>
      <c r="B168" s="562" t="s">
        <v>1306</v>
      </c>
      <c r="C168" s="562">
        <v>9</v>
      </c>
      <c r="D168" s="562" t="s">
        <v>30</v>
      </c>
      <c r="E168" s="562" t="s">
        <v>958</v>
      </c>
      <c r="F168" s="562" t="s">
        <v>959</v>
      </c>
      <c r="G168" s="562" t="s">
        <v>1207</v>
      </c>
      <c r="H168" s="562" t="s">
        <v>974</v>
      </c>
      <c r="I168" s="562" t="s">
        <v>1208</v>
      </c>
      <c r="J168" s="562" t="s">
        <v>4998</v>
      </c>
      <c r="K168" s="562" t="s">
        <v>1209</v>
      </c>
      <c r="L168" s="562" t="s">
        <v>964</v>
      </c>
      <c r="M168" s="562" t="s">
        <v>970</v>
      </c>
      <c r="N168" s="562">
        <v>1</v>
      </c>
      <c r="O168" s="562">
        <v>1</v>
      </c>
      <c r="P168" s="562">
        <v>1</v>
      </c>
      <c r="Q168" s="562">
        <v>1</v>
      </c>
      <c r="R168" s="562">
        <v>1</v>
      </c>
      <c r="S168" s="562">
        <v>1</v>
      </c>
      <c r="T168" s="562">
        <v>0</v>
      </c>
      <c r="U168" s="562">
        <v>0</v>
      </c>
      <c r="V168" s="562">
        <v>0</v>
      </c>
      <c r="W168" s="563">
        <v>39825</v>
      </c>
      <c r="X168" s="563">
        <v>0</v>
      </c>
      <c r="Y168" s="563">
        <v>0</v>
      </c>
      <c r="Z168" s="563">
        <v>206.09</v>
      </c>
      <c r="AA168" s="563">
        <v>0</v>
      </c>
      <c r="AB168" s="563">
        <v>0</v>
      </c>
      <c r="AC168" s="563">
        <v>0</v>
      </c>
      <c r="AD168" s="563"/>
      <c r="AE168" s="563">
        <v>39825</v>
      </c>
      <c r="AF168" s="564">
        <v>43725</v>
      </c>
      <c r="AG168" s="564">
        <v>47013</v>
      </c>
      <c r="AH168" s="563">
        <v>53100</v>
      </c>
      <c r="AI168" s="565">
        <f t="shared" si="5"/>
        <v>2.5534246575342467</v>
      </c>
      <c r="AJ168" s="565">
        <v>9.0082191780821894</v>
      </c>
      <c r="AK168" s="566">
        <v>6.2100000000000002E-2</v>
      </c>
      <c r="AL168" s="567">
        <f t="shared" si="6"/>
        <v>2.5534246575342467</v>
      </c>
      <c r="AM168" s="567">
        <v>9.0082191780821894</v>
      </c>
      <c r="AN168" s="568">
        <v>6.2100000000000002E-2</v>
      </c>
      <c r="AO168" s="562" t="s">
        <v>977</v>
      </c>
      <c r="AP168" s="562" t="s">
        <v>978</v>
      </c>
    </row>
    <row r="169" spans="1:42" s="562" customFormat="1" ht="12" x14ac:dyDescent="0.25">
      <c r="A169" s="562" t="s">
        <v>1309</v>
      </c>
      <c r="B169" s="562" t="s">
        <v>1310</v>
      </c>
      <c r="C169" s="562">
        <v>7</v>
      </c>
      <c r="D169" s="562" t="s">
        <v>30</v>
      </c>
      <c r="E169" s="562" t="s">
        <v>958</v>
      </c>
      <c r="F169" s="562" t="s">
        <v>959</v>
      </c>
      <c r="G169" s="562" t="s">
        <v>1207</v>
      </c>
      <c r="H169" s="562" t="s">
        <v>974</v>
      </c>
      <c r="I169" s="562" t="s">
        <v>1208</v>
      </c>
      <c r="J169" s="562" t="s">
        <v>4998</v>
      </c>
      <c r="K169" s="562" t="s">
        <v>1209</v>
      </c>
      <c r="L169" s="562" t="s">
        <v>964</v>
      </c>
      <c r="M169" s="562" t="s">
        <v>970</v>
      </c>
      <c r="N169" s="562">
        <v>1</v>
      </c>
      <c r="O169" s="562">
        <v>1</v>
      </c>
      <c r="P169" s="562">
        <v>1</v>
      </c>
      <c r="Q169" s="562">
        <v>1</v>
      </c>
      <c r="R169" s="562">
        <v>1</v>
      </c>
      <c r="S169" s="562">
        <v>1</v>
      </c>
      <c r="T169" s="562">
        <v>0</v>
      </c>
      <c r="U169" s="562">
        <v>0</v>
      </c>
      <c r="V169" s="562">
        <v>0</v>
      </c>
      <c r="W169" s="563">
        <v>3784628.75</v>
      </c>
      <c r="X169" s="563">
        <v>0</v>
      </c>
      <c r="Y169" s="563">
        <v>0</v>
      </c>
      <c r="Z169" s="563">
        <v>17787.759999999998</v>
      </c>
      <c r="AA169" s="563">
        <v>0</v>
      </c>
      <c r="AB169" s="563">
        <v>0</v>
      </c>
      <c r="AC169" s="563">
        <v>0</v>
      </c>
      <c r="AD169" s="563"/>
      <c r="AE169" s="563">
        <v>3784628.75</v>
      </c>
      <c r="AF169" s="564">
        <v>43728</v>
      </c>
      <c r="AG169" s="564">
        <v>46285</v>
      </c>
      <c r="AH169" s="563">
        <v>7569257.5</v>
      </c>
      <c r="AI169" s="565">
        <f t="shared" si="5"/>
        <v>0.55890410958904113</v>
      </c>
      <c r="AJ169" s="565">
        <v>7.0054794520547903</v>
      </c>
      <c r="AK169" s="566">
        <v>5.6399999999999999E-2</v>
      </c>
      <c r="AL169" s="567">
        <f t="shared" si="6"/>
        <v>0.55890410958904113</v>
      </c>
      <c r="AM169" s="567">
        <v>7.0054794520547903</v>
      </c>
      <c r="AN169" s="568">
        <v>5.6399999999999999E-2</v>
      </c>
      <c r="AO169" s="562" t="s">
        <v>977</v>
      </c>
      <c r="AP169" s="562" t="s">
        <v>978</v>
      </c>
    </row>
    <row r="170" spans="1:42" s="562" customFormat="1" ht="12" x14ac:dyDescent="0.25">
      <c r="A170" s="562" t="s">
        <v>1311</v>
      </c>
      <c r="B170" s="562" t="s">
        <v>1310</v>
      </c>
      <c r="C170" s="562">
        <v>8</v>
      </c>
      <c r="D170" s="562" t="s">
        <v>30</v>
      </c>
      <c r="E170" s="562" t="s">
        <v>958</v>
      </c>
      <c r="F170" s="562" t="s">
        <v>959</v>
      </c>
      <c r="G170" s="562" t="s">
        <v>1207</v>
      </c>
      <c r="H170" s="562" t="s">
        <v>974</v>
      </c>
      <c r="I170" s="562" t="s">
        <v>1208</v>
      </c>
      <c r="J170" s="562" t="s">
        <v>4998</v>
      </c>
      <c r="K170" s="562" t="s">
        <v>1209</v>
      </c>
      <c r="L170" s="562" t="s">
        <v>964</v>
      </c>
      <c r="M170" s="562" t="s">
        <v>970</v>
      </c>
      <c r="N170" s="562">
        <v>1</v>
      </c>
      <c r="O170" s="562">
        <v>1</v>
      </c>
      <c r="P170" s="562">
        <v>1</v>
      </c>
      <c r="Q170" s="562">
        <v>1</v>
      </c>
      <c r="R170" s="562">
        <v>1</v>
      </c>
      <c r="S170" s="562">
        <v>1</v>
      </c>
      <c r="T170" s="562">
        <v>0</v>
      </c>
      <c r="U170" s="562">
        <v>0</v>
      </c>
      <c r="V170" s="562">
        <v>0</v>
      </c>
      <c r="W170" s="563">
        <v>2603571.67</v>
      </c>
      <c r="X170" s="563">
        <v>0</v>
      </c>
      <c r="Y170" s="563">
        <v>0</v>
      </c>
      <c r="Z170" s="563">
        <v>12865.98</v>
      </c>
      <c r="AA170" s="563">
        <v>0</v>
      </c>
      <c r="AB170" s="563">
        <v>0</v>
      </c>
      <c r="AC170" s="563">
        <v>0</v>
      </c>
      <c r="AD170" s="563"/>
      <c r="AE170" s="563">
        <v>2603571.67</v>
      </c>
      <c r="AF170" s="564">
        <v>43728</v>
      </c>
      <c r="AG170" s="564">
        <v>46650</v>
      </c>
      <c r="AH170" s="563">
        <v>3905357.5</v>
      </c>
      <c r="AI170" s="565">
        <f t="shared" si="5"/>
        <v>1.558904109589041</v>
      </c>
      <c r="AJ170" s="565">
        <v>8.0054794520547894</v>
      </c>
      <c r="AK170" s="566">
        <v>5.9299999999999999E-2</v>
      </c>
      <c r="AL170" s="567">
        <f t="shared" si="6"/>
        <v>1.558904109589041</v>
      </c>
      <c r="AM170" s="567">
        <v>8.0054794520547894</v>
      </c>
      <c r="AN170" s="568">
        <v>5.9299999999999999E-2</v>
      </c>
      <c r="AO170" s="562" t="s">
        <v>977</v>
      </c>
      <c r="AP170" s="562" t="s">
        <v>978</v>
      </c>
    </row>
    <row r="171" spans="1:42" s="562" customFormat="1" ht="12" x14ac:dyDescent="0.25">
      <c r="A171" s="562" t="s">
        <v>1312</v>
      </c>
      <c r="B171" s="562" t="s">
        <v>1310</v>
      </c>
      <c r="C171" s="562">
        <v>9</v>
      </c>
      <c r="D171" s="562" t="s">
        <v>30</v>
      </c>
      <c r="E171" s="562" t="s">
        <v>958</v>
      </c>
      <c r="F171" s="562" t="s">
        <v>959</v>
      </c>
      <c r="G171" s="562" t="s">
        <v>1207</v>
      </c>
      <c r="H171" s="562" t="s">
        <v>974</v>
      </c>
      <c r="I171" s="562" t="s">
        <v>1208</v>
      </c>
      <c r="J171" s="562" t="s">
        <v>4998</v>
      </c>
      <c r="K171" s="562" t="s">
        <v>1209</v>
      </c>
      <c r="L171" s="562" t="s">
        <v>964</v>
      </c>
      <c r="M171" s="562" t="s">
        <v>970</v>
      </c>
      <c r="N171" s="562">
        <v>1</v>
      </c>
      <c r="O171" s="562">
        <v>1</v>
      </c>
      <c r="P171" s="562">
        <v>1</v>
      </c>
      <c r="Q171" s="562">
        <v>1</v>
      </c>
      <c r="R171" s="562">
        <v>1</v>
      </c>
      <c r="S171" s="562">
        <v>1</v>
      </c>
      <c r="T171" s="562">
        <v>0</v>
      </c>
      <c r="U171" s="562">
        <v>0</v>
      </c>
      <c r="V171" s="562">
        <v>0</v>
      </c>
      <c r="W171" s="563">
        <v>149786.25</v>
      </c>
      <c r="X171" s="563">
        <v>0</v>
      </c>
      <c r="Y171" s="563">
        <v>0</v>
      </c>
      <c r="Z171" s="563">
        <v>775.14</v>
      </c>
      <c r="AA171" s="563">
        <v>0</v>
      </c>
      <c r="AB171" s="563">
        <v>0</v>
      </c>
      <c r="AC171" s="563">
        <v>0</v>
      </c>
      <c r="AD171" s="563"/>
      <c r="AE171" s="563">
        <v>149786.25</v>
      </c>
      <c r="AF171" s="564">
        <v>43728</v>
      </c>
      <c r="AG171" s="564">
        <v>47016</v>
      </c>
      <c r="AH171" s="563">
        <v>199715</v>
      </c>
      <c r="AI171" s="565">
        <f t="shared" si="5"/>
        <v>2.5616438356164384</v>
      </c>
      <c r="AJ171" s="565">
        <v>9.0082191780821894</v>
      </c>
      <c r="AK171" s="566">
        <v>6.2100000000000002E-2</v>
      </c>
      <c r="AL171" s="567">
        <f t="shared" si="6"/>
        <v>2.5616438356164384</v>
      </c>
      <c r="AM171" s="567">
        <v>9.0082191780821894</v>
      </c>
      <c r="AN171" s="568">
        <v>6.2100000000000002E-2</v>
      </c>
      <c r="AO171" s="562" t="s">
        <v>977</v>
      </c>
      <c r="AP171" s="562" t="s">
        <v>978</v>
      </c>
    </row>
    <row r="172" spans="1:42" s="562" customFormat="1" ht="12" x14ac:dyDescent="0.25">
      <c r="A172" s="562" t="s">
        <v>1313</v>
      </c>
      <c r="B172" s="562" t="s">
        <v>1310</v>
      </c>
      <c r="C172" s="562">
        <v>10</v>
      </c>
      <c r="D172" s="562" t="s">
        <v>30</v>
      </c>
      <c r="E172" s="562" t="s">
        <v>958</v>
      </c>
      <c r="F172" s="562" t="s">
        <v>959</v>
      </c>
      <c r="G172" s="562" t="s">
        <v>1207</v>
      </c>
      <c r="H172" s="562" t="s">
        <v>974</v>
      </c>
      <c r="I172" s="562" t="s">
        <v>1208</v>
      </c>
      <c r="J172" s="562" t="s">
        <v>4998</v>
      </c>
      <c r="K172" s="562" t="s">
        <v>1209</v>
      </c>
      <c r="L172" s="562" t="s">
        <v>964</v>
      </c>
      <c r="M172" s="562" t="s">
        <v>970</v>
      </c>
      <c r="N172" s="562">
        <v>1</v>
      </c>
      <c r="O172" s="562">
        <v>1</v>
      </c>
      <c r="P172" s="562">
        <v>1</v>
      </c>
      <c r="Q172" s="562">
        <v>1</v>
      </c>
      <c r="R172" s="562">
        <v>1</v>
      </c>
      <c r="S172" s="562">
        <v>1</v>
      </c>
      <c r="T172" s="562">
        <v>0</v>
      </c>
      <c r="U172" s="562">
        <v>0</v>
      </c>
      <c r="V172" s="562">
        <v>0</v>
      </c>
      <c r="W172" s="563">
        <v>42480</v>
      </c>
      <c r="X172" s="563">
        <v>0</v>
      </c>
      <c r="Y172" s="563">
        <v>0</v>
      </c>
      <c r="Z172" s="563">
        <v>230.1</v>
      </c>
      <c r="AA172" s="563">
        <v>0</v>
      </c>
      <c r="AB172" s="563">
        <v>0</v>
      </c>
      <c r="AC172" s="563">
        <v>0</v>
      </c>
      <c r="AD172" s="563"/>
      <c r="AE172" s="563">
        <v>42480</v>
      </c>
      <c r="AF172" s="564">
        <v>43728</v>
      </c>
      <c r="AG172" s="564">
        <v>47381</v>
      </c>
      <c r="AH172" s="563">
        <v>53100</v>
      </c>
      <c r="AI172" s="565">
        <f t="shared" si="5"/>
        <v>3.5616438356164384</v>
      </c>
      <c r="AJ172" s="565">
        <v>10.0082191780822</v>
      </c>
      <c r="AK172" s="566">
        <v>6.5000000000000002E-2</v>
      </c>
      <c r="AL172" s="567">
        <f t="shared" si="6"/>
        <v>3.5616438356164384</v>
      </c>
      <c r="AM172" s="567">
        <v>10.0082191780822</v>
      </c>
      <c r="AN172" s="568">
        <v>6.5000000000000002E-2</v>
      </c>
      <c r="AO172" s="562" t="s">
        <v>977</v>
      </c>
      <c r="AP172" s="562" t="s">
        <v>978</v>
      </c>
    </row>
    <row r="173" spans="1:42" s="562" customFormat="1" ht="12" x14ac:dyDescent="0.25">
      <c r="A173" s="562" t="s">
        <v>1314</v>
      </c>
      <c r="B173" s="562" t="s">
        <v>1315</v>
      </c>
      <c r="C173" s="562">
        <v>2</v>
      </c>
      <c r="D173" s="562" t="s">
        <v>30</v>
      </c>
      <c r="E173" s="562" t="s">
        <v>958</v>
      </c>
      <c r="F173" s="562" t="s">
        <v>959</v>
      </c>
      <c r="G173" s="562" t="s">
        <v>1207</v>
      </c>
      <c r="H173" s="562" t="s">
        <v>974</v>
      </c>
      <c r="I173" s="562" t="s">
        <v>1208</v>
      </c>
      <c r="J173" s="562" t="s">
        <v>4998</v>
      </c>
      <c r="K173" s="562" t="s">
        <v>1209</v>
      </c>
      <c r="L173" s="562" t="s">
        <v>964</v>
      </c>
      <c r="M173" s="562" t="s">
        <v>970</v>
      </c>
      <c r="N173" s="562">
        <v>1</v>
      </c>
      <c r="O173" s="562">
        <v>1</v>
      </c>
      <c r="P173" s="562">
        <v>1</v>
      </c>
      <c r="Q173" s="562">
        <v>1</v>
      </c>
      <c r="R173" s="562">
        <v>1</v>
      </c>
      <c r="S173" s="562">
        <v>1</v>
      </c>
      <c r="T173" s="562">
        <v>0</v>
      </c>
      <c r="U173" s="562">
        <v>0</v>
      </c>
      <c r="V173" s="562">
        <v>0</v>
      </c>
      <c r="W173" s="563">
        <v>26550</v>
      </c>
      <c r="X173" s="563">
        <v>0</v>
      </c>
      <c r="Y173" s="563">
        <v>0</v>
      </c>
      <c r="Z173" s="563">
        <v>124.79</v>
      </c>
      <c r="AA173" s="563">
        <v>0</v>
      </c>
      <c r="AB173" s="563">
        <v>0</v>
      </c>
      <c r="AC173" s="563">
        <v>0</v>
      </c>
      <c r="AD173" s="563"/>
      <c r="AE173" s="563">
        <v>26550</v>
      </c>
      <c r="AF173" s="564">
        <v>43728</v>
      </c>
      <c r="AG173" s="564">
        <v>46285</v>
      </c>
      <c r="AH173" s="563">
        <v>53100</v>
      </c>
      <c r="AI173" s="565">
        <f t="shared" si="5"/>
        <v>0.55890410958904113</v>
      </c>
      <c r="AJ173" s="565">
        <v>7.0054794520547903</v>
      </c>
      <c r="AK173" s="566">
        <v>5.6399999999999999E-2</v>
      </c>
      <c r="AL173" s="567">
        <f t="shared" si="6"/>
        <v>0.55890410958904113</v>
      </c>
      <c r="AM173" s="567">
        <v>7.0054794520547903</v>
      </c>
      <c r="AN173" s="568">
        <v>5.6399999999999999E-2</v>
      </c>
      <c r="AO173" s="562" t="s">
        <v>977</v>
      </c>
      <c r="AP173" s="562" t="s">
        <v>978</v>
      </c>
    </row>
    <row r="174" spans="1:42" s="562" customFormat="1" ht="12" x14ac:dyDescent="0.25">
      <c r="A174" s="562" t="s">
        <v>1316</v>
      </c>
      <c r="B174" s="562" t="s">
        <v>1315</v>
      </c>
      <c r="C174" s="562">
        <v>3</v>
      </c>
      <c r="D174" s="562" t="s">
        <v>30</v>
      </c>
      <c r="E174" s="562" t="s">
        <v>958</v>
      </c>
      <c r="F174" s="562" t="s">
        <v>959</v>
      </c>
      <c r="G174" s="562" t="s">
        <v>1207</v>
      </c>
      <c r="H174" s="562" t="s">
        <v>974</v>
      </c>
      <c r="I174" s="562" t="s">
        <v>1208</v>
      </c>
      <c r="J174" s="562" t="s">
        <v>4998</v>
      </c>
      <c r="K174" s="562" t="s">
        <v>1209</v>
      </c>
      <c r="L174" s="562" t="s">
        <v>964</v>
      </c>
      <c r="M174" s="562" t="s">
        <v>970</v>
      </c>
      <c r="N174" s="562">
        <v>1</v>
      </c>
      <c r="O174" s="562">
        <v>1</v>
      </c>
      <c r="P174" s="562">
        <v>1</v>
      </c>
      <c r="Q174" s="562">
        <v>1</v>
      </c>
      <c r="R174" s="562">
        <v>1</v>
      </c>
      <c r="S174" s="562">
        <v>1</v>
      </c>
      <c r="T174" s="562">
        <v>0</v>
      </c>
      <c r="U174" s="562">
        <v>0</v>
      </c>
      <c r="V174" s="562">
        <v>0</v>
      </c>
      <c r="W174" s="563">
        <v>104036.67</v>
      </c>
      <c r="X174" s="563">
        <v>0</v>
      </c>
      <c r="Y174" s="563">
        <v>0</v>
      </c>
      <c r="Z174" s="563">
        <v>514.11</v>
      </c>
      <c r="AA174" s="563">
        <v>0</v>
      </c>
      <c r="AB174" s="563">
        <v>0</v>
      </c>
      <c r="AC174" s="563">
        <v>0</v>
      </c>
      <c r="AD174" s="563"/>
      <c r="AE174" s="563">
        <v>104036.67</v>
      </c>
      <c r="AF174" s="564">
        <v>43728</v>
      </c>
      <c r="AG174" s="564">
        <v>46650</v>
      </c>
      <c r="AH174" s="563">
        <v>156055</v>
      </c>
      <c r="AI174" s="565">
        <f t="shared" si="5"/>
        <v>1.558904109589041</v>
      </c>
      <c r="AJ174" s="565">
        <v>8.0054794520547894</v>
      </c>
      <c r="AK174" s="566">
        <v>5.9299999999999999E-2</v>
      </c>
      <c r="AL174" s="567">
        <f t="shared" si="6"/>
        <v>1.558904109589041</v>
      </c>
      <c r="AM174" s="567">
        <v>8.0054794520547894</v>
      </c>
      <c r="AN174" s="568">
        <v>5.9299999999999999E-2</v>
      </c>
      <c r="AO174" s="562" t="s">
        <v>977</v>
      </c>
      <c r="AP174" s="562" t="s">
        <v>978</v>
      </c>
    </row>
    <row r="175" spans="1:42" s="562" customFormat="1" ht="12" x14ac:dyDescent="0.25">
      <c r="A175" s="562" t="s">
        <v>1317</v>
      </c>
      <c r="B175" s="562" t="s">
        <v>1318</v>
      </c>
      <c r="C175" s="562">
        <v>1</v>
      </c>
      <c r="D175" s="562" t="s">
        <v>30</v>
      </c>
      <c r="E175" s="562" t="s">
        <v>958</v>
      </c>
      <c r="F175" s="562" t="s">
        <v>959</v>
      </c>
      <c r="G175" s="562" t="s">
        <v>1207</v>
      </c>
      <c r="H175" s="562" t="s">
        <v>974</v>
      </c>
      <c r="I175" s="562" t="s">
        <v>1208</v>
      </c>
      <c r="J175" s="562" t="s">
        <v>4998</v>
      </c>
      <c r="K175" s="562" t="s">
        <v>1209</v>
      </c>
      <c r="L175" s="562" t="s">
        <v>964</v>
      </c>
      <c r="M175" s="562" t="s">
        <v>970</v>
      </c>
      <c r="N175" s="562">
        <v>1</v>
      </c>
      <c r="O175" s="562">
        <v>1</v>
      </c>
      <c r="P175" s="562">
        <v>1</v>
      </c>
      <c r="Q175" s="562">
        <v>1</v>
      </c>
      <c r="R175" s="562">
        <v>1</v>
      </c>
      <c r="S175" s="562">
        <v>1</v>
      </c>
      <c r="T175" s="562">
        <v>0</v>
      </c>
      <c r="U175" s="562">
        <v>0</v>
      </c>
      <c r="V175" s="562">
        <v>0</v>
      </c>
      <c r="W175" s="563">
        <v>69718.34</v>
      </c>
      <c r="X175" s="563">
        <v>0</v>
      </c>
      <c r="Y175" s="563">
        <v>0</v>
      </c>
      <c r="Z175" s="563">
        <v>344.52</v>
      </c>
      <c r="AA175" s="563">
        <v>0</v>
      </c>
      <c r="AB175" s="563">
        <v>0</v>
      </c>
      <c r="AC175" s="563">
        <v>0</v>
      </c>
      <c r="AD175" s="563"/>
      <c r="AE175" s="563">
        <v>69718.34</v>
      </c>
      <c r="AF175" s="564">
        <v>43735</v>
      </c>
      <c r="AG175" s="564">
        <v>46657</v>
      </c>
      <c r="AH175" s="563">
        <v>104577.5</v>
      </c>
      <c r="AI175" s="565">
        <f t="shared" si="5"/>
        <v>1.5780821917808219</v>
      </c>
      <c r="AJ175" s="565">
        <v>8.0054794520547894</v>
      </c>
      <c r="AK175" s="566">
        <v>5.9299999999999999E-2</v>
      </c>
      <c r="AL175" s="567">
        <f t="shared" si="6"/>
        <v>1.5780821917808219</v>
      </c>
      <c r="AM175" s="567">
        <v>8.0054794520547894</v>
      </c>
      <c r="AN175" s="568">
        <v>5.9299999999999999E-2</v>
      </c>
      <c r="AO175" s="562" t="s">
        <v>977</v>
      </c>
      <c r="AP175" s="562" t="s">
        <v>978</v>
      </c>
    </row>
    <row r="176" spans="1:42" s="562" customFormat="1" ht="12" x14ac:dyDescent="0.25">
      <c r="A176" s="562" t="s">
        <v>1319</v>
      </c>
      <c r="B176" s="562" t="s">
        <v>1320</v>
      </c>
      <c r="C176" s="562">
        <v>7</v>
      </c>
      <c r="D176" s="562" t="s">
        <v>30</v>
      </c>
      <c r="E176" s="562" t="s">
        <v>958</v>
      </c>
      <c r="F176" s="562" t="s">
        <v>959</v>
      </c>
      <c r="G176" s="562" t="s">
        <v>1207</v>
      </c>
      <c r="H176" s="562" t="s">
        <v>974</v>
      </c>
      <c r="I176" s="562" t="s">
        <v>1208</v>
      </c>
      <c r="J176" s="562" t="s">
        <v>4998</v>
      </c>
      <c r="K176" s="562" t="s">
        <v>1209</v>
      </c>
      <c r="L176" s="562" t="s">
        <v>964</v>
      </c>
      <c r="M176" s="562" t="s">
        <v>970</v>
      </c>
      <c r="N176" s="562">
        <v>1</v>
      </c>
      <c r="O176" s="562">
        <v>1</v>
      </c>
      <c r="P176" s="562">
        <v>1</v>
      </c>
      <c r="Q176" s="562">
        <v>1</v>
      </c>
      <c r="R176" s="562">
        <v>1</v>
      </c>
      <c r="S176" s="562">
        <v>1</v>
      </c>
      <c r="T176" s="562">
        <v>0</v>
      </c>
      <c r="U176" s="562">
        <v>0</v>
      </c>
      <c r="V176" s="562">
        <v>0</v>
      </c>
      <c r="W176" s="563">
        <v>1553765</v>
      </c>
      <c r="X176" s="563">
        <v>0</v>
      </c>
      <c r="Y176" s="563">
        <v>0</v>
      </c>
      <c r="Z176" s="563">
        <v>7302.7</v>
      </c>
      <c r="AA176" s="563">
        <v>0</v>
      </c>
      <c r="AB176" s="563">
        <v>0</v>
      </c>
      <c r="AC176" s="563">
        <v>0</v>
      </c>
      <c r="AD176" s="563"/>
      <c r="AE176" s="563">
        <v>1553765</v>
      </c>
      <c r="AF176" s="564">
        <v>43735</v>
      </c>
      <c r="AG176" s="564">
        <v>46292</v>
      </c>
      <c r="AH176" s="563">
        <v>3107530</v>
      </c>
      <c r="AI176" s="565">
        <f t="shared" si="5"/>
        <v>0.57808219178082187</v>
      </c>
      <c r="AJ176" s="565">
        <v>7.0054794520547903</v>
      </c>
      <c r="AK176" s="566">
        <v>5.6399999999999999E-2</v>
      </c>
      <c r="AL176" s="567">
        <f t="shared" si="6"/>
        <v>0.57808219178082187</v>
      </c>
      <c r="AM176" s="567">
        <v>7.0054794520547903</v>
      </c>
      <c r="AN176" s="568">
        <v>5.6399999999999999E-2</v>
      </c>
      <c r="AO176" s="562" t="s">
        <v>977</v>
      </c>
      <c r="AP176" s="562" t="s">
        <v>978</v>
      </c>
    </row>
    <row r="177" spans="1:42" s="562" customFormat="1" ht="12" x14ac:dyDescent="0.25">
      <c r="A177" s="562" t="s">
        <v>1321</v>
      </c>
      <c r="B177" s="562" t="s">
        <v>1320</v>
      </c>
      <c r="C177" s="562">
        <v>8</v>
      </c>
      <c r="D177" s="562" t="s">
        <v>30</v>
      </c>
      <c r="E177" s="562" t="s">
        <v>958</v>
      </c>
      <c r="F177" s="562" t="s">
        <v>959</v>
      </c>
      <c r="G177" s="562" t="s">
        <v>1207</v>
      </c>
      <c r="H177" s="562" t="s">
        <v>974</v>
      </c>
      <c r="I177" s="562" t="s">
        <v>1208</v>
      </c>
      <c r="J177" s="562" t="s">
        <v>4998</v>
      </c>
      <c r="K177" s="562" t="s">
        <v>1209</v>
      </c>
      <c r="L177" s="562" t="s">
        <v>964</v>
      </c>
      <c r="M177" s="562" t="s">
        <v>970</v>
      </c>
      <c r="N177" s="562">
        <v>1</v>
      </c>
      <c r="O177" s="562">
        <v>1</v>
      </c>
      <c r="P177" s="562">
        <v>1</v>
      </c>
      <c r="Q177" s="562">
        <v>1</v>
      </c>
      <c r="R177" s="562">
        <v>1</v>
      </c>
      <c r="S177" s="562">
        <v>1</v>
      </c>
      <c r="T177" s="562">
        <v>0</v>
      </c>
      <c r="U177" s="562">
        <v>0</v>
      </c>
      <c r="V177" s="562">
        <v>0</v>
      </c>
      <c r="W177" s="563">
        <v>840750</v>
      </c>
      <c r="X177" s="563">
        <v>0</v>
      </c>
      <c r="Y177" s="563">
        <v>0</v>
      </c>
      <c r="Z177" s="563">
        <v>4154.71</v>
      </c>
      <c r="AA177" s="563">
        <v>0</v>
      </c>
      <c r="AB177" s="563">
        <v>0</v>
      </c>
      <c r="AC177" s="563">
        <v>0</v>
      </c>
      <c r="AD177" s="563"/>
      <c r="AE177" s="563">
        <v>840750</v>
      </c>
      <c r="AF177" s="564">
        <v>43735</v>
      </c>
      <c r="AG177" s="564">
        <v>46657</v>
      </c>
      <c r="AH177" s="563">
        <v>1261125</v>
      </c>
      <c r="AI177" s="565">
        <f t="shared" si="5"/>
        <v>1.5780821917808219</v>
      </c>
      <c r="AJ177" s="565">
        <v>8.0054794520547894</v>
      </c>
      <c r="AK177" s="566">
        <v>5.9299999999999999E-2</v>
      </c>
      <c r="AL177" s="567">
        <f t="shared" si="6"/>
        <v>1.5780821917808219</v>
      </c>
      <c r="AM177" s="567">
        <v>8.0054794520547894</v>
      </c>
      <c r="AN177" s="568">
        <v>5.9299999999999999E-2</v>
      </c>
      <c r="AO177" s="562" t="s">
        <v>977</v>
      </c>
      <c r="AP177" s="562" t="s">
        <v>978</v>
      </c>
    </row>
    <row r="178" spans="1:42" s="562" customFormat="1" ht="12" x14ac:dyDescent="0.25">
      <c r="A178" s="562" t="s">
        <v>1322</v>
      </c>
      <c r="B178" s="562" t="s">
        <v>1320</v>
      </c>
      <c r="C178" s="562">
        <v>9</v>
      </c>
      <c r="D178" s="562" t="s">
        <v>30</v>
      </c>
      <c r="E178" s="562" t="s">
        <v>958</v>
      </c>
      <c r="F178" s="562" t="s">
        <v>959</v>
      </c>
      <c r="G178" s="562" t="s">
        <v>1207</v>
      </c>
      <c r="H178" s="562" t="s">
        <v>974</v>
      </c>
      <c r="I178" s="562" t="s">
        <v>1208</v>
      </c>
      <c r="J178" s="562" t="s">
        <v>4998</v>
      </c>
      <c r="K178" s="562" t="s">
        <v>1209</v>
      </c>
      <c r="L178" s="562" t="s">
        <v>964</v>
      </c>
      <c r="M178" s="562" t="s">
        <v>970</v>
      </c>
      <c r="N178" s="562">
        <v>1</v>
      </c>
      <c r="O178" s="562">
        <v>1</v>
      </c>
      <c r="P178" s="562">
        <v>1</v>
      </c>
      <c r="Q178" s="562">
        <v>1</v>
      </c>
      <c r="R178" s="562">
        <v>1</v>
      </c>
      <c r="S178" s="562">
        <v>1</v>
      </c>
      <c r="T178" s="562">
        <v>0</v>
      </c>
      <c r="U178" s="562">
        <v>0</v>
      </c>
      <c r="V178" s="562">
        <v>0</v>
      </c>
      <c r="W178" s="563">
        <v>119475</v>
      </c>
      <c r="X178" s="563">
        <v>0</v>
      </c>
      <c r="Y178" s="563">
        <v>0</v>
      </c>
      <c r="Z178" s="563">
        <v>618.28</v>
      </c>
      <c r="AA178" s="563">
        <v>0</v>
      </c>
      <c r="AB178" s="563">
        <v>0</v>
      </c>
      <c r="AC178" s="563">
        <v>0</v>
      </c>
      <c r="AD178" s="563"/>
      <c r="AE178" s="563">
        <v>119475</v>
      </c>
      <c r="AF178" s="564">
        <v>43735</v>
      </c>
      <c r="AG178" s="564">
        <v>47023</v>
      </c>
      <c r="AH178" s="563">
        <v>159300</v>
      </c>
      <c r="AI178" s="565">
        <f t="shared" si="5"/>
        <v>2.580821917808219</v>
      </c>
      <c r="AJ178" s="565">
        <v>9.0082191780821894</v>
      </c>
      <c r="AK178" s="566">
        <v>6.2100000000000002E-2</v>
      </c>
      <c r="AL178" s="567">
        <f t="shared" si="6"/>
        <v>2.580821917808219</v>
      </c>
      <c r="AM178" s="567">
        <v>9.0082191780821894</v>
      </c>
      <c r="AN178" s="568">
        <v>6.2100000000000002E-2</v>
      </c>
      <c r="AO178" s="562" t="s">
        <v>977</v>
      </c>
      <c r="AP178" s="562" t="s">
        <v>978</v>
      </c>
    </row>
    <row r="179" spans="1:42" s="562" customFormat="1" ht="12" x14ac:dyDescent="0.25">
      <c r="A179" s="562" t="s">
        <v>1323</v>
      </c>
      <c r="B179" s="562" t="s">
        <v>1324</v>
      </c>
      <c r="C179" s="562">
        <v>7</v>
      </c>
      <c r="D179" s="562" t="s">
        <v>30</v>
      </c>
      <c r="E179" s="562" t="s">
        <v>958</v>
      </c>
      <c r="F179" s="562" t="s">
        <v>959</v>
      </c>
      <c r="G179" s="562" t="s">
        <v>1207</v>
      </c>
      <c r="H179" s="562" t="s">
        <v>974</v>
      </c>
      <c r="I179" s="562" t="s">
        <v>1208</v>
      </c>
      <c r="J179" s="562" t="s">
        <v>4998</v>
      </c>
      <c r="K179" s="562" t="s">
        <v>1209</v>
      </c>
      <c r="L179" s="562" t="s">
        <v>964</v>
      </c>
      <c r="M179" s="562" t="s">
        <v>970</v>
      </c>
      <c r="N179" s="562">
        <v>1</v>
      </c>
      <c r="O179" s="562">
        <v>1</v>
      </c>
      <c r="P179" s="562">
        <v>1</v>
      </c>
      <c r="Q179" s="562">
        <v>1</v>
      </c>
      <c r="R179" s="562">
        <v>1</v>
      </c>
      <c r="S179" s="562">
        <v>1</v>
      </c>
      <c r="T179" s="562">
        <v>0</v>
      </c>
      <c r="U179" s="562">
        <v>0</v>
      </c>
      <c r="V179" s="562">
        <v>0</v>
      </c>
      <c r="W179" s="563">
        <v>1373372.5</v>
      </c>
      <c r="X179" s="563">
        <v>0</v>
      </c>
      <c r="Y179" s="563">
        <v>0</v>
      </c>
      <c r="Z179" s="563">
        <v>6454.85</v>
      </c>
      <c r="AA179" s="563">
        <v>0</v>
      </c>
      <c r="AB179" s="563">
        <v>0</v>
      </c>
      <c r="AC179" s="563">
        <v>0</v>
      </c>
      <c r="AD179" s="563"/>
      <c r="AE179" s="563">
        <v>1373372.5</v>
      </c>
      <c r="AF179" s="564">
        <v>43742</v>
      </c>
      <c r="AG179" s="564">
        <v>46299</v>
      </c>
      <c r="AH179" s="563">
        <v>2746745</v>
      </c>
      <c r="AI179" s="565">
        <f t="shared" si="5"/>
        <v>0.59726027397260273</v>
      </c>
      <c r="AJ179" s="565">
        <v>7.0054794520547903</v>
      </c>
      <c r="AK179" s="566">
        <v>5.6399999999999999E-2</v>
      </c>
      <c r="AL179" s="567">
        <f t="shared" si="6"/>
        <v>0.59726027397260273</v>
      </c>
      <c r="AM179" s="567">
        <v>7.0054794520547903</v>
      </c>
      <c r="AN179" s="568">
        <v>5.6399999999999999E-2</v>
      </c>
      <c r="AO179" s="562" t="s">
        <v>977</v>
      </c>
      <c r="AP179" s="562" t="s">
        <v>978</v>
      </c>
    </row>
    <row r="180" spans="1:42" s="562" customFormat="1" ht="12" x14ac:dyDescent="0.25">
      <c r="A180" s="562" t="s">
        <v>1325</v>
      </c>
      <c r="B180" s="562" t="s">
        <v>1324</v>
      </c>
      <c r="C180" s="562">
        <v>8</v>
      </c>
      <c r="D180" s="562" t="s">
        <v>30</v>
      </c>
      <c r="E180" s="562" t="s">
        <v>958</v>
      </c>
      <c r="F180" s="562" t="s">
        <v>959</v>
      </c>
      <c r="G180" s="562" t="s">
        <v>1207</v>
      </c>
      <c r="H180" s="562" t="s">
        <v>974</v>
      </c>
      <c r="I180" s="562" t="s">
        <v>1208</v>
      </c>
      <c r="J180" s="562" t="s">
        <v>4998</v>
      </c>
      <c r="K180" s="562" t="s">
        <v>1209</v>
      </c>
      <c r="L180" s="562" t="s">
        <v>964</v>
      </c>
      <c r="M180" s="562" t="s">
        <v>970</v>
      </c>
      <c r="N180" s="562">
        <v>1</v>
      </c>
      <c r="O180" s="562">
        <v>1</v>
      </c>
      <c r="P180" s="562">
        <v>1</v>
      </c>
      <c r="Q180" s="562">
        <v>1</v>
      </c>
      <c r="R180" s="562">
        <v>1</v>
      </c>
      <c r="S180" s="562">
        <v>1</v>
      </c>
      <c r="T180" s="562">
        <v>0</v>
      </c>
      <c r="U180" s="562">
        <v>0</v>
      </c>
      <c r="V180" s="562">
        <v>0</v>
      </c>
      <c r="W180" s="563">
        <v>1009490</v>
      </c>
      <c r="X180" s="563">
        <v>0</v>
      </c>
      <c r="Y180" s="563">
        <v>0</v>
      </c>
      <c r="Z180" s="563">
        <v>4988.5600000000004</v>
      </c>
      <c r="AA180" s="563">
        <v>0</v>
      </c>
      <c r="AB180" s="563">
        <v>0</v>
      </c>
      <c r="AC180" s="563">
        <v>0</v>
      </c>
      <c r="AD180" s="563"/>
      <c r="AE180" s="563">
        <v>1009490</v>
      </c>
      <c r="AF180" s="564">
        <v>43742</v>
      </c>
      <c r="AG180" s="564">
        <v>46664</v>
      </c>
      <c r="AH180" s="563">
        <v>1514235</v>
      </c>
      <c r="AI180" s="565">
        <f t="shared" si="5"/>
        <v>1.5972602739726027</v>
      </c>
      <c r="AJ180" s="565">
        <v>8.0054794520547894</v>
      </c>
      <c r="AK180" s="566">
        <v>5.9299999999999999E-2</v>
      </c>
      <c r="AL180" s="567">
        <f t="shared" si="6"/>
        <v>1.5972602739726027</v>
      </c>
      <c r="AM180" s="567">
        <v>8.0054794520547894</v>
      </c>
      <c r="AN180" s="568">
        <v>5.9299999999999999E-2</v>
      </c>
      <c r="AO180" s="562" t="s">
        <v>977</v>
      </c>
      <c r="AP180" s="562" t="s">
        <v>978</v>
      </c>
    </row>
    <row r="181" spans="1:42" s="562" customFormat="1" ht="12" x14ac:dyDescent="0.25">
      <c r="A181" s="562" t="s">
        <v>1326</v>
      </c>
      <c r="B181" s="562" t="s">
        <v>1324</v>
      </c>
      <c r="C181" s="562">
        <v>9</v>
      </c>
      <c r="D181" s="562" t="s">
        <v>30</v>
      </c>
      <c r="E181" s="562" t="s">
        <v>958</v>
      </c>
      <c r="F181" s="562" t="s">
        <v>959</v>
      </c>
      <c r="G181" s="562" t="s">
        <v>1207</v>
      </c>
      <c r="H181" s="562" t="s">
        <v>974</v>
      </c>
      <c r="I181" s="562" t="s">
        <v>1208</v>
      </c>
      <c r="J181" s="562" t="s">
        <v>4998</v>
      </c>
      <c r="K181" s="562" t="s">
        <v>1209</v>
      </c>
      <c r="L181" s="562" t="s">
        <v>964</v>
      </c>
      <c r="M181" s="562" t="s">
        <v>970</v>
      </c>
      <c r="N181" s="562">
        <v>1</v>
      </c>
      <c r="O181" s="562">
        <v>1</v>
      </c>
      <c r="P181" s="562">
        <v>1</v>
      </c>
      <c r="Q181" s="562">
        <v>1</v>
      </c>
      <c r="R181" s="562">
        <v>1</v>
      </c>
      <c r="S181" s="562">
        <v>1</v>
      </c>
      <c r="T181" s="562">
        <v>0</v>
      </c>
      <c r="U181" s="562">
        <v>0</v>
      </c>
      <c r="V181" s="562">
        <v>0</v>
      </c>
      <c r="W181" s="563">
        <v>42480</v>
      </c>
      <c r="X181" s="563">
        <v>0</v>
      </c>
      <c r="Y181" s="563">
        <v>0</v>
      </c>
      <c r="Z181" s="563">
        <v>230.1</v>
      </c>
      <c r="AA181" s="563">
        <v>0</v>
      </c>
      <c r="AB181" s="563">
        <v>0</v>
      </c>
      <c r="AC181" s="563">
        <v>0</v>
      </c>
      <c r="AD181" s="563"/>
      <c r="AE181" s="563">
        <v>42480</v>
      </c>
      <c r="AF181" s="564">
        <v>43742</v>
      </c>
      <c r="AG181" s="564">
        <v>47395</v>
      </c>
      <c r="AH181" s="563">
        <v>53100</v>
      </c>
      <c r="AI181" s="565">
        <f t="shared" si="5"/>
        <v>3.6</v>
      </c>
      <c r="AJ181" s="565">
        <v>10.0082191780822</v>
      </c>
      <c r="AK181" s="566">
        <v>6.5000000000000002E-2</v>
      </c>
      <c r="AL181" s="567">
        <f t="shared" si="6"/>
        <v>3.6</v>
      </c>
      <c r="AM181" s="567">
        <v>10.0082191780822</v>
      </c>
      <c r="AN181" s="568">
        <v>6.5000000000000002E-2</v>
      </c>
      <c r="AO181" s="562" t="s">
        <v>977</v>
      </c>
      <c r="AP181" s="562" t="s">
        <v>978</v>
      </c>
    </row>
    <row r="182" spans="1:42" s="562" customFormat="1" ht="12" x14ac:dyDescent="0.25">
      <c r="A182" s="562" t="s">
        <v>1327</v>
      </c>
      <c r="B182" s="562" t="s">
        <v>1328</v>
      </c>
      <c r="C182" s="562">
        <v>7</v>
      </c>
      <c r="D182" s="562" t="s">
        <v>30</v>
      </c>
      <c r="E182" s="562" t="s">
        <v>958</v>
      </c>
      <c r="F182" s="562" t="s">
        <v>959</v>
      </c>
      <c r="G182" s="562" t="s">
        <v>1207</v>
      </c>
      <c r="H182" s="562" t="s">
        <v>974</v>
      </c>
      <c r="I182" s="562" t="s">
        <v>1208</v>
      </c>
      <c r="J182" s="562" t="s">
        <v>4998</v>
      </c>
      <c r="K182" s="562" t="s">
        <v>1209</v>
      </c>
      <c r="L182" s="562" t="s">
        <v>964</v>
      </c>
      <c r="M182" s="562" t="s">
        <v>970</v>
      </c>
      <c r="N182" s="562">
        <v>1</v>
      </c>
      <c r="O182" s="562">
        <v>1</v>
      </c>
      <c r="P182" s="562">
        <v>1</v>
      </c>
      <c r="Q182" s="562">
        <v>1</v>
      </c>
      <c r="R182" s="562">
        <v>1</v>
      </c>
      <c r="S182" s="562">
        <v>1</v>
      </c>
      <c r="T182" s="562">
        <v>0</v>
      </c>
      <c r="U182" s="562">
        <v>0</v>
      </c>
      <c r="V182" s="562">
        <v>0</v>
      </c>
      <c r="W182" s="563">
        <v>1447417.5</v>
      </c>
      <c r="X182" s="563">
        <v>0</v>
      </c>
      <c r="Y182" s="563">
        <v>0</v>
      </c>
      <c r="Z182" s="563">
        <v>6802.86</v>
      </c>
      <c r="AA182" s="563">
        <v>0</v>
      </c>
      <c r="AB182" s="563">
        <v>0</v>
      </c>
      <c r="AC182" s="563">
        <v>0</v>
      </c>
      <c r="AD182" s="563"/>
      <c r="AE182" s="563">
        <v>1447417.5</v>
      </c>
      <c r="AF182" s="564">
        <v>43753</v>
      </c>
      <c r="AG182" s="564">
        <v>46310</v>
      </c>
      <c r="AH182" s="563">
        <v>2894835</v>
      </c>
      <c r="AI182" s="565">
        <f t="shared" si="5"/>
        <v>0.62739726027397258</v>
      </c>
      <c r="AJ182" s="565">
        <v>7.0054794520547903</v>
      </c>
      <c r="AK182" s="566">
        <v>5.6399999999999999E-2</v>
      </c>
      <c r="AL182" s="567">
        <f t="shared" si="6"/>
        <v>0.62739726027397258</v>
      </c>
      <c r="AM182" s="567">
        <v>7.0054794520547903</v>
      </c>
      <c r="AN182" s="568">
        <v>5.6399999999999999E-2</v>
      </c>
      <c r="AO182" s="562" t="s">
        <v>977</v>
      </c>
      <c r="AP182" s="562" t="s">
        <v>978</v>
      </c>
    </row>
    <row r="183" spans="1:42" s="562" customFormat="1" ht="12" x14ac:dyDescent="0.25">
      <c r="A183" s="562" t="s">
        <v>1329</v>
      </c>
      <c r="B183" s="562" t="s">
        <v>1328</v>
      </c>
      <c r="C183" s="562">
        <v>8</v>
      </c>
      <c r="D183" s="562" t="s">
        <v>30</v>
      </c>
      <c r="E183" s="562" t="s">
        <v>958</v>
      </c>
      <c r="F183" s="562" t="s">
        <v>959</v>
      </c>
      <c r="G183" s="562" t="s">
        <v>1207</v>
      </c>
      <c r="H183" s="562" t="s">
        <v>974</v>
      </c>
      <c r="I183" s="562" t="s">
        <v>1208</v>
      </c>
      <c r="J183" s="562" t="s">
        <v>4998</v>
      </c>
      <c r="K183" s="562" t="s">
        <v>1209</v>
      </c>
      <c r="L183" s="562" t="s">
        <v>964</v>
      </c>
      <c r="M183" s="562" t="s">
        <v>970</v>
      </c>
      <c r="N183" s="562">
        <v>1</v>
      </c>
      <c r="O183" s="562">
        <v>1</v>
      </c>
      <c r="P183" s="562">
        <v>1</v>
      </c>
      <c r="Q183" s="562">
        <v>1</v>
      </c>
      <c r="R183" s="562">
        <v>1</v>
      </c>
      <c r="S183" s="562">
        <v>1</v>
      </c>
      <c r="T183" s="562">
        <v>0</v>
      </c>
      <c r="U183" s="562">
        <v>0</v>
      </c>
      <c r="V183" s="562">
        <v>0</v>
      </c>
      <c r="W183" s="563">
        <v>1056395</v>
      </c>
      <c r="X183" s="563">
        <v>0</v>
      </c>
      <c r="Y183" s="563">
        <v>0</v>
      </c>
      <c r="Z183" s="563">
        <v>5220.3500000000004</v>
      </c>
      <c r="AA183" s="563">
        <v>0</v>
      </c>
      <c r="AB183" s="563">
        <v>0</v>
      </c>
      <c r="AC183" s="563">
        <v>0</v>
      </c>
      <c r="AD183" s="563"/>
      <c r="AE183" s="563">
        <v>1056395</v>
      </c>
      <c r="AF183" s="564">
        <v>43753</v>
      </c>
      <c r="AG183" s="564">
        <v>46675</v>
      </c>
      <c r="AH183" s="563">
        <v>1584592.5</v>
      </c>
      <c r="AI183" s="565">
        <f t="shared" si="5"/>
        <v>1.6273972602739726</v>
      </c>
      <c r="AJ183" s="565">
        <v>8.0054794520547894</v>
      </c>
      <c r="AK183" s="566">
        <v>5.9299999999999999E-2</v>
      </c>
      <c r="AL183" s="567">
        <f t="shared" si="6"/>
        <v>1.6273972602739726</v>
      </c>
      <c r="AM183" s="567">
        <v>8.0054794520547894</v>
      </c>
      <c r="AN183" s="568">
        <v>5.9299999999999999E-2</v>
      </c>
      <c r="AO183" s="562" t="s">
        <v>977</v>
      </c>
      <c r="AP183" s="562" t="s">
        <v>978</v>
      </c>
    </row>
    <row r="184" spans="1:42" s="562" customFormat="1" ht="12" x14ac:dyDescent="0.25">
      <c r="A184" s="562" t="s">
        <v>1330</v>
      </c>
      <c r="B184" s="562" t="s">
        <v>1328</v>
      </c>
      <c r="C184" s="562">
        <v>9</v>
      </c>
      <c r="D184" s="562" t="s">
        <v>30</v>
      </c>
      <c r="E184" s="562" t="s">
        <v>958</v>
      </c>
      <c r="F184" s="562" t="s">
        <v>959</v>
      </c>
      <c r="G184" s="562" t="s">
        <v>1207</v>
      </c>
      <c r="H184" s="562" t="s">
        <v>974</v>
      </c>
      <c r="I184" s="562" t="s">
        <v>1208</v>
      </c>
      <c r="J184" s="562" t="s">
        <v>4998</v>
      </c>
      <c r="K184" s="562" t="s">
        <v>1209</v>
      </c>
      <c r="L184" s="562" t="s">
        <v>964</v>
      </c>
      <c r="M184" s="562" t="s">
        <v>970</v>
      </c>
      <c r="N184" s="562">
        <v>1</v>
      </c>
      <c r="O184" s="562">
        <v>1</v>
      </c>
      <c r="P184" s="562">
        <v>1</v>
      </c>
      <c r="Q184" s="562">
        <v>1</v>
      </c>
      <c r="R184" s="562">
        <v>1</v>
      </c>
      <c r="S184" s="562">
        <v>1</v>
      </c>
      <c r="T184" s="562">
        <v>0</v>
      </c>
      <c r="U184" s="562">
        <v>0</v>
      </c>
      <c r="V184" s="562">
        <v>0</v>
      </c>
      <c r="W184" s="563">
        <v>39825</v>
      </c>
      <c r="X184" s="563">
        <v>0</v>
      </c>
      <c r="Y184" s="563">
        <v>0</v>
      </c>
      <c r="Z184" s="563">
        <v>206.09</v>
      </c>
      <c r="AA184" s="563">
        <v>0</v>
      </c>
      <c r="AB184" s="563">
        <v>0</v>
      </c>
      <c r="AC184" s="563">
        <v>0</v>
      </c>
      <c r="AD184" s="563"/>
      <c r="AE184" s="563">
        <v>39825</v>
      </c>
      <c r="AF184" s="564">
        <v>43753</v>
      </c>
      <c r="AG184" s="564">
        <v>47041</v>
      </c>
      <c r="AH184" s="563">
        <v>53100</v>
      </c>
      <c r="AI184" s="565">
        <f t="shared" si="5"/>
        <v>2.6301369863013697</v>
      </c>
      <c r="AJ184" s="565">
        <v>9.0082191780821894</v>
      </c>
      <c r="AK184" s="566">
        <v>6.2100000000000002E-2</v>
      </c>
      <c r="AL184" s="567">
        <f t="shared" si="6"/>
        <v>2.6301369863013697</v>
      </c>
      <c r="AM184" s="567">
        <v>9.0082191780821894</v>
      </c>
      <c r="AN184" s="568">
        <v>6.2100000000000002E-2</v>
      </c>
      <c r="AO184" s="562" t="s">
        <v>977</v>
      </c>
      <c r="AP184" s="562" t="s">
        <v>978</v>
      </c>
    </row>
    <row r="185" spans="1:42" s="562" customFormat="1" ht="12" x14ac:dyDescent="0.25">
      <c r="A185" s="562" t="s">
        <v>1331</v>
      </c>
      <c r="B185" s="562" t="s">
        <v>1332</v>
      </c>
      <c r="C185" s="562">
        <v>6</v>
      </c>
      <c r="D185" s="562" t="s">
        <v>30</v>
      </c>
      <c r="E185" s="562" t="s">
        <v>958</v>
      </c>
      <c r="F185" s="562" t="s">
        <v>959</v>
      </c>
      <c r="G185" s="562" t="s">
        <v>1207</v>
      </c>
      <c r="H185" s="562" t="s">
        <v>974</v>
      </c>
      <c r="I185" s="562" t="s">
        <v>1208</v>
      </c>
      <c r="J185" s="562" t="s">
        <v>4998</v>
      </c>
      <c r="K185" s="562" t="s">
        <v>1209</v>
      </c>
      <c r="L185" s="562" t="s">
        <v>964</v>
      </c>
      <c r="M185" s="562" t="s">
        <v>970</v>
      </c>
      <c r="N185" s="562">
        <v>1</v>
      </c>
      <c r="O185" s="562">
        <v>1</v>
      </c>
      <c r="P185" s="562">
        <v>1</v>
      </c>
      <c r="Q185" s="562">
        <v>1</v>
      </c>
      <c r="R185" s="562">
        <v>1</v>
      </c>
      <c r="S185" s="562">
        <v>1</v>
      </c>
      <c r="T185" s="562">
        <v>0</v>
      </c>
      <c r="U185" s="562">
        <v>0</v>
      </c>
      <c r="V185" s="562">
        <v>0</v>
      </c>
      <c r="W185" s="563">
        <v>678573.75</v>
      </c>
      <c r="X185" s="563">
        <v>0</v>
      </c>
      <c r="Y185" s="563">
        <v>0</v>
      </c>
      <c r="Z185" s="563">
        <v>3189.3</v>
      </c>
      <c r="AA185" s="563">
        <v>0</v>
      </c>
      <c r="AB185" s="563">
        <v>0</v>
      </c>
      <c r="AC185" s="563">
        <v>0</v>
      </c>
      <c r="AD185" s="563"/>
      <c r="AE185" s="563">
        <v>678573.75</v>
      </c>
      <c r="AF185" s="564">
        <v>43759</v>
      </c>
      <c r="AG185" s="564">
        <v>46316</v>
      </c>
      <c r="AH185" s="563">
        <v>1357147.5</v>
      </c>
      <c r="AI185" s="565">
        <f t="shared" si="5"/>
        <v>0.64383561643835618</v>
      </c>
      <c r="AJ185" s="565">
        <v>7.0054794520547903</v>
      </c>
      <c r="AK185" s="566">
        <v>5.6399999999999999E-2</v>
      </c>
      <c r="AL185" s="567">
        <f t="shared" si="6"/>
        <v>0.64383561643835618</v>
      </c>
      <c r="AM185" s="567">
        <v>7.0054794520547903</v>
      </c>
      <c r="AN185" s="568">
        <v>5.6399999999999999E-2</v>
      </c>
      <c r="AO185" s="562" t="s">
        <v>977</v>
      </c>
      <c r="AP185" s="562" t="s">
        <v>978</v>
      </c>
    </row>
    <row r="186" spans="1:42" s="562" customFormat="1" ht="12" x14ac:dyDescent="0.25">
      <c r="A186" s="562" t="s">
        <v>1333</v>
      </c>
      <c r="B186" s="562" t="s">
        <v>1332</v>
      </c>
      <c r="C186" s="562">
        <v>7</v>
      </c>
      <c r="D186" s="562" t="s">
        <v>30</v>
      </c>
      <c r="E186" s="562" t="s">
        <v>958</v>
      </c>
      <c r="F186" s="562" t="s">
        <v>959</v>
      </c>
      <c r="G186" s="562" t="s">
        <v>1207</v>
      </c>
      <c r="H186" s="562" t="s">
        <v>974</v>
      </c>
      <c r="I186" s="562" t="s">
        <v>1208</v>
      </c>
      <c r="J186" s="562" t="s">
        <v>4998</v>
      </c>
      <c r="K186" s="562" t="s">
        <v>1209</v>
      </c>
      <c r="L186" s="562" t="s">
        <v>964</v>
      </c>
      <c r="M186" s="562" t="s">
        <v>970</v>
      </c>
      <c r="N186" s="562">
        <v>1</v>
      </c>
      <c r="O186" s="562">
        <v>1</v>
      </c>
      <c r="P186" s="562">
        <v>1</v>
      </c>
      <c r="Q186" s="562">
        <v>1</v>
      </c>
      <c r="R186" s="562">
        <v>1</v>
      </c>
      <c r="S186" s="562">
        <v>1</v>
      </c>
      <c r="T186" s="562">
        <v>0</v>
      </c>
      <c r="U186" s="562">
        <v>0</v>
      </c>
      <c r="V186" s="562">
        <v>0</v>
      </c>
      <c r="W186" s="563">
        <v>465510</v>
      </c>
      <c r="X186" s="563">
        <v>0</v>
      </c>
      <c r="Y186" s="563">
        <v>0</v>
      </c>
      <c r="Z186" s="563">
        <v>2300.4</v>
      </c>
      <c r="AA186" s="563">
        <v>0</v>
      </c>
      <c r="AB186" s="563">
        <v>0</v>
      </c>
      <c r="AC186" s="563">
        <v>0</v>
      </c>
      <c r="AD186" s="563"/>
      <c r="AE186" s="563">
        <v>465510</v>
      </c>
      <c r="AF186" s="564">
        <v>43759</v>
      </c>
      <c r="AG186" s="564">
        <v>46681</v>
      </c>
      <c r="AH186" s="563">
        <v>698265</v>
      </c>
      <c r="AI186" s="565">
        <f t="shared" si="5"/>
        <v>1.6438356164383561</v>
      </c>
      <c r="AJ186" s="565">
        <v>8.0054794520547894</v>
      </c>
      <c r="AK186" s="566">
        <v>5.9299999999999999E-2</v>
      </c>
      <c r="AL186" s="567">
        <f t="shared" si="6"/>
        <v>1.6438356164383561</v>
      </c>
      <c r="AM186" s="567">
        <v>8.0054794520547894</v>
      </c>
      <c r="AN186" s="568">
        <v>5.9299999999999999E-2</v>
      </c>
      <c r="AO186" s="562" t="s">
        <v>977</v>
      </c>
      <c r="AP186" s="562" t="s">
        <v>978</v>
      </c>
    </row>
    <row r="187" spans="1:42" s="562" customFormat="1" ht="12" x14ac:dyDescent="0.25">
      <c r="A187" s="562" t="s">
        <v>1334</v>
      </c>
      <c r="B187" s="562" t="s">
        <v>1332</v>
      </c>
      <c r="C187" s="562">
        <v>8</v>
      </c>
      <c r="D187" s="562" t="s">
        <v>30</v>
      </c>
      <c r="E187" s="562" t="s">
        <v>958</v>
      </c>
      <c r="F187" s="562" t="s">
        <v>959</v>
      </c>
      <c r="G187" s="562" t="s">
        <v>1207</v>
      </c>
      <c r="H187" s="562" t="s">
        <v>974</v>
      </c>
      <c r="I187" s="562" t="s">
        <v>1208</v>
      </c>
      <c r="J187" s="562" t="s">
        <v>4998</v>
      </c>
      <c r="K187" s="562" t="s">
        <v>1209</v>
      </c>
      <c r="L187" s="562" t="s">
        <v>964</v>
      </c>
      <c r="M187" s="562" t="s">
        <v>970</v>
      </c>
      <c r="N187" s="562">
        <v>1</v>
      </c>
      <c r="O187" s="562">
        <v>1</v>
      </c>
      <c r="P187" s="562">
        <v>1</v>
      </c>
      <c r="Q187" s="562">
        <v>1</v>
      </c>
      <c r="R187" s="562">
        <v>1</v>
      </c>
      <c r="S187" s="562">
        <v>1</v>
      </c>
      <c r="T187" s="562">
        <v>0</v>
      </c>
      <c r="U187" s="562">
        <v>0</v>
      </c>
      <c r="V187" s="562">
        <v>0</v>
      </c>
      <c r="W187" s="563">
        <v>39825</v>
      </c>
      <c r="X187" s="563">
        <v>0</v>
      </c>
      <c r="Y187" s="563">
        <v>0</v>
      </c>
      <c r="Z187" s="563">
        <v>206.09</v>
      </c>
      <c r="AA187" s="563">
        <v>0</v>
      </c>
      <c r="AB187" s="563">
        <v>0</v>
      </c>
      <c r="AC187" s="563">
        <v>0</v>
      </c>
      <c r="AD187" s="563"/>
      <c r="AE187" s="563">
        <v>39825</v>
      </c>
      <c r="AF187" s="564">
        <v>43759</v>
      </c>
      <c r="AG187" s="564">
        <v>47047</v>
      </c>
      <c r="AH187" s="563">
        <v>53100</v>
      </c>
      <c r="AI187" s="565">
        <f t="shared" si="5"/>
        <v>2.6465753424657534</v>
      </c>
      <c r="AJ187" s="565">
        <v>9.0082191780821894</v>
      </c>
      <c r="AK187" s="566">
        <v>6.2100000000000002E-2</v>
      </c>
      <c r="AL187" s="567">
        <f t="shared" si="6"/>
        <v>2.6465753424657534</v>
      </c>
      <c r="AM187" s="567">
        <v>9.0082191780821894</v>
      </c>
      <c r="AN187" s="568">
        <v>6.2100000000000002E-2</v>
      </c>
      <c r="AO187" s="562" t="s">
        <v>977</v>
      </c>
      <c r="AP187" s="562" t="s">
        <v>978</v>
      </c>
    </row>
    <row r="188" spans="1:42" s="562" customFormat="1" ht="12" x14ac:dyDescent="0.25">
      <c r="A188" s="562" t="s">
        <v>1335</v>
      </c>
      <c r="B188" s="562" t="s">
        <v>1336</v>
      </c>
      <c r="C188" s="562">
        <v>4</v>
      </c>
      <c r="D188" s="562" t="s">
        <v>30</v>
      </c>
      <c r="E188" s="562" t="s">
        <v>958</v>
      </c>
      <c r="F188" s="562" t="s">
        <v>959</v>
      </c>
      <c r="G188" s="562" t="s">
        <v>1207</v>
      </c>
      <c r="H188" s="562" t="s">
        <v>974</v>
      </c>
      <c r="I188" s="562" t="s">
        <v>1208</v>
      </c>
      <c r="J188" s="562" t="s">
        <v>4998</v>
      </c>
      <c r="K188" s="562" t="s">
        <v>1209</v>
      </c>
      <c r="L188" s="562" t="s">
        <v>964</v>
      </c>
      <c r="M188" s="562" t="s">
        <v>970</v>
      </c>
      <c r="N188" s="562">
        <v>1</v>
      </c>
      <c r="O188" s="562">
        <v>1</v>
      </c>
      <c r="P188" s="562">
        <v>1</v>
      </c>
      <c r="Q188" s="562">
        <v>1</v>
      </c>
      <c r="R188" s="562">
        <v>1</v>
      </c>
      <c r="S188" s="562">
        <v>1</v>
      </c>
      <c r="T188" s="562">
        <v>0</v>
      </c>
      <c r="U188" s="562">
        <v>0</v>
      </c>
      <c r="V188" s="562">
        <v>0</v>
      </c>
      <c r="W188" s="563">
        <v>116598.75</v>
      </c>
      <c r="X188" s="563">
        <v>0</v>
      </c>
      <c r="Y188" s="563">
        <v>0</v>
      </c>
      <c r="Z188" s="563">
        <v>0</v>
      </c>
      <c r="AA188" s="563">
        <v>0</v>
      </c>
      <c r="AB188" s="563">
        <v>0</v>
      </c>
      <c r="AC188" s="563">
        <v>0</v>
      </c>
      <c r="AD188" s="563"/>
      <c r="AE188" s="563">
        <v>116598.75</v>
      </c>
      <c r="AF188" s="564">
        <v>43766</v>
      </c>
      <c r="AG188" s="564">
        <v>47054</v>
      </c>
      <c r="AH188" s="563">
        <v>155465</v>
      </c>
      <c r="AI188" s="565">
        <f t="shared" si="5"/>
        <v>2.6657534246575341</v>
      </c>
      <c r="AJ188" s="565">
        <v>9.0082191780821894</v>
      </c>
      <c r="AK188" s="566">
        <v>6.2100000000000002E-2</v>
      </c>
      <c r="AL188" s="567">
        <f t="shared" si="6"/>
        <v>2.6657534246575341</v>
      </c>
      <c r="AM188" s="567">
        <v>9.0082191780821894</v>
      </c>
      <c r="AN188" s="568">
        <v>6.2100000000000002E-2</v>
      </c>
      <c r="AO188" s="562" t="s">
        <v>977</v>
      </c>
      <c r="AP188" s="562" t="s">
        <v>978</v>
      </c>
    </row>
    <row r="189" spans="1:42" s="562" customFormat="1" ht="12" x14ac:dyDescent="0.25">
      <c r="A189" s="562" t="s">
        <v>1337</v>
      </c>
      <c r="B189" s="562" t="s">
        <v>1336</v>
      </c>
      <c r="C189" s="562">
        <v>5</v>
      </c>
      <c r="D189" s="562" t="s">
        <v>30</v>
      </c>
      <c r="E189" s="562" t="s">
        <v>958</v>
      </c>
      <c r="F189" s="562" t="s">
        <v>959</v>
      </c>
      <c r="G189" s="562" t="s">
        <v>1207</v>
      </c>
      <c r="H189" s="562" t="s">
        <v>974</v>
      </c>
      <c r="I189" s="562" t="s">
        <v>1208</v>
      </c>
      <c r="J189" s="562" t="s">
        <v>4998</v>
      </c>
      <c r="K189" s="562" t="s">
        <v>1209</v>
      </c>
      <c r="L189" s="562" t="s">
        <v>964</v>
      </c>
      <c r="M189" s="562" t="s">
        <v>970</v>
      </c>
      <c r="N189" s="562">
        <v>1</v>
      </c>
      <c r="O189" s="562">
        <v>1</v>
      </c>
      <c r="P189" s="562">
        <v>1</v>
      </c>
      <c r="Q189" s="562">
        <v>1</v>
      </c>
      <c r="R189" s="562">
        <v>1</v>
      </c>
      <c r="S189" s="562">
        <v>1</v>
      </c>
      <c r="T189" s="562">
        <v>0</v>
      </c>
      <c r="U189" s="562">
        <v>0</v>
      </c>
      <c r="V189" s="562">
        <v>0</v>
      </c>
      <c r="W189" s="563">
        <v>34692</v>
      </c>
      <c r="X189" s="563">
        <v>0</v>
      </c>
      <c r="Y189" s="563">
        <v>0</v>
      </c>
      <c r="Z189" s="563">
        <v>0</v>
      </c>
      <c r="AA189" s="563">
        <v>0</v>
      </c>
      <c r="AB189" s="563">
        <v>0</v>
      </c>
      <c r="AC189" s="563">
        <v>0</v>
      </c>
      <c r="AD189" s="563"/>
      <c r="AE189" s="563">
        <v>34692</v>
      </c>
      <c r="AF189" s="564">
        <v>43766</v>
      </c>
      <c r="AG189" s="564">
        <v>47419</v>
      </c>
      <c r="AH189" s="563">
        <v>43365</v>
      </c>
      <c r="AI189" s="565">
        <f t="shared" si="5"/>
        <v>3.6657534246575341</v>
      </c>
      <c r="AJ189" s="565">
        <v>10.0082191780822</v>
      </c>
      <c r="AK189" s="566">
        <v>6.5000000000000002E-2</v>
      </c>
      <c r="AL189" s="567">
        <f t="shared" si="6"/>
        <v>3.6657534246575341</v>
      </c>
      <c r="AM189" s="567">
        <v>10.0082191780822</v>
      </c>
      <c r="AN189" s="568">
        <v>6.5000000000000002E-2</v>
      </c>
      <c r="AO189" s="562" t="s">
        <v>977</v>
      </c>
      <c r="AP189" s="562" t="s">
        <v>978</v>
      </c>
    </row>
    <row r="190" spans="1:42" s="562" customFormat="1" ht="12" x14ac:dyDescent="0.25">
      <c r="A190" s="562" t="s">
        <v>1338</v>
      </c>
      <c r="B190" s="562" t="s">
        <v>1339</v>
      </c>
      <c r="C190" s="562">
        <v>7</v>
      </c>
      <c r="D190" s="562" t="s">
        <v>30</v>
      </c>
      <c r="E190" s="562" t="s">
        <v>958</v>
      </c>
      <c r="F190" s="562" t="s">
        <v>959</v>
      </c>
      <c r="G190" s="562" t="s">
        <v>1207</v>
      </c>
      <c r="H190" s="562" t="s">
        <v>974</v>
      </c>
      <c r="I190" s="562" t="s">
        <v>1208</v>
      </c>
      <c r="J190" s="562" t="s">
        <v>4998</v>
      </c>
      <c r="K190" s="562" t="s">
        <v>1209</v>
      </c>
      <c r="L190" s="562" t="s">
        <v>964</v>
      </c>
      <c r="M190" s="562" t="s">
        <v>970</v>
      </c>
      <c r="N190" s="562">
        <v>1</v>
      </c>
      <c r="O190" s="562">
        <v>1</v>
      </c>
      <c r="P190" s="562">
        <v>1</v>
      </c>
      <c r="Q190" s="562">
        <v>1</v>
      </c>
      <c r="R190" s="562">
        <v>1</v>
      </c>
      <c r="S190" s="562">
        <v>1</v>
      </c>
      <c r="T190" s="562">
        <v>0</v>
      </c>
      <c r="U190" s="562">
        <v>0</v>
      </c>
      <c r="V190" s="562">
        <v>0</v>
      </c>
      <c r="W190" s="563">
        <v>853877.5</v>
      </c>
      <c r="X190" s="563">
        <v>0</v>
      </c>
      <c r="Y190" s="563">
        <v>0</v>
      </c>
      <c r="Z190" s="563">
        <v>0</v>
      </c>
      <c r="AA190" s="563">
        <v>0</v>
      </c>
      <c r="AB190" s="563">
        <v>0</v>
      </c>
      <c r="AC190" s="563">
        <v>0</v>
      </c>
      <c r="AD190" s="563"/>
      <c r="AE190" s="563">
        <v>853877.5</v>
      </c>
      <c r="AF190" s="564">
        <v>43766</v>
      </c>
      <c r="AG190" s="564">
        <v>46323</v>
      </c>
      <c r="AH190" s="563">
        <v>1707755</v>
      </c>
      <c r="AI190" s="565">
        <f t="shared" si="5"/>
        <v>0.66301369863013704</v>
      </c>
      <c r="AJ190" s="565">
        <v>7.0054794520547903</v>
      </c>
      <c r="AK190" s="566">
        <v>5.6399999999999999E-2</v>
      </c>
      <c r="AL190" s="567">
        <f t="shared" si="6"/>
        <v>0.66301369863013704</v>
      </c>
      <c r="AM190" s="567">
        <v>7.0054794520547903</v>
      </c>
      <c r="AN190" s="568">
        <v>5.6399999999999999E-2</v>
      </c>
      <c r="AO190" s="562" t="s">
        <v>977</v>
      </c>
      <c r="AP190" s="562" t="s">
        <v>978</v>
      </c>
    </row>
    <row r="191" spans="1:42" s="562" customFormat="1" ht="12" x14ac:dyDescent="0.25">
      <c r="A191" s="562" t="s">
        <v>1340</v>
      </c>
      <c r="B191" s="562" t="s">
        <v>1339</v>
      </c>
      <c r="C191" s="562">
        <v>8</v>
      </c>
      <c r="D191" s="562" t="s">
        <v>30</v>
      </c>
      <c r="E191" s="562" t="s">
        <v>958</v>
      </c>
      <c r="F191" s="562" t="s">
        <v>959</v>
      </c>
      <c r="G191" s="562" t="s">
        <v>1207</v>
      </c>
      <c r="H191" s="562" t="s">
        <v>974</v>
      </c>
      <c r="I191" s="562" t="s">
        <v>1208</v>
      </c>
      <c r="J191" s="562" t="s">
        <v>4998</v>
      </c>
      <c r="K191" s="562" t="s">
        <v>1209</v>
      </c>
      <c r="L191" s="562" t="s">
        <v>964</v>
      </c>
      <c r="M191" s="562" t="s">
        <v>970</v>
      </c>
      <c r="N191" s="562">
        <v>1</v>
      </c>
      <c r="O191" s="562">
        <v>1</v>
      </c>
      <c r="P191" s="562">
        <v>1</v>
      </c>
      <c r="Q191" s="562">
        <v>1</v>
      </c>
      <c r="R191" s="562">
        <v>1</v>
      </c>
      <c r="S191" s="562">
        <v>1</v>
      </c>
      <c r="T191" s="562">
        <v>0</v>
      </c>
      <c r="U191" s="562">
        <v>0</v>
      </c>
      <c r="V191" s="562">
        <v>0</v>
      </c>
      <c r="W191" s="563">
        <v>719996.67</v>
      </c>
      <c r="X191" s="563">
        <v>0</v>
      </c>
      <c r="Y191" s="563">
        <v>0</v>
      </c>
      <c r="Z191" s="563">
        <v>0</v>
      </c>
      <c r="AA191" s="563">
        <v>0</v>
      </c>
      <c r="AB191" s="563">
        <v>0</v>
      </c>
      <c r="AC191" s="563">
        <v>0</v>
      </c>
      <c r="AD191" s="563"/>
      <c r="AE191" s="563">
        <v>719996.67</v>
      </c>
      <c r="AF191" s="564">
        <v>43766</v>
      </c>
      <c r="AG191" s="564">
        <v>46688</v>
      </c>
      <c r="AH191" s="563">
        <v>1079995</v>
      </c>
      <c r="AI191" s="565">
        <f t="shared" si="5"/>
        <v>1.6630136986301369</v>
      </c>
      <c r="AJ191" s="565">
        <v>8.0054794520547894</v>
      </c>
      <c r="AK191" s="566">
        <v>5.9299999999999999E-2</v>
      </c>
      <c r="AL191" s="567">
        <f t="shared" si="6"/>
        <v>1.6630136986301369</v>
      </c>
      <c r="AM191" s="567">
        <v>8.0054794520547894</v>
      </c>
      <c r="AN191" s="568">
        <v>5.9299999999999999E-2</v>
      </c>
      <c r="AO191" s="562" t="s">
        <v>977</v>
      </c>
      <c r="AP191" s="562" t="s">
        <v>978</v>
      </c>
    </row>
    <row r="192" spans="1:42" s="562" customFormat="1" ht="12" x14ac:dyDescent="0.25">
      <c r="A192" s="562" t="s">
        <v>1341</v>
      </c>
      <c r="B192" s="562" t="s">
        <v>1339</v>
      </c>
      <c r="C192" s="562">
        <v>9</v>
      </c>
      <c r="D192" s="562" t="s">
        <v>30</v>
      </c>
      <c r="E192" s="562" t="s">
        <v>958</v>
      </c>
      <c r="F192" s="562" t="s">
        <v>959</v>
      </c>
      <c r="G192" s="562" t="s">
        <v>1207</v>
      </c>
      <c r="H192" s="562" t="s">
        <v>974</v>
      </c>
      <c r="I192" s="562" t="s">
        <v>1208</v>
      </c>
      <c r="J192" s="562" t="s">
        <v>4998</v>
      </c>
      <c r="K192" s="562" t="s">
        <v>1209</v>
      </c>
      <c r="L192" s="562" t="s">
        <v>964</v>
      </c>
      <c r="M192" s="562" t="s">
        <v>970</v>
      </c>
      <c r="N192" s="562">
        <v>1</v>
      </c>
      <c r="O192" s="562">
        <v>1</v>
      </c>
      <c r="P192" s="562">
        <v>1</v>
      </c>
      <c r="Q192" s="562">
        <v>1</v>
      </c>
      <c r="R192" s="562">
        <v>1</v>
      </c>
      <c r="S192" s="562">
        <v>1</v>
      </c>
      <c r="T192" s="562">
        <v>0</v>
      </c>
      <c r="U192" s="562">
        <v>0</v>
      </c>
      <c r="V192" s="562">
        <v>0</v>
      </c>
      <c r="W192" s="563">
        <v>79650</v>
      </c>
      <c r="X192" s="563">
        <v>0</v>
      </c>
      <c r="Y192" s="563">
        <v>0</v>
      </c>
      <c r="Z192" s="563">
        <v>0</v>
      </c>
      <c r="AA192" s="563">
        <v>0</v>
      </c>
      <c r="AB192" s="563">
        <v>0</v>
      </c>
      <c r="AC192" s="563">
        <v>0</v>
      </c>
      <c r="AD192" s="563"/>
      <c r="AE192" s="563">
        <v>79650</v>
      </c>
      <c r="AF192" s="564">
        <v>43766</v>
      </c>
      <c r="AG192" s="564">
        <v>47054</v>
      </c>
      <c r="AH192" s="563">
        <v>106200</v>
      </c>
      <c r="AI192" s="565">
        <f t="shared" si="5"/>
        <v>2.6657534246575341</v>
      </c>
      <c r="AJ192" s="565">
        <v>9.0082191780821894</v>
      </c>
      <c r="AK192" s="566">
        <v>6.2100000000000002E-2</v>
      </c>
      <c r="AL192" s="567">
        <f t="shared" si="6"/>
        <v>2.6657534246575341</v>
      </c>
      <c r="AM192" s="567">
        <v>9.0082191780821894</v>
      </c>
      <c r="AN192" s="568">
        <v>6.2100000000000002E-2</v>
      </c>
      <c r="AO192" s="562" t="s">
        <v>977</v>
      </c>
      <c r="AP192" s="562" t="s">
        <v>978</v>
      </c>
    </row>
    <row r="193" spans="1:42" s="562" customFormat="1" ht="12" x14ac:dyDescent="0.25">
      <c r="A193" s="562" t="s">
        <v>1675</v>
      </c>
      <c r="B193" s="562" t="s">
        <v>1676</v>
      </c>
      <c r="C193" s="562">
        <v>3</v>
      </c>
      <c r="D193" s="562" t="s">
        <v>30</v>
      </c>
      <c r="E193" s="562" t="s">
        <v>958</v>
      </c>
      <c r="F193" s="562" t="s">
        <v>959</v>
      </c>
      <c r="G193" s="562" t="s">
        <v>1659</v>
      </c>
      <c r="H193" s="562" t="s">
        <v>1660</v>
      </c>
      <c r="I193" s="562" t="s">
        <v>1661</v>
      </c>
      <c r="J193" s="562" t="s">
        <v>1662</v>
      </c>
      <c r="K193" s="562" t="s">
        <v>1663</v>
      </c>
      <c r="L193" s="562" t="s">
        <v>964</v>
      </c>
      <c r="M193" s="562" t="s">
        <v>970</v>
      </c>
      <c r="N193" s="562">
        <v>1</v>
      </c>
      <c r="O193" s="562">
        <v>1</v>
      </c>
      <c r="P193" s="562">
        <v>1</v>
      </c>
      <c r="Q193" s="562">
        <v>0</v>
      </c>
      <c r="R193" s="562">
        <v>0</v>
      </c>
      <c r="S193" s="562">
        <v>1</v>
      </c>
      <c r="T193" s="562">
        <v>1</v>
      </c>
      <c r="U193" s="562">
        <v>1</v>
      </c>
      <c r="V193" s="562">
        <v>0</v>
      </c>
      <c r="W193" s="563">
        <v>90000000</v>
      </c>
      <c r="X193" s="563">
        <v>0</v>
      </c>
      <c r="Y193" s="563">
        <v>0</v>
      </c>
      <c r="Z193" s="563">
        <v>0</v>
      </c>
      <c r="AA193" s="563">
        <v>0</v>
      </c>
      <c r="AB193" s="563">
        <v>0</v>
      </c>
      <c r="AC193" s="563">
        <v>0</v>
      </c>
      <c r="AD193" s="563"/>
      <c r="AE193" s="563">
        <v>90000000</v>
      </c>
      <c r="AF193" s="564">
        <v>43769</v>
      </c>
      <c r="AG193" s="564">
        <v>47422</v>
      </c>
      <c r="AH193" s="563">
        <v>220000000</v>
      </c>
      <c r="AI193" s="565">
        <f t="shared" si="5"/>
        <v>3.6739726027397261</v>
      </c>
      <c r="AJ193" s="565">
        <v>10.0082191780822</v>
      </c>
      <c r="AK193" s="566">
        <v>7.1499999999999994E-2</v>
      </c>
      <c r="AL193" s="567">
        <f t="shared" si="6"/>
        <v>3.6739726027397261</v>
      </c>
      <c r="AM193" s="567">
        <v>10.0082191780822</v>
      </c>
      <c r="AN193" s="568">
        <v>7.1499999999999994E-2</v>
      </c>
      <c r="AO193" s="562" t="s">
        <v>977</v>
      </c>
      <c r="AP193" s="562" t="s">
        <v>978</v>
      </c>
    </row>
    <row r="194" spans="1:42" s="562" customFormat="1" ht="12" x14ac:dyDescent="0.25">
      <c r="A194" s="562" t="s">
        <v>1342</v>
      </c>
      <c r="B194" s="562" t="s">
        <v>1343</v>
      </c>
      <c r="C194" s="562">
        <v>6</v>
      </c>
      <c r="D194" s="562" t="s">
        <v>30</v>
      </c>
      <c r="E194" s="562" t="s">
        <v>958</v>
      </c>
      <c r="F194" s="562" t="s">
        <v>959</v>
      </c>
      <c r="G194" s="562" t="s">
        <v>1207</v>
      </c>
      <c r="H194" s="562" t="s">
        <v>974</v>
      </c>
      <c r="I194" s="562" t="s">
        <v>1208</v>
      </c>
      <c r="J194" s="562" t="s">
        <v>4998</v>
      </c>
      <c r="K194" s="562" t="s">
        <v>1209</v>
      </c>
      <c r="L194" s="562" t="s">
        <v>964</v>
      </c>
      <c r="M194" s="562" t="s">
        <v>970</v>
      </c>
      <c r="N194" s="562">
        <v>1</v>
      </c>
      <c r="O194" s="562">
        <v>1</v>
      </c>
      <c r="P194" s="562">
        <v>1</v>
      </c>
      <c r="Q194" s="562">
        <v>1</v>
      </c>
      <c r="R194" s="562">
        <v>1</v>
      </c>
      <c r="S194" s="562">
        <v>1</v>
      </c>
      <c r="T194" s="562">
        <v>0</v>
      </c>
      <c r="U194" s="562">
        <v>0</v>
      </c>
      <c r="V194" s="562">
        <v>0</v>
      </c>
      <c r="W194" s="563">
        <v>520453.75</v>
      </c>
      <c r="X194" s="563">
        <v>0</v>
      </c>
      <c r="Y194" s="563">
        <v>0</v>
      </c>
      <c r="Z194" s="563">
        <v>2446.13</v>
      </c>
      <c r="AA194" s="563">
        <v>0</v>
      </c>
      <c r="AB194" s="563">
        <v>0</v>
      </c>
      <c r="AC194" s="563">
        <v>0</v>
      </c>
      <c r="AD194" s="563"/>
      <c r="AE194" s="563">
        <v>520453.75</v>
      </c>
      <c r="AF194" s="564">
        <v>43776</v>
      </c>
      <c r="AG194" s="564">
        <v>46333</v>
      </c>
      <c r="AH194" s="563">
        <v>1040907.5</v>
      </c>
      <c r="AI194" s="565">
        <f t="shared" si="5"/>
        <v>0.69041095890410964</v>
      </c>
      <c r="AJ194" s="565">
        <v>7.0054794520547903</v>
      </c>
      <c r="AK194" s="566">
        <v>5.6399999999999999E-2</v>
      </c>
      <c r="AL194" s="567">
        <f t="shared" si="6"/>
        <v>0.69041095890410964</v>
      </c>
      <c r="AM194" s="567">
        <v>7.0054794520547903</v>
      </c>
      <c r="AN194" s="568">
        <v>5.6399999999999999E-2</v>
      </c>
      <c r="AO194" s="562" t="s">
        <v>977</v>
      </c>
      <c r="AP194" s="562" t="s">
        <v>978</v>
      </c>
    </row>
    <row r="195" spans="1:42" s="562" customFormat="1" ht="12" x14ac:dyDescent="0.25">
      <c r="A195" s="562" t="s">
        <v>1344</v>
      </c>
      <c r="B195" s="562" t="s">
        <v>1343</v>
      </c>
      <c r="C195" s="562">
        <v>7</v>
      </c>
      <c r="D195" s="562" t="s">
        <v>30</v>
      </c>
      <c r="E195" s="562" t="s">
        <v>958</v>
      </c>
      <c r="F195" s="562" t="s">
        <v>959</v>
      </c>
      <c r="G195" s="562" t="s">
        <v>1207</v>
      </c>
      <c r="H195" s="562" t="s">
        <v>974</v>
      </c>
      <c r="I195" s="562" t="s">
        <v>1208</v>
      </c>
      <c r="J195" s="562" t="s">
        <v>4998</v>
      </c>
      <c r="K195" s="562" t="s">
        <v>1209</v>
      </c>
      <c r="L195" s="562" t="s">
        <v>964</v>
      </c>
      <c r="M195" s="562" t="s">
        <v>970</v>
      </c>
      <c r="N195" s="562">
        <v>1</v>
      </c>
      <c r="O195" s="562">
        <v>1</v>
      </c>
      <c r="P195" s="562">
        <v>1</v>
      </c>
      <c r="Q195" s="562">
        <v>1</v>
      </c>
      <c r="R195" s="562">
        <v>1</v>
      </c>
      <c r="S195" s="562">
        <v>1</v>
      </c>
      <c r="T195" s="562">
        <v>0</v>
      </c>
      <c r="U195" s="562">
        <v>0</v>
      </c>
      <c r="V195" s="562">
        <v>0</v>
      </c>
      <c r="W195" s="563">
        <v>332563.34000000003</v>
      </c>
      <c r="X195" s="563">
        <v>0</v>
      </c>
      <c r="Y195" s="563">
        <v>0</v>
      </c>
      <c r="Z195" s="563">
        <v>1643.42</v>
      </c>
      <c r="AA195" s="563">
        <v>0</v>
      </c>
      <c r="AB195" s="563">
        <v>0</v>
      </c>
      <c r="AC195" s="563">
        <v>0</v>
      </c>
      <c r="AD195" s="563"/>
      <c r="AE195" s="563">
        <v>332563.34000000003</v>
      </c>
      <c r="AF195" s="564">
        <v>43776</v>
      </c>
      <c r="AG195" s="564">
        <v>46698</v>
      </c>
      <c r="AH195" s="563">
        <v>498845</v>
      </c>
      <c r="AI195" s="565">
        <f t="shared" ref="AI195:AI258" si="7">+(AG195-$AQ$1)/365</f>
        <v>1.6904109589041096</v>
      </c>
      <c r="AJ195" s="565">
        <v>8.0054794520547894</v>
      </c>
      <c r="AK195" s="566">
        <v>5.9299999999999999E-2</v>
      </c>
      <c r="AL195" s="567">
        <f t="shared" si="6"/>
        <v>1.6904109589041096</v>
      </c>
      <c r="AM195" s="567">
        <v>8.0054794520547894</v>
      </c>
      <c r="AN195" s="568">
        <v>5.9299999999999999E-2</v>
      </c>
      <c r="AO195" s="562" t="s">
        <v>977</v>
      </c>
      <c r="AP195" s="562" t="s">
        <v>978</v>
      </c>
    </row>
    <row r="196" spans="1:42" s="562" customFormat="1" ht="12" x14ac:dyDescent="0.25">
      <c r="A196" s="562" t="s">
        <v>1345</v>
      </c>
      <c r="B196" s="562" t="s">
        <v>1343</v>
      </c>
      <c r="C196" s="562">
        <v>8</v>
      </c>
      <c r="D196" s="562" t="s">
        <v>30</v>
      </c>
      <c r="E196" s="562" t="s">
        <v>958</v>
      </c>
      <c r="F196" s="562" t="s">
        <v>959</v>
      </c>
      <c r="G196" s="562" t="s">
        <v>1207</v>
      </c>
      <c r="H196" s="562" t="s">
        <v>974</v>
      </c>
      <c r="I196" s="562" t="s">
        <v>1208</v>
      </c>
      <c r="J196" s="562" t="s">
        <v>4998</v>
      </c>
      <c r="K196" s="562" t="s">
        <v>1209</v>
      </c>
      <c r="L196" s="562" t="s">
        <v>964</v>
      </c>
      <c r="M196" s="562" t="s">
        <v>970</v>
      </c>
      <c r="N196" s="562">
        <v>1</v>
      </c>
      <c r="O196" s="562">
        <v>1</v>
      </c>
      <c r="P196" s="562">
        <v>1</v>
      </c>
      <c r="Q196" s="562">
        <v>1</v>
      </c>
      <c r="R196" s="562">
        <v>1</v>
      </c>
      <c r="S196" s="562">
        <v>1</v>
      </c>
      <c r="T196" s="562">
        <v>0</v>
      </c>
      <c r="U196" s="562">
        <v>0</v>
      </c>
      <c r="V196" s="562">
        <v>0</v>
      </c>
      <c r="W196" s="563">
        <v>42480</v>
      </c>
      <c r="X196" s="563">
        <v>0</v>
      </c>
      <c r="Y196" s="563">
        <v>0</v>
      </c>
      <c r="Z196" s="563">
        <v>230.1</v>
      </c>
      <c r="AA196" s="563">
        <v>0</v>
      </c>
      <c r="AB196" s="563">
        <v>0</v>
      </c>
      <c r="AC196" s="563">
        <v>0</v>
      </c>
      <c r="AD196" s="563"/>
      <c r="AE196" s="563">
        <v>42480</v>
      </c>
      <c r="AF196" s="564">
        <v>43776</v>
      </c>
      <c r="AG196" s="564">
        <v>47429</v>
      </c>
      <c r="AH196" s="563">
        <v>53100</v>
      </c>
      <c r="AI196" s="565">
        <f t="shared" si="7"/>
        <v>3.6931506849315068</v>
      </c>
      <c r="AJ196" s="565">
        <v>10.0082191780822</v>
      </c>
      <c r="AK196" s="566">
        <v>6.5000000000000002E-2</v>
      </c>
      <c r="AL196" s="567">
        <f t="shared" si="6"/>
        <v>3.6931506849315068</v>
      </c>
      <c r="AM196" s="567">
        <v>10.0082191780822</v>
      </c>
      <c r="AN196" s="568">
        <v>6.5000000000000002E-2</v>
      </c>
      <c r="AO196" s="562" t="s">
        <v>977</v>
      </c>
      <c r="AP196" s="562" t="s">
        <v>978</v>
      </c>
    </row>
    <row r="197" spans="1:42" s="562" customFormat="1" ht="12" x14ac:dyDescent="0.25">
      <c r="A197" s="562" t="s">
        <v>1346</v>
      </c>
      <c r="B197" s="562" t="s">
        <v>1347</v>
      </c>
      <c r="C197" s="562">
        <v>5</v>
      </c>
      <c r="D197" s="562" t="s">
        <v>30</v>
      </c>
      <c r="E197" s="562" t="s">
        <v>958</v>
      </c>
      <c r="F197" s="562" t="s">
        <v>959</v>
      </c>
      <c r="G197" s="562" t="s">
        <v>1207</v>
      </c>
      <c r="H197" s="562" t="s">
        <v>974</v>
      </c>
      <c r="I197" s="562" t="s">
        <v>1208</v>
      </c>
      <c r="J197" s="562" t="s">
        <v>4998</v>
      </c>
      <c r="K197" s="562" t="s">
        <v>1209</v>
      </c>
      <c r="L197" s="562" t="s">
        <v>964</v>
      </c>
      <c r="M197" s="562" t="s">
        <v>970</v>
      </c>
      <c r="N197" s="562">
        <v>1</v>
      </c>
      <c r="O197" s="562">
        <v>1</v>
      </c>
      <c r="P197" s="562">
        <v>1</v>
      </c>
      <c r="Q197" s="562">
        <v>1</v>
      </c>
      <c r="R197" s="562">
        <v>1</v>
      </c>
      <c r="S197" s="562">
        <v>1</v>
      </c>
      <c r="T197" s="562">
        <v>0</v>
      </c>
      <c r="U197" s="562">
        <v>0</v>
      </c>
      <c r="V197" s="562">
        <v>0</v>
      </c>
      <c r="W197" s="563">
        <v>181941.25</v>
      </c>
      <c r="X197" s="563">
        <v>0</v>
      </c>
      <c r="Y197" s="563">
        <v>0</v>
      </c>
      <c r="Z197" s="563">
        <v>855.12</v>
      </c>
      <c r="AA197" s="563">
        <v>0</v>
      </c>
      <c r="AB197" s="563">
        <v>0</v>
      </c>
      <c r="AC197" s="563">
        <v>0</v>
      </c>
      <c r="AD197" s="563"/>
      <c r="AE197" s="563">
        <v>181941.25</v>
      </c>
      <c r="AF197" s="564">
        <v>43780</v>
      </c>
      <c r="AG197" s="564">
        <v>46337</v>
      </c>
      <c r="AH197" s="563">
        <v>363882.5</v>
      </c>
      <c r="AI197" s="565">
        <f t="shared" si="7"/>
        <v>0.70136986301369864</v>
      </c>
      <c r="AJ197" s="565">
        <v>7.0054794520547903</v>
      </c>
      <c r="AK197" s="566">
        <v>5.6399999999999999E-2</v>
      </c>
      <c r="AL197" s="567">
        <f t="shared" si="6"/>
        <v>0.70136986301369864</v>
      </c>
      <c r="AM197" s="567">
        <v>7.0054794520547903</v>
      </c>
      <c r="AN197" s="568">
        <v>5.6399999999999999E-2</v>
      </c>
      <c r="AO197" s="562" t="s">
        <v>977</v>
      </c>
      <c r="AP197" s="562" t="s">
        <v>978</v>
      </c>
    </row>
    <row r="198" spans="1:42" s="562" customFormat="1" ht="12" x14ac:dyDescent="0.25">
      <c r="A198" s="562" t="s">
        <v>1348</v>
      </c>
      <c r="B198" s="562" t="s">
        <v>1347</v>
      </c>
      <c r="C198" s="562">
        <v>6</v>
      </c>
      <c r="D198" s="562" t="s">
        <v>30</v>
      </c>
      <c r="E198" s="562" t="s">
        <v>958</v>
      </c>
      <c r="F198" s="562" t="s">
        <v>959</v>
      </c>
      <c r="G198" s="562" t="s">
        <v>1207</v>
      </c>
      <c r="H198" s="562" t="s">
        <v>974</v>
      </c>
      <c r="I198" s="562" t="s">
        <v>1208</v>
      </c>
      <c r="J198" s="562" t="s">
        <v>4998</v>
      </c>
      <c r="K198" s="562" t="s">
        <v>1209</v>
      </c>
      <c r="L198" s="562" t="s">
        <v>964</v>
      </c>
      <c r="M198" s="562" t="s">
        <v>970</v>
      </c>
      <c r="N198" s="562">
        <v>1</v>
      </c>
      <c r="O198" s="562">
        <v>1</v>
      </c>
      <c r="P198" s="562">
        <v>1</v>
      </c>
      <c r="Q198" s="562">
        <v>1</v>
      </c>
      <c r="R198" s="562">
        <v>1</v>
      </c>
      <c r="S198" s="562">
        <v>1</v>
      </c>
      <c r="T198" s="562">
        <v>0</v>
      </c>
      <c r="U198" s="562">
        <v>0</v>
      </c>
      <c r="V198" s="562">
        <v>0</v>
      </c>
      <c r="W198" s="563">
        <v>525985</v>
      </c>
      <c r="X198" s="563">
        <v>0</v>
      </c>
      <c r="Y198" s="563">
        <v>0</v>
      </c>
      <c r="Z198" s="563">
        <v>2599.2399999999998</v>
      </c>
      <c r="AA198" s="563">
        <v>0</v>
      </c>
      <c r="AB198" s="563">
        <v>0</v>
      </c>
      <c r="AC198" s="563">
        <v>0</v>
      </c>
      <c r="AD198" s="563"/>
      <c r="AE198" s="563">
        <v>525985</v>
      </c>
      <c r="AF198" s="564">
        <v>43780</v>
      </c>
      <c r="AG198" s="564">
        <v>46702</v>
      </c>
      <c r="AH198" s="563">
        <v>788977.5</v>
      </c>
      <c r="AI198" s="565">
        <f t="shared" si="7"/>
        <v>1.7013698630136986</v>
      </c>
      <c r="AJ198" s="565">
        <v>8.0054794520547894</v>
      </c>
      <c r="AK198" s="566">
        <v>5.9299999999999999E-2</v>
      </c>
      <c r="AL198" s="567">
        <f t="shared" ref="AL198:AL261" si="8">+AI198</f>
        <v>1.7013698630136986</v>
      </c>
      <c r="AM198" s="567">
        <v>8.0054794520547894</v>
      </c>
      <c r="AN198" s="568">
        <v>5.9299999999999999E-2</v>
      </c>
      <c r="AO198" s="562" t="s">
        <v>977</v>
      </c>
      <c r="AP198" s="562" t="s">
        <v>978</v>
      </c>
    </row>
    <row r="199" spans="1:42" s="562" customFormat="1" ht="12" x14ac:dyDescent="0.25">
      <c r="A199" s="562" t="s">
        <v>1349</v>
      </c>
      <c r="B199" s="562" t="s">
        <v>1347</v>
      </c>
      <c r="C199" s="562">
        <v>7</v>
      </c>
      <c r="D199" s="562" t="s">
        <v>30</v>
      </c>
      <c r="E199" s="562" t="s">
        <v>958</v>
      </c>
      <c r="F199" s="562" t="s">
        <v>959</v>
      </c>
      <c r="G199" s="562" t="s">
        <v>1207</v>
      </c>
      <c r="H199" s="562" t="s">
        <v>974</v>
      </c>
      <c r="I199" s="562" t="s">
        <v>1208</v>
      </c>
      <c r="J199" s="562" t="s">
        <v>4998</v>
      </c>
      <c r="K199" s="562" t="s">
        <v>1209</v>
      </c>
      <c r="L199" s="562" t="s">
        <v>964</v>
      </c>
      <c r="M199" s="562" t="s">
        <v>970</v>
      </c>
      <c r="N199" s="562">
        <v>1</v>
      </c>
      <c r="O199" s="562">
        <v>1</v>
      </c>
      <c r="P199" s="562">
        <v>1</v>
      </c>
      <c r="Q199" s="562">
        <v>1</v>
      </c>
      <c r="R199" s="562">
        <v>1</v>
      </c>
      <c r="S199" s="562">
        <v>1</v>
      </c>
      <c r="T199" s="562">
        <v>0</v>
      </c>
      <c r="U199" s="562">
        <v>0</v>
      </c>
      <c r="V199" s="562">
        <v>0</v>
      </c>
      <c r="W199" s="563">
        <v>278775</v>
      </c>
      <c r="X199" s="563">
        <v>0</v>
      </c>
      <c r="Y199" s="563">
        <v>0</v>
      </c>
      <c r="Z199" s="563">
        <v>1442.66</v>
      </c>
      <c r="AA199" s="563">
        <v>0</v>
      </c>
      <c r="AB199" s="563">
        <v>0</v>
      </c>
      <c r="AC199" s="563">
        <v>0</v>
      </c>
      <c r="AD199" s="563"/>
      <c r="AE199" s="563">
        <v>278775</v>
      </c>
      <c r="AF199" s="564">
        <v>43780</v>
      </c>
      <c r="AG199" s="564">
        <v>47068</v>
      </c>
      <c r="AH199" s="563">
        <v>371700</v>
      </c>
      <c r="AI199" s="565">
        <f t="shared" si="7"/>
        <v>2.7041095890410958</v>
      </c>
      <c r="AJ199" s="565">
        <v>9.0082191780821894</v>
      </c>
      <c r="AK199" s="566">
        <v>6.2100000000000002E-2</v>
      </c>
      <c r="AL199" s="567">
        <f t="shared" si="8"/>
        <v>2.7041095890410958</v>
      </c>
      <c r="AM199" s="567">
        <v>9.0082191780821894</v>
      </c>
      <c r="AN199" s="568">
        <v>6.2100000000000002E-2</v>
      </c>
      <c r="AO199" s="562" t="s">
        <v>977</v>
      </c>
      <c r="AP199" s="562" t="s">
        <v>978</v>
      </c>
    </row>
    <row r="200" spans="1:42" s="562" customFormat="1" ht="12" x14ac:dyDescent="0.25">
      <c r="A200" s="562" t="s">
        <v>1350</v>
      </c>
      <c r="B200" s="562" t="s">
        <v>1347</v>
      </c>
      <c r="C200" s="562">
        <v>8</v>
      </c>
      <c r="D200" s="562" t="s">
        <v>30</v>
      </c>
      <c r="E200" s="562" t="s">
        <v>958</v>
      </c>
      <c r="F200" s="562" t="s">
        <v>959</v>
      </c>
      <c r="G200" s="562" t="s">
        <v>1207</v>
      </c>
      <c r="H200" s="562" t="s">
        <v>974</v>
      </c>
      <c r="I200" s="562" t="s">
        <v>1208</v>
      </c>
      <c r="J200" s="562" t="s">
        <v>4998</v>
      </c>
      <c r="K200" s="562" t="s">
        <v>1209</v>
      </c>
      <c r="L200" s="562" t="s">
        <v>964</v>
      </c>
      <c r="M200" s="562" t="s">
        <v>970</v>
      </c>
      <c r="N200" s="562">
        <v>1</v>
      </c>
      <c r="O200" s="562">
        <v>1</v>
      </c>
      <c r="P200" s="562">
        <v>1</v>
      </c>
      <c r="Q200" s="562">
        <v>1</v>
      </c>
      <c r="R200" s="562">
        <v>1</v>
      </c>
      <c r="S200" s="562">
        <v>1</v>
      </c>
      <c r="T200" s="562">
        <v>0</v>
      </c>
      <c r="U200" s="562">
        <v>0</v>
      </c>
      <c r="V200" s="562">
        <v>0</v>
      </c>
      <c r="W200" s="563">
        <v>339840</v>
      </c>
      <c r="X200" s="563">
        <v>0</v>
      </c>
      <c r="Y200" s="563">
        <v>0</v>
      </c>
      <c r="Z200" s="563">
        <v>1840.8</v>
      </c>
      <c r="AA200" s="563">
        <v>0</v>
      </c>
      <c r="AB200" s="563">
        <v>0</v>
      </c>
      <c r="AC200" s="563">
        <v>0</v>
      </c>
      <c r="AD200" s="563"/>
      <c r="AE200" s="563">
        <v>339840</v>
      </c>
      <c r="AF200" s="564">
        <v>43780</v>
      </c>
      <c r="AG200" s="564">
        <v>47433</v>
      </c>
      <c r="AH200" s="563">
        <v>424800</v>
      </c>
      <c r="AI200" s="565">
        <f t="shared" si="7"/>
        <v>3.7041095890410958</v>
      </c>
      <c r="AJ200" s="565">
        <v>10.0082191780822</v>
      </c>
      <c r="AK200" s="566">
        <v>6.5000000000000002E-2</v>
      </c>
      <c r="AL200" s="567">
        <f t="shared" si="8"/>
        <v>3.7041095890410958</v>
      </c>
      <c r="AM200" s="567">
        <v>10.0082191780822</v>
      </c>
      <c r="AN200" s="568">
        <v>6.5000000000000002E-2</v>
      </c>
      <c r="AO200" s="562" t="s">
        <v>977</v>
      </c>
      <c r="AP200" s="562" t="s">
        <v>978</v>
      </c>
    </row>
    <row r="201" spans="1:42" s="562" customFormat="1" ht="12" x14ac:dyDescent="0.25">
      <c r="A201" s="562" t="s">
        <v>1351</v>
      </c>
      <c r="B201" s="562" t="s">
        <v>1352</v>
      </c>
      <c r="C201" s="562">
        <v>6</v>
      </c>
      <c r="D201" s="562" t="s">
        <v>30</v>
      </c>
      <c r="E201" s="562" t="s">
        <v>958</v>
      </c>
      <c r="F201" s="562" t="s">
        <v>959</v>
      </c>
      <c r="G201" s="562" t="s">
        <v>1207</v>
      </c>
      <c r="H201" s="562" t="s">
        <v>974</v>
      </c>
      <c r="I201" s="562" t="s">
        <v>1208</v>
      </c>
      <c r="J201" s="562" t="s">
        <v>4998</v>
      </c>
      <c r="K201" s="562" t="s">
        <v>1209</v>
      </c>
      <c r="L201" s="562" t="s">
        <v>964</v>
      </c>
      <c r="M201" s="562" t="s">
        <v>970</v>
      </c>
      <c r="N201" s="562">
        <v>1</v>
      </c>
      <c r="O201" s="562">
        <v>1</v>
      </c>
      <c r="P201" s="562">
        <v>1</v>
      </c>
      <c r="Q201" s="562">
        <v>1</v>
      </c>
      <c r="R201" s="562">
        <v>1</v>
      </c>
      <c r="S201" s="562">
        <v>1</v>
      </c>
      <c r="T201" s="562">
        <v>0</v>
      </c>
      <c r="U201" s="562">
        <v>0</v>
      </c>
      <c r="V201" s="562">
        <v>0</v>
      </c>
      <c r="W201" s="563">
        <v>73381.25</v>
      </c>
      <c r="X201" s="563">
        <v>0</v>
      </c>
      <c r="Y201" s="563">
        <v>0</v>
      </c>
      <c r="Z201" s="563">
        <v>344.89</v>
      </c>
      <c r="AA201" s="563">
        <v>0</v>
      </c>
      <c r="AB201" s="563">
        <v>0</v>
      </c>
      <c r="AC201" s="563">
        <v>0</v>
      </c>
      <c r="AD201" s="563"/>
      <c r="AE201" s="563">
        <v>73381.25</v>
      </c>
      <c r="AF201" s="564">
        <v>43784</v>
      </c>
      <c r="AG201" s="564">
        <v>46341</v>
      </c>
      <c r="AH201" s="563">
        <v>146762.5</v>
      </c>
      <c r="AI201" s="565">
        <f t="shared" si="7"/>
        <v>0.71232876712328763</v>
      </c>
      <c r="AJ201" s="565">
        <v>7.0054794520547903</v>
      </c>
      <c r="AK201" s="566">
        <v>5.6399999999999999E-2</v>
      </c>
      <c r="AL201" s="567">
        <f t="shared" si="8"/>
        <v>0.71232876712328763</v>
      </c>
      <c r="AM201" s="567">
        <v>7.0054794520547903</v>
      </c>
      <c r="AN201" s="568">
        <v>5.6399999999999999E-2</v>
      </c>
      <c r="AO201" s="562" t="s">
        <v>977</v>
      </c>
      <c r="AP201" s="562" t="s">
        <v>978</v>
      </c>
    </row>
    <row r="202" spans="1:42" s="562" customFormat="1" ht="12" x14ac:dyDescent="0.25">
      <c r="A202" s="562" t="s">
        <v>1353</v>
      </c>
      <c r="B202" s="562" t="s">
        <v>1352</v>
      </c>
      <c r="C202" s="562">
        <v>7</v>
      </c>
      <c r="D202" s="562" t="s">
        <v>30</v>
      </c>
      <c r="E202" s="562" t="s">
        <v>958</v>
      </c>
      <c r="F202" s="562" t="s">
        <v>959</v>
      </c>
      <c r="G202" s="562" t="s">
        <v>1207</v>
      </c>
      <c r="H202" s="562" t="s">
        <v>974</v>
      </c>
      <c r="I202" s="562" t="s">
        <v>1208</v>
      </c>
      <c r="J202" s="562" t="s">
        <v>4998</v>
      </c>
      <c r="K202" s="562" t="s">
        <v>1209</v>
      </c>
      <c r="L202" s="562" t="s">
        <v>964</v>
      </c>
      <c r="M202" s="562" t="s">
        <v>970</v>
      </c>
      <c r="N202" s="562">
        <v>1</v>
      </c>
      <c r="O202" s="562">
        <v>1</v>
      </c>
      <c r="P202" s="562">
        <v>1</v>
      </c>
      <c r="Q202" s="562">
        <v>1</v>
      </c>
      <c r="R202" s="562">
        <v>1</v>
      </c>
      <c r="S202" s="562">
        <v>1</v>
      </c>
      <c r="T202" s="562">
        <v>0</v>
      </c>
      <c r="U202" s="562">
        <v>0</v>
      </c>
      <c r="V202" s="562">
        <v>0</v>
      </c>
      <c r="W202" s="563">
        <v>95678.34</v>
      </c>
      <c r="X202" s="563">
        <v>0</v>
      </c>
      <c r="Y202" s="563">
        <v>0</v>
      </c>
      <c r="Z202" s="563">
        <v>472.81</v>
      </c>
      <c r="AA202" s="563">
        <v>0</v>
      </c>
      <c r="AB202" s="563">
        <v>0</v>
      </c>
      <c r="AC202" s="563">
        <v>0</v>
      </c>
      <c r="AD202" s="563"/>
      <c r="AE202" s="563">
        <v>95678.34</v>
      </c>
      <c r="AF202" s="564">
        <v>43784</v>
      </c>
      <c r="AG202" s="564">
        <v>46706</v>
      </c>
      <c r="AH202" s="563">
        <v>143517.5</v>
      </c>
      <c r="AI202" s="565">
        <f t="shared" si="7"/>
        <v>1.7123287671232876</v>
      </c>
      <c r="AJ202" s="565">
        <v>8.0054794520547894</v>
      </c>
      <c r="AK202" s="566">
        <v>5.9299999999999999E-2</v>
      </c>
      <c r="AL202" s="567">
        <f t="shared" si="8"/>
        <v>1.7123287671232876</v>
      </c>
      <c r="AM202" s="567">
        <v>8.0054794520547894</v>
      </c>
      <c r="AN202" s="568">
        <v>5.9299999999999999E-2</v>
      </c>
      <c r="AO202" s="562" t="s">
        <v>977</v>
      </c>
      <c r="AP202" s="562" t="s">
        <v>978</v>
      </c>
    </row>
    <row r="203" spans="1:42" s="562" customFormat="1" ht="12" x14ac:dyDescent="0.25">
      <c r="A203" s="562" t="s">
        <v>1354</v>
      </c>
      <c r="B203" s="562" t="s">
        <v>1352</v>
      </c>
      <c r="C203" s="562">
        <v>8</v>
      </c>
      <c r="D203" s="562" t="s">
        <v>30</v>
      </c>
      <c r="E203" s="562" t="s">
        <v>958</v>
      </c>
      <c r="F203" s="562" t="s">
        <v>959</v>
      </c>
      <c r="G203" s="562" t="s">
        <v>1207</v>
      </c>
      <c r="H203" s="562" t="s">
        <v>974</v>
      </c>
      <c r="I203" s="562" t="s">
        <v>1208</v>
      </c>
      <c r="J203" s="562" t="s">
        <v>4998</v>
      </c>
      <c r="K203" s="562" t="s">
        <v>1209</v>
      </c>
      <c r="L203" s="562" t="s">
        <v>964</v>
      </c>
      <c r="M203" s="562" t="s">
        <v>970</v>
      </c>
      <c r="N203" s="562">
        <v>1</v>
      </c>
      <c r="O203" s="562">
        <v>1</v>
      </c>
      <c r="P203" s="562">
        <v>1</v>
      </c>
      <c r="Q203" s="562">
        <v>1</v>
      </c>
      <c r="R203" s="562">
        <v>1</v>
      </c>
      <c r="S203" s="562">
        <v>1</v>
      </c>
      <c r="T203" s="562">
        <v>0</v>
      </c>
      <c r="U203" s="562">
        <v>0</v>
      </c>
      <c r="V203" s="562">
        <v>0</v>
      </c>
      <c r="W203" s="563">
        <v>141268.13</v>
      </c>
      <c r="X203" s="563">
        <v>0</v>
      </c>
      <c r="Y203" s="563">
        <v>0</v>
      </c>
      <c r="Z203" s="563">
        <v>731.06</v>
      </c>
      <c r="AA203" s="563">
        <v>0</v>
      </c>
      <c r="AB203" s="563">
        <v>0</v>
      </c>
      <c r="AC203" s="563">
        <v>0</v>
      </c>
      <c r="AD203" s="563"/>
      <c r="AE203" s="563">
        <v>141268.13</v>
      </c>
      <c r="AF203" s="564">
        <v>43784</v>
      </c>
      <c r="AG203" s="564">
        <v>47072</v>
      </c>
      <c r="AH203" s="563">
        <v>188357.5</v>
      </c>
      <c r="AI203" s="565">
        <f t="shared" si="7"/>
        <v>2.7150684931506848</v>
      </c>
      <c r="AJ203" s="565">
        <v>9.0082191780821894</v>
      </c>
      <c r="AK203" s="566">
        <v>6.2100000000000002E-2</v>
      </c>
      <c r="AL203" s="567">
        <f t="shared" si="8"/>
        <v>2.7150684931506848</v>
      </c>
      <c r="AM203" s="567">
        <v>9.0082191780821894</v>
      </c>
      <c r="AN203" s="568">
        <v>6.2100000000000002E-2</v>
      </c>
      <c r="AO203" s="562" t="s">
        <v>977</v>
      </c>
      <c r="AP203" s="562" t="s">
        <v>978</v>
      </c>
    </row>
    <row r="204" spans="1:42" s="562" customFormat="1" ht="12" x14ac:dyDescent="0.25">
      <c r="A204" s="562" t="s">
        <v>1355</v>
      </c>
      <c r="B204" s="562" t="s">
        <v>1352</v>
      </c>
      <c r="C204" s="562">
        <v>9</v>
      </c>
      <c r="D204" s="562" t="s">
        <v>30</v>
      </c>
      <c r="E204" s="562" t="s">
        <v>958</v>
      </c>
      <c r="F204" s="562" t="s">
        <v>959</v>
      </c>
      <c r="G204" s="562" t="s">
        <v>1207</v>
      </c>
      <c r="H204" s="562" t="s">
        <v>974</v>
      </c>
      <c r="I204" s="562" t="s">
        <v>1208</v>
      </c>
      <c r="J204" s="562" t="s">
        <v>4998</v>
      </c>
      <c r="K204" s="562" t="s">
        <v>1209</v>
      </c>
      <c r="L204" s="562" t="s">
        <v>964</v>
      </c>
      <c r="M204" s="562" t="s">
        <v>970</v>
      </c>
      <c r="N204" s="562">
        <v>1</v>
      </c>
      <c r="O204" s="562">
        <v>1</v>
      </c>
      <c r="P204" s="562">
        <v>1</v>
      </c>
      <c r="Q204" s="562">
        <v>1</v>
      </c>
      <c r="R204" s="562">
        <v>1</v>
      </c>
      <c r="S204" s="562">
        <v>1</v>
      </c>
      <c r="T204" s="562">
        <v>0</v>
      </c>
      <c r="U204" s="562">
        <v>0</v>
      </c>
      <c r="V204" s="562">
        <v>0</v>
      </c>
      <c r="W204" s="563">
        <v>84960</v>
      </c>
      <c r="X204" s="563">
        <v>0</v>
      </c>
      <c r="Y204" s="563">
        <v>0</v>
      </c>
      <c r="Z204" s="563">
        <v>460.2</v>
      </c>
      <c r="AA204" s="563">
        <v>0</v>
      </c>
      <c r="AB204" s="563">
        <v>0</v>
      </c>
      <c r="AC204" s="563">
        <v>0</v>
      </c>
      <c r="AD204" s="563"/>
      <c r="AE204" s="563">
        <v>84960</v>
      </c>
      <c r="AF204" s="564">
        <v>43784</v>
      </c>
      <c r="AG204" s="564">
        <v>47437</v>
      </c>
      <c r="AH204" s="563">
        <v>106200</v>
      </c>
      <c r="AI204" s="565">
        <f t="shared" si="7"/>
        <v>3.7150684931506848</v>
      </c>
      <c r="AJ204" s="565">
        <v>10.0082191780822</v>
      </c>
      <c r="AK204" s="566">
        <v>6.5000000000000002E-2</v>
      </c>
      <c r="AL204" s="567">
        <f t="shared" si="8"/>
        <v>3.7150684931506848</v>
      </c>
      <c r="AM204" s="567">
        <v>10.0082191780822</v>
      </c>
      <c r="AN204" s="568">
        <v>6.5000000000000002E-2</v>
      </c>
      <c r="AO204" s="562" t="s">
        <v>977</v>
      </c>
      <c r="AP204" s="562" t="s">
        <v>978</v>
      </c>
    </row>
    <row r="205" spans="1:42" s="562" customFormat="1" ht="12" x14ac:dyDescent="0.25">
      <c r="A205" s="562" t="s">
        <v>1356</v>
      </c>
      <c r="B205" s="562" t="s">
        <v>1357</v>
      </c>
      <c r="C205" s="562">
        <v>3</v>
      </c>
      <c r="D205" s="562" t="s">
        <v>30</v>
      </c>
      <c r="E205" s="562" t="s">
        <v>958</v>
      </c>
      <c r="F205" s="562" t="s">
        <v>959</v>
      </c>
      <c r="G205" s="562" t="s">
        <v>1207</v>
      </c>
      <c r="H205" s="562" t="s">
        <v>974</v>
      </c>
      <c r="I205" s="562" t="s">
        <v>1208</v>
      </c>
      <c r="J205" s="562" t="s">
        <v>4998</v>
      </c>
      <c r="K205" s="562" t="s">
        <v>1209</v>
      </c>
      <c r="L205" s="562" t="s">
        <v>964</v>
      </c>
      <c r="M205" s="562" t="s">
        <v>970</v>
      </c>
      <c r="N205" s="562">
        <v>1</v>
      </c>
      <c r="O205" s="562">
        <v>1</v>
      </c>
      <c r="P205" s="562">
        <v>1</v>
      </c>
      <c r="Q205" s="562">
        <v>1</v>
      </c>
      <c r="R205" s="562">
        <v>1</v>
      </c>
      <c r="S205" s="562">
        <v>1</v>
      </c>
      <c r="T205" s="562">
        <v>0</v>
      </c>
      <c r="U205" s="562">
        <v>0</v>
      </c>
      <c r="V205" s="562">
        <v>0</v>
      </c>
      <c r="W205" s="563">
        <v>77732.5</v>
      </c>
      <c r="X205" s="563">
        <v>0</v>
      </c>
      <c r="Y205" s="563">
        <v>0</v>
      </c>
      <c r="Z205" s="563">
        <v>365.34</v>
      </c>
      <c r="AA205" s="563">
        <v>0</v>
      </c>
      <c r="AB205" s="563">
        <v>0</v>
      </c>
      <c r="AC205" s="563">
        <v>0</v>
      </c>
      <c r="AD205" s="563"/>
      <c r="AE205" s="563">
        <v>77732.5</v>
      </c>
      <c r="AF205" s="564">
        <v>43790</v>
      </c>
      <c r="AG205" s="564">
        <v>46347</v>
      </c>
      <c r="AH205" s="563">
        <v>155465</v>
      </c>
      <c r="AI205" s="565">
        <f t="shared" si="7"/>
        <v>0.72876712328767124</v>
      </c>
      <c r="AJ205" s="565">
        <v>7.0054794520547903</v>
      </c>
      <c r="AK205" s="566">
        <v>5.6399999999999999E-2</v>
      </c>
      <c r="AL205" s="567">
        <f t="shared" si="8"/>
        <v>0.72876712328767124</v>
      </c>
      <c r="AM205" s="567">
        <v>7.0054794520547903</v>
      </c>
      <c r="AN205" s="568">
        <v>5.6399999999999999E-2</v>
      </c>
      <c r="AO205" s="562" t="s">
        <v>977</v>
      </c>
      <c r="AP205" s="562" t="s">
        <v>978</v>
      </c>
    </row>
    <row r="206" spans="1:42" s="562" customFormat="1" ht="12" x14ac:dyDescent="0.25">
      <c r="A206" s="562" t="s">
        <v>1358</v>
      </c>
      <c r="B206" s="562" t="s">
        <v>1357</v>
      </c>
      <c r="C206" s="562">
        <v>4</v>
      </c>
      <c r="D206" s="562" t="s">
        <v>30</v>
      </c>
      <c r="E206" s="562" t="s">
        <v>958</v>
      </c>
      <c r="F206" s="562" t="s">
        <v>959</v>
      </c>
      <c r="G206" s="562" t="s">
        <v>1207</v>
      </c>
      <c r="H206" s="562" t="s">
        <v>974</v>
      </c>
      <c r="I206" s="562" t="s">
        <v>1208</v>
      </c>
      <c r="J206" s="562" t="s">
        <v>4998</v>
      </c>
      <c r="K206" s="562" t="s">
        <v>1209</v>
      </c>
      <c r="L206" s="562" t="s">
        <v>964</v>
      </c>
      <c r="M206" s="562" t="s">
        <v>970</v>
      </c>
      <c r="N206" s="562">
        <v>1</v>
      </c>
      <c r="O206" s="562">
        <v>1</v>
      </c>
      <c r="P206" s="562">
        <v>1</v>
      </c>
      <c r="Q206" s="562">
        <v>1</v>
      </c>
      <c r="R206" s="562">
        <v>1</v>
      </c>
      <c r="S206" s="562">
        <v>1</v>
      </c>
      <c r="T206" s="562">
        <v>0</v>
      </c>
      <c r="U206" s="562">
        <v>0</v>
      </c>
      <c r="V206" s="562">
        <v>0</v>
      </c>
      <c r="W206" s="563">
        <v>137863.34</v>
      </c>
      <c r="X206" s="563">
        <v>0</v>
      </c>
      <c r="Y206" s="563">
        <v>0</v>
      </c>
      <c r="Z206" s="563">
        <v>681.27</v>
      </c>
      <c r="AA206" s="563">
        <v>0</v>
      </c>
      <c r="AB206" s="563">
        <v>0</v>
      </c>
      <c r="AC206" s="563">
        <v>0</v>
      </c>
      <c r="AD206" s="563"/>
      <c r="AE206" s="563">
        <v>137863.34</v>
      </c>
      <c r="AF206" s="564">
        <v>43790</v>
      </c>
      <c r="AG206" s="564">
        <v>46712</v>
      </c>
      <c r="AH206" s="563">
        <v>206795</v>
      </c>
      <c r="AI206" s="565">
        <f t="shared" si="7"/>
        <v>1.7287671232876711</v>
      </c>
      <c r="AJ206" s="565">
        <v>8.0054794520547894</v>
      </c>
      <c r="AK206" s="566">
        <v>5.9299999999999999E-2</v>
      </c>
      <c r="AL206" s="567">
        <f t="shared" si="8"/>
        <v>1.7287671232876711</v>
      </c>
      <c r="AM206" s="567">
        <v>8.0054794520547894</v>
      </c>
      <c r="AN206" s="568">
        <v>5.9299999999999999E-2</v>
      </c>
      <c r="AO206" s="562" t="s">
        <v>977</v>
      </c>
      <c r="AP206" s="562" t="s">
        <v>978</v>
      </c>
    </row>
    <row r="207" spans="1:42" s="562" customFormat="1" ht="12" x14ac:dyDescent="0.25">
      <c r="A207" s="562" t="s">
        <v>1359</v>
      </c>
      <c r="B207" s="562" t="s">
        <v>1357</v>
      </c>
      <c r="C207" s="562">
        <v>5</v>
      </c>
      <c r="D207" s="562" t="s">
        <v>30</v>
      </c>
      <c r="E207" s="562" t="s">
        <v>958</v>
      </c>
      <c r="F207" s="562" t="s">
        <v>959</v>
      </c>
      <c r="G207" s="562" t="s">
        <v>1207</v>
      </c>
      <c r="H207" s="562" t="s">
        <v>974</v>
      </c>
      <c r="I207" s="562" t="s">
        <v>1208</v>
      </c>
      <c r="J207" s="562" t="s">
        <v>4998</v>
      </c>
      <c r="K207" s="562" t="s">
        <v>1209</v>
      </c>
      <c r="L207" s="562" t="s">
        <v>964</v>
      </c>
      <c r="M207" s="562" t="s">
        <v>970</v>
      </c>
      <c r="N207" s="562">
        <v>1</v>
      </c>
      <c r="O207" s="562">
        <v>1</v>
      </c>
      <c r="P207" s="562">
        <v>1</v>
      </c>
      <c r="Q207" s="562">
        <v>1</v>
      </c>
      <c r="R207" s="562">
        <v>1</v>
      </c>
      <c r="S207" s="562">
        <v>1</v>
      </c>
      <c r="T207" s="562">
        <v>0</v>
      </c>
      <c r="U207" s="562">
        <v>0</v>
      </c>
      <c r="V207" s="562">
        <v>0</v>
      </c>
      <c r="W207" s="563">
        <v>129320.63</v>
      </c>
      <c r="X207" s="563">
        <v>0</v>
      </c>
      <c r="Y207" s="563">
        <v>0</v>
      </c>
      <c r="Z207" s="563">
        <v>669.23</v>
      </c>
      <c r="AA207" s="563">
        <v>0</v>
      </c>
      <c r="AB207" s="563">
        <v>0</v>
      </c>
      <c r="AC207" s="563">
        <v>0</v>
      </c>
      <c r="AD207" s="563"/>
      <c r="AE207" s="563">
        <v>129320.63</v>
      </c>
      <c r="AF207" s="564">
        <v>43790</v>
      </c>
      <c r="AG207" s="564">
        <v>47078</v>
      </c>
      <c r="AH207" s="563">
        <v>172427.5</v>
      </c>
      <c r="AI207" s="565">
        <f t="shared" si="7"/>
        <v>2.7315068493150685</v>
      </c>
      <c r="AJ207" s="565">
        <v>9.0082191780821894</v>
      </c>
      <c r="AK207" s="566">
        <v>6.2100000000000002E-2</v>
      </c>
      <c r="AL207" s="567">
        <f t="shared" si="8"/>
        <v>2.7315068493150685</v>
      </c>
      <c r="AM207" s="567">
        <v>9.0082191780821894</v>
      </c>
      <c r="AN207" s="568">
        <v>6.2100000000000002E-2</v>
      </c>
      <c r="AO207" s="562" t="s">
        <v>977</v>
      </c>
      <c r="AP207" s="562" t="s">
        <v>978</v>
      </c>
    </row>
    <row r="208" spans="1:42" s="562" customFormat="1" ht="12" x14ac:dyDescent="0.25">
      <c r="A208" s="562" t="s">
        <v>1360</v>
      </c>
      <c r="B208" s="562" t="s">
        <v>1357</v>
      </c>
      <c r="C208" s="562">
        <v>6</v>
      </c>
      <c r="D208" s="562" t="s">
        <v>30</v>
      </c>
      <c r="E208" s="562" t="s">
        <v>958</v>
      </c>
      <c r="F208" s="562" t="s">
        <v>959</v>
      </c>
      <c r="G208" s="562" t="s">
        <v>1207</v>
      </c>
      <c r="H208" s="562" t="s">
        <v>974</v>
      </c>
      <c r="I208" s="562" t="s">
        <v>1208</v>
      </c>
      <c r="J208" s="562" t="s">
        <v>4998</v>
      </c>
      <c r="K208" s="562" t="s">
        <v>1209</v>
      </c>
      <c r="L208" s="562" t="s">
        <v>964</v>
      </c>
      <c r="M208" s="562" t="s">
        <v>970</v>
      </c>
      <c r="N208" s="562">
        <v>1</v>
      </c>
      <c r="O208" s="562">
        <v>1</v>
      </c>
      <c r="P208" s="562">
        <v>1</v>
      </c>
      <c r="Q208" s="562">
        <v>1</v>
      </c>
      <c r="R208" s="562">
        <v>1</v>
      </c>
      <c r="S208" s="562">
        <v>1</v>
      </c>
      <c r="T208" s="562">
        <v>0</v>
      </c>
      <c r="U208" s="562">
        <v>0</v>
      </c>
      <c r="V208" s="562">
        <v>0</v>
      </c>
      <c r="W208" s="563">
        <v>42480</v>
      </c>
      <c r="X208" s="563">
        <v>0</v>
      </c>
      <c r="Y208" s="563">
        <v>0</v>
      </c>
      <c r="Z208" s="563">
        <v>230.1</v>
      </c>
      <c r="AA208" s="563">
        <v>0</v>
      </c>
      <c r="AB208" s="563">
        <v>0</v>
      </c>
      <c r="AC208" s="563">
        <v>0</v>
      </c>
      <c r="AD208" s="563"/>
      <c r="AE208" s="563">
        <v>42480</v>
      </c>
      <c r="AF208" s="564">
        <v>43790</v>
      </c>
      <c r="AG208" s="564">
        <v>47443</v>
      </c>
      <c r="AH208" s="563">
        <v>53100</v>
      </c>
      <c r="AI208" s="565">
        <f t="shared" si="7"/>
        <v>3.7315068493150685</v>
      </c>
      <c r="AJ208" s="565">
        <v>10.0082191780822</v>
      </c>
      <c r="AK208" s="566">
        <v>6.5000000000000002E-2</v>
      </c>
      <c r="AL208" s="567">
        <f t="shared" si="8"/>
        <v>3.7315068493150685</v>
      </c>
      <c r="AM208" s="567">
        <v>10.0082191780822</v>
      </c>
      <c r="AN208" s="568">
        <v>6.5000000000000002E-2</v>
      </c>
      <c r="AO208" s="562" t="s">
        <v>977</v>
      </c>
      <c r="AP208" s="562" t="s">
        <v>978</v>
      </c>
    </row>
    <row r="209" spans="1:42" s="562" customFormat="1" ht="12" x14ac:dyDescent="0.25">
      <c r="A209" s="562" t="s">
        <v>1361</v>
      </c>
      <c r="B209" s="562" t="s">
        <v>1362</v>
      </c>
      <c r="C209" s="562">
        <v>2</v>
      </c>
      <c r="D209" s="562" t="s">
        <v>30</v>
      </c>
      <c r="E209" s="562" t="s">
        <v>958</v>
      </c>
      <c r="F209" s="562" t="s">
        <v>959</v>
      </c>
      <c r="G209" s="562" t="s">
        <v>1207</v>
      </c>
      <c r="H209" s="562" t="s">
        <v>974</v>
      </c>
      <c r="I209" s="562" t="s">
        <v>1208</v>
      </c>
      <c r="J209" s="562" t="s">
        <v>4998</v>
      </c>
      <c r="K209" s="562" t="s">
        <v>1209</v>
      </c>
      <c r="L209" s="562" t="s">
        <v>964</v>
      </c>
      <c r="M209" s="562" t="s">
        <v>970</v>
      </c>
      <c r="N209" s="562">
        <v>1</v>
      </c>
      <c r="O209" s="562">
        <v>1</v>
      </c>
      <c r="P209" s="562">
        <v>1</v>
      </c>
      <c r="Q209" s="562">
        <v>1</v>
      </c>
      <c r="R209" s="562">
        <v>1</v>
      </c>
      <c r="S209" s="562">
        <v>1</v>
      </c>
      <c r="T209" s="562">
        <v>0</v>
      </c>
      <c r="U209" s="562">
        <v>0</v>
      </c>
      <c r="V209" s="562">
        <v>0</v>
      </c>
      <c r="W209" s="563">
        <v>26550</v>
      </c>
      <c r="X209" s="563">
        <v>0</v>
      </c>
      <c r="Y209" s="563">
        <v>0</v>
      </c>
      <c r="Z209" s="563">
        <v>124.78</v>
      </c>
      <c r="AA209" s="563">
        <v>0</v>
      </c>
      <c r="AB209" s="563">
        <v>0</v>
      </c>
      <c r="AC209" s="563">
        <v>0</v>
      </c>
      <c r="AD209" s="563"/>
      <c r="AE209" s="563">
        <v>26550</v>
      </c>
      <c r="AF209" s="564">
        <v>43803</v>
      </c>
      <c r="AG209" s="564">
        <v>46360</v>
      </c>
      <c r="AH209" s="563">
        <v>53100</v>
      </c>
      <c r="AI209" s="565">
        <f t="shared" si="7"/>
        <v>0.76438356164383559</v>
      </c>
      <c r="AJ209" s="565">
        <v>7.0054794520547903</v>
      </c>
      <c r="AK209" s="566">
        <v>5.6399999999999999E-2</v>
      </c>
      <c r="AL209" s="567">
        <f t="shared" si="8"/>
        <v>0.76438356164383559</v>
      </c>
      <c r="AM209" s="567">
        <v>7.0054794520547903</v>
      </c>
      <c r="AN209" s="568">
        <v>5.6399999999999999E-2</v>
      </c>
      <c r="AO209" s="562" t="s">
        <v>977</v>
      </c>
      <c r="AP209" s="562" t="s">
        <v>978</v>
      </c>
    </row>
    <row r="210" spans="1:42" s="562" customFormat="1" ht="12" x14ac:dyDescent="0.25">
      <c r="A210" s="562" t="s">
        <v>1363</v>
      </c>
      <c r="B210" s="562" t="s">
        <v>1362</v>
      </c>
      <c r="C210" s="562">
        <v>3</v>
      </c>
      <c r="D210" s="562" t="s">
        <v>30</v>
      </c>
      <c r="E210" s="562" t="s">
        <v>958</v>
      </c>
      <c r="F210" s="562" t="s">
        <v>959</v>
      </c>
      <c r="G210" s="562" t="s">
        <v>1207</v>
      </c>
      <c r="H210" s="562" t="s">
        <v>974</v>
      </c>
      <c r="I210" s="562" t="s">
        <v>1208</v>
      </c>
      <c r="J210" s="562" t="s">
        <v>4998</v>
      </c>
      <c r="K210" s="562" t="s">
        <v>1209</v>
      </c>
      <c r="L210" s="562" t="s">
        <v>964</v>
      </c>
      <c r="M210" s="562" t="s">
        <v>970</v>
      </c>
      <c r="N210" s="562">
        <v>1</v>
      </c>
      <c r="O210" s="562">
        <v>1</v>
      </c>
      <c r="P210" s="562">
        <v>1</v>
      </c>
      <c r="Q210" s="562">
        <v>1</v>
      </c>
      <c r="R210" s="562">
        <v>1</v>
      </c>
      <c r="S210" s="562">
        <v>1</v>
      </c>
      <c r="T210" s="562">
        <v>0</v>
      </c>
      <c r="U210" s="562">
        <v>0</v>
      </c>
      <c r="V210" s="562">
        <v>0</v>
      </c>
      <c r="W210" s="563">
        <v>33236.67</v>
      </c>
      <c r="X210" s="563">
        <v>0</v>
      </c>
      <c r="Y210" s="563">
        <v>0</v>
      </c>
      <c r="Z210" s="563">
        <v>164.24</v>
      </c>
      <c r="AA210" s="563">
        <v>0</v>
      </c>
      <c r="AB210" s="563">
        <v>0</v>
      </c>
      <c r="AC210" s="563">
        <v>0</v>
      </c>
      <c r="AD210" s="563"/>
      <c r="AE210" s="563">
        <v>33236.67</v>
      </c>
      <c r="AF210" s="564">
        <v>43803</v>
      </c>
      <c r="AG210" s="564">
        <v>46725</v>
      </c>
      <c r="AH210" s="563">
        <v>49855</v>
      </c>
      <c r="AI210" s="565">
        <f t="shared" si="7"/>
        <v>1.7643835616438357</v>
      </c>
      <c r="AJ210" s="565">
        <v>8.0054794520547894</v>
      </c>
      <c r="AK210" s="566">
        <v>5.9299999999999999E-2</v>
      </c>
      <c r="AL210" s="567">
        <f t="shared" si="8"/>
        <v>1.7643835616438357</v>
      </c>
      <c r="AM210" s="567">
        <v>8.0054794520547894</v>
      </c>
      <c r="AN210" s="568">
        <v>5.9299999999999999E-2</v>
      </c>
      <c r="AO210" s="562" t="s">
        <v>977</v>
      </c>
      <c r="AP210" s="562" t="s">
        <v>978</v>
      </c>
    </row>
    <row r="211" spans="1:42" s="562" customFormat="1" ht="12" x14ac:dyDescent="0.25">
      <c r="A211" s="562" t="s">
        <v>1364</v>
      </c>
      <c r="B211" s="562" t="s">
        <v>1365</v>
      </c>
      <c r="C211" s="562">
        <v>4</v>
      </c>
      <c r="D211" s="562" t="s">
        <v>30</v>
      </c>
      <c r="E211" s="562" t="s">
        <v>958</v>
      </c>
      <c r="F211" s="562" t="s">
        <v>959</v>
      </c>
      <c r="G211" s="562" t="s">
        <v>1207</v>
      </c>
      <c r="H211" s="562" t="s">
        <v>974</v>
      </c>
      <c r="I211" s="562" t="s">
        <v>1208</v>
      </c>
      <c r="J211" s="562" t="s">
        <v>4998</v>
      </c>
      <c r="K211" s="562" t="s">
        <v>1209</v>
      </c>
      <c r="L211" s="562" t="s">
        <v>964</v>
      </c>
      <c r="M211" s="562" t="s">
        <v>970</v>
      </c>
      <c r="N211" s="562">
        <v>1</v>
      </c>
      <c r="O211" s="562">
        <v>1</v>
      </c>
      <c r="P211" s="562">
        <v>1</v>
      </c>
      <c r="Q211" s="562">
        <v>1</v>
      </c>
      <c r="R211" s="562">
        <v>1</v>
      </c>
      <c r="S211" s="562">
        <v>1</v>
      </c>
      <c r="T211" s="562">
        <v>0</v>
      </c>
      <c r="U211" s="562">
        <v>0</v>
      </c>
      <c r="V211" s="562">
        <v>0</v>
      </c>
      <c r="W211" s="563">
        <v>71832.5</v>
      </c>
      <c r="X211" s="563">
        <v>0</v>
      </c>
      <c r="Y211" s="563">
        <v>0</v>
      </c>
      <c r="Z211" s="563">
        <v>337.61</v>
      </c>
      <c r="AA211" s="563">
        <v>0</v>
      </c>
      <c r="AB211" s="563">
        <v>0</v>
      </c>
      <c r="AC211" s="563">
        <v>0</v>
      </c>
      <c r="AD211" s="563"/>
      <c r="AE211" s="563">
        <v>71832.5</v>
      </c>
      <c r="AF211" s="564">
        <v>43803</v>
      </c>
      <c r="AG211" s="564">
        <v>46360</v>
      </c>
      <c r="AH211" s="563">
        <v>143665</v>
      </c>
      <c r="AI211" s="565">
        <f t="shared" si="7"/>
        <v>0.76438356164383559</v>
      </c>
      <c r="AJ211" s="565">
        <v>7.0054794520547903</v>
      </c>
      <c r="AK211" s="566">
        <v>5.6399999999999999E-2</v>
      </c>
      <c r="AL211" s="567">
        <f t="shared" si="8"/>
        <v>0.76438356164383559</v>
      </c>
      <c r="AM211" s="567">
        <v>7.0054794520547903</v>
      </c>
      <c r="AN211" s="568">
        <v>5.6399999999999999E-2</v>
      </c>
      <c r="AO211" s="562" t="s">
        <v>977</v>
      </c>
      <c r="AP211" s="562" t="s">
        <v>978</v>
      </c>
    </row>
    <row r="212" spans="1:42" s="562" customFormat="1" ht="12" x14ac:dyDescent="0.25">
      <c r="A212" s="562" t="s">
        <v>1366</v>
      </c>
      <c r="B212" s="562" t="s">
        <v>1365</v>
      </c>
      <c r="C212" s="562">
        <v>5</v>
      </c>
      <c r="D212" s="562" t="s">
        <v>30</v>
      </c>
      <c r="E212" s="562" t="s">
        <v>958</v>
      </c>
      <c r="F212" s="562" t="s">
        <v>959</v>
      </c>
      <c r="G212" s="562" t="s">
        <v>1207</v>
      </c>
      <c r="H212" s="562" t="s">
        <v>974</v>
      </c>
      <c r="I212" s="562" t="s">
        <v>1208</v>
      </c>
      <c r="J212" s="562" t="s">
        <v>4998</v>
      </c>
      <c r="K212" s="562" t="s">
        <v>1209</v>
      </c>
      <c r="L212" s="562" t="s">
        <v>964</v>
      </c>
      <c r="M212" s="562" t="s">
        <v>970</v>
      </c>
      <c r="N212" s="562">
        <v>1</v>
      </c>
      <c r="O212" s="562">
        <v>1</v>
      </c>
      <c r="P212" s="562">
        <v>1</v>
      </c>
      <c r="Q212" s="562">
        <v>1</v>
      </c>
      <c r="R212" s="562">
        <v>1</v>
      </c>
      <c r="S212" s="562">
        <v>1</v>
      </c>
      <c r="T212" s="562">
        <v>0</v>
      </c>
      <c r="U212" s="562">
        <v>0</v>
      </c>
      <c r="V212" s="562">
        <v>0</v>
      </c>
      <c r="W212" s="563">
        <v>66866.66</v>
      </c>
      <c r="X212" s="563">
        <v>0</v>
      </c>
      <c r="Y212" s="563">
        <v>0</v>
      </c>
      <c r="Z212" s="563">
        <v>330.43</v>
      </c>
      <c r="AA212" s="563">
        <v>0</v>
      </c>
      <c r="AB212" s="563">
        <v>0</v>
      </c>
      <c r="AC212" s="563">
        <v>0</v>
      </c>
      <c r="AD212" s="563"/>
      <c r="AE212" s="563">
        <v>66866.66</v>
      </c>
      <c r="AF212" s="564">
        <v>43803</v>
      </c>
      <c r="AG212" s="564">
        <v>46725</v>
      </c>
      <c r="AH212" s="563">
        <v>100300</v>
      </c>
      <c r="AI212" s="565">
        <f t="shared" si="7"/>
        <v>1.7643835616438357</v>
      </c>
      <c r="AJ212" s="565">
        <v>8.0054794520547894</v>
      </c>
      <c r="AK212" s="566">
        <v>5.9299999999999999E-2</v>
      </c>
      <c r="AL212" s="567">
        <f t="shared" si="8"/>
        <v>1.7643835616438357</v>
      </c>
      <c r="AM212" s="567">
        <v>8.0054794520547894</v>
      </c>
      <c r="AN212" s="568">
        <v>5.9299999999999999E-2</v>
      </c>
      <c r="AO212" s="562" t="s">
        <v>977</v>
      </c>
      <c r="AP212" s="562" t="s">
        <v>978</v>
      </c>
    </row>
    <row r="213" spans="1:42" s="562" customFormat="1" ht="12" x14ac:dyDescent="0.25">
      <c r="A213" s="562" t="s">
        <v>1367</v>
      </c>
      <c r="B213" s="562" t="s">
        <v>1368</v>
      </c>
      <c r="C213" s="562">
        <v>2</v>
      </c>
      <c r="D213" s="562" t="s">
        <v>30</v>
      </c>
      <c r="E213" s="562" t="s">
        <v>958</v>
      </c>
      <c r="F213" s="562" t="s">
        <v>959</v>
      </c>
      <c r="G213" s="562" t="s">
        <v>1207</v>
      </c>
      <c r="H213" s="562" t="s">
        <v>974</v>
      </c>
      <c r="I213" s="562" t="s">
        <v>1208</v>
      </c>
      <c r="J213" s="562" t="s">
        <v>4998</v>
      </c>
      <c r="K213" s="562" t="s">
        <v>1209</v>
      </c>
      <c r="L213" s="562" t="s">
        <v>964</v>
      </c>
      <c r="M213" s="562" t="s">
        <v>970</v>
      </c>
      <c r="N213" s="562">
        <v>1</v>
      </c>
      <c r="O213" s="562">
        <v>1</v>
      </c>
      <c r="P213" s="562">
        <v>1</v>
      </c>
      <c r="Q213" s="562">
        <v>1</v>
      </c>
      <c r="R213" s="562">
        <v>1</v>
      </c>
      <c r="S213" s="562">
        <v>1</v>
      </c>
      <c r="T213" s="562">
        <v>0</v>
      </c>
      <c r="U213" s="562">
        <v>0</v>
      </c>
      <c r="V213" s="562">
        <v>0</v>
      </c>
      <c r="W213" s="563">
        <v>35400</v>
      </c>
      <c r="X213" s="563">
        <v>0</v>
      </c>
      <c r="Y213" s="563">
        <v>0</v>
      </c>
      <c r="Z213" s="563">
        <v>174.93</v>
      </c>
      <c r="AA213" s="563">
        <v>0</v>
      </c>
      <c r="AB213" s="563">
        <v>0</v>
      </c>
      <c r="AC213" s="563">
        <v>0</v>
      </c>
      <c r="AD213" s="563"/>
      <c r="AE213" s="563">
        <v>35400</v>
      </c>
      <c r="AF213" s="564">
        <v>43803</v>
      </c>
      <c r="AG213" s="564">
        <v>46725</v>
      </c>
      <c r="AH213" s="563">
        <v>53100</v>
      </c>
      <c r="AI213" s="565">
        <f t="shared" si="7"/>
        <v>1.7643835616438357</v>
      </c>
      <c r="AJ213" s="565">
        <v>8.0054794520547894</v>
      </c>
      <c r="AK213" s="566">
        <v>5.9299999999999999E-2</v>
      </c>
      <c r="AL213" s="567">
        <f t="shared" si="8"/>
        <v>1.7643835616438357</v>
      </c>
      <c r="AM213" s="567">
        <v>8.0054794520547894</v>
      </c>
      <c r="AN213" s="568">
        <v>5.9299999999999999E-2</v>
      </c>
      <c r="AO213" s="562" t="s">
        <v>977</v>
      </c>
      <c r="AP213" s="562" t="s">
        <v>978</v>
      </c>
    </row>
    <row r="214" spans="1:42" s="562" customFormat="1" ht="12" x14ac:dyDescent="0.25">
      <c r="A214" s="562" t="s">
        <v>1369</v>
      </c>
      <c r="B214" s="562" t="s">
        <v>1368</v>
      </c>
      <c r="C214" s="562">
        <v>3</v>
      </c>
      <c r="D214" s="562" t="s">
        <v>30</v>
      </c>
      <c r="E214" s="562" t="s">
        <v>958</v>
      </c>
      <c r="F214" s="562" t="s">
        <v>959</v>
      </c>
      <c r="G214" s="562" t="s">
        <v>1207</v>
      </c>
      <c r="H214" s="562" t="s">
        <v>974</v>
      </c>
      <c r="I214" s="562" t="s">
        <v>1208</v>
      </c>
      <c r="J214" s="562" t="s">
        <v>4998</v>
      </c>
      <c r="K214" s="562" t="s">
        <v>1209</v>
      </c>
      <c r="L214" s="562" t="s">
        <v>964</v>
      </c>
      <c r="M214" s="562" t="s">
        <v>970</v>
      </c>
      <c r="N214" s="562">
        <v>1</v>
      </c>
      <c r="O214" s="562">
        <v>1</v>
      </c>
      <c r="P214" s="562">
        <v>1</v>
      </c>
      <c r="Q214" s="562">
        <v>1</v>
      </c>
      <c r="R214" s="562">
        <v>1</v>
      </c>
      <c r="S214" s="562">
        <v>1</v>
      </c>
      <c r="T214" s="562">
        <v>0</v>
      </c>
      <c r="U214" s="562">
        <v>0</v>
      </c>
      <c r="V214" s="562">
        <v>0</v>
      </c>
      <c r="W214" s="563">
        <v>176889.37</v>
      </c>
      <c r="X214" s="563">
        <v>0</v>
      </c>
      <c r="Y214" s="563">
        <v>0</v>
      </c>
      <c r="Z214" s="563">
        <v>915.4</v>
      </c>
      <c r="AA214" s="563">
        <v>0</v>
      </c>
      <c r="AB214" s="563">
        <v>0</v>
      </c>
      <c r="AC214" s="563">
        <v>0</v>
      </c>
      <c r="AD214" s="563"/>
      <c r="AE214" s="563">
        <v>176889.37</v>
      </c>
      <c r="AF214" s="564">
        <v>43803</v>
      </c>
      <c r="AG214" s="564">
        <v>47091</v>
      </c>
      <c r="AH214" s="563">
        <v>235852.5</v>
      </c>
      <c r="AI214" s="565">
        <f t="shared" si="7"/>
        <v>2.7671232876712328</v>
      </c>
      <c r="AJ214" s="565">
        <v>9.0082191780821894</v>
      </c>
      <c r="AK214" s="566">
        <v>6.2100000000000002E-2</v>
      </c>
      <c r="AL214" s="567">
        <f t="shared" si="8"/>
        <v>2.7671232876712328</v>
      </c>
      <c r="AM214" s="567">
        <v>9.0082191780821894</v>
      </c>
      <c r="AN214" s="568">
        <v>6.2100000000000002E-2</v>
      </c>
      <c r="AO214" s="562" t="s">
        <v>977</v>
      </c>
      <c r="AP214" s="562" t="s">
        <v>978</v>
      </c>
    </row>
    <row r="215" spans="1:42" s="562" customFormat="1" ht="12" x14ac:dyDescent="0.25">
      <c r="A215" s="562" t="s">
        <v>1370</v>
      </c>
      <c r="B215" s="562" t="s">
        <v>1371</v>
      </c>
      <c r="C215" s="562">
        <v>6</v>
      </c>
      <c r="D215" s="562" t="s">
        <v>30</v>
      </c>
      <c r="E215" s="562" t="s">
        <v>958</v>
      </c>
      <c r="F215" s="562" t="s">
        <v>959</v>
      </c>
      <c r="G215" s="562" t="s">
        <v>1207</v>
      </c>
      <c r="H215" s="562" t="s">
        <v>974</v>
      </c>
      <c r="I215" s="562" t="s">
        <v>1208</v>
      </c>
      <c r="J215" s="562" t="s">
        <v>4998</v>
      </c>
      <c r="K215" s="562" t="s">
        <v>1209</v>
      </c>
      <c r="L215" s="562" t="s">
        <v>964</v>
      </c>
      <c r="M215" s="562" t="s">
        <v>970</v>
      </c>
      <c r="N215" s="562">
        <v>1</v>
      </c>
      <c r="O215" s="562">
        <v>1</v>
      </c>
      <c r="P215" s="562">
        <v>1</v>
      </c>
      <c r="Q215" s="562">
        <v>1</v>
      </c>
      <c r="R215" s="562">
        <v>1</v>
      </c>
      <c r="S215" s="562">
        <v>1</v>
      </c>
      <c r="T215" s="562">
        <v>0</v>
      </c>
      <c r="U215" s="562">
        <v>0</v>
      </c>
      <c r="V215" s="562">
        <v>0</v>
      </c>
      <c r="W215" s="563">
        <v>152883.75</v>
      </c>
      <c r="X215" s="563">
        <v>0</v>
      </c>
      <c r="Y215" s="563">
        <v>0</v>
      </c>
      <c r="Z215" s="563">
        <v>718.55</v>
      </c>
      <c r="AA215" s="563">
        <v>0</v>
      </c>
      <c r="AB215" s="563">
        <v>0</v>
      </c>
      <c r="AC215" s="563">
        <v>0</v>
      </c>
      <c r="AD215" s="563"/>
      <c r="AE215" s="563">
        <v>152883.75</v>
      </c>
      <c r="AF215" s="564">
        <v>43803</v>
      </c>
      <c r="AG215" s="564">
        <v>46360</v>
      </c>
      <c r="AH215" s="563">
        <v>305767.5</v>
      </c>
      <c r="AI215" s="565">
        <f t="shared" si="7"/>
        <v>0.76438356164383559</v>
      </c>
      <c r="AJ215" s="565">
        <v>7.0054794520547903</v>
      </c>
      <c r="AK215" s="566">
        <v>5.6399999999999999E-2</v>
      </c>
      <c r="AL215" s="567">
        <f t="shared" si="8"/>
        <v>0.76438356164383559</v>
      </c>
      <c r="AM215" s="567">
        <v>7.0054794520547903</v>
      </c>
      <c r="AN215" s="568">
        <v>5.6399999999999999E-2</v>
      </c>
      <c r="AO215" s="562" t="s">
        <v>977</v>
      </c>
      <c r="AP215" s="562" t="s">
        <v>978</v>
      </c>
    </row>
    <row r="216" spans="1:42" s="562" customFormat="1" ht="12" x14ac:dyDescent="0.25">
      <c r="A216" s="562" t="s">
        <v>1372</v>
      </c>
      <c r="B216" s="562" t="s">
        <v>1371</v>
      </c>
      <c r="C216" s="562">
        <v>7</v>
      </c>
      <c r="D216" s="562" t="s">
        <v>30</v>
      </c>
      <c r="E216" s="562" t="s">
        <v>958</v>
      </c>
      <c r="F216" s="562" t="s">
        <v>959</v>
      </c>
      <c r="G216" s="562" t="s">
        <v>1207</v>
      </c>
      <c r="H216" s="562" t="s">
        <v>974</v>
      </c>
      <c r="I216" s="562" t="s">
        <v>1208</v>
      </c>
      <c r="J216" s="562" t="s">
        <v>4998</v>
      </c>
      <c r="K216" s="562" t="s">
        <v>1209</v>
      </c>
      <c r="L216" s="562" t="s">
        <v>964</v>
      </c>
      <c r="M216" s="562" t="s">
        <v>970</v>
      </c>
      <c r="N216" s="562">
        <v>1</v>
      </c>
      <c r="O216" s="562">
        <v>1</v>
      </c>
      <c r="P216" s="562">
        <v>1</v>
      </c>
      <c r="Q216" s="562">
        <v>1</v>
      </c>
      <c r="R216" s="562">
        <v>1</v>
      </c>
      <c r="S216" s="562">
        <v>1</v>
      </c>
      <c r="T216" s="562">
        <v>0</v>
      </c>
      <c r="U216" s="562">
        <v>0</v>
      </c>
      <c r="V216" s="562">
        <v>0</v>
      </c>
      <c r="W216" s="563">
        <v>171690</v>
      </c>
      <c r="X216" s="563">
        <v>0</v>
      </c>
      <c r="Y216" s="563">
        <v>0</v>
      </c>
      <c r="Z216" s="563">
        <v>848.43</v>
      </c>
      <c r="AA216" s="563">
        <v>0</v>
      </c>
      <c r="AB216" s="563">
        <v>0</v>
      </c>
      <c r="AC216" s="563">
        <v>0</v>
      </c>
      <c r="AD216" s="563"/>
      <c r="AE216" s="563">
        <v>171690</v>
      </c>
      <c r="AF216" s="564">
        <v>43803</v>
      </c>
      <c r="AG216" s="564">
        <v>46725</v>
      </c>
      <c r="AH216" s="563">
        <v>257535</v>
      </c>
      <c r="AI216" s="565">
        <f t="shared" si="7"/>
        <v>1.7643835616438357</v>
      </c>
      <c r="AJ216" s="565">
        <v>8.0054794520547894</v>
      </c>
      <c r="AK216" s="566">
        <v>5.9299999999999999E-2</v>
      </c>
      <c r="AL216" s="567">
        <f t="shared" si="8"/>
        <v>1.7643835616438357</v>
      </c>
      <c r="AM216" s="567">
        <v>8.0054794520547894</v>
      </c>
      <c r="AN216" s="568">
        <v>5.9299999999999999E-2</v>
      </c>
      <c r="AO216" s="562" t="s">
        <v>977</v>
      </c>
      <c r="AP216" s="562" t="s">
        <v>978</v>
      </c>
    </row>
    <row r="217" spans="1:42" s="562" customFormat="1" ht="12" x14ac:dyDescent="0.25">
      <c r="A217" s="562" t="s">
        <v>1373</v>
      </c>
      <c r="B217" s="562" t="s">
        <v>1371</v>
      </c>
      <c r="C217" s="562">
        <v>8</v>
      </c>
      <c r="D217" s="562" t="s">
        <v>30</v>
      </c>
      <c r="E217" s="562" t="s">
        <v>958</v>
      </c>
      <c r="F217" s="562" t="s">
        <v>959</v>
      </c>
      <c r="G217" s="562" t="s">
        <v>1207</v>
      </c>
      <c r="H217" s="562" t="s">
        <v>974</v>
      </c>
      <c r="I217" s="562" t="s">
        <v>1208</v>
      </c>
      <c r="J217" s="562" t="s">
        <v>4998</v>
      </c>
      <c r="K217" s="562" t="s">
        <v>1209</v>
      </c>
      <c r="L217" s="562" t="s">
        <v>964</v>
      </c>
      <c r="M217" s="562" t="s">
        <v>970</v>
      </c>
      <c r="N217" s="562">
        <v>1</v>
      </c>
      <c r="O217" s="562">
        <v>1</v>
      </c>
      <c r="P217" s="562">
        <v>1</v>
      </c>
      <c r="Q217" s="562">
        <v>1</v>
      </c>
      <c r="R217" s="562">
        <v>1</v>
      </c>
      <c r="S217" s="562">
        <v>1</v>
      </c>
      <c r="T217" s="562">
        <v>0</v>
      </c>
      <c r="U217" s="562">
        <v>0</v>
      </c>
      <c r="V217" s="562">
        <v>0</v>
      </c>
      <c r="W217" s="563">
        <v>39825</v>
      </c>
      <c r="X217" s="563">
        <v>0</v>
      </c>
      <c r="Y217" s="563">
        <v>0</v>
      </c>
      <c r="Z217" s="563">
        <v>206.09</v>
      </c>
      <c r="AA217" s="563">
        <v>0</v>
      </c>
      <c r="AB217" s="563">
        <v>0</v>
      </c>
      <c r="AC217" s="563">
        <v>0</v>
      </c>
      <c r="AD217" s="563"/>
      <c r="AE217" s="563">
        <v>39825</v>
      </c>
      <c r="AF217" s="564">
        <v>43803</v>
      </c>
      <c r="AG217" s="564">
        <v>47091</v>
      </c>
      <c r="AH217" s="563">
        <v>53100</v>
      </c>
      <c r="AI217" s="565">
        <f t="shared" si="7"/>
        <v>2.7671232876712328</v>
      </c>
      <c r="AJ217" s="565">
        <v>9.0082191780821894</v>
      </c>
      <c r="AK217" s="566">
        <v>6.2100000000000002E-2</v>
      </c>
      <c r="AL217" s="567">
        <f t="shared" si="8"/>
        <v>2.7671232876712328</v>
      </c>
      <c r="AM217" s="567">
        <v>9.0082191780821894</v>
      </c>
      <c r="AN217" s="568">
        <v>6.2100000000000002E-2</v>
      </c>
      <c r="AO217" s="562" t="s">
        <v>977</v>
      </c>
      <c r="AP217" s="562" t="s">
        <v>978</v>
      </c>
    </row>
    <row r="218" spans="1:42" s="562" customFormat="1" ht="12" x14ac:dyDescent="0.25">
      <c r="A218" s="562" t="s">
        <v>1374</v>
      </c>
      <c r="B218" s="562" t="s">
        <v>1375</v>
      </c>
      <c r="C218" s="562">
        <v>3</v>
      </c>
      <c r="D218" s="562" t="s">
        <v>30</v>
      </c>
      <c r="E218" s="562" t="s">
        <v>958</v>
      </c>
      <c r="F218" s="562" t="s">
        <v>959</v>
      </c>
      <c r="G218" s="562" t="s">
        <v>1207</v>
      </c>
      <c r="H218" s="562" t="s">
        <v>974</v>
      </c>
      <c r="I218" s="562" t="s">
        <v>1208</v>
      </c>
      <c r="J218" s="562" t="s">
        <v>4998</v>
      </c>
      <c r="K218" s="562" t="s">
        <v>1209</v>
      </c>
      <c r="L218" s="562" t="s">
        <v>964</v>
      </c>
      <c r="M218" s="562" t="s">
        <v>970</v>
      </c>
      <c r="N218" s="562">
        <v>1</v>
      </c>
      <c r="O218" s="562">
        <v>1</v>
      </c>
      <c r="P218" s="562">
        <v>1</v>
      </c>
      <c r="Q218" s="562">
        <v>1</v>
      </c>
      <c r="R218" s="562">
        <v>1</v>
      </c>
      <c r="S218" s="562">
        <v>1</v>
      </c>
      <c r="T218" s="562">
        <v>0</v>
      </c>
      <c r="U218" s="562">
        <v>0</v>
      </c>
      <c r="V218" s="562">
        <v>0</v>
      </c>
      <c r="W218" s="563">
        <v>129873.75</v>
      </c>
      <c r="X218" s="563">
        <v>0</v>
      </c>
      <c r="Y218" s="563">
        <v>0</v>
      </c>
      <c r="Z218" s="563">
        <v>610.41</v>
      </c>
      <c r="AA218" s="563">
        <v>0</v>
      </c>
      <c r="AB218" s="563">
        <v>0</v>
      </c>
      <c r="AC218" s="563">
        <v>0</v>
      </c>
      <c r="AD218" s="563"/>
      <c r="AE218" s="563">
        <v>129873.75</v>
      </c>
      <c r="AF218" s="564">
        <v>43803</v>
      </c>
      <c r="AG218" s="564">
        <v>46360</v>
      </c>
      <c r="AH218" s="563">
        <v>259747.5</v>
      </c>
      <c r="AI218" s="565">
        <f t="shared" si="7"/>
        <v>0.76438356164383559</v>
      </c>
      <c r="AJ218" s="565">
        <v>7.0054794520547903</v>
      </c>
      <c r="AK218" s="566">
        <v>5.6399999999999999E-2</v>
      </c>
      <c r="AL218" s="567">
        <f t="shared" si="8"/>
        <v>0.76438356164383559</v>
      </c>
      <c r="AM218" s="567">
        <v>7.0054794520547903</v>
      </c>
      <c r="AN218" s="568">
        <v>5.6399999999999999E-2</v>
      </c>
      <c r="AO218" s="562" t="s">
        <v>977</v>
      </c>
      <c r="AP218" s="562" t="s">
        <v>978</v>
      </c>
    </row>
    <row r="219" spans="1:42" s="562" customFormat="1" ht="12" x14ac:dyDescent="0.25">
      <c r="A219" s="562" t="s">
        <v>1376</v>
      </c>
      <c r="B219" s="562" t="s">
        <v>1375</v>
      </c>
      <c r="C219" s="562">
        <v>4</v>
      </c>
      <c r="D219" s="562" t="s">
        <v>30</v>
      </c>
      <c r="E219" s="562" t="s">
        <v>958</v>
      </c>
      <c r="F219" s="562" t="s">
        <v>959</v>
      </c>
      <c r="G219" s="562" t="s">
        <v>1207</v>
      </c>
      <c r="H219" s="562" t="s">
        <v>974</v>
      </c>
      <c r="I219" s="562" t="s">
        <v>1208</v>
      </c>
      <c r="J219" s="562" t="s">
        <v>4998</v>
      </c>
      <c r="K219" s="562" t="s">
        <v>1209</v>
      </c>
      <c r="L219" s="562" t="s">
        <v>964</v>
      </c>
      <c r="M219" s="562" t="s">
        <v>970</v>
      </c>
      <c r="N219" s="562">
        <v>1</v>
      </c>
      <c r="O219" s="562">
        <v>1</v>
      </c>
      <c r="P219" s="562">
        <v>1</v>
      </c>
      <c r="Q219" s="562">
        <v>1</v>
      </c>
      <c r="R219" s="562">
        <v>1</v>
      </c>
      <c r="S219" s="562">
        <v>1</v>
      </c>
      <c r="T219" s="562">
        <v>0</v>
      </c>
      <c r="U219" s="562">
        <v>0</v>
      </c>
      <c r="V219" s="562">
        <v>0</v>
      </c>
      <c r="W219" s="563">
        <v>65490</v>
      </c>
      <c r="X219" s="563">
        <v>0</v>
      </c>
      <c r="Y219" s="563">
        <v>0</v>
      </c>
      <c r="Z219" s="563">
        <v>323.63</v>
      </c>
      <c r="AA219" s="563">
        <v>0</v>
      </c>
      <c r="AB219" s="563">
        <v>0</v>
      </c>
      <c r="AC219" s="563">
        <v>0</v>
      </c>
      <c r="AD219" s="563"/>
      <c r="AE219" s="563">
        <v>65490</v>
      </c>
      <c r="AF219" s="564">
        <v>43803</v>
      </c>
      <c r="AG219" s="564">
        <v>46725</v>
      </c>
      <c r="AH219" s="563">
        <v>98235</v>
      </c>
      <c r="AI219" s="565">
        <f t="shared" si="7"/>
        <v>1.7643835616438357</v>
      </c>
      <c r="AJ219" s="565">
        <v>8.0054794520547894</v>
      </c>
      <c r="AK219" s="566">
        <v>5.9299999999999999E-2</v>
      </c>
      <c r="AL219" s="567">
        <f t="shared" si="8"/>
        <v>1.7643835616438357</v>
      </c>
      <c r="AM219" s="567">
        <v>8.0054794520547894</v>
      </c>
      <c r="AN219" s="568">
        <v>5.9299999999999999E-2</v>
      </c>
      <c r="AO219" s="562" t="s">
        <v>977</v>
      </c>
      <c r="AP219" s="562" t="s">
        <v>978</v>
      </c>
    </row>
    <row r="220" spans="1:42" s="562" customFormat="1" ht="12" x14ac:dyDescent="0.25">
      <c r="A220" s="562" t="s">
        <v>1377</v>
      </c>
      <c r="B220" s="562" t="s">
        <v>1375</v>
      </c>
      <c r="C220" s="562">
        <v>5</v>
      </c>
      <c r="D220" s="562" t="s">
        <v>30</v>
      </c>
      <c r="E220" s="562" t="s">
        <v>958</v>
      </c>
      <c r="F220" s="562" t="s">
        <v>959</v>
      </c>
      <c r="G220" s="562" t="s">
        <v>1207</v>
      </c>
      <c r="H220" s="562" t="s">
        <v>974</v>
      </c>
      <c r="I220" s="562" t="s">
        <v>1208</v>
      </c>
      <c r="J220" s="562" t="s">
        <v>4998</v>
      </c>
      <c r="K220" s="562" t="s">
        <v>1209</v>
      </c>
      <c r="L220" s="562" t="s">
        <v>964</v>
      </c>
      <c r="M220" s="562" t="s">
        <v>970</v>
      </c>
      <c r="N220" s="562">
        <v>1</v>
      </c>
      <c r="O220" s="562">
        <v>1</v>
      </c>
      <c r="P220" s="562">
        <v>1</v>
      </c>
      <c r="Q220" s="562">
        <v>1</v>
      </c>
      <c r="R220" s="562">
        <v>1</v>
      </c>
      <c r="S220" s="562">
        <v>1</v>
      </c>
      <c r="T220" s="562">
        <v>0</v>
      </c>
      <c r="U220" s="562">
        <v>0</v>
      </c>
      <c r="V220" s="562">
        <v>0</v>
      </c>
      <c r="W220" s="563">
        <v>39825</v>
      </c>
      <c r="X220" s="563">
        <v>0</v>
      </c>
      <c r="Y220" s="563">
        <v>0</v>
      </c>
      <c r="Z220" s="563">
        <v>206.09</v>
      </c>
      <c r="AA220" s="563">
        <v>0</v>
      </c>
      <c r="AB220" s="563">
        <v>0</v>
      </c>
      <c r="AC220" s="563">
        <v>0</v>
      </c>
      <c r="AD220" s="563"/>
      <c r="AE220" s="563">
        <v>39825</v>
      </c>
      <c r="AF220" s="564">
        <v>43803</v>
      </c>
      <c r="AG220" s="564">
        <v>47091</v>
      </c>
      <c r="AH220" s="563">
        <v>53100</v>
      </c>
      <c r="AI220" s="565">
        <f t="shared" si="7"/>
        <v>2.7671232876712328</v>
      </c>
      <c r="AJ220" s="565">
        <v>9.0082191780821894</v>
      </c>
      <c r="AK220" s="566">
        <v>6.2100000000000002E-2</v>
      </c>
      <c r="AL220" s="567">
        <f t="shared" si="8"/>
        <v>2.7671232876712328</v>
      </c>
      <c r="AM220" s="567">
        <v>9.0082191780821894</v>
      </c>
      <c r="AN220" s="568">
        <v>6.2100000000000002E-2</v>
      </c>
      <c r="AO220" s="562" t="s">
        <v>977</v>
      </c>
      <c r="AP220" s="562" t="s">
        <v>978</v>
      </c>
    </row>
    <row r="221" spans="1:42" s="562" customFormat="1" ht="12" x14ac:dyDescent="0.25">
      <c r="A221" s="562" t="s">
        <v>1378</v>
      </c>
      <c r="B221" s="562" t="s">
        <v>1375</v>
      </c>
      <c r="C221" s="562">
        <v>6</v>
      </c>
      <c r="D221" s="562" t="s">
        <v>30</v>
      </c>
      <c r="E221" s="562" t="s">
        <v>958</v>
      </c>
      <c r="F221" s="562" t="s">
        <v>959</v>
      </c>
      <c r="G221" s="562" t="s">
        <v>1207</v>
      </c>
      <c r="H221" s="562" t="s">
        <v>974</v>
      </c>
      <c r="I221" s="562" t="s">
        <v>1208</v>
      </c>
      <c r="J221" s="562" t="s">
        <v>4998</v>
      </c>
      <c r="K221" s="562" t="s">
        <v>1209</v>
      </c>
      <c r="L221" s="562" t="s">
        <v>964</v>
      </c>
      <c r="M221" s="562" t="s">
        <v>970</v>
      </c>
      <c r="N221" s="562">
        <v>1</v>
      </c>
      <c r="O221" s="562">
        <v>1</v>
      </c>
      <c r="P221" s="562">
        <v>1</v>
      </c>
      <c r="Q221" s="562">
        <v>1</v>
      </c>
      <c r="R221" s="562">
        <v>1</v>
      </c>
      <c r="S221" s="562">
        <v>1</v>
      </c>
      <c r="T221" s="562">
        <v>0</v>
      </c>
      <c r="U221" s="562">
        <v>0</v>
      </c>
      <c r="V221" s="562">
        <v>0</v>
      </c>
      <c r="W221" s="563">
        <v>42480</v>
      </c>
      <c r="X221" s="563">
        <v>0</v>
      </c>
      <c r="Y221" s="563">
        <v>0</v>
      </c>
      <c r="Z221" s="563">
        <v>230.1</v>
      </c>
      <c r="AA221" s="563">
        <v>0</v>
      </c>
      <c r="AB221" s="563">
        <v>0</v>
      </c>
      <c r="AC221" s="563">
        <v>0</v>
      </c>
      <c r="AD221" s="563">
        <v>11551.64</v>
      </c>
      <c r="AE221" s="563">
        <v>42480</v>
      </c>
      <c r="AF221" s="564">
        <v>43803</v>
      </c>
      <c r="AG221" s="564">
        <v>47456</v>
      </c>
      <c r="AH221" s="563">
        <v>53100</v>
      </c>
      <c r="AI221" s="565">
        <f t="shared" si="7"/>
        <v>3.7671232876712328</v>
      </c>
      <c r="AJ221" s="565">
        <v>10.0082191780822</v>
      </c>
      <c r="AK221" s="566">
        <v>6.5000000000000002E-2</v>
      </c>
      <c r="AL221" s="567">
        <f t="shared" si="8"/>
        <v>3.7671232876712328</v>
      </c>
      <c r="AM221" s="567">
        <v>10.0082191780822</v>
      </c>
      <c r="AN221" s="568">
        <v>6.5000000000000002E-2</v>
      </c>
      <c r="AO221" s="562" t="s">
        <v>977</v>
      </c>
      <c r="AP221" s="562" t="s">
        <v>978</v>
      </c>
    </row>
    <row r="222" spans="1:42" s="562" customFormat="1" ht="12" x14ac:dyDescent="0.25">
      <c r="A222" s="562" t="s">
        <v>1379</v>
      </c>
      <c r="B222" s="562" t="s">
        <v>1380</v>
      </c>
      <c r="C222" s="562">
        <v>1</v>
      </c>
      <c r="D222" s="562" t="s">
        <v>30</v>
      </c>
      <c r="E222" s="562" t="s">
        <v>958</v>
      </c>
      <c r="F222" s="562" t="s">
        <v>959</v>
      </c>
      <c r="G222" s="562" t="s">
        <v>1207</v>
      </c>
      <c r="H222" s="562" t="s">
        <v>974</v>
      </c>
      <c r="I222" s="562" t="s">
        <v>1208</v>
      </c>
      <c r="J222" s="562" t="s">
        <v>4998</v>
      </c>
      <c r="K222" s="562" t="s">
        <v>1209</v>
      </c>
      <c r="L222" s="562" t="s">
        <v>964</v>
      </c>
      <c r="M222" s="562" t="s">
        <v>970</v>
      </c>
      <c r="N222" s="562">
        <v>1</v>
      </c>
      <c r="O222" s="562">
        <v>1</v>
      </c>
      <c r="P222" s="562">
        <v>1</v>
      </c>
      <c r="Q222" s="562">
        <v>1</v>
      </c>
      <c r="R222" s="562">
        <v>1</v>
      </c>
      <c r="S222" s="562">
        <v>1</v>
      </c>
      <c r="T222" s="562">
        <v>0</v>
      </c>
      <c r="U222" s="562">
        <v>0</v>
      </c>
      <c r="V222" s="562">
        <v>0</v>
      </c>
      <c r="W222" s="563">
        <v>34515</v>
      </c>
      <c r="X222" s="563">
        <v>0</v>
      </c>
      <c r="Y222" s="563">
        <v>0</v>
      </c>
      <c r="Z222" s="563">
        <v>170.56</v>
      </c>
      <c r="AA222" s="563">
        <v>0</v>
      </c>
      <c r="AB222" s="563">
        <v>0</v>
      </c>
      <c r="AC222" s="563">
        <v>0</v>
      </c>
      <c r="AD222" s="563"/>
      <c r="AE222" s="563">
        <v>34515</v>
      </c>
      <c r="AF222" s="564">
        <v>43803</v>
      </c>
      <c r="AG222" s="564">
        <v>46725</v>
      </c>
      <c r="AH222" s="563">
        <v>51772.5</v>
      </c>
      <c r="AI222" s="565">
        <f t="shared" si="7"/>
        <v>1.7643835616438357</v>
      </c>
      <c r="AJ222" s="565">
        <v>8.0054794520547894</v>
      </c>
      <c r="AK222" s="566">
        <v>5.9299999999999999E-2</v>
      </c>
      <c r="AL222" s="567">
        <f t="shared" si="8"/>
        <v>1.7643835616438357</v>
      </c>
      <c r="AM222" s="567">
        <v>8.0054794520547894</v>
      </c>
      <c r="AN222" s="568">
        <v>5.9299999999999999E-2</v>
      </c>
      <c r="AO222" s="562" t="s">
        <v>977</v>
      </c>
      <c r="AP222" s="562" t="s">
        <v>978</v>
      </c>
    </row>
    <row r="223" spans="1:42" s="562" customFormat="1" ht="12" x14ac:dyDescent="0.25">
      <c r="A223" s="562" t="s">
        <v>1381</v>
      </c>
      <c r="B223" s="562" t="s">
        <v>1380</v>
      </c>
      <c r="C223" s="562">
        <v>2</v>
      </c>
      <c r="D223" s="562" t="s">
        <v>30</v>
      </c>
      <c r="E223" s="562" t="s">
        <v>958</v>
      </c>
      <c r="F223" s="562" t="s">
        <v>959</v>
      </c>
      <c r="G223" s="562" t="s">
        <v>1207</v>
      </c>
      <c r="H223" s="562" t="s">
        <v>974</v>
      </c>
      <c r="I223" s="562" t="s">
        <v>1208</v>
      </c>
      <c r="J223" s="562" t="s">
        <v>4998</v>
      </c>
      <c r="K223" s="562" t="s">
        <v>1209</v>
      </c>
      <c r="L223" s="562" t="s">
        <v>964</v>
      </c>
      <c r="M223" s="562" t="s">
        <v>970</v>
      </c>
      <c r="N223" s="562">
        <v>1</v>
      </c>
      <c r="O223" s="562">
        <v>1</v>
      </c>
      <c r="P223" s="562">
        <v>1</v>
      </c>
      <c r="Q223" s="562">
        <v>1</v>
      </c>
      <c r="R223" s="562">
        <v>1</v>
      </c>
      <c r="S223" s="562">
        <v>1</v>
      </c>
      <c r="T223" s="562">
        <v>0</v>
      </c>
      <c r="U223" s="562">
        <v>0</v>
      </c>
      <c r="V223" s="562">
        <v>0</v>
      </c>
      <c r="W223" s="563">
        <v>39825</v>
      </c>
      <c r="X223" s="563">
        <v>0</v>
      </c>
      <c r="Y223" s="563">
        <v>0</v>
      </c>
      <c r="Z223" s="563">
        <v>206.09</v>
      </c>
      <c r="AA223" s="563">
        <v>0</v>
      </c>
      <c r="AB223" s="563">
        <v>0</v>
      </c>
      <c r="AC223" s="563">
        <v>0</v>
      </c>
      <c r="AD223" s="563"/>
      <c r="AE223" s="563">
        <v>39825</v>
      </c>
      <c r="AF223" s="564">
        <v>43803</v>
      </c>
      <c r="AG223" s="564">
        <v>47091</v>
      </c>
      <c r="AH223" s="563">
        <v>53100</v>
      </c>
      <c r="AI223" s="565">
        <f t="shared" si="7"/>
        <v>2.7671232876712328</v>
      </c>
      <c r="AJ223" s="565">
        <v>9.0082191780821894</v>
      </c>
      <c r="AK223" s="566">
        <v>6.2100000000000002E-2</v>
      </c>
      <c r="AL223" s="567">
        <f t="shared" si="8"/>
        <v>2.7671232876712328</v>
      </c>
      <c r="AM223" s="567">
        <v>9.0082191780821894</v>
      </c>
      <c r="AN223" s="568">
        <v>6.2100000000000002E-2</v>
      </c>
      <c r="AO223" s="562" t="s">
        <v>977</v>
      </c>
      <c r="AP223" s="562" t="s">
        <v>978</v>
      </c>
    </row>
    <row r="224" spans="1:42" s="562" customFormat="1" ht="12" x14ac:dyDescent="0.25">
      <c r="A224" s="562" t="s">
        <v>1382</v>
      </c>
      <c r="B224" s="562" t="s">
        <v>1383</v>
      </c>
      <c r="C224" s="562">
        <v>2</v>
      </c>
      <c r="D224" s="562" t="s">
        <v>30</v>
      </c>
      <c r="E224" s="562" t="s">
        <v>958</v>
      </c>
      <c r="F224" s="562" t="s">
        <v>959</v>
      </c>
      <c r="G224" s="562" t="s">
        <v>1207</v>
      </c>
      <c r="H224" s="562" t="s">
        <v>974</v>
      </c>
      <c r="I224" s="562" t="s">
        <v>1208</v>
      </c>
      <c r="J224" s="562" t="s">
        <v>4998</v>
      </c>
      <c r="K224" s="562" t="s">
        <v>1209</v>
      </c>
      <c r="L224" s="562" t="s">
        <v>964</v>
      </c>
      <c r="M224" s="562" t="s">
        <v>970</v>
      </c>
      <c r="N224" s="562">
        <v>1</v>
      </c>
      <c r="O224" s="562">
        <v>1</v>
      </c>
      <c r="P224" s="562">
        <v>1</v>
      </c>
      <c r="Q224" s="562">
        <v>1</v>
      </c>
      <c r="R224" s="562">
        <v>1</v>
      </c>
      <c r="S224" s="562">
        <v>1</v>
      </c>
      <c r="T224" s="562">
        <v>0</v>
      </c>
      <c r="U224" s="562">
        <v>0</v>
      </c>
      <c r="V224" s="562">
        <v>0</v>
      </c>
      <c r="W224" s="563">
        <v>70800</v>
      </c>
      <c r="X224" s="563">
        <v>0</v>
      </c>
      <c r="Y224" s="563">
        <v>0</v>
      </c>
      <c r="Z224" s="563">
        <v>349.87</v>
      </c>
      <c r="AA224" s="563">
        <v>0</v>
      </c>
      <c r="AB224" s="563">
        <v>0</v>
      </c>
      <c r="AC224" s="563">
        <v>0</v>
      </c>
      <c r="AD224" s="563"/>
      <c r="AE224" s="563">
        <v>70800</v>
      </c>
      <c r="AF224" s="564">
        <v>43804</v>
      </c>
      <c r="AG224" s="564">
        <v>46726</v>
      </c>
      <c r="AH224" s="563">
        <v>106200</v>
      </c>
      <c r="AI224" s="565">
        <f t="shared" si="7"/>
        <v>1.7671232876712328</v>
      </c>
      <c r="AJ224" s="565">
        <v>8.0054794520547894</v>
      </c>
      <c r="AK224" s="566">
        <v>5.9299999999999999E-2</v>
      </c>
      <c r="AL224" s="567">
        <f t="shared" si="8"/>
        <v>1.7671232876712328</v>
      </c>
      <c r="AM224" s="567">
        <v>8.0054794520547894</v>
      </c>
      <c r="AN224" s="568">
        <v>5.9299999999999999E-2</v>
      </c>
      <c r="AO224" s="562" t="s">
        <v>977</v>
      </c>
      <c r="AP224" s="562" t="s">
        <v>978</v>
      </c>
    </row>
    <row r="225" spans="1:42" s="562" customFormat="1" ht="12" x14ac:dyDescent="0.25">
      <c r="A225" s="562" t="s">
        <v>1384</v>
      </c>
      <c r="B225" s="562" t="s">
        <v>1383</v>
      </c>
      <c r="C225" s="562">
        <v>3</v>
      </c>
      <c r="D225" s="562" t="s">
        <v>30</v>
      </c>
      <c r="E225" s="562" t="s">
        <v>958</v>
      </c>
      <c r="F225" s="562" t="s">
        <v>959</v>
      </c>
      <c r="G225" s="562" t="s">
        <v>1207</v>
      </c>
      <c r="H225" s="562" t="s">
        <v>974</v>
      </c>
      <c r="I225" s="562" t="s">
        <v>1208</v>
      </c>
      <c r="J225" s="562" t="s">
        <v>4998</v>
      </c>
      <c r="K225" s="562" t="s">
        <v>1209</v>
      </c>
      <c r="L225" s="562" t="s">
        <v>964</v>
      </c>
      <c r="M225" s="562" t="s">
        <v>970</v>
      </c>
      <c r="N225" s="562">
        <v>1</v>
      </c>
      <c r="O225" s="562">
        <v>1</v>
      </c>
      <c r="P225" s="562">
        <v>1</v>
      </c>
      <c r="Q225" s="562">
        <v>1</v>
      </c>
      <c r="R225" s="562">
        <v>1</v>
      </c>
      <c r="S225" s="562">
        <v>1</v>
      </c>
      <c r="T225" s="562">
        <v>0</v>
      </c>
      <c r="U225" s="562">
        <v>0</v>
      </c>
      <c r="V225" s="562">
        <v>0</v>
      </c>
      <c r="W225" s="563">
        <v>75225</v>
      </c>
      <c r="X225" s="563">
        <v>0</v>
      </c>
      <c r="Y225" s="563">
        <v>0</v>
      </c>
      <c r="Z225" s="563">
        <v>389.29</v>
      </c>
      <c r="AA225" s="563">
        <v>0</v>
      </c>
      <c r="AB225" s="563">
        <v>0</v>
      </c>
      <c r="AC225" s="563">
        <v>0</v>
      </c>
      <c r="AD225" s="563"/>
      <c r="AE225" s="563">
        <v>75225</v>
      </c>
      <c r="AF225" s="564">
        <v>43804</v>
      </c>
      <c r="AG225" s="564">
        <v>47092</v>
      </c>
      <c r="AH225" s="563">
        <v>100300</v>
      </c>
      <c r="AI225" s="565">
        <f t="shared" si="7"/>
        <v>2.7698630136986302</v>
      </c>
      <c r="AJ225" s="565">
        <v>9.0082191780821894</v>
      </c>
      <c r="AK225" s="566">
        <v>6.2100000000000002E-2</v>
      </c>
      <c r="AL225" s="567">
        <f t="shared" si="8"/>
        <v>2.7698630136986302</v>
      </c>
      <c r="AM225" s="567">
        <v>9.0082191780821894</v>
      </c>
      <c r="AN225" s="568">
        <v>6.2100000000000002E-2</v>
      </c>
      <c r="AO225" s="562" t="s">
        <v>977</v>
      </c>
      <c r="AP225" s="562" t="s">
        <v>978</v>
      </c>
    </row>
    <row r="226" spans="1:42" s="562" customFormat="1" ht="12" x14ac:dyDescent="0.25">
      <c r="A226" s="562" t="s">
        <v>1385</v>
      </c>
      <c r="B226" s="562" t="s">
        <v>1386</v>
      </c>
      <c r="C226" s="562">
        <v>6</v>
      </c>
      <c r="D226" s="562" t="s">
        <v>30</v>
      </c>
      <c r="E226" s="562" t="s">
        <v>958</v>
      </c>
      <c r="F226" s="562" t="s">
        <v>959</v>
      </c>
      <c r="G226" s="562" t="s">
        <v>1207</v>
      </c>
      <c r="H226" s="562" t="s">
        <v>974</v>
      </c>
      <c r="I226" s="562" t="s">
        <v>1208</v>
      </c>
      <c r="J226" s="562" t="s">
        <v>4998</v>
      </c>
      <c r="K226" s="562" t="s">
        <v>1209</v>
      </c>
      <c r="L226" s="562" t="s">
        <v>964</v>
      </c>
      <c r="M226" s="562" t="s">
        <v>970</v>
      </c>
      <c r="N226" s="562">
        <v>1</v>
      </c>
      <c r="O226" s="562">
        <v>1</v>
      </c>
      <c r="P226" s="562">
        <v>1</v>
      </c>
      <c r="Q226" s="562">
        <v>1</v>
      </c>
      <c r="R226" s="562">
        <v>1</v>
      </c>
      <c r="S226" s="562">
        <v>1</v>
      </c>
      <c r="T226" s="562">
        <v>0</v>
      </c>
      <c r="U226" s="562">
        <v>0</v>
      </c>
      <c r="V226" s="562">
        <v>0</v>
      </c>
      <c r="W226" s="563">
        <v>125670</v>
      </c>
      <c r="X226" s="563">
        <v>0</v>
      </c>
      <c r="Y226" s="563">
        <v>0</v>
      </c>
      <c r="Z226" s="563">
        <v>590.65</v>
      </c>
      <c r="AA226" s="563">
        <v>0</v>
      </c>
      <c r="AB226" s="563">
        <v>0</v>
      </c>
      <c r="AC226" s="563">
        <v>0</v>
      </c>
      <c r="AD226" s="563"/>
      <c r="AE226" s="563">
        <v>125670</v>
      </c>
      <c r="AF226" s="564">
        <v>43804</v>
      </c>
      <c r="AG226" s="564">
        <v>46361</v>
      </c>
      <c r="AH226" s="563">
        <v>251340</v>
      </c>
      <c r="AI226" s="565">
        <f t="shared" si="7"/>
        <v>0.76712328767123283</v>
      </c>
      <c r="AJ226" s="565">
        <v>7.0054794520547903</v>
      </c>
      <c r="AK226" s="566">
        <v>5.6399999999999999E-2</v>
      </c>
      <c r="AL226" s="567">
        <f t="shared" si="8"/>
        <v>0.76712328767123283</v>
      </c>
      <c r="AM226" s="567">
        <v>7.0054794520547903</v>
      </c>
      <c r="AN226" s="568">
        <v>5.6399999999999999E-2</v>
      </c>
      <c r="AO226" s="562" t="s">
        <v>977</v>
      </c>
      <c r="AP226" s="562" t="s">
        <v>978</v>
      </c>
    </row>
    <row r="227" spans="1:42" s="562" customFormat="1" ht="12" x14ac:dyDescent="0.25">
      <c r="A227" s="562" t="s">
        <v>1387</v>
      </c>
      <c r="B227" s="562" t="s">
        <v>1386</v>
      </c>
      <c r="C227" s="562">
        <v>7</v>
      </c>
      <c r="D227" s="562" t="s">
        <v>30</v>
      </c>
      <c r="E227" s="562" t="s">
        <v>958</v>
      </c>
      <c r="F227" s="562" t="s">
        <v>959</v>
      </c>
      <c r="G227" s="562" t="s">
        <v>1207</v>
      </c>
      <c r="H227" s="562" t="s">
        <v>974</v>
      </c>
      <c r="I227" s="562" t="s">
        <v>1208</v>
      </c>
      <c r="J227" s="562" t="s">
        <v>4998</v>
      </c>
      <c r="K227" s="562" t="s">
        <v>1209</v>
      </c>
      <c r="L227" s="562" t="s">
        <v>964</v>
      </c>
      <c r="M227" s="562" t="s">
        <v>970</v>
      </c>
      <c r="N227" s="562">
        <v>1</v>
      </c>
      <c r="O227" s="562">
        <v>1</v>
      </c>
      <c r="P227" s="562">
        <v>1</v>
      </c>
      <c r="Q227" s="562">
        <v>1</v>
      </c>
      <c r="R227" s="562">
        <v>1</v>
      </c>
      <c r="S227" s="562">
        <v>1</v>
      </c>
      <c r="T227" s="562">
        <v>0</v>
      </c>
      <c r="U227" s="562">
        <v>0</v>
      </c>
      <c r="V227" s="562">
        <v>0</v>
      </c>
      <c r="W227" s="563">
        <v>343871.66</v>
      </c>
      <c r="X227" s="563">
        <v>0</v>
      </c>
      <c r="Y227" s="563">
        <v>0</v>
      </c>
      <c r="Z227" s="563">
        <v>1699.3</v>
      </c>
      <c r="AA227" s="563">
        <v>0</v>
      </c>
      <c r="AB227" s="563">
        <v>0</v>
      </c>
      <c r="AC227" s="563">
        <v>0</v>
      </c>
      <c r="AD227" s="563"/>
      <c r="AE227" s="563">
        <v>343871.66</v>
      </c>
      <c r="AF227" s="564">
        <v>43804</v>
      </c>
      <c r="AG227" s="564">
        <v>46726</v>
      </c>
      <c r="AH227" s="563">
        <v>515807.5</v>
      </c>
      <c r="AI227" s="565">
        <f t="shared" si="7"/>
        <v>1.7671232876712328</v>
      </c>
      <c r="AJ227" s="565">
        <v>8.0054794520547894</v>
      </c>
      <c r="AK227" s="566">
        <v>5.9299999999999999E-2</v>
      </c>
      <c r="AL227" s="567">
        <f t="shared" si="8"/>
        <v>1.7671232876712328</v>
      </c>
      <c r="AM227" s="567">
        <v>8.0054794520547894</v>
      </c>
      <c r="AN227" s="568">
        <v>5.9299999999999999E-2</v>
      </c>
      <c r="AO227" s="562" t="s">
        <v>977</v>
      </c>
      <c r="AP227" s="562" t="s">
        <v>978</v>
      </c>
    </row>
    <row r="228" spans="1:42" s="562" customFormat="1" ht="12" x14ac:dyDescent="0.25">
      <c r="A228" s="562" t="s">
        <v>1388</v>
      </c>
      <c r="B228" s="562" t="s">
        <v>1386</v>
      </c>
      <c r="C228" s="562">
        <v>8</v>
      </c>
      <c r="D228" s="562" t="s">
        <v>30</v>
      </c>
      <c r="E228" s="562" t="s">
        <v>958</v>
      </c>
      <c r="F228" s="562" t="s">
        <v>959</v>
      </c>
      <c r="G228" s="562" t="s">
        <v>1207</v>
      </c>
      <c r="H228" s="562" t="s">
        <v>974</v>
      </c>
      <c r="I228" s="562" t="s">
        <v>1208</v>
      </c>
      <c r="J228" s="562" t="s">
        <v>4998</v>
      </c>
      <c r="K228" s="562" t="s">
        <v>1209</v>
      </c>
      <c r="L228" s="562" t="s">
        <v>964</v>
      </c>
      <c r="M228" s="562" t="s">
        <v>970</v>
      </c>
      <c r="N228" s="562">
        <v>1</v>
      </c>
      <c r="O228" s="562">
        <v>1</v>
      </c>
      <c r="P228" s="562">
        <v>1</v>
      </c>
      <c r="Q228" s="562">
        <v>1</v>
      </c>
      <c r="R228" s="562">
        <v>1</v>
      </c>
      <c r="S228" s="562">
        <v>1</v>
      </c>
      <c r="T228" s="562">
        <v>0</v>
      </c>
      <c r="U228" s="562">
        <v>0</v>
      </c>
      <c r="V228" s="562">
        <v>0</v>
      </c>
      <c r="W228" s="563">
        <v>195695.62</v>
      </c>
      <c r="X228" s="563">
        <v>0</v>
      </c>
      <c r="Y228" s="563">
        <v>0</v>
      </c>
      <c r="Z228" s="563">
        <v>1012.72</v>
      </c>
      <c r="AA228" s="563">
        <v>0</v>
      </c>
      <c r="AB228" s="563">
        <v>0</v>
      </c>
      <c r="AC228" s="563">
        <v>0</v>
      </c>
      <c r="AD228" s="563"/>
      <c r="AE228" s="563">
        <v>195695.62</v>
      </c>
      <c r="AF228" s="564">
        <v>43804</v>
      </c>
      <c r="AG228" s="564">
        <v>47092</v>
      </c>
      <c r="AH228" s="563">
        <v>260927.5</v>
      </c>
      <c r="AI228" s="565">
        <f t="shared" si="7"/>
        <v>2.7698630136986302</v>
      </c>
      <c r="AJ228" s="565">
        <v>9.0082191780821894</v>
      </c>
      <c r="AK228" s="566">
        <v>6.2100000000000002E-2</v>
      </c>
      <c r="AL228" s="567">
        <f t="shared" si="8"/>
        <v>2.7698630136986302</v>
      </c>
      <c r="AM228" s="567">
        <v>9.0082191780821894</v>
      </c>
      <c r="AN228" s="568">
        <v>6.2100000000000002E-2</v>
      </c>
      <c r="AO228" s="562" t="s">
        <v>977</v>
      </c>
      <c r="AP228" s="562" t="s">
        <v>978</v>
      </c>
    </row>
    <row r="229" spans="1:42" s="562" customFormat="1" ht="12" x14ac:dyDescent="0.25">
      <c r="A229" s="562" t="s">
        <v>1389</v>
      </c>
      <c r="B229" s="562" t="s">
        <v>1386</v>
      </c>
      <c r="C229" s="562">
        <v>9</v>
      </c>
      <c r="D229" s="562" t="s">
        <v>30</v>
      </c>
      <c r="E229" s="562" t="s">
        <v>958</v>
      </c>
      <c r="F229" s="562" t="s">
        <v>959</v>
      </c>
      <c r="G229" s="562" t="s">
        <v>1207</v>
      </c>
      <c r="H229" s="562" t="s">
        <v>974</v>
      </c>
      <c r="I229" s="562" t="s">
        <v>1208</v>
      </c>
      <c r="J229" s="562" t="s">
        <v>4998</v>
      </c>
      <c r="K229" s="562" t="s">
        <v>1209</v>
      </c>
      <c r="L229" s="562" t="s">
        <v>964</v>
      </c>
      <c r="M229" s="562" t="s">
        <v>970</v>
      </c>
      <c r="N229" s="562">
        <v>1</v>
      </c>
      <c r="O229" s="562">
        <v>1</v>
      </c>
      <c r="P229" s="562">
        <v>1</v>
      </c>
      <c r="Q229" s="562">
        <v>1</v>
      </c>
      <c r="R229" s="562">
        <v>1</v>
      </c>
      <c r="S229" s="562">
        <v>1</v>
      </c>
      <c r="T229" s="562">
        <v>0</v>
      </c>
      <c r="U229" s="562">
        <v>0</v>
      </c>
      <c r="V229" s="562">
        <v>0</v>
      </c>
      <c r="W229" s="563">
        <v>127440</v>
      </c>
      <c r="X229" s="563">
        <v>0</v>
      </c>
      <c r="Y229" s="563">
        <v>0</v>
      </c>
      <c r="Z229" s="563">
        <v>690.3</v>
      </c>
      <c r="AA229" s="563">
        <v>0</v>
      </c>
      <c r="AB229" s="563">
        <v>0</v>
      </c>
      <c r="AC229" s="563">
        <v>0</v>
      </c>
      <c r="AD229" s="563"/>
      <c r="AE229" s="563">
        <v>127440</v>
      </c>
      <c r="AF229" s="564">
        <v>43804</v>
      </c>
      <c r="AG229" s="564">
        <v>47457</v>
      </c>
      <c r="AH229" s="563">
        <v>159300</v>
      </c>
      <c r="AI229" s="565">
        <f t="shared" si="7"/>
        <v>3.7698630136986302</v>
      </c>
      <c r="AJ229" s="565">
        <v>10.0082191780822</v>
      </c>
      <c r="AK229" s="566">
        <v>6.5000000000000002E-2</v>
      </c>
      <c r="AL229" s="567">
        <f t="shared" si="8"/>
        <v>3.7698630136986302</v>
      </c>
      <c r="AM229" s="567">
        <v>10.0082191780822</v>
      </c>
      <c r="AN229" s="568">
        <v>6.5000000000000002E-2</v>
      </c>
      <c r="AO229" s="562" t="s">
        <v>977</v>
      </c>
      <c r="AP229" s="562" t="s">
        <v>978</v>
      </c>
    </row>
    <row r="230" spans="1:42" s="562" customFormat="1" ht="12" x14ac:dyDescent="0.25">
      <c r="A230" s="562" t="s">
        <v>1390</v>
      </c>
      <c r="B230" s="562" t="s">
        <v>1391</v>
      </c>
      <c r="C230" s="562">
        <v>6</v>
      </c>
      <c r="D230" s="562" t="s">
        <v>30</v>
      </c>
      <c r="E230" s="562" t="s">
        <v>958</v>
      </c>
      <c r="F230" s="562" t="s">
        <v>959</v>
      </c>
      <c r="G230" s="562" t="s">
        <v>1207</v>
      </c>
      <c r="H230" s="562" t="s">
        <v>974</v>
      </c>
      <c r="I230" s="562" t="s">
        <v>1208</v>
      </c>
      <c r="J230" s="562" t="s">
        <v>4998</v>
      </c>
      <c r="K230" s="562" t="s">
        <v>1209</v>
      </c>
      <c r="L230" s="562" t="s">
        <v>964</v>
      </c>
      <c r="M230" s="562" t="s">
        <v>970</v>
      </c>
      <c r="N230" s="562">
        <v>1</v>
      </c>
      <c r="O230" s="562">
        <v>1</v>
      </c>
      <c r="P230" s="562">
        <v>1</v>
      </c>
      <c r="Q230" s="562">
        <v>1</v>
      </c>
      <c r="R230" s="562">
        <v>1</v>
      </c>
      <c r="S230" s="562">
        <v>1</v>
      </c>
      <c r="T230" s="562">
        <v>0</v>
      </c>
      <c r="U230" s="562">
        <v>0</v>
      </c>
      <c r="V230" s="562">
        <v>0</v>
      </c>
      <c r="W230" s="563">
        <v>76847.5</v>
      </c>
      <c r="X230" s="563">
        <v>0</v>
      </c>
      <c r="Y230" s="563">
        <v>0</v>
      </c>
      <c r="Z230" s="563">
        <v>361.18</v>
      </c>
      <c r="AA230" s="563">
        <v>0</v>
      </c>
      <c r="AB230" s="563">
        <v>0</v>
      </c>
      <c r="AC230" s="563">
        <v>0</v>
      </c>
      <c r="AD230" s="563">
        <v>9343.33</v>
      </c>
      <c r="AE230" s="563">
        <v>76847.5</v>
      </c>
      <c r="AF230" s="564">
        <v>43808</v>
      </c>
      <c r="AG230" s="564">
        <v>46365</v>
      </c>
      <c r="AH230" s="563">
        <v>153695</v>
      </c>
      <c r="AI230" s="565">
        <f t="shared" si="7"/>
        <v>0.77808219178082194</v>
      </c>
      <c r="AJ230" s="565">
        <v>7.0054794520547903</v>
      </c>
      <c r="AK230" s="566">
        <v>5.6399999999999999E-2</v>
      </c>
      <c r="AL230" s="567">
        <f t="shared" si="8"/>
        <v>0.77808219178082194</v>
      </c>
      <c r="AM230" s="567">
        <v>7.0054794520547903</v>
      </c>
      <c r="AN230" s="568">
        <v>5.6399999999999999E-2</v>
      </c>
      <c r="AO230" s="562" t="s">
        <v>977</v>
      </c>
      <c r="AP230" s="562" t="s">
        <v>978</v>
      </c>
    </row>
    <row r="231" spans="1:42" s="562" customFormat="1" ht="12" x14ac:dyDescent="0.25">
      <c r="A231" s="562" t="s">
        <v>1392</v>
      </c>
      <c r="B231" s="562" t="s">
        <v>1391</v>
      </c>
      <c r="C231" s="562">
        <v>7</v>
      </c>
      <c r="D231" s="562" t="s">
        <v>30</v>
      </c>
      <c r="E231" s="562" t="s">
        <v>958</v>
      </c>
      <c r="F231" s="562" t="s">
        <v>959</v>
      </c>
      <c r="G231" s="562" t="s">
        <v>1207</v>
      </c>
      <c r="H231" s="562" t="s">
        <v>974</v>
      </c>
      <c r="I231" s="562" t="s">
        <v>1208</v>
      </c>
      <c r="J231" s="562" t="s">
        <v>4998</v>
      </c>
      <c r="K231" s="562" t="s">
        <v>1209</v>
      </c>
      <c r="L231" s="562" t="s">
        <v>964</v>
      </c>
      <c r="M231" s="562" t="s">
        <v>970</v>
      </c>
      <c r="N231" s="562">
        <v>1</v>
      </c>
      <c r="O231" s="562">
        <v>1</v>
      </c>
      <c r="P231" s="562">
        <v>1</v>
      </c>
      <c r="Q231" s="562">
        <v>1</v>
      </c>
      <c r="R231" s="562">
        <v>1</v>
      </c>
      <c r="S231" s="562">
        <v>1</v>
      </c>
      <c r="T231" s="562">
        <v>0</v>
      </c>
      <c r="U231" s="562">
        <v>0</v>
      </c>
      <c r="V231" s="562">
        <v>0</v>
      </c>
      <c r="W231" s="563">
        <v>548306.66</v>
      </c>
      <c r="X231" s="563">
        <v>0</v>
      </c>
      <c r="Y231" s="563">
        <v>0</v>
      </c>
      <c r="Z231" s="563">
        <v>2709.55</v>
      </c>
      <c r="AA231" s="563">
        <v>0</v>
      </c>
      <c r="AB231" s="563">
        <v>0</v>
      </c>
      <c r="AC231" s="563">
        <v>0</v>
      </c>
      <c r="AD231" s="563">
        <v>590.70000000000005</v>
      </c>
      <c r="AE231" s="563">
        <v>548306.66</v>
      </c>
      <c r="AF231" s="564">
        <v>43808</v>
      </c>
      <c r="AG231" s="564">
        <v>46730</v>
      </c>
      <c r="AH231" s="563">
        <v>822460</v>
      </c>
      <c r="AI231" s="565">
        <f t="shared" si="7"/>
        <v>1.7780821917808218</v>
      </c>
      <c r="AJ231" s="565">
        <v>8.0054794520547894</v>
      </c>
      <c r="AK231" s="566">
        <v>5.9299999999999999E-2</v>
      </c>
      <c r="AL231" s="567">
        <f t="shared" si="8"/>
        <v>1.7780821917808218</v>
      </c>
      <c r="AM231" s="567">
        <v>8.0054794520547894</v>
      </c>
      <c r="AN231" s="568">
        <v>5.9299999999999999E-2</v>
      </c>
      <c r="AO231" s="562" t="s">
        <v>977</v>
      </c>
      <c r="AP231" s="562" t="s">
        <v>978</v>
      </c>
    </row>
    <row r="232" spans="1:42" s="562" customFormat="1" ht="12" x14ac:dyDescent="0.25">
      <c r="A232" s="562" t="s">
        <v>1393</v>
      </c>
      <c r="B232" s="562" t="s">
        <v>1391</v>
      </c>
      <c r="C232" s="562">
        <v>8</v>
      </c>
      <c r="D232" s="562" t="s">
        <v>30</v>
      </c>
      <c r="E232" s="562" t="s">
        <v>958</v>
      </c>
      <c r="F232" s="562" t="s">
        <v>959</v>
      </c>
      <c r="G232" s="562" t="s">
        <v>1207</v>
      </c>
      <c r="H232" s="562" t="s">
        <v>974</v>
      </c>
      <c r="I232" s="562" t="s">
        <v>1208</v>
      </c>
      <c r="J232" s="562" t="s">
        <v>4998</v>
      </c>
      <c r="K232" s="562" t="s">
        <v>1209</v>
      </c>
      <c r="L232" s="562" t="s">
        <v>964</v>
      </c>
      <c r="M232" s="562" t="s">
        <v>970</v>
      </c>
      <c r="N232" s="562">
        <v>1</v>
      </c>
      <c r="O232" s="562">
        <v>1</v>
      </c>
      <c r="P232" s="562">
        <v>1</v>
      </c>
      <c r="Q232" s="562">
        <v>1</v>
      </c>
      <c r="R232" s="562">
        <v>1</v>
      </c>
      <c r="S232" s="562">
        <v>1</v>
      </c>
      <c r="T232" s="562">
        <v>0</v>
      </c>
      <c r="U232" s="562">
        <v>0</v>
      </c>
      <c r="V232" s="562">
        <v>0</v>
      </c>
      <c r="W232" s="563">
        <v>405772.5</v>
      </c>
      <c r="X232" s="563">
        <v>0</v>
      </c>
      <c r="Y232" s="563">
        <v>0</v>
      </c>
      <c r="Z232" s="563">
        <v>2099.87</v>
      </c>
      <c r="AA232" s="563">
        <v>0</v>
      </c>
      <c r="AB232" s="563">
        <v>0</v>
      </c>
      <c r="AC232" s="563">
        <v>0</v>
      </c>
      <c r="AD232" s="563">
        <v>2257.94</v>
      </c>
      <c r="AE232" s="563">
        <v>405772.5</v>
      </c>
      <c r="AF232" s="564">
        <v>43808</v>
      </c>
      <c r="AG232" s="564">
        <v>47096</v>
      </c>
      <c r="AH232" s="563">
        <v>541030</v>
      </c>
      <c r="AI232" s="565">
        <f t="shared" si="7"/>
        <v>2.7808219178082192</v>
      </c>
      <c r="AJ232" s="565">
        <v>9.0082191780821894</v>
      </c>
      <c r="AK232" s="566">
        <v>6.2100000000000002E-2</v>
      </c>
      <c r="AL232" s="567">
        <f t="shared" si="8"/>
        <v>2.7808219178082192</v>
      </c>
      <c r="AM232" s="567">
        <v>9.0082191780821894</v>
      </c>
      <c r="AN232" s="568">
        <v>6.2100000000000002E-2</v>
      </c>
      <c r="AO232" s="562" t="s">
        <v>977</v>
      </c>
      <c r="AP232" s="562" t="s">
        <v>978</v>
      </c>
    </row>
    <row r="233" spans="1:42" s="562" customFormat="1" ht="12" x14ac:dyDescent="0.25">
      <c r="A233" s="562" t="s">
        <v>1394</v>
      </c>
      <c r="B233" s="562" t="s">
        <v>1391</v>
      </c>
      <c r="C233" s="562">
        <v>9</v>
      </c>
      <c r="D233" s="562" t="s">
        <v>30</v>
      </c>
      <c r="E233" s="562" t="s">
        <v>958</v>
      </c>
      <c r="F233" s="562" t="s">
        <v>959</v>
      </c>
      <c r="G233" s="562" t="s">
        <v>1207</v>
      </c>
      <c r="H233" s="562" t="s">
        <v>974</v>
      </c>
      <c r="I233" s="562" t="s">
        <v>1208</v>
      </c>
      <c r="J233" s="562" t="s">
        <v>4998</v>
      </c>
      <c r="K233" s="562" t="s">
        <v>1209</v>
      </c>
      <c r="L233" s="562" t="s">
        <v>964</v>
      </c>
      <c r="M233" s="562" t="s">
        <v>970</v>
      </c>
      <c r="N233" s="562">
        <v>1</v>
      </c>
      <c r="O233" s="562">
        <v>1</v>
      </c>
      <c r="P233" s="562">
        <v>1</v>
      </c>
      <c r="Q233" s="562">
        <v>1</v>
      </c>
      <c r="R233" s="562">
        <v>1</v>
      </c>
      <c r="S233" s="562">
        <v>1</v>
      </c>
      <c r="T233" s="562">
        <v>0</v>
      </c>
      <c r="U233" s="562">
        <v>0</v>
      </c>
      <c r="V233" s="562">
        <v>0</v>
      </c>
      <c r="W233" s="563">
        <v>202134</v>
      </c>
      <c r="X233" s="563">
        <v>0</v>
      </c>
      <c r="Y233" s="563">
        <v>0</v>
      </c>
      <c r="Z233" s="563">
        <v>1094.8900000000001</v>
      </c>
      <c r="AA233" s="563">
        <v>0</v>
      </c>
      <c r="AB233" s="563">
        <v>0</v>
      </c>
      <c r="AC233" s="563">
        <v>0</v>
      </c>
      <c r="AD233" s="563"/>
      <c r="AE233" s="563">
        <v>202134</v>
      </c>
      <c r="AF233" s="564">
        <v>43808</v>
      </c>
      <c r="AG233" s="564">
        <v>47461</v>
      </c>
      <c r="AH233" s="563">
        <v>252667.5</v>
      </c>
      <c r="AI233" s="565">
        <f t="shared" si="7"/>
        <v>3.7808219178082192</v>
      </c>
      <c r="AJ233" s="565">
        <v>10.0082191780822</v>
      </c>
      <c r="AK233" s="566">
        <v>6.5000000000000002E-2</v>
      </c>
      <c r="AL233" s="567">
        <f t="shared" si="8"/>
        <v>3.7808219178082192</v>
      </c>
      <c r="AM233" s="567">
        <v>10.0082191780822</v>
      </c>
      <c r="AN233" s="568">
        <v>6.5000000000000002E-2</v>
      </c>
      <c r="AO233" s="562" t="s">
        <v>977</v>
      </c>
      <c r="AP233" s="562" t="s">
        <v>978</v>
      </c>
    </row>
    <row r="234" spans="1:42" s="562" customFormat="1" ht="12" x14ac:dyDescent="0.25">
      <c r="A234" s="562" t="s">
        <v>1395</v>
      </c>
      <c r="B234" s="562" t="s">
        <v>1396</v>
      </c>
      <c r="C234" s="562">
        <v>2</v>
      </c>
      <c r="D234" s="562" t="s">
        <v>30</v>
      </c>
      <c r="E234" s="562" t="s">
        <v>958</v>
      </c>
      <c r="F234" s="562" t="s">
        <v>959</v>
      </c>
      <c r="G234" s="562" t="s">
        <v>1207</v>
      </c>
      <c r="H234" s="562" t="s">
        <v>974</v>
      </c>
      <c r="I234" s="562" t="s">
        <v>1208</v>
      </c>
      <c r="J234" s="562" t="s">
        <v>4998</v>
      </c>
      <c r="K234" s="562" t="s">
        <v>1209</v>
      </c>
      <c r="L234" s="562" t="s">
        <v>964</v>
      </c>
      <c r="M234" s="562" t="s">
        <v>970</v>
      </c>
      <c r="N234" s="562">
        <v>1</v>
      </c>
      <c r="O234" s="562">
        <v>1</v>
      </c>
      <c r="P234" s="562">
        <v>1</v>
      </c>
      <c r="Q234" s="562">
        <v>1</v>
      </c>
      <c r="R234" s="562">
        <v>1</v>
      </c>
      <c r="S234" s="562">
        <v>1</v>
      </c>
      <c r="T234" s="562">
        <v>0</v>
      </c>
      <c r="U234" s="562">
        <v>0</v>
      </c>
      <c r="V234" s="562">
        <v>0</v>
      </c>
      <c r="W234" s="563">
        <v>26550</v>
      </c>
      <c r="X234" s="563">
        <v>0</v>
      </c>
      <c r="Y234" s="563">
        <v>0</v>
      </c>
      <c r="Z234" s="563">
        <v>124.78</v>
      </c>
      <c r="AA234" s="563">
        <v>0</v>
      </c>
      <c r="AB234" s="563">
        <v>0</v>
      </c>
      <c r="AC234" s="563">
        <v>0</v>
      </c>
      <c r="AD234" s="563"/>
      <c r="AE234" s="563">
        <v>26550</v>
      </c>
      <c r="AF234" s="564">
        <v>43809</v>
      </c>
      <c r="AG234" s="564">
        <v>46366</v>
      </c>
      <c r="AH234" s="563">
        <v>53100</v>
      </c>
      <c r="AI234" s="565">
        <f t="shared" si="7"/>
        <v>0.78082191780821919</v>
      </c>
      <c r="AJ234" s="565">
        <v>7.0054794520547903</v>
      </c>
      <c r="AK234" s="566">
        <v>5.6399999999999999E-2</v>
      </c>
      <c r="AL234" s="567">
        <f t="shared" si="8"/>
        <v>0.78082191780821919</v>
      </c>
      <c r="AM234" s="567">
        <v>7.0054794520547903</v>
      </c>
      <c r="AN234" s="568">
        <v>5.6399999999999999E-2</v>
      </c>
      <c r="AO234" s="562" t="s">
        <v>977</v>
      </c>
      <c r="AP234" s="562" t="s">
        <v>978</v>
      </c>
    </row>
    <row r="235" spans="1:42" s="562" customFormat="1" ht="12" x14ac:dyDescent="0.25">
      <c r="A235" s="562" t="s">
        <v>1397</v>
      </c>
      <c r="B235" s="562" t="s">
        <v>1396</v>
      </c>
      <c r="C235" s="562">
        <v>3</v>
      </c>
      <c r="D235" s="562" t="s">
        <v>30</v>
      </c>
      <c r="E235" s="562" t="s">
        <v>958</v>
      </c>
      <c r="F235" s="562" t="s">
        <v>959</v>
      </c>
      <c r="G235" s="562" t="s">
        <v>1207</v>
      </c>
      <c r="H235" s="562" t="s">
        <v>974</v>
      </c>
      <c r="I235" s="562" t="s">
        <v>1208</v>
      </c>
      <c r="J235" s="562" t="s">
        <v>4998</v>
      </c>
      <c r="K235" s="562" t="s">
        <v>1209</v>
      </c>
      <c r="L235" s="562" t="s">
        <v>964</v>
      </c>
      <c r="M235" s="562" t="s">
        <v>970</v>
      </c>
      <c r="N235" s="562">
        <v>1</v>
      </c>
      <c r="O235" s="562">
        <v>1</v>
      </c>
      <c r="P235" s="562">
        <v>1</v>
      </c>
      <c r="Q235" s="562">
        <v>1</v>
      </c>
      <c r="R235" s="562">
        <v>1</v>
      </c>
      <c r="S235" s="562">
        <v>1</v>
      </c>
      <c r="T235" s="562">
        <v>0</v>
      </c>
      <c r="U235" s="562">
        <v>0</v>
      </c>
      <c r="V235" s="562">
        <v>0</v>
      </c>
      <c r="W235" s="563">
        <v>106200</v>
      </c>
      <c r="X235" s="563">
        <v>0</v>
      </c>
      <c r="Y235" s="563">
        <v>0</v>
      </c>
      <c r="Z235" s="563">
        <v>524.79999999999995</v>
      </c>
      <c r="AA235" s="563">
        <v>0</v>
      </c>
      <c r="AB235" s="563">
        <v>0</v>
      </c>
      <c r="AC235" s="563">
        <v>0</v>
      </c>
      <c r="AD235" s="563">
        <v>53993.06</v>
      </c>
      <c r="AE235" s="563">
        <v>106200</v>
      </c>
      <c r="AF235" s="564">
        <v>43809</v>
      </c>
      <c r="AG235" s="564">
        <v>46731</v>
      </c>
      <c r="AH235" s="563">
        <v>159300</v>
      </c>
      <c r="AI235" s="565">
        <f t="shared" si="7"/>
        <v>1.7808219178082192</v>
      </c>
      <c r="AJ235" s="565">
        <v>8.0054794520547894</v>
      </c>
      <c r="AK235" s="566">
        <v>5.9299999999999999E-2</v>
      </c>
      <c r="AL235" s="567">
        <f t="shared" si="8"/>
        <v>1.7808219178082192</v>
      </c>
      <c r="AM235" s="567">
        <v>8.0054794520547894</v>
      </c>
      <c r="AN235" s="568">
        <v>5.9299999999999999E-2</v>
      </c>
      <c r="AO235" s="562" t="s">
        <v>977</v>
      </c>
      <c r="AP235" s="562" t="s">
        <v>978</v>
      </c>
    </row>
    <row r="236" spans="1:42" s="562" customFormat="1" ht="12" x14ac:dyDescent="0.25">
      <c r="A236" s="562" t="s">
        <v>1398</v>
      </c>
      <c r="B236" s="562" t="s">
        <v>1396</v>
      </c>
      <c r="C236" s="562">
        <v>4</v>
      </c>
      <c r="D236" s="562" t="s">
        <v>30</v>
      </c>
      <c r="E236" s="562" t="s">
        <v>958</v>
      </c>
      <c r="F236" s="562" t="s">
        <v>959</v>
      </c>
      <c r="G236" s="562" t="s">
        <v>1207</v>
      </c>
      <c r="H236" s="562" t="s">
        <v>974</v>
      </c>
      <c r="I236" s="562" t="s">
        <v>1208</v>
      </c>
      <c r="J236" s="562" t="s">
        <v>4998</v>
      </c>
      <c r="K236" s="562" t="s">
        <v>1209</v>
      </c>
      <c r="L236" s="562" t="s">
        <v>964</v>
      </c>
      <c r="M236" s="562" t="s">
        <v>970</v>
      </c>
      <c r="N236" s="562">
        <v>1</v>
      </c>
      <c r="O236" s="562">
        <v>1</v>
      </c>
      <c r="P236" s="562">
        <v>1</v>
      </c>
      <c r="Q236" s="562">
        <v>1</v>
      </c>
      <c r="R236" s="562">
        <v>1</v>
      </c>
      <c r="S236" s="562">
        <v>1</v>
      </c>
      <c r="T236" s="562">
        <v>0</v>
      </c>
      <c r="U236" s="562">
        <v>0</v>
      </c>
      <c r="V236" s="562">
        <v>0</v>
      </c>
      <c r="W236" s="563">
        <v>190717.5</v>
      </c>
      <c r="X236" s="563">
        <v>0</v>
      </c>
      <c r="Y236" s="563">
        <v>0</v>
      </c>
      <c r="Z236" s="563">
        <v>986.96</v>
      </c>
      <c r="AA236" s="563">
        <v>0</v>
      </c>
      <c r="AB236" s="563">
        <v>0</v>
      </c>
      <c r="AC236" s="563">
        <v>0</v>
      </c>
      <c r="AD236" s="563"/>
      <c r="AE236" s="563">
        <v>190717.5</v>
      </c>
      <c r="AF236" s="564">
        <v>43809</v>
      </c>
      <c r="AG236" s="564">
        <v>47097</v>
      </c>
      <c r="AH236" s="563">
        <v>254290</v>
      </c>
      <c r="AI236" s="565">
        <f t="shared" si="7"/>
        <v>2.7835616438356166</v>
      </c>
      <c r="AJ236" s="565">
        <v>9.0082191780821894</v>
      </c>
      <c r="AK236" s="566">
        <v>6.2100000000000002E-2</v>
      </c>
      <c r="AL236" s="567">
        <f t="shared" si="8"/>
        <v>2.7835616438356166</v>
      </c>
      <c r="AM236" s="567">
        <v>9.0082191780821894</v>
      </c>
      <c r="AN236" s="568">
        <v>6.2100000000000002E-2</v>
      </c>
      <c r="AO236" s="562" t="s">
        <v>977</v>
      </c>
      <c r="AP236" s="562" t="s">
        <v>978</v>
      </c>
    </row>
    <row r="237" spans="1:42" s="562" customFormat="1" ht="12" x14ac:dyDescent="0.25">
      <c r="A237" s="562" t="s">
        <v>1399</v>
      </c>
      <c r="B237" s="562" t="s">
        <v>1400</v>
      </c>
      <c r="C237" s="562">
        <v>3</v>
      </c>
      <c r="D237" s="562" t="s">
        <v>30</v>
      </c>
      <c r="E237" s="562" t="s">
        <v>958</v>
      </c>
      <c r="F237" s="562" t="s">
        <v>959</v>
      </c>
      <c r="G237" s="562" t="s">
        <v>1207</v>
      </c>
      <c r="H237" s="562" t="s">
        <v>974</v>
      </c>
      <c r="I237" s="562" t="s">
        <v>1208</v>
      </c>
      <c r="J237" s="562" t="s">
        <v>4998</v>
      </c>
      <c r="K237" s="562" t="s">
        <v>1209</v>
      </c>
      <c r="L237" s="562" t="s">
        <v>964</v>
      </c>
      <c r="M237" s="562" t="s">
        <v>970</v>
      </c>
      <c r="N237" s="562">
        <v>1</v>
      </c>
      <c r="O237" s="562">
        <v>1</v>
      </c>
      <c r="P237" s="562">
        <v>1</v>
      </c>
      <c r="Q237" s="562">
        <v>1</v>
      </c>
      <c r="R237" s="562">
        <v>1</v>
      </c>
      <c r="S237" s="562">
        <v>1</v>
      </c>
      <c r="T237" s="562">
        <v>0</v>
      </c>
      <c r="U237" s="562">
        <v>0</v>
      </c>
      <c r="V237" s="562">
        <v>0</v>
      </c>
      <c r="W237" s="563">
        <v>159300</v>
      </c>
      <c r="X237" s="563">
        <v>0</v>
      </c>
      <c r="Y237" s="563">
        <v>0</v>
      </c>
      <c r="Z237" s="563">
        <v>824.38</v>
      </c>
      <c r="AA237" s="563">
        <v>0</v>
      </c>
      <c r="AB237" s="563">
        <v>0</v>
      </c>
      <c r="AC237" s="563">
        <v>0</v>
      </c>
      <c r="AD237" s="563"/>
      <c r="AE237" s="563">
        <v>159300</v>
      </c>
      <c r="AF237" s="564">
        <v>43809</v>
      </c>
      <c r="AG237" s="564">
        <v>47097</v>
      </c>
      <c r="AH237" s="563">
        <v>212400</v>
      </c>
      <c r="AI237" s="565">
        <f t="shared" si="7"/>
        <v>2.7835616438356166</v>
      </c>
      <c r="AJ237" s="565">
        <v>9.0082191780821894</v>
      </c>
      <c r="AK237" s="566">
        <v>6.2100000000000002E-2</v>
      </c>
      <c r="AL237" s="567">
        <f t="shared" si="8"/>
        <v>2.7835616438356166</v>
      </c>
      <c r="AM237" s="567">
        <v>9.0082191780821894</v>
      </c>
      <c r="AN237" s="568">
        <v>6.2100000000000002E-2</v>
      </c>
      <c r="AO237" s="562" t="s">
        <v>977</v>
      </c>
      <c r="AP237" s="562" t="s">
        <v>978</v>
      </c>
    </row>
    <row r="238" spans="1:42" s="562" customFormat="1" ht="12" x14ac:dyDescent="0.25">
      <c r="A238" s="562" t="s">
        <v>1401</v>
      </c>
      <c r="B238" s="562" t="s">
        <v>1402</v>
      </c>
      <c r="C238" s="562">
        <v>2</v>
      </c>
      <c r="D238" s="562" t="s">
        <v>30</v>
      </c>
      <c r="E238" s="562" t="s">
        <v>958</v>
      </c>
      <c r="F238" s="562" t="s">
        <v>959</v>
      </c>
      <c r="G238" s="562" t="s">
        <v>1207</v>
      </c>
      <c r="H238" s="562" t="s">
        <v>974</v>
      </c>
      <c r="I238" s="562" t="s">
        <v>1208</v>
      </c>
      <c r="J238" s="562" t="s">
        <v>4998</v>
      </c>
      <c r="K238" s="562" t="s">
        <v>1209</v>
      </c>
      <c r="L238" s="562" t="s">
        <v>964</v>
      </c>
      <c r="M238" s="562" t="s">
        <v>970</v>
      </c>
      <c r="N238" s="562">
        <v>1</v>
      </c>
      <c r="O238" s="562">
        <v>1</v>
      </c>
      <c r="P238" s="562">
        <v>1</v>
      </c>
      <c r="Q238" s="562">
        <v>1</v>
      </c>
      <c r="R238" s="562">
        <v>1</v>
      </c>
      <c r="S238" s="562">
        <v>1</v>
      </c>
      <c r="T238" s="562">
        <v>0</v>
      </c>
      <c r="U238" s="562">
        <v>0</v>
      </c>
      <c r="V238" s="562">
        <v>0</v>
      </c>
      <c r="W238" s="563">
        <v>25665</v>
      </c>
      <c r="X238" s="563">
        <v>0</v>
      </c>
      <c r="Y238" s="563">
        <v>0</v>
      </c>
      <c r="Z238" s="563">
        <v>120.63</v>
      </c>
      <c r="AA238" s="563">
        <v>0</v>
      </c>
      <c r="AB238" s="563">
        <v>0</v>
      </c>
      <c r="AC238" s="563">
        <v>0</v>
      </c>
      <c r="AD238" s="563"/>
      <c r="AE238" s="563">
        <v>25665</v>
      </c>
      <c r="AF238" s="564">
        <v>43809</v>
      </c>
      <c r="AG238" s="564">
        <v>46366</v>
      </c>
      <c r="AH238" s="563">
        <v>51330</v>
      </c>
      <c r="AI238" s="565">
        <f t="shared" si="7"/>
        <v>0.78082191780821919</v>
      </c>
      <c r="AJ238" s="565">
        <v>7.0054794520547903</v>
      </c>
      <c r="AK238" s="566">
        <v>5.6399999999999999E-2</v>
      </c>
      <c r="AL238" s="567">
        <f t="shared" si="8"/>
        <v>0.78082191780821919</v>
      </c>
      <c r="AM238" s="567">
        <v>7.0054794520547903</v>
      </c>
      <c r="AN238" s="568">
        <v>5.6399999999999999E-2</v>
      </c>
      <c r="AO238" s="562" t="s">
        <v>977</v>
      </c>
      <c r="AP238" s="562" t="s">
        <v>978</v>
      </c>
    </row>
    <row r="239" spans="1:42" s="562" customFormat="1" ht="12" x14ac:dyDescent="0.25">
      <c r="A239" s="562" t="s">
        <v>1403</v>
      </c>
      <c r="B239" s="562" t="s">
        <v>1402</v>
      </c>
      <c r="C239" s="562">
        <v>3</v>
      </c>
      <c r="D239" s="562" t="s">
        <v>30</v>
      </c>
      <c r="E239" s="562" t="s">
        <v>958</v>
      </c>
      <c r="F239" s="562" t="s">
        <v>959</v>
      </c>
      <c r="G239" s="562" t="s">
        <v>1207</v>
      </c>
      <c r="H239" s="562" t="s">
        <v>974</v>
      </c>
      <c r="I239" s="562" t="s">
        <v>1208</v>
      </c>
      <c r="J239" s="562" t="s">
        <v>4998</v>
      </c>
      <c r="K239" s="562" t="s">
        <v>1209</v>
      </c>
      <c r="L239" s="562" t="s">
        <v>964</v>
      </c>
      <c r="M239" s="562" t="s">
        <v>970</v>
      </c>
      <c r="N239" s="562">
        <v>1</v>
      </c>
      <c r="O239" s="562">
        <v>1</v>
      </c>
      <c r="P239" s="562">
        <v>1</v>
      </c>
      <c r="Q239" s="562">
        <v>1</v>
      </c>
      <c r="R239" s="562">
        <v>1</v>
      </c>
      <c r="S239" s="562">
        <v>1</v>
      </c>
      <c r="T239" s="562">
        <v>0</v>
      </c>
      <c r="U239" s="562">
        <v>0</v>
      </c>
      <c r="V239" s="562">
        <v>0</v>
      </c>
      <c r="W239" s="563">
        <v>35400</v>
      </c>
      <c r="X239" s="563">
        <v>0</v>
      </c>
      <c r="Y239" s="563">
        <v>0</v>
      </c>
      <c r="Z239" s="563">
        <v>174.93</v>
      </c>
      <c r="AA239" s="563">
        <v>0</v>
      </c>
      <c r="AB239" s="563">
        <v>0</v>
      </c>
      <c r="AC239" s="563">
        <v>0</v>
      </c>
      <c r="AD239" s="563"/>
      <c r="AE239" s="563">
        <v>35400</v>
      </c>
      <c r="AF239" s="564">
        <v>43809</v>
      </c>
      <c r="AG239" s="564">
        <v>46731</v>
      </c>
      <c r="AH239" s="563">
        <v>53100</v>
      </c>
      <c r="AI239" s="565">
        <f t="shared" si="7"/>
        <v>1.7808219178082192</v>
      </c>
      <c r="AJ239" s="565">
        <v>8.0054794520547894</v>
      </c>
      <c r="AK239" s="566">
        <v>5.9299999999999999E-2</v>
      </c>
      <c r="AL239" s="567">
        <f t="shared" si="8"/>
        <v>1.7808219178082192</v>
      </c>
      <c r="AM239" s="567">
        <v>8.0054794520547894</v>
      </c>
      <c r="AN239" s="568">
        <v>5.9299999999999999E-2</v>
      </c>
      <c r="AO239" s="562" t="s">
        <v>977</v>
      </c>
      <c r="AP239" s="562" t="s">
        <v>978</v>
      </c>
    </row>
    <row r="240" spans="1:42" s="562" customFormat="1" ht="12" x14ac:dyDescent="0.25">
      <c r="A240" s="562" t="s">
        <v>1404</v>
      </c>
      <c r="B240" s="562" t="s">
        <v>1402</v>
      </c>
      <c r="C240" s="562">
        <v>4</v>
      </c>
      <c r="D240" s="562" t="s">
        <v>30</v>
      </c>
      <c r="E240" s="562" t="s">
        <v>958</v>
      </c>
      <c r="F240" s="562" t="s">
        <v>959</v>
      </c>
      <c r="G240" s="562" t="s">
        <v>1207</v>
      </c>
      <c r="H240" s="562" t="s">
        <v>974</v>
      </c>
      <c r="I240" s="562" t="s">
        <v>1208</v>
      </c>
      <c r="J240" s="562" t="s">
        <v>4998</v>
      </c>
      <c r="K240" s="562" t="s">
        <v>1209</v>
      </c>
      <c r="L240" s="562" t="s">
        <v>964</v>
      </c>
      <c r="M240" s="562" t="s">
        <v>970</v>
      </c>
      <c r="N240" s="562">
        <v>1</v>
      </c>
      <c r="O240" s="562">
        <v>1</v>
      </c>
      <c r="P240" s="562">
        <v>1</v>
      </c>
      <c r="Q240" s="562">
        <v>1</v>
      </c>
      <c r="R240" s="562">
        <v>1</v>
      </c>
      <c r="S240" s="562">
        <v>1</v>
      </c>
      <c r="T240" s="562">
        <v>0</v>
      </c>
      <c r="U240" s="562">
        <v>0</v>
      </c>
      <c r="V240" s="562">
        <v>0</v>
      </c>
      <c r="W240" s="563">
        <v>84628.12</v>
      </c>
      <c r="X240" s="563">
        <v>0</v>
      </c>
      <c r="Y240" s="563">
        <v>0</v>
      </c>
      <c r="Z240" s="563">
        <v>437.95</v>
      </c>
      <c r="AA240" s="563">
        <v>0</v>
      </c>
      <c r="AB240" s="563">
        <v>0</v>
      </c>
      <c r="AC240" s="563">
        <v>0</v>
      </c>
      <c r="AD240" s="563"/>
      <c r="AE240" s="563">
        <v>84628.12</v>
      </c>
      <c r="AF240" s="564">
        <v>43809</v>
      </c>
      <c r="AG240" s="564">
        <v>47097</v>
      </c>
      <c r="AH240" s="563">
        <v>112837.5</v>
      </c>
      <c r="AI240" s="565">
        <f t="shared" si="7"/>
        <v>2.7835616438356166</v>
      </c>
      <c r="AJ240" s="565">
        <v>9.0082191780821894</v>
      </c>
      <c r="AK240" s="566">
        <v>6.2100000000000002E-2</v>
      </c>
      <c r="AL240" s="567">
        <f t="shared" si="8"/>
        <v>2.7835616438356166</v>
      </c>
      <c r="AM240" s="567">
        <v>9.0082191780821894</v>
      </c>
      <c r="AN240" s="568">
        <v>6.2100000000000002E-2</v>
      </c>
      <c r="AO240" s="562" t="s">
        <v>977</v>
      </c>
      <c r="AP240" s="562" t="s">
        <v>978</v>
      </c>
    </row>
    <row r="241" spans="1:42" s="562" customFormat="1" ht="12" x14ac:dyDescent="0.25">
      <c r="A241" s="562" t="s">
        <v>1405</v>
      </c>
      <c r="B241" s="562" t="s">
        <v>1406</v>
      </c>
      <c r="C241" s="562">
        <v>6</v>
      </c>
      <c r="D241" s="562" t="s">
        <v>30</v>
      </c>
      <c r="E241" s="562" t="s">
        <v>958</v>
      </c>
      <c r="F241" s="562" t="s">
        <v>959</v>
      </c>
      <c r="G241" s="562" t="s">
        <v>1207</v>
      </c>
      <c r="H241" s="562" t="s">
        <v>974</v>
      </c>
      <c r="I241" s="562" t="s">
        <v>1208</v>
      </c>
      <c r="J241" s="562" t="s">
        <v>4998</v>
      </c>
      <c r="K241" s="562" t="s">
        <v>1209</v>
      </c>
      <c r="L241" s="562" t="s">
        <v>964</v>
      </c>
      <c r="M241" s="562" t="s">
        <v>970</v>
      </c>
      <c r="N241" s="562">
        <v>1</v>
      </c>
      <c r="O241" s="562">
        <v>1</v>
      </c>
      <c r="P241" s="562">
        <v>1</v>
      </c>
      <c r="Q241" s="562">
        <v>1</v>
      </c>
      <c r="R241" s="562">
        <v>1</v>
      </c>
      <c r="S241" s="562">
        <v>1</v>
      </c>
      <c r="T241" s="562">
        <v>0</v>
      </c>
      <c r="U241" s="562">
        <v>0</v>
      </c>
      <c r="V241" s="562">
        <v>0</v>
      </c>
      <c r="W241" s="563">
        <v>402822.5</v>
      </c>
      <c r="X241" s="563">
        <v>0</v>
      </c>
      <c r="Y241" s="563">
        <v>0</v>
      </c>
      <c r="Z241" s="563">
        <v>1893.27</v>
      </c>
      <c r="AA241" s="563">
        <v>0</v>
      </c>
      <c r="AB241" s="563">
        <v>0</v>
      </c>
      <c r="AC241" s="563">
        <v>0</v>
      </c>
      <c r="AD241" s="563"/>
      <c r="AE241" s="563">
        <v>402822.5</v>
      </c>
      <c r="AF241" s="564">
        <v>43810</v>
      </c>
      <c r="AG241" s="564">
        <v>46367</v>
      </c>
      <c r="AH241" s="563">
        <v>805645</v>
      </c>
      <c r="AI241" s="565">
        <f t="shared" si="7"/>
        <v>0.78356164383561644</v>
      </c>
      <c r="AJ241" s="565">
        <v>7.0054794520547903</v>
      </c>
      <c r="AK241" s="566">
        <v>5.6399999999999999E-2</v>
      </c>
      <c r="AL241" s="567">
        <f t="shared" si="8"/>
        <v>0.78356164383561644</v>
      </c>
      <c r="AM241" s="567">
        <v>7.0054794520547903</v>
      </c>
      <c r="AN241" s="568">
        <v>5.6399999999999999E-2</v>
      </c>
      <c r="AO241" s="562" t="s">
        <v>977</v>
      </c>
      <c r="AP241" s="562" t="s">
        <v>978</v>
      </c>
    </row>
    <row r="242" spans="1:42" s="562" customFormat="1" ht="12" x14ac:dyDescent="0.25">
      <c r="A242" s="562" t="s">
        <v>1407</v>
      </c>
      <c r="B242" s="562" t="s">
        <v>1406</v>
      </c>
      <c r="C242" s="562">
        <v>7</v>
      </c>
      <c r="D242" s="562" t="s">
        <v>30</v>
      </c>
      <c r="E242" s="562" t="s">
        <v>958</v>
      </c>
      <c r="F242" s="562" t="s">
        <v>959</v>
      </c>
      <c r="G242" s="562" t="s">
        <v>1207</v>
      </c>
      <c r="H242" s="562" t="s">
        <v>974</v>
      </c>
      <c r="I242" s="562" t="s">
        <v>1208</v>
      </c>
      <c r="J242" s="562" t="s">
        <v>4998</v>
      </c>
      <c r="K242" s="562" t="s">
        <v>1209</v>
      </c>
      <c r="L242" s="562" t="s">
        <v>964</v>
      </c>
      <c r="M242" s="562" t="s">
        <v>970</v>
      </c>
      <c r="N242" s="562">
        <v>1</v>
      </c>
      <c r="O242" s="562">
        <v>1</v>
      </c>
      <c r="P242" s="562">
        <v>1</v>
      </c>
      <c r="Q242" s="562">
        <v>1</v>
      </c>
      <c r="R242" s="562">
        <v>1</v>
      </c>
      <c r="S242" s="562">
        <v>1</v>
      </c>
      <c r="T242" s="562">
        <v>0</v>
      </c>
      <c r="U242" s="562">
        <v>0</v>
      </c>
      <c r="V242" s="562">
        <v>0</v>
      </c>
      <c r="W242" s="563">
        <v>375043.33</v>
      </c>
      <c r="X242" s="563">
        <v>0</v>
      </c>
      <c r="Y242" s="563">
        <v>0</v>
      </c>
      <c r="Z242" s="563">
        <v>1853.34</v>
      </c>
      <c r="AA242" s="563">
        <v>0</v>
      </c>
      <c r="AB242" s="563">
        <v>0</v>
      </c>
      <c r="AC242" s="563">
        <v>0</v>
      </c>
      <c r="AD242" s="563"/>
      <c r="AE242" s="563">
        <v>375043.33</v>
      </c>
      <c r="AF242" s="564">
        <v>43810</v>
      </c>
      <c r="AG242" s="564">
        <v>46732</v>
      </c>
      <c r="AH242" s="563">
        <v>562565</v>
      </c>
      <c r="AI242" s="565">
        <f t="shared" si="7"/>
        <v>1.7835616438356163</v>
      </c>
      <c r="AJ242" s="565">
        <v>8.0054794520547894</v>
      </c>
      <c r="AK242" s="566">
        <v>5.9299999999999999E-2</v>
      </c>
      <c r="AL242" s="567">
        <f t="shared" si="8"/>
        <v>1.7835616438356163</v>
      </c>
      <c r="AM242" s="567">
        <v>8.0054794520547894</v>
      </c>
      <c r="AN242" s="568">
        <v>5.9299999999999999E-2</v>
      </c>
      <c r="AO242" s="562" t="s">
        <v>977</v>
      </c>
      <c r="AP242" s="562" t="s">
        <v>978</v>
      </c>
    </row>
    <row r="243" spans="1:42" s="562" customFormat="1" ht="12" x14ac:dyDescent="0.25">
      <c r="A243" s="562" t="s">
        <v>1408</v>
      </c>
      <c r="B243" s="562" t="s">
        <v>1406</v>
      </c>
      <c r="C243" s="562">
        <v>8</v>
      </c>
      <c r="D243" s="562" t="s">
        <v>30</v>
      </c>
      <c r="E243" s="562" t="s">
        <v>958</v>
      </c>
      <c r="F243" s="562" t="s">
        <v>959</v>
      </c>
      <c r="G243" s="562" t="s">
        <v>1207</v>
      </c>
      <c r="H243" s="562" t="s">
        <v>974</v>
      </c>
      <c r="I243" s="562" t="s">
        <v>1208</v>
      </c>
      <c r="J243" s="562" t="s">
        <v>4998</v>
      </c>
      <c r="K243" s="562" t="s">
        <v>1209</v>
      </c>
      <c r="L243" s="562" t="s">
        <v>964</v>
      </c>
      <c r="M243" s="562" t="s">
        <v>970</v>
      </c>
      <c r="N243" s="562">
        <v>1</v>
      </c>
      <c r="O243" s="562">
        <v>1</v>
      </c>
      <c r="P243" s="562">
        <v>1</v>
      </c>
      <c r="Q243" s="562">
        <v>1</v>
      </c>
      <c r="R243" s="562">
        <v>1</v>
      </c>
      <c r="S243" s="562">
        <v>1</v>
      </c>
      <c r="T243" s="562">
        <v>0</v>
      </c>
      <c r="U243" s="562">
        <v>0</v>
      </c>
      <c r="V243" s="562">
        <v>0</v>
      </c>
      <c r="W243" s="563">
        <v>119475</v>
      </c>
      <c r="X243" s="563">
        <v>0</v>
      </c>
      <c r="Y243" s="563">
        <v>0</v>
      </c>
      <c r="Z243" s="563">
        <v>618.28</v>
      </c>
      <c r="AA243" s="563">
        <v>0</v>
      </c>
      <c r="AB243" s="563">
        <v>0</v>
      </c>
      <c r="AC243" s="563">
        <v>0</v>
      </c>
      <c r="AD243" s="563"/>
      <c r="AE243" s="563">
        <v>119475</v>
      </c>
      <c r="AF243" s="564">
        <v>43810</v>
      </c>
      <c r="AG243" s="564">
        <v>47098</v>
      </c>
      <c r="AH243" s="563">
        <v>159300</v>
      </c>
      <c r="AI243" s="565">
        <f t="shared" si="7"/>
        <v>2.7863013698630139</v>
      </c>
      <c r="AJ243" s="565">
        <v>9.0082191780821894</v>
      </c>
      <c r="AK243" s="566">
        <v>6.2100000000000002E-2</v>
      </c>
      <c r="AL243" s="567">
        <f t="shared" si="8"/>
        <v>2.7863013698630139</v>
      </c>
      <c r="AM243" s="567">
        <v>9.0082191780821894</v>
      </c>
      <c r="AN243" s="568">
        <v>6.2100000000000002E-2</v>
      </c>
      <c r="AO243" s="562" t="s">
        <v>977</v>
      </c>
      <c r="AP243" s="562" t="s">
        <v>978</v>
      </c>
    </row>
    <row r="244" spans="1:42" s="562" customFormat="1" ht="12" x14ac:dyDescent="0.25">
      <c r="A244" s="562" t="s">
        <v>1409</v>
      </c>
      <c r="B244" s="562" t="s">
        <v>1406</v>
      </c>
      <c r="C244" s="562">
        <v>9</v>
      </c>
      <c r="D244" s="562" t="s">
        <v>30</v>
      </c>
      <c r="E244" s="562" t="s">
        <v>958</v>
      </c>
      <c r="F244" s="562" t="s">
        <v>959</v>
      </c>
      <c r="G244" s="562" t="s">
        <v>1207</v>
      </c>
      <c r="H244" s="562" t="s">
        <v>974</v>
      </c>
      <c r="I244" s="562" t="s">
        <v>1208</v>
      </c>
      <c r="J244" s="562" t="s">
        <v>4998</v>
      </c>
      <c r="K244" s="562" t="s">
        <v>1209</v>
      </c>
      <c r="L244" s="562" t="s">
        <v>964</v>
      </c>
      <c r="M244" s="562" t="s">
        <v>970</v>
      </c>
      <c r="N244" s="562">
        <v>1</v>
      </c>
      <c r="O244" s="562">
        <v>1</v>
      </c>
      <c r="P244" s="562">
        <v>1</v>
      </c>
      <c r="Q244" s="562">
        <v>1</v>
      </c>
      <c r="R244" s="562">
        <v>1</v>
      </c>
      <c r="S244" s="562">
        <v>1</v>
      </c>
      <c r="T244" s="562">
        <v>0</v>
      </c>
      <c r="U244" s="562">
        <v>0</v>
      </c>
      <c r="V244" s="562">
        <v>0</v>
      </c>
      <c r="W244" s="563">
        <v>127440</v>
      </c>
      <c r="X244" s="563">
        <v>0</v>
      </c>
      <c r="Y244" s="563">
        <v>0</v>
      </c>
      <c r="Z244" s="563">
        <v>690.3</v>
      </c>
      <c r="AA244" s="563">
        <v>0</v>
      </c>
      <c r="AB244" s="563">
        <v>0</v>
      </c>
      <c r="AC244" s="563">
        <v>0</v>
      </c>
      <c r="AD244" s="563"/>
      <c r="AE244" s="563">
        <v>127440</v>
      </c>
      <c r="AF244" s="564">
        <v>43810</v>
      </c>
      <c r="AG244" s="564">
        <v>47463</v>
      </c>
      <c r="AH244" s="563">
        <v>159300</v>
      </c>
      <c r="AI244" s="565">
        <f t="shared" si="7"/>
        <v>3.7863013698630139</v>
      </c>
      <c r="AJ244" s="565">
        <v>10.0082191780822</v>
      </c>
      <c r="AK244" s="566">
        <v>6.5000000000000002E-2</v>
      </c>
      <c r="AL244" s="567">
        <f t="shared" si="8"/>
        <v>3.7863013698630139</v>
      </c>
      <c r="AM244" s="567">
        <v>10.0082191780822</v>
      </c>
      <c r="AN244" s="568">
        <v>6.5000000000000002E-2</v>
      </c>
      <c r="AO244" s="562" t="s">
        <v>977</v>
      </c>
      <c r="AP244" s="562" t="s">
        <v>978</v>
      </c>
    </row>
    <row r="245" spans="1:42" s="562" customFormat="1" ht="12" x14ac:dyDescent="0.25">
      <c r="A245" s="562" t="s">
        <v>1410</v>
      </c>
      <c r="B245" s="562" t="s">
        <v>1411</v>
      </c>
      <c r="C245" s="562">
        <v>5</v>
      </c>
      <c r="D245" s="562" t="s">
        <v>30</v>
      </c>
      <c r="E245" s="562" t="s">
        <v>958</v>
      </c>
      <c r="F245" s="562" t="s">
        <v>959</v>
      </c>
      <c r="G245" s="562" t="s">
        <v>1207</v>
      </c>
      <c r="H245" s="562" t="s">
        <v>974</v>
      </c>
      <c r="I245" s="562" t="s">
        <v>1208</v>
      </c>
      <c r="J245" s="562" t="s">
        <v>4998</v>
      </c>
      <c r="K245" s="562" t="s">
        <v>1209</v>
      </c>
      <c r="L245" s="562" t="s">
        <v>964</v>
      </c>
      <c r="M245" s="562" t="s">
        <v>970</v>
      </c>
      <c r="N245" s="562">
        <v>1</v>
      </c>
      <c r="O245" s="562">
        <v>1</v>
      </c>
      <c r="P245" s="562">
        <v>1</v>
      </c>
      <c r="Q245" s="562">
        <v>1</v>
      </c>
      <c r="R245" s="562">
        <v>1</v>
      </c>
      <c r="S245" s="562">
        <v>1</v>
      </c>
      <c r="T245" s="562">
        <v>0</v>
      </c>
      <c r="U245" s="562">
        <v>0</v>
      </c>
      <c r="V245" s="562">
        <v>0</v>
      </c>
      <c r="W245" s="563">
        <v>182383.75</v>
      </c>
      <c r="X245" s="563">
        <v>0</v>
      </c>
      <c r="Y245" s="563">
        <v>0</v>
      </c>
      <c r="Z245" s="563">
        <v>857.2</v>
      </c>
      <c r="AA245" s="563">
        <v>0</v>
      </c>
      <c r="AB245" s="563">
        <v>0</v>
      </c>
      <c r="AC245" s="563">
        <v>0</v>
      </c>
      <c r="AD245" s="563"/>
      <c r="AE245" s="563">
        <v>182383.75</v>
      </c>
      <c r="AF245" s="564">
        <v>43810</v>
      </c>
      <c r="AG245" s="564">
        <v>46367</v>
      </c>
      <c r="AH245" s="563">
        <v>364767.5</v>
      </c>
      <c r="AI245" s="565">
        <f t="shared" si="7"/>
        <v>0.78356164383561644</v>
      </c>
      <c r="AJ245" s="565">
        <v>7.0054794520547903</v>
      </c>
      <c r="AK245" s="566">
        <v>5.6399999999999999E-2</v>
      </c>
      <c r="AL245" s="567">
        <f t="shared" si="8"/>
        <v>0.78356164383561644</v>
      </c>
      <c r="AM245" s="567">
        <v>7.0054794520547903</v>
      </c>
      <c r="AN245" s="568">
        <v>5.6399999999999999E-2</v>
      </c>
      <c r="AO245" s="562" t="s">
        <v>977</v>
      </c>
      <c r="AP245" s="562" t="s">
        <v>978</v>
      </c>
    </row>
    <row r="246" spans="1:42" s="562" customFormat="1" ht="12" x14ac:dyDescent="0.25">
      <c r="A246" s="562" t="s">
        <v>1412</v>
      </c>
      <c r="B246" s="562" t="s">
        <v>1411</v>
      </c>
      <c r="C246" s="562">
        <v>6</v>
      </c>
      <c r="D246" s="562" t="s">
        <v>30</v>
      </c>
      <c r="E246" s="562" t="s">
        <v>958</v>
      </c>
      <c r="F246" s="562" t="s">
        <v>959</v>
      </c>
      <c r="G246" s="562" t="s">
        <v>1207</v>
      </c>
      <c r="H246" s="562" t="s">
        <v>974</v>
      </c>
      <c r="I246" s="562" t="s">
        <v>1208</v>
      </c>
      <c r="J246" s="562" t="s">
        <v>4998</v>
      </c>
      <c r="K246" s="562" t="s">
        <v>1209</v>
      </c>
      <c r="L246" s="562" t="s">
        <v>964</v>
      </c>
      <c r="M246" s="562" t="s">
        <v>970</v>
      </c>
      <c r="N246" s="562">
        <v>1</v>
      </c>
      <c r="O246" s="562">
        <v>1</v>
      </c>
      <c r="P246" s="562">
        <v>1</v>
      </c>
      <c r="Q246" s="562">
        <v>1</v>
      </c>
      <c r="R246" s="562">
        <v>1</v>
      </c>
      <c r="S246" s="562">
        <v>1</v>
      </c>
      <c r="T246" s="562">
        <v>0</v>
      </c>
      <c r="U246" s="562">
        <v>0</v>
      </c>
      <c r="V246" s="562">
        <v>0</v>
      </c>
      <c r="W246" s="563">
        <v>646148.32999999996</v>
      </c>
      <c r="X246" s="563">
        <v>0</v>
      </c>
      <c r="Y246" s="563">
        <v>0</v>
      </c>
      <c r="Z246" s="563">
        <v>3193.05</v>
      </c>
      <c r="AA246" s="563">
        <v>0</v>
      </c>
      <c r="AB246" s="563">
        <v>0</v>
      </c>
      <c r="AC246" s="563">
        <v>0</v>
      </c>
      <c r="AD246" s="563"/>
      <c r="AE246" s="563">
        <v>646148.32999999996</v>
      </c>
      <c r="AF246" s="564">
        <v>43810</v>
      </c>
      <c r="AG246" s="564">
        <v>46732</v>
      </c>
      <c r="AH246" s="563">
        <v>969222.5</v>
      </c>
      <c r="AI246" s="565">
        <f t="shared" si="7"/>
        <v>1.7835616438356163</v>
      </c>
      <c r="AJ246" s="565">
        <v>8.0054794520547894</v>
      </c>
      <c r="AK246" s="566">
        <v>5.9299999999999999E-2</v>
      </c>
      <c r="AL246" s="567">
        <f t="shared" si="8"/>
        <v>1.7835616438356163</v>
      </c>
      <c r="AM246" s="567">
        <v>8.0054794520547894</v>
      </c>
      <c r="AN246" s="568">
        <v>5.9299999999999999E-2</v>
      </c>
      <c r="AO246" s="562" t="s">
        <v>977</v>
      </c>
      <c r="AP246" s="562" t="s">
        <v>978</v>
      </c>
    </row>
    <row r="247" spans="1:42" s="562" customFormat="1" ht="12" x14ac:dyDescent="0.25">
      <c r="A247" s="562" t="s">
        <v>1413</v>
      </c>
      <c r="B247" s="562" t="s">
        <v>1411</v>
      </c>
      <c r="C247" s="562">
        <v>7</v>
      </c>
      <c r="D247" s="562" t="s">
        <v>30</v>
      </c>
      <c r="E247" s="562" t="s">
        <v>958</v>
      </c>
      <c r="F247" s="562" t="s">
        <v>959</v>
      </c>
      <c r="G247" s="562" t="s">
        <v>1207</v>
      </c>
      <c r="H247" s="562" t="s">
        <v>974</v>
      </c>
      <c r="I247" s="562" t="s">
        <v>1208</v>
      </c>
      <c r="J247" s="562" t="s">
        <v>4998</v>
      </c>
      <c r="K247" s="562" t="s">
        <v>1209</v>
      </c>
      <c r="L247" s="562" t="s">
        <v>964</v>
      </c>
      <c r="M247" s="562" t="s">
        <v>970</v>
      </c>
      <c r="N247" s="562">
        <v>1</v>
      </c>
      <c r="O247" s="562">
        <v>1</v>
      </c>
      <c r="P247" s="562">
        <v>1</v>
      </c>
      <c r="Q247" s="562">
        <v>1</v>
      </c>
      <c r="R247" s="562">
        <v>1</v>
      </c>
      <c r="S247" s="562">
        <v>1</v>
      </c>
      <c r="T247" s="562">
        <v>0</v>
      </c>
      <c r="U247" s="562">
        <v>0</v>
      </c>
      <c r="V247" s="562">
        <v>0</v>
      </c>
      <c r="W247" s="563">
        <v>1185015</v>
      </c>
      <c r="X247" s="563">
        <v>0</v>
      </c>
      <c r="Y247" s="563">
        <v>0</v>
      </c>
      <c r="Z247" s="563">
        <v>6132.45</v>
      </c>
      <c r="AA247" s="563">
        <v>0</v>
      </c>
      <c r="AB247" s="563">
        <v>0</v>
      </c>
      <c r="AC247" s="563">
        <v>0</v>
      </c>
      <c r="AD247" s="563"/>
      <c r="AE247" s="563">
        <v>1185015</v>
      </c>
      <c r="AF247" s="564">
        <v>43810</v>
      </c>
      <c r="AG247" s="564">
        <v>47098</v>
      </c>
      <c r="AH247" s="563">
        <v>1580020</v>
      </c>
      <c r="AI247" s="565">
        <f t="shared" si="7"/>
        <v>2.7863013698630139</v>
      </c>
      <c r="AJ247" s="565">
        <v>9.0082191780821894</v>
      </c>
      <c r="AK247" s="566">
        <v>6.2100000000000002E-2</v>
      </c>
      <c r="AL247" s="567">
        <f t="shared" si="8"/>
        <v>2.7863013698630139</v>
      </c>
      <c r="AM247" s="567">
        <v>9.0082191780821894</v>
      </c>
      <c r="AN247" s="568">
        <v>6.2100000000000002E-2</v>
      </c>
      <c r="AO247" s="562" t="s">
        <v>977</v>
      </c>
      <c r="AP247" s="562" t="s">
        <v>978</v>
      </c>
    </row>
    <row r="248" spans="1:42" s="562" customFormat="1" ht="12" x14ac:dyDescent="0.25">
      <c r="A248" s="562" t="s">
        <v>1414</v>
      </c>
      <c r="B248" s="562" t="s">
        <v>1411</v>
      </c>
      <c r="C248" s="562">
        <v>8</v>
      </c>
      <c r="D248" s="562" t="s">
        <v>30</v>
      </c>
      <c r="E248" s="562" t="s">
        <v>958</v>
      </c>
      <c r="F248" s="562" t="s">
        <v>959</v>
      </c>
      <c r="G248" s="562" t="s">
        <v>1207</v>
      </c>
      <c r="H248" s="562" t="s">
        <v>974</v>
      </c>
      <c r="I248" s="562" t="s">
        <v>1208</v>
      </c>
      <c r="J248" s="562" t="s">
        <v>4998</v>
      </c>
      <c r="K248" s="562" t="s">
        <v>1209</v>
      </c>
      <c r="L248" s="562" t="s">
        <v>964</v>
      </c>
      <c r="M248" s="562" t="s">
        <v>970</v>
      </c>
      <c r="N248" s="562">
        <v>1</v>
      </c>
      <c r="O248" s="562">
        <v>1</v>
      </c>
      <c r="P248" s="562">
        <v>1</v>
      </c>
      <c r="Q248" s="562">
        <v>1</v>
      </c>
      <c r="R248" s="562">
        <v>1</v>
      </c>
      <c r="S248" s="562">
        <v>1</v>
      </c>
      <c r="T248" s="562">
        <v>0</v>
      </c>
      <c r="U248" s="562">
        <v>0</v>
      </c>
      <c r="V248" s="562">
        <v>0</v>
      </c>
      <c r="W248" s="563">
        <v>254644</v>
      </c>
      <c r="X248" s="563">
        <v>0</v>
      </c>
      <c r="Y248" s="563">
        <v>0</v>
      </c>
      <c r="Z248" s="563">
        <v>1379.32</v>
      </c>
      <c r="AA248" s="563">
        <v>0</v>
      </c>
      <c r="AB248" s="563">
        <v>0</v>
      </c>
      <c r="AC248" s="563">
        <v>0</v>
      </c>
      <c r="AD248" s="563"/>
      <c r="AE248" s="563">
        <v>254644</v>
      </c>
      <c r="AF248" s="564">
        <v>43810</v>
      </c>
      <c r="AG248" s="564">
        <v>47463</v>
      </c>
      <c r="AH248" s="563">
        <v>318305</v>
      </c>
      <c r="AI248" s="565">
        <f t="shared" si="7"/>
        <v>3.7863013698630139</v>
      </c>
      <c r="AJ248" s="565">
        <v>10.0082191780822</v>
      </c>
      <c r="AK248" s="566">
        <v>6.5000000000000002E-2</v>
      </c>
      <c r="AL248" s="567">
        <f t="shared" si="8"/>
        <v>3.7863013698630139</v>
      </c>
      <c r="AM248" s="567">
        <v>10.0082191780822</v>
      </c>
      <c r="AN248" s="568">
        <v>6.5000000000000002E-2</v>
      </c>
      <c r="AO248" s="562" t="s">
        <v>977</v>
      </c>
      <c r="AP248" s="562" t="s">
        <v>978</v>
      </c>
    </row>
    <row r="249" spans="1:42" s="562" customFormat="1" ht="12" x14ac:dyDescent="0.25">
      <c r="A249" s="562" t="s">
        <v>1415</v>
      </c>
      <c r="B249" s="562" t="s">
        <v>1416</v>
      </c>
      <c r="C249" s="562">
        <v>1</v>
      </c>
      <c r="D249" s="562" t="s">
        <v>30</v>
      </c>
      <c r="E249" s="562" t="s">
        <v>958</v>
      </c>
      <c r="F249" s="562" t="s">
        <v>959</v>
      </c>
      <c r="G249" s="562" t="s">
        <v>1207</v>
      </c>
      <c r="H249" s="562" t="s">
        <v>974</v>
      </c>
      <c r="I249" s="562" t="s">
        <v>1208</v>
      </c>
      <c r="J249" s="562" t="s">
        <v>4998</v>
      </c>
      <c r="K249" s="562" t="s">
        <v>1209</v>
      </c>
      <c r="L249" s="562" t="s">
        <v>964</v>
      </c>
      <c r="M249" s="562" t="s">
        <v>970</v>
      </c>
      <c r="N249" s="562">
        <v>1</v>
      </c>
      <c r="O249" s="562">
        <v>1</v>
      </c>
      <c r="P249" s="562">
        <v>1</v>
      </c>
      <c r="Q249" s="562">
        <v>1</v>
      </c>
      <c r="R249" s="562">
        <v>1</v>
      </c>
      <c r="S249" s="562">
        <v>1</v>
      </c>
      <c r="T249" s="562">
        <v>0</v>
      </c>
      <c r="U249" s="562">
        <v>0</v>
      </c>
      <c r="V249" s="562">
        <v>0</v>
      </c>
      <c r="W249" s="563">
        <v>24927.5</v>
      </c>
      <c r="X249" s="563">
        <v>0</v>
      </c>
      <c r="Y249" s="563">
        <v>0</v>
      </c>
      <c r="Z249" s="563">
        <v>117.16</v>
      </c>
      <c r="AA249" s="563">
        <v>0</v>
      </c>
      <c r="AB249" s="563">
        <v>0</v>
      </c>
      <c r="AC249" s="563">
        <v>0</v>
      </c>
      <c r="AD249" s="563"/>
      <c r="AE249" s="563">
        <v>24927.5</v>
      </c>
      <c r="AF249" s="564">
        <v>43810</v>
      </c>
      <c r="AG249" s="564">
        <v>46367</v>
      </c>
      <c r="AH249" s="563">
        <v>49855</v>
      </c>
      <c r="AI249" s="565">
        <f t="shared" si="7"/>
        <v>0.78356164383561644</v>
      </c>
      <c r="AJ249" s="565">
        <v>7.0054794520547903</v>
      </c>
      <c r="AK249" s="566">
        <v>5.6399999999999999E-2</v>
      </c>
      <c r="AL249" s="567">
        <f t="shared" si="8"/>
        <v>0.78356164383561644</v>
      </c>
      <c r="AM249" s="567">
        <v>7.0054794520547903</v>
      </c>
      <c r="AN249" s="568">
        <v>5.6399999999999999E-2</v>
      </c>
      <c r="AO249" s="562" t="s">
        <v>977</v>
      </c>
      <c r="AP249" s="562" t="s">
        <v>978</v>
      </c>
    </row>
    <row r="250" spans="1:42" s="562" customFormat="1" ht="12" x14ac:dyDescent="0.25">
      <c r="A250" s="562" t="s">
        <v>1417</v>
      </c>
      <c r="B250" s="562" t="s">
        <v>1416</v>
      </c>
      <c r="C250" s="562">
        <v>2</v>
      </c>
      <c r="D250" s="562" t="s">
        <v>30</v>
      </c>
      <c r="E250" s="562" t="s">
        <v>958</v>
      </c>
      <c r="F250" s="562" t="s">
        <v>959</v>
      </c>
      <c r="G250" s="562" t="s">
        <v>1207</v>
      </c>
      <c r="H250" s="562" t="s">
        <v>974</v>
      </c>
      <c r="I250" s="562" t="s">
        <v>1208</v>
      </c>
      <c r="J250" s="562" t="s">
        <v>4998</v>
      </c>
      <c r="K250" s="562" t="s">
        <v>1209</v>
      </c>
      <c r="L250" s="562" t="s">
        <v>964</v>
      </c>
      <c r="M250" s="562" t="s">
        <v>970</v>
      </c>
      <c r="N250" s="562">
        <v>1</v>
      </c>
      <c r="O250" s="562">
        <v>1</v>
      </c>
      <c r="P250" s="562">
        <v>1</v>
      </c>
      <c r="Q250" s="562">
        <v>1</v>
      </c>
      <c r="R250" s="562">
        <v>1</v>
      </c>
      <c r="S250" s="562">
        <v>1</v>
      </c>
      <c r="T250" s="562">
        <v>0</v>
      </c>
      <c r="U250" s="562">
        <v>0</v>
      </c>
      <c r="V250" s="562">
        <v>0</v>
      </c>
      <c r="W250" s="563">
        <v>67751.66</v>
      </c>
      <c r="X250" s="563">
        <v>0</v>
      </c>
      <c r="Y250" s="563">
        <v>0</v>
      </c>
      <c r="Z250" s="563">
        <v>334.81</v>
      </c>
      <c r="AA250" s="563">
        <v>0</v>
      </c>
      <c r="AB250" s="563">
        <v>0</v>
      </c>
      <c r="AC250" s="563">
        <v>0</v>
      </c>
      <c r="AD250" s="563"/>
      <c r="AE250" s="563">
        <v>67751.66</v>
      </c>
      <c r="AF250" s="564">
        <v>43810</v>
      </c>
      <c r="AG250" s="564">
        <v>46732</v>
      </c>
      <c r="AH250" s="563">
        <v>101627.5</v>
      </c>
      <c r="AI250" s="565">
        <f t="shared" si="7"/>
        <v>1.7835616438356163</v>
      </c>
      <c r="AJ250" s="565">
        <v>8.0054794520547894</v>
      </c>
      <c r="AK250" s="566">
        <v>5.9299999999999999E-2</v>
      </c>
      <c r="AL250" s="567">
        <f t="shared" si="8"/>
        <v>1.7835616438356163</v>
      </c>
      <c r="AM250" s="567">
        <v>8.0054794520547894</v>
      </c>
      <c r="AN250" s="568">
        <v>5.9299999999999999E-2</v>
      </c>
      <c r="AO250" s="562" t="s">
        <v>977</v>
      </c>
      <c r="AP250" s="562" t="s">
        <v>978</v>
      </c>
    </row>
    <row r="251" spans="1:42" s="562" customFormat="1" ht="12" x14ac:dyDescent="0.25">
      <c r="A251" s="562" t="s">
        <v>1418</v>
      </c>
      <c r="B251" s="562" t="s">
        <v>1416</v>
      </c>
      <c r="C251" s="562">
        <v>3</v>
      </c>
      <c r="D251" s="562" t="s">
        <v>30</v>
      </c>
      <c r="E251" s="562" t="s">
        <v>958</v>
      </c>
      <c r="F251" s="562" t="s">
        <v>959</v>
      </c>
      <c r="G251" s="562" t="s">
        <v>1207</v>
      </c>
      <c r="H251" s="562" t="s">
        <v>974</v>
      </c>
      <c r="I251" s="562" t="s">
        <v>1208</v>
      </c>
      <c r="J251" s="562" t="s">
        <v>4998</v>
      </c>
      <c r="K251" s="562" t="s">
        <v>1209</v>
      </c>
      <c r="L251" s="562" t="s">
        <v>964</v>
      </c>
      <c r="M251" s="562" t="s">
        <v>970</v>
      </c>
      <c r="N251" s="562">
        <v>1</v>
      </c>
      <c r="O251" s="562">
        <v>1</v>
      </c>
      <c r="P251" s="562">
        <v>1</v>
      </c>
      <c r="Q251" s="562">
        <v>1</v>
      </c>
      <c r="R251" s="562">
        <v>1</v>
      </c>
      <c r="S251" s="562">
        <v>1</v>
      </c>
      <c r="T251" s="562">
        <v>0</v>
      </c>
      <c r="U251" s="562">
        <v>0</v>
      </c>
      <c r="V251" s="562">
        <v>0</v>
      </c>
      <c r="W251" s="563">
        <v>36506.25</v>
      </c>
      <c r="X251" s="563">
        <v>0</v>
      </c>
      <c r="Y251" s="563">
        <v>0</v>
      </c>
      <c r="Z251" s="563">
        <v>188.92</v>
      </c>
      <c r="AA251" s="563">
        <v>0</v>
      </c>
      <c r="AB251" s="563">
        <v>0</v>
      </c>
      <c r="AC251" s="563">
        <v>0</v>
      </c>
      <c r="AD251" s="563"/>
      <c r="AE251" s="563">
        <v>36506.25</v>
      </c>
      <c r="AF251" s="564">
        <v>43810</v>
      </c>
      <c r="AG251" s="564">
        <v>47098</v>
      </c>
      <c r="AH251" s="563">
        <v>48675</v>
      </c>
      <c r="AI251" s="565">
        <f t="shared" si="7"/>
        <v>2.7863013698630139</v>
      </c>
      <c r="AJ251" s="565">
        <v>9.0082191780821894</v>
      </c>
      <c r="AK251" s="566">
        <v>6.2100000000000002E-2</v>
      </c>
      <c r="AL251" s="567">
        <f t="shared" si="8"/>
        <v>2.7863013698630139</v>
      </c>
      <c r="AM251" s="567">
        <v>9.0082191780821894</v>
      </c>
      <c r="AN251" s="568">
        <v>6.2100000000000002E-2</v>
      </c>
      <c r="AO251" s="562" t="s">
        <v>977</v>
      </c>
      <c r="AP251" s="562" t="s">
        <v>978</v>
      </c>
    </row>
    <row r="252" spans="1:42" s="562" customFormat="1" ht="12" x14ac:dyDescent="0.25">
      <c r="A252" s="562" t="s">
        <v>1419</v>
      </c>
      <c r="B252" s="562" t="s">
        <v>1416</v>
      </c>
      <c r="C252" s="562">
        <v>4</v>
      </c>
      <c r="D252" s="562" t="s">
        <v>30</v>
      </c>
      <c r="E252" s="562" t="s">
        <v>958</v>
      </c>
      <c r="F252" s="562" t="s">
        <v>959</v>
      </c>
      <c r="G252" s="562" t="s">
        <v>1207</v>
      </c>
      <c r="H252" s="562" t="s">
        <v>974</v>
      </c>
      <c r="I252" s="562" t="s">
        <v>1208</v>
      </c>
      <c r="J252" s="562" t="s">
        <v>4998</v>
      </c>
      <c r="K252" s="562" t="s">
        <v>1209</v>
      </c>
      <c r="L252" s="562" t="s">
        <v>964</v>
      </c>
      <c r="M252" s="562" t="s">
        <v>970</v>
      </c>
      <c r="N252" s="562">
        <v>1</v>
      </c>
      <c r="O252" s="562">
        <v>1</v>
      </c>
      <c r="P252" s="562">
        <v>1</v>
      </c>
      <c r="Q252" s="562">
        <v>1</v>
      </c>
      <c r="R252" s="562">
        <v>1</v>
      </c>
      <c r="S252" s="562">
        <v>1</v>
      </c>
      <c r="T252" s="562">
        <v>0</v>
      </c>
      <c r="U252" s="562">
        <v>0</v>
      </c>
      <c r="V252" s="562">
        <v>0</v>
      </c>
      <c r="W252" s="563">
        <v>41536</v>
      </c>
      <c r="X252" s="563">
        <v>0</v>
      </c>
      <c r="Y252" s="563">
        <v>0</v>
      </c>
      <c r="Z252" s="563">
        <v>224.99</v>
      </c>
      <c r="AA252" s="563">
        <v>0</v>
      </c>
      <c r="AB252" s="563">
        <v>0</v>
      </c>
      <c r="AC252" s="563">
        <v>0</v>
      </c>
      <c r="AD252" s="563"/>
      <c r="AE252" s="563">
        <v>41536</v>
      </c>
      <c r="AF252" s="564">
        <v>43810</v>
      </c>
      <c r="AG252" s="564">
        <v>47463</v>
      </c>
      <c r="AH252" s="563">
        <v>51920</v>
      </c>
      <c r="AI252" s="565">
        <f t="shared" si="7"/>
        <v>3.7863013698630139</v>
      </c>
      <c r="AJ252" s="565">
        <v>10.0082191780822</v>
      </c>
      <c r="AK252" s="566">
        <v>6.5000000000000002E-2</v>
      </c>
      <c r="AL252" s="567">
        <f t="shared" si="8"/>
        <v>3.7863013698630139</v>
      </c>
      <c r="AM252" s="567">
        <v>10.0082191780822</v>
      </c>
      <c r="AN252" s="568">
        <v>6.5000000000000002E-2</v>
      </c>
      <c r="AO252" s="562" t="s">
        <v>977</v>
      </c>
      <c r="AP252" s="562" t="s">
        <v>978</v>
      </c>
    </row>
    <row r="253" spans="1:42" s="562" customFormat="1" ht="12" x14ac:dyDescent="0.25">
      <c r="A253" s="562" t="s">
        <v>1420</v>
      </c>
      <c r="B253" s="562" t="s">
        <v>1421</v>
      </c>
      <c r="C253" s="562">
        <v>1</v>
      </c>
      <c r="D253" s="562" t="s">
        <v>30</v>
      </c>
      <c r="E253" s="562" t="s">
        <v>958</v>
      </c>
      <c r="F253" s="562" t="s">
        <v>959</v>
      </c>
      <c r="G253" s="562" t="s">
        <v>1207</v>
      </c>
      <c r="H253" s="562" t="s">
        <v>974</v>
      </c>
      <c r="I253" s="562" t="s">
        <v>1208</v>
      </c>
      <c r="J253" s="562" t="s">
        <v>4998</v>
      </c>
      <c r="K253" s="562" t="s">
        <v>1209</v>
      </c>
      <c r="L253" s="562" t="s">
        <v>964</v>
      </c>
      <c r="M253" s="562" t="s">
        <v>970</v>
      </c>
      <c r="N253" s="562">
        <v>1</v>
      </c>
      <c r="O253" s="562">
        <v>1</v>
      </c>
      <c r="P253" s="562">
        <v>1</v>
      </c>
      <c r="Q253" s="562">
        <v>1</v>
      </c>
      <c r="R253" s="562">
        <v>1</v>
      </c>
      <c r="S253" s="562">
        <v>1</v>
      </c>
      <c r="T253" s="562">
        <v>0</v>
      </c>
      <c r="U253" s="562">
        <v>0</v>
      </c>
      <c r="V253" s="562">
        <v>0</v>
      </c>
      <c r="W253" s="563">
        <v>12980</v>
      </c>
      <c r="X253" s="563">
        <v>0</v>
      </c>
      <c r="Y253" s="563">
        <v>0</v>
      </c>
      <c r="Z253" s="563">
        <v>61.01</v>
      </c>
      <c r="AA253" s="563">
        <v>0</v>
      </c>
      <c r="AB253" s="563">
        <v>0</v>
      </c>
      <c r="AC253" s="563">
        <v>0</v>
      </c>
      <c r="AD253" s="563"/>
      <c r="AE253" s="563">
        <v>12980</v>
      </c>
      <c r="AF253" s="564">
        <v>43810</v>
      </c>
      <c r="AG253" s="564">
        <v>46367</v>
      </c>
      <c r="AH253" s="563">
        <v>25960</v>
      </c>
      <c r="AI253" s="565">
        <f t="shared" si="7"/>
        <v>0.78356164383561644</v>
      </c>
      <c r="AJ253" s="565">
        <v>7.0054794520547903</v>
      </c>
      <c r="AK253" s="566">
        <v>5.6399999999999999E-2</v>
      </c>
      <c r="AL253" s="567">
        <f t="shared" si="8"/>
        <v>0.78356164383561644</v>
      </c>
      <c r="AM253" s="567">
        <v>7.0054794520547903</v>
      </c>
      <c r="AN253" s="568">
        <v>5.6399999999999999E-2</v>
      </c>
      <c r="AO253" s="562" t="s">
        <v>977</v>
      </c>
      <c r="AP253" s="562" t="s">
        <v>978</v>
      </c>
    </row>
    <row r="254" spans="1:42" s="562" customFormat="1" ht="12" x14ac:dyDescent="0.25">
      <c r="A254" s="562" t="s">
        <v>1422</v>
      </c>
      <c r="B254" s="562" t="s">
        <v>1423</v>
      </c>
      <c r="C254" s="562">
        <v>4</v>
      </c>
      <c r="D254" s="562" t="s">
        <v>30</v>
      </c>
      <c r="E254" s="562" t="s">
        <v>958</v>
      </c>
      <c r="F254" s="562" t="s">
        <v>959</v>
      </c>
      <c r="G254" s="562" t="s">
        <v>1207</v>
      </c>
      <c r="H254" s="562" t="s">
        <v>974</v>
      </c>
      <c r="I254" s="562" t="s">
        <v>1208</v>
      </c>
      <c r="J254" s="562" t="s">
        <v>4998</v>
      </c>
      <c r="K254" s="562" t="s">
        <v>1209</v>
      </c>
      <c r="L254" s="562" t="s">
        <v>964</v>
      </c>
      <c r="M254" s="562" t="s">
        <v>970</v>
      </c>
      <c r="N254" s="562">
        <v>1</v>
      </c>
      <c r="O254" s="562">
        <v>1</v>
      </c>
      <c r="P254" s="562">
        <v>1</v>
      </c>
      <c r="Q254" s="562">
        <v>1</v>
      </c>
      <c r="R254" s="562">
        <v>1</v>
      </c>
      <c r="S254" s="562">
        <v>1</v>
      </c>
      <c r="T254" s="562">
        <v>0</v>
      </c>
      <c r="U254" s="562">
        <v>0</v>
      </c>
      <c r="V254" s="562">
        <v>0</v>
      </c>
      <c r="W254" s="563">
        <v>127882.5</v>
      </c>
      <c r="X254" s="563">
        <v>0</v>
      </c>
      <c r="Y254" s="563">
        <v>0</v>
      </c>
      <c r="Z254" s="563">
        <v>601.04999999999995</v>
      </c>
      <c r="AA254" s="563">
        <v>0</v>
      </c>
      <c r="AB254" s="563">
        <v>0</v>
      </c>
      <c r="AC254" s="563">
        <v>0</v>
      </c>
      <c r="AD254" s="563"/>
      <c r="AE254" s="563">
        <v>127882.5</v>
      </c>
      <c r="AF254" s="564">
        <v>43810</v>
      </c>
      <c r="AG254" s="564">
        <v>46367</v>
      </c>
      <c r="AH254" s="563">
        <v>255765</v>
      </c>
      <c r="AI254" s="565">
        <f t="shared" si="7"/>
        <v>0.78356164383561644</v>
      </c>
      <c r="AJ254" s="565">
        <v>7.0054794520547903</v>
      </c>
      <c r="AK254" s="566">
        <v>5.6399999999999999E-2</v>
      </c>
      <c r="AL254" s="567">
        <f t="shared" si="8"/>
        <v>0.78356164383561644</v>
      </c>
      <c r="AM254" s="567">
        <v>7.0054794520547903</v>
      </c>
      <c r="AN254" s="568">
        <v>5.6399999999999999E-2</v>
      </c>
      <c r="AO254" s="562" t="s">
        <v>977</v>
      </c>
      <c r="AP254" s="562" t="s">
        <v>978</v>
      </c>
    </row>
    <row r="255" spans="1:42" s="562" customFormat="1" ht="12" x14ac:dyDescent="0.25">
      <c r="A255" s="562" t="s">
        <v>1424</v>
      </c>
      <c r="B255" s="562" t="s">
        <v>1423</v>
      </c>
      <c r="C255" s="562">
        <v>5</v>
      </c>
      <c r="D255" s="562" t="s">
        <v>30</v>
      </c>
      <c r="E255" s="562" t="s">
        <v>958</v>
      </c>
      <c r="F255" s="562" t="s">
        <v>959</v>
      </c>
      <c r="G255" s="562" t="s">
        <v>1207</v>
      </c>
      <c r="H255" s="562" t="s">
        <v>974</v>
      </c>
      <c r="I255" s="562" t="s">
        <v>1208</v>
      </c>
      <c r="J255" s="562" t="s">
        <v>4998</v>
      </c>
      <c r="K255" s="562" t="s">
        <v>1209</v>
      </c>
      <c r="L255" s="562" t="s">
        <v>964</v>
      </c>
      <c r="M255" s="562" t="s">
        <v>970</v>
      </c>
      <c r="N255" s="562">
        <v>1</v>
      </c>
      <c r="O255" s="562">
        <v>1</v>
      </c>
      <c r="P255" s="562">
        <v>1</v>
      </c>
      <c r="Q255" s="562">
        <v>1</v>
      </c>
      <c r="R255" s="562">
        <v>1</v>
      </c>
      <c r="S255" s="562">
        <v>1</v>
      </c>
      <c r="T255" s="562">
        <v>0</v>
      </c>
      <c r="U255" s="562">
        <v>0</v>
      </c>
      <c r="V255" s="562">
        <v>0</v>
      </c>
      <c r="W255" s="563">
        <v>70800</v>
      </c>
      <c r="X255" s="563">
        <v>0</v>
      </c>
      <c r="Y255" s="563">
        <v>0</v>
      </c>
      <c r="Z255" s="563">
        <v>349.87</v>
      </c>
      <c r="AA255" s="563">
        <v>0</v>
      </c>
      <c r="AB255" s="563">
        <v>0</v>
      </c>
      <c r="AC255" s="563">
        <v>0</v>
      </c>
      <c r="AD255" s="563"/>
      <c r="AE255" s="563">
        <v>70800</v>
      </c>
      <c r="AF255" s="564">
        <v>43810</v>
      </c>
      <c r="AG255" s="564">
        <v>46732</v>
      </c>
      <c r="AH255" s="563">
        <v>106200</v>
      </c>
      <c r="AI255" s="565">
        <f t="shared" si="7"/>
        <v>1.7835616438356163</v>
      </c>
      <c r="AJ255" s="565">
        <v>8.0054794520547894</v>
      </c>
      <c r="AK255" s="566">
        <v>5.9299999999999999E-2</v>
      </c>
      <c r="AL255" s="567">
        <f t="shared" si="8"/>
        <v>1.7835616438356163</v>
      </c>
      <c r="AM255" s="567">
        <v>8.0054794520547894</v>
      </c>
      <c r="AN255" s="568">
        <v>5.9299999999999999E-2</v>
      </c>
      <c r="AO255" s="562" t="s">
        <v>977</v>
      </c>
      <c r="AP255" s="562" t="s">
        <v>978</v>
      </c>
    </row>
    <row r="256" spans="1:42" s="562" customFormat="1" ht="12" x14ac:dyDescent="0.25">
      <c r="A256" s="562" t="s">
        <v>1425</v>
      </c>
      <c r="B256" s="562" t="s">
        <v>1426</v>
      </c>
      <c r="C256" s="562">
        <v>1</v>
      </c>
      <c r="D256" s="562" t="s">
        <v>30</v>
      </c>
      <c r="E256" s="562" t="s">
        <v>958</v>
      </c>
      <c r="F256" s="562" t="s">
        <v>959</v>
      </c>
      <c r="G256" s="562" t="s">
        <v>1207</v>
      </c>
      <c r="H256" s="562" t="s">
        <v>974</v>
      </c>
      <c r="I256" s="562" t="s">
        <v>1208</v>
      </c>
      <c r="J256" s="562" t="s">
        <v>4998</v>
      </c>
      <c r="K256" s="562" t="s">
        <v>1209</v>
      </c>
      <c r="L256" s="562" t="s">
        <v>964</v>
      </c>
      <c r="M256" s="562" t="s">
        <v>970</v>
      </c>
      <c r="N256" s="562">
        <v>1</v>
      </c>
      <c r="O256" s="562">
        <v>1</v>
      </c>
      <c r="P256" s="562">
        <v>1</v>
      </c>
      <c r="Q256" s="562">
        <v>1</v>
      </c>
      <c r="R256" s="562">
        <v>1</v>
      </c>
      <c r="S256" s="562">
        <v>1</v>
      </c>
      <c r="T256" s="562">
        <v>0</v>
      </c>
      <c r="U256" s="562">
        <v>0</v>
      </c>
      <c r="V256" s="562">
        <v>0</v>
      </c>
      <c r="W256" s="563">
        <v>27730</v>
      </c>
      <c r="X256" s="563">
        <v>0</v>
      </c>
      <c r="Y256" s="563">
        <v>0</v>
      </c>
      <c r="Z256" s="563">
        <v>137.03</v>
      </c>
      <c r="AA256" s="563">
        <v>0</v>
      </c>
      <c r="AB256" s="563">
        <v>0</v>
      </c>
      <c r="AC256" s="563">
        <v>0</v>
      </c>
      <c r="AD256" s="563"/>
      <c r="AE256" s="563">
        <v>27730</v>
      </c>
      <c r="AF256" s="564">
        <v>43811</v>
      </c>
      <c r="AG256" s="564">
        <v>46733</v>
      </c>
      <c r="AH256" s="563">
        <v>41595</v>
      </c>
      <c r="AI256" s="565">
        <f t="shared" si="7"/>
        <v>1.7863013698630137</v>
      </c>
      <c r="AJ256" s="565">
        <v>8.0054794520547894</v>
      </c>
      <c r="AK256" s="566">
        <v>5.9299999999999999E-2</v>
      </c>
      <c r="AL256" s="567">
        <f t="shared" si="8"/>
        <v>1.7863013698630137</v>
      </c>
      <c r="AM256" s="567">
        <v>8.0054794520547894</v>
      </c>
      <c r="AN256" s="568">
        <v>5.9299999999999999E-2</v>
      </c>
      <c r="AO256" s="562" t="s">
        <v>977</v>
      </c>
      <c r="AP256" s="562" t="s">
        <v>978</v>
      </c>
    </row>
    <row r="257" spans="1:42" s="562" customFormat="1" ht="12" x14ac:dyDescent="0.25">
      <c r="A257" s="562" t="s">
        <v>1427</v>
      </c>
      <c r="B257" s="562" t="s">
        <v>1426</v>
      </c>
      <c r="C257" s="562">
        <v>2</v>
      </c>
      <c r="D257" s="562" t="s">
        <v>30</v>
      </c>
      <c r="E257" s="562" t="s">
        <v>958</v>
      </c>
      <c r="F257" s="562" t="s">
        <v>959</v>
      </c>
      <c r="G257" s="562" t="s">
        <v>1207</v>
      </c>
      <c r="H257" s="562" t="s">
        <v>974</v>
      </c>
      <c r="I257" s="562" t="s">
        <v>1208</v>
      </c>
      <c r="J257" s="562" t="s">
        <v>4998</v>
      </c>
      <c r="K257" s="562" t="s">
        <v>1209</v>
      </c>
      <c r="L257" s="562" t="s">
        <v>964</v>
      </c>
      <c r="M257" s="562" t="s">
        <v>970</v>
      </c>
      <c r="N257" s="562">
        <v>1</v>
      </c>
      <c r="O257" s="562">
        <v>1</v>
      </c>
      <c r="P257" s="562">
        <v>1</v>
      </c>
      <c r="Q257" s="562">
        <v>1</v>
      </c>
      <c r="R257" s="562">
        <v>1</v>
      </c>
      <c r="S257" s="562">
        <v>1</v>
      </c>
      <c r="T257" s="562">
        <v>0</v>
      </c>
      <c r="U257" s="562">
        <v>0</v>
      </c>
      <c r="V257" s="562">
        <v>0</v>
      </c>
      <c r="W257" s="563">
        <v>3761.25</v>
      </c>
      <c r="X257" s="563">
        <v>0</v>
      </c>
      <c r="Y257" s="563">
        <v>0</v>
      </c>
      <c r="Z257" s="563">
        <v>19.46</v>
      </c>
      <c r="AA257" s="563">
        <v>0</v>
      </c>
      <c r="AB257" s="563">
        <v>0</v>
      </c>
      <c r="AC257" s="563">
        <v>0</v>
      </c>
      <c r="AD257" s="563"/>
      <c r="AE257" s="563">
        <v>3761.25</v>
      </c>
      <c r="AF257" s="564">
        <v>43811</v>
      </c>
      <c r="AG257" s="564">
        <v>47099</v>
      </c>
      <c r="AH257" s="563">
        <v>5015</v>
      </c>
      <c r="AI257" s="565">
        <f t="shared" si="7"/>
        <v>2.7890410958904108</v>
      </c>
      <c r="AJ257" s="565">
        <v>9.0082191780821894</v>
      </c>
      <c r="AK257" s="566">
        <v>6.2100000000000002E-2</v>
      </c>
      <c r="AL257" s="567">
        <f t="shared" si="8"/>
        <v>2.7890410958904108</v>
      </c>
      <c r="AM257" s="567">
        <v>9.0082191780821894</v>
      </c>
      <c r="AN257" s="568">
        <v>6.2100000000000002E-2</v>
      </c>
      <c r="AO257" s="562" t="s">
        <v>977</v>
      </c>
      <c r="AP257" s="562" t="s">
        <v>978</v>
      </c>
    </row>
    <row r="258" spans="1:42" s="562" customFormat="1" ht="12" x14ac:dyDescent="0.25">
      <c r="A258" s="562" t="s">
        <v>1428</v>
      </c>
      <c r="B258" s="562" t="s">
        <v>1429</v>
      </c>
      <c r="C258" s="562">
        <v>5</v>
      </c>
      <c r="D258" s="562" t="s">
        <v>30</v>
      </c>
      <c r="E258" s="562" t="s">
        <v>958</v>
      </c>
      <c r="F258" s="562" t="s">
        <v>959</v>
      </c>
      <c r="G258" s="562" t="s">
        <v>1207</v>
      </c>
      <c r="H258" s="562" t="s">
        <v>974</v>
      </c>
      <c r="I258" s="562" t="s">
        <v>1208</v>
      </c>
      <c r="J258" s="562" t="s">
        <v>4998</v>
      </c>
      <c r="K258" s="562" t="s">
        <v>1209</v>
      </c>
      <c r="L258" s="562" t="s">
        <v>964</v>
      </c>
      <c r="M258" s="562" t="s">
        <v>970</v>
      </c>
      <c r="N258" s="562">
        <v>1</v>
      </c>
      <c r="O258" s="562">
        <v>1</v>
      </c>
      <c r="P258" s="562">
        <v>1</v>
      </c>
      <c r="Q258" s="562">
        <v>1</v>
      </c>
      <c r="R258" s="562">
        <v>1</v>
      </c>
      <c r="S258" s="562">
        <v>1</v>
      </c>
      <c r="T258" s="562">
        <v>0</v>
      </c>
      <c r="U258" s="562">
        <v>0</v>
      </c>
      <c r="V258" s="562">
        <v>0</v>
      </c>
      <c r="W258" s="563">
        <v>129357.5</v>
      </c>
      <c r="X258" s="563">
        <v>0</v>
      </c>
      <c r="Y258" s="563">
        <v>0</v>
      </c>
      <c r="Z258" s="563">
        <v>607.98</v>
      </c>
      <c r="AA258" s="563">
        <v>0</v>
      </c>
      <c r="AB258" s="563">
        <v>0</v>
      </c>
      <c r="AC258" s="563">
        <v>0</v>
      </c>
      <c r="AD258" s="563"/>
      <c r="AE258" s="563">
        <v>129357.5</v>
      </c>
      <c r="AF258" s="564">
        <v>43811</v>
      </c>
      <c r="AG258" s="564">
        <v>46368</v>
      </c>
      <c r="AH258" s="563">
        <v>258715</v>
      </c>
      <c r="AI258" s="565">
        <f t="shared" si="7"/>
        <v>0.78630136986301369</v>
      </c>
      <c r="AJ258" s="565">
        <v>7.0054794520547903</v>
      </c>
      <c r="AK258" s="566">
        <v>5.6399999999999999E-2</v>
      </c>
      <c r="AL258" s="567">
        <f t="shared" si="8"/>
        <v>0.78630136986301369</v>
      </c>
      <c r="AM258" s="567">
        <v>7.0054794520547903</v>
      </c>
      <c r="AN258" s="568">
        <v>5.6399999999999999E-2</v>
      </c>
      <c r="AO258" s="562" t="s">
        <v>977</v>
      </c>
      <c r="AP258" s="562" t="s">
        <v>978</v>
      </c>
    </row>
    <row r="259" spans="1:42" s="562" customFormat="1" ht="12" x14ac:dyDescent="0.25">
      <c r="A259" s="562" t="s">
        <v>1430</v>
      </c>
      <c r="B259" s="562" t="s">
        <v>1429</v>
      </c>
      <c r="C259" s="562">
        <v>6</v>
      </c>
      <c r="D259" s="562" t="s">
        <v>30</v>
      </c>
      <c r="E259" s="562" t="s">
        <v>958</v>
      </c>
      <c r="F259" s="562" t="s">
        <v>959</v>
      </c>
      <c r="G259" s="562" t="s">
        <v>1207</v>
      </c>
      <c r="H259" s="562" t="s">
        <v>974</v>
      </c>
      <c r="I259" s="562" t="s">
        <v>1208</v>
      </c>
      <c r="J259" s="562" t="s">
        <v>4998</v>
      </c>
      <c r="K259" s="562" t="s">
        <v>1209</v>
      </c>
      <c r="L259" s="562" t="s">
        <v>964</v>
      </c>
      <c r="M259" s="562" t="s">
        <v>970</v>
      </c>
      <c r="N259" s="562">
        <v>1</v>
      </c>
      <c r="O259" s="562">
        <v>1</v>
      </c>
      <c r="P259" s="562">
        <v>1</v>
      </c>
      <c r="Q259" s="562">
        <v>1</v>
      </c>
      <c r="R259" s="562">
        <v>1</v>
      </c>
      <c r="S259" s="562">
        <v>1</v>
      </c>
      <c r="T259" s="562">
        <v>0</v>
      </c>
      <c r="U259" s="562">
        <v>0</v>
      </c>
      <c r="V259" s="562">
        <v>0</v>
      </c>
      <c r="W259" s="563">
        <v>220266.66</v>
      </c>
      <c r="X259" s="563">
        <v>0</v>
      </c>
      <c r="Y259" s="563">
        <v>0</v>
      </c>
      <c r="Z259" s="563">
        <v>1088.48</v>
      </c>
      <c r="AA259" s="563">
        <v>0</v>
      </c>
      <c r="AB259" s="563">
        <v>0</v>
      </c>
      <c r="AC259" s="563">
        <v>0</v>
      </c>
      <c r="AD259" s="563"/>
      <c r="AE259" s="563">
        <v>220266.66</v>
      </c>
      <c r="AF259" s="564">
        <v>43811</v>
      </c>
      <c r="AG259" s="564">
        <v>46733</v>
      </c>
      <c r="AH259" s="563">
        <v>330400</v>
      </c>
      <c r="AI259" s="565">
        <f t="shared" ref="AI259:AI322" si="9">+(AG259-$AQ$1)/365</f>
        <v>1.7863013698630137</v>
      </c>
      <c r="AJ259" s="565">
        <v>8.0054794520547894</v>
      </c>
      <c r="AK259" s="566">
        <v>5.9299999999999999E-2</v>
      </c>
      <c r="AL259" s="567">
        <f t="shared" si="8"/>
        <v>1.7863013698630137</v>
      </c>
      <c r="AM259" s="567">
        <v>8.0054794520547894</v>
      </c>
      <c r="AN259" s="568">
        <v>5.9299999999999999E-2</v>
      </c>
      <c r="AO259" s="562" t="s">
        <v>977</v>
      </c>
      <c r="AP259" s="562" t="s">
        <v>978</v>
      </c>
    </row>
    <row r="260" spans="1:42" s="562" customFormat="1" ht="12" x14ac:dyDescent="0.25">
      <c r="A260" s="562" t="s">
        <v>1431</v>
      </c>
      <c r="B260" s="562" t="s">
        <v>1429</v>
      </c>
      <c r="C260" s="562">
        <v>7</v>
      </c>
      <c r="D260" s="562" t="s">
        <v>30</v>
      </c>
      <c r="E260" s="562" t="s">
        <v>958</v>
      </c>
      <c r="F260" s="562" t="s">
        <v>959</v>
      </c>
      <c r="G260" s="562" t="s">
        <v>1207</v>
      </c>
      <c r="H260" s="562" t="s">
        <v>974</v>
      </c>
      <c r="I260" s="562" t="s">
        <v>1208</v>
      </c>
      <c r="J260" s="562" t="s">
        <v>4998</v>
      </c>
      <c r="K260" s="562" t="s">
        <v>1209</v>
      </c>
      <c r="L260" s="562" t="s">
        <v>964</v>
      </c>
      <c r="M260" s="562" t="s">
        <v>970</v>
      </c>
      <c r="N260" s="562">
        <v>1</v>
      </c>
      <c r="O260" s="562">
        <v>1</v>
      </c>
      <c r="P260" s="562">
        <v>1</v>
      </c>
      <c r="Q260" s="562">
        <v>1</v>
      </c>
      <c r="R260" s="562">
        <v>1</v>
      </c>
      <c r="S260" s="562">
        <v>1</v>
      </c>
      <c r="T260" s="562">
        <v>0</v>
      </c>
      <c r="U260" s="562">
        <v>0</v>
      </c>
      <c r="V260" s="562">
        <v>0</v>
      </c>
      <c r="W260" s="563">
        <v>407210.62</v>
      </c>
      <c r="X260" s="563">
        <v>0</v>
      </c>
      <c r="Y260" s="563">
        <v>0</v>
      </c>
      <c r="Z260" s="563">
        <v>2107.31</v>
      </c>
      <c r="AA260" s="563">
        <v>0</v>
      </c>
      <c r="AB260" s="563">
        <v>0</v>
      </c>
      <c r="AC260" s="563">
        <v>0</v>
      </c>
      <c r="AD260" s="563"/>
      <c r="AE260" s="563">
        <v>407210.62</v>
      </c>
      <c r="AF260" s="564">
        <v>43811</v>
      </c>
      <c r="AG260" s="564">
        <v>47099</v>
      </c>
      <c r="AH260" s="563">
        <v>542947.5</v>
      </c>
      <c r="AI260" s="565">
        <f t="shared" si="9"/>
        <v>2.7890410958904108</v>
      </c>
      <c r="AJ260" s="565">
        <v>9.0082191780821894</v>
      </c>
      <c r="AK260" s="566">
        <v>6.2100000000000002E-2</v>
      </c>
      <c r="AL260" s="567">
        <f t="shared" si="8"/>
        <v>2.7890410958904108</v>
      </c>
      <c r="AM260" s="567">
        <v>9.0082191780821894</v>
      </c>
      <c r="AN260" s="568">
        <v>6.2100000000000002E-2</v>
      </c>
      <c r="AO260" s="562" t="s">
        <v>977</v>
      </c>
      <c r="AP260" s="562" t="s">
        <v>978</v>
      </c>
    </row>
    <row r="261" spans="1:42" s="562" customFormat="1" ht="12" x14ac:dyDescent="0.25">
      <c r="A261" s="562" t="s">
        <v>1432</v>
      </c>
      <c r="B261" s="562" t="s">
        <v>1429</v>
      </c>
      <c r="C261" s="562">
        <v>8</v>
      </c>
      <c r="D261" s="562" t="s">
        <v>30</v>
      </c>
      <c r="E261" s="562" t="s">
        <v>958</v>
      </c>
      <c r="F261" s="562" t="s">
        <v>959</v>
      </c>
      <c r="G261" s="562" t="s">
        <v>1207</v>
      </c>
      <c r="H261" s="562" t="s">
        <v>974</v>
      </c>
      <c r="I261" s="562" t="s">
        <v>1208</v>
      </c>
      <c r="J261" s="562" t="s">
        <v>4998</v>
      </c>
      <c r="K261" s="562" t="s">
        <v>1209</v>
      </c>
      <c r="L261" s="562" t="s">
        <v>964</v>
      </c>
      <c r="M261" s="562" t="s">
        <v>970</v>
      </c>
      <c r="N261" s="562">
        <v>1</v>
      </c>
      <c r="O261" s="562">
        <v>1</v>
      </c>
      <c r="P261" s="562">
        <v>1</v>
      </c>
      <c r="Q261" s="562">
        <v>1</v>
      </c>
      <c r="R261" s="562">
        <v>1</v>
      </c>
      <c r="S261" s="562">
        <v>1</v>
      </c>
      <c r="T261" s="562">
        <v>0</v>
      </c>
      <c r="U261" s="562">
        <v>0</v>
      </c>
      <c r="V261" s="562">
        <v>0</v>
      </c>
      <c r="W261" s="563">
        <v>127440</v>
      </c>
      <c r="X261" s="563">
        <v>0</v>
      </c>
      <c r="Y261" s="563">
        <v>0</v>
      </c>
      <c r="Z261" s="563">
        <v>690.3</v>
      </c>
      <c r="AA261" s="563">
        <v>0</v>
      </c>
      <c r="AB261" s="563">
        <v>0</v>
      </c>
      <c r="AC261" s="563">
        <v>0</v>
      </c>
      <c r="AD261" s="563"/>
      <c r="AE261" s="563">
        <v>127440</v>
      </c>
      <c r="AF261" s="564">
        <v>43811</v>
      </c>
      <c r="AG261" s="564">
        <v>47464</v>
      </c>
      <c r="AH261" s="563">
        <v>159300</v>
      </c>
      <c r="AI261" s="565">
        <f t="shared" si="9"/>
        <v>3.7890410958904108</v>
      </c>
      <c r="AJ261" s="565">
        <v>10.0082191780822</v>
      </c>
      <c r="AK261" s="566">
        <v>6.5000000000000002E-2</v>
      </c>
      <c r="AL261" s="567">
        <f t="shared" si="8"/>
        <v>3.7890410958904108</v>
      </c>
      <c r="AM261" s="567">
        <v>10.0082191780822</v>
      </c>
      <c r="AN261" s="568">
        <v>6.5000000000000002E-2</v>
      </c>
      <c r="AO261" s="562" t="s">
        <v>977</v>
      </c>
      <c r="AP261" s="562" t="s">
        <v>978</v>
      </c>
    </row>
    <row r="262" spans="1:42" s="562" customFormat="1" ht="12" x14ac:dyDescent="0.25">
      <c r="A262" s="562" t="s">
        <v>1433</v>
      </c>
      <c r="B262" s="562" t="s">
        <v>1434</v>
      </c>
      <c r="C262" s="562">
        <v>5</v>
      </c>
      <c r="D262" s="562" t="s">
        <v>30</v>
      </c>
      <c r="E262" s="562" t="s">
        <v>958</v>
      </c>
      <c r="F262" s="562" t="s">
        <v>959</v>
      </c>
      <c r="G262" s="562" t="s">
        <v>1207</v>
      </c>
      <c r="H262" s="562" t="s">
        <v>974</v>
      </c>
      <c r="I262" s="562" t="s">
        <v>1208</v>
      </c>
      <c r="J262" s="562" t="s">
        <v>4998</v>
      </c>
      <c r="K262" s="562" t="s">
        <v>1209</v>
      </c>
      <c r="L262" s="562" t="s">
        <v>964</v>
      </c>
      <c r="M262" s="562" t="s">
        <v>970</v>
      </c>
      <c r="N262" s="562">
        <v>1</v>
      </c>
      <c r="O262" s="562">
        <v>1</v>
      </c>
      <c r="P262" s="562">
        <v>1</v>
      </c>
      <c r="Q262" s="562">
        <v>1</v>
      </c>
      <c r="R262" s="562">
        <v>1</v>
      </c>
      <c r="S262" s="562">
        <v>1</v>
      </c>
      <c r="T262" s="562">
        <v>0</v>
      </c>
      <c r="U262" s="562">
        <v>0</v>
      </c>
      <c r="V262" s="562">
        <v>0</v>
      </c>
      <c r="W262" s="563">
        <v>49707.5</v>
      </c>
      <c r="X262" s="563">
        <v>0</v>
      </c>
      <c r="Y262" s="563">
        <v>0</v>
      </c>
      <c r="Z262" s="563">
        <v>233.63</v>
      </c>
      <c r="AA262" s="563">
        <v>0</v>
      </c>
      <c r="AB262" s="563">
        <v>0</v>
      </c>
      <c r="AC262" s="563">
        <v>0</v>
      </c>
      <c r="AD262" s="563"/>
      <c r="AE262" s="563">
        <v>49707.5</v>
      </c>
      <c r="AF262" s="564">
        <v>43815</v>
      </c>
      <c r="AG262" s="564">
        <v>46372</v>
      </c>
      <c r="AH262" s="563">
        <v>99415</v>
      </c>
      <c r="AI262" s="565">
        <f t="shared" si="9"/>
        <v>0.79726027397260268</v>
      </c>
      <c r="AJ262" s="565">
        <v>7.0054794520547903</v>
      </c>
      <c r="AK262" s="566">
        <v>5.6399999999999999E-2</v>
      </c>
      <c r="AL262" s="567">
        <f t="shared" ref="AL262:AL325" si="10">+AI262</f>
        <v>0.79726027397260268</v>
      </c>
      <c r="AM262" s="567">
        <v>7.0054794520547903</v>
      </c>
      <c r="AN262" s="568">
        <v>5.6399999999999999E-2</v>
      </c>
      <c r="AO262" s="562" t="s">
        <v>977</v>
      </c>
      <c r="AP262" s="562" t="s">
        <v>978</v>
      </c>
    </row>
    <row r="263" spans="1:42" s="562" customFormat="1" ht="12" x14ac:dyDescent="0.25">
      <c r="A263" s="562" t="s">
        <v>1435</v>
      </c>
      <c r="B263" s="562" t="s">
        <v>1434</v>
      </c>
      <c r="C263" s="562">
        <v>6</v>
      </c>
      <c r="D263" s="562" t="s">
        <v>30</v>
      </c>
      <c r="E263" s="562" t="s">
        <v>958</v>
      </c>
      <c r="F263" s="562" t="s">
        <v>959</v>
      </c>
      <c r="G263" s="562" t="s">
        <v>1207</v>
      </c>
      <c r="H263" s="562" t="s">
        <v>974</v>
      </c>
      <c r="I263" s="562" t="s">
        <v>1208</v>
      </c>
      <c r="J263" s="562" t="s">
        <v>4998</v>
      </c>
      <c r="K263" s="562" t="s">
        <v>1209</v>
      </c>
      <c r="L263" s="562" t="s">
        <v>964</v>
      </c>
      <c r="M263" s="562" t="s">
        <v>970</v>
      </c>
      <c r="N263" s="562">
        <v>1</v>
      </c>
      <c r="O263" s="562">
        <v>1</v>
      </c>
      <c r="P263" s="562">
        <v>1</v>
      </c>
      <c r="Q263" s="562">
        <v>1</v>
      </c>
      <c r="R263" s="562">
        <v>1</v>
      </c>
      <c r="S263" s="562">
        <v>1</v>
      </c>
      <c r="T263" s="562">
        <v>0</v>
      </c>
      <c r="U263" s="562">
        <v>0</v>
      </c>
      <c r="V263" s="562">
        <v>0</v>
      </c>
      <c r="W263" s="563">
        <v>136978.32999999999</v>
      </c>
      <c r="X263" s="563">
        <v>0</v>
      </c>
      <c r="Y263" s="563">
        <v>0</v>
      </c>
      <c r="Z263" s="563">
        <v>676.9</v>
      </c>
      <c r="AA263" s="563">
        <v>0</v>
      </c>
      <c r="AB263" s="563">
        <v>0</v>
      </c>
      <c r="AC263" s="563">
        <v>0</v>
      </c>
      <c r="AD263" s="563"/>
      <c r="AE263" s="563">
        <v>136978.32999999999</v>
      </c>
      <c r="AF263" s="564">
        <v>43815</v>
      </c>
      <c r="AG263" s="564">
        <v>46737</v>
      </c>
      <c r="AH263" s="563">
        <v>205467.5</v>
      </c>
      <c r="AI263" s="565">
        <f t="shared" si="9"/>
        <v>1.7972602739726027</v>
      </c>
      <c r="AJ263" s="565">
        <v>8.0054794520547894</v>
      </c>
      <c r="AK263" s="566">
        <v>5.9299999999999999E-2</v>
      </c>
      <c r="AL263" s="567">
        <f t="shared" si="10"/>
        <v>1.7972602739726027</v>
      </c>
      <c r="AM263" s="567">
        <v>8.0054794520547894</v>
      </c>
      <c r="AN263" s="568">
        <v>5.9299999999999999E-2</v>
      </c>
      <c r="AO263" s="562" t="s">
        <v>977</v>
      </c>
      <c r="AP263" s="562" t="s">
        <v>978</v>
      </c>
    </row>
    <row r="264" spans="1:42" s="562" customFormat="1" ht="12" x14ac:dyDescent="0.25">
      <c r="A264" s="562" t="s">
        <v>1436</v>
      </c>
      <c r="B264" s="562" t="s">
        <v>1434</v>
      </c>
      <c r="C264" s="562">
        <v>7</v>
      </c>
      <c r="D264" s="562" t="s">
        <v>30</v>
      </c>
      <c r="E264" s="562" t="s">
        <v>958</v>
      </c>
      <c r="F264" s="562" t="s">
        <v>959</v>
      </c>
      <c r="G264" s="562" t="s">
        <v>1207</v>
      </c>
      <c r="H264" s="562" t="s">
        <v>974</v>
      </c>
      <c r="I264" s="562" t="s">
        <v>1208</v>
      </c>
      <c r="J264" s="562" t="s">
        <v>4998</v>
      </c>
      <c r="K264" s="562" t="s">
        <v>1209</v>
      </c>
      <c r="L264" s="562" t="s">
        <v>964</v>
      </c>
      <c r="M264" s="562" t="s">
        <v>970</v>
      </c>
      <c r="N264" s="562">
        <v>1</v>
      </c>
      <c r="O264" s="562">
        <v>1</v>
      </c>
      <c r="P264" s="562">
        <v>1</v>
      </c>
      <c r="Q264" s="562">
        <v>1</v>
      </c>
      <c r="R264" s="562">
        <v>1</v>
      </c>
      <c r="S264" s="562">
        <v>1</v>
      </c>
      <c r="T264" s="562">
        <v>0</v>
      </c>
      <c r="U264" s="562">
        <v>0</v>
      </c>
      <c r="V264" s="562">
        <v>0</v>
      </c>
      <c r="W264" s="563">
        <v>159300</v>
      </c>
      <c r="X264" s="563">
        <v>0</v>
      </c>
      <c r="Y264" s="563">
        <v>0</v>
      </c>
      <c r="Z264" s="563">
        <v>824.38</v>
      </c>
      <c r="AA264" s="563">
        <v>0</v>
      </c>
      <c r="AB264" s="563">
        <v>0</v>
      </c>
      <c r="AC264" s="563">
        <v>0</v>
      </c>
      <c r="AD264" s="563"/>
      <c r="AE264" s="563">
        <v>159300</v>
      </c>
      <c r="AF264" s="564">
        <v>43815</v>
      </c>
      <c r="AG264" s="564">
        <v>47103</v>
      </c>
      <c r="AH264" s="563">
        <v>212400</v>
      </c>
      <c r="AI264" s="565">
        <f t="shared" si="9"/>
        <v>2.8</v>
      </c>
      <c r="AJ264" s="565">
        <v>9.0082191780821894</v>
      </c>
      <c r="AK264" s="566">
        <v>6.2100000000000002E-2</v>
      </c>
      <c r="AL264" s="567">
        <f t="shared" si="10"/>
        <v>2.8</v>
      </c>
      <c r="AM264" s="567">
        <v>9.0082191780821894</v>
      </c>
      <c r="AN264" s="568">
        <v>6.2100000000000002E-2</v>
      </c>
      <c r="AO264" s="562" t="s">
        <v>977</v>
      </c>
      <c r="AP264" s="562" t="s">
        <v>978</v>
      </c>
    </row>
    <row r="265" spans="1:42" s="562" customFormat="1" ht="12" x14ac:dyDescent="0.25">
      <c r="A265" s="562" t="s">
        <v>1437</v>
      </c>
      <c r="B265" s="562" t="s">
        <v>1434</v>
      </c>
      <c r="C265" s="562">
        <v>8</v>
      </c>
      <c r="D265" s="562" t="s">
        <v>30</v>
      </c>
      <c r="E265" s="562" t="s">
        <v>958</v>
      </c>
      <c r="F265" s="562" t="s">
        <v>959</v>
      </c>
      <c r="G265" s="562" t="s">
        <v>1207</v>
      </c>
      <c r="H265" s="562" t="s">
        <v>974</v>
      </c>
      <c r="I265" s="562" t="s">
        <v>1208</v>
      </c>
      <c r="J265" s="562" t="s">
        <v>4998</v>
      </c>
      <c r="K265" s="562" t="s">
        <v>1209</v>
      </c>
      <c r="L265" s="562" t="s">
        <v>964</v>
      </c>
      <c r="M265" s="562" t="s">
        <v>970</v>
      </c>
      <c r="N265" s="562">
        <v>1</v>
      </c>
      <c r="O265" s="562">
        <v>1</v>
      </c>
      <c r="P265" s="562">
        <v>1</v>
      </c>
      <c r="Q265" s="562">
        <v>1</v>
      </c>
      <c r="R265" s="562">
        <v>1</v>
      </c>
      <c r="S265" s="562">
        <v>1</v>
      </c>
      <c r="T265" s="562">
        <v>0</v>
      </c>
      <c r="U265" s="562">
        <v>0</v>
      </c>
      <c r="V265" s="562">
        <v>0</v>
      </c>
      <c r="W265" s="563">
        <v>182900</v>
      </c>
      <c r="X265" s="563">
        <v>0</v>
      </c>
      <c r="Y265" s="563">
        <v>0</v>
      </c>
      <c r="Z265" s="563">
        <v>990.71</v>
      </c>
      <c r="AA265" s="563">
        <v>0</v>
      </c>
      <c r="AB265" s="563">
        <v>0</v>
      </c>
      <c r="AC265" s="563">
        <v>0</v>
      </c>
      <c r="AD265" s="563"/>
      <c r="AE265" s="563">
        <v>182900</v>
      </c>
      <c r="AF265" s="564">
        <v>43815</v>
      </c>
      <c r="AG265" s="564">
        <v>47468</v>
      </c>
      <c r="AH265" s="563">
        <v>228625</v>
      </c>
      <c r="AI265" s="565">
        <f t="shared" si="9"/>
        <v>3.8</v>
      </c>
      <c r="AJ265" s="565">
        <v>10.0082191780822</v>
      </c>
      <c r="AK265" s="566">
        <v>6.5000000000000002E-2</v>
      </c>
      <c r="AL265" s="567">
        <f t="shared" si="10"/>
        <v>3.8</v>
      </c>
      <c r="AM265" s="567">
        <v>10.0082191780822</v>
      </c>
      <c r="AN265" s="568">
        <v>6.5000000000000002E-2</v>
      </c>
      <c r="AO265" s="562" t="s">
        <v>977</v>
      </c>
      <c r="AP265" s="562" t="s">
        <v>978</v>
      </c>
    </row>
    <row r="266" spans="1:42" s="562" customFormat="1" ht="12" x14ac:dyDescent="0.25">
      <c r="A266" s="562" t="s">
        <v>1438</v>
      </c>
      <c r="B266" s="562" t="s">
        <v>1439</v>
      </c>
      <c r="C266" s="562">
        <v>3</v>
      </c>
      <c r="D266" s="562" t="s">
        <v>30</v>
      </c>
      <c r="E266" s="562" t="s">
        <v>958</v>
      </c>
      <c r="F266" s="562" t="s">
        <v>959</v>
      </c>
      <c r="G266" s="562" t="s">
        <v>1207</v>
      </c>
      <c r="H266" s="562" t="s">
        <v>974</v>
      </c>
      <c r="I266" s="562" t="s">
        <v>1208</v>
      </c>
      <c r="J266" s="562" t="s">
        <v>4998</v>
      </c>
      <c r="K266" s="562" t="s">
        <v>1209</v>
      </c>
      <c r="L266" s="562" t="s">
        <v>964</v>
      </c>
      <c r="M266" s="562" t="s">
        <v>970</v>
      </c>
      <c r="N266" s="562">
        <v>1</v>
      </c>
      <c r="O266" s="562">
        <v>1</v>
      </c>
      <c r="P266" s="562">
        <v>1</v>
      </c>
      <c r="Q266" s="562">
        <v>1</v>
      </c>
      <c r="R266" s="562">
        <v>1</v>
      </c>
      <c r="S266" s="562">
        <v>1</v>
      </c>
      <c r="T266" s="562">
        <v>0</v>
      </c>
      <c r="U266" s="562">
        <v>0</v>
      </c>
      <c r="V266" s="562">
        <v>0</v>
      </c>
      <c r="W266" s="563">
        <v>23157.5</v>
      </c>
      <c r="X266" s="563">
        <v>0</v>
      </c>
      <c r="Y266" s="563">
        <v>0</v>
      </c>
      <c r="Z266" s="563">
        <v>108.84</v>
      </c>
      <c r="AA266" s="563">
        <v>0</v>
      </c>
      <c r="AB266" s="563">
        <v>0</v>
      </c>
      <c r="AC266" s="563">
        <v>0</v>
      </c>
      <c r="AD266" s="563"/>
      <c r="AE266" s="563">
        <v>23157.5</v>
      </c>
      <c r="AF266" s="564">
        <v>43815</v>
      </c>
      <c r="AG266" s="564">
        <v>46372</v>
      </c>
      <c r="AH266" s="563">
        <v>46315</v>
      </c>
      <c r="AI266" s="565">
        <f t="shared" si="9"/>
        <v>0.79726027397260268</v>
      </c>
      <c r="AJ266" s="565">
        <v>7.0054794520547903</v>
      </c>
      <c r="AK266" s="566">
        <v>5.6399999999999999E-2</v>
      </c>
      <c r="AL266" s="567">
        <f t="shared" si="10"/>
        <v>0.79726027397260268</v>
      </c>
      <c r="AM266" s="567">
        <v>7.0054794520547903</v>
      </c>
      <c r="AN266" s="568">
        <v>5.6399999999999999E-2</v>
      </c>
      <c r="AO266" s="562" t="s">
        <v>977</v>
      </c>
      <c r="AP266" s="562" t="s">
        <v>978</v>
      </c>
    </row>
    <row r="267" spans="1:42" s="562" customFormat="1" ht="12" x14ac:dyDescent="0.25">
      <c r="A267" s="562" t="s">
        <v>1440</v>
      </c>
      <c r="B267" s="562" t="s">
        <v>1439</v>
      </c>
      <c r="C267" s="562">
        <v>4</v>
      </c>
      <c r="D267" s="562" t="s">
        <v>30</v>
      </c>
      <c r="E267" s="562" t="s">
        <v>958</v>
      </c>
      <c r="F267" s="562" t="s">
        <v>959</v>
      </c>
      <c r="G267" s="562" t="s">
        <v>1207</v>
      </c>
      <c r="H267" s="562" t="s">
        <v>974</v>
      </c>
      <c r="I267" s="562" t="s">
        <v>1208</v>
      </c>
      <c r="J267" s="562" t="s">
        <v>4998</v>
      </c>
      <c r="K267" s="562" t="s">
        <v>1209</v>
      </c>
      <c r="L267" s="562" t="s">
        <v>964</v>
      </c>
      <c r="M267" s="562" t="s">
        <v>970</v>
      </c>
      <c r="N267" s="562">
        <v>1</v>
      </c>
      <c r="O267" s="562">
        <v>1</v>
      </c>
      <c r="P267" s="562">
        <v>1</v>
      </c>
      <c r="Q267" s="562">
        <v>1</v>
      </c>
      <c r="R267" s="562">
        <v>1</v>
      </c>
      <c r="S267" s="562">
        <v>1</v>
      </c>
      <c r="T267" s="562">
        <v>0</v>
      </c>
      <c r="U267" s="562">
        <v>0</v>
      </c>
      <c r="V267" s="562">
        <v>0</v>
      </c>
      <c r="W267" s="563">
        <v>100890</v>
      </c>
      <c r="X267" s="563">
        <v>0</v>
      </c>
      <c r="Y267" s="563">
        <v>0</v>
      </c>
      <c r="Z267" s="563">
        <v>498.56</v>
      </c>
      <c r="AA267" s="563">
        <v>0</v>
      </c>
      <c r="AB267" s="563">
        <v>0</v>
      </c>
      <c r="AC267" s="563">
        <v>0</v>
      </c>
      <c r="AD267" s="563"/>
      <c r="AE267" s="563">
        <v>100890</v>
      </c>
      <c r="AF267" s="564">
        <v>43815</v>
      </c>
      <c r="AG267" s="564">
        <v>46737</v>
      </c>
      <c r="AH267" s="563">
        <v>151335</v>
      </c>
      <c r="AI267" s="565">
        <f t="shared" si="9"/>
        <v>1.7972602739726027</v>
      </c>
      <c r="AJ267" s="565">
        <v>8.0054794520547894</v>
      </c>
      <c r="AK267" s="566">
        <v>5.9299999999999999E-2</v>
      </c>
      <c r="AL267" s="567">
        <f t="shared" si="10"/>
        <v>1.7972602739726027</v>
      </c>
      <c r="AM267" s="567">
        <v>8.0054794520547894</v>
      </c>
      <c r="AN267" s="568">
        <v>5.9299999999999999E-2</v>
      </c>
      <c r="AO267" s="562" t="s">
        <v>977</v>
      </c>
      <c r="AP267" s="562" t="s">
        <v>978</v>
      </c>
    </row>
    <row r="268" spans="1:42" s="562" customFormat="1" ht="12" x14ac:dyDescent="0.25">
      <c r="A268" s="562" t="s">
        <v>1441</v>
      </c>
      <c r="B268" s="562" t="s">
        <v>1439</v>
      </c>
      <c r="C268" s="562">
        <v>5</v>
      </c>
      <c r="D268" s="562" t="s">
        <v>30</v>
      </c>
      <c r="E268" s="562" t="s">
        <v>958</v>
      </c>
      <c r="F268" s="562" t="s">
        <v>959</v>
      </c>
      <c r="G268" s="562" t="s">
        <v>1207</v>
      </c>
      <c r="H268" s="562" t="s">
        <v>974</v>
      </c>
      <c r="I268" s="562" t="s">
        <v>1208</v>
      </c>
      <c r="J268" s="562" t="s">
        <v>4998</v>
      </c>
      <c r="K268" s="562" t="s">
        <v>1209</v>
      </c>
      <c r="L268" s="562" t="s">
        <v>964</v>
      </c>
      <c r="M268" s="562" t="s">
        <v>970</v>
      </c>
      <c r="N268" s="562">
        <v>1</v>
      </c>
      <c r="O268" s="562">
        <v>1</v>
      </c>
      <c r="P268" s="562">
        <v>1</v>
      </c>
      <c r="Q268" s="562">
        <v>1</v>
      </c>
      <c r="R268" s="562">
        <v>1</v>
      </c>
      <c r="S268" s="562">
        <v>1</v>
      </c>
      <c r="T268" s="562">
        <v>0</v>
      </c>
      <c r="U268" s="562">
        <v>0</v>
      </c>
      <c r="V268" s="562">
        <v>0</v>
      </c>
      <c r="W268" s="563">
        <v>74782.5</v>
      </c>
      <c r="X268" s="563">
        <v>0</v>
      </c>
      <c r="Y268" s="563">
        <v>0</v>
      </c>
      <c r="Z268" s="563">
        <v>387</v>
      </c>
      <c r="AA268" s="563">
        <v>0</v>
      </c>
      <c r="AB268" s="563">
        <v>0</v>
      </c>
      <c r="AC268" s="563">
        <v>0</v>
      </c>
      <c r="AD268" s="563"/>
      <c r="AE268" s="563">
        <v>74782.5</v>
      </c>
      <c r="AF268" s="564">
        <v>43815</v>
      </c>
      <c r="AG268" s="564">
        <v>47103</v>
      </c>
      <c r="AH268" s="563">
        <v>99710</v>
      </c>
      <c r="AI268" s="565">
        <f t="shared" si="9"/>
        <v>2.8</v>
      </c>
      <c r="AJ268" s="565">
        <v>9.0082191780821894</v>
      </c>
      <c r="AK268" s="566">
        <v>6.2100000000000002E-2</v>
      </c>
      <c r="AL268" s="567">
        <f t="shared" si="10"/>
        <v>2.8</v>
      </c>
      <c r="AM268" s="567">
        <v>9.0082191780821894</v>
      </c>
      <c r="AN268" s="568">
        <v>6.2100000000000002E-2</v>
      </c>
      <c r="AO268" s="562" t="s">
        <v>977</v>
      </c>
      <c r="AP268" s="562" t="s">
        <v>978</v>
      </c>
    </row>
    <row r="269" spans="1:42" s="562" customFormat="1" ht="12" x14ac:dyDescent="0.25">
      <c r="A269" s="562" t="s">
        <v>1442</v>
      </c>
      <c r="B269" s="562" t="s">
        <v>1443</v>
      </c>
      <c r="C269" s="562">
        <v>5</v>
      </c>
      <c r="D269" s="562" t="s">
        <v>30</v>
      </c>
      <c r="E269" s="562" t="s">
        <v>958</v>
      </c>
      <c r="F269" s="562" t="s">
        <v>959</v>
      </c>
      <c r="G269" s="562" t="s">
        <v>1207</v>
      </c>
      <c r="H269" s="562" t="s">
        <v>974</v>
      </c>
      <c r="I269" s="562" t="s">
        <v>1208</v>
      </c>
      <c r="J269" s="562" t="s">
        <v>4998</v>
      </c>
      <c r="K269" s="562" t="s">
        <v>1209</v>
      </c>
      <c r="L269" s="562" t="s">
        <v>964</v>
      </c>
      <c r="M269" s="562" t="s">
        <v>970</v>
      </c>
      <c r="N269" s="562">
        <v>1</v>
      </c>
      <c r="O269" s="562">
        <v>1</v>
      </c>
      <c r="P269" s="562">
        <v>1</v>
      </c>
      <c r="Q269" s="562">
        <v>1</v>
      </c>
      <c r="R269" s="562">
        <v>1</v>
      </c>
      <c r="S269" s="562">
        <v>1</v>
      </c>
      <c r="T269" s="562">
        <v>0</v>
      </c>
      <c r="U269" s="562">
        <v>0</v>
      </c>
      <c r="V269" s="562">
        <v>0</v>
      </c>
      <c r="W269" s="563">
        <v>26550</v>
      </c>
      <c r="X269" s="563">
        <v>0</v>
      </c>
      <c r="Y269" s="563">
        <v>0</v>
      </c>
      <c r="Z269" s="563">
        <v>124.78</v>
      </c>
      <c r="AA269" s="563">
        <v>0</v>
      </c>
      <c r="AB269" s="563">
        <v>0</v>
      </c>
      <c r="AC269" s="563">
        <v>0</v>
      </c>
      <c r="AD269" s="563"/>
      <c r="AE269" s="563">
        <v>26550</v>
      </c>
      <c r="AF269" s="564">
        <v>43815</v>
      </c>
      <c r="AG269" s="564">
        <v>46372</v>
      </c>
      <c r="AH269" s="563">
        <v>53100</v>
      </c>
      <c r="AI269" s="565">
        <f t="shared" si="9"/>
        <v>0.79726027397260268</v>
      </c>
      <c r="AJ269" s="565">
        <v>7.0054794520547903</v>
      </c>
      <c r="AK269" s="566">
        <v>5.6399999999999999E-2</v>
      </c>
      <c r="AL269" s="567">
        <f t="shared" si="10"/>
        <v>0.79726027397260268</v>
      </c>
      <c r="AM269" s="567">
        <v>7.0054794520547903</v>
      </c>
      <c r="AN269" s="568">
        <v>5.6399999999999999E-2</v>
      </c>
      <c r="AO269" s="562" t="s">
        <v>977</v>
      </c>
      <c r="AP269" s="562" t="s">
        <v>978</v>
      </c>
    </row>
    <row r="270" spans="1:42" s="562" customFormat="1" ht="12" x14ac:dyDescent="0.25">
      <c r="A270" s="562" t="s">
        <v>1444</v>
      </c>
      <c r="B270" s="562" t="s">
        <v>1443</v>
      </c>
      <c r="C270" s="562">
        <v>6</v>
      </c>
      <c r="D270" s="562" t="s">
        <v>30</v>
      </c>
      <c r="E270" s="562" t="s">
        <v>958</v>
      </c>
      <c r="F270" s="562" t="s">
        <v>959</v>
      </c>
      <c r="G270" s="562" t="s">
        <v>1207</v>
      </c>
      <c r="H270" s="562" t="s">
        <v>974</v>
      </c>
      <c r="I270" s="562" t="s">
        <v>1208</v>
      </c>
      <c r="J270" s="562" t="s">
        <v>4998</v>
      </c>
      <c r="K270" s="562" t="s">
        <v>1209</v>
      </c>
      <c r="L270" s="562" t="s">
        <v>964</v>
      </c>
      <c r="M270" s="562" t="s">
        <v>970</v>
      </c>
      <c r="N270" s="562">
        <v>1</v>
      </c>
      <c r="O270" s="562">
        <v>1</v>
      </c>
      <c r="P270" s="562">
        <v>1</v>
      </c>
      <c r="Q270" s="562">
        <v>1</v>
      </c>
      <c r="R270" s="562">
        <v>1</v>
      </c>
      <c r="S270" s="562">
        <v>1</v>
      </c>
      <c r="T270" s="562">
        <v>0</v>
      </c>
      <c r="U270" s="562">
        <v>0</v>
      </c>
      <c r="V270" s="562">
        <v>0</v>
      </c>
      <c r="W270" s="563">
        <v>34515</v>
      </c>
      <c r="X270" s="563">
        <v>0</v>
      </c>
      <c r="Y270" s="563">
        <v>0</v>
      </c>
      <c r="Z270" s="563">
        <v>170.56</v>
      </c>
      <c r="AA270" s="563">
        <v>0</v>
      </c>
      <c r="AB270" s="563">
        <v>0</v>
      </c>
      <c r="AC270" s="563">
        <v>0</v>
      </c>
      <c r="AD270" s="563"/>
      <c r="AE270" s="563">
        <v>34515</v>
      </c>
      <c r="AF270" s="564">
        <v>43815</v>
      </c>
      <c r="AG270" s="564">
        <v>46737</v>
      </c>
      <c r="AH270" s="563">
        <v>51772.5</v>
      </c>
      <c r="AI270" s="565">
        <f t="shared" si="9"/>
        <v>1.7972602739726027</v>
      </c>
      <c r="AJ270" s="565">
        <v>8.0054794520547894</v>
      </c>
      <c r="AK270" s="566">
        <v>5.9299999999999999E-2</v>
      </c>
      <c r="AL270" s="567">
        <f t="shared" si="10"/>
        <v>1.7972602739726027</v>
      </c>
      <c r="AM270" s="567">
        <v>8.0054794520547894</v>
      </c>
      <c r="AN270" s="568">
        <v>5.9299999999999999E-2</v>
      </c>
      <c r="AO270" s="562" t="s">
        <v>977</v>
      </c>
      <c r="AP270" s="562" t="s">
        <v>978</v>
      </c>
    </row>
    <row r="271" spans="1:42" s="562" customFormat="1" ht="12" x14ac:dyDescent="0.25">
      <c r="A271" s="562" t="s">
        <v>1445</v>
      </c>
      <c r="B271" s="562" t="s">
        <v>1446</v>
      </c>
      <c r="C271" s="562">
        <v>3</v>
      </c>
      <c r="D271" s="562" t="s">
        <v>30</v>
      </c>
      <c r="E271" s="562" t="s">
        <v>958</v>
      </c>
      <c r="F271" s="562" t="s">
        <v>959</v>
      </c>
      <c r="G271" s="562" t="s">
        <v>1207</v>
      </c>
      <c r="H271" s="562" t="s">
        <v>974</v>
      </c>
      <c r="I271" s="562" t="s">
        <v>1208</v>
      </c>
      <c r="J271" s="562" t="s">
        <v>4998</v>
      </c>
      <c r="K271" s="562" t="s">
        <v>1209</v>
      </c>
      <c r="L271" s="562" t="s">
        <v>964</v>
      </c>
      <c r="M271" s="562" t="s">
        <v>970</v>
      </c>
      <c r="N271" s="562">
        <v>1</v>
      </c>
      <c r="O271" s="562">
        <v>1</v>
      </c>
      <c r="P271" s="562">
        <v>1</v>
      </c>
      <c r="Q271" s="562">
        <v>1</v>
      </c>
      <c r="R271" s="562">
        <v>1</v>
      </c>
      <c r="S271" s="562">
        <v>1</v>
      </c>
      <c r="T271" s="562">
        <v>0</v>
      </c>
      <c r="U271" s="562">
        <v>0</v>
      </c>
      <c r="V271" s="562">
        <v>0</v>
      </c>
      <c r="W271" s="563">
        <v>42480</v>
      </c>
      <c r="X271" s="563">
        <v>0</v>
      </c>
      <c r="Y271" s="563">
        <v>0</v>
      </c>
      <c r="Z271" s="563">
        <v>230.1</v>
      </c>
      <c r="AA271" s="563">
        <v>0</v>
      </c>
      <c r="AB271" s="563">
        <v>0</v>
      </c>
      <c r="AC271" s="563">
        <v>0</v>
      </c>
      <c r="AD271" s="563"/>
      <c r="AE271" s="563">
        <v>42480</v>
      </c>
      <c r="AF271" s="564">
        <v>43816</v>
      </c>
      <c r="AG271" s="564">
        <v>47469</v>
      </c>
      <c r="AH271" s="563">
        <v>53100</v>
      </c>
      <c r="AI271" s="565">
        <f t="shared" si="9"/>
        <v>3.8027397260273972</v>
      </c>
      <c r="AJ271" s="565">
        <v>10.0082191780822</v>
      </c>
      <c r="AK271" s="566">
        <v>6.5000000000000002E-2</v>
      </c>
      <c r="AL271" s="567">
        <f t="shared" si="10"/>
        <v>3.8027397260273972</v>
      </c>
      <c r="AM271" s="567">
        <v>10.0082191780822</v>
      </c>
      <c r="AN271" s="568">
        <v>6.5000000000000002E-2</v>
      </c>
      <c r="AO271" s="562" t="s">
        <v>977</v>
      </c>
      <c r="AP271" s="562" t="s">
        <v>978</v>
      </c>
    </row>
    <row r="272" spans="1:42" s="562" customFormat="1" ht="12" x14ac:dyDescent="0.25">
      <c r="A272" s="562" t="s">
        <v>1447</v>
      </c>
      <c r="B272" s="562" t="s">
        <v>1448</v>
      </c>
      <c r="C272" s="562">
        <v>6</v>
      </c>
      <c r="D272" s="562" t="s">
        <v>30</v>
      </c>
      <c r="E272" s="562" t="s">
        <v>958</v>
      </c>
      <c r="F272" s="562" t="s">
        <v>959</v>
      </c>
      <c r="G272" s="562" t="s">
        <v>1207</v>
      </c>
      <c r="H272" s="562" t="s">
        <v>974</v>
      </c>
      <c r="I272" s="562" t="s">
        <v>1208</v>
      </c>
      <c r="J272" s="562" t="s">
        <v>4998</v>
      </c>
      <c r="K272" s="562" t="s">
        <v>1209</v>
      </c>
      <c r="L272" s="562" t="s">
        <v>964</v>
      </c>
      <c r="M272" s="562" t="s">
        <v>970</v>
      </c>
      <c r="N272" s="562">
        <v>1</v>
      </c>
      <c r="O272" s="562">
        <v>1</v>
      </c>
      <c r="P272" s="562">
        <v>1</v>
      </c>
      <c r="Q272" s="562">
        <v>1</v>
      </c>
      <c r="R272" s="562">
        <v>1</v>
      </c>
      <c r="S272" s="562">
        <v>1</v>
      </c>
      <c r="T272" s="562">
        <v>0</v>
      </c>
      <c r="U272" s="562">
        <v>0</v>
      </c>
      <c r="V272" s="562">
        <v>0</v>
      </c>
      <c r="W272" s="563">
        <v>224273.75</v>
      </c>
      <c r="X272" s="563">
        <v>0</v>
      </c>
      <c r="Y272" s="563">
        <v>0</v>
      </c>
      <c r="Z272" s="563">
        <v>1054.0899999999999</v>
      </c>
      <c r="AA272" s="563">
        <v>0</v>
      </c>
      <c r="AB272" s="563">
        <v>0</v>
      </c>
      <c r="AC272" s="563">
        <v>0</v>
      </c>
      <c r="AD272" s="563"/>
      <c r="AE272" s="563">
        <v>224273.75</v>
      </c>
      <c r="AF272" s="564">
        <v>43816</v>
      </c>
      <c r="AG272" s="564">
        <v>46373</v>
      </c>
      <c r="AH272" s="563">
        <v>448547.5</v>
      </c>
      <c r="AI272" s="565">
        <f t="shared" si="9"/>
        <v>0.8</v>
      </c>
      <c r="AJ272" s="565">
        <v>7.0054794520547903</v>
      </c>
      <c r="AK272" s="566">
        <v>5.6399999999999999E-2</v>
      </c>
      <c r="AL272" s="567">
        <f t="shared" si="10"/>
        <v>0.8</v>
      </c>
      <c r="AM272" s="567">
        <v>7.0054794520547903</v>
      </c>
      <c r="AN272" s="568">
        <v>5.6399999999999999E-2</v>
      </c>
      <c r="AO272" s="562" t="s">
        <v>977</v>
      </c>
      <c r="AP272" s="562" t="s">
        <v>978</v>
      </c>
    </row>
    <row r="273" spans="1:42" s="562" customFormat="1" ht="12" x14ac:dyDescent="0.25">
      <c r="A273" s="562" t="s">
        <v>1449</v>
      </c>
      <c r="B273" s="562" t="s">
        <v>1448</v>
      </c>
      <c r="C273" s="562">
        <v>7</v>
      </c>
      <c r="D273" s="562" t="s">
        <v>30</v>
      </c>
      <c r="E273" s="562" t="s">
        <v>958</v>
      </c>
      <c r="F273" s="562" t="s">
        <v>959</v>
      </c>
      <c r="G273" s="562" t="s">
        <v>1207</v>
      </c>
      <c r="H273" s="562" t="s">
        <v>974</v>
      </c>
      <c r="I273" s="562" t="s">
        <v>1208</v>
      </c>
      <c r="J273" s="562" t="s">
        <v>4998</v>
      </c>
      <c r="K273" s="562" t="s">
        <v>1209</v>
      </c>
      <c r="L273" s="562" t="s">
        <v>964</v>
      </c>
      <c r="M273" s="562" t="s">
        <v>970</v>
      </c>
      <c r="N273" s="562">
        <v>1</v>
      </c>
      <c r="O273" s="562">
        <v>1</v>
      </c>
      <c r="P273" s="562">
        <v>1</v>
      </c>
      <c r="Q273" s="562">
        <v>1</v>
      </c>
      <c r="R273" s="562">
        <v>1</v>
      </c>
      <c r="S273" s="562">
        <v>1</v>
      </c>
      <c r="T273" s="562">
        <v>0</v>
      </c>
      <c r="U273" s="562">
        <v>0</v>
      </c>
      <c r="V273" s="562">
        <v>0</v>
      </c>
      <c r="W273" s="563">
        <v>136978.32999999999</v>
      </c>
      <c r="X273" s="563">
        <v>0</v>
      </c>
      <c r="Y273" s="563">
        <v>0</v>
      </c>
      <c r="Z273" s="563">
        <v>676.9</v>
      </c>
      <c r="AA273" s="563">
        <v>0</v>
      </c>
      <c r="AB273" s="563">
        <v>0</v>
      </c>
      <c r="AC273" s="563">
        <v>0</v>
      </c>
      <c r="AD273" s="563"/>
      <c r="AE273" s="563">
        <v>136978.32999999999</v>
      </c>
      <c r="AF273" s="564">
        <v>43816</v>
      </c>
      <c r="AG273" s="564">
        <v>46738</v>
      </c>
      <c r="AH273" s="563">
        <v>205467.5</v>
      </c>
      <c r="AI273" s="565">
        <f t="shared" si="9"/>
        <v>1.8</v>
      </c>
      <c r="AJ273" s="565">
        <v>8.0054794520547894</v>
      </c>
      <c r="AK273" s="566">
        <v>5.9299999999999999E-2</v>
      </c>
      <c r="AL273" s="567">
        <f t="shared" si="10"/>
        <v>1.8</v>
      </c>
      <c r="AM273" s="567">
        <v>8.0054794520547894</v>
      </c>
      <c r="AN273" s="568">
        <v>5.9299999999999999E-2</v>
      </c>
      <c r="AO273" s="562" t="s">
        <v>977</v>
      </c>
      <c r="AP273" s="562" t="s">
        <v>978</v>
      </c>
    </row>
    <row r="274" spans="1:42" s="562" customFormat="1" ht="12" x14ac:dyDescent="0.25">
      <c r="A274" s="562" t="s">
        <v>1450</v>
      </c>
      <c r="B274" s="562" t="s">
        <v>1448</v>
      </c>
      <c r="C274" s="562">
        <v>8</v>
      </c>
      <c r="D274" s="562" t="s">
        <v>30</v>
      </c>
      <c r="E274" s="562" t="s">
        <v>958</v>
      </c>
      <c r="F274" s="562" t="s">
        <v>959</v>
      </c>
      <c r="G274" s="562" t="s">
        <v>1207</v>
      </c>
      <c r="H274" s="562" t="s">
        <v>974</v>
      </c>
      <c r="I274" s="562" t="s">
        <v>1208</v>
      </c>
      <c r="J274" s="562" t="s">
        <v>4998</v>
      </c>
      <c r="K274" s="562" t="s">
        <v>1209</v>
      </c>
      <c r="L274" s="562" t="s">
        <v>964</v>
      </c>
      <c r="M274" s="562" t="s">
        <v>970</v>
      </c>
      <c r="N274" s="562">
        <v>1</v>
      </c>
      <c r="O274" s="562">
        <v>1</v>
      </c>
      <c r="P274" s="562">
        <v>1</v>
      </c>
      <c r="Q274" s="562">
        <v>1</v>
      </c>
      <c r="R274" s="562">
        <v>1</v>
      </c>
      <c r="S274" s="562">
        <v>1</v>
      </c>
      <c r="T274" s="562">
        <v>0</v>
      </c>
      <c r="U274" s="562">
        <v>0</v>
      </c>
      <c r="V274" s="562">
        <v>0</v>
      </c>
      <c r="W274" s="563">
        <v>159300</v>
      </c>
      <c r="X274" s="563">
        <v>0</v>
      </c>
      <c r="Y274" s="563">
        <v>0</v>
      </c>
      <c r="Z274" s="563">
        <v>824.38</v>
      </c>
      <c r="AA274" s="563">
        <v>0</v>
      </c>
      <c r="AB274" s="563">
        <v>0</v>
      </c>
      <c r="AC274" s="563">
        <v>0</v>
      </c>
      <c r="AD274" s="563"/>
      <c r="AE274" s="563">
        <v>159300</v>
      </c>
      <c r="AF274" s="564">
        <v>43816</v>
      </c>
      <c r="AG274" s="564">
        <v>47104</v>
      </c>
      <c r="AH274" s="563">
        <v>212400</v>
      </c>
      <c r="AI274" s="565">
        <f t="shared" si="9"/>
        <v>2.8027397260273972</v>
      </c>
      <c r="AJ274" s="565">
        <v>9.0082191780821894</v>
      </c>
      <c r="AK274" s="566">
        <v>6.2100000000000002E-2</v>
      </c>
      <c r="AL274" s="567">
        <f t="shared" si="10"/>
        <v>2.8027397260273972</v>
      </c>
      <c r="AM274" s="567">
        <v>9.0082191780821894</v>
      </c>
      <c r="AN274" s="568">
        <v>6.2100000000000002E-2</v>
      </c>
      <c r="AO274" s="562" t="s">
        <v>977</v>
      </c>
      <c r="AP274" s="562" t="s">
        <v>978</v>
      </c>
    </row>
    <row r="275" spans="1:42" s="562" customFormat="1" ht="12" x14ac:dyDescent="0.25">
      <c r="A275" s="562" t="s">
        <v>1451</v>
      </c>
      <c r="B275" s="562" t="s">
        <v>1452</v>
      </c>
      <c r="C275" s="562">
        <v>1</v>
      </c>
      <c r="D275" s="562" t="s">
        <v>30</v>
      </c>
      <c r="E275" s="562" t="s">
        <v>958</v>
      </c>
      <c r="F275" s="562" t="s">
        <v>959</v>
      </c>
      <c r="G275" s="562" t="s">
        <v>1207</v>
      </c>
      <c r="H275" s="562" t="s">
        <v>974</v>
      </c>
      <c r="I275" s="562" t="s">
        <v>1208</v>
      </c>
      <c r="J275" s="562" t="s">
        <v>4998</v>
      </c>
      <c r="K275" s="562" t="s">
        <v>1209</v>
      </c>
      <c r="L275" s="562" t="s">
        <v>964</v>
      </c>
      <c r="M275" s="562" t="s">
        <v>970</v>
      </c>
      <c r="N275" s="562">
        <v>1</v>
      </c>
      <c r="O275" s="562">
        <v>1</v>
      </c>
      <c r="P275" s="562">
        <v>1</v>
      </c>
      <c r="Q275" s="562">
        <v>1</v>
      </c>
      <c r="R275" s="562">
        <v>1</v>
      </c>
      <c r="S275" s="562">
        <v>1</v>
      </c>
      <c r="T275" s="562">
        <v>0</v>
      </c>
      <c r="U275" s="562">
        <v>0</v>
      </c>
      <c r="V275" s="562">
        <v>0</v>
      </c>
      <c r="W275" s="563">
        <v>26550</v>
      </c>
      <c r="X275" s="563">
        <v>0</v>
      </c>
      <c r="Y275" s="563">
        <v>0</v>
      </c>
      <c r="Z275" s="563">
        <v>124.78</v>
      </c>
      <c r="AA275" s="563">
        <v>0</v>
      </c>
      <c r="AB275" s="563">
        <v>0</v>
      </c>
      <c r="AC275" s="563">
        <v>0</v>
      </c>
      <c r="AD275" s="563"/>
      <c r="AE275" s="563">
        <v>26550</v>
      </c>
      <c r="AF275" s="564">
        <v>43817</v>
      </c>
      <c r="AG275" s="564">
        <v>46374</v>
      </c>
      <c r="AH275" s="563">
        <v>53100</v>
      </c>
      <c r="AI275" s="565">
        <f t="shared" si="9"/>
        <v>0.80273972602739729</v>
      </c>
      <c r="AJ275" s="565">
        <v>7.0054794520547903</v>
      </c>
      <c r="AK275" s="566">
        <v>5.6399999999999999E-2</v>
      </c>
      <c r="AL275" s="567">
        <f t="shared" si="10"/>
        <v>0.80273972602739729</v>
      </c>
      <c r="AM275" s="567">
        <v>7.0054794520547903</v>
      </c>
      <c r="AN275" s="568">
        <v>5.6399999999999999E-2</v>
      </c>
      <c r="AO275" s="562" t="s">
        <v>977</v>
      </c>
      <c r="AP275" s="562" t="s">
        <v>978</v>
      </c>
    </row>
    <row r="276" spans="1:42" s="562" customFormat="1" ht="12" x14ac:dyDescent="0.25">
      <c r="A276" s="562" t="s">
        <v>1453</v>
      </c>
      <c r="B276" s="562" t="s">
        <v>1454</v>
      </c>
      <c r="C276" s="562">
        <v>4</v>
      </c>
      <c r="D276" s="562" t="s">
        <v>30</v>
      </c>
      <c r="E276" s="562" t="s">
        <v>958</v>
      </c>
      <c r="F276" s="562" t="s">
        <v>959</v>
      </c>
      <c r="G276" s="562" t="s">
        <v>1207</v>
      </c>
      <c r="H276" s="562" t="s">
        <v>974</v>
      </c>
      <c r="I276" s="562" t="s">
        <v>1208</v>
      </c>
      <c r="J276" s="562" t="s">
        <v>4998</v>
      </c>
      <c r="K276" s="562" t="s">
        <v>1209</v>
      </c>
      <c r="L276" s="562" t="s">
        <v>964</v>
      </c>
      <c r="M276" s="562" t="s">
        <v>970</v>
      </c>
      <c r="N276" s="562">
        <v>1</v>
      </c>
      <c r="O276" s="562">
        <v>1</v>
      </c>
      <c r="P276" s="562">
        <v>1</v>
      </c>
      <c r="Q276" s="562">
        <v>1</v>
      </c>
      <c r="R276" s="562">
        <v>1</v>
      </c>
      <c r="S276" s="562">
        <v>1</v>
      </c>
      <c r="T276" s="562">
        <v>0</v>
      </c>
      <c r="U276" s="562">
        <v>0</v>
      </c>
      <c r="V276" s="562">
        <v>0</v>
      </c>
      <c r="W276" s="563">
        <v>49117.5</v>
      </c>
      <c r="X276" s="563">
        <v>0</v>
      </c>
      <c r="Y276" s="563">
        <v>0</v>
      </c>
      <c r="Z276" s="563">
        <v>230.85</v>
      </c>
      <c r="AA276" s="563">
        <v>0</v>
      </c>
      <c r="AB276" s="563">
        <v>0</v>
      </c>
      <c r="AC276" s="563">
        <v>0</v>
      </c>
      <c r="AD276" s="563"/>
      <c r="AE276" s="563">
        <v>49117.5</v>
      </c>
      <c r="AF276" s="564">
        <v>43817</v>
      </c>
      <c r="AG276" s="564">
        <v>46374</v>
      </c>
      <c r="AH276" s="563">
        <v>98235</v>
      </c>
      <c r="AI276" s="565">
        <f t="shared" si="9"/>
        <v>0.80273972602739729</v>
      </c>
      <c r="AJ276" s="565">
        <v>7.0054794520547903</v>
      </c>
      <c r="AK276" s="566">
        <v>5.6399999999999999E-2</v>
      </c>
      <c r="AL276" s="567">
        <f t="shared" si="10"/>
        <v>0.80273972602739729</v>
      </c>
      <c r="AM276" s="567">
        <v>7.0054794520547903</v>
      </c>
      <c r="AN276" s="568">
        <v>5.6399999999999999E-2</v>
      </c>
      <c r="AO276" s="562" t="s">
        <v>977</v>
      </c>
      <c r="AP276" s="562" t="s">
        <v>978</v>
      </c>
    </row>
    <row r="277" spans="1:42" s="562" customFormat="1" ht="12" x14ac:dyDescent="0.25">
      <c r="A277" s="562" t="s">
        <v>1455</v>
      </c>
      <c r="B277" s="562" t="s">
        <v>1454</v>
      </c>
      <c r="C277" s="562">
        <v>5</v>
      </c>
      <c r="D277" s="562" t="s">
        <v>30</v>
      </c>
      <c r="E277" s="562" t="s">
        <v>958</v>
      </c>
      <c r="F277" s="562" t="s">
        <v>959</v>
      </c>
      <c r="G277" s="562" t="s">
        <v>1207</v>
      </c>
      <c r="H277" s="562" t="s">
        <v>974</v>
      </c>
      <c r="I277" s="562" t="s">
        <v>1208</v>
      </c>
      <c r="J277" s="562" t="s">
        <v>4998</v>
      </c>
      <c r="K277" s="562" t="s">
        <v>1209</v>
      </c>
      <c r="L277" s="562" t="s">
        <v>964</v>
      </c>
      <c r="M277" s="562" t="s">
        <v>970</v>
      </c>
      <c r="N277" s="562">
        <v>1</v>
      </c>
      <c r="O277" s="562">
        <v>1</v>
      </c>
      <c r="P277" s="562">
        <v>1</v>
      </c>
      <c r="Q277" s="562">
        <v>1</v>
      </c>
      <c r="R277" s="562">
        <v>1</v>
      </c>
      <c r="S277" s="562">
        <v>1</v>
      </c>
      <c r="T277" s="562">
        <v>0</v>
      </c>
      <c r="U277" s="562">
        <v>0</v>
      </c>
      <c r="V277" s="562">
        <v>0</v>
      </c>
      <c r="W277" s="563">
        <v>35400</v>
      </c>
      <c r="X277" s="563">
        <v>0</v>
      </c>
      <c r="Y277" s="563">
        <v>0</v>
      </c>
      <c r="Z277" s="563">
        <v>174.93</v>
      </c>
      <c r="AA277" s="563">
        <v>0</v>
      </c>
      <c r="AB277" s="563">
        <v>0</v>
      </c>
      <c r="AC277" s="563">
        <v>0</v>
      </c>
      <c r="AD277" s="563"/>
      <c r="AE277" s="563">
        <v>35400</v>
      </c>
      <c r="AF277" s="564">
        <v>43817</v>
      </c>
      <c r="AG277" s="564">
        <v>46739</v>
      </c>
      <c r="AH277" s="563">
        <v>53100</v>
      </c>
      <c r="AI277" s="565">
        <f t="shared" si="9"/>
        <v>1.8027397260273972</v>
      </c>
      <c r="AJ277" s="565">
        <v>8.0054794520547894</v>
      </c>
      <c r="AK277" s="566">
        <v>5.9299999999999999E-2</v>
      </c>
      <c r="AL277" s="567">
        <f t="shared" si="10"/>
        <v>1.8027397260273972</v>
      </c>
      <c r="AM277" s="567">
        <v>8.0054794520547894</v>
      </c>
      <c r="AN277" s="568">
        <v>5.9299999999999999E-2</v>
      </c>
      <c r="AO277" s="562" t="s">
        <v>977</v>
      </c>
      <c r="AP277" s="562" t="s">
        <v>978</v>
      </c>
    </row>
    <row r="278" spans="1:42" s="562" customFormat="1" ht="12" x14ac:dyDescent="0.25">
      <c r="A278" s="562" t="s">
        <v>1456</v>
      </c>
      <c r="B278" s="562" t="s">
        <v>1454</v>
      </c>
      <c r="C278" s="562">
        <v>6</v>
      </c>
      <c r="D278" s="562" t="s">
        <v>30</v>
      </c>
      <c r="E278" s="562" t="s">
        <v>958</v>
      </c>
      <c r="F278" s="562" t="s">
        <v>959</v>
      </c>
      <c r="G278" s="562" t="s">
        <v>1207</v>
      </c>
      <c r="H278" s="562" t="s">
        <v>974</v>
      </c>
      <c r="I278" s="562" t="s">
        <v>1208</v>
      </c>
      <c r="J278" s="562" t="s">
        <v>4998</v>
      </c>
      <c r="K278" s="562" t="s">
        <v>1209</v>
      </c>
      <c r="L278" s="562" t="s">
        <v>964</v>
      </c>
      <c r="M278" s="562" t="s">
        <v>970</v>
      </c>
      <c r="N278" s="562">
        <v>1</v>
      </c>
      <c r="O278" s="562">
        <v>1</v>
      </c>
      <c r="P278" s="562">
        <v>1</v>
      </c>
      <c r="Q278" s="562">
        <v>1</v>
      </c>
      <c r="R278" s="562">
        <v>1</v>
      </c>
      <c r="S278" s="562">
        <v>1</v>
      </c>
      <c r="T278" s="562">
        <v>0</v>
      </c>
      <c r="U278" s="562">
        <v>0</v>
      </c>
      <c r="V278" s="562">
        <v>0</v>
      </c>
      <c r="W278" s="563">
        <v>39603.75</v>
      </c>
      <c r="X278" s="563">
        <v>0</v>
      </c>
      <c r="Y278" s="563">
        <v>0</v>
      </c>
      <c r="Z278" s="563">
        <v>204.95</v>
      </c>
      <c r="AA278" s="563">
        <v>0</v>
      </c>
      <c r="AB278" s="563">
        <v>0</v>
      </c>
      <c r="AC278" s="563">
        <v>0</v>
      </c>
      <c r="AD278" s="563"/>
      <c r="AE278" s="563">
        <v>39603.75</v>
      </c>
      <c r="AF278" s="564">
        <v>43817</v>
      </c>
      <c r="AG278" s="564">
        <v>47105</v>
      </c>
      <c r="AH278" s="563">
        <v>52805</v>
      </c>
      <c r="AI278" s="565">
        <f t="shared" si="9"/>
        <v>2.8054794520547945</v>
      </c>
      <c r="AJ278" s="565">
        <v>9.0082191780821894</v>
      </c>
      <c r="AK278" s="566">
        <v>6.2100000000000002E-2</v>
      </c>
      <c r="AL278" s="567">
        <f t="shared" si="10"/>
        <v>2.8054794520547945</v>
      </c>
      <c r="AM278" s="567">
        <v>9.0082191780821894</v>
      </c>
      <c r="AN278" s="568">
        <v>6.2100000000000002E-2</v>
      </c>
      <c r="AO278" s="562" t="s">
        <v>977</v>
      </c>
      <c r="AP278" s="562" t="s">
        <v>978</v>
      </c>
    </row>
    <row r="279" spans="1:42" s="562" customFormat="1" ht="12" x14ac:dyDescent="0.25">
      <c r="A279" s="562" t="s">
        <v>1457</v>
      </c>
      <c r="B279" s="562" t="s">
        <v>1458</v>
      </c>
      <c r="C279" s="562">
        <v>4</v>
      </c>
      <c r="D279" s="562" t="s">
        <v>30</v>
      </c>
      <c r="E279" s="562" t="s">
        <v>958</v>
      </c>
      <c r="F279" s="562" t="s">
        <v>959</v>
      </c>
      <c r="G279" s="562" t="s">
        <v>1207</v>
      </c>
      <c r="H279" s="562" t="s">
        <v>974</v>
      </c>
      <c r="I279" s="562" t="s">
        <v>1208</v>
      </c>
      <c r="J279" s="562" t="s">
        <v>4998</v>
      </c>
      <c r="K279" s="562" t="s">
        <v>1209</v>
      </c>
      <c r="L279" s="562" t="s">
        <v>964</v>
      </c>
      <c r="M279" s="562" t="s">
        <v>970</v>
      </c>
      <c r="N279" s="562">
        <v>1</v>
      </c>
      <c r="O279" s="562">
        <v>1</v>
      </c>
      <c r="P279" s="562">
        <v>1</v>
      </c>
      <c r="Q279" s="562">
        <v>1</v>
      </c>
      <c r="R279" s="562">
        <v>1</v>
      </c>
      <c r="S279" s="562">
        <v>1</v>
      </c>
      <c r="T279" s="562">
        <v>0</v>
      </c>
      <c r="U279" s="562">
        <v>0</v>
      </c>
      <c r="V279" s="562">
        <v>0</v>
      </c>
      <c r="W279" s="563">
        <v>234598.75</v>
      </c>
      <c r="X279" s="563">
        <v>0</v>
      </c>
      <c r="Y279" s="563">
        <v>0</v>
      </c>
      <c r="Z279" s="563">
        <v>1102.6099999999999</v>
      </c>
      <c r="AA279" s="563">
        <v>0</v>
      </c>
      <c r="AB279" s="563">
        <v>0</v>
      </c>
      <c r="AC279" s="563">
        <v>0</v>
      </c>
      <c r="AD279" s="563"/>
      <c r="AE279" s="563">
        <v>234598.75</v>
      </c>
      <c r="AF279" s="564">
        <v>43817</v>
      </c>
      <c r="AG279" s="564">
        <v>46374</v>
      </c>
      <c r="AH279" s="563">
        <v>469197.5</v>
      </c>
      <c r="AI279" s="565">
        <f t="shared" si="9"/>
        <v>0.80273972602739729</v>
      </c>
      <c r="AJ279" s="565">
        <v>7.0054794520547903</v>
      </c>
      <c r="AK279" s="566">
        <v>5.6399999999999999E-2</v>
      </c>
      <c r="AL279" s="567">
        <f t="shared" si="10"/>
        <v>0.80273972602739729</v>
      </c>
      <c r="AM279" s="567">
        <v>7.0054794520547903</v>
      </c>
      <c r="AN279" s="568">
        <v>5.6399999999999999E-2</v>
      </c>
      <c r="AO279" s="562" t="s">
        <v>977</v>
      </c>
      <c r="AP279" s="562" t="s">
        <v>978</v>
      </c>
    </row>
    <row r="280" spans="1:42" s="562" customFormat="1" ht="12" x14ac:dyDescent="0.25">
      <c r="A280" s="562" t="s">
        <v>1459</v>
      </c>
      <c r="B280" s="562" t="s">
        <v>1458</v>
      </c>
      <c r="C280" s="562">
        <v>5</v>
      </c>
      <c r="D280" s="562" t="s">
        <v>30</v>
      </c>
      <c r="E280" s="562" t="s">
        <v>958</v>
      </c>
      <c r="F280" s="562" t="s">
        <v>959</v>
      </c>
      <c r="G280" s="562" t="s">
        <v>1207</v>
      </c>
      <c r="H280" s="562" t="s">
        <v>974</v>
      </c>
      <c r="I280" s="562" t="s">
        <v>1208</v>
      </c>
      <c r="J280" s="562" t="s">
        <v>4998</v>
      </c>
      <c r="K280" s="562" t="s">
        <v>1209</v>
      </c>
      <c r="L280" s="562" t="s">
        <v>964</v>
      </c>
      <c r="M280" s="562" t="s">
        <v>970</v>
      </c>
      <c r="N280" s="562">
        <v>1</v>
      </c>
      <c r="O280" s="562">
        <v>1</v>
      </c>
      <c r="P280" s="562">
        <v>1</v>
      </c>
      <c r="Q280" s="562">
        <v>1</v>
      </c>
      <c r="R280" s="562">
        <v>1</v>
      </c>
      <c r="S280" s="562">
        <v>1</v>
      </c>
      <c r="T280" s="562">
        <v>0</v>
      </c>
      <c r="U280" s="562">
        <v>0</v>
      </c>
      <c r="V280" s="562">
        <v>0</v>
      </c>
      <c r="W280" s="563">
        <v>389400</v>
      </c>
      <c r="X280" s="563">
        <v>0</v>
      </c>
      <c r="Y280" s="563">
        <v>0</v>
      </c>
      <c r="Z280" s="563">
        <v>1924.28</v>
      </c>
      <c r="AA280" s="563">
        <v>0</v>
      </c>
      <c r="AB280" s="563">
        <v>0</v>
      </c>
      <c r="AC280" s="563">
        <v>0</v>
      </c>
      <c r="AD280" s="563"/>
      <c r="AE280" s="563">
        <v>389400</v>
      </c>
      <c r="AF280" s="564">
        <v>43817</v>
      </c>
      <c r="AG280" s="564">
        <v>46739</v>
      </c>
      <c r="AH280" s="563">
        <v>584100</v>
      </c>
      <c r="AI280" s="565">
        <f t="shared" si="9"/>
        <v>1.8027397260273972</v>
      </c>
      <c r="AJ280" s="565">
        <v>8.0054794520547894</v>
      </c>
      <c r="AK280" s="566">
        <v>5.9299999999999999E-2</v>
      </c>
      <c r="AL280" s="567">
        <f t="shared" si="10"/>
        <v>1.8027397260273972</v>
      </c>
      <c r="AM280" s="567">
        <v>8.0054794520547894</v>
      </c>
      <c r="AN280" s="568">
        <v>5.9299999999999999E-2</v>
      </c>
      <c r="AO280" s="562" t="s">
        <v>977</v>
      </c>
      <c r="AP280" s="562" t="s">
        <v>978</v>
      </c>
    </row>
    <row r="281" spans="1:42" s="562" customFormat="1" ht="12" x14ac:dyDescent="0.25">
      <c r="A281" s="562" t="s">
        <v>1460</v>
      </c>
      <c r="B281" s="562" t="s">
        <v>1458</v>
      </c>
      <c r="C281" s="562">
        <v>6</v>
      </c>
      <c r="D281" s="562" t="s">
        <v>30</v>
      </c>
      <c r="E281" s="562" t="s">
        <v>958</v>
      </c>
      <c r="F281" s="562" t="s">
        <v>959</v>
      </c>
      <c r="G281" s="562" t="s">
        <v>1207</v>
      </c>
      <c r="H281" s="562" t="s">
        <v>974</v>
      </c>
      <c r="I281" s="562" t="s">
        <v>1208</v>
      </c>
      <c r="J281" s="562" t="s">
        <v>4998</v>
      </c>
      <c r="K281" s="562" t="s">
        <v>1209</v>
      </c>
      <c r="L281" s="562" t="s">
        <v>964</v>
      </c>
      <c r="M281" s="562" t="s">
        <v>970</v>
      </c>
      <c r="N281" s="562">
        <v>1</v>
      </c>
      <c r="O281" s="562">
        <v>1</v>
      </c>
      <c r="P281" s="562">
        <v>1</v>
      </c>
      <c r="Q281" s="562">
        <v>1</v>
      </c>
      <c r="R281" s="562">
        <v>1</v>
      </c>
      <c r="S281" s="562">
        <v>1</v>
      </c>
      <c r="T281" s="562">
        <v>0</v>
      </c>
      <c r="U281" s="562">
        <v>0</v>
      </c>
      <c r="V281" s="562">
        <v>0</v>
      </c>
      <c r="W281" s="563">
        <v>429446.25</v>
      </c>
      <c r="X281" s="563">
        <v>0</v>
      </c>
      <c r="Y281" s="563">
        <v>0</v>
      </c>
      <c r="Z281" s="563">
        <v>2222.38</v>
      </c>
      <c r="AA281" s="563">
        <v>0</v>
      </c>
      <c r="AB281" s="563">
        <v>0</v>
      </c>
      <c r="AC281" s="563">
        <v>0</v>
      </c>
      <c r="AD281" s="563"/>
      <c r="AE281" s="563">
        <v>429446.25</v>
      </c>
      <c r="AF281" s="564">
        <v>43817</v>
      </c>
      <c r="AG281" s="564">
        <v>47105</v>
      </c>
      <c r="AH281" s="563">
        <v>572595</v>
      </c>
      <c r="AI281" s="565">
        <f t="shared" si="9"/>
        <v>2.8054794520547945</v>
      </c>
      <c r="AJ281" s="565">
        <v>9.0082191780821894</v>
      </c>
      <c r="AK281" s="566">
        <v>6.2100000000000002E-2</v>
      </c>
      <c r="AL281" s="567">
        <f t="shared" si="10"/>
        <v>2.8054794520547945</v>
      </c>
      <c r="AM281" s="567">
        <v>9.0082191780821894</v>
      </c>
      <c r="AN281" s="568">
        <v>6.2100000000000002E-2</v>
      </c>
      <c r="AO281" s="562" t="s">
        <v>977</v>
      </c>
      <c r="AP281" s="562" t="s">
        <v>978</v>
      </c>
    </row>
    <row r="282" spans="1:42" s="562" customFormat="1" ht="12" x14ac:dyDescent="0.25">
      <c r="A282" s="562" t="s">
        <v>1461</v>
      </c>
      <c r="B282" s="562" t="s">
        <v>1458</v>
      </c>
      <c r="C282" s="562">
        <v>7</v>
      </c>
      <c r="D282" s="562" t="s">
        <v>30</v>
      </c>
      <c r="E282" s="562" t="s">
        <v>958</v>
      </c>
      <c r="F282" s="562" t="s">
        <v>959</v>
      </c>
      <c r="G282" s="562" t="s">
        <v>1207</v>
      </c>
      <c r="H282" s="562" t="s">
        <v>974</v>
      </c>
      <c r="I282" s="562" t="s">
        <v>1208</v>
      </c>
      <c r="J282" s="562" t="s">
        <v>4998</v>
      </c>
      <c r="K282" s="562" t="s">
        <v>1209</v>
      </c>
      <c r="L282" s="562" t="s">
        <v>964</v>
      </c>
      <c r="M282" s="562" t="s">
        <v>970</v>
      </c>
      <c r="N282" s="562">
        <v>1</v>
      </c>
      <c r="O282" s="562">
        <v>1</v>
      </c>
      <c r="P282" s="562">
        <v>1</v>
      </c>
      <c r="Q282" s="562">
        <v>1</v>
      </c>
      <c r="R282" s="562">
        <v>1</v>
      </c>
      <c r="S282" s="562">
        <v>1</v>
      </c>
      <c r="T282" s="562">
        <v>0</v>
      </c>
      <c r="U282" s="562">
        <v>0</v>
      </c>
      <c r="V282" s="562">
        <v>0</v>
      </c>
      <c r="W282" s="563">
        <v>339604</v>
      </c>
      <c r="X282" s="563">
        <v>0</v>
      </c>
      <c r="Y282" s="563">
        <v>0</v>
      </c>
      <c r="Z282" s="563">
        <v>1839.52</v>
      </c>
      <c r="AA282" s="563">
        <v>0</v>
      </c>
      <c r="AB282" s="563">
        <v>0</v>
      </c>
      <c r="AC282" s="563">
        <v>0</v>
      </c>
      <c r="AD282" s="563"/>
      <c r="AE282" s="563">
        <v>339604</v>
      </c>
      <c r="AF282" s="564">
        <v>43817</v>
      </c>
      <c r="AG282" s="564">
        <v>47470</v>
      </c>
      <c r="AH282" s="563">
        <v>424505</v>
      </c>
      <c r="AI282" s="565">
        <f t="shared" si="9"/>
        <v>3.8054794520547945</v>
      </c>
      <c r="AJ282" s="565">
        <v>10.0082191780822</v>
      </c>
      <c r="AK282" s="566">
        <v>6.5000000000000002E-2</v>
      </c>
      <c r="AL282" s="567">
        <f t="shared" si="10"/>
        <v>3.8054794520547945</v>
      </c>
      <c r="AM282" s="567">
        <v>10.0082191780822</v>
      </c>
      <c r="AN282" s="568">
        <v>6.5000000000000002E-2</v>
      </c>
      <c r="AO282" s="562" t="s">
        <v>977</v>
      </c>
      <c r="AP282" s="562" t="s">
        <v>978</v>
      </c>
    </row>
    <row r="283" spans="1:42" s="562" customFormat="1" ht="12" x14ac:dyDescent="0.25">
      <c r="A283" s="562" t="s">
        <v>1462</v>
      </c>
      <c r="B283" s="562" t="s">
        <v>1463</v>
      </c>
      <c r="C283" s="562">
        <v>2</v>
      </c>
      <c r="D283" s="562" t="s">
        <v>30</v>
      </c>
      <c r="E283" s="562" t="s">
        <v>958</v>
      </c>
      <c r="F283" s="562" t="s">
        <v>959</v>
      </c>
      <c r="G283" s="562" t="s">
        <v>1207</v>
      </c>
      <c r="H283" s="562" t="s">
        <v>974</v>
      </c>
      <c r="I283" s="562" t="s">
        <v>1208</v>
      </c>
      <c r="J283" s="562" t="s">
        <v>4998</v>
      </c>
      <c r="K283" s="562" t="s">
        <v>1209</v>
      </c>
      <c r="L283" s="562" t="s">
        <v>964</v>
      </c>
      <c r="M283" s="562" t="s">
        <v>970</v>
      </c>
      <c r="N283" s="562">
        <v>1</v>
      </c>
      <c r="O283" s="562">
        <v>1</v>
      </c>
      <c r="P283" s="562">
        <v>1</v>
      </c>
      <c r="Q283" s="562">
        <v>1</v>
      </c>
      <c r="R283" s="562">
        <v>1</v>
      </c>
      <c r="S283" s="562">
        <v>1</v>
      </c>
      <c r="T283" s="562">
        <v>0</v>
      </c>
      <c r="U283" s="562">
        <v>0</v>
      </c>
      <c r="V283" s="562">
        <v>0</v>
      </c>
      <c r="W283" s="563">
        <v>52362.5</v>
      </c>
      <c r="X283" s="563">
        <v>0</v>
      </c>
      <c r="Y283" s="563">
        <v>0</v>
      </c>
      <c r="Z283" s="563">
        <v>246.1</v>
      </c>
      <c r="AA283" s="563">
        <v>0</v>
      </c>
      <c r="AB283" s="563">
        <v>0</v>
      </c>
      <c r="AC283" s="563">
        <v>0</v>
      </c>
      <c r="AD283" s="563"/>
      <c r="AE283" s="563">
        <v>52362.5</v>
      </c>
      <c r="AF283" s="564">
        <v>43817</v>
      </c>
      <c r="AG283" s="564">
        <v>46374</v>
      </c>
      <c r="AH283" s="563">
        <v>104725</v>
      </c>
      <c r="AI283" s="565">
        <f t="shared" si="9"/>
        <v>0.80273972602739729</v>
      </c>
      <c r="AJ283" s="565">
        <v>7.0054794520547903</v>
      </c>
      <c r="AK283" s="566">
        <v>5.6399999999999999E-2</v>
      </c>
      <c r="AL283" s="567">
        <f t="shared" si="10"/>
        <v>0.80273972602739729</v>
      </c>
      <c r="AM283" s="567">
        <v>7.0054794520547903</v>
      </c>
      <c r="AN283" s="568">
        <v>5.6399999999999999E-2</v>
      </c>
      <c r="AO283" s="562" t="s">
        <v>977</v>
      </c>
      <c r="AP283" s="562" t="s">
        <v>978</v>
      </c>
    </row>
    <row r="284" spans="1:42" s="562" customFormat="1" ht="12" x14ac:dyDescent="0.25">
      <c r="A284" s="562" t="s">
        <v>1464</v>
      </c>
      <c r="B284" s="562" t="s">
        <v>1463</v>
      </c>
      <c r="C284" s="562">
        <v>3</v>
      </c>
      <c r="D284" s="562" t="s">
        <v>30</v>
      </c>
      <c r="E284" s="562" t="s">
        <v>958</v>
      </c>
      <c r="F284" s="562" t="s">
        <v>959</v>
      </c>
      <c r="G284" s="562" t="s">
        <v>1207</v>
      </c>
      <c r="H284" s="562" t="s">
        <v>974</v>
      </c>
      <c r="I284" s="562" t="s">
        <v>1208</v>
      </c>
      <c r="J284" s="562" t="s">
        <v>4998</v>
      </c>
      <c r="K284" s="562" t="s">
        <v>1209</v>
      </c>
      <c r="L284" s="562" t="s">
        <v>964</v>
      </c>
      <c r="M284" s="562" t="s">
        <v>970</v>
      </c>
      <c r="N284" s="562">
        <v>1</v>
      </c>
      <c r="O284" s="562">
        <v>1</v>
      </c>
      <c r="P284" s="562">
        <v>1</v>
      </c>
      <c r="Q284" s="562">
        <v>1</v>
      </c>
      <c r="R284" s="562">
        <v>1</v>
      </c>
      <c r="S284" s="562">
        <v>1</v>
      </c>
      <c r="T284" s="562">
        <v>0</v>
      </c>
      <c r="U284" s="562">
        <v>0</v>
      </c>
      <c r="V284" s="562">
        <v>0</v>
      </c>
      <c r="W284" s="563">
        <v>29205</v>
      </c>
      <c r="X284" s="563">
        <v>0</v>
      </c>
      <c r="Y284" s="563">
        <v>0</v>
      </c>
      <c r="Z284" s="563">
        <v>151.13999999999999</v>
      </c>
      <c r="AA284" s="563">
        <v>0</v>
      </c>
      <c r="AB284" s="563">
        <v>0</v>
      </c>
      <c r="AC284" s="563">
        <v>0</v>
      </c>
      <c r="AD284" s="563"/>
      <c r="AE284" s="563">
        <v>29205</v>
      </c>
      <c r="AF284" s="564">
        <v>43817</v>
      </c>
      <c r="AG284" s="564">
        <v>47105</v>
      </c>
      <c r="AH284" s="563">
        <v>38940</v>
      </c>
      <c r="AI284" s="565">
        <f t="shared" si="9"/>
        <v>2.8054794520547945</v>
      </c>
      <c r="AJ284" s="565">
        <v>9.0082191780821894</v>
      </c>
      <c r="AK284" s="566">
        <v>6.2100000000000002E-2</v>
      </c>
      <c r="AL284" s="567">
        <f t="shared" si="10"/>
        <v>2.8054794520547945</v>
      </c>
      <c r="AM284" s="567">
        <v>9.0082191780821894</v>
      </c>
      <c r="AN284" s="568">
        <v>6.2100000000000002E-2</v>
      </c>
      <c r="AO284" s="562" t="s">
        <v>977</v>
      </c>
      <c r="AP284" s="562" t="s">
        <v>978</v>
      </c>
    </row>
    <row r="285" spans="1:42" s="562" customFormat="1" ht="12" x14ac:dyDescent="0.25">
      <c r="A285" s="562" t="s">
        <v>1465</v>
      </c>
      <c r="B285" s="562" t="s">
        <v>1466</v>
      </c>
      <c r="C285" s="562">
        <v>2</v>
      </c>
      <c r="D285" s="562" t="s">
        <v>30</v>
      </c>
      <c r="E285" s="562" t="s">
        <v>958</v>
      </c>
      <c r="F285" s="562" t="s">
        <v>959</v>
      </c>
      <c r="G285" s="562" t="s">
        <v>1207</v>
      </c>
      <c r="H285" s="562" t="s">
        <v>974</v>
      </c>
      <c r="I285" s="562" t="s">
        <v>1208</v>
      </c>
      <c r="J285" s="562" t="s">
        <v>4998</v>
      </c>
      <c r="K285" s="562" t="s">
        <v>1209</v>
      </c>
      <c r="L285" s="562" t="s">
        <v>964</v>
      </c>
      <c r="M285" s="562" t="s">
        <v>970</v>
      </c>
      <c r="N285" s="562">
        <v>1</v>
      </c>
      <c r="O285" s="562">
        <v>1</v>
      </c>
      <c r="P285" s="562">
        <v>1</v>
      </c>
      <c r="Q285" s="562">
        <v>1</v>
      </c>
      <c r="R285" s="562">
        <v>1</v>
      </c>
      <c r="S285" s="562">
        <v>1</v>
      </c>
      <c r="T285" s="562">
        <v>0</v>
      </c>
      <c r="U285" s="562">
        <v>0</v>
      </c>
      <c r="V285" s="562">
        <v>0</v>
      </c>
      <c r="W285" s="563">
        <v>35400</v>
      </c>
      <c r="X285" s="563">
        <v>0</v>
      </c>
      <c r="Y285" s="563">
        <v>0</v>
      </c>
      <c r="Z285" s="563">
        <v>174.93</v>
      </c>
      <c r="AA285" s="563">
        <v>0</v>
      </c>
      <c r="AB285" s="563">
        <v>0</v>
      </c>
      <c r="AC285" s="563">
        <v>0</v>
      </c>
      <c r="AD285" s="563"/>
      <c r="AE285" s="563">
        <v>35400</v>
      </c>
      <c r="AF285" s="564">
        <v>43817</v>
      </c>
      <c r="AG285" s="564">
        <v>46739</v>
      </c>
      <c r="AH285" s="563">
        <v>53100</v>
      </c>
      <c r="AI285" s="565">
        <f t="shared" si="9"/>
        <v>1.8027397260273972</v>
      </c>
      <c r="AJ285" s="565">
        <v>8.0054794520547894</v>
      </c>
      <c r="AK285" s="566">
        <v>5.9299999999999999E-2</v>
      </c>
      <c r="AL285" s="567">
        <f t="shared" si="10"/>
        <v>1.8027397260273972</v>
      </c>
      <c r="AM285" s="567">
        <v>8.0054794520547894</v>
      </c>
      <c r="AN285" s="568">
        <v>5.9299999999999999E-2</v>
      </c>
      <c r="AO285" s="562" t="s">
        <v>977</v>
      </c>
      <c r="AP285" s="562" t="s">
        <v>978</v>
      </c>
    </row>
    <row r="286" spans="1:42" s="562" customFormat="1" ht="12" x14ac:dyDescent="0.25">
      <c r="A286" s="562" t="s">
        <v>1467</v>
      </c>
      <c r="B286" s="562" t="s">
        <v>1468</v>
      </c>
      <c r="C286" s="562">
        <v>7</v>
      </c>
      <c r="D286" s="562" t="s">
        <v>30</v>
      </c>
      <c r="E286" s="562" t="s">
        <v>958</v>
      </c>
      <c r="F286" s="562" t="s">
        <v>959</v>
      </c>
      <c r="G286" s="562" t="s">
        <v>1207</v>
      </c>
      <c r="H286" s="562" t="s">
        <v>974</v>
      </c>
      <c r="I286" s="562" t="s">
        <v>1208</v>
      </c>
      <c r="J286" s="562" t="s">
        <v>4998</v>
      </c>
      <c r="K286" s="562" t="s">
        <v>1209</v>
      </c>
      <c r="L286" s="562" t="s">
        <v>964</v>
      </c>
      <c r="M286" s="562" t="s">
        <v>970</v>
      </c>
      <c r="N286" s="562">
        <v>1</v>
      </c>
      <c r="O286" s="562">
        <v>1</v>
      </c>
      <c r="P286" s="562">
        <v>1</v>
      </c>
      <c r="Q286" s="562">
        <v>1</v>
      </c>
      <c r="R286" s="562">
        <v>1</v>
      </c>
      <c r="S286" s="562">
        <v>1</v>
      </c>
      <c r="T286" s="562">
        <v>0</v>
      </c>
      <c r="U286" s="562">
        <v>0</v>
      </c>
      <c r="V286" s="562">
        <v>0</v>
      </c>
      <c r="W286" s="563">
        <v>1373593.75</v>
      </c>
      <c r="X286" s="563">
        <v>0</v>
      </c>
      <c r="Y286" s="563">
        <v>0</v>
      </c>
      <c r="Z286" s="563">
        <v>6455.89</v>
      </c>
      <c r="AA286" s="563">
        <v>0</v>
      </c>
      <c r="AB286" s="563">
        <v>0</v>
      </c>
      <c r="AC286" s="563">
        <v>0</v>
      </c>
      <c r="AD286" s="563"/>
      <c r="AE286" s="563">
        <v>1373593.75</v>
      </c>
      <c r="AF286" s="564">
        <v>43817</v>
      </c>
      <c r="AG286" s="564">
        <v>46374</v>
      </c>
      <c r="AH286" s="563">
        <v>2747187.5</v>
      </c>
      <c r="AI286" s="565">
        <f t="shared" si="9"/>
        <v>0.80273972602739729</v>
      </c>
      <c r="AJ286" s="565">
        <v>7.0054794520547903</v>
      </c>
      <c r="AK286" s="566">
        <v>5.6399999999999999E-2</v>
      </c>
      <c r="AL286" s="567">
        <f t="shared" si="10"/>
        <v>0.80273972602739729</v>
      </c>
      <c r="AM286" s="567">
        <v>7.0054794520547903</v>
      </c>
      <c r="AN286" s="568">
        <v>5.6399999999999999E-2</v>
      </c>
      <c r="AO286" s="562" t="s">
        <v>977</v>
      </c>
      <c r="AP286" s="562" t="s">
        <v>978</v>
      </c>
    </row>
    <row r="287" spans="1:42" s="562" customFormat="1" ht="12" x14ac:dyDescent="0.25">
      <c r="A287" s="562" t="s">
        <v>1469</v>
      </c>
      <c r="B287" s="562" t="s">
        <v>1468</v>
      </c>
      <c r="C287" s="562">
        <v>8</v>
      </c>
      <c r="D287" s="562" t="s">
        <v>30</v>
      </c>
      <c r="E287" s="562" t="s">
        <v>958</v>
      </c>
      <c r="F287" s="562" t="s">
        <v>959</v>
      </c>
      <c r="G287" s="562" t="s">
        <v>1207</v>
      </c>
      <c r="H287" s="562" t="s">
        <v>974</v>
      </c>
      <c r="I287" s="562" t="s">
        <v>1208</v>
      </c>
      <c r="J287" s="562" t="s">
        <v>4998</v>
      </c>
      <c r="K287" s="562" t="s">
        <v>1209</v>
      </c>
      <c r="L287" s="562" t="s">
        <v>964</v>
      </c>
      <c r="M287" s="562" t="s">
        <v>970</v>
      </c>
      <c r="N287" s="562">
        <v>1</v>
      </c>
      <c r="O287" s="562">
        <v>1</v>
      </c>
      <c r="P287" s="562">
        <v>1</v>
      </c>
      <c r="Q287" s="562">
        <v>1</v>
      </c>
      <c r="R287" s="562">
        <v>1</v>
      </c>
      <c r="S287" s="562">
        <v>1</v>
      </c>
      <c r="T287" s="562">
        <v>0</v>
      </c>
      <c r="U287" s="562">
        <v>0</v>
      </c>
      <c r="V287" s="562">
        <v>0</v>
      </c>
      <c r="W287" s="563">
        <v>1181376.6599999999</v>
      </c>
      <c r="X287" s="563">
        <v>0</v>
      </c>
      <c r="Y287" s="563">
        <v>0</v>
      </c>
      <c r="Z287" s="563">
        <v>5837.97</v>
      </c>
      <c r="AA287" s="563">
        <v>0</v>
      </c>
      <c r="AB287" s="563">
        <v>0</v>
      </c>
      <c r="AC287" s="563">
        <v>0</v>
      </c>
      <c r="AD287" s="563"/>
      <c r="AE287" s="563">
        <v>1181376.6599999999</v>
      </c>
      <c r="AF287" s="564">
        <v>43817</v>
      </c>
      <c r="AG287" s="564">
        <v>46739</v>
      </c>
      <c r="AH287" s="563">
        <v>1772065</v>
      </c>
      <c r="AI287" s="565">
        <f t="shared" si="9"/>
        <v>1.8027397260273972</v>
      </c>
      <c r="AJ287" s="565">
        <v>8.0054794520547894</v>
      </c>
      <c r="AK287" s="566">
        <v>5.9299999999999999E-2</v>
      </c>
      <c r="AL287" s="567">
        <f t="shared" si="10"/>
        <v>1.8027397260273972</v>
      </c>
      <c r="AM287" s="567">
        <v>8.0054794520547894</v>
      </c>
      <c r="AN287" s="568">
        <v>5.9299999999999999E-2</v>
      </c>
      <c r="AO287" s="562" t="s">
        <v>977</v>
      </c>
      <c r="AP287" s="562" t="s">
        <v>978</v>
      </c>
    </row>
    <row r="288" spans="1:42" s="562" customFormat="1" ht="12" x14ac:dyDescent="0.25">
      <c r="A288" s="562" t="s">
        <v>1470</v>
      </c>
      <c r="B288" s="562" t="s">
        <v>1468</v>
      </c>
      <c r="C288" s="562">
        <v>9</v>
      </c>
      <c r="D288" s="562" t="s">
        <v>30</v>
      </c>
      <c r="E288" s="562" t="s">
        <v>958</v>
      </c>
      <c r="F288" s="562" t="s">
        <v>959</v>
      </c>
      <c r="G288" s="562" t="s">
        <v>1207</v>
      </c>
      <c r="H288" s="562" t="s">
        <v>974</v>
      </c>
      <c r="I288" s="562" t="s">
        <v>1208</v>
      </c>
      <c r="J288" s="562" t="s">
        <v>4998</v>
      </c>
      <c r="K288" s="562" t="s">
        <v>1209</v>
      </c>
      <c r="L288" s="562" t="s">
        <v>964</v>
      </c>
      <c r="M288" s="562" t="s">
        <v>970</v>
      </c>
      <c r="N288" s="562">
        <v>1</v>
      </c>
      <c r="O288" s="562">
        <v>1</v>
      </c>
      <c r="P288" s="562">
        <v>1</v>
      </c>
      <c r="Q288" s="562">
        <v>1</v>
      </c>
      <c r="R288" s="562">
        <v>1</v>
      </c>
      <c r="S288" s="562">
        <v>1</v>
      </c>
      <c r="T288" s="562">
        <v>0</v>
      </c>
      <c r="U288" s="562">
        <v>0</v>
      </c>
      <c r="V288" s="562">
        <v>0</v>
      </c>
      <c r="W288" s="563">
        <v>1591230</v>
      </c>
      <c r="X288" s="563">
        <v>0</v>
      </c>
      <c r="Y288" s="563">
        <v>0</v>
      </c>
      <c r="Z288" s="563">
        <v>8234.6200000000008</v>
      </c>
      <c r="AA288" s="563">
        <v>0</v>
      </c>
      <c r="AB288" s="563">
        <v>0</v>
      </c>
      <c r="AC288" s="563">
        <v>0</v>
      </c>
      <c r="AD288" s="563"/>
      <c r="AE288" s="563">
        <v>1591230</v>
      </c>
      <c r="AF288" s="564">
        <v>43817</v>
      </c>
      <c r="AG288" s="564">
        <v>47105</v>
      </c>
      <c r="AH288" s="563">
        <v>2121640</v>
      </c>
      <c r="AI288" s="565">
        <f t="shared" si="9"/>
        <v>2.8054794520547945</v>
      </c>
      <c r="AJ288" s="565">
        <v>9.0082191780821894</v>
      </c>
      <c r="AK288" s="566">
        <v>6.2100000000000002E-2</v>
      </c>
      <c r="AL288" s="567">
        <f t="shared" si="10"/>
        <v>2.8054794520547945</v>
      </c>
      <c r="AM288" s="567">
        <v>9.0082191780821894</v>
      </c>
      <c r="AN288" s="568">
        <v>6.2100000000000002E-2</v>
      </c>
      <c r="AO288" s="562" t="s">
        <v>977</v>
      </c>
      <c r="AP288" s="562" t="s">
        <v>978</v>
      </c>
    </row>
    <row r="289" spans="1:42" s="562" customFormat="1" ht="12" x14ac:dyDescent="0.25">
      <c r="A289" s="562" t="s">
        <v>1471</v>
      </c>
      <c r="B289" s="562" t="s">
        <v>1468</v>
      </c>
      <c r="C289" s="562">
        <v>10</v>
      </c>
      <c r="D289" s="562" t="s">
        <v>30</v>
      </c>
      <c r="E289" s="562" t="s">
        <v>958</v>
      </c>
      <c r="F289" s="562" t="s">
        <v>959</v>
      </c>
      <c r="G289" s="562" t="s">
        <v>1207</v>
      </c>
      <c r="H289" s="562" t="s">
        <v>974</v>
      </c>
      <c r="I289" s="562" t="s">
        <v>1208</v>
      </c>
      <c r="J289" s="562" t="s">
        <v>4998</v>
      </c>
      <c r="K289" s="562" t="s">
        <v>1209</v>
      </c>
      <c r="L289" s="562" t="s">
        <v>964</v>
      </c>
      <c r="M289" s="562" t="s">
        <v>970</v>
      </c>
      <c r="N289" s="562">
        <v>1</v>
      </c>
      <c r="O289" s="562">
        <v>1</v>
      </c>
      <c r="P289" s="562">
        <v>1</v>
      </c>
      <c r="Q289" s="562">
        <v>1</v>
      </c>
      <c r="R289" s="562">
        <v>1</v>
      </c>
      <c r="S289" s="562">
        <v>1</v>
      </c>
      <c r="T289" s="562">
        <v>0</v>
      </c>
      <c r="U289" s="562">
        <v>0</v>
      </c>
      <c r="V289" s="562">
        <v>0</v>
      </c>
      <c r="W289" s="563">
        <v>710124</v>
      </c>
      <c r="X289" s="563">
        <v>0</v>
      </c>
      <c r="Y289" s="563">
        <v>0</v>
      </c>
      <c r="Z289" s="563">
        <v>3846.5</v>
      </c>
      <c r="AA289" s="563">
        <v>0</v>
      </c>
      <c r="AB289" s="563">
        <v>0</v>
      </c>
      <c r="AC289" s="563">
        <v>0</v>
      </c>
      <c r="AD289" s="563"/>
      <c r="AE289" s="563">
        <v>710124</v>
      </c>
      <c r="AF289" s="564">
        <v>43817</v>
      </c>
      <c r="AG289" s="564">
        <v>47470</v>
      </c>
      <c r="AH289" s="563">
        <v>887655</v>
      </c>
      <c r="AI289" s="565">
        <f t="shared" si="9"/>
        <v>3.8054794520547945</v>
      </c>
      <c r="AJ289" s="565">
        <v>10.0082191780822</v>
      </c>
      <c r="AK289" s="566">
        <v>6.5000000000000002E-2</v>
      </c>
      <c r="AL289" s="567">
        <f t="shared" si="10"/>
        <v>3.8054794520547945</v>
      </c>
      <c r="AM289" s="567">
        <v>10.0082191780822</v>
      </c>
      <c r="AN289" s="568">
        <v>6.5000000000000002E-2</v>
      </c>
      <c r="AO289" s="562" t="s">
        <v>977</v>
      </c>
      <c r="AP289" s="562" t="s">
        <v>978</v>
      </c>
    </row>
    <row r="290" spans="1:42" s="562" customFormat="1" ht="12" x14ac:dyDescent="0.25">
      <c r="A290" s="562" t="s">
        <v>1472</v>
      </c>
      <c r="B290" s="562" t="s">
        <v>1473</v>
      </c>
      <c r="C290" s="562">
        <v>3</v>
      </c>
      <c r="D290" s="562" t="s">
        <v>30</v>
      </c>
      <c r="E290" s="562" t="s">
        <v>958</v>
      </c>
      <c r="F290" s="562" t="s">
        <v>959</v>
      </c>
      <c r="G290" s="562" t="s">
        <v>1207</v>
      </c>
      <c r="H290" s="562" t="s">
        <v>974</v>
      </c>
      <c r="I290" s="562" t="s">
        <v>1208</v>
      </c>
      <c r="J290" s="562" t="s">
        <v>4998</v>
      </c>
      <c r="K290" s="562" t="s">
        <v>1209</v>
      </c>
      <c r="L290" s="562" t="s">
        <v>964</v>
      </c>
      <c r="M290" s="562" t="s">
        <v>970</v>
      </c>
      <c r="N290" s="562">
        <v>1</v>
      </c>
      <c r="O290" s="562">
        <v>1</v>
      </c>
      <c r="P290" s="562">
        <v>1</v>
      </c>
      <c r="Q290" s="562">
        <v>1</v>
      </c>
      <c r="R290" s="562">
        <v>1</v>
      </c>
      <c r="S290" s="562">
        <v>1</v>
      </c>
      <c r="T290" s="562">
        <v>0</v>
      </c>
      <c r="U290" s="562">
        <v>0</v>
      </c>
      <c r="V290" s="562">
        <v>0</v>
      </c>
      <c r="W290" s="563">
        <v>26550</v>
      </c>
      <c r="X290" s="563">
        <v>0</v>
      </c>
      <c r="Y290" s="563">
        <v>0</v>
      </c>
      <c r="Z290" s="563">
        <v>124.78</v>
      </c>
      <c r="AA290" s="563">
        <v>0</v>
      </c>
      <c r="AB290" s="563">
        <v>0</v>
      </c>
      <c r="AC290" s="563">
        <v>0</v>
      </c>
      <c r="AD290" s="563"/>
      <c r="AE290" s="563">
        <v>26550</v>
      </c>
      <c r="AF290" s="564">
        <v>43819</v>
      </c>
      <c r="AG290" s="564">
        <v>46376</v>
      </c>
      <c r="AH290" s="563">
        <v>53100</v>
      </c>
      <c r="AI290" s="565">
        <f t="shared" si="9"/>
        <v>0.80821917808219179</v>
      </c>
      <c r="AJ290" s="565">
        <v>7.0054794520547903</v>
      </c>
      <c r="AK290" s="566">
        <v>5.6399999999999999E-2</v>
      </c>
      <c r="AL290" s="567">
        <f t="shared" si="10"/>
        <v>0.80821917808219179</v>
      </c>
      <c r="AM290" s="567">
        <v>7.0054794520547903</v>
      </c>
      <c r="AN290" s="568">
        <v>5.6399999999999999E-2</v>
      </c>
      <c r="AO290" s="562" t="s">
        <v>977</v>
      </c>
      <c r="AP290" s="562" t="s">
        <v>978</v>
      </c>
    </row>
    <row r="291" spans="1:42" s="562" customFormat="1" ht="12" x14ac:dyDescent="0.25">
      <c r="A291" s="562" t="s">
        <v>1474</v>
      </c>
      <c r="B291" s="562" t="s">
        <v>1475</v>
      </c>
      <c r="C291" s="562">
        <v>2</v>
      </c>
      <c r="D291" s="562" t="s">
        <v>30</v>
      </c>
      <c r="E291" s="562" t="s">
        <v>958</v>
      </c>
      <c r="F291" s="562" t="s">
        <v>959</v>
      </c>
      <c r="G291" s="562" t="s">
        <v>1207</v>
      </c>
      <c r="H291" s="562" t="s">
        <v>974</v>
      </c>
      <c r="I291" s="562" t="s">
        <v>1208</v>
      </c>
      <c r="J291" s="562" t="s">
        <v>4998</v>
      </c>
      <c r="K291" s="562" t="s">
        <v>1209</v>
      </c>
      <c r="L291" s="562" t="s">
        <v>964</v>
      </c>
      <c r="M291" s="562" t="s">
        <v>970</v>
      </c>
      <c r="N291" s="562">
        <v>1</v>
      </c>
      <c r="O291" s="562">
        <v>1</v>
      </c>
      <c r="P291" s="562">
        <v>1</v>
      </c>
      <c r="Q291" s="562">
        <v>1</v>
      </c>
      <c r="R291" s="562">
        <v>1</v>
      </c>
      <c r="S291" s="562">
        <v>1</v>
      </c>
      <c r="T291" s="562">
        <v>0</v>
      </c>
      <c r="U291" s="562">
        <v>0</v>
      </c>
      <c r="V291" s="562">
        <v>0</v>
      </c>
      <c r="W291" s="563">
        <v>19912.5</v>
      </c>
      <c r="X291" s="563">
        <v>0</v>
      </c>
      <c r="Y291" s="563">
        <v>0</v>
      </c>
      <c r="Z291" s="563">
        <v>93.59</v>
      </c>
      <c r="AA291" s="563">
        <v>0</v>
      </c>
      <c r="AB291" s="563">
        <v>0</v>
      </c>
      <c r="AC291" s="563">
        <v>0</v>
      </c>
      <c r="AD291" s="563"/>
      <c r="AE291" s="563">
        <v>19912.5</v>
      </c>
      <c r="AF291" s="564">
        <v>43819</v>
      </c>
      <c r="AG291" s="564">
        <v>46376</v>
      </c>
      <c r="AH291" s="563">
        <v>39825</v>
      </c>
      <c r="AI291" s="565">
        <f t="shared" si="9"/>
        <v>0.80821917808219179</v>
      </c>
      <c r="AJ291" s="565">
        <v>7.0054794520547903</v>
      </c>
      <c r="AK291" s="566">
        <v>5.6399999999999999E-2</v>
      </c>
      <c r="AL291" s="567">
        <f t="shared" si="10"/>
        <v>0.80821917808219179</v>
      </c>
      <c r="AM291" s="567">
        <v>7.0054794520547903</v>
      </c>
      <c r="AN291" s="568">
        <v>5.6399999999999999E-2</v>
      </c>
      <c r="AO291" s="562" t="s">
        <v>977</v>
      </c>
      <c r="AP291" s="562" t="s">
        <v>978</v>
      </c>
    </row>
    <row r="292" spans="1:42" s="562" customFormat="1" ht="12" x14ac:dyDescent="0.25">
      <c r="A292" s="562" t="s">
        <v>1476</v>
      </c>
      <c r="B292" s="562" t="s">
        <v>1475</v>
      </c>
      <c r="C292" s="562">
        <v>3</v>
      </c>
      <c r="D292" s="562" t="s">
        <v>30</v>
      </c>
      <c r="E292" s="562" t="s">
        <v>958</v>
      </c>
      <c r="F292" s="562" t="s">
        <v>959</v>
      </c>
      <c r="G292" s="562" t="s">
        <v>1207</v>
      </c>
      <c r="H292" s="562" t="s">
        <v>974</v>
      </c>
      <c r="I292" s="562" t="s">
        <v>1208</v>
      </c>
      <c r="J292" s="562" t="s">
        <v>4998</v>
      </c>
      <c r="K292" s="562" t="s">
        <v>1209</v>
      </c>
      <c r="L292" s="562" t="s">
        <v>964</v>
      </c>
      <c r="M292" s="562" t="s">
        <v>970</v>
      </c>
      <c r="N292" s="562">
        <v>1</v>
      </c>
      <c r="O292" s="562">
        <v>1</v>
      </c>
      <c r="P292" s="562">
        <v>1</v>
      </c>
      <c r="Q292" s="562">
        <v>1</v>
      </c>
      <c r="R292" s="562">
        <v>1</v>
      </c>
      <c r="S292" s="562">
        <v>1</v>
      </c>
      <c r="T292" s="562">
        <v>0</v>
      </c>
      <c r="U292" s="562">
        <v>0</v>
      </c>
      <c r="V292" s="562">
        <v>0</v>
      </c>
      <c r="W292" s="563">
        <v>70800</v>
      </c>
      <c r="X292" s="563">
        <v>0</v>
      </c>
      <c r="Y292" s="563">
        <v>0</v>
      </c>
      <c r="Z292" s="563">
        <v>349.87</v>
      </c>
      <c r="AA292" s="563">
        <v>0</v>
      </c>
      <c r="AB292" s="563">
        <v>0</v>
      </c>
      <c r="AC292" s="563">
        <v>0</v>
      </c>
      <c r="AD292" s="563"/>
      <c r="AE292" s="563">
        <v>70800</v>
      </c>
      <c r="AF292" s="564">
        <v>43819</v>
      </c>
      <c r="AG292" s="564">
        <v>46741</v>
      </c>
      <c r="AH292" s="563">
        <v>106200</v>
      </c>
      <c r="AI292" s="565">
        <f t="shared" si="9"/>
        <v>1.8082191780821917</v>
      </c>
      <c r="AJ292" s="565">
        <v>8.0054794520547894</v>
      </c>
      <c r="AK292" s="566">
        <v>5.9299999999999999E-2</v>
      </c>
      <c r="AL292" s="567">
        <f t="shared" si="10"/>
        <v>1.8082191780821917</v>
      </c>
      <c r="AM292" s="567">
        <v>8.0054794520547894</v>
      </c>
      <c r="AN292" s="568">
        <v>5.9299999999999999E-2</v>
      </c>
      <c r="AO292" s="562" t="s">
        <v>977</v>
      </c>
      <c r="AP292" s="562" t="s">
        <v>978</v>
      </c>
    </row>
    <row r="293" spans="1:42" s="562" customFormat="1" ht="12" x14ac:dyDescent="0.25">
      <c r="A293" s="562" t="s">
        <v>1477</v>
      </c>
      <c r="B293" s="562" t="s">
        <v>1478</v>
      </c>
      <c r="C293" s="562">
        <v>3</v>
      </c>
      <c r="D293" s="562" t="s">
        <v>30</v>
      </c>
      <c r="E293" s="562" t="s">
        <v>958</v>
      </c>
      <c r="F293" s="562" t="s">
        <v>959</v>
      </c>
      <c r="G293" s="562" t="s">
        <v>1207</v>
      </c>
      <c r="H293" s="562" t="s">
        <v>974</v>
      </c>
      <c r="I293" s="562" t="s">
        <v>1208</v>
      </c>
      <c r="J293" s="562" t="s">
        <v>4998</v>
      </c>
      <c r="K293" s="562" t="s">
        <v>1209</v>
      </c>
      <c r="L293" s="562" t="s">
        <v>964</v>
      </c>
      <c r="M293" s="562" t="s">
        <v>970</v>
      </c>
      <c r="N293" s="562">
        <v>1</v>
      </c>
      <c r="O293" s="562">
        <v>1</v>
      </c>
      <c r="P293" s="562">
        <v>1</v>
      </c>
      <c r="Q293" s="562">
        <v>1</v>
      </c>
      <c r="R293" s="562">
        <v>1</v>
      </c>
      <c r="S293" s="562">
        <v>1</v>
      </c>
      <c r="T293" s="562">
        <v>0</v>
      </c>
      <c r="U293" s="562">
        <v>0</v>
      </c>
      <c r="V293" s="562">
        <v>0</v>
      </c>
      <c r="W293" s="563">
        <v>34736.25</v>
      </c>
      <c r="X293" s="563">
        <v>0</v>
      </c>
      <c r="Y293" s="563">
        <v>0</v>
      </c>
      <c r="Z293" s="563">
        <v>163.26</v>
      </c>
      <c r="AA293" s="563">
        <v>0</v>
      </c>
      <c r="AB293" s="563">
        <v>0</v>
      </c>
      <c r="AC293" s="563">
        <v>0</v>
      </c>
      <c r="AD293" s="563"/>
      <c r="AE293" s="563">
        <v>34736.25</v>
      </c>
      <c r="AF293" s="564">
        <v>43819</v>
      </c>
      <c r="AG293" s="564">
        <v>46376</v>
      </c>
      <c r="AH293" s="563">
        <v>69472.5</v>
      </c>
      <c r="AI293" s="565">
        <f t="shared" si="9"/>
        <v>0.80821917808219179</v>
      </c>
      <c r="AJ293" s="565">
        <v>7.0054794520547903</v>
      </c>
      <c r="AK293" s="566">
        <v>5.6399999999999999E-2</v>
      </c>
      <c r="AL293" s="567">
        <f t="shared" si="10"/>
        <v>0.80821917808219179</v>
      </c>
      <c r="AM293" s="567">
        <v>7.0054794520547903</v>
      </c>
      <c r="AN293" s="568">
        <v>5.6399999999999999E-2</v>
      </c>
      <c r="AO293" s="562" t="s">
        <v>977</v>
      </c>
      <c r="AP293" s="562" t="s">
        <v>978</v>
      </c>
    </row>
    <row r="294" spans="1:42" s="562" customFormat="1" ht="12" x14ac:dyDescent="0.25">
      <c r="A294" s="562" t="s">
        <v>1479</v>
      </c>
      <c r="B294" s="562" t="s">
        <v>1478</v>
      </c>
      <c r="C294" s="562">
        <v>4</v>
      </c>
      <c r="D294" s="562" t="s">
        <v>30</v>
      </c>
      <c r="E294" s="562" t="s">
        <v>958</v>
      </c>
      <c r="F294" s="562" t="s">
        <v>959</v>
      </c>
      <c r="G294" s="562" t="s">
        <v>1207</v>
      </c>
      <c r="H294" s="562" t="s">
        <v>974</v>
      </c>
      <c r="I294" s="562" t="s">
        <v>1208</v>
      </c>
      <c r="J294" s="562" t="s">
        <v>4998</v>
      </c>
      <c r="K294" s="562" t="s">
        <v>1209</v>
      </c>
      <c r="L294" s="562" t="s">
        <v>964</v>
      </c>
      <c r="M294" s="562" t="s">
        <v>970</v>
      </c>
      <c r="N294" s="562">
        <v>1</v>
      </c>
      <c r="O294" s="562">
        <v>1</v>
      </c>
      <c r="P294" s="562">
        <v>1</v>
      </c>
      <c r="Q294" s="562">
        <v>1</v>
      </c>
      <c r="R294" s="562">
        <v>1</v>
      </c>
      <c r="S294" s="562">
        <v>1</v>
      </c>
      <c r="T294" s="562">
        <v>0</v>
      </c>
      <c r="U294" s="562">
        <v>0</v>
      </c>
      <c r="V294" s="562">
        <v>0</v>
      </c>
      <c r="W294" s="563">
        <v>39825</v>
      </c>
      <c r="X294" s="563">
        <v>0</v>
      </c>
      <c r="Y294" s="563">
        <v>0</v>
      </c>
      <c r="Z294" s="563">
        <v>206.09</v>
      </c>
      <c r="AA294" s="563">
        <v>0</v>
      </c>
      <c r="AB294" s="563">
        <v>0</v>
      </c>
      <c r="AC294" s="563">
        <v>0</v>
      </c>
      <c r="AD294" s="563"/>
      <c r="AE294" s="563">
        <v>39825</v>
      </c>
      <c r="AF294" s="564">
        <v>43819</v>
      </c>
      <c r="AG294" s="564">
        <v>47107</v>
      </c>
      <c r="AH294" s="563">
        <v>53100</v>
      </c>
      <c r="AI294" s="565">
        <f t="shared" si="9"/>
        <v>2.8109589041095893</v>
      </c>
      <c r="AJ294" s="565">
        <v>9.0082191780821894</v>
      </c>
      <c r="AK294" s="566">
        <v>6.2100000000000002E-2</v>
      </c>
      <c r="AL294" s="567">
        <f t="shared" si="10"/>
        <v>2.8109589041095893</v>
      </c>
      <c r="AM294" s="567">
        <v>9.0082191780821894</v>
      </c>
      <c r="AN294" s="568">
        <v>6.2100000000000002E-2</v>
      </c>
      <c r="AO294" s="562" t="s">
        <v>977</v>
      </c>
      <c r="AP294" s="562" t="s">
        <v>978</v>
      </c>
    </row>
    <row r="295" spans="1:42" s="562" customFormat="1" ht="12" x14ac:dyDescent="0.25">
      <c r="A295" s="562" t="s">
        <v>1480</v>
      </c>
      <c r="B295" s="562" t="s">
        <v>1481</v>
      </c>
      <c r="C295" s="562">
        <v>2</v>
      </c>
      <c r="D295" s="562" t="s">
        <v>30</v>
      </c>
      <c r="E295" s="562" t="s">
        <v>958</v>
      </c>
      <c r="F295" s="562" t="s">
        <v>959</v>
      </c>
      <c r="G295" s="562" t="s">
        <v>1207</v>
      </c>
      <c r="H295" s="562" t="s">
        <v>974</v>
      </c>
      <c r="I295" s="562" t="s">
        <v>1208</v>
      </c>
      <c r="J295" s="562" t="s">
        <v>4998</v>
      </c>
      <c r="K295" s="562" t="s">
        <v>1209</v>
      </c>
      <c r="L295" s="562" t="s">
        <v>964</v>
      </c>
      <c r="M295" s="562" t="s">
        <v>970</v>
      </c>
      <c r="N295" s="562">
        <v>1</v>
      </c>
      <c r="O295" s="562">
        <v>1</v>
      </c>
      <c r="P295" s="562">
        <v>1</v>
      </c>
      <c r="Q295" s="562">
        <v>1</v>
      </c>
      <c r="R295" s="562">
        <v>1</v>
      </c>
      <c r="S295" s="562">
        <v>1</v>
      </c>
      <c r="T295" s="562">
        <v>0</v>
      </c>
      <c r="U295" s="562">
        <v>0</v>
      </c>
      <c r="V295" s="562">
        <v>0</v>
      </c>
      <c r="W295" s="563">
        <v>35400</v>
      </c>
      <c r="X295" s="563">
        <v>0</v>
      </c>
      <c r="Y295" s="563">
        <v>0</v>
      </c>
      <c r="Z295" s="563">
        <v>174.93</v>
      </c>
      <c r="AA295" s="563">
        <v>0</v>
      </c>
      <c r="AB295" s="563">
        <v>0</v>
      </c>
      <c r="AC295" s="563">
        <v>0</v>
      </c>
      <c r="AD295" s="563"/>
      <c r="AE295" s="563">
        <v>35400</v>
      </c>
      <c r="AF295" s="564">
        <v>43823</v>
      </c>
      <c r="AG295" s="564">
        <v>46745</v>
      </c>
      <c r="AH295" s="563">
        <v>53100</v>
      </c>
      <c r="AI295" s="565">
        <f t="shared" si="9"/>
        <v>1.8191780821917809</v>
      </c>
      <c r="AJ295" s="565">
        <v>8.0054794520547894</v>
      </c>
      <c r="AK295" s="566">
        <v>5.9299999999999999E-2</v>
      </c>
      <c r="AL295" s="567">
        <f t="shared" si="10"/>
        <v>1.8191780821917809</v>
      </c>
      <c r="AM295" s="567">
        <v>8.0054794520547894</v>
      </c>
      <c r="AN295" s="568">
        <v>5.9299999999999999E-2</v>
      </c>
      <c r="AO295" s="562" t="s">
        <v>977</v>
      </c>
      <c r="AP295" s="562" t="s">
        <v>978</v>
      </c>
    </row>
    <row r="296" spans="1:42" s="562" customFormat="1" ht="12" x14ac:dyDescent="0.25">
      <c r="A296" s="562" t="s">
        <v>1482</v>
      </c>
      <c r="B296" s="562" t="s">
        <v>1481</v>
      </c>
      <c r="C296" s="562">
        <v>3</v>
      </c>
      <c r="D296" s="562" t="s">
        <v>30</v>
      </c>
      <c r="E296" s="562" t="s">
        <v>958</v>
      </c>
      <c r="F296" s="562" t="s">
        <v>959</v>
      </c>
      <c r="G296" s="562" t="s">
        <v>1207</v>
      </c>
      <c r="H296" s="562" t="s">
        <v>974</v>
      </c>
      <c r="I296" s="562" t="s">
        <v>1208</v>
      </c>
      <c r="J296" s="562" t="s">
        <v>4998</v>
      </c>
      <c r="K296" s="562" t="s">
        <v>1209</v>
      </c>
      <c r="L296" s="562" t="s">
        <v>964</v>
      </c>
      <c r="M296" s="562" t="s">
        <v>970</v>
      </c>
      <c r="N296" s="562">
        <v>1</v>
      </c>
      <c r="O296" s="562">
        <v>1</v>
      </c>
      <c r="P296" s="562">
        <v>1</v>
      </c>
      <c r="Q296" s="562">
        <v>1</v>
      </c>
      <c r="R296" s="562">
        <v>1</v>
      </c>
      <c r="S296" s="562">
        <v>1</v>
      </c>
      <c r="T296" s="562">
        <v>0</v>
      </c>
      <c r="U296" s="562">
        <v>0</v>
      </c>
      <c r="V296" s="562">
        <v>0</v>
      </c>
      <c r="W296" s="563">
        <v>39825</v>
      </c>
      <c r="X296" s="563">
        <v>0</v>
      </c>
      <c r="Y296" s="563">
        <v>0</v>
      </c>
      <c r="Z296" s="563">
        <v>206.09</v>
      </c>
      <c r="AA296" s="563">
        <v>0</v>
      </c>
      <c r="AB296" s="563">
        <v>0</v>
      </c>
      <c r="AC296" s="563">
        <v>0</v>
      </c>
      <c r="AD296" s="563"/>
      <c r="AE296" s="563">
        <v>39825</v>
      </c>
      <c r="AF296" s="564">
        <v>43823</v>
      </c>
      <c r="AG296" s="564">
        <v>47111</v>
      </c>
      <c r="AH296" s="563">
        <v>53100</v>
      </c>
      <c r="AI296" s="565">
        <f t="shared" si="9"/>
        <v>2.8219178082191783</v>
      </c>
      <c r="AJ296" s="565">
        <v>9.0082191780821894</v>
      </c>
      <c r="AK296" s="566">
        <v>6.2100000000000002E-2</v>
      </c>
      <c r="AL296" s="567">
        <f t="shared" si="10"/>
        <v>2.8219178082191783</v>
      </c>
      <c r="AM296" s="567">
        <v>9.0082191780821894</v>
      </c>
      <c r="AN296" s="568">
        <v>6.2100000000000002E-2</v>
      </c>
      <c r="AO296" s="562" t="s">
        <v>977</v>
      </c>
      <c r="AP296" s="562" t="s">
        <v>978</v>
      </c>
    </row>
    <row r="297" spans="1:42" s="562" customFormat="1" ht="12" x14ac:dyDescent="0.25">
      <c r="A297" s="562" t="s">
        <v>1483</v>
      </c>
      <c r="B297" s="562" t="s">
        <v>1484</v>
      </c>
      <c r="C297" s="562">
        <v>2</v>
      </c>
      <c r="D297" s="562" t="s">
        <v>30</v>
      </c>
      <c r="E297" s="562" t="s">
        <v>958</v>
      </c>
      <c r="F297" s="562" t="s">
        <v>959</v>
      </c>
      <c r="G297" s="562" t="s">
        <v>1207</v>
      </c>
      <c r="H297" s="562" t="s">
        <v>974</v>
      </c>
      <c r="I297" s="562" t="s">
        <v>1208</v>
      </c>
      <c r="J297" s="562" t="s">
        <v>4998</v>
      </c>
      <c r="K297" s="562" t="s">
        <v>1209</v>
      </c>
      <c r="L297" s="562" t="s">
        <v>964</v>
      </c>
      <c r="M297" s="562" t="s">
        <v>970</v>
      </c>
      <c r="N297" s="562">
        <v>1</v>
      </c>
      <c r="O297" s="562">
        <v>1</v>
      </c>
      <c r="P297" s="562">
        <v>1</v>
      </c>
      <c r="Q297" s="562">
        <v>1</v>
      </c>
      <c r="R297" s="562">
        <v>1</v>
      </c>
      <c r="S297" s="562">
        <v>1</v>
      </c>
      <c r="T297" s="562">
        <v>0</v>
      </c>
      <c r="U297" s="562">
        <v>0</v>
      </c>
      <c r="V297" s="562">
        <v>0</v>
      </c>
      <c r="W297" s="563">
        <v>89237.5</v>
      </c>
      <c r="X297" s="563">
        <v>0</v>
      </c>
      <c r="Y297" s="563">
        <v>0</v>
      </c>
      <c r="Z297" s="563">
        <v>419.42</v>
      </c>
      <c r="AA297" s="563">
        <v>0</v>
      </c>
      <c r="AB297" s="563">
        <v>0</v>
      </c>
      <c r="AC297" s="563">
        <v>0</v>
      </c>
      <c r="AD297" s="563"/>
      <c r="AE297" s="563">
        <v>89237.5</v>
      </c>
      <c r="AF297" s="564">
        <v>43823</v>
      </c>
      <c r="AG297" s="564">
        <v>46380</v>
      </c>
      <c r="AH297" s="563">
        <v>178475</v>
      </c>
      <c r="AI297" s="565">
        <f t="shared" si="9"/>
        <v>0.81917808219178079</v>
      </c>
      <c r="AJ297" s="565">
        <v>7.0054794520547903</v>
      </c>
      <c r="AK297" s="566">
        <v>5.6399999999999999E-2</v>
      </c>
      <c r="AL297" s="567">
        <f t="shared" si="10"/>
        <v>0.81917808219178079</v>
      </c>
      <c r="AM297" s="567">
        <v>7.0054794520547903</v>
      </c>
      <c r="AN297" s="568">
        <v>5.6399999999999999E-2</v>
      </c>
      <c r="AO297" s="562" t="s">
        <v>977</v>
      </c>
      <c r="AP297" s="562" t="s">
        <v>978</v>
      </c>
    </row>
    <row r="298" spans="1:42" s="562" customFormat="1" ht="12" x14ac:dyDescent="0.25">
      <c r="A298" s="562" t="s">
        <v>1485</v>
      </c>
      <c r="B298" s="562" t="s">
        <v>1484</v>
      </c>
      <c r="C298" s="562">
        <v>3</v>
      </c>
      <c r="D298" s="562" t="s">
        <v>30</v>
      </c>
      <c r="E298" s="562" t="s">
        <v>958</v>
      </c>
      <c r="F298" s="562" t="s">
        <v>959</v>
      </c>
      <c r="G298" s="562" t="s">
        <v>1207</v>
      </c>
      <c r="H298" s="562" t="s">
        <v>974</v>
      </c>
      <c r="I298" s="562" t="s">
        <v>1208</v>
      </c>
      <c r="J298" s="562" t="s">
        <v>4998</v>
      </c>
      <c r="K298" s="562" t="s">
        <v>1209</v>
      </c>
      <c r="L298" s="562" t="s">
        <v>964</v>
      </c>
      <c r="M298" s="562" t="s">
        <v>970</v>
      </c>
      <c r="N298" s="562">
        <v>1</v>
      </c>
      <c r="O298" s="562">
        <v>1</v>
      </c>
      <c r="P298" s="562">
        <v>1</v>
      </c>
      <c r="Q298" s="562">
        <v>1</v>
      </c>
      <c r="R298" s="562">
        <v>1</v>
      </c>
      <c r="S298" s="562">
        <v>1</v>
      </c>
      <c r="T298" s="562">
        <v>0</v>
      </c>
      <c r="U298" s="562">
        <v>0</v>
      </c>
      <c r="V298" s="562">
        <v>0</v>
      </c>
      <c r="W298" s="563">
        <v>35400</v>
      </c>
      <c r="X298" s="563">
        <v>0</v>
      </c>
      <c r="Y298" s="563">
        <v>0</v>
      </c>
      <c r="Z298" s="563">
        <v>174.93</v>
      </c>
      <c r="AA298" s="563">
        <v>0</v>
      </c>
      <c r="AB298" s="563">
        <v>0</v>
      </c>
      <c r="AC298" s="563">
        <v>0</v>
      </c>
      <c r="AD298" s="563"/>
      <c r="AE298" s="563">
        <v>35400</v>
      </c>
      <c r="AF298" s="564">
        <v>43823</v>
      </c>
      <c r="AG298" s="564">
        <v>46745</v>
      </c>
      <c r="AH298" s="563">
        <v>53100</v>
      </c>
      <c r="AI298" s="565">
        <f t="shared" si="9"/>
        <v>1.8191780821917809</v>
      </c>
      <c r="AJ298" s="565">
        <v>8.0054794520547894</v>
      </c>
      <c r="AK298" s="566">
        <v>5.9299999999999999E-2</v>
      </c>
      <c r="AL298" s="567">
        <f t="shared" si="10"/>
        <v>1.8191780821917809</v>
      </c>
      <c r="AM298" s="567">
        <v>8.0054794520547894</v>
      </c>
      <c r="AN298" s="568">
        <v>5.9299999999999999E-2</v>
      </c>
      <c r="AO298" s="562" t="s">
        <v>977</v>
      </c>
      <c r="AP298" s="562" t="s">
        <v>978</v>
      </c>
    </row>
    <row r="299" spans="1:42" s="562" customFormat="1" ht="12" x14ac:dyDescent="0.25">
      <c r="A299" s="562" t="s">
        <v>1486</v>
      </c>
      <c r="B299" s="562" t="s">
        <v>1487</v>
      </c>
      <c r="C299" s="562">
        <v>3</v>
      </c>
      <c r="D299" s="562" t="s">
        <v>30</v>
      </c>
      <c r="E299" s="562" t="s">
        <v>958</v>
      </c>
      <c r="F299" s="562" t="s">
        <v>959</v>
      </c>
      <c r="G299" s="562" t="s">
        <v>1207</v>
      </c>
      <c r="H299" s="562" t="s">
        <v>974</v>
      </c>
      <c r="I299" s="562" t="s">
        <v>1208</v>
      </c>
      <c r="J299" s="562" t="s">
        <v>4998</v>
      </c>
      <c r="K299" s="562" t="s">
        <v>1209</v>
      </c>
      <c r="L299" s="562" t="s">
        <v>964</v>
      </c>
      <c r="M299" s="562" t="s">
        <v>970</v>
      </c>
      <c r="N299" s="562">
        <v>1</v>
      </c>
      <c r="O299" s="562">
        <v>1</v>
      </c>
      <c r="P299" s="562">
        <v>1</v>
      </c>
      <c r="Q299" s="562">
        <v>1</v>
      </c>
      <c r="R299" s="562">
        <v>1</v>
      </c>
      <c r="S299" s="562">
        <v>1</v>
      </c>
      <c r="T299" s="562">
        <v>0</v>
      </c>
      <c r="U299" s="562">
        <v>0</v>
      </c>
      <c r="V299" s="562">
        <v>0</v>
      </c>
      <c r="W299" s="563">
        <v>53100</v>
      </c>
      <c r="X299" s="563">
        <v>0</v>
      </c>
      <c r="Y299" s="563">
        <v>0</v>
      </c>
      <c r="Z299" s="563">
        <v>249.57</v>
      </c>
      <c r="AA299" s="563">
        <v>0</v>
      </c>
      <c r="AB299" s="563">
        <v>0</v>
      </c>
      <c r="AC299" s="563">
        <v>0</v>
      </c>
      <c r="AD299" s="563"/>
      <c r="AE299" s="563">
        <v>53100</v>
      </c>
      <c r="AF299" s="564">
        <v>43823</v>
      </c>
      <c r="AG299" s="564">
        <v>46380</v>
      </c>
      <c r="AH299" s="563">
        <v>106200</v>
      </c>
      <c r="AI299" s="565">
        <f t="shared" si="9"/>
        <v>0.81917808219178079</v>
      </c>
      <c r="AJ299" s="565">
        <v>7.0054794520547903</v>
      </c>
      <c r="AK299" s="566">
        <v>5.6399999999999999E-2</v>
      </c>
      <c r="AL299" s="567">
        <f t="shared" si="10"/>
        <v>0.81917808219178079</v>
      </c>
      <c r="AM299" s="567">
        <v>7.0054794520547903</v>
      </c>
      <c r="AN299" s="568">
        <v>5.6399999999999999E-2</v>
      </c>
      <c r="AO299" s="562" t="s">
        <v>977</v>
      </c>
      <c r="AP299" s="562" t="s">
        <v>978</v>
      </c>
    </row>
    <row r="300" spans="1:42" s="562" customFormat="1" ht="12" x14ac:dyDescent="0.25">
      <c r="A300" s="562" t="s">
        <v>1488</v>
      </c>
      <c r="B300" s="562" t="s">
        <v>1487</v>
      </c>
      <c r="C300" s="562">
        <v>4</v>
      </c>
      <c r="D300" s="562" t="s">
        <v>30</v>
      </c>
      <c r="E300" s="562" t="s">
        <v>958</v>
      </c>
      <c r="F300" s="562" t="s">
        <v>959</v>
      </c>
      <c r="G300" s="562" t="s">
        <v>1207</v>
      </c>
      <c r="H300" s="562" t="s">
        <v>974</v>
      </c>
      <c r="I300" s="562" t="s">
        <v>1208</v>
      </c>
      <c r="J300" s="562" t="s">
        <v>4998</v>
      </c>
      <c r="K300" s="562" t="s">
        <v>1209</v>
      </c>
      <c r="L300" s="562" t="s">
        <v>964</v>
      </c>
      <c r="M300" s="562" t="s">
        <v>970</v>
      </c>
      <c r="N300" s="562">
        <v>1</v>
      </c>
      <c r="O300" s="562">
        <v>1</v>
      </c>
      <c r="P300" s="562">
        <v>1</v>
      </c>
      <c r="Q300" s="562">
        <v>1</v>
      </c>
      <c r="R300" s="562">
        <v>1</v>
      </c>
      <c r="S300" s="562">
        <v>1</v>
      </c>
      <c r="T300" s="562">
        <v>0</v>
      </c>
      <c r="U300" s="562">
        <v>0</v>
      </c>
      <c r="V300" s="562">
        <v>0</v>
      </c>
      <c r="W300" s="563">
        <v>54476.66</v>
      </c>
      <c r="X300" s="563">
        <v>0</v>
      </c>
      <c r="Y300" s="563">
        <v>0</v>
      </c>
      <c r="Z300" s="563">
        <v>269.20999999999998</v>
      </c>
      <c r="AA300" s="563">
        <v>0</v>
      </c>
      <c r="AB300" s="563">
        <v>0</v>
      </c>
      <c r="AC300" s="563">
        <v>0</v>
      </c>
      <c r="AD300" s="563"/>
      <c r="AE300" s="563">
        <v>54476.66</v>
      </c>
      <c r="AF300" s="564">
        <v>43823</v>
      </c>
      <c r="AG300" s="564">
        <v>46745</v>
      </c>
      <c r="AH300" s="563">
        <v>81715</v>
      </c>
      <c r="AI300" s="565">
        <f t="shared" si="9"/>
        <v>1.8191780821917809</v>
      </c>
      <c r="AJ300" s="565">
        <v>8.0054794520547894</v>
      </c>
      <c r="AK300" s="566">
        <v>5.9299999999999999E-2</v>
      </c>
      <c r="AL300" s="567">
        <f t="shared" si="10"/>
        <v>1.8191780821917809</v>
      </c>
      <c r="AM300" s="567">
        <v>8.0054794520547894</v>
      </c>
      <c r="AN300" s="568">
        <v>5.9299999999999999E-2</v>
      </c>
      <c r="AO300" s="562" t="s">
        <v>977</v>
      </c>
      <c r="AP300" s="562" t="s">
        <v>978</v>
      </c>
    </row>
    <row r="301" spans="1:42" s="562" customFormat="1" ht="12" x14ac:dyDescent="0.25">
      <c r="A301" s="562" t="s">
        <v>1489</v>
      </c>
      <c r="B301" s="562" t="s">
        <v>1490</v>
      </c>
      <c r="C301" s="562">
        <v>1</v>
      </c>
      <c r="D301" s="562" t="s">
        <v>30</v>
      </c>
      <c r="E301" s="562" t="s">
        <v>958</v>
      </c>
      <c r="F301" s="562" t="s">
        <v>959</v>
      </c>
      <c r="G301" s="562" t="s">
        <v>1207</v>
      </c>
      <c r="H301" s="562" t="s">
        <v>974</v>
      </c>
      <c r="I301" s="562" t="s">
        <v>1208</v>
      </c>
      <c r="J301" s="562" t="s">
        <v>4998</v>
      </c>
      <c r="K301" s="562" t="s">
        <v>1209</v>
      </c>
      <c r="L301" s="562" t="s">
        <v>964</v>
      </c>
      <c r="M301" s="562" t="s">
        <v>970</v>
      </c>
      <c r="N301" s="562">
        <v>1</v>
      </c>
      <c r="O301" s="562">
        <v>1</v>
      </c>
      <c r="P301" s="562">
        <v>1</v>
      </c>
      <c r="Q301" s="562">
        <v>1</v>
      </c>
      <c r="R301" s="562">
        <v>1</v>
      </c>
      <c r="S301" s="562">
        <v>1</v>
      </c>
      <c r="T301" s="562">
        <v>0</v>
      </c>
      <c r="U301" s="562">
        <v>0</v>
      </c>
      <c r="V301" s="562">
        <v>0</v>
      </c>
      <c r="W301" s="563">
        <v>35400</v>
      </c>
      <c r="X301" s="563">
        <v>0</v>
      </c>
      <c r="Y301" s="563">
        <v>0</v>
      </c>
      <c r="Z301" s="563">
        <v>174.93</v>
      </c>
      <c r="AA301" s="563">
        <v>0</v>
      </c>
      <c r="AB301" s="563">
        <v>0</v>
      </c>
      <c r="AC301" s="563">
        <v>0</v>
      </c>
      <c r="AD301" s="563"/>
      <c r="AE301" s="563">
        <v>35400</v>
      </c>
      <c r="AF301" s="564">
        <v>43825</v>
      </c>
      <c r="AG301" s="564">
        <v>46747</v>
      </c>
      <c r="AH301" s="563">
        <v>53100</v>
      </c>
      <c r="AI301" s="565">
        <f t="shared" si="9"/>
        <v>1.8246575342465754</v>
      </c>
      <c r="AJ301" s="565">
        <v>8.0054794520547894</v>
      </c>
      <c r="AK301" s="566">
        <v>5.9299999999999999E-2</v>
      </c>
      <c r="AL301" s="567">
        <f t="shared" si="10"/>
        <v>1.8246575342465754</v>
      </c>
      <c r="AM301" s="567">
        <v>8.0054794520547894</v>
      </c>
      <c r="AN301" s="568">
        <v>5.9299999999999999E-2</v>
      </c>
      <c r="AO301" s="562" t="s">
        <v>977</v>
      </c>
      <c r="AP301" s="562" t="s">
        <v>978</v>
      </c>
    </row>
    <row r="302" spans="1:42" s="562" customFormat="1" ht="12" x14ac:dyDescent="0.25">
      <c r="A302" s="562" t="s">
        <v>1491</v>
      </c>
      <c r="B302" s="562" t="s">
        <v>1492</v>
      </c>
      <c r="C302" s="562">
        <v>7</v>
      </c>
      <c r="D302" s="562" t="s">
        <v>30</v>
      </c>
      <c r="E302" s="562" t="s">
        <v>958</v>
      </c>
      <c r="F302" s="562" t="s">
        <v>959</v>
      </c>
      <c r="G302" s="562" t="s">
        <v>1207</v>
      </c>
      <c r="H302" s="562" t="s">
        <v>974</v>
      </c>
      <c r="I302" s="562" t="s">
        <v>1208</v>
      </c>
      <c r="J302" s="562" t="s">
        <v>4998</v>
      </c>
      <c r="K302" s="562" t="s">
        <v>1209</v>
      </c>
      <c r="L302" s="562" t="s">
        <v>964</v>
      </c>
      <c r="M302" s="562" t="s">
        <v>970</v>
      </c>
      <c r="N302" s="562">
        <v>1</v>
      </c>
      <c r="O302" s="562">
        <v>1</v>
      </c>
      <c r="P302" s="562">
        <v>1</v>
      </c>
      <c r="Q302" s="562">
        <v>1</v>
      </c>
      <c r="R302" s="562">
        <v>1</v>
      </c>
      <c r="S302" s="562">
        <v>1</v>
      </c>
      <c r="T302" s="562">
        <v>0</v>
      </c>
      <c r="U302" s="562">
        <v>0</v>
      </c>
      <c r="V302" s="562">
        <v>0</v>
      </c>
      <c r="W302" s="563">
        <v>259747.5</v>
      </c>
      <c r="X302" s="563">
        <v>0</v>
      </c>
      <c r="Y302" s="563">
        <v>0</v>
      </c>
      <c r="Z302" s="563">
        <v>1220.81</v>
      </c>
      <c r="AA302" s="563">
        <v>0</v>
      </c>
      <c r="AB302" s="563">
        <v>0</v>
      </c>
      <c r="AC302" s="563">
        <v>0</v>
      </c>
      <c r="AD302" s="563"/>
      <c r="AE302" s="563">
        <v>259747.5</v>
      </c>
      <c r="AF302" s="564">
        <v>43825</v>
      </c>
      <c r="AG302" s="564">
        <v>46382</v>
      </c>
      <c r="AH302" s="563">
        <v>519495</v>
      </c>
      <c r="AI302" s="565">
        <f t="shared" si="9"/>
        <v>0.8246575342465754</v>
      </c>
      <c r="AJ302" s="565">
        <v>7.0054794520547903</v>
      </c>
      <c r="AK302" s="566">
        <v>5.6399999999999999E-2</v>
      </c>
      <c r="AL302" s="567">
        <f t="shared" si="10"/>
        <v>0.8246575342465754</v>
      </c>
      <c r="AM302" s="567">
        <v>7.0054794520547903</v>
      </c>
      <c r="AN302" s="568">
        <v>5.6399999999999999E-2</v>
      </c>
      <c r="AO302" s="562" t="s">
        <v>977</v>
      </c>
      <c r="AP302" s="562" t="s">
        <v>978</v>
      </c>
    </row>
    <row r="303" spans="1:42" s="562" customFormat="1" ht="12" x14ac:dyDescent="0.25">
      <c r="A303" s="562" t="s">
        <v>1493</v>
      </c>
      <c r="B303" s="562" t="s">
        <v>1492</v>
      </c>
      <c r="C303" s="562">
        <v>8</v>
      </c>
      <c r="D303" s="562" t="s">
        <v>30</v>
      </c>
      <c r="E303" s="562" t="s">
        <v>958</v>
      </c>
      <c r="F303" s="562" t="s">
        <v>959</v>
      </c>
      <c r="G303" s="562" t="s">
        <v>1207</v>
      </c>
      <c r="H303" s="562" t="s">
        <v>974</v>
      </c>
      <c r="I303" s="562" t="s">
        <v>1208</v>
      </c>
      <c r="J303" s="562" t="s">
        <v>4998</v>
      </c>
      <c r="K303" s="562" t="s">
        <v>1209</v>
      </c>
      <c r="L303" s="562" t="s">
        <v>964</v>
      </c>
      <c r="M303" s="562" t="s">
        <v>970</v>
      </c>
      <c r="N303" s="562">
        <v>1</v>
      </c>
      <c r="O303" s="562">
        <v>1</v>
      </c>
      <c r="P303" s="562">
        <v>1</v>
      </c>
      <c r="Q303" s="562">
        <v>1</v>
      </c>
      <c r="R303" s="562">
        <v>1</v>
      </c>
      <c r="S303" s="562">
        <v>1</v>
      </c>
      <c r="T303" s="562">
        <v>0</v>
      </c>
      <c r="U303" s="562">
        <v>0</v>
      </c>
      <c r="V303" s="562">
        <v>0</v>
      </c>
      <c r="W303" s="563">
        <v>31270</v>
      </c>
      <c r="X303" s="563">
        <v>0</v>
      </c>
      <c r="Y303" s="563">
        <v>0</v>
      </c>
      <c r="Z303" s="563">
        <v>154.53</v>
      </c>
      <c r="AA303" s="563">
        <v>0</v>
      </c>
      <c r="AB303" s="563">
        <v>0</v>
      </c>
      <c r="AC303" s="563">
        <v>0</v>
      </c>
      <c r="AD303" s="563"/>
      <c r="AE303" s="563">
        <v>31270</v>
      </c>
      <c r="AF303" s="564">
        <v>43825</v>
      </c>
      <c r="AG303" s="564">
        <v>46747</v>
      </c>
      <c r="AH303" s="563">
        <v>46905</v>
      </c>
      <c r="AI303" s="565">
        <f t="shared" si="9"/>
        <v>1.8246575342465754</v>
      </c>
      <c r="AJ303" s="565">
        <v>8.0054794520547894</v>
      </c>
      <c r="AK303" s="566">
        <v>5.9299999999999999E-2</v>
      </c>
      <c r="AL303" s="567">
        <f t="shared" si="10"/>
        <v>1.8246575342465754</v>
      </c>
      <c r="AM303" s="567">
        <v>8.0054794520547894</v>
      </c>
      <c r="AN303" s="568">
        <v>5.9299999999999999E-2</v>
      </c>
      <c r="AO303" s="562" t="s">
        <v>977</v>
      </c>
      <c r="AP303" s="562" t="s">
        <v>978</v>
      </c>
    </row>
    <row r="304" spans="1:42" s="562" customFormat="1" ht="12" x14ac:dyDescent="0.25">
      <c r="A304" s="562" t="s">
        <v>1494</v>
      </c>
      <c r="B304" s="562" t="s">
        <v>1492</v>
      </c>
      <c r="C304" s="562">
        <v>9</v>
      </c>
      <c r="D304" s="562" t="s">
        <v>30</v>
      </c>
      <c r="E304" s="562" t="s">
        <v>958</v>
      </c>
      <c r="F304" s="562" t="s">
        <v>959</v>
      </c>
      <c r="G304" s="562" t="s">
        <v>1207</v>
      </c>
      <c r="H304" s="562" t="s">
        <v>974</v>
      </c>
      <c r="I304" s="562" t="s">
        <v>1208</v>
      </c>
      <c r="J304" s="562" t="s">
        <v>4998</v>
      </c>
      <c r="K304" s="562" t="s">
        <v>1209</v>
      </c>
      <c r="L304" s="562" t="s">
        <v>964</v>
      </c>
      <c r="M304" s="562" t="s">
        <v>970</v>
      </c>
      <c r="N304" s="562">
        <v>1</v>
      </c>
      <c r="O304" s="562">
        <v>1</v>
      </c>
      <c r="P304" s="562">
        <v>1</v>
      </c>
      <c r="Q304" s="562">
        <v>1</v>
      </c>
      <c r="R304" s="562">
        <v>1</v>
      </c>
      <c r="S304" s="562">
        <v>1</v>
      </c>
      <c r="T304" s="562">
        <v>0</v>
      </c>
      <c r="U304" s="562">
        <v>0</v>
      </c>
      <c r="V304" s="562">
        <v>0</v>
      </c>
      <c r="W304" s="563">
        <v>154875</v>
      </c>
      <c r="X304" s="563">
        <v>0</v>
      </c>
      <c r="Y304" s="563">
        <v>0</v>
      </c>
      <c r="Z304" s="563">
        <v>801.48</v>
      </c>
      <c r="AA304" s="563">
        <v>0</v>
      </c>
      <c r="AB304" s="563">
        <v>0</v>
      </c>
      <c r="AC304" s="563">
        <v>0</v>
      </c>
      <c r="AD304" s="563"/>
      <c r="AE304" s="563">
        <v>154875</v>
      </c>
      <c r="AF304" s="564">
        <v>43825</v>
      </c>
      <c r="AG304" s="564">
        <v>47113</v>
      </c>
      <c r="AH304" s="563">
        <v>206500</v>
      </c>
      <c r="AI304" s="565">
        <f t="shared" si="9"/>
        <v>2.8273972602739725</v>
      </c>
      <c r="AJ304" s="565">
        <v>9.0082191780821894</v>
      </c>
      <c r="AK304" s="566">
        <v>6.2100000000000002E-2</v>
      </c>
      <c r="AL304" s="567">
        <f t="shared" si="10"/>
        <v>2.8273972602739725</v>
      </c>
      <c r="AM304" s="567">
        <v>9.0082191780821894</v>
      </c>
      <c r="AN304" s="568">
        <v>6.2100000000000002E-2</v>
      </c>
      <c r="AO304" s="562" t="s">
        <v>977</v>
      </c>
      <c r="AP304" s="562" t="s">
        <v>978</v>
      </c>
    </row>
    <row r="305" spans="1:42" s="562" customFormat="1" ht="12" x14ac:dyDescent="0.25">
      <c r="A305" s="562" t="s">
        <v>1495</v>
      </c>
      <c r="B305" s="562" t="s">
        <v>1496</v>
      </c>
      <c r="C305" s="562">
        <v>1</v>
      </c>
      <c r="D305" s="562" t="s">
        <v>30</v>
      </c>
      <c r="E305" s="562" t="s">
        <v>958</v>
      </c>
      <c r="F305" s="562" t="s">
        <v>959</v>
      </c>
      <c r="G305" s="562" t="s">
        <v>1207</v>
      </c>
      <c r="H305" s="562" t="s">
        <v>974</v>
      </c>
      <c r="I305" s="562" t="s">
        <v>1208</v>
      </c>
      <c r="J305" s="562" t="s">
        <v>4998</v>
      </c>
      <c r="K305" s="562" t="s">
        <v>1209</v>
      </c>
      <c r="L305" s="562" t="s">
        <v>964</v>
      </c>
      <c r="M305" s="562" t="s">
        <v>970</v>
      </c>
      <c r="N305" s="562">
        <v>1</v>
      </c>
      <c r="O305" s="562">
        <v>1</v>
      </c>
      <c r="P305" s="562">
        <v>1</v>
      </c>
      <c r="Q305" s="562">
        <v>1</v>
      </c>
      <c r="R305" s="562">
        <v>1</v>
      </c>
      <c r="S305" s="562">
        <v>1</v>
      </c>
      <c r="T305" s="562">
        <v>0</v>
      </c>
      <c r="U305" s="562">
        <v>0</v>
      </c>
      <c r="V305" s="562">
        <v>0</v>
      </c>
      <c r="W305" s="563">
        <v>26550</v>
      </c>
      <c r="X305" s="563">
        <v>0</v>
      </c>
      <c r="Y305" s="563">
        <v>0</v>
      </c>
      <c r="Z305" s="563">
        <v>124.78</v>
      </c>
      <c r="AA305" s="563">
        <v>0</v>
      </c>
      <c r="AB305" s="563">
        <v>0</v>
      </c>
      <c r="AC305" s="563">
        <v>0</v>
      </c>
      <c r="AD305" s="563"/>
      <c r="AE305" s="563">
        <v>26550</v>
      </c>
      <c r="AF305" s="564">
        <v>43825</v>
      </c>
      <c r="AG305" s="564">
        <v>46382</v>
      </c>
      <c r="AH305" s="563">
        <v>53100</v>
      </c>
      <c r="AI305" s="565">
        <f t="shared" si="9"/>
        <v>0.8246575342465754</v>
      </c>
      <c r="AJ305" s="565">
        <v>7.0054794520547903</v>
      </c>
      <c r="AK305" s="566">
        <v>5.6399999999999999E-2</v>
      </c>
      <c r="AL305" s="567">
        <f t="shared" si="10"/>
        <v>0.8246575342465754</v>
      </c>
      <c r="AM305" s="567">
        <v>7.0054794520547903</v>
      </c>
      <c r="AN305" s="568">
        <v>5.6399999999999999E-2</v>
      </c>
      <c r="AO305" s="562" t="s">
        <v>977</v>
      </c>
      <c r="AP305" s="562" t="s">
        <v>978</v>
      </c>
    </row>
    <row r="306" spans="1:42" s="562" customFormat="1" ht="12" x14ac:dyDescent="0.25">
      <c r="A306" s="562" t="s">
        <v>1497</v>
      </c>
      <c r="B306" s="562" t="s">
        <v>1498</v>
      </c>
      <c r="C306" s="562">
        <v>2</v>
      </c>
      <c r="D306" s="562" t="s">
        <v>30</v>
      </c>
      <c r="E306" s="562" t="s">
        <v>958</v>
      </c>
      <c r="F306" s="562" t="s">
        <v>959</v>
      </c>
      <c r="G306" s="562" t="s">
        <v>1207</v>
      </c>
      <c r="H306" s="562" t="s">
        <v>974</v>
      </c>
      <c r="I306" s="562" t="s">
        <v>1208</v>
      </c>
      <c r="J306" s="562" t="s">
        <v>4998</v>
      </c>
      <c r="K306" s="562" t="s">
        <v>1209</v>
      </c>
      <c r="L306" s="562" t="s">
        <v>964</v>
      </c>
      <c r="M306" s="562" t="s">
        <v>970</v>
      </c>
      <c r="N306" s="562">
        <v>1</v>
      </c>
      <c r="O306" s="562">
        <v>1</v>
      </c>
      <c r="P306" s="562">
        <v>1</v>
      </c>
      <c r="Q306" s="562">
        <v>1</v>
      </c>
      <c r="R306" s="562">
        <v>1</v>
      </c>
      <c r="S306" s="562">
        <v>1</v>
      </c>
      <c r="T306" s="562">
        <v>0</v>
      </c>
      <c r="U306" s="562">
        <v>0</v>
      </c>
      <c r="V306" s="562">
        <v>0</v>
      </c>
      <c r="W306" s="563">
        <v>23010</v>
      </c>
      <c r="X306" s="563">
        <v>0</v>
      </c>
      <c r="Y306" s="563">
        <v>0</v>
      </c>
      <c r="Z306" s="563">
        <v>108.15</v>
      </c>
      <c r="AA306" s="563">
        <v>0</v>
      </c>
      <c r="AB306" s="563">
        <v>0</v>
      </c>
      <c r="AC306" s="563">
        <v>0</v>
      </c>
      <c r="AD306" s="563"/>
      <c r="AE306" s="563">
        <v>23010</v>
      </c>
      <c r="AF306" s="564">
        <v>43825</v>
      </c>
      <c r="AG306" s="564">
        <v>46382</v>
      </c>
      <c r="AH306" s="563">
        <v>46020</v>
      </c>
      <c r="AI306" s="565">
        <f t="shared" si="9"/>
        <v>0.8246575342465754</v>
      </c>
      <c r="AJ306" s="565">
        <v>7.0054794520547903</v>
      </c>
      <c r="AK306" s="566">
        <v>5.6399999999999999E-2</v>
      </c>
      <c r="AL306" s="567">
        <f t="shared" si="10"/>
        <v>0.8246575342465754</v>
      </c>
      <c r="AM306" s="567">
        <v>7.0054794520547903</v>
      </c>
      <c r="AN306" s="568">
        <v>5.6399999999999999E-2</v>
      </c>
      <c r="AO306" s="562" t="s">
        <v>977</v>
      </c>
      <c r="AP306" s="562" t="s">
        <v>978</v>
      </c>
    </row>
    <row r="307" spans="1:42" s="562" customFormat="1" ht="12" x14ac:dyDescent="0.25">
      <c r="A307" s="562" t="s">
        <v>1499</v>
      </c>
      <c r="B307" s="562" t="s">
        <v>1498</v>
      </c>
      <c r="C307" s="562">
        <v>3</v>
      </c>
      <c r="D307" s="562" t="s">
        <v>30</v>
      </c>
      <c r="E307" s="562" t="s">
        <v>958</v>
      </c>
      <c r="F307" s="562" t="s">
        <v>959</v>
      </c>
      <c r="G307" s="562" t="s">
        <v>1207</v>
      </c>
      <c r="H307" s="562" t="s">
        <v>974</v>
      </c>
      <c r="I307" s="562" t="s">
        <v>1208</v>
      </c>
      <c r="J307" s="562" t="s">
        <v>4998</v>
      </c>
      <c r="K307" s="562" t="s">
        <v>1209</v>
      </c>
      <c r="L307" s="562" t="s">
        <v>964</v>
      </c>
      <c r="M307" s="562" t="s">
        <v>970</v>
      </c>
      <c r="N307" s="562">
        <v>1</v>
      </c>
      <c r="O307" s="562">
        <v>1</v>
      </c>
      <c r="P307" s="562">
        <v>1</v>
      </c>
      <c r="Q307" s="562">
        <v>1</v>
      </c>
      <c r="R307" s="562">
        <v>1</v>
      </c>
      <c r="S307" s="562">
        <v>1</v>
      </c>
      <c r="T307" s="562">
        <v>0</v>
      </c>
      <c r="U307" s="562">
        <v>0</v>
      </c>
      <c r="V307" s="562">
        <v>0</v>
      </c>
      <c r="W307" s="563">
        <v>28516.66</v>
      </c>
      <c r="X307" s="563">
        <v>0</v>
      </c>
      <c r="Y307" s="563">
        <v>0</v>
      </c>
      <c r="Z307" s="563">
        <v>140.91999999999999</v>
      </c>
      <c r="AA307" s="563">
        <v>0</v>
      </c>
      <c r="AB307" s="563">
        <v>0</v>
      </c>
      <c r="AC307" s="563">
        <v>0</v>
      </c>
      <c r="AD307" s="563"/>
      <c r="AE307" s="563">
        <v>28516.66</v>
      </c>
      <c r="AF307" s="564">
        <v>43825</v>
      </c>
      <c r="AG307" s="564">
        <v>46747</v>
      </c>
      <c r="AH307" s="563">
        <v>42775</v>
      </c>
      <c r="AI307" s="565">
        <f t="shared" si="9"/>
        <v>1.8246575342465754</v>
      </c>
      <c r="AJ307" s="565">
        <v>8.0054794520547894</v>
      </c>
      <c r="AK307" s="566">
        <v>5.9299999999999999E-2</v>
      </c>
      <c r="AL307" s="567">
        <f t="shared" si="10"/>
        <v>1.8246575342465754</v>
      </c>
      <c r="AM307" s="567">
        <v>8.0054794520547894</v>
      </c>
      <c r="AN307" s="568">
        <v>5.9299999999999999E-2</v>
      </c>
      <c r="AO307" s="562" t="s">
        <v>977</v>
      </c>
      <c r="AP307" s="562" t="s">
        <v>978</v>
      </c>
    </row>
    <row r="308" spans="1:42" s="562" customFormat="1" ht="12" x14ac:dyDescent="0.25">
      <c r="A308" s="562" t="s">
        <v>1500</v>
      </c>
      <c r="B308" s="562" t="s">
        <v>1498</v>
      </c>
      <c r="C308" s="562">
        <v>4</v>
      </c>
      <c r="D308" s="562" t="s">
        <v>30</v>
      </c>
      <c r="E308" s="562" t="s">
        <v>958</v>
      </c>
      <c r="F308" s="562" t="s">
        <v>959</v>
      </c>
      <c r="G308" s="562" t="s">
        <v>1207</v>
      </c>
      <c r="H308" s="562" t="s">
        <v>974</v>
      </c>
      <c r="I308" s="562" t="s">
        <v>1208</v>
      </c>
      <c r="J308" s="562" t="s">
        <v>4998</v>
      </c>
      <c r="K308" s="562" t="s">
        <v>1209</v>
      </c>
      <c r="L308" s="562" t="s">
        <v>964</v>
      </c>
      <c r="M308" s="562" t="s">
        <v>970</v>
      </c>
      <c r="N308" s="562">
        <v>1</v>
      </c>
      <c r="O308" s="562">
        <v>1</v>
      </c>
      <c r="P308" s="562">
        <v>1</v>
      </c>
      <c r="Q308" s="562">
        <v>1</v>
      </c>
      <c r="R308" s="562">
        <v>1</v>
      </c>
      <c r="S308" s="562">
        <v>1</v>
      </c>
      <c r="T308" s="562">
        <v>0</v>
      </c>
      <c r="U308" s="562">
        <v>0</v>
      </c>
      <c r="V308" s="562">
        <v>0</v>
      </c>
      <c r="W308" s="563">
        <v>61065</v>
      </c>
      <c r="X308" s="563">
        <v>0</v>
      </c>
      <c r="Y308" s="563">
        <v>0</v>
      </c>
      <c r="Z308" s="563">
        <v>316.01</v>
      </c>
      <c r="AA308" s="563">
        <v>0</v>
      </c>
      <c r="AB308" s="563">
        <v>0</v>
      </c>
      <c r="AC308" s="563">
        <v>0</v>
      </c>
      <c r="AD308" s="563"/>
      <c r="AE308" s="563">
        <v>61065</v>
      </c>
      <c r="AF308" s="564">
        <v>43825</v>
      </c>
      <c r="AG308" s="564">
        <v>47113</v>
      </c>
      <c r="AH308" s="563">
        <v>81420</v>
      </c>
      <c r="AI308" s="565">
        <f t="shared" si="9"/>
        <v>2.8273972602739725</v>
      </c>
      <c r="AJ308" s="565">
        <v>9.0082191780821894</v>
      </c>
      <c r="AK308" s="566">
        <v>6.2100000000000002E-2</v>
      </c>
      <c r="AL308" s="567">
        <f t="shared" si="10"/>
        <v>2.8273972602739725</v>
      </c>
      <c r="AM308" s="567">
        <v>9.0082191780821894</v>
      </c>
      <c r="AN308" s="568">
        <v>6.2100000000000002E-2</v>
      </c>
      <c r="AO308" s="562" t="s">
        <v>977</v>
      </c>
      <c r="AP308" s="562" t="s">
        <v>978</v>
      </c>
    </row>
    <row r="309" spans="1:42" s="562" customFormat="1" ht="12" x14ac:dyDescent="0.25">
      <c r="A309" s="562" t="s">
        <v>1025</v>
      </c>
      <c r="B309" s="562" t="s">
        <v>1026</v>
      </c>
      <c r="C309" s="562">
        <v>1</v>
      </c>
      <c r="D309" s="562" t="s">
        <v>30</v>
      </c>
      <c r="E309" s="562" t="s">
        <v>958</v>
      </c>
      <c r="F309" s="562" t="s">
        <v>959</v>
      </c>
      <c r="G309" s="562" t="s">
        <v>973</v>
      </c>
      <c r="H309" s="562" t="s">
        <v>974</v>
      </c>
      <c r="I309" s="562" t="s">
        <v>975</v>
      </c>
      <c r="J309" s="562" t="s">
        <v>4998</v>
      </c>
      <c r="K309" s="562" t="s">
        <v>976</v>
      </c>
      <c r="L309" s="562" t="s">
        <v>964</v>
      </c>
      <c r="M309" s="562" t="s">
        <v>970</v>
      </c>
      <c r="N309" s="562">
        <v>1</v>
      </c>
      <c r="O309" s="562">
        <v>1</v>
      </c>
      <c r="P309" s="562">
        <v>1</v>
      </c>
      <c r="Q309" s="562">
        <v>1</v>
      </c>
      <c r="R309" s="562">
        <v>1</v>
      </c>
      <c r="S309" s="562">
        <v>1</v>
      </c>
      <c r="T309" s="562">
        <v>0</v>
      </c>
      <c r="U309" s="562">
        <v>0</v>
      </c>
      <c r="V309" s="562">
        <v>0</v>
      </c>
      <c r="W309" s="563">
        <v>3000000</v>
      </c>
      <c r="X309" s="563">
        <v>0</v>
      </c>
      <c r="Y309" s="563">
        <v>0</v>
      </c>
      <c r="Z309" s="563">
        <v>0</v>
      </c>
      <c r="AA309" s="563">
        <v>0</v>
      </c>
      <c r="AB309" s="563">
        <v>0</v>
      </c>
      <c r="AC309" s="563">
        <v>0</v>
      </c>
      <c r="AD309" s="563"/>
      <c r="AE309" s="563">
        <v>3000000</v>
      </c>
      <c r="AF309" s="564">
        <v>43826</v>
      </c>
      <c r="AG309" s="564">
        <v>46383</v>
      </c>
      <c r="AH309" s="563">
        <v>3000000</v>
      </c>
      <c r="AI309" s="565">
        <f t="shared" si="9"/>
        <v>0.82739726027397265</v>
      </c>
      <c r="AJ309" s="565">
        <v>7.0054794520547903</v>
      </c>
      <c r="AK309" s="566">
        <v>8.5000000000000006E-2</v>
      </c>
      <c r="AL309" s="567">
        <f t="shared" si="10"/>
        <v>0.82739726027397265</v>
      </c>
      <c r="AM309" s="567">
        <v>7.0054794520547903</v>
      </c>
      <c r="AN309" s="568">
        <v>8.5000000000000006E-2</v>
      </c>
      <c r="AO309" s="562" t="s">
        <v>977</v>
      </c>
      <c r="AP309" s="562" t="s">
        <v>978</v>
      </c>
    </row>
    <row r="310" spans="1:42" s="562" customFormat="1" ht="12" x14ac:dyDescent="0.25">
      <c r="A310" s="562" t="s">
        <v>1027</v>
      </c>
      <c r="B310" s="562" t="s">
        <v>1028</v>
      </c>
      <c r="C310" s="562">
        <v>1</v>
      </c>
      <c r="D310" s="562" t="s">
        <v>30</v>
      </c>
      <c r="E310" s="562" t="s">
        <v>958</v>
      </c>
      <c r="F310" s="562" t="s">
        <v>959</v>
      </c>
      <c r="G310" s="562" t="s">
        <v>973</v>
      </c>
      <c r="H310" s="562" t="s">
        <v>974</v>
      </c>
      <c r="I310" s="562" t="s">
        <v>975</v>
      </c>
      <c r="J310" s="562" t="s">
        <v>4998</v>
      </c>
      <c r="K310" s="562" t="s">
        <v>976</v>
      </c>
      <c r="L310" s="562" t="s">
        <v>964</v>
      </c>
      <c r="M310" s="562" t="s">
        <v>970</v>
      </c>
      <c r="N310" s="562">
        <v>1</v>
      </c>
      <c r="O310" s="562">
        <v>1</v>
      </c>
      <c r="P310" s="562">
        <v>1</v>
      </c>
      <c r="Q310" s="562">
        <v>1</v>
      </c>
      <c r="R310" s="562">
        <v>1</v>
      </c>
      <c r="S310" s="562">
        <v>1</v>
      </c>
      <c r="T310" s="562">
        <v>0</v>
      </c>
      <c r="U310" s="562">
        <v>0</v>
      </c>
      <c r="V310" s="562">
        <v>0</v>
      </c>
      <c r="W310" s="563">
        <v>1500000</v>
      </c>
      <c r="X310" s="563">
        <v>0</v>
      </c>
      <c r="Y310" s="563">
        <v>0</v>
      </c>
      <c r="Z310" s="563">
        <v>0</v>
      </c>
      <c r="AA310" s="563">
        <v>0</v>
      </c>
      <c r="AB310" s="563">
        <v>0</v>
      </c>
      <c r="AC310" s="563">
        <v>0</v>
      </c>
      <c r="AD310" s="563"/>
      <c r="AE310" s="563">
        <v>1500000</v>
      </c>
      <c r="AF310" s="564">
        <v>43826</v>
      </c>
      <c r="AG310" s="564">
        <v>46383</v>
      </c>
      <c r="AH310" s="563">
        <v>1500000</v>
      </c>
      <c r="AI310" s="565">
        <f t="shared" si="9"/>
        <v>0.82739726027397265</v>
      </c>
      <c r="AJ310" s="565">
        <v>7.0054794520547903</v>
      </c>
      <c r="AK310" s="566">
        <v>8.5000000000000006E-2</v>
      </c>
      <c r="AL310" s="567">
        <f t="shared" si="10"/>
        <v>0.82739726027397265</v>
      </c>
      <c r="AM310" s="567">
        <v>7.0054794520547903</v>
      </c>
      <c r="AN310" s="568">
        <v>8.5000000000000006E-2</v>
      </c>
      <c r="AO310" s="562" t="s">
        <v>977</v>
      </c>
      <c r="AP310" s="562" t="s">
        <v>978</v>
      </c>
    </row>
    <row r="311" spans="1:42" s="562" customFormat="1" ht="12" x14ac:dyDescent="0.25">
      <c r="A311" s="562" t="s">
        <v>1029</v>
      </c>
      <c r="B311" s="562" t="s">
        <v>1030</v>
      </c>
      <c r="C311" s="562">
        <v>1</v>
      </c>
      <c r="D311" s="562" t="s">
        <v>30</v>
      </c>
      <c r="E311" s="562" t="s">
        <v>958</v>
      </c>
      <c r="F311" s="562" t="s">
        <v>959</v>
      </c>
      <c r="G311" s="562" t="s">
        <v>973</v>
      </c>
      <c r="H311" s="562" t="s">
        <v>974</v>
      </c>
      <c r="I311" s="562" t="s">
        <v>975</v>
      </c>
      <c r="J311" s="562" t="s">
        <v>4998</v>
      </c>
      <c r="K311" s="562" t="s">
        <v>976</v>
      </c>
      <c r="L311" s="562" t="s">
        <v>964</v>
      </c>
      <c r="M311" s="562" t="s">
        <v>970</v>
      </c>
      <c r="N311" s="562">
        <v>1</v>
      </c>
      <c r="O311" s="562">
        <v>1</v>
      </c>
      <c r="P311" s="562">
        <v>1</v>
      </c>
      <c r="Q311" s="562">
        <v>1</v>
      </c>
      <c r="R311" s="562">
        <v>1</v>
      </c>
      <c r="S311" s="562">
        <v>1</v>
      </c>
      <c r="T311" s="562">
        <v>0</v>
      </c>
      <c r="U311" s="562">
        <v>0</v>
      </c>
      <c r="V311" s="562">
        <v>0</v>
      </c>
      <c r="W311" s="563">
        <v>1000000</v>
      </c>
      <c r="X311" s="563">
        <v>0</v>
      </c>
      <c r="Y311" s="563">
        <v>0</v>
      </c>
      <c r="Z311" s="563">
        <v>0</v>
      </c>
      <c r="AA311" s="563">
        <v>0</v>
      </c>
      <c r="AB311" s="563">
        <v>0</v>
      </c>
      <c r="AC311" s="563">
        <v>0</v>
      </c>
      <c r="AD311" s="563"/>
      <c r="AE311" s="563">
        <v>1000000</v>
      </c>
      <c r="AF311" s="564">
        <v>43826</v>
      </c>
      <c r="AG311" s="564">
        <v>46383</v>
      </c>
      <c r="AH311" s="563">
        <v>1000000</v>
      </c>
      <c r="AI311" s="565">
        <f t="shared" si="9"/>
        <v>0.82739726027397265</v>
      </c>
      <c r="AJ311" s="565">
        <v>7.0054794520547903</v>
      </c>
      <c r="AK311" s="566">
        <v>8.5000000000000006E-2</v>
      </c>
      <c r="AL311" s="567">
        <f t="shared" si="10"/>
        <v>0.82739726027397265</v>
      </c>
      <c r="AM311" s="567">
        <v>7.0054794520547903</v>
      </c>
      <c r="AN311" s="568">
        <v>8.5000000000000006E-2</v>
      </c>
      <c r="AO311" s="562" t="s">
        <v>977</v>
      </c>
      <c r="AP311" s="562" t="s">
        <v>978</v>
      </c>
    </row>
    <row r="312" spans="1:42" s="562" customFormat="1" ht="12" x14ac:dyDescent="0.25">
      <c r="A312" s="562" t="s">
        <v>1031</v>
      </c>
      <c r="B312" s="562" t="s">
        <v>1032</v>
      </c>
      <c r="C312" s="562">
        <v>1</v>
      </c>
      <c r="D312" s="562" t="s">
        <v>30</v>
      </c>
      <c r="E312" s="562" t="s">
        <v>958</v>
      </c>
      <c r="F312" s="562" t="s">
        <v>959</v>
      </c>
      <c r="G312" s="562" t="s">
        <v>973</v>
      </c>
      <c r="H312" s="562" t="s">
        <v>974</v>
      </c>
      <c r="I312" s="562" t="s">
        <v>975</v>
      </c>
      <c r="J312" s="562" t="s">
        <v>4998</v>
      </c>
      <c r="K312" s="562" t="s">
        <v>976</v>
      </c>
      <c r="L312" s="562" t="s">
        <v>964</v>
      </c>
      <c r="M312" s="562" t="s">
        <v>970</v>
      </c>
      <c r="N312" s="562">
        <v>1</v>
      </c>
      <c r="O312" s="562">
        <v>1</v>
      </c>
      <c r="P312" s="562">
        <v>1</v>
      </c>
      <c r="Q312" s="562">
        <v>1</v>
      </c>
      <c r="R312" s="562">
        <v>1</v>
      </c>
      <c r="S312" s="562">
        <v>1</v>
      </c>
      <c r="T312" s="562">
        <v>0</v>
      </c>
      <c r="U312" s="562">
        <v>0</v>
      </c>
      <c r="V312" s="562">
        <v>0</v>
      </c>
      <c r="W312" s="563">
        <v>1000000</v>
      </c>
      <c r="X312" s="563">
        <v>0</v>
      </c>
      <c r="Y312" s="563">
        <v>0</v>
      </c>
      <c r="Z312" s="563">
        <v>0</v>
      </c>
      <c r="AA312" s="563">
        <v>0</v>
      </c>
      <c r="AB312" s="563">
        <v>0</v>
      </c>
      <c r="AC312" s="563">
        <v>0</v>
      </c>
      <c r="AD312" s="563"/>
      <c r="AE312" s="563">
        <v>1000000</v>
      </c>
      <c r="AF312" s="564">
        <v>43826</v>
      </c>
      <c r="AG312" s="564">
        <v>46383</v>
      </c>
      <c r="AH312" s="563">
        <v>1000000</v>
      </c>
      <c r="AI312" s="565">
        <f t="shared" si="9"/>
        <v>0.82739726027397265</v>
      </c>
      <c r="AJ312" s="565">
        <v>7.0054794520547903</v>
      </c>
      <c r="AK312" s="566">
        <v>8.5000000000000006E-2</v>
      </c>
      <c r="AL312" s="567">
        <f t="shared" si="10"/>
        <v>0.82739726027397265</v>
      </c>
      <c r="AM312" s="567">
        <v>7.0054794520547903</v>
      </c>
      <c r="AN312" s="568">
        <v>8.5000000000000006E-2</v>
      </c>
      <c r="AO312" s="562" t="s">
        <v>977</v>
      </c>
      <c r="AP312" s="562" t="s">
        <v>978</v>
      </c>
    </row>
    <row r="313" spans="1:42" s="562" customFormat="1" ht="12" x14ac:dyDescent="0.25">
      <c r="A313" s="562" t="s">
        <v>1501</v>
      </c>
      <c r="B313" s="562" t="s">
        <v>1502</v>
      </c>
      <c r="C313" s="562">
        <v>7</v>
      </c>
      <c r="D313" s="562" t="s">
        <v>30</v>
      </c>
      <c r="E313" s="562" t="s">
        <v>958</v>
      </c>
      <c r="F313" s="562" t="s">
        <v>959</v>
      </c>
      <c r="G313" s="562" t="s">
        <v>1207</v>
      </c>
      <c r="H313" s="562" t="s">
        <v>974</v>
      </c>
      <c r="I313" s="562" t="s">
        <v>1208</v>
      </c>
      <c r="J313" s="562" t="s">
        <v>4998</v>
      </c>
      <c r="K313" s="562" t="s">
        <v>1209</v>
      </c>
      <c r="L313" s="562" t="s">
        <v>964</v>
      </c>
      <c r="M313" s="562" t="s">
        <v>970</v>
      </c>
      <c r="N313" s="562">
        <v>1</v>
      </c>
      <c r="O313" s="562">
        <v>1</v>
      </c>
      <c r="P313" s="562">
        <v>1</v>
      </c>
      <c r="Q313" s="562">
        <v>1</v>
      </c>
      <c r="R313" s="562">
        <v>1</v>
      </c>
      <c r="S313" s="562">
        <v>1</v>
      </c>
      <c r="T313" s="562">
        <v>0</v>
      </c>
      <c r="U313" s="562">
        <v>0</v>
      </c>
      <c r="V313" s="562">
        <v>0</v>
      </c>
      <c r="W313" s="563">
        <v>1227642.5</v>
      </c>
      <c r="X313" s="563">
        <v>0</v>
      </c>
      <c r="Y313" s="563">
        <v>0</v>
      </c>
      <c r="Z313" s="563">
        <v>5769.92</v>
      </c>
      <c r="AA313" s="563">
        <v>0</v>
      </c>
      <c r="AB313" s="563">
        <v>0</v>
      </c>
      <c r="AC313" s="563">
        <v>0</v>
      </c>
      <c r="AD313" s="563"/>
      <c r="AE313" s="563">
        <v>1227642.5</v>
      </c>
      <c r="AF313" s="564">
        <v>43826</v>
      </c>
      <c r="AG313" s="564">
        <v>46383</v>
      </c>
      <c r="AH313" s="563">
        <v>2455285</v>
      </c>
      <c r="AI313" s="565">
        <f t="shared" si="9"/>
        <v>0.82739726027397265</v>
      </c>
      <c r="AJ313" s="565">
        <v>7.0054794520547903</v>
      </c>
      <c r="AK313" s="566">
        <v>5.6399999999999999E-2</v>
      </c>
      <c r="AL313" s="567">
        <f t="shared" si="10"/>
        <v>0.82739726027397265</v>
      </c>
      <c r="AM313" s="567">
        <v>7.0054794520547903</v>
      </c>
      <c r="AN313" s="568">
        <v>5.6399999999999999E-2</v>
      </c>
      <c r="AO313" s="562" t="s">
        <v>977</v>
      </c>
      <c r="AP313" s="562" t="s">
        <v>978</v>
      </c>
    </row>
    <row r="314" spans="1:42" s="562" customFormat="1" ht="12" x14ac:dyDescent="0.25">
      <c r="A314" s="562" t="s">
        <v>1503</v>
      </c>
      <c r="B314" s="562" t="s">
        <v>1502</v>
      </c>
      <c r="C314" s="562">
        <v>8</v>
      </c>
      <c r="D314" s="562" t="s">
        <v>30</v>
      </c>
      <c r="E314" s="562" t="s">
        <v>958</v>
      </c>
      <c r="F314" s="562" t="s">
        <v>959</v>
      </c>
      <c r="G314" s="562" t="s">
        <v>1207</v>
      </c>
      <c r="H314" s="562" t="s">
        <v>974</v>
      </c>
      <c r="I314" s="562" t="s">
        <v>1208</v>
      </c>
      <c r="J314" s="562" t="s">
        <v>4998</v>
      </c>
      <c r="K314" s="562" t="s">
        <v>1209</v>
      </c>
      <c r="L314" s="562" t="s">
        <v>964</v>
      </c>
      <c r="M314" s="562" t="s">
        <v>970</v>
      </c>
      <c r="N314" s="562">
        <v>1</v>
      </c>
      <c r="O314" s="562">
        <v>1</v>
      </c>
      <c r="P314" s="562">
        <v>1</v>
      </c>
      <c r="Q314" s="562">
        <v>1</v>
      </c>
      <c r="R314" s="562">
        <v>1</v>
      </c>
      <c r="S314" s="562">
        <v>1</v>
      </c>
      <c r="T314" s="562">
        <v>0</v>
      </c>
      <c r="U314" s="562">
        <v>0</v>
      </c>
      <c r="V314" s="562">
        <v>0</v>
      </c>
      <c r="W314" s="563">
        <v>723143.33</v>
      </c>
      <c r="X314" s="563">
        <v>0</v>
      </c>
      <c r="Y314" s="563">
        <v>0</v>
      </c>
      <c r="Z314" s="563">
        <v>3573.53</v>
      </c>
      <c r="AA314" s="563">
        <v>0</v>
      </c>
      <c r="AB314" s="563">
        <v>0</v>
      </c>
      <c r="AC314" s="563">
        <v>0</v>
      </c>
      <c r="AD314" s="563"/>
      <c r="AE314" s="563">
        <v>723143.33</v>
      </c>
      <c r="AF314" s="564">
        <v>43826</v>
      </c>
      <c r="AG314" s="564">
        <v>46748</v>
      </c>
      <c r="AH314" s="563">
        <v>1084715</v>
      </c>
      <c r="AI314" s="565">
        <f t="shared" si="9"/>
        <v>1.8273972602739725</v>
      </c>
      <c r="AJ314" s="565">
        <v>8.0054794520547894</v>
      </c>
      <c r="AK314" s="566">
        <v>5.9299999999999999E-2</v>
      </c>
      <c r="AL314" s="567">
        <f t="shared" si="10"/>
        <v>1.8273972602739725</v>
      </c>
      <c r="AM314" s="567">
        <v>8.0054794520547894</v>
      </c>
      <c r="AN314" s="568">
        <v>5.9299999999999999E-2</v>
      </c>
      <c r="AO314" s="562" t="s">
        <v>977</v>
      </c>
      <c r="AP314" s="562" t="s">
        <v>978</v>
      </c>
    </row>
    <row r="315" spans="1:42" s="562" customFormat="1" ht="12" x14ac:dyDescent="0.25">
      <c r="A315" s="562" t="s">
        <v>1504</v>
      </c>
      <c r="B315" s="562" t="s">
        <v>1502</v>
      </c>
      <c r="C315" s="562">
        <v>9</v>
      </c>
      <c r="D315" s="562" t="s">
        <v>30</v>
      </c>
      <c r="E315" s="562" t="s">
        <v>958</v>
      </c>
      <c r="F315" s="562" t="s">
        <v>959</v>
      </c>
      <c r="G315" s="562" t="s">
        <v>1207</v>
      </c>
      <c r="H315" s="562" t="s">
        <v>974</v>
      </c>
      <c r="I315" s="562" t="s">
        <v>1208</v>
      </c>
      <c r="J315" s="562" t="s">
        <v>4998</v>
      </c>
      <c r="K315" s="562" t="s">
        <v>1209</v>
      </c>
      <c r="L315" s="562" t="s">
        <v>964</v>
      </c>
      <c r="M315" s="562" t="s">
        <v>970</v>
      </c>
      <c r="N315" s="562">
        <v>1</v>
      </c>
      <c r="O315" s="562">
        <v>1</v>
      </c>
      <c r="P315" s="562">
        <v>1</v>
      </c>
      <c r="Q315" s="562">
        <v>1</v>
      </c>
      <c r="R315" s="562">
        <v>1</v>
      </c>
      <c r="S315" s="562">
        <v>1</v>
      </c>
      <c r="T315" s="562">
        <v>0</v>
      </c>
      <c r="U315" s="562">
        <v>0</v>
      </c>
      <c r="V315" s="562">
        <v>0</v>
      </c>
      <c r="W315" s="563">
        <v>39825</v>
      </c>
      <c r="X315" s="563">
        <v>0</v>
      </c>
      <c r="Y315" s="563">
        <v>0</v>
      </c>
      <c r="Z315" s="563">
        <v>206.09</v>
      </c>
      <c r="AA315" s="563">
        <v>0</v>
      </c>
      <c r="AB315" s="563">
        <v>0</v>
      </c>
      <c r="AC315" s="563">
        <v>0</v>
      </c>
      <c r="AD315" s="563"/>
      <c r="AE315" s="563">
        <v>39825</v>
      </c>
      <c r="AF315" s="564">
        <v>43826</v>
      </c>
      <c r="AG315" s="564">
        <v>47114</v>
      </c>
      <c r="AH315" s="563">
        <v>53100</v>
      </c>
      <c r="AI315" s="565">
        <f t="shared" si="9"/>
        <v>2.8301369863013699</v>
      </c>
      <c r="AJ315" s="565">
        <v>9.0082191780821894</v>
      </c>
      <c r="AK315" s="566">
        <v>6.2100000000000002E-2</v>
      </c>
      <c r="AL315" s="567">
        <f t="shared" si="10"/>
        <v>2.8301369863013699</v>
      </c>
      <c r="AM315" s="567">
        <v>9.0082191780821894</v>
      </c>
      <c r="AN315" s="568">
        <v>6.2100000000000002E-2</v>
      </c>
      <c r="AO315" s="562" t="s">
        <v>977</v>
      </c>
      <c r="AP315" s="562" t="s">
        <v>978</v>
      </c>
    </row>
    <row r="316" spans="1:42" s="562" customFormat="1" ht="12" x14ac:dyDescent="0.25">
      <c r="A316" s="562" t="s">
        <v>1033</v>
      </c>
      <c r="B316" s="562" t="s">
        <v>1034</v>
      </c>
      <c r="C316" s="562">
        <v>1</v>
      </c>
      <c r="D316" s="562" t="s">
        <v>30</v>
      </c>
      <c r="E316" s="562" t="s">
        <v>958</v>
      </c>
      <c r="F316" s="562" t="s">
        <v>959</v>
      </c>
      <c r="G316" s="562" t="s">
        <v>973</v>
      </c>
      <c r="H316" s="562" t="s">
        <v>974</v>
      </c>
      <c r="I316" s="562" t="s">
        <v>975</v>
      </c>
      <c r="J316" s="562" t="s">
        <v>4998</v>
      </c>
      <c r="K316" s="562" t="s">
        <v>976</v>
      </c>
      <c r="L316" s="562" t="s">
        <v>964</v>
      </c>
      <c r="M316" s="562" t="s">
        <v>970</v>
      </c>
      <c r="N316" s="562">
        <v>1</v>
      </c>
      <c r="O316" s="562">
        <v>1</v>
      </c>
      <c r="P316" s="562">
        <v>1</v>
      </c>
      <c r="Q316" s="562">
        <v>1</v>
      </c>
      <c r="R316" s="562">
        <v>1</v>
      </c>
      <c r="S316" s="562">
        <v>1</v>
      </c>
      <c r="T316" s="562">
        <v>0</v>
      </c>
      <c r="U316" s="562">
        <v>0</v>
      </c>
      <c r="V316" s="562">
        <v>0</v>
      </c>
      <c r="W316" s="563">
        <v>155000</v>
      </c>
      <c r="X316" s="563">
        <v>0</v>
      </c>
      <c r="Y316" s="563">
        <v>0</v>
      </c>
      <c r="Z316" s="563">
        <v>0</v>
      </c>
      <c r="AA316" s="563">
        <v>0</v>
      </c>
      <c r="AB316" s="563">
        <v>0</v>
      </c>
      <c r="AC316" s="563">
        <v>0</v>
      </c>
      <c r="AD316" s="563"/>
      <c r="AE316" s="563">
        <v>155000</v>
      </c>
      <c r="AF316" s="564">
        <v>43826</v>
      </c>
      <c r="AG316" s="564">
        <v>46383</v>
      </c>
      <c r="AH316" s="563">
        <v>155000</v>
      </c>
      <c r="AI316" s="565">
        <f t="shared" si="9"/>
        <v>0.82739726027397265</v>
      </c>
      <c r="AJ316" s="565">
        <v>7.0054794520547903</v>
      </c>
      <c r="AK316" s="566">
        <v>8.5000000000000006E-2</v>
      </c>
      <c r="AL316" s="567">
        <f t="shared" si="10"/>
        <v>0.82739726027397265</v>
      </c>
      <c r="AM316" s="567">
        <v>7.0054794520547903</v>
      </c>
      <c r="AN316" s="568">
        <v>8.5000000000000006E-2</v>
      </c>
      <c r="AO316" s="562" t="s">
        <v>977</v>
      </c>
      <c r="AP316" s="562" t="s">
        <v>978</v>
      </c>
    </row>
    <row r="317" spans="1:42" s="562" customFormat="1" ht="12" x14ac:dyDescent="0.25">
      <c r="A317" s="562" t="s">
        <v>1035</v>
      </c>
      <c r="B317" s="562" t="s">
        <v>1036</v>
      </c>
      <c r="C317" s="562">
        <v>1</v>
      </c>
      <c r="D317" s="562" t="s">
        <v>30</v>
      </c>
      <c r="E317" s="562" t="s">
        <v>958</v>
      </c>
      <c r="F317" s="562" t="s">
        <v>959</v>
      </c>
      <c r="G317" s="562" t="s">
        <v>973</v>
      </c>
      <c r="H317" s="562" t="s">
        <v>974</v>
      </c>
      <c r="I317" s="562" t="s">
        <v>975</v>
      </c>
      <c r="J317" s="562" t="s">
        <v>4998</v>
      </c>
      <c r="K317" s="562" t="s">
        <v>976</v>
      </c>
      <c r="L317" s="562" t="s">
        <v>964</v>
      </c>
      <c r="M317" s="562" t="s">
        <v>970</v>
      </c>
      <c r="N317" s="562">
        <v>1</v>
      </c>
      <c r="O317" s="562">
        <v>1</v>
      </c>
      <c r="P317" s="562">
        <v>1</v>
      </c>
      <c r="Q317" s="562">
        <v>1</v>
      </c>
      <c r="R317" s="562">
        <v>1</v>
      </c>
      <c r="S317" s="562">
        <v>1</v>
      </c>
      <c r="T317" s="562">
        <v>0</v>
      </c>
      <c r="U317" s="562">
        <v>0</v>
      </c>
      <c r="V317" s="562">
        <v>0</v>
      </c>
      <c r="W317" s="563">
        <v>390000</v>
      </c>
      <c r="X317" s="563">
        <v>0</v>
      </c>
      <c r="Y317" s="563">
        <v>0</v>
      </c>
      <c r="Z317" s="563">
        <v>0</v>
      </c>
      <c r="AA317" s="563">
        <v>0</v>
      </c>
      <c r="AB317" s="563">
        <v>0</v>
      </c>
      <c r="AC317" s="563">
        <v>0</v>
      </c>
      <c r="AD317" s="563"/>
      <c r="AE317" s="563">
        <v>390000</v>
      </c>
      <c r="AF317" s="564">
        <v>43826</v>
      </c>
      <c r="AG317" s="564">
        <v>46383</v>
      </c>
      <c r="AH317" s="563">
        <v>390000</v>
      </c>
      <c r="AI317" s="565">
        <f t="shared" si="9"/>
        <v>0.82739726027397265</v>
      </c>
      <c r="AJ317" s="565">
        <v>7.0054794520547903</v>
      </c>
      <c r="AK317" s="566">
        <v>8.5000000000000006E-2</v>
      </c>
      <c r="AL317" s="567">
        <f t="shared" si="10"/>
        <v>0.82739726027397265</v>
      </c>
      <c r="AM317" s="567">
        <v>7.0054794520547903</v>
      </c>
      <c r="AN317" s="568">
        <v>8.5000000000000006E-2</v>
      </c>
      <c r="AO317" s="562" t="s">
        <v>977</v>
      </c>
      <c r="AP317" s="562" t="s">
        <v>978</v>
      </c>
    </row>
    <row r="318" spans="1:42" s="562" customFormat="1" ht="12" x14ac:dyDescent="0.25">
      <c r="A318" s="562" t="s">
        <v>1037</v>
      </c>
      <c r="B318" s="562" t="s">
        <v>1038</v>
      </c>
      <c r="C318" s="562">
        <v>1</v>
      </c>
      <c r="D318" s="562" t="s">
        <v>30</v>
      </c>
      <c r="E318" s="562" t="s">
        <v>958</v>
      </c>
      <c r="F318" s="562" t="s">
        <v>959</v>
      </c>
      <c r="G318" s="562" t="s">
        <v>973</v>
      </c>
      <c r="H318" s="562" t="s">
        <v>974</v>
      </c>
      <c r="I318" s="562" t="s">
        <v>975</v>
      </c>
      <c r="J318" s="562" t="s">
        <v>4998</v>
      </c>
      <c r="K318" s="562" t="s">
        <v>976</v>
      </c>
      <c r="L318" s="562" t="s">
        <v>964</v>
      </c>
      <c r="M318" s="562" t="s">
        <v>970</v>
      </c>
      <c r="N318" s="562">
        <v>1</v>
      </c>
      <c r="O318" s="562">
        <v>1</v>
      </c>
      <c r="P318" s="562">
        <v>1</v>
      </c>
      <c r="Q318" s="562">
        <v>1</v>
      </c>
      <c r="R318" s="562">
        <v>1</v>
      </c>
      <c r="S318" s="562">
        <v>1</v>
      </c>
      <c r="T318" s="562">
        <v>0</v>
      </c>
      <c r="U318" s="562">
        <v>0</v>
      </c>
      <c r="V318" s="562">
        <v>0</v>
      </c>
      <c r="W318" s="563">
        <v>600500</v>
      </c>
      <c r="X318" s="563">
        <v>0</v>
      </c>
      <c r="Y318" s="563">
        <v>0</v>
      </c>
      <c r="Z318" s="563">
        <v>0</v>
      </c>
      <c r="AA318" s="563">
        <v>0</v>
      </c>
      <c r="AB318" s="563">
        <v>0</v>
      </c>
      <c r="AC318" s="563">
        <v>0</v>
      </c>
      <c r="AD318" s="563"/>
      <c r="AE318" s="563">
        <v>600500</v>
      </c>
      <c r="AF318" s="564">
        <v>43826</v>
      </c>
      <c r="AG318" s="564">
        <v>46383</v>
      </c>
      <c r="AH318" s="563">
        <v>600500</v>
      </c>
      <c r="AI318" s="565">
        <f t="shared" si="9"/>
        <v>0.82739726027397265</v>
      </c>
      <c r="AJ318" s="565">
        <v>7.0054794520547903</v>
      </c>
      <c r="AK318" s="566">
        <v>8.5000000000000006E-2</v>
      </c>
      <c r="AL318" s="567">
        <f t="shared" si="10"/>
        <v>0.82739726027397265</v>
      </c>
      <c r="AM318" s="567">
        <v>7.0054794520547903</v>
      </c>
      <c r="AN318" s="568">
        <v>8.5000000000000006E-2</v>
      </c>
      <c r="AO318" s="562" t="s">
        <v>977</v>
      </c>
      <c r="AP318" s="562" t="s">
        <v>978</v>
      </c>
    </row>
    <row r="319" spans="1:42" s="562" customFormat="1" ht="12" x14ac:dyDescent="0.25">
      <c r="A319" s="562" t="s">
        <v>1039</v>
      </c>
      <c r="B319" s="562" t="s">
        <v>1040</v>
      </c>
      <c r="C319" s="562">
        <v>1</v>
      </c>
      <c r="D319" s="562" t="s">
        <v>30</v>
      </c>
      <c r="E319" s="562" t="s">
        <v>958</v>
      </c>
      <c r="F319" s="562" t="s">
        <v>959</v>
      </c>
      <c r="G319" s="562" t="s">
        <v>973</v>
      </c>
      <c r="H319" s="562" t="s">
        <v>974</v>
      </c>
      <c r="I319" s="562" t="s">
        <v>975</v>
      </c>
      <c r="J319" s="562" t="s">
        <v>4998</v>
      </c>
      <c r="K319" s="562" t="s">
        <v>976</v>
      </c>
      <c r="L319" s="562" t="s">
        <v>964</v>
      </c>
      <c r="M319" s="562" t="s">
        <v>970</v>
      </c>
      <c r="N319" s="562">
        <v>1</v>
      </c>
      <c r="O319" s="562">
        <v>1</v>
      </c>
      <c r="P319" s="562">
        <v>1</v>
      </c>
      <c r="Q319" s="562">
        <v>1</v>
      </c>
      <c r="R319" s="562">
        <v>1</v>
      </c>
      <c r="S319" s="562">
        <v>1</v>
      </c>
      <c r="T319" s="562">
        <v>0</v>
      </c>
      <c r="U319" s="562">
        <v>0</v>
      </c>
      <c r="V319" s="562">
        <v>0</v>
      </c>
      <c r="W319" s="563">
        <v>3000000</v>
      </c>
      <c r="X319" s="563">
        <v>0</v>
      </c>
      <c r="Y319" s="563">
        <v>0</v>
      </c>
      <c r="Z319" s="563">
        <v>0</v>
      </c>
      <c r="AA319" s="563">
        <v>0</v>
      </c>
      <c r="AB319" s="563">
        <v>0</v>
      </c>
      <c r="AC319" s="563">
        <v>0</v>
      </c>
      <c r="AD319" s="563"/>
      <c r="AE319" s="563">
        <v>3000000</v>
      </c>
      <c r="AF319" s="564">
        <v>43826</v>
      </c>
      <c r="AG319" s="564">
        <v>46383</v>
      </c>
      <c r="AH319" s="563">
        <v>3000000</v>
      </c>
      <c r="AI319" s="565">
        <f t="shared" si="9"/>
        <v>0.82739726027397265</v>
      </c>
      <c r="AJ319" s="565">
        <v>7.0054794520547903</v>
      </c>
      <c r="AK319" s="566">
        <v>8.5000000000000006E-2</v>
      </c>
      <c r="AL319" s="567">
        <f t="shared" si="10"/>
        <v>0.82739726027397265</v>
      </c>
      <c r="AM319" s="567">
        <v>7.0054794520547903</v>
      </c>
      <c r="AN319" s="568">
        <v>8.5000000000000006E-2</v>
      </c>
      <c r="AO319" s="562" t="s">
        <v>977</v>
      </c>
      <c r="AP319" s="562" t="s">
        <v>978</v>
      </c>
    </row>
    <row r="320" spans="1:42" s="562" customFormat="1" ht="12" x14ac:dyDescent="0.25">
      <c r="A320" s="562" t="s">
        <v>1041</v>
      </c>
      <c r="B320" s="562" t="s">
        <v>1042</v>
      </c>
      <c r="C320" s="562">
        <v>1</v>
      </c>
      <c r="D320" s="562" t="s">
        <v>30</v>
      </c>
      <c r="E320" s="562" t="s">
        <v>958</v>
      </c>
      <c r="F320" s="562" t="s">
        <v>959</v>
      </c>
      <c r="G320" s="562" t="s">
        <v>973</v>
      </c>
      <c r="H320" s="562" t="s">
        <v>974</v>
      </c>
      <c r="I320" s="562" t="s">
        <v>975</v>
      </c>
      <c r="J320" s="562" t="s">
        <v>4998</v>
      </c>
      <c r="K320" s="562" t="s">
        <v>976</v>
      </c>
      <c r="L320" s="562" t="s">
        <v>964</v>
      </c>
      <c r="M320" s="562" t="s">
        <v>970</v>
      </c>
      <c r="N320" s="562">
        <v>1</v>
      </c>
      <c r="O320" s="562">
        <v>1</v>
      </c>
      <c r="P320" s="562">
        <v>1</v>
      </c>
      <c r="Q320" s="562">
        <v>1</v>
      </c>
      <c r="R320" s="562">
        <v>1</v>
      </c>
      <c r="S320" s="562">
        <v>1</v>
      </c>
      <c r="T320" s="562">
        <v>0</v>
      </c>
      <c r="U320" s="562">
        <v>0</v>
      </c>
      <c r="V320" s="562">
        <v>0</v>
      </c>
      <c r="W320" s="563">
        <v>150000</v>
      </c>
      <c r="X320" s="563">
        <v>0</v>
      </c>
      <c r="Y320" s="563">
        <v>0</v>
      </c>
      <c r="Z320" s="563">
        <v>0</v>
      </c>
      <c r="AA320" s="563">
        <v>0</v>
      </c>
      <c r="AB320" s="563">
        <v>0</v>
      </c>
      <c r="AC320" s="563">
        <v>0</v>
      </c>
      <c r="AD320" s="563"/>
      <c r="AE320" s="563">
        <v>150000</v>
      </c>
      <c r="AF320" s="564">
        <v>43826</v>
      </c>
      <c r="AG320" s="564">
        <v>46383</v>
      </c>
      <c r="AH320" s="563">
        <v>150000</v>
      </c>
      <c r="AI320" s="565">
        <f t="shared" si="9"/>
        <v>0.82739726027397265</v>
      </c>
      <c r="AJ320" s="565">
        <v>7.0054794520547903</v>
      </c>
      <c r="AK320" s="566">
        <v>8.5000000000000006E-2</v>
      </c>
      <c r="AL320" s="567">
        <f t="shared" si="10"/>
        <v>0.82739726027397265</v>
      </c>
      <c r="AM320" s="567">
        <v>7.0054794520547903</v>
      </c>
      <c r="AN320" s="568">
        <v>8.5000000000000006E-2</v>
      </c>
      <c r="AO320" s="562" t="s">
        <v>977</v>
      </c>
      <c r="AP320" s="562" t="s">
        <v>978</v>
      </c>
    </row>
    <row r="321" spans="1:42" s="562" customFormat="1" ht="12" x14ac:dyDescent="0.25">
      <c r="A321" s="562" t="s">
        <v>1677</v>
      </c>
      <c r="B321" s="562" t="s">
        <v>1678</v>
      </c>
      <c r="C321" s="562">
        <v>1</v>
      </c>
      <c r="D321" s="562" t="s">
        <v>30</v>
      </c>
      <c r="E321" s="562" t="s">
        <v>958</v>
      </c>
      <c r="F321" s="562" t="s">
        <v>959</v>
      </c>
      <c r="G321" s="562" t="s">
        <v>1659</v>
      </c>
      <c r="H321" s="562" t="s">
        <v>1660</v>
      </c>
      <c r="I321" s="562" t="s">
        <v>1661</v>
      </c>
      <c r="J321" s="562" t="s">
        <v>1662</v>
      </c>
      <c r="K321" s="562" t="s">
        <v>1663</v>
      </c>
      <c r="L321" s="562" t="s">
        <v>964</v>
      </c>
      <c r="M321" s="562" t="s">
        <v>970</v>
      </c>
      <c r="N321" s="562">
        <v>1</v>
      </c>
      <c r="O321" s="562">
        <v>1</v>
      </c>
      <c r="P321" s="562">
        <v>1</v>
      </c>
      <c r="Q321" s="562">
        <v>0</v>
      </c>
      <c r="R321" s="562">
        <v>0</v>
      </c>
      <c r="S321" s="562">
        <v>1</v>
      </c>
      <c r="T321" s="562">
        <v>1</v>
      </c>
      <c r="U321" s="562">
        <v>1</v>
      </c>
      <c r="V321" s="562">
        <v>0</v>
      </c>
      <c r="W321" s="563">
        <v>350000000</v>
      </c>
      <c r="X321" s="563">
        <v>0</v>
      </c>
      <c r="Y321" s="563">
        <v>0</v>
      </c>
      <c r="Z321" s="563">
        <v>0</v>
      </c>
      <c r="AA321" s="563">
        <v>0</v>
      </c>
      <c r="AB321" s="563">
        <v>0</v>
      </c>
      <c r="AC321" s="563">
        <v>0</v>
      </c>
      <c r="AD321" s="563"/>
      <c r="AE321" s="563">
        <v>350000000</v>
      </c>
      <c r="AF321" s="564">
        <v>43826</v>
      </c>
      <c r="AG321" s="564">
        <v>46383</v>
      </c>
      <c r="AH321" s="563">
        <v>350000000</v>
      </c>
      <c r="AI321" s="565">
        <f t="shared" si="9"/>
        <v>0.82739726027397265</v>
      </c>
      <c r="AJ321" s="565">
        <v>7.0054794520547903</v>
      </c>
      <c r="AK321" s="566">
        <v>8.5000000000000006E-2</v>
      </c>
      <c r="AL321" s="567">
        <f t="shared" si="10"/>
        <v>0.82739726027397265</v>
      </c>
      <c r="AM321" s="567">
        <v>7.0054794520547903</v>
      </c>
      <c r="AN321" s="568">
        <v>8.5000000000000006E-2</v>
      </c>
      <c r="AO321" s="562" t="s">
        <v>977</v>
      </c>
      <c r="AP321" s="562" t="s">
        <v>978</v>
      </c>
    </row>
    <row r="322" spans="1:42" s="562" customFormat="1" ht="12" x14ac:dyDescent="0.25">
      <c r="A322" s="562" t="s">
        <v>1043</v>
      </c>
      <c r="B322" s="562" t="s">
        <v>1044</v>
      </c>
      <c r="C322" s="562">
        <v>1</v>
      </c>
      <c r="D322" s="562" t="s">
        <v>30</v>
      </c>
      <c r="E322" s="562" t="s">
        <v>958</v>
      </c>
      <c r="F322" s="562" t="s">
        <v>959</v>
      </c>
      <c r="G322" s="562" t="s">
        <v>973</v>
      </c>
      <c r="H322" s="562" t="s">
        <v>974</v>
      </c>
      <c r="I322" s="562" t="s">
        <v>975</v>
      </c>
      <c r="J322" s="562" t="s">
        <v>4998</v>
      </c>
      <c r="K322" s="562" t="s">
        <v>976</v>
      </c>
      <c r="L322" s="562" t="s">
        <v>964</v>
      </c>
      <c r="M322" s="562" t="s">
        <v>970</v>
      </c>
      <c r="N322" s="562">
        <v>1</v>
      </c>
      <c r="O322" s="562">
        <v>1</v>
      </c>
      <c r="P322" s="562">
        <v>1</v>
      </c>
      <c r="Q322" s="562">
        <v>1</v>
      </c>
      <c r="R322" s="562">
        <v>1</v>
      </c>
      <c r="S322" s="562">
        <v>1</v>
      </c>
      <c r="T322" s="562">
        <v>0</v>
      </c>
      <c r="U322" s="562">
        <v>0</v>
      </c>
      <c r="V322" s="562">
        <v>0</v>
      </c>
      <c r="W322" s="563">
        <v>3000000</v>
      </c>
      <c r="X322" s="563">
        <v>0</v>
      </c>
      <c r="Y322" s="563">
        <v>0</v>
      </c>
      <c r="Z322" s="563">
        <v>0</v>
      </c>
      <c r="AA322" s="563">
        <v>0</v>
      </c>
      <c r="AB322" s="563">
        <v>0</v>
      </c>
      <c r="AC322" s="563">
        <v>0</v>
      </c>
      <c r="AD322" s="563"/>
      <c r="AE322" s="563">
        <v>3000000</v>
      </c>
      <c r="AF322" s="564">
        <v>43826</v>
      </c>
      <c r="AG322" s="564">
        <v>46383</v>
      </c>
      <c r="AH322" s="563">
        <v>3000000</v>
      </c>
      <c r="AI322" s="565">
        <f t="shared" si="9"/>
        <v>0.82739726027397265</v>
      </c>
      <c r="AJ322" s="565">
        <v>7.0054794520547903</v>
      </c>
      <c r="AK322" s="566">
        <v>8.5000000000000006E-2</v>
      </c>
      <c r="AL322" s="567">
        <f t="shared" si="10"/>
        <v>0.82739726027397265</v>
      </c>
      <c r="AM322" s="567">
        <v>7.0054794520547903</v>
      </c>
      <c r="AN322" s="568">
        <v>8.5000000000000006E-2</v>
      </c>
      <c r="AO322" s="562" t="s">
        <v>977</v>
      </c>
      <c r="AP322" s="562" t="s">
        <v>978</v>
      </c>
    </row>
    <row r="323" spans="1:42" s="562" customFormat="1" ht="12" x14ac:dyDescent="0.25">
      <c r="A323" s="562" t="s">
        <v>1045</v>
      </c>
      <c r="B323" s="562" t="s">
        <v>1046</v>
      </c>
      <c r="C323" s="562">
        <v>1</v>
      </c>
      <c r="D323" s="562" t="s">
        <v>30</v>
      </c>
      <c r="E323" s="562" t="s">
        <v>958</v>
      </c>
      <c r="F323" s="562" t="s">
        <v>959</v>
      </c>
      <c r="G323" s="562" t="s">
        <v>973</v>
      </c>
      <c r="H323" s="562" t="s">
        <v>974</v>
      </c>
      <c r="I323" s="562" t="s">
        <v>975</v>
      </c>
      <c r="J323" s="562" t="s">
        <v>4998</v>
      </c>
      <c r="K323" s="562" t="s">
        <v>976</v>
      </c>
      <c r="L323" s="562" t="s">
        <v>964</v>
      </c>
      <c r="M323" s="562" t="s">
        <v>970</v>
      </c>
      <c r="N323" s="562">
        <v>1</v>
      </c>
      <c r="O323" s="562">
        <v>1</v>
      </c>
      <c r="P323" s="562">
        <v>1</v>
      </c>
      <c r="Q323" s="562">
        <v>1</v>
      </c>
      <c r="R323" s="562">
        <v>1</v>
      </c>
      <c r="S323" s="562">
        <v>1</v>
      </c>
      <c r="T323" s="562">
        <v>0</v>
      </c>
      <c r="U323" s="562">
        <v>0</v>
      </c>
      <c r="V323" s="562">
        <v>0</v>
      </c>
      <c r="W323" s="563">
        <v>2200000</v>
      </c>
      <c r="X323" s="563">
        <v>0</v>
      </c>
      <c r="Y323" s="563">
        <v>0</v>
      </c>
      <c r="Z323" s="563">
        <v>0</v>
      </c>
      <c r="AA323" s="563">
        <v>0</v>
      </c>
      <c r="AB323" s="563">
        <v>0</v>
      </c>
      <c r="AC323" s="563">
        <v>0</v>
      </c>
      <c r="AD323" s="563"/>
      <c r="AE323" s="563">
        <v>2200000</v>
      </c>
      <c r="AF323" s="564">
        <v>43826</v>
      </c>
      <c r="AG323" s="564">
        <v>46383</v>
      </c>
      <c r="AH323" s="563">
        <v>2200000</v>
      </c>
      <c r="AI323" s="565">
        <f t="shared" ref="AI323:AI386" si="11">+(AG323-$AQ$1)/365</f>
        <v>0.82739726027397265</v>
      </c>
      <c r="AJ323" s="565">
        <v>7.0054794520547903</v>
      </c>
      <c r="AK323" s="566">
        <v>8.5000000000000006E-2</v>
      </c>
      <c r="AL323" s="567">
        <f t="shared" si="10"/>
        <v>0.82739726027397265</v>
      </c>
      <c r="AM323" s="567">
        <v>7.0054794520547903</v>
      </c>
      <c r="AN323" s="568">
        <v>8.5000000000000006E-2</v>
      </c>
      <c r="AO323" s="562" t="s">
        <v>977</v>
      </c>
      <c r="AP323" s="562" t="s">
        <v>978</v>
      </c>
    </row>
    <row r="324" spans="1:42" s="562" customFormat="1" ht="12" x14ac:dyDescent="0.25">
      <c r="A324" s="562" t="s">
        <v>1506</v>
      </c>
      <c r="B324" s="562" t="s">
        <v>1505</v>
      </c>
      <c r="C324" s="562">
        <v>7</v>
      </c>
      <c r="D324" s="562" t="s">
        <v>30</v>
      </c>
      <c r="E324" s="562" t="s">
        <v>958</v>
      </c>
      <c r="F324" s="562" t="s">
        <v>959</v>
      </c>
      <c r="G324" s="562" t="s">
        <v>1207</v>
      </c>
      <c r="H324" s="562" t="s">
        <v>974</v>
      </c>
      <c r="I324" s="562" t="s">
        <v>1208</v>
      </c>
      <c r="J324" s="562" t="s">
        <v>4998</v>
      </c>
      <c r="K324" s="562" t="s">
        <v>1209</v>
      </c>
      <c r="L324" s="562" t="s">
        <v>964</v>
      </c>
      <c r="M324" s="562" t="s">
        <v>970</v>
      </c>
      <c r="N324" s="562">
        <v>1</v>
      </c>
      <c r="O324" s="562">
        <v>1</v>
      </c>
      <c r="P324" s="562">
        <v>1</v>
      </c>
      <c r="Q324" s="562">
        <v>1</v>
      </c>
      <c r="R324" s="562">
        <v>1</v>
      </c>
      <c r="S324" s="562">
        <v>1</v>
      </c>
      <c r="T324" s="562">
        <v>0</v>
      </c>
      <c r="U324" s="562">
        <v>0</v>
      </c>
      <c r="V324" s="562">
        <v>0</v>
      </c>
      <c r="W324" s="563">
        <v>1558632.5</v>
      </c>
      <c r="X324" s="563">
        <v>0</v>
      </c>
      <c r="Y324" s="563">
        <v>0</v>
      </c>
      <c r="Z324" s="563">
        <v>7325.57</v>
      </c>
      <c r="AA324" s="563">
        <v>0</v>
      </c>
      <c r="AB324" s="563">
        <v>0</v>
      </c>
      <c r="AC324" s="563">
        <v>0</v>
      </c>
      <c r="AD324" s="563"/>
      <c r="AE324" s="563">
        <v>1558632.5</v>
      </c>
      <c r="AF324" s="564">
        <v>43852</v>
      </c>
      <c r="AG324" s="564">
        <v>46409</v>
      </c>
      <c r="AH324" s="563">
        <v>3117265</v>
      </c>
      <c r="AI324" s="565">
        <f t="shared" si="11"/>
        <v>0.89863013698630134</v>
      </c>
      <c r="AJ324" s="565">
        <v>7.0054794520547903</v>
      </c>
      <c r="AK324" s="566">
        <v>5.6399999999999999E-2</v>
      </c>
      <c r="AL324" s="567">
        <f t="shared" si="10"/>
        <v>0.89863013698630134</v>
      </c>
      <c r="AM324" s="567">
        <v>7.0054794520547903</v>
      </c>
      <c r="AN324" s="568">
        <v>5.6399999999999999E-2</v>
      </c>
      <c r="AO324" s="562" t="s">
        <v>977</v>
      </c>
      <c r="AP324" s="562" t="s">
        <v>978</v>
      </c>
    </row>
    <row r="325" spans="1:42" s="562" customFormat="1" ht="12" x14ac:dyDescent="0.25">
      <c r="A325" s="562" t="s">
        <v>1507</v>
      </c>
      <c r="B325" s="562" t="s">
        <v>1505</v>
      </c>
      <c r="C325" s="562">
        <v>8</v>
      </c>
      <c r="D325" s="562" t="s">
        <v>30</v>
      </c>
      <c r="E325" s="562" t="s">
        <v>958</v>
      </c>
      <c r="F325" s="562" t="s">
        <v>959</v>
      </c>
      <c r="G325" s="562" t="s">
        <v>1207</v>
      </c>
      <c r="H325" s="562" t="s">
        <v>974</v>
      </c>
      <c r="I325" s="562" t="s">
        <v>1208</v>
      </c>
      <c r="J325" s="562" t="s">
        <v>4998</v>
      </c>
      <c r="K325" s="562" t="s">
        <v>1209</v>
      </c>
      <c r="L325" s="562" t="s">
        <v>964</v>
      </c>
      <c r="M325" s="562" t="s">
        <v>970</v>
      </c>
      <c r="N325" s="562">
        <v>1</v>
      </c>
      <c r="O325" s="562">
        <v>1</v>
      </c>
      <c r="P325" s="562">
        <v>1</v>
      </c>
      <c r="Q325" s="562">
        <v>1</v>
      </c>
      <c r="R325" s="562">
        <v>1</v>
      </c>
      <c r="S325" s="562">
        <v>1</v>
      </c>
      <c r="T325" s="562">
        <v>0</v>
      </c>
      <c r="U325" s="562">
        <v>0</v>
      </c>
      <c r="V325" s="562">
        <v>0</v>
      </c>
      <c r="W325" s="563">
        <v>455971.66</v>
      </c>
      <c r="X325" s="563">
        <v>0</v>
      </c>
      <c r="Y325" s="563">
        <v>0</v>
      </c>
      <c r="Z325" s="563">
        <v>2253.2600000000002</v>
      </c>
      <c r="AA325" s="563">
        <v>0</v>
      </c>
      <c r="AB325" s="563">
        <v>0</v>
      </c>
      <c r="AC325" s="563">
        <v>0</v>
      </c>
      <c r="AD325" s="563"/>
      <c r="AE325" s="563">
        <v>455971.66</v>
      </c>
      <c r="AF325" s="564">
        <v>43852</v>
      </c>
      <c r="AG325" s="564">
        <v>46774</v>
      </c>
      <c r="AH325" s="563">
        <v>683957.5</v>
      </c>
      <c r="AI325" s="565">
        <f t="shared" si="11"/>
        <v>1.8986301369863015</v>
      </c>
      <c r="AJ325" s="565">
        <v>8.0054794520547894</v>
      </c>
      <c r="AK325" s="566">
        <v>5.9299999999999999E-2</v>
      </c>
      <c r="AL325" s="567">
        <f t="shared" si="10"/>
        <v>1.8986301369863015</v>
      </c>
      <c r="AM325" s="567">
        <v>8.0054794520547894</v>
      </c>
      <c r="AN325" s="568">
        <v>5.9299999999999999E-2</v>
      </c>
      <c r="AO325" s="562" t="s">
        <v>977</v>
      </c>
      <c r="AP325" s="562" t="s">
        <v>978</v>
      </c>
    </row>
    <row r="326" spans="1:42" s="562" customFormat="1" ht="12" x14ac:dyDescent="0.25">
      <c r="A326" s="562" t="s">
        <v>1508</v>
      </c>
      <c r="B326" s="562" t="s">
        <v>1505</v>
      </c>
      <c r="C326" s="562">
        <v>9</v>
      </c>
      <c r="D326" s="562" t="s">
        <v>30</v>
      </c>
      <c r="E326" s="562" t="s">
        <v>958</v>
      </c>
      <c r="F326" s="562" t="s">
        <v>959</v>
      </c>
      <c r="G326" s="562" t="s">
        <v>1207</v>
      </c>
      <c r="H326" s="562" t="s">
        <v>974</v>
      </c>
      <c r="I326" s="562" t="s">
        <v>1208</v>
      </c>
      <c r="J326" s="562" t="s">
        <v>4998</v>
      </c>
      <c r="K326" s="562" t="s">
        <v>1209</v>
      </c>
      <c r="L326" s="562" t="s">
        <v>964</v>
      </c>
      <c r="M326" s="562" t="s">
        <v>970</v>
      </c>
      <c r="N326" s="562">
        <v>1</v>
      </c>
      <c r="O326" s="562">
        <v>1</v>
      </c>
      <c r="P326" s="562">
        <v>1</v>
      </c>
      <c r="Q326" s="562">
        <v>1</v>
      </c>
      <c r="R326" s="562">
        <v>1</v>
      </c>
      <c r="S326" s="562">
        <v>1</v>
      </c>
      <c r="T326" s="562">
        <v>0</v>
      </c>
      <c r="U326" s="562">
        <v>0</v>
      </c>
      <c r="V326" s="562">
        <v>0</v>
      </c>
      <c r="W326" s="563">
        <v>79650</v>
      </c>
      <c r="X326" s="563">
        <v>0</v>
      </c>
      <c r="Y326" s="563">
        <v>0</v>
      </c>
      <c r="Z326" s="563">
        <v>412.19</v>
      </c>
      <c r="AA326" s="563">
        <v>0</v>
      </c>
      <c r="AB326" s="563">
        <v>0</v>
      </c>
      <c r="AC326" s="563">
        <v>0</v>
      </c>
      <c r="AD326" s="563"/>
      <c r="AE326" s="563">
        <v>79650</v>
      </c>
      <c r="AF326" s="564">
        <v>43852</v>
      </c>
      <c r="AG326" s="564">
        <v>47140</v>
      </c>
      <c r="AH326" s="563">
        <v>106200</v>
      </c>
      <c r="AI326" s="565">
        <f t="shared" si="11"/>
        <v>2.9013698630136986</v>
      </c>
      <c r="AJ326" s="565">
        <v>9.0082191780821894</v>
      </c>
      <c r="AK326" s="566">
        <v>6.2100000000000002E-2</v>
      </c>
      <c r="AL326" s="567">
        <f t="shared" ref="AL326:AL389" si="12">+AI326</f>
        <v>2.9013698630136986</v>
      </c>
      <c r="AM326" s="567">
        <v>9.0082191780821894</v>
      </c>
      <c r="AN326" s="568">
        <v>6.2100000000000002E-2</v>
      </c>
      <c r="AO326" s="562" t="s">
        <v>977</v>
      </c>
      <c r="AP326" s="562" t="s">
        <v>978</v>
      </c>
    </row>
    <row r="327" spans="1:42" s="562" customFormat="1" ht="12" x14ac:dyDescent="0.25">
      <c r="A327" s="562" t="s">
        <v>1047</v>
      </c>
      <c r="B327" s="562" t="s">
        <v>1048</v>
      </c>
      <c r="C327" s="562">
        <v>1</v>
      </c>
      <c r="D327" s="562" t="s">
        <v>30</v>
      </c>
      <c r="E327" s="562" t="s">
        <v>958</v>
      </c>
      <c r="F327" s="562" t="s">
        <v>959</v>
      </c>
      <c r="G327" s="562" t="s">
        <v>973</v>
      </c>
      <c r="H327" s="562" t="s">
        <v>974</v>
      </c>
      <c r="I327" s="562" t="s">
        <v>975</v>
      </c>
      <c r="J327" s="562" t="s">
        <v>4998</v>
      </c>
      <c r="K327" s="562" t="s">
        <v>976</v>
      </c>
      <c r="L327" s="562" t="s">
        <v>964</v>
      </c>
      <c r="M327" s="562" t="s">
        <v>970</v>
      </c>
      <c r="N327" s="562">
        <v>1</v>
      </c>
      <c r="O327" s="562">
        <v>1</v>
      </c>
      <c r="P327" s="562">
        <v>1</v>
      </c>
      <c r="Q327" s="562">
        <v>1</v>
      </c>
      <c r="R327" s="562">
        <v>1</v>
      </c>
      <c r="S327" s="562">
        <v>1</v>
      </c>
      <c r="T327" s="562">
        <v>0</v>
      </c>
      <c r="U327" s="562">
        <v>0</v>
      </c>
      <c r="V327" s="562">
        <v>0</v>
      </c>
      <c r="W327" s="563">
        <v>600000</v>
      </c>
      <c r="X327" s="563">
        <v>0</v>
      </c>
      <c r="Y327" s="563">
        <v>0</v>
      </c>
      <c r="Z327" s="563">
        <v>0</v>
      </c>
      <c r="AA327" s="563">
        <v>0</v>
      </c>
      <c r="AB327" s="563">
        <v>0</v>
      </c>
      <c r="AC327" s="563">
        <v>0</v>
      </c>
      <c r="AD327" s="563"/>
      <c r="AE327" s="563">
        <v>600000</v>
      </c>
      <c r="AF327" s="564">
        <v>43826</v>
      </c>
      <c r="AG327" s="564">
        <v>46383</v>
      </c>
      <c r="AH327" s="563">
        <v>600000</v>
      </c>
      <c r="AI327" s="565">
        <f t="shared" si="11"/>
        <v>0.82739726027397265</v>
      </c>
      <c r="AJ327" s="565">
        <v>7.0054794520547903</v>
      </c>
      <c r="AK327" s="566">
        <v>8.5000000000000006E-2</v>
      </c>
      <c r="AL327" s="567">
        <f t="shared" si="12"/>
        <v>0.82739726027397265</v>
      </c>
      <c r="AM327" s="567">
        <v>7.0054794520547903</v>
      </c>
      <c r="AN327" s="568">
        <v>8.5000000000000006E-2</v>
      </c>
      <c r="AO327" s="562" t="s">
        <v>977</v>
      </c>
      <c r="AP327" s="562" t="s">
        <v>978</v>
      </c>
    </row>
    <row r="328" spans="1:42" s="562" customFormat="1" ht="12" x14ac:dyDescent="0.25">
      <c r="A328" s="562" t="s">
        <v>1510</v>
      </c>
      <c r="B328" s="562" t="s">
        <v>1509</v>
      </c>
      <c r="C328" s="562">
        <v>7</v>
      </c>
      <c r="D328" s="562" t="s">
        <v>30</v>
      </c>
      <c r="E328" s="562" t="s">
        <v>958</v>
      </c>
      <c r="F328" s="562" t="s">
        <v>959</v>
      </c>
      <c r="G328" s="562" t="s">
        <v>1207</v>
      </c>
      <c r="H328" s="562" t="s">
        <v>974</v>
      </c>
      <c r="I328" s="562" t="s">
        <v>1208</v>
      </c>
      <c r="J328" s="562" t="s">
        <v>4998</v>
      </c>
      <c r="K328" s="562" t="s">
        <v>1209</v>
      </c>
      <c r="L328" s="562" t="s">
        <v>964</v>
      </c>
      <c r="M328" s="562" t="s">
        <v>970</v>
      </c>
      <c r="N328" s="562">
        <v>1</v>
      </c>
      <c r="O328" s="562">
        <v>1</v>
      </c>
      <c r="P328" s="562">
        <v>1</v>
      </c>
      <c r="Q328" s="562">
        <v>1</v>
      </c>
      <c r="R328" s="562">
        <v>1</v>
      </c>
      <c r="S328" s="562">
        <v>1</v>
      </c>
      <c r="T328" s="562">
        <v>0</v>
      </c>
      <c r="U328" s="562">
        <v>0</v>
      </c>
      <c r="V328" s="562">
        <v>0</v>
      </c>
      <c r="W328" s="563">
        <v>1056247.5</v>
      </c>
      <c r="X328" s="563">
        <v>0</v>
      </c>
      <c r="Y328" s="563">
        <v>0</v>
      </c>
      <c r="Z328" s="563">
        <v>0</v>
      </c>
      <c r="AA328" s="563">
        <v>0</v>
      </c>
      <c r="AB328" s="563">
        <v>0</v>
      </c>
      <c r="AC328" s="563">
        <v>0</v>
      </c>
      <c r="AD328" s="563"/>
      <c r="AE328" s="563">
        <v>1056247.5</v>
      </c>
      <c r="AF328" s="564">
        <v>43858</v>
      </c>
      <c r="AG328" s="564">
        <v>46415</v>
      </c>
      <c r="AH328" s="563">
        <v>2112495</v>
      </c>
      <c r="AI328" s="565">
        <f t="shared" si="11"/>
        <v>0.91506849315068495</v>
      </c>
      <c r="AJ328" s="565">
        <v>7.0054794520547903</v>
      </c>
      <c r="AK328" s="566">
        <v>5.6399999999999999E-2</v>
      </c>
      <c r="AL328" s="567">
        <f t="shared" si="12"/>
        <v>0.91506849315068495</v>
      </c>
      <c r="AM328" s="567">
        <v>7.0054794520547903</v>
      </c>
      <c r="AN328" s="568">
        <v>5.6399999999999999E-2</v>
      </c>
      <c r="AO328" s="562" t="s">
        <v>977</v>
      </c>
      <c r="AP328" s="562" t="s">
        <v>978</v>
      </c>
    </row>
    <row r="329" spans="1:42" s="562" customFormat="1" ht="12" x14ac:dyDescent="0.25">
      <c r="A329" s="562" t="s">
        <v>1511</v>
      </c>
      <c r="B329" s="562" t="s">
        <v>1509</v>
      </c>
      <c r="C329" s="562">
        <v>8</v>
      </c>
      <c r="D329" s="562" t="s">
        <v>30</v>
      </c>
      <c r="E329" s="562" t="s">
        <v>958</v>
      </c>
      <c r="F329" s="562" t="s">
        <v>959</v>
      </c>
      <c r="G329" s="562" t="s">
        <v>1207</v>
      </c>
      <c r="H329" s="562" t="s">
        <v>974</v>
      </c>
      <c r="I329" s="562" t="s">
        <v>1208</v>
      </c>
      <c r="J329" s="562" t="s">
        <v>4998</v>
      </c>
      <c r="K329" s="562" t="s">
        <v>1209</v>
      </c>
      <c r="L329" s="562" t="s">
        <v>964</v>
      </c>
      <c r="M329" s="562" t="s">
        <v>970</v>
      </c>
      <c r="N329" s="562">
        <v>1</v>
      </c>
      <c r="O329" s="562">
        <v>1</v>
      </c>
      <c r="P329" s="562">
        <v>1</v>
      </c>
      <c r="Q329" s="562">
        <v>1</v>
      </c>
      <c r="R329" s="562">
        <v>1</v>
      </c>
      <c r="S329" s="562">
        <v>1</v>
      </c>
      <c r="T329" s="562">
        <v>0</v>
      </c>
      <c r="U329" s="562">
        <v>0</v>
      </c>
      <c r="V329" s="562">
        <v>0</v>
      </c>
      <c r="W329" s="563">
        <v>305620</v>
      </c>
      <c r="X329" s="563">
        <v>0</v>
      </c>
      <c r="Y329" s="563">
        <v>0</v>
      </c>
      <c r="Z329" s="563">
        <v>0</v>
      </c>
      <c r="AA329" s="563">
        <v>0</v>
      </c>
      <c r="AB329" s="563">
        <v>0</v>
      </c>
      <c r="AC329" s="563">
        <v>0</v>
      </c>
      <c r="AD329" s="563"/>
      <c r="AE329" s="563">
        <v>305620</v>
      </c>
      <c r="AF329" s="564">
        <v>43858</v>
      </c>
      <c r="AG329" s="564">
        <v>46780</v>
      </c>
      <c r="AH329" s="563">
        <v>458430</v>
      </c>
      <c r="AI329" s="565">
        <f t="shared" si="11"/>
        <v>1.9150684931506849</v>
      </c>
      <c r="AJ329" s="565">
        <v>8.0054794520547894</v>
      </c>
      <c r="AK329" s="566">
        <v>5.9299999999999999E-2</v>
      </c>
      <c r="AL329" s="567">
        <f t="shared" si="12"/>
        <v>1.9150684931506849</v>
      </c>
      <c r="AM329" s="567">
        <v>8.0054794520547894</v>
      </c>
      <c r="AN329" s="568">
        <v>5.9299999999999999E-2</v>
      </c>
      <c r="AO329" s="562" t="s">
        <v>977</v>
      </c>
      <c r="AP329" s="562" t="s">
        <v>978</v>
      </c>
    </row>
    <row r="330" spans="1:42" s="562" customFormat="1" ht="12" x14ac:dyDescent="0.25">
      <c r="A330" s="562" t="s">
        <v>1512</v>
      </c>
      <c r="B330" s="562" t="s">
        <v>1509</v>
      </c>
      <c r="C330" s="562">
        <v>9</v>
      </c>
      <c r="D330" s="562" t="s">
        <v>30</v>
      </c>
      <c r="E330" s="562" t="s">
        <v>958</v>
      </c>
      <c r="F330" s="562" t="s">
        <v>959</v>
      </c>
      <c r="G330" s="562" t="s">
        <v>1207</v>
      </c>
      <c r="H330" s="562" t="s">
        <v>974</v>
      </c>
      <c r="I330" s="562" t="s">
        <v>1208</v>
      </c>
      <c r="J330" s="562" t="s">
        <v>4998</v>
      </c>
      <c r="K330" s="562" t="s">
        <v>1209</v>
      </c>
      <c r="L330" s="562" t="s">
        <v>964</v>
      </c>
      <c r="M330" s="562" t="s">
        <v>970</v>
      </c>
      <c r="N330" s="562">
        <v>1</v>
      </c>
      <c r="O330" s="562">
        <v>1</v>
      </c>
      <c r="P330" s="562">
        <v>1</v>
      </c>
      <c r="Q330" s="562">
        <v>1</v>
      </c>
      <c r="R330" s="562">
        <v>1</v>
      </c>
      <c r="S330" s="562">
        <v>1</v>
      </c>
      <c r="T330" s="562">
        <v>0</v>
      </c>
      <c r="U330" s="562">
        <v>0</v>
      </c>
      <c r="V330" s="562">
        <v>0</v>
      </c>
      <c r="W330" s="563">
        <v>79650</v>
      </c>
      <c r="X330" s="563">
        <v>0</v>
      </c>
      <c r="Y330" s="563">
        <v>0</v>
      </c>
      <c r="Z330" s="563">
        <v>0</v>
      </c>
      <c r="AA330" s="563">
        <v>0</v>
      </c>
      <c r="AB330" s="563">
        <v>0</v>
      </c>
      <c r="AC330" s="563">
        <v>0</v>
      </c>
      <c r="AD330" s="563"/>
      <c r="AE330" s="563">
        <v>79650</v>
      </c>
      <c r="AF330" s="564">
        <v>43858</v>
      </c>
      <c r="AG330" s="564">
        <v>47146</v>
      </c>
      <c r="AH330" s="563">
        <v>106200</v>
      </c>
      <c r="AI330" s="565">
        <f t="shared" si="11"/>
        <v>2.9178082191780823</v>
      </c>
      <c r="AJ330" s="565">
        <v>9.0082191780821894</v>
      </c>
      <c r="AK330" s="566">
        <v>6.2100000000000002E-2</v>
      </c>
      <c r="AL330" s="567">
        <f t="shared" si="12"/>
        <v>2.9178082191780823</v>
      </c>
      <c r="AM330" s="567">
        <v>9.0082191780821894</v>
      </c>
      <c r="AN330" s="568">
        <v>6.2100000000000002E-2</v>
      </c>
      <c r="AO330" s="562" t="s">
        <v>977</v>
      </c>
      <c r="AP330" s="562" t="s">
        <v>978</v>
      </c>
    </row>
    <row r="331" spans="1:42" s="562" customFormat="1" ht="12" x14ac:dyDescent="0.25">
      <c r="A331" s="562" t="s">
        <v>1513</v>
      </c>
      <c r="B331" s="562" t="s">
        <v>1509</v>
      </c>
      <c r="C331" s="562">
        <v>10</v>
      </c>
      <c r="D331" s="562" t="s">
        <v>30</v>
      </c>
      <c r="E331" s="562" t="s">
        <v>958</v>
      </c>
      <c r="F331" s="562" t="s">
        <v>959</v>
      </c>
      <c r="G331" s="562" t="s">
        <v>1207</v>
      </c>
      <c r="H331" s="562" t="s">
        <v>974</v>
      </c>
      <c r="I331" s="562" t="s">
        <v>1208</v>
      </c>
      <c r="J331" s="562" t="s">
        <v>4998</v>
      </c>
      <c r="K331" s="562" t="s">
        <v>1209</v>
      </c>
      <c r="L331" s="562" t="s">
        <v>964</v>
      </c>
      <c r="M331" s="562" t="s">
        <v>970</v>
      </c>
      <c r="N331" s="562">
        <v>1</v>
      </c>
      <c r="O331" s="562">
        <v>1</v>
      </c>
      <c r="P331" s="562">
        <v>1</v>
      </c>
      <c r="Q331" s="562">
        <v>1</v>
      </c>
      <c r="R331" s="562">
        <v>1</v>
      </c>
      <c r="S331" s="562">
        <v>1</v>
      </c>
      <c r="T331" s="562">
        <v>0</v>
      </c>
      <c r="U331" s="562">
        <v>0</v>
      </c>
      <c r="V331" s="562">
        <v>0</v>
      </c>
      <c r="W331" s="563">
        <v>78470</v>
      </c>
      <c r="X331" s="563">
        <v>0</v>
      </c>
      <c r="Y331" s="563">
        <v>0</v>
      </c>
      <c r="Z331" s="563">
        <v>0</v>
      </c>
      <c r="AA331" s="563">
        <v>0</v>
      </c>
      <c r="AB331" s="563">
        <v>0</v>
      </c>
      <c r="AC331" s="563">
        <v>0</v>
      </c>
      <c r="AD331" s="563"/>
      <c r="AE331" s="563">
        <v>78470</v>
      </c>
      <c r="AF331" s="564">
        <v>43858</v>
      </c>
      <c r="AG331" s="564">
        <v>47511</v>
      </c>
      <c r="AH331" s="563">
        <v>98087.5</v>
      </c>
      <c r="AI331" s="565">
        <f t="shared" si="11"/>
        <v>3.9178082191780823</v>
      </c>
      <c r="AJ331" s="565">
        <v>10.0082191780822</v>
      </c>
      <c r="AK331" s="566">
        <v>6.5000000000000002E-2</v>
      </c>
      <c r="AL331" s="567">
        <f t="shared" si="12"/>
        <v>3.9178082191780823</v>
      </c>
      <c r="AM331" s="567">
        <v>10.0082191780822</v>
      </c>
      <c r="AN331" s="568">
        <v>6.5000000000000002E-2</v>
      </c>
      <c r="AO331" s="562" t="s">
        <v>977</v>
      </c>
      <c r="AP331" s="562" t="s">
        <v>978</v>
      </c>
    </row>
    <row r="332" spans="1:42" s="562" customFormat="1" ht="12" x14ac:dyDescent="0.25">
      <c r="A332" s="562" t="s">
        <v>1049</v>
      </c>
      <c r="B332" s="562" t="s">
        <v>1050</v>
      </c>
      <c r="C332" s="562">
        <v>1</v>
      </c>
      <c r="D332" s="562" t="s">
        <v>30</v>
      </c>
      <c r="E332" s="562" t="s">
        <v>958</v>
      </c>
      <c r="F332" s="562" t="s">
        <v>959</v>
      </c>
      <c r="G332" s="562" t="s">
        <v>973</v>
      </c>
      <c r="H332" s="562" t="s">
        <v>974</v>
      </c>
      <c r="I332" s="562" t="s">
        <v>975</v>
      </c>
      <c r="J332" s="562" t="s">
        <v>4998</v>
      </c>
      <c r="K332" s="562" t="s">
        <v>976</v>
      </c>
      <c r="L332" s="562" t="s">
        <v>964</v>
      </c>
      <c r="M332" s="562" t="s">
        <v>970</v>
      </c>
      <c r="N332" s="562">
        <v>1</v>
      </c>
      <c r="O332" s="562">
        <v>1</v>
      </c>
      <c r="P332" s="562">
        <v>1</v>
      </c>
      <c r="Q332" s="562">
        <v>1</v>
      </c>
      <c r="R332" s="562">
        <v>1</v>
      </c>
      <c r="S332" s="562">
        <v>1</v>
      </c>
      <c r="T332" s="562">
        <v>0</v>
      </c>
      <c r="U332" s="562">
        <v>0</v>
      </c>
      <c r="V332" s="562">
        <v>0</v>
      </c>
      <c r="W332" s="563">
        <v>1400000</v>
      </c>
      <c r="X332" s="563">
        <v>0</v>
      </c>
      <c r="Y332" s="563">
        <v>0</v>
      </c>
      <c r="Z332" s="563">
        <v>0</v>
      </c>
      <c r="AA332" s="563">
        <v>0</v>
      </c>
      <c r="AB332" s="563">
        <v>0</v>
      </c>
      <c r="AC332" s="563">
        <v>0</v>
      </c>
      <c r="AD332" s="563"/>
      <c r="AE332" s="563">
        <v>1400000</v>
      </c>
      <c r="AF332" s="564">
        <v>43826</v>
      </c>
      <c r="AG332" s="564">
        <v>46383</v>
      </c>
      <c r="AH332" s="563">
        <v>1400000</v>
      </c>
      <c r="AI332" s="565">
        <f t="shared" si="11"/>
        <v>0.82739726027397265</v>
      </c>
      <c r="AJ332" s="565">
        <v>7.0054794520547903</v>
      </c>
      <c r="AK332" s="566">
        <v>8.5000000000000006E-2</v>
      </c>
      <c r="AL332" s="567">
        <f t="shared" si="12"/>
        <v>0.82739726027397265</v>
      </c>
      <c r="AM332" s="567">
        <v>7.0054794520547903</v>
      </c>
      <c r="AN332" s="568">
        <v>8.5000000000000006E-2</v>
      </c>
      <c r="AO332" s="562" t="s">
        <v>977</v>
      </c>
      <c r="AP332" s="562" t="s">
        <v>978</v>
      </c>
    </row>
    <row r="333" spans="1:42" s="562" customFormat="1" ht="12" x14ac:dyDescent="0.25">
      <c r="A333" s="562" t="s">
        <v>1051</v>
      </c>
      <c r="B333" s="562" t="s">
        <v>1052</v>
      </c>
      <c r="C333" s="562">
        <v>1</v>
      </c>
      <c r="D333" s="562" t="s">
        <v>30</v>
      </c>
      <c r="E333" s="562" t="s">
        <v>958</v>
      </c>
      <c r="F333" s="562" t="s">
        <v>959</v>
      </c>
      <c r="G333" s="562" t="s">
        <v>973</v>
      </c>
      <c r="H333" s="562" t="s">
        <v>974</v>
      </c>
      <c r="I333" s="562" t="s">
        <v>975</v>
      </c>
      <c r="J333" s="562" t="s">
        <v>4998</v>
      </c>
      <c r="K333" s="562" t="s">
        <v>976</v>
      </c>
      <c r="L333" s="562" t="s">
        <v>964</v>
      </c>
      <c r="M333" s="562" t="s">
        <v>970</v>
      </c>
      <c r="N333" s="562">
        <v>1</v>
      </c>
      <c r="O333" s="562">
        <v>1</v>
      </c>
      <c r="P333" s="562">
        <v>1</v>
      </c>
      <c r="Q333" s="562">
        <v>1</v>
      </c>
      <c r="R333" s="562">
        <v>1</v>
      </c>
      <c r="S333" s="562">
        <v>1</v>
      </c>
      <c r="T333" s="562">
        <v>0</v>
      </c>
      <c r="U333" s="562">
        <v>0</v>
      </c>
      <c r="V333" s="562">
        <v>0</v>
      </c>
      <c r="W333" s="563">
        <v>5600000</v>
      </c>
      <c r="X333" s="563">
        <v>0</v>
      </c>
      <c r="Y333" s="563">
        <v>0</v>
      </c>
      <c r="Z333" s="563">
        <v>0</v>
      </c>
      <c r="AA333" s="563">
        <v>0</v>
      </c>
      <c r="AB333" s="563">
        <v>0</v>
      </c>
      <c r="AC333" s="563">
        <v>0</v>
      </c>
      <c r="AD333" s="563"/>
      <c r="AE333" s="563">
        <v>5600000</v>
      </c>
      <c r="AF333" s="564">
        <v>43826</v>
      </c>
      <c r="AG333" s="564">
        <v>46383</v>
      </c>
      <c r="AH333" s="563">
        <v>5600000</v>
      </c>
      <c r="AI333" s="565">
        <f t="shared" si="11"/>
        <v>0.82739726027397265</v>
      </c>
      <c r="AJ333" s="565">
        <v>7.0054794520547903</v>
      </c>
      <c r="AK333" s="566">
        <v>8.5000000000000006E-2</v>
      </c>
      <c r="AL333" s="567">
        <f t="shared" si="12"/>
        <v>0.82739726027397265</v>
      </c>
      <c r="AM333" s="567">
        <v>7.0054794520547903</v>
      </c>
      <c r="AN333" s="568">
        <v>8.5000000000000006E-2</v>
      </c>
      <c r="AO333" s="562" t="s">
        <v>977</v>
      </c>
      <c r="AP333" s="562" t="s">
        <v>978</v>
      </c>
    </row>
    <row r="334" spans="1:42" s="562" customFormat="1" ht="12" x14ac:dyDescent="0.25">
      <c r="A334" s="562" t="s">
        <v>1514</v>
      </c>
      <c r="B334" s="562" t="s">
        <v>1515</v>
      </c>
      <c r="C334" s="562">
        <v>6</v>
      </c>
      <c r="D334" s="562" t="s">
        <v>30</v>
      </c>
      <c r="E334" s="562" t="s">
        <v>958</v>
      </c>
      <c r="F334" s="562" t="s">
        <v>959</v>
      </c>
      <c r="G334" s="562" t="s">
        <v>1207</v>
      </c>
      <c r="H334" s="562" t="s">
        <v>974</v>
      </c>
      <c r="I334" s="562" t="s">
        <v>1208</v>
      </c>
      <c r="J334" s="562" t="s">
        <v>4998</v>
      </c>
      <c r="K334" s="562" t="s">
        <v>1209</v>
      </c>
      <c r="L334" s="562" t="s">
        <v>964</v>
      </c>
      <c r="M334" s="562" t="s">
        <v>970</v>
      </c>
      <c r="N334" s="562">
        <v>1</v>
      </c>
      <c r="O334" s="562">
        <v>1</v>
      </c>
      <c r="P334" s="562">
        <v>1</v>
      </c>
      <c r="Q334" s="562">
        <v>1</v>
      </c>
      <c r="R334" s="562">
        <v>1</v>
      </c>
      <c r="S334" s="562">
        <v>1</v>
      </c>
      <c r="T334" s="562">
        <v>0</v>
      </c>
      <c r="U334" s="562">
        <v>0</v>
      </c>
      <c r="V334" s="562">
        <v>0</v>
      </c>
      <c r="W334" s="563">
        <v>1376838.75</v>
      </c>
      <c r="X334" s="563">
        <v>0</v>
      </c>
      <c r="Y334" s="563">
        <v>1376838.75</v>
      </c>
      <c r="Z334" s="563">
        <v>6149.88</v>
      </c>
      <c r="AA334" s="563">
        <v>0</v>
      </c>
      <c r="AB334" s="563">
        <v>0</v>
      </c>
      <c r="AC334" s="563">
        <v>0</v>
      </c>
      <c r="AD334" s="563"/>
      <c r="AE334" s="563">
        <v>0</v>
      </c>
      <c r="AF334" s="564">
        <v>43866</v>
      </c>
      <c r="AG334" s="564">
        <v>46058</v>
      </c>
      <c r="AH334" s="563">
        <v>2753677.5</v>
      </c>
      <c r="AI334" s="565">
        <v>0</v>
      </c>
      <c r="AJ334" s="565">
        <v>6.0054794520547903</v>
      </c>
      <c r="AK334" s="566">
        <v>5.3600000000000002E-2</v>
      </c>
      <c r="AL334" s="567">
        <f t="shared" si="12"/>
        <v>0</v>
      </c>
      <c r="AM334" s="567">
        <v>6.0054794520547903</v>
      </c>
      <c r="AN334" s="568">
        <v>5.3600000000000002E-2</v>
      </c>
      <c r="AO334" s="562" t="s">
        <v>977</v>
      </c>
      <c r="AP334" s="562" t="s">
        <v>978</v>
      </c>
    </row>
    <row r="335" spans="1:42" s="562" customFormat="1" ht="12" x14ac:dyDescent="0.25">
      <c r="A335" s="562" t="s">
        <v>1516</v>
      </c>
      <c r="B335" s="562" t="s">
        <v>1515</v>
      </c>
      <c r="C335" s="562">
        <v>7</v>
      </c>
      <c r="D335" s="562" t="s">
        <v>30</v>
      </c>
      <c r="E335" s="562" t="s">
        <v>958</v>
      </c>
      <c r="F335" s="562" t="s">
        <v>959</v>
      </c>
      <c r="G335" s="562" t="s">
        <v>1207</v>
      </c>
      <c r="H335" s="562" t="s">
        <v>974</v>
      </c>
      <c r="I335" s="562" t="s">
        <v>1208</v>
      </c>
      <c r="J335" s="562" t="s">
        <v>4998</v>
      </c>
      <c r="K335" s="562" t="s">
        <v>1209</v>
      </c>
      <c r="L335" s="562" t="s">
        <v>964</v>
      </c>
      <c r="M335" s="562" t="s">
        <v>970</v>
      </c>
      <c r="N335" s="562">
        <v>1</v>
      </c>
      <c r="O335" s="562">
        <v>1</v>
      </c>
      <c r="P335" s="562">
        <v>1</v>
      </c>
      <c r="Q335" s="562">
        <v>1</v>
      </c>
      <c r="R335" s="562">
        <v>1</v>
      </c>
      <c r="S335" s="562">
        <v>1</v>
      </c>
      <c r="T335" s="562">
        <v>0</v>
      </c>
      <c r="U335" s="562">
        <v>0</v>
      </c>
      <c r="V335" s="562">
        <v>0</v>
      </c>
      <c r="W335" s="563">
        <v>1250357.5</v>
      </c>
      <c r="X335" s="563">
        <v>0</v>
      </c>
      <c r="Y335" s="563">
        <v>625178.75</v>
      </c>
      <c r="Z335" s="563">
        <v>5876.68</v>
      </c>
      <c r="AA335" s="563">
        <v>0</v>
      </c>
      <c r="AB335" s="563">
        <v>0</v>
      </c>
      <c r="AC335" s="563">
        <v>0</v>
      </c>
      <c r="AD335" s="563"/>
      <c r="AE335" s="563">
        <v>625178.75</v>
      </c>
      <c r="AF335" s="564">
        <v>43866</v>
      </c>
      <c r="AG335" s="564">
        <v>46423</v>
      </c>
      <c r="AH335" s="563">
        <v>1250357.5</v>
      </c>
      <c r="AI335" s="565">
        <f t="shared" si="11"/>
        <v>0.93698630136986305</v>
      </c>
      <c r="AJ335" s="565">
        <v>7.0054794520547903</v>
      </c>
      <c r="AK335" s="566">
        <v>5.6399999999999999E-2</v>
      </c>
      <c r="AL335" s="567">
        <f t="shared" si="12"/>
        <v>0.93698630136986305</v>
      </c>
      <c r="AM335" s="567">
        <v>7.0054794520547903</v>
      </c>
      <c r="AN335" s="568">
        <v>5.6399999999999999E-2</v>
      </c>
      <c r="AO335" s="562" t="s">
        <v>977</v>
      </c>
      <c r="AP335" s="562" t="s">
        <v>978</v>
      </c>
    </row>
    <row r="336" spans="1:42" s="562" customFormat="1" ht="12" x14ac:dyDescent="0.25">
      <c r="A336" s="562" t="s">
        <v>1517</v>
      </c>
      <c r="B336" s="562" t="s">
        <v>1515</v>
      </c>
      <c r="C336" s="562">
        <v>8</v>
      </c>
      <c r="D336" s="562" t="s">
        <v>30</v>
      </c>
      <c r="E336" s="562" t="s">
        <v>958</v>
      </c>
      <c r="F336" s="562" t="s">
        <v>959</v>
      </c>
      <c r="G336" s="562" t="s">
        <v>1207</v>
      </c>
      <c r="H336" s="562" t="s">
        <v>974</v>
      </c>
      <c r="I336" s="562" t="s">
        <v>1208</v>
      </c>
      <c r="J336" s="562" t="s">
        <v>4998</v>
      </c>
      <c r="K336" s="562" t="s">
        <v>1209</v>
      </c>
      <c r="L336" s="562" t="s">
        <v>964</v>
      </c>
      <c r="M336" s="562" t="s">
        <v>970</v>
      </c>
      <c r="N336" s="562">
        <v>1</v>
      </c>
      <c r="O336" s="562">
        <v>1</v>
      </c>
      <c r="P336" s="562">
        <v>1</v>
      </c>
      <c r="Q336" s="562">
        <v>1</v>
      </c>
      <c r="R336" s="562">
        <v>1</v>
      </c>
      <c r="S336" s="562">
        <v>1</v>
      </c>
      <c r="T336" s="562">
        <v>0</v>
      </c>
      <c r="U336" s="562">
        <v>0</v>
      </c>
      <c r="V336" s="562">
        <v>0</v>
      </c>
      <c r="W336" s="563">
        <v>106200</v>
      </c>
      <c r="X336" s="563">
        <v>0</v>
      </c>
      <c r="Y336" s="563">
        <v>35400</v>
      </c>
      <c r="Z336" s="563">
        <v>524.79999999999995</v>
      </c>
      <c r="AA336" s="563">
        <v>0</v>
      </c>
      <c r="AB336" s="563">
        <v>0</v>
      </c>
      <c r="AC336" s="563">
        <v>0</v>
      </c>
      <c r="AD336" s="563"/>
      <c r="AE336" s="563">
        <v>70800</v>
      </c>
      <c r="AF336" s="564">
        <v>43866</v>
      </c>
      <c r="AG336" s="564">
        <v>46788</v>
      </c>
      <c r="AH336" s="563">
        <v>106200</v>
      </c>
      <c r="AI336" s="565">
        <f t="shared" si="11"/>
        <v>1.9369863013698629</v>
      </c>
      <c r="AJ336" s="565">
        <v>8.0054794520547894</v>
      </c>
      <c r="AK336" s="566">
        <v>5.9299999999999999E-2</v>
      </c>
      <c r="AL336" s="567">
        <f t="shared" si="12"/>
        <v>1.9369863013698629</v>
      </c>
      <c r="AM336" s="567">
        <v>8.0054794520547894</v>
      </c>
      <c r="AN336" s="568">
        <v>5.9299999999999999E-2</v>
      </c>
      <c r="AO336" s="562" t="s">
        <v>977</v>
      </c>
      <c r="AP336" s="562" t="s">
        <v>978</v>
      </c>
    </row>
    <row r="337" spans="1:42" s="562" customFormat="1" ht="12" x14ac:dyDescent="0.25">
      <c r="A337" s="562" t="s">
        <v>1518</v>
      </c>
      <c r="B337" s="562" t="s">
        <v>1515</v>
      </c>
      <c r="C337" s="562">
        <v>9</v>
      </c>
      <c r="D337" s="562" t="s">
        <v>30</v>
      </c>
      <c r="E337" s="562" t="s">
        <v>958</v>
      </c>
      <c r="F337" s="562" t="s">
        <v>959</v>
      </c>
      <c r="G337" s="562" t="s">
        <v>1207</v>
      </c>
      <c r="H337" s="562" t="s">
        <v>974</v>
      </c>
      <c r="I337" s="562" t="s">
        <v>1208</v>
      </c>
      <c r="J337" s="562" t="s">
        <v>4998</v>
      </c>
      <c r="K337" s="562" t="s">
        <v>1209</v>
      </c>
      <c r="L337" s="562" t="s">
        <v>964</v>
      </c>
      <c r="M337" s="562" t="s">
        <v>970</v>
      </c>
      <c r="N337" s="562">
        <v>1</v>
      </c>
      <c r="O337" s="562">
        <v>1</v>
      </c>
      <c r="P337" s="562">
        <v>1</v>
      </c>
      <c r="Q337" s="562">
        <v>1</v>
      </c>
      <c r="R337" s="562">
        <v>1</v>
      </c>
      <c r="S337" s="562">
        <v>1</v>
      </c>
      <c r="T337" s="562">
        <v>0</v>
      </c>
      <c r="U337" s="562">
        <v>0</v>
      </c>
      <c r="V337" s="562">
        <v>0</v>
      </c>
      <c r="W337" s="563">
        <v>53100</v>
      </c>
      <c r="X337" s="563">
        <v>0</v>
      </c>
      <c r="Y337" s="563">
        <v>10620</v>
      </c>
      <c r="Z337" s="563">
        <v>287.62</v>
      </c>
      <c r="AA337" s="563">
        <v>0</v>
      </c>
      <c r="AB337" s="563">
        <v>0</v>
      </c>
      <c r="AC337" s="563">
        <v>0</v>
      </c>
      <c r="AD337" s="563"/>
      <c r="AE337" s="563">
        <v>42480</v>
      </c>
      <c r="AF337" s="564">
        <v>43866</v>
      </c>
      <c r="AG337" s="564">
        <v>47519</v>
      </c>
      <c r="AH337" s="563">
        <v>53100</v>
      </c>
      <c r="AI337" s="565">
        <f t="shared" si="11"/>
        <v>3.9397260273972603</v>
      </c>
      <c r="AJ337" s="565">
        <v>10.0082191780822</v>
      </c>
      <c r="AK337" s="566">
        <v>6.5000000000000002E-2</v>
      </c>
      <c r="AL337" s="567">
        <f t="shared" si="12"/>
        <v>3.9397260273972603</v>
      </c>
      <c r="AM337" s="567">
        <v>10.0082191780822</v>
      </c>
      <c r="AN337" s="568">
        <v>6.5000000000000002E-2</v>
      </c>
      <c r="AO337" s="562" t="s">
        <v>977</v>
      </c>
      <c r="AP337" s="562" t="s">
        <v>978</v>
      </c>
    </row>
    <row r="338" spans="1:42" s="562" customFormat="1" ht="12" x14ac:dyDescent="0.25">
      <c r="A338" s="562" t="s">
        <v>1053</v>
      </c>
      <c r="B338" s="562" t="s">
        <v>1054</v>
      </c>
      <c r="C338" s="562">
        <v>1</v>
      </c>
      <c r="D338" s="562" t="s">
        <v>30</v>
      </c>
      <c r="E338" s="562" t="s">
        <v>958</v>
      </c>
      <c r="F338" s="562" t="s">
        <v>959</v>
      </c>
      <c r="G338" s="562" t="s">
        <v>973</v>
      </c>
      <c r="H338" s="562" t="s">
        <v>974</v>
      </c>
      <c r="I338" s="562" t="s">
        <v>975</v>
      </c>
      <c r="J338" s="562" t="s">
        <v>4998</v>
      </c>
      <c r="K338" s="562" t="s">
        <v>976</v>
      </c>
      <c r="L338" s="562" t="s">
        <v>964</v>
      </c>
      <c r="M338" s="562" t="s">
        <v>970</v>
      </c>
      <c r="N338" s="562">
        <v>1</v>
      </c>
      <c r="O338" s="562">
        <v>1</v>
      </c>
      <c r="P338" s="562">
        <v>1</v>
      </c>
      <c r="Q338" s="562">
        <v>1</v>
      </c>
      <c r="R338" s="562">
        <v>1</v>
      </c>
      <c r="S338" s="562">
        <v>1</v>
      </c>
      <c r="T338" s="562">
        <v>0</v>
      </c>
      <c r="U338" s="562">
        <v>0</v>
      </c>
      <c r="V338" s="562">
        <v>0</v>
      </c>
      <c r="W338" s="563">
        <v>585831</v>
      </c>
      <c r="X338" s="563">
        <v>0</v>
      </c>
      <c r="Y338" s="563">
        <v>0</v>
      </c>
      <c r="Z338" s="563">
        <v>0</v>
      </c>
      <c r="AA338" s="563">
        <v>0</v>
      </c>
      <c r="AB338" s="563">
        <v>0</v>
      </c>
      <c r="AC338" s="563">
        <v>0</v>
      </c>
      <c r="AD338" s="563"/>
      <c r="AE338" s="563">
        <v>585831</v>
      </c>
      <c r="AF338" s="564">
        <v>43826</v>
      </c>
      <c r="AG338" s="564">
        <v>46383</v>
      </c>
      <c r="AH338" s="563">
        <v>585831</v>
      </c>
      <c r="AI338" s="565">
        <f t="shared" si="11"/>
        <v>0.82739726027397265</v>
      </c>
      <c r="AJ338" s="565">
        <v>7.0054794520547903</v>
      </c>
      <c r="AK338" s="566">
        <v>8.5000000000000006E-2</v>
      </c>
      <c r="AL338" s="567">
        <f t="shared" si="12"/>
        <v>0.82739726027397265</v>
      </c>
      <c r="AM338" s="567">
        <v>7.0054794520547903</v>
      </c>
      <c r="AN338" s="568">
        <v>8.5000000000000006E-2</v>
      </c>
      <c r="AO338" s="562" t="s">
        <v>977</v>
      </c>
      <c r="AP338" s="562" t="s">
        <v>978</v>
      </c>
    </row>
    <row r="339" spans="1:42" s="562" customFormat="1" ht="12" x14ac:dyDescent="0.25">
      <c r="A339" s="562" t="s">
        <v>1519</v>
      </c>
      <c r="B339" s="562" t="s">
        <v>1520</v>
      </c>
      <c r="C339" s="562">
        <v>6</v>
      </c>
      <c r="D339" s="562" t="s">
        <v>30</v>
      </c>
      <c r="E339" s="562" t="s">
        <v>958</v>
      </c>
      <c r="F339" s="562" t="s">
        <v>959</v>
      </c>
      <c r="G339" s="562" t="s">
        <v>1207</v>
      </c>
      <c r="H339" s="562" t="s">
        <v>974</v>
      </c>
      <c r="I339" s="562" t="s">
        <v>1208</v>
      </c>
      <c r="J339" s="562" t="s">
        <v>4998</v>
      </c>
      <c r="K339" s="562" t="s">
        <v>1209</v>
      </c>
      <c r="L339" s="562" t="s">
        <v>964</v>
      </c>
      <c r="M339" s="562" t="s">
        <v>970</v>
      </c>
      <c r="N339" s="562">
        <v>1</v>
      </c>
      <c r="O339" s="562">
        <v>1</v>
      </c>
      <c r="P339" s="562">
        <v>1</v>
      </c>
      <c r="Q339" s="562">
        <v>1</v>
      </c>
      <c r="R339" s="562">
        <v>1</v>
      </c>
      <c r="S339" s="562">
        <v>1</v>
      </c>
      <c r="T339" s="562">
        <v>0</v>
      </c>
      <c r="U339" s="562">
        <v>0</v>
      </c>
      <c r="V339" s="562">
        <v>0</v>
      </c>
      <c r="W339" s="563">
        <v>1732756.25</v>
      </c>
      <c r="X339" s="563">
        <v>0</v>
      </c>
      <c r="Y339" s="563">
        <v>1732756.25</v>
      </c>
      <c r="Z339" s="563">
        <v>7739.64</v>
      </c>
      <c r="AA339" s="563">
        <v>0</v>
      </c>
      <c r="AB339" s="563">
        <v>0</v>
      </c>
      <c r="AC339" s="563">
        <v>0</v>
      </c>
      <c r="AD339" s="563"/>
      <c r="AE339" s="563">
        <v>0</v>
      </c>
      <c r="AF339" s="564">
        <v>43872</v>
      </c>
      <c r="AG339" s="564">
        <v>46064</v>
      </c>
      <c r="AH339" s="563">
        <v>3465512.5</v>
      </c>
      <c r="AI339" s="565">
        <v>0</v>
      </c>
      <c r="AJ339" s="565">
        <v>6.0054794520547903</v>
      </c>
      <c r="AK339" s="566">
        <v>5.3600000000000002E-2</v>
      </c>
      <c r="AL339" s="567">
        <f t="shared" si="12"/>
        <v>0</v>
      </c>
      <c r="AM339" s="567">
        <v>6.0054794520547903</v>
      </c>
      <c r="AN339" s="568">
        <v>5.3600000000000002E-2</v>
      </c>
      <c r="AO339" s="562" t="s">
        <v>977</v>
      </c>
      <c r="AP339" s="562" t="s">
        <v>978</v>
      </c>
    </row>
    <row r="340" spans="1:42" s="562" customFormat="1" ht="12" x14ac:dyDescent="0.25">
      <c r="A340" s="562" t="s">
        <v>1521</v>
      </c>
      <c r="B340" s="562" t="s">
        <v>1520</v>
      </c>
      <c r="C340" s="562">
        <v>7</v>
      </c>
      <c r="D340" s="562" t="s">
        <v>30</v>
      </c>
      <c r="E340" s="562" t="s">
        <v>958</v>
      </c>
      <c r="F340" s="562" t="s">
        <v>959</v>
      </c>
      <c r="G340" s="562" t="s">
        <v>1207</v>
      </c>
      <c r="H340" s="562" t="s">
        <v>974</v>
      </c>
      <c r="I340" s="562" t="s">
        <v>1208</v>
      </c>
      <c r="J340" s="562" t="s">
        <v>4998</v>
      </c>
      <c r="K340" s="562" t="s">
        <v>1209</v>
      </c>
      <c r="L340" s="562" t="s">
        <v>964</v>
      </c>
      <c r="M340" s="562" t="s">
        <v>970</v>
      </c>
      <c r="N340" s="562">
        <v>1</v>
      </c>
      <c r="O340" s="562">
        <v>1</v>
      </c>
      <c r="P340" s="562">
        <v>1</v>
      </c>
      <c r="Q340" s="562">
        <v>1</v>
      </c>
      <c r="R340" s="562">
        <v>1</v>
      </c>
      <c r="S340" s="562">
        <v>1</v>
      </c>
      <c r="T340" s="562">
        <v>0</v>
      </c>
      <c r="U340" s="562">
        <v>0</v>
      </c>
      <c r="V340" s="562">
        <v>0</v>
      </c>
      <c r="W340" s="563">
        <v>3211665</v>
      </c>
      <c r="X340" s="563">
        <v>0</v>
      </c>
      <c r="Y340" s="563">
        <v>1605832.5</v>
      </c>
      <c r="Z340" s="563">
        <v>15094.83</v>
      </c>
      <c r="AA340" s="563">
        <v>0</v>
      </c>
      <c r="AB340" s="563">
        <v>0</v>
      </c>
      <c r="AC340" s="563">
        <v>0</v>
      </c>
      <c r="AD340" s="563"/>
      <c r="AE340" s="563">
        <v>1605832.5</v>
      </c>
      <c r="AF340" s="564">
        <v>43872</v>
      </c>
      <c r="AG340" s="564">
        <v>46429</v>
      </c>
      <c r="AH340" s="563">
        <v>3211665</v>
      </c>
      <c r="AI340" s="565">
        <f t="shared" si="11"/>
        <v>0.95342465753424654</v>
      </c>
      <c r="AJ340" s="565">
        <v>7.0054794520547903</v>
      </c>
      <c r="AK340" s="566">
        <v>5.6399999999999999E-2</v>
      </c>
      <c r="AL340" s="567">
        <f t="shared" si="12"/>
        <v>0.95342465753424654</v>
      </c>
      <c r="AM340" s="567">
        <v>7.0054794520547903</v>
      </c>
      <c r="AN340" s="568">
        <v>5.6399999999999999E-2</v>
      </c>
      <c r="AO340" s="562" t="s">
        <v>977</v>
      </c>
      <c r="AP340" s="562" t="s">
        <v>978</v>
      </c>
    </row>
    <row r="341" spans="1:42" s="562" customFormat="1" ht="12" x14ac:dyDescent="0.25">
      <c r="A341" s="562" t="s">
        <v>1522</v>
      </c>
      <c r="B341" s="562" t="s">
        <v>1520</v>
      </c>
      <c r="C341" s="562">
        <v>8</v>
      </c>
      <c r="D341" s="562" t="s">
        <v>30</v>
      </c>
      <c r="E341" s="562" t="s">
        <v>958</v>
      </c>
      <c r="F341" s="562" t="s">
        <v>959</v>
      </c>
      <c r="G341" s="562" t="s">
        <v>1207</v>
      </c>
      <c r="H341" s="562" t="s">
        <v>974</v>
      </c>
      <c r="I341" s="562" t="s">
        <v>1208</v>
      </c>
      <c r="J341" s="562" t="s">
        <v>4998</v>
      </c>
      <c r="K341" s="562" t="s">
        <v>1209</v>
      </c>
      <c r="L341" s="562" t="s">
        <v>964</v>
      </c>
      <c r="M341" s="562" t="s">
        <v>970</v>
      </c>
      <c r="N341" s="562">
        <v>1</v>
      </c>
      <c r="O341" s="562">
        <v>1</v>
      </c>
      <c r="P341" s="562">
        <v>1</v>
      </c>
      <c r="Q341" s="562">
        <v>1</v>
      </c>
      <c r="R341" s="562">
        <v>1</v>
      </c>
      <c r="S341" s="562">
        <v>1</v>
      </c>
      <c r="T341" s="562">
        <v>0</v>
      </c>
      <c r="U341" s="562">
        <v>0</v>
      </c>
      <c r="V341" s="562">
        <v>0</v>
      </c>
      <c r="W341" s="563">
        <v>209302.5</v>
      </c>
      <c r="X341" s="563">
        <v>0</v>
      </c>
      <c r="Y341" s="563">
        <v>69767.5</v>
      </c>
      <c r="Z341" s="563">
        <v>1034.3</v>
      </c>
      <c r="AA341" s="563">
        <v>0</v>
      </c>
      <c r="AB341" s="563">
        <v>0</v>
      </c>
      <c r="AC341" s="563">
        <v>0</v>
      </c>
      <c r="AD341" s="563"/>
      <c r="AE341" s="563">
        <v>139535</v>
      </c>
      <c r="AF341" s="564">
        <v>43872</v>
      </c>
      <c r="AG341" s="564">
        <v>46794</v>
      </c>
      <c r="AH341" s="563">
        <v>209302.5</v>
      </c>
      <c r="AI341" s="565">
        <f t="shared" si="11"/>
        <v>1.9534246575342467</v>
      </c>
      <c r="AJ341" s="565">
        <v>8.0054794520547894</v>
      </c>
      <c r="AK341" s="566">
        <v>5.9299999999999999E-2</v>
      </c>
      <c r="AL341" s="567">
        <f t="shared" si="12"/>
        <v>1.9534246575342467</v>
      </c>
      <c r="AM341" s="567">
        <v>8.0054794520547894</v>
      </c>
      <c r="AN341" s="568">
        <v>5.9299999999999999E-2</v>
      </c>
      <c r="AO341" s="562" t="s">
        <v>977</v>
      </c>
      <c r="AP341" s="562" t="s">
        <v>978</v>
      </c>
    </row>
    <row r="342" spans="1:42" s="562" customFormat="1" ht="12" x14ac:dyDescent="0.25">
      <c r="A342" s="562" t="s">
        <v>1523</v>
      </c>
      <c r="B342" s="562" t="s">
        <v>1524</v>
      </c>
      <c r="C342" s="562">
        <v>6</v>
      </c>
      <c r="D342" s="562" t="s">
        <v>30</v>
      </c>
      <c r="E342" s="562" t="s">
        <v>958</v>
      </c>
      <c r="F342" s="562" t="s">
        <v>959</v>
      </c>
      <c r="G342" s="562" t="s">
        <v>1207</v>
      </c>
      <c r="H342" s="562" t="s">
        <v>974</v>
      </c>
      <c r="I342" s="562" t="s">
        <v>1208</v>
      </c>
      <c r="J342" s="562" t="s">
        <v>4998</v>
      </c>
      <c r="K342" s="562" t="s">
        <v>1209</v>
      </c>
      <c r="L342" s="562" t="s">
        <v>964</v>
      </c>
      <c r="M342" s="562" t="s">
        <v>970</v>
      </c>
      <c r="N342" s="562">
        <v>1</v>
      </c>
      <c r="O342" s="562">
        <v>1</v>
      </c>
      <c r="P342" s="562">
        <v>1</v>
      </c>
      <c r="Q342" s="562">
        <v>1</v>
      </c>
      <c r="R342" s="562">
        <v>1</v>
      </c>
      <c r="S342" s="562">
        <v>1</v>
      </c>
      <c r="T342" s="562">
        <v>0</v>
      </c>
      <c r="U342" s="562">
        <v>0</v>
      </c>
      <c r="V342" s="562">
        <v>0</v>
      </c>
      <c r="W342" s="563">
        <v>1297926.25</v>
      </c>
      <c r="X342" s="563">
        <v>0</v>
      </c>
      <c r="Y342" s="563">
        <v>1297926.25</v>
      </c>
      <c r="Z342" s="563">
        <v>5797.4</v>
      </c>
      <c r="AA342" s="563">
        <v>0</v>
      </c>
      <c r="AB342" s="563">
        <v>0</v>
      </c>
      <c r="AC342" s="563">
        <v>0</v>
      </c>
      <c r="AD342" s="563"/>
      <c r="AE342" s="563">
        <v>0</v>
      </c>
      <c r="AF342" s="564">
        <v>43879</v>
      </c>
      <c r="AG342" s="564">
        <v>46071</v>
      </c>
      <c r="AH342" s="563">
        <v>2595852.5</v>
      </c>
      <c r="AI342" s="565">
        <v>0</v>
      </c>
      <c r="AJ342" s="565">
        <v>6.0054794520547903</v>
      </c>
      <c r="AK342" s="566">
        <v>5.3600000000000002E-2</v>
      </c>
      <c r="AL342" s="567">
        <f t="shared" si="12"/>
        <v>0</v>
      </c>
      <c r="AM342" s="567">
        <v>6.0054794520547903</v>
      </c>
      <c r="AN342" s="568">
        <v>5.3600000000000002E-2</v>
      </c>
      <c r="AO342" s="562" t="s">
        <v>977</v>
      </c>
      <c r="AP342" s="562" t="s">
        <v>978</v>
      </c>
    </row>
    <row r="343" spans="1:42" s="562" customFormat="1" ht="12" x14ac:dyDescent="0.25">
      <c r="A343" s="562" t="s">
        <v>1525</v>
      </c>
      <c r="B343" s="562" t="s">
        <v>1524</v>
      </c>
      <c r="C343" s="562">
        <v>7</v>
      </c>
      <c r="D343" s="562" t="s">
        <v>30</v>
      </c>
      <c r="E343" s="562" t="s">
        <v>958</v>
      </c>
      <c r="F343" s="562" t="s">
        <v>959</v>
      </c>
      <c r="G343" s="562" t="s">
        <v>1207</v>
      </c>
      <c r="H343" s="562" t="s">
        <v>974</v>
      </c>
      <c r="I343" s="562" t="s">
        <v>1208</v>
      </c>
      <c r="J343" s="562" t="s">
        <v>4998</v>
      </c>
      <c r="K343" s="562" t="s">
        <v>1209</v>
      </c>
      <c r="L343" s="562" t="s">
        <v>964</v>
      </c>
      <c r="M343" s="562" t="s">
        <v>970</v>
      </c>
      <c r="N343" s="562">
        <v>1</v>
      </c>
      <c r="O343" s="562">
        <v>1</v>
      </c>
      <c r="P343" s="562">
        <v>1</v>
      </c>
      <c r="Q343" s="562">
        <v>1</v>
      </c>
      <c r="R343" s="562">
        <v>1</v>
      </c>
      <c r="S343" s="562">
        <v>1</v>
      </c>
      <c r="T343" s="562">
        <v>0</v>
      </c>
      <c r="U343" s="562">
        <v>0</v>
      </c>
      <c r="V343" s="562">
        <v>0</v>
      </c>
      <c r="W343" s="563">
        <v>1675600</v>
      </c>
      <c r="X343" s="563">
        <v>0</v>
      </c>
      <c r="Y343" s="563">
        <v>837800</v>
      </c>
      <c r="Z343" s="563">
        <v>7875.32</v>
      </c>
      <c r="AA343" s="563">
        <v>0</v>
      </c>
      <c r="AB343" s="563">
        <v>0</v>
      </c>
      <c r="AC343" s="563">
        <v>0</v>
      </c>
      <c r="AD343" s="563"/>
      <c r="AE343" s="563">
        <v>837800</v>
      </c>
      <c r="AF343" s="564">
        <v>43879</v>
      </c>
      <c r="AG343" s="564">
        <v>46436</v>
      </c>
      <c r="AH343" s="563">
        <v>1675600</v>
      </c>
      <c r="AI343" s="565">
        <f t="shared" si="11"/>
        <v>0.9726027397260274</v>
      </c>
      <c r="AJ343" s="565">
        <v>7.0054794520547903</v>
      </c>
      <c r="AK343" s="566">
        <v>5.6399999999999999E-2</v>
      </c>
      <c r="AL343" s="567">
        <f t="shared" si="12"/>
        <v>0.9726027397260274</v>
      </c>
      <c r="AM343" s="567">
        <v>7.0054794520547903</v>
      </c>
      <c r="AN343" s="568">
        <v>5.6399999999999999E-2</v>
      </c>
      <c r="AO343" s="562" t="s">
        <v>977</v>
      </c>
      <c r="AP343" s="562" t="s">
        <v>978</v>
      </c>
    </row>
    <row r="344" spans="1:42" s="562" customFormat="1" ht="12" x14ac:dyDescent="0.25">
      <c r="A344" s="562" t="s">
        <v>1526</v>
      </c>
      <c r="B344" s="562" t="s">
        <v>1524</v>
      </c>
      <c r="C344" s="562">
        <v>8</v>
      </c>
      <c r="D344" s="562" t="s">
        <v>30</v>
      </c>
      <c r="E344" s="562" t="s">
        <v>958</v>
      </c>
      <c r="F344" s="562" t="s">
        <v>959</v>
      </c>
      <c r="G344" s="562" t="s">
        <v>1207</v>
      </c>
      <c r="H344" s="562" t="s">
        <v>974</v>
      </c>
      <c r="I344" s="562" t="s">
        <v>1208</v>
      </c>
      <c r="J344" s="562" t="s">
        <v>4998</v>
      </c>
      <c r="K344" s="562" t="s">
        <v>1209</v>
      </c>
      <c r="L344" s="562" t="s">
        <v>964</v>
      </c>
      <c r="M344" s="562" t="s">
        <v>970</v>
      </c>
      <c r="N344" s="562">
        <v>1</v>
      </c>
      <c r="O344" s="562">
        <v>1</v>
      </c>
      <c r="P344" s="562">
        <v>1</v>
      </c>
      <c r="Q344" s="562">
        <v>1</v>
      </c>
      <c r="R344" s="562">
        <v>1</v>
      </c>
      <c r="S344" s="562">
        <v>1</v>
      </c>
      <c r="T344" s="562">
        <v>0</v>
      </c>
      <c r="U344" s="562">
        <v>0</v>
      </c>
      <c r="V344" s="562">
        <v>0</v>
      </c>
      <c r="W344" s="563">
        <v>206057.5</v>
      </c>
      <c r="X344" s="563">
        <v>0</v>
      </c>
      <c r="Y344" s="563">
        <v>68685.84</v>
      </c>
      <c r="Z344" s="563">
        <v>1018.27</v>
      </c>
      <c r="AA344" s="563">
        <v>0</v>
      </c>
      <c r="AB344" s="563">
        <v>0</v>
      </c>
      <c r="AC344" s="563">
        <v>0</v>
      </c>
      <c r="AD344" s="563"/>
      <c r="AE344" s="563">
        <v>137371.66</v>
      </c>
      <c r="AF344" s="564">
        <v>43879</v>
      </c>
      <c r="AG344" s="564">
        <v>46801</v>
      </c>
      <c r="AH344" s="563">
        <v>206057.5</v>
      </c>
      <c r="AI344" s="565">
        <f t="shared" si="11"/>
        <v>1.9726027397260273</v>
      </c>
      <c r="AJ344" s="565">
        <v>8.0054794520547894</v>
      </c>
      <c r="AK344" s="566">
        <v>5.9299999999999999E-2</v>
      </c>
      <c r="AL344" s="567">
        <f t="shared" si="12"/>
        <v>1.9726027397260273</v>
      </c>
      <c r="AM344" s="567">
        <v>8.0054794520547894</v>
      </c>
      <c r="AN344" s="568">
        <v>5.9299999999999999E-2</v>
      </c>
      <c r="AO344" s="562" t="s">
        <v>977</v>
      </c>
      <c r="AP344" s="562" t="s">
        <v>978</v>
      </c>
    </row>
    <row r="345" spans="1:42" s="562" customFormat="1" ht="12" x14ac:dyDescent="0.25">
      <c r="A345" s="562" t="s">
        <v>1527</v>
      </c>
      <c r="B345" s="562" t="s">
        <v>1528</v>
      </c>
      <c r="C345" s="562">
        <v>6</v>
      </c>
      <c r="D345" s="562" t="s">
        <v>30</v>
      </c>
      <c r="E345" s="562" t="s">
        <v>958</v>
      </c>
      <c r="F345" s="562" t="s">
        <v>959</v>
      </c>
      <c r="G345" s="562" t="s">
        <v>1207</v>
      </c>
      <c r="H345" s="562" t="s">
        <v>974</v>
      </c>
      <c r="I345" s="562" t="s">
        <v>1208</v>
      </c>
      <c r="J345" s="562" t="s">
        <v>4998</v>
      </c>
      <c r="K345" s="562" t="s">
        <v>1209</v>
      </c>
      <c r="L345" s="562" t="s">
        <v>964</v>
      </c>
      <c r="M345" s="562" t="s">
        <v>970</v>
      </c>
      <c r="N345" s="562">
        <v>1</v>
      </c>
      <c r="O345" s="562">
        <v>1</v>
      </c>
      <c r="P345" s="562">
        <v>1</v>
      </c>
      <c r="Q345" s="562">
        <v>1</v>
      </c>
      <c r="R345" s="562">
        <v>1</v>
      </c>
      <c r="S345" s="562">
        <v>1</v>
      </c>
      <c r="T345" s="562">
        <v>0</v>
      </c>
      <c r="U345" s="562">
        <v>0</v>
      </c>
      <c r="V345" s="562">
        <v>0</v>
      </c>
      <c r="W345" s="563">
        <v>632848.75</v>
      </c>
      <c r="X345" s="563">
        <v>0</v>
      </c>
      <c r="Y345" s="563">
        <v>632848.75</v>
      </c>
      <c r="Z345" s="563">
        <v>2826.72</v>
      </c>
      <c r="AA345" s="563">
        <v>0</v>
      </c>
      <c r="AB345" s="563">
        <v>0</v>
      </c>
      <c r="AC345" s="563">
        <v>0</v>
      </c>
      <c r="AD345" s="563"/>
      <c r="AE345" s="563">
        <v>0</v>
      </c>
      <c r="AF345" s="564">
        <v>43888</v>
      </c>
      <c r="AG345" s="564">
        <v>46080</v>
      </c>
      <c r="AH345" s="563">
        <v>1265697.5</v>
      </c>
      <c r="AI345" s="565">
        <f t="shared" si="11"/>
        <v>-2.7397260273972603E-3</v>
      </c>
      <c r="AJ345" s="565">
        <v>6.0054794520547903</v>
      </c>
      <c r="AK345" s="566">
        <v>5.3600000000000002E-2</v>
      </c>
      <c r="AL345" s="567">
        <f t="shared" si="12"/>
        <v>-2.7397260273972603E-3</v>
      </c>
      <c r="AM345" s="567">
        <v>6.0054794520547903</v>
      </c>
      <c r="AN345" s="568">
        <v>5.3600000000000002E-2</v>
      </c>
      <c r="AO345" s="562" t="s">
        <v>977</v>
      </c>
      <c r="AP345" s="562" t="s">
        <v>978</v>
      </c>
    </row>
    <row r="346" spans="1:42" s="562" customFormat="1" ht="12" x14ac:dyDescent="0.25">
      <c r="A346" s="562" t="s">
        <v>1529</v>
      </c>
      <c r="B346" s="562" t="s">
        <v>1528</v>
      </c>
      <c r="C346" s="562">
        <v>7</v>
      </c>
      <c r="D346" s="562" t="s">
        <v>30</v>
      </c>
      <c r="E346" s="562" t="s">
        <v>958</v>
      </c>
      <c r="F346" s="562" t="s">
        <v>959</v>
      </c>
      <c r="G346" s="562" t="s">
        <v>1207</v>
      </c>
      <c r="H346" s="562" t="s">
        <v>974</v>
      </c>
      <c r="I346" s="562" t="s">
        <v>1208</v>
      </c>
      <c r="J346" s="562" t="s">
        <v>4998</v>
      </c>
      <c r="K346" s="562" t="s">
        <v>1209</v>
      </c>
      <c r="L346" s="562" t="s">
        <v>964</v>
      </c>
      <c r="M346" s="562" t="s">
        <v>970</v>
      </c>
      <c r="N346" s="562">
        <v>1</v>
      </c>
      <c r="O346" s="562">
        <v>1</v>
      </c>
      <c r="P346" s="562">
        <v>1</v>
      </c>
      <c r="Q346" s="562">
        <v>1</v>
      </c>
      <c r="R346" s="562">
        <v>1</v>
      </c>
      <c r="S346" s="562">
        <v>1</v>
      </c>
      <c r="T346" s="562">
        <v>0</v>
      </c>
      <c r="U346" s="562">
        <v>0</v>
      </c>
      <c r="V346" s="562">
        <v>0</v>
      </c>
      <c r="W346" s="563">
        <v>1359065</v>
      </c>
      <c r="X346" s="563">
        <v>0</v>
      </c>
      <c r="Y346" s="563">
        <v>679532.5</v>
      </c>
      <c r="Z346" s="563">
        <v>6387.61</v>
      </c>
      <c r="AA346" s="563">
        <v>0</v>
      </c>
      <c r="AB346" s="563">
        <v>0</v>
      </c>
      <c r="AC346" s="563">
        <v>0</v>
      </c>
      <c r="AD346" s="563"/>
      <c r="AE346" s="563">
        <v>679532.5</v>
      </c>
      <c r="AF346" s="564">
        <v>43888</v>
      </c>
      <c r="AG346" s="564">
        <v>46445</v>
      </c>
      <c r="AH346" s="563">
        <v>1359065</v>
      </c>
      <c r="AI346" s="565">
        <f t="shared" si="11"/>
        <v>0.99726027397260275</v>
      </c>
      <c r="AJ346" s="565">
        <v>7.0054794520547903</v>
      </c>
      <c r="AK346" s="566">
        <v>5.6399999999999999E-2</v>
      </c>
      <c r="AL346" s="567">
        <f t="shared" si="12"/>
        <v>0.99726027397260275</v>
      </c>
      <c r="AM346" s="567">
        <v>7.0054794520547903</v>
      </c>
      <c r="AN346" s="568">
        <v>5.6399999999999999E-2</v>
      </c>
      <c r="AO346" s="562" t="s">
        <v>977</v>
      </c>
      <c r="AP346" s="562" t="s">
        <v>978</v>
      </c>
    </row>
    <row r="347" spans="1:42" s="562" customFormat="1" ht="12" x14ac:dyDescent="0.25">
      <c r="A347" s="562" t="s">
        <v>1530</v>
      </c>
      <c r="B347" s="562" t="s">
        <v>1528</v>
      </c>
      <c r="C347" s="562">
        <v>8</v>
      </c>
      <c r="D347" s="562" t="s">
        <v>30</v>
      </c>
      <c r="E347" s="562" t="s">
        <v>958</v>
      </c>
      <c r="F347" s="562" t="s">
        <v>959</v>
      </c>
      <c r="G347" s="562" t="s">
        <v>1207</v>
      </c>
      <c r="H347" s="562" t="s">
        <v>974</v>
      </c>
      <c r="I347" s="562" t="s">
        <v>1208</v>
      </c>
      <c r="J347" s="562" t="s">
        <v>4998</v>
      </c>
      <c r="K347" s="562" t="s">
        <v>1209</v>
      </c>
      <c r="L347" s="562" t="s">
        <v>964</v>
      </c>
      <c r="M347" s="562" t="s">
        <v>970</v>
      </c>
      <c r="N347" s="562">
        <v>1</v>
      </c>
      <c r="O347" s="562">
        <v>1</v>
      </c>
      <c r="P347" s="562">
        <v>1</v>
      </c>
      <c r="Q347" s="562">
        <v>1</v>
      </c>
      <c r="R347" s="562">
        <v>1</v>
      </c>
      <c r="S347" s="562">
        <v>1</v>
      </c>
      <c r="T347" s="562">
        <v>0</v>
      </c>
      <c r="U347" s="562">
        <v>0</v>
      </c>
      <c r="V347" s="562">
        <v>0</v>
      </c>
      <c r="W347" s="563">
        <v>413737.5</v>
      </c>
      <c r="X347" s="563">
        <v>0</v>
      </c>
      <c r="Y347" s="563">
        <v>137912.5</v>
      </c>
      <c r="Z347" s="563">
        <v>2044.55</v>
      </c>
      <c r="AA347" s="563">
        <v>0</v>
      </c>
      <c r="AB347" s="563">
        <v>0</v>
      </c>
      <c r="AC347" s="563">
        <v>0</v>
      </c>
      <c r="AD347" s="563"/>
      <c r="AE347" s="563">
        <v>275825</v>
      </c>
      <c r="AF347" s="564">
        <v>43888</v>
      </c>
      <c r="AG347" s="564">
        <v>46810</v>
      </c>
      <c r="AH347" s="563">
        <v>413737.5</v>
      </c>
      <c r="AI347" s="565">
        <f t="shared" si="11"/>
        <v>1.9972602739726026</v>
      </c>
      <c r="AJ347" s="565">
        <v>8.0054794520547894</v>
      </c>
      <c r="AK347" s="566">
        <v>5.9299999999999999E-2</v>
      </c>
      <c r="AL347" s="567">
        <f t="shared" si="12"/>
        <v>1.9972602739726026</v>
      </c>
      <c r="AM347" s="567">
        <v>8.0054794520547894</v>
      </c>
      <c r="AN347" s="568">
        <v>5.9299999999999999E-2</v>
      </c>
      <c r="AO347" s="562" t="s">
        <v>977</v>
      </c>
      <c r="AP347" s="562" t="s">
        <v>978</v>
      </c>
    </row>
    <row r="348" spans="1:42" s="562" customFormat="1" ht="12" x14ac:dyDescent="0.25">
      <c r="A348" s="562" t="s">
        <v>1679</v>
      </c>
      <c r="B348" s="562" t="s">
        <v>1680</v>
      </c>
      <c r="C348" s="562">
        <v>1</v>
      </c>
      <c r="D348" s="562" t="s">
        <v>30</v>
      </c>
      <c r="E348" s="562" t="s">
        <v>958</v>
      </c>
      <c r="F348" s="562" t="s">
        <v>959</v>
      </c>
      <c r="G348" s="562" t="s">
        <v>1659</v>
      </c>
      <c r="H348" s="562" t="s">
        <v>1660</v>
      </c>
      <c r="I348" s="562" t="s">
        <v>1661</v>
      </c>
      <c r="J348" s="562" t="s">
        <v>1662</v>
      </c>
      <c r="K348" s="562" t="s">
        <v>1663</v>
      </c>
      <c r="L348" s="562" t="s">
        <v>964</v>
      </c>
      <c r="M348" s="562" t="s">
        <v>970</v>
      </c>
      <c r="N348" s="562">
        <v>1</v>
      </c>
      <c r="O348" s="562">
        <v>1</v>
      </c>
      <c r="P348" s="562">
        <v>1</v>
      </c>
      <c r="Q348" s="562">
        <v>0</v>
      </c>
      <c r="R348" s="562">
        <v>0</v>
      </c>
      <c r="S348" s="562">
        <v>1</v>
      </c>
      <c r="T348" s="562">
        <v>1</v>
      </c>
      <c r="U348" s="562">
        <v>1</v>
      </c>
      <c r="V348" s="562">
        <v>0</v>
      </c>
      <c r="W348" s="563">
        <v>200000000</v>
      </c>
      <c r="X348" s="563">
        <v>0</v>
      </c>
      <c r="Y348" s="563">
        <v>0</v>
      </c>
      <c r="Z348" s="563">
        <v>0</v>
      </c>
      <c r="AA348" s="563">
        <v>0</v>
      </c>
      <c r="AB348" s="563">
        <v>0</v>
      </c>
      <c r="AC348" s="563">
        <v>0</v>
      </c>
      <c r="AD348" s="563">
        <v>0</v>
      </c>
      <c r="AE348" s="563">
        <v>200000000</v>
      </c>
      <c r="AF348" s="564">
        <v>43826</v>
      </c>
      <c r="AG348" s="564">
        <v>46383</v>
      </c>
      <c r="AH348" s="563">
        <v>200000000</v>
      </c>
      <c r="AI348" s="565">
        <f t="shared" si="11"/>
        <v>0.82739726027397265</v>
      </c>
      <c r="AJ348" s="565">
        <v>7.0054794520547903</v>
      </c>
      <c r="AK348" s="566">
        <v>8.5000000000000006E-2</v>
      </c>
      <c r="AL348" s="567">
        <f t="shared" si="12"/>
        <v>0.82739726027397265</v>
      </c>
      <c r="AM348" s="567">
        <v>7.0054794520547903</v>
      </c>
      <c r="AN348" s="568">
        <v>8.5000000000000006E-2</v>
      </c>
      <c r="AO348" s="562" t="s">
        <v>977</v>
      </c>
      <c r="AP348" s="562" t="s">
        <v>978</v>
      </c>
    </row>
    <row r="349" spans="1:42" s="562" customFormat="1" ht="12" x14ac:dyDescent="0.25">
      <c r="A349" s="562" t="s">
        <v>1055</v>
      </c>
      <c r="B349" s="562" t="s">
        <v>1056</v>
      </c>
      <c r="C349" s="562">
        <v>1</v>
      </c>
      <c r="D349" s="562" t="s">
        <v>30</v>
      </c>
      <c r="E349" s="562" t="s">
        <v>958</v>
      </c>
      <c r="F349" s="562" t="s">
        <v>959</v>
      </c>
      <c r="G349" s="562" t="s">
        <v>973</v>
      </c>
      <c r="H349" s="562" t="s">
        <v>974</v>
      </c>
      <c r="I349" s="562" t="s">
        <v>975</v>
      </c>
      <c r="J349" s="562" t="s">
        <v>4998</v>
      </c>
      <c r="K349" s="562" t="s">
        <v>976</v>
      </c>
      <c r="L349" s="562" t="s">
        <v>964</v>
      </c>
      <c r="M349" s="562" t="s">
        <v>970</v>
      </c>
      <c r="N349" s="562">
        <v>1</v>
      </c>
      <c r="O349" s="562">
        <v>1</v>
      </c>
      <c r="P349" s="562">
        <v>1</v>
      </c>
      <c r="Q349" s="562">
        <v>1</v>
      </c>
      <c r="R349" s="562">
        <v>1</v>
      </c>
      <c r="S349" s="562">
        <v>1</v>
      </c>
      <c r="T349" s="562">
        <v>0</v>
      </c>
      <c r="U349" s="562">
        <v>0</v>
      </c>
      <c r="V349" s="562">
        <v>0</v>
      </c>
      <c r="W349" s="563">
        <v>1564434.67</v>
      </c>
      <c r="X349" s="563">
        <v>0</v>
      </c>
      <c r="Y349" s="563">
        <v>0</v>
      </c>
      <c r="Z349" s="563">
        <v>0</v>
      </c>
      <c r="AA349" s="563">
        <v>0</v>
      </c>
      <c r="AB349" s="563">
        <v>0</v>
      </c>
      <c r="AC349" s="563">
        <v>0</v>
      </c>
      <c r="AD349" s="563"/>
      <c r="AE349" s="563">
        <v>1564434.67</v>
      </c>
      <c r="AF349" s="564">
        <v>43826</v>
      </c>
      <c r="AG349" s="564">
        <v>46383</v>
      </c>
      <c r="AH349" s="563">
        <v>1564434.67</v>
      </c>
      <c r="AI349" s="565">
        <f t="shared" si="11"/>
        <v>0.82739726027397265</v>
      </c>
      <c r="AJ349" s="565">
        <v>7.0054794520547903</v>
      </c>
      <c r="AK349" s="566">
        <v>8.5000000000000006E-2</v>
      </c>
      <c r="AL349" s="567">
        <f t="shared" si="12"/>
        <v>0.82739726027397265</v>
      </c>
      <c r="AM349" s="567">
        <v>7.0054794520547903</v>
      </c>
      <c r="AN349" s="568">
        <v>8.5000000000000006E-2</v>
      </c>
      <c r="AO349" s="562" t="s">
        <v>977</v>
      </c>
      <c r="AP349" s="562" t="s">
        <v>978</v>
      </c>
    </row>
    <row r="350" spans="1:42" s="562" customFormat="1" ht="12" x14ac:dyDescent="0.25">
      <c r="A350" s="562" t="s">
        <v>1057</v>
      </c>
      <c r="B350" s="562" t="s">
        <v>1058</v>
      </c>
      <c r="C350" s="562">
        <v>1</v>
      </c>
      <c r="D350" s="562" t="s">
        <v>30</v>
      </c>
      <c r="E350" s="562" t="s">
        <v>958</v>
      </c>
      <c r="F350" s="562" t="s">
        <v>959</v>
      </c>
      <c r="G350" s="562" t="s">
        <v>973</v>
      </c>
      <c r="H350" s="562" t="s">
        <v>974</v>
      </c>
      <c r="I350" s="562" t="s">
        <v>975</v>
      </c>
      <c r="J350" s="562" t="s">
        <v>4998</v>
      </c>
      <c r="K350" s="562" t="s">
        <v>976</v>
      </c>
      <c r="L350" s="562" t="s">
        <v>964</v>
      </c>
      <c r="M350" s="562" t="s">
        <v>970</v>
      </c>
      <c r="N350" s="562">
        <v>1</v>
      </c>
      <c r="O350" s="562">
        <v>1</v>
      </c>
      <c r="P350" s="562">
        <v>1</v>
      </c>
      <c r="Q350" s="562">
        <v>1</v>
      </c>
      <c r="R350" s="562">
        <v>1</v>
      </c>
      <c r="S350" s="562">
        <v>1</v>
      </c>
      <c r="T350" s="562">
        <v>0</v>
      </c>
      <c r="U350" s="562">
        <v>0</v>
      </c>
      <c r="V350" s="562">
        <v>0</v>
      </c>
      <c r="W350" s="563">
        <v>1405686.01</v>
      </c>
      <c r="X350" s="563">
        <v>0</v>
      </c>
      <c r="Y350" s="563">
        <v>0</v>
      </c>
      <c r="Z350" s="563">
        <v>0</v>
      </c>
      <c r="AA350" s="563">
        <v>0</v>
      </c>
      <c r="AB350" s="563">
        <v>0</v>
      </c>
      <c r="AC350" s="563">
        <v>0</v>
      </c>
      <c r="AD350" s="563"/>
      <c r="AE350" s="563">
        <v>1405686.01</v>
      </c>
      <c r="AF350" s="564">
        <v>43826</v>
      </c>
      <c r="AG350" s="564">
        <v>46383</v>
      </c>
      <c r="AH350" s="563">
        <v>1405686.01</v>
      </c>
      <c r="AI350" s="565">
        <f t="shared" si="11"/>
        <v>0.82739726027397265</v>
      </c>
      <c r="AJ350" s="565">
        <v>7.0054794520547903</v>
      </c>
      <c r="AK350" s="566">
        <v>8.5000000000000006E-2</v>
      </c>
      <c r="AL350" s="567">
        <f t="shared" si="12"/>
        <v>0.82739726027397265</v>
      </c>
      <c r="AM350" s="567">
        <v>7.0054794520547903</v>
      </c>
      <c r="AN350" s="568">
        <v>8.5000000000000006E-2</v>
      </c>
      <c r="AO350" s="562" t="s">
        <v>977</v>
      </c>
      <c r="AP350" s="562" t="s">
        <v>978</v>
      </c>
    </row>
    <row r="351" spans="1:42" s="562" customFormat="1" ht="12" x14ac:dyDescent="0.25">
      <c r="A351" s="562" t="s">
        <v>1059</v>
      </c>
      <c r="B351" s="562" t="s">
        <v>1060</v>
      </c>
      <c r="C351" s="562">
        <v>1</v>
      </c>
      <c r="D351" s="562" t="s">
        <v>30</v>
      </c>
      <c r="E351" s="562" t="s">
        <v>958</v>
      </c>
      <c r="F351" s="562" t="s">
        <v>959</v>
      </c>
      <c r="G351" s="562" t="s">
        <v>973</v>
      </c>
      <c r="H351" s="562" t="s">
        <v>974</v>
      </c>
      <c r="I351" s="562" t="s">
        <v>975</v>
      </c>
      <c r="J351" s="562" t="s">
        <v>4998</v>
      </c>
      <c r="K351" s="562" t="s">
        <v>976</v>
      </c>
      <c r="L351" s="562" t="s">
        <v>964</v>
      </c>
      <c r="M351" s="562" t="s">
        <v>970</v>
      </c>
      <c r="N351" s="562">
        <v>1</v>
      </c>
      <c r="O351" s="562">
        <v>1</v>
      </c>
      <c r="P351" s="562">
        <v>1</v>
      </c>
      <c r="Q351" s="562">
        <v>1</v>
      </c>
      <c r="R351" s="562">
        <v>1</v>
      </c>
      <c r="S351" s="562">
        <v>1</v>
      </c>
      <c r="T351" s="562">
        <v>0</v>
      </c>
      <c r="U351" s="562">
        <v>0</v>
      </c>
      <c r="V351" s="562">
        <v>0</v>
      </c>
      <c r="W351" s="563">
        <v>1204773</v>
      </c>
      <c r="X351" s="563">
        <v>0</v>
      </c>
      <c r="Y351" s="563">
        <v>0</v>
      </c>
      <c r="Z351" s="563">
        <v>0</v>
      </c>
      <c r="AA351" s="563">
        <v>0</v>
      </c>
      <c r="AB351" s="563">
        <v>0</v>
      </c>
      <c r="AC351" s="563">
        <v>0</v>
      </c>
      <c r="AD351" s="563"/>
      <c r="AE351" s="563">
        <v>1204773</v>
      </c>
      <c r="AF351" s="564">
        <v>43826</v>
      </c>
      <c r="AG351" s="564">
        <v>46383</v>
      </c>
      <c r="AH351" s="563">
        <v>1204773</v>
      </c>
      <c r="AI351" s="565">
        <f t="shared" si="11"/>
        <v>0.82739726027397265</v>
      </c>
      <c r="AJ351" s="565">
        <v>7.0054794520547903</v>
      </c>
      <c r="AK351" s="566">
        <v>8.5000000000000006E-2</v>
      </c>
      <c r="AL351" s="567">
        <f t="shared" si="12"/>
        <v>0.82739726027397265</v>
      </c>
      <c r="AM351" s="567">
        <v>7.0054794520547903</v>
      </c>
      <c r="AN351" s="568">
        <v>8.5000000000000006E-2</v>
      </c>
      <c r="AO351" s="562" t="s">
        <v>977</v>
      </c>
      <c r="AP351" s="562" t="s">
        <v>978</v>
      </c>
    </row>
    <row r="352" spans="1:42" s="562" customFormat="1" ht="12" x14ac:dyDescent="0.25">
      <c r="A352" s="562" t="s">
        <v>1531</v>
      </c>
      <c r="B352" s="562" t="s">
        <v>1532</v>
      </c>
      <c r="C352" s="562">
        <v>5</v>
      </c>
      <c r="D352" s="562" t="s">
        <v>30</v>
      </c>
      <c r="E352" s="562" t="s">
        <v>958</v>
      </c>
      <c r="F352" s="562" t="s">
        <v>959</v>
      </c>
      <c r="G352" s="562" t="s">
        <v>1207</v>
      </c>
      <c r="H352" s="562" t="s">
        <v>974</v>
      </c>
      <c r="I352" s="562" t="s">
        <v>1208</v>
      </c>
      <c r="J352" s="562" t="s">
        <v>4998</v>
      </c>
      <c r="K352" s="562" t="s">
        <v>1209</v>
      </c>
      <c r="L352" s="562" t="s">
        <v>964</v>
      </c>
      <c r="M352" s="562" t="s">
        <v>970</v>
      </c>
      <c r="N352" s="562">
        <v>1</v>
      </c>
      <c r="O352" s="562">
        <v>1</v>
      </c>
      <c r="P352" s="562">
        <v>1</v>
      </c>
      <c r="Q352" s="562">
        <v>1</v>
      </c>
      <c r="R352" s="562">
        <v>1</v>
      </c>
      <c r="S352" s="562">
        <v>1</v>
      </c>
      <c r="T352" s="562">
        <v>0</v>
      </c>
      <c r="U352" s="562">
        <v>0</v>
      </c>
      <c r="V352" s="562">
        <v>0</v>
      </c>
      <c r="W352" s="563">
        <v>1449703.75</v>
      </c>
      <c r="X352" s="563">
        <v>0</v>
      </c>
      <c r="Y352" s="563">
        <v>0</v>
      </c>
      <c r="Z352" s="563">
        <v>6475.34</v>
      </c>
      <c r="AA352" s="563">
        <v>0</v>
      </c>
      <c r="AB352" s="563">
        <v>0</v>
      </c>
      <c r="AC352" s="563">
        <v>0</v>
      </c>
      <c r="AD352" s="563"/>
      <c r="AE352" s="563">
        <v>1449703.75</v>
      </c>
      <c r="AF352" s="564">
        <v>43900</v>
      </c>
      <c r="AG352" s="564">
        <v>46091</v>
      </c>
      <c r="AH352" s="563">
        <v>2899407.5</v>
      </c>
      <c r="AI352" s="565">
        <f t="shared" si="11"/>
        <v>2.7397260273972601E-2</v>
      </c>
      <c r="AJ352" s="565">
        <v>6.0027397260274</v>
      </c>
      <c r="AK352" s="566">
        <v>5.3600000000000002E-2</v>
      </c>
      <c r="AL352" s="567">
        <f t="shared" si="12"/>
        <v>2.7397260273972601E-2</v>
      </c>
      <c r="AM352" s="567">
        <v>6.0027397260274</v>
      </c>
      <c r="AN352" s="568">
        <v>5.3600000000000002E-2</v>
      </c>
      <c r="AO352" s="562" t="s">
        <v>977</v>
      </c>
      <c r="AP352" s="562" t="s">
        <v>978</v>
      </c>
    </row>
    <row r="353" spans="1:42" s="562" customFormat="1" ht="12" x14ac:dyDescent="0.25">
      <c r="A353" s="562" t="s">
        <v>1533</v>
      </c>
      <c r="B353" s="562" t="s">
        <v>1532</v>
      </c>
      <c r="C353" s="562">
        <v>6</v>
      </c>
      <c r="D353" s="562" t="s">
        <v>30</v>
      </c>
      <c r="E353" s="562" t="s">
        <v>958</v>
      </c>
      <c r="F353" s="562" t="s">
        <v>959</v>
      </c>
      <c r="G353" s="562" t="s">
        <v>1207</v>
      </c>
      <c r="H353" s="562" t="s">
        <v>974</v>
      </c>
      <c r="I353" s="562" t="s">
        <v>1208</v>
      </c>
      <c r="J353" s="562" t="s">
        <v>4998</v>
      </c>
      <c r="K353" s="562" t="s">
        <v>1209</v>
      </c>
      <c r="L353" s="562" t="s">
        <v>964</v>
      </c>
      <c r="M353" s="562" t="s">
        <v>970</v>
      </c>
      <c r="N353" s="562">
        <v>1</v>
      </c>
      <c r="O353" s="562">
        <v>1</v>
      </c>
      <c r="P353" s="562">
        <v>1</v>
      </c>
      <c r="Q353" s="562">
        <v>1</v>
      </c>
      <c r="R353" s="562">
        <v>1</v>
      </c>
      <c r="S353" s="562">
        <v>1</v>
      </c>
      <c r="T353" s="562">
        <v>0</v>
      </c>
      <c r="U353" s="562">
        <v>0</v>
      </c>
      <c r="V353" s="562">
        <v>0</v>
      </c>
      <c r="W353" s="563">
        <v>854172.5</v>
      </c>
      <c r="X353" s="563">
        <v>0</v>
      </c>
      <c r="Y353" s="563">
        <v>0</v>
      </c>
      <c r="Z353" s="563">
        <v>4014.61</v>
      </c>
      <c r="AA353" s="563">
        <v>0</v>
      </c>
      <c r="AB353" s="563">
        <v>0</v>
      </c>
      <c r="AC353" s="563">
        <v>0</v>
      </c>
      <c r="AD353" s="563"/>
      <c r="AE353" s="563">
        <v>854172.5</v>
      </c>
      <c r="AF353" s="564">
        <v>43900</v>
      </c>
      <c r="AG353" s="564">
        <v>46456</v>
      </c>
      <c r="AH353" s="563">
        <v>854172.5</v>
      </c>
      <c r="AI353" s="565">
        <f t="shared" si="11"/>
        <v>1.0273972602739727</v>
      </c>
      <c r="AJ353" s="565">
        <v>7.0027397260274</v>
      </c>
      <c r="AK353" s="566">
        <v>5.6399999999999999E-2</v>
      </c>
      <c r="AL353" s="567">
        <f t="shared" si="12"/>
        <v>1.0273972602739727</v>
      </c>
      <c r="AM353" s="567">
        <v>7.0027397260274</v>
      </c>
      <c r="AN353" s="568">
        <v>5.6399999999999999E-2</v>
      </c>
      <c r="AO353" s="562" t="s">
        <v>977</v>
      </c>
      <c r="AP353" s="562" t="s">
        <v>978</v>
      </c>
    </row>
    <row r="354" spans="1:42" s="562" customFormat="1" ht="12" x14ac:dyDescent="0.25">
      <c r="A354" s="562" t="s">
        <v>1534</v>
      </c>
      <c r="B354" s="562" t="s">
        <v>1532</v>
      </c>
      <c r="C354" s="562">
        <v>7</v>
      </c>
      <c r="D354" s="562" t="s">
        <v>30</v>
      </c>
      <c r="E354" s="562" t="s">
        <v>958</v>
      </c>
      <c r="F354" s="562" t="s">
        <v>959</v>
      </c>
      <c r="G354" s="562" t="s">
        <v>1207</v>
      </c>
      <c r="H354" s="562" t="s">
        <v>974</v>
      </c>
      <c r="I354" s="562" t="s">
        <v>1208</v>
      </c>
      <c r="J354" s="562" t="s">
        <v>4998</v>
      </c>
      <c r="K354" s="562" t="s">
        <v>1209</v>
      </c>
      <c r="L354" s="562" t="s">
        <v>964</v>
      </c>
      <c r="M354" s="562" t="s">
        <v>970</v>
      </c>
      <c r="N354" s="562">
        <v>1</v>
      </c>
      <c r="O354" s="562">
        <v>1</v>
      </c>
      <c r="P354" s="562">
        <v>1</v>
      </c>
      <c r="Q354" s="562">
        <v>1</v>
      </c>
      <c r="R354" s="562">
        <v>1</v>
      </c>
      <c r="S354" s="562">
        <v>1</v>
      </c>
      <c r="T354" s="562">
        <v>0</v>
      </c>
      <c r="U354" s="562">
        <v>0</v>
      </c>
      <c r="V354" s="562">
        <v>0</v>
      </c>
      <c r="W354" s="563">
        <v>50002.5</v>
      </c>
      <c r="X354" s="563">
        <v>0</v>
      </c>
      <c r="Y354" s="563">
        <v>0</v>
      </c>
      <c r="Z354" s="563">
        <v>258.76</v>
      </c>
      <c r="AA354" s="563">
        <v>0</v>
      </c>
      <c r="AB354" s="563">
        <v>0</v>
      </c>
      <c r="AC354" s="563">
        <v>0</v>
      </c>
      <c r="AD354" s="563"/>
      <c r="AE354" s="563">
        <v>50002.5</v>
      </c>
      <c r="AF354" s="564">
        <v>43900</v>
      </c>
      <c r="AG354" s="564">
        <v>47187</v>
      </c>
      <c r="AH354" s="563">
        <v>50002.5</v>
      </c>
      <c r="AI354" s="565">
        <f t="shared" si="11"/>
        <v>3.0301369863013701</v>
      </c>
      <c r="AJ354" s="565">
        <v>9.0054794520547894</v>
      </c>
      <c r="AK354" s="566">
        <v>6.2100000000000002E-2</v>
      </c>
      <c r="AL354" s="567">
        <f t="shared" si="12"/>
        <v>3.0301369863013701</v>
      </c>
      <c r="AM354" s="567">
        <v>9.0054794520547894</v>
      </c>
      <c r="AN354" s="568">
        <v>6.2100000000000002E-2</v>
      </c>
      <c r="AO354" s="562" t="s">
        <v>977</v>
      </c>
      <c r="AP354" s="562" t="s">
        <v>978</v>
      </c>
    </row>
    <row r="355" spans="1:42" s="562" customFormat="1" ht="12" x14ac:dyDescent="0.25">
      <c r="A355" s="562" t="s">
        <v>1061</v>
      </c>
      <c r="B355" s="562" t="s">
        <v>1062</v>
      </c>
      <c r="C355" s="562">
        <v>1</v>
      </c>
      <c r="D355" s="562" t="s">
        <v>30</v>
      </c>
      <c r="E355" s="562" t="s">
        <v>958</v>
      </c>
      <c r="F355" s="562" t="s">
        <v>959</v>
      </c>
      <c r="G355" s="562" t="s">
        <v>973</v>
      </c>
      <c r="H355" s="562" t="s">
        <v>974</v>
      </c>
      <c r="I355" s="562" t="s">
        <v>975</v>
      </c>
      <c r="J355" s="562" t="s">
        <v>4998</v>
      </c>
      <c r="K355" s="562" t="s">
        <v>976</v>
      </c>
      <c r="L355" s="562" t="s">
        <v>964</v>
      </c>
      <c r="M355" s="562" t="s">
        <v>970</v>
      </c>
      <c r="N355" s="562">
        <v>1</v>
      </c>
      <c r="O355" s="562">
        <v>1</v>
      </c>
      <c r="P355" s="562">
        <v>1</v>
      </c>
      <c r="Q355" s="562">
        <v>1</v>
      </c>
      <c r="R355" s="562">
        <v>1</v>
      </c>
      <c r="S355" s="562">
        <v>1</v>
      </c>
      <c r="T355" s="562">
        <v>0</v>
      </c>
      <c r="U355" s="562">
        <v>0</v>
      </c>
      <c r="V355" s="562">
        <v>0</v>
      </c>
      <c r="W355" s="563">
        <v>127038.97</v>
      </c>
      <c r="X355" s="563">
        <v>0</v>
      </c>
      <c r="Y355" s="563">
        <v>0</v>
      </c>
      <c r="Z355" s="563">
        <v>0</v>
      </c>
      <c r="AA355" s="563">
        <v>0</v>
      </c>
      <c r="AB355" s="563">
        <v>0</v>
      </c>
      <c r="AC355" s="563">
        <v>0</v>
      </c>
      <c r="AD355" s="563"/>
      <c r="AE355" s="563">
        <v>127038.97</v>
      </c>
      <c r="AF355" s="564">
        <v>43826</v>
      </c>
      <c r="AG355" s="564">
        <v>46383</v>
      </c>
      <c r="AH355" s="563">
        <v>127038.97</v>
      </c>
      <c r="AI355" s="565">
        <f t="shared" si="11"/>
        <v>0.82739726027397265</v>
      </c>
      <c r="AJ355" s="565">
        <v>7.0054794520547903</v>
      </c>
      <c r="AK355" s="566">
        <v>8.5000000000000006E-2</v>
      </c>
      <c r="AL355" s="567">
        <f t="shared" si="12"/>
        <v>0.82739726027397265</v>
      </c>
      <c r="AM355" s="567">
        <v>7.0054794520547903</v>
      </c>
      <c r="AN355" s="568">
        <v>8.5000000000000006E-2</v>
      </c>
      <c r="AO355" s="562" t="s">
        <v>977</v>
      </c>
      <c r="AP355" s="562" t="s">
        <v>978</v>
      </c>
    </row>
    <row r="356" spans="1:42" s="562" customFormat="1" ht="12" x14ac:dyDescent="0.25">
      <c r="A356" s="562" t="s">
        <v>1063</v>
      </c>
      <c r="B356" s="562" t="s">
        <v>1064</v>
      </c>
      <c r="C356" s="562">
        <v>1</v>
      </c>
      <c r="D356" s="562" t="s">
        <v>30</v>
      </c>
      <c r="E356" s="562" t="s">
        <v>958</v>
      </c>
      <c r="F356" s="562" t="s">
        <v>959</v>
      </c>
      <c r="G356" s="562" t="s">
        <v>973</v>
      </c>
      <c r="H356" s="562" t="s">
        <v>974</v>
      </c>
      <c r="I356" s="562" t="s">
        <v>975</v>
      </c>
      <c r="J356" s="562" t="s">
        <v>4998</v>
      </c>
      <c r="K356" s="562" t="s">
        <v>976</v>
      </c>
      <c r="L356" s="562" t="s">
        <v>964</v>
      </c>
      <c r="M356" s="562" t="s">
        <v>970</v>
      </c>
      <c r="N356" s="562">
        <v>1</v>
      </c>
      <c r="O356" s="562">
        <v>1</v>
      </c>
      <c r="P356" s="562">
        <v>1</v>
      </c>
      <c r="Q356" s="562">
        <v>1</v>
      </c>
      <c r="R356" s="562">
        <v>1</v>
      </c>
      <c r="S356" s="562">
        <v>1</v>
      </c>
      <c r="T356" s="562">
        <v>0</v>
      </c>
      <c r="U356" s="562">
        <v>0</v>
      </c>
      <c r="V356" s="562">
        <v>0</v>
      </c>
      <c r="W356" s="563">
        <v>437542.38</v>
      </c>
      <c r="X356" s="563">
        <v>0</v>
      </c>
      <c r="Y356" s="563">
        <v>0</v>
      </c>
      <c r="Z356" s="563">
        <v>0</v>
      </c>
      <c r="AA356" s="563">
        <v>0</v>
      </c>
      <c r="AB356" s="563">
        <v>0</v>
      </c>
      <c r="AC356" s="563">
        <v>0</v>
      </c>
      <c r="AD356" s="563"/>
      <c r="AE356" s="563">
        <v>437542.38</v>
      </c>
      <c r="AF356" s="564">
        <v>43826</v>
      </c>
      <c r="AG356" s="564">
        <v>46383</v>
      </c>
      <c r="AH356" s="563">
        <v>437542.38</v>
      </c>
      <c r="AI356" s="565">
        <f t="shared" si="11"/>
        <v>0.82739726027397265</v>
      </c>
      <c r="AJ356" s="565">
        <v>7.0054794520547903</v>
      </c>
      <c r="AK356" s="566">
        <v>8.5000000000000006E-2</v>
      </c>
      <c r="AL356" s="567">
        <f t="shared" si="12"/>
        <v>0.82739726027397265</v>
      </c>
      <c r="AM356" s="567">
        <v>7.0054794520547903</v>
      </c>
      <c r="AN356" s="568">
        <v>8.5000000000000006E-2</v>
      </c>
      <c r="AO356" s="562" t="s">
        <v>977</v>
      </c>
      <c r="AP356" s="562" t="s">
        <v>978</v>
      </c>
    </row>
    <row r="357" spans="1:42" s="562" customFormat="1" ht="12" x14ac:dyDescent="0.25">
      <c r="A357" s="562" t="s">
        <v>1535</v>
      </c>
      <c r="B357" s="562" t="s">
        <v>1536</v>
      </c>
      <c r="C357" s="562">
        <v>4</v>
      </c>
      <c r="D357" s="562" t="s">
        <v>30</v>
      </c>
      <c r="E357" s="562" t="s">
        <v>958</v>
      </c>
      <c r="F357" s="562" t="s">
        <v>959</v>
      </c>
      <c r="G357" s="562" t="s">
        <v>1207</v>
      </c>
      <c r="H357" s="562" t="s">
        <v>974</v>
      </c>
      <c r="I357" s="562" t="s">
        <v>1208</v>
      </c>
      <c r="J357" s="562" t="s">
        <v>4998</v>
      </c>
      <c r="K357" s="562" t="s">
        <v>1209</v>
      </c>
      <c r="L357" s="562" t="s">
        <v>964</v>
      </c>
      <c r="M357" s="562" t="s">
        <v>970</v>
      </c>
      <c r="N357" s="562">
        <v>1</v>
      </c>
      <c r="O357" s="562">
        <v>1</v>
      </c>
      <c r="P357" s="562">
        <v>1</v>
      </c>
      <c r="Q357" s="562">
        <v>1</v>
      </c>
      <c r="R357" s="562">
        <v>1</v>
      </c>
      <c r="S357" s="562">
        <v>1</v>
      </c>
      <c r="T357" s="562">
        <v>0</v>
      </c>
      <c r="U357" s="562">
        <v>0</v>
      </c>
      <c r="V357" s="562">
        <v>0</v>
      </c>
      <c r="W357" s="563">
        <v>1944345</v>
      </c>
      <c r="X357" s="563">
        <v>0</v>
      </c>
      <c r="Y357" s="563">
        <v>0</v>
      </c>
      <c r="Z357" s="563">
        <v>8684.74</v>
      </c>
      <c r="AA357" s="563">
        <v>0</v>
      </c>
      <c r="AB357" s="563">
        <v>0</v>
      </c>
      <c r="AC357" s="563">
        <v>0</v>
      </c>
      <c r="AD357" s="563"/>
      <c r="AE357" s="563">
        <v>1944345</v>
      </c>
      <c r="AF357" s="564">
        <v>43908</v>
      </c>
      <c r="AG357" s="564">
        <v>46099</v>
      </c>
      <c r="AH357" s="563">
        <v>3888690</v>
      </c>
      <c r="AI357" s="565">
        <f t="shared" si="11"/>
        <v>4.9315068493150684E-2</v>
      </c>
      <c r="AJ357" s="565">
        <v>6.0027397260274</v>
      </c>
      <c r="AK357" s="566">
        <v>5.3600000000000002E-2</v>
      </c>
      <c r="AL357" s="567">
        <f t="shared" si="12"/>
        <v>4.9315068493150684E-2</v>
      </c>
      <c r="AM357" s="567">
        <v>6.0027397260274</v>
      </c>
      <c r="AN357" s="568">
        <v>5.3600000000000002E-2</v>
      </c>
      <c r="AO357" s="562" t="s">
        <v>977</v>
      </c>
      <c r="AP357" s="562" t="s">
        <v>978</v>
      </c>
    </row>
    <row r="358" spans="1:42" s="562" customFormat="1" ht="12" x14ac:dyDescent="0.25">
      <c r="A358" s="562" t="s">
        <v>1537</v>
      </c>
      <c r="B358" s="562" t="s">
        <v>1536</v>
      </c>
      <c r="C358" s="562">
        <v>5</v>
      </c>
      <c r="D358" s="562" t="s">
        <v>30</v>
      </c>
      <c r="E358" s="562" t="s">
        <v>958</v>
      </c>
      <c r="F358" s="562" t="s">
        <v>959</v>
      </c>
      <c r="G358" s="562" t="s">
        <v>1207</v>
      </c>
      <c r="H358" s="562" t="s">
        <v>974</v>
      </c>
      <c r="I358" s="562" t="s">
        <v>1208</v>
      </c>
      <c r="J358" s="562" t="s">
        <v>4998</v>
      </c>
      <c r="K358" s="562" t="s">
        <v>1209</v>
      </c>
      <c r="L358" s="562" t="s">
        <v>964</v>
      </c>
      <c r="M358" s="562" t="s">
        <v>970</v>
      </c>
      <c r="N358" s="562">
        <v>1</v>
      </c>
      <c r="O358" s="562">
        <v>1</v>
      </c>
      <c r="P358" s="562">
        <v>1</v>
      </c>
      <c r="Q358" s="562">
        <v>1</v>
      </c>
      <c r="R358" s="562">
        <v>1</v>
      </c>
      <c r="S358" s="562">
        <v>1</v>
      </c>
      <c r="T358" s="562">
        <v>0</v>
      </c>
      <c r="U358" s="562">
        <v>0</v>
      </c>
      <c r="V358" s="562">
        <v>0</v>
      </c>
      <c r="W358" s="563">
        <v>3249425</v>
      </c>
      <c r="X358" s="563">
        <v>0</v>
      </c>
      <c r="Y358" s="563">
        <v>0</v>
      </c>
      <c r="Z358" s="563">
        <v>15272.3</v>
      </c>
      <c r="AA358" s="563">
        <v>0</v>
      </c>
      <c r="AB358" s="563">
        <v>0</v>
      </c>
      <c r="AC358" s="563">
        <v>0</v>
      </c>
      <c r="AD358" s="563"/>
      <c r="AE358" s="563">
        <v>3249425</v>
      </c>
      <c r="AF358" s="564">
        <v>43908</v>
      </c>
      <c r="AG358" s="564">
        <v>46464</v>
      </c>
      <c r="AH358" s="563">
        <v>3249425</v>
      </c>
      <c r="AI358" s="565">
        <f t="shared" si="11"/>
        <v>1.0493150684931507</v>
      </c>
      <c r="AJ358" s="565">
        <v>7.0027397260274</v>
      </c>
      <c r="AK358" s="566">
        <v>5.6399999999999999E-2</v>
      </c>
      <c r="AL358" s="567">
        <f t="shared" si="12"/>
        <v>1.0493150684931507</v>
      </c>
      <c r="AM358" s="567">
        <v>7.0027397260274</v>
      </c>
      <c r="AN358" s="568">
        <v>5.6399999999999999E-2</v>
      </c>
      <c r="AO358" s="562" t="s">
        <v>977</v>
      </c>
      <c r="AP358" s="562" t="s">
        <v>978</v>
      </c>
    </row>
    <row r="359" spans="1:42" s="562" customFormat="1" ht="12" x14ac:dyDescent="0.25">
      <c r="A359" s="562" t="s">
        <v>1065</v>
      </c>
      <c r="B359" s="562" t="s">
        <v>1066</v>
      </c>
      <c r="C359" s="562">
        <v>1</v>
      </c>
      <c r="D359" s="562" t="s">
        <v>30</v>
      </c>
      <c r="E359" s="562" t="s">
        <v>958</v>
      </c>
      <c r="F359" s="562" t="s">
        <v>959</v>
      </c>
      <c r="G359" s="562" t="s">
        <v>973</v>
      </c>
      <c r="H359" s="562" t="s">
        <v>974</v>
      </c>
      <c r="I359" s="562" t="s">
        <v>975</v>
      </c>
      <c r="J359" s="562" t="s">
        <v>4998</v>
      </c>
      <c r="K359" s="562" t="s">
        <v>976</v>
      </c>
      <c r="L359" s="562" t="s">
        <v>964</v>
      </c>
      <c r="M359" s="562" t="s">
        <v>970</v>
      </c>
      <c r="N359" s="562">
        <v>1</v>
      </c>
      <c r="O359" s="562">
        <v>1</v>
      </c>
      <c r="P359" s="562">
        <v>1</v>
      </c>
      <c r="Q359" s="562">
        <v>1</v>
      </c>
      <c r="R359" s="562">
        <v>1</v>
      </c>
      <c r="S359" s="562">
        <v>1</v>
      </c>
      <c r="T359" s="562">
        <v>0</v>
      </c>
      <c r="U359" s="562">
        <v>0</v>
      </c>
      <c r="V359" s="562">
        <v>0</v>
      </c>
      <c r="W359" s="563">
        <v>2772000</v>
      </c>
      <c r="X359" s="563">
        <v>0</v>
      </c>
      <c r="Y359" s="563">
        <v>0</v>
      </c>
      <c r="Z359" s="563">
        <v>0</v>
      </c>
      <c r="AA359" s="563">
        <v>0</v>
      </c>
      <c r="AB359" s="563">
        <v>0</v>
      </c>
      <c r="AC359" s="563">
        <v>0</v>
      </c>
      <c r="AD359" s="563"/>
      <c r="AE359" s="563">
        <v>2772000</v>
      </c>
      <c r="AF359" s="564">
        <v>43826</v>
      </c>
      <c r="AG359" s="564">
        <v>46383</v>
      </c>
      <c r="AH359" s="563">
        <v>2772000</v>
      </c>
      <c r="AI359" s="565">
        <f t="shared" si="11"/>
        <v>0.82739726027397265</v>
      </c>
      <c r="AJ359" s="565">
        <v>7.0054794520547903</v>
      </c>
      <c r="AK359" s="566">
        <v>8.5000000000000006E-2</v>
      </c>
      <c r="AL359" s="567">
        <f t="shared" si="12"/>
        <v>0.82739726027397265</v>
      </c>
      <c r="AM359" s="567">
        <v>7.0054794520547903</v>
      </c>
      <c r="AN359" s="568">
        <v>8.5000000000000006E-2</v>
      </c>
      <c r="AO359" s="562" t="s">
        <v>977</v>
      </c>
      <c r="AP359" s="562" t="s">
        <v>978</v>
      </c>
    </row>
    <row r="360" spans="1:42" s="562" customFormat="1" ht="12" x14ac:dyDescent="0.25">
      <c r="A360" s="562" t="s">
        <v>1067</v>
      </c>
      <c r="B360" s="562" t="s">
        <v>1068</v>
      </c>
      <c r="C360" s="562">
        <v>1</v>
      </c>
      <c r="D360" s="562" t="s">
        <v>30</v>
      </c>
      <c r="E360" s="562" t="s">
        <v>958</v>
      </c>
      <c r="F360" s="562" t="s">
        <v>959</v>
      </c>
      <c r="G360" s="562" t="s">
        <v>973</v>
      </c>
      <c r="H360" s="562" t="s">
        <v>974</v>
      </c>
      <c r="I360" s="562" t="s">
        <v>975</v>
      </c>
      <c r="J360" s="562" t="s">
        <v>4998</v>
      </c>
      <c r="K360" s="562" t="s">
        <v>976</v>
      </c>
      <c r="L360" s="562" t="s">
        <v>964</v>
      </c>
      <c r="M360" s="562" t="s">
        <v>970</v>
      </c>
      <c r="N360" s="562">
        <v>1</v>
      </c>
      <c r="O360" s="562">
        <v>1</v>
      </c>
      <c r="P360" s="562">
        <v>1</v>
      </c>
      <c r="Q360" s="562">
        <v>1</v>
      </c>
      <c r="R360" s="562">
        <v>1</v>
      </c>
      <c r="S360" s="562">
        <v>1</v>
      </c>
      <c r="T360" s="562">
        <v>0</v>
      </c>
      <c r="U360" s="562">
        <v>0</v>
      </c>
      <c r="V360" s="562">
        <v>0</v>
      </c>
      <c r="W360" s="563">
        <v>1984519</v>
      </c>
      <c r="X360" s="563">
        <v>0</v>
      </c>
      <c r="Y360" s="563">
        <v>0</v>
      </c>
      <c r="Z360" s="563">
        <v>0</v>
      </c>
      <c r="AA360" s="563">
        <v>0</v>
      </c>
      <c r="AB360" s="563">
        <v>0</v>
      </c>
      <c r="AC360" s="563">
        <v>0</v>
      </c>
      <c r="AD360" s="563"/>
      <c r="AE360" s="563">
        <v>1984519</v>
      </c>
      <c r="AF360" s="564">
        <v>43826</v>
      </c>
      <c r="AG360" s="564">
        <v>46383</v>
      </c>
      <c r="AH360" s="563">
        <v>1984519</v>
      </c>
      <c r="AI360" s="565">
        <f t="shared" si="11"/>
        <v>0.82739726027397265</v>
      </c>
      <c r="AJ360" s="565">
        <v>7.0054794520547903</v>
      </c>
      <c r="AK360" s="566">
        <v>8.5000000000000006E-2</v>
      </c>
      <c r="AL360" s="567">
        <f t="shared" si="12"/>
        <v>0.82739726027397265</v>
      </c>
      <c r="AM360" s="567">
        <v>7.0054794520547903</v>
      </c>
      <c r="AN360" s="568">
        <v>8.5000000000000006E-2</v>
      </c>
      <c r="AO360" s="562" t="s">
        <v>977</v>
      </c>
      <c r="AP360" s="562" t="s">
        <v>978</v>
      </c>
    </row>
    <row r="361" spans="1:42" s="562" customFormat="1" ht="12" x14ac:dyDescent="0.25">
      <c r="A361" s="562" t="s">
        <v>1069</v>
      </c>
      <c r="B361" s="562" t="s">
        <v>1070</v>
      </c>
      <c r="C361" s="562">
        <v>1</v>
      </c>
      <c r="D361" s="562" t="s">
        <v>30</v>
      </c>
      <c r="E361" s="562" t="s">
        <v>958</v>
      </c>
      <c r="F361" s="562" t="s">
        <v>959</v>
      </c>
      <c r="G361" s="562" t="s">
        <v>973</v>
      </c>
      <c r="H361" s="562" t="s">
        <v>974</v>
      </c>
      <c r="I361" s="562" t="s">
        <v>975</v>
      </c>
      <c r="J361" s="562" t="s">
        <v>4998</v>
      </c>
      <c r="K361" s="562" t="s">
        <v>976</v>
      </c>
      <c r="L361" s="562" t="s">
        <v>964</v>
      </c>
      <c r="M361" s="562" t="s">
        <v>970</v>
      </c>
      <c r="N361" s="562">
        <v>1</v>
      </c>
      <c r="O361" s="562">
        <v>1</v>
      </c>
      <c r="P361" s="562">
        <v>1</v>
      </c>
      <c r="Q361" s="562">
        <v>1</v>
      </c>
      <c r="R361" s="562">
        <v>1</v>
      </c>
      <c r="S361" s="562">
        <v>1</v>
      </c>
      <c r="T361" s="562">
        <v>0</v>
      </c>
      <c r="U361" s="562">
        <v>0</v>
      </c>
      <c r="V361" s="562">
        <v>0</v>
      </c>
      <c r="W361" s="563">
        <v>2346357</v>
      </c>
      <c r="X361" s="563">
        <v>0</v>
      </c>
      <c r="Y361" s="563">
        <v>0</v>
      </c>
      <c r="Z361" s="563">
        <v>0</v>
      </c>
      <c r="AA361" s="563">
        <v>0</v>
      </c>
      <c r="AB361" s="563">
        <v>0</v>
      </c>
      <c r="AC361" s="563">
        <v>0</v>
      </c>
      <c r="AD361" s="563"/>
      <c r="AE361" s="563">
        <v>2346357</v>
      </c>
      <c r="AF361" s="564">
        <v>43826</v>
      </c>
      <c r="AG361" s="564">
        <v>46383</v>
      </c>
      <c r="AH361" s="563">
        <v>2346357</v>
      </c>
      <c r="AI361" s="565">
        <f t="shared" si="11"/>
        <v>0.82739726027397265</v>
      </c>
      <c r="AJ361" s="565">
        <v>7.0054794520547903</v>
      </c>
      <c r="AK361" s="566">
        <v>8.5000000000000006E-2</v>
      </c>
      <c r="AL361" s="567">
        <f t="shared" si="12"/>
        <v>0.82739726027397265</v>
      </c>
      <c r="AM361" s="567">
        <v>7.0054794520547903</v>
      </c>
      <c r="AN361" s="568">
        <v>8.5000000000000006E-2</v>
      </c>
      <c r="AO361" s="562" t="s">
        <v>977</v>
      </c>
      <c r="AP361" s="562" t="s">
        <v>978</v>
      </c>
    </row>
    <row r="362" spans="1:42" s="562" customFormat="1" ht="12" x14ac:dyDescent="0.25">
      <c r="A362" s="562" t="s">
        <v>1071</v>
      </c>
      <c r="B362" s="562" t="s">
        <v>1072</v>
      </c>
      <c r="C362" s="562">
        <v>1</v>
      </c>
      <c r="D362" s="562" t="s">
        <v>30</v>
      </c>
      <c r="E362" s="562" t="s">
        <v>958</v>
      </c>
      <c r="F362" s="562" t="s">
        <v>959</v>
      </c>
      <c r="G362" s="562" t="s">
        <v>973</v>
      </c>
      <c r="H362" s="562" t="s">
        <v>974</v>
      </c>
      <c r="I362" s="562" t="s">
        <v>975</v>
      </c>
      <c r="J362" s="562" t="s">
        <v>4998</v>
      </c>
      <c r="K362" s="562" t="s">
        <v>976</v>
      </c>
      <c r="L362" s="562" t="s">
        <v>964</v>
      </c>
      <c r="M362" s="562" t="s">
        <v>970</v>
      </c>
      <c r="N362" s="562">
        <v>1</v>
      </c>
      <c r="O362" s="562">
        <v>1</v>
      </c>
      <c r="P362" s="562">
        <v>1</v>
      </c>
      <c r="Q362" s="562">
        <v>1</v>
      </c>
      <c r="R362" s="562">
        <v>1</v>
      </c>
      <c r="S362" s="562">
        <v>1</v>
      </c>
      <c r="T362" s="562">
        <v>0</v>
      </c>
      <c r="U362" s="562">
        <v>0</v>
      </c>
      <c r="V362" s="562">
        <v>0</v>
      </c>
      <c r="W362" s="563">
        <v>312000</v>
      </c>
      <c r="X362" s="563">
        <v>0</v>
      </c>
      <c r="Y362" s="563">
        <v>0</v>
      </c>
      <c r="Z362" s="563">
        <v>0</v>
      </c>
      <c r="AA362" s="563">
        <v>0</v>
      </c>
      <c r="AB362" s="563">
        <v>0</v>
      </c>
      <c r="AC362" s="563">
        <v>0</v>
      </c>
      <c r="AD362" s="563"/>
      <c r="AE362" s="563">
        <v>312000</v>
      </c>
      <c r="AF362" s="564">
        <v>43826</v>
      </c>
      <c r="AG362" s="564">
        <v>46383</v>
      </c>
      <c r="AH362" s="563">
        <v>312000</v>
      </c>
      <c r="AI362" s="565">
        <f t="shared" si="11"/>
        <v>0.82739726027397265</v>
      </c>
      <c r="AJ362" s="565">
        <v>7.0054794520547903</v>
      </c>
      <c r="AK362" s="566">
        <v>8.5000000000000006E-2</v>
      </c>
      <c r="AL362" s="567">
        <f t="shared" si="12"/>
        <v>0.82739726027397265</v>
      </c>
      <c r="AM362" s="567">
        <v>7.0054794520547903</v>
      </c>
      <c r="AN362" s="568">
        <v>8.5000000000000006E-2</v>
      </c>
      <c r="AO362" s="562" t="s">
        <v>977</v>
      </c>
      <c r="AP362" s="562" t="s">
        <v>978</v>
      </c>
    </row>
    <row r="363" spans="1:42" s="562" customFormat="1" ht="12" x14ac:dyDescent="0.25">
      <c r="A363" s="562" t="s">
        <v>1538</v>
      </c>
      <c r="B363" s="562" t="s">
        <v>1539</v>
      </c>
      <c r="C363" s="562">
        <v>4</v>
      </c>
      <c r="D363" s="562" t="s">
        <v>30</v>
      </c>
      <c r="E363" s="562" t="s">
        <v>958</v>
      </c>
      <c r="F363" s="562" t="s">
        <v>959</v>
      </c>
      <c r="G363" s="562" t="s">
        <v>1207</v>
      </c>
      <c r="H363" s="562" t="s">
        <v>974</v>
      </c>
      <c r="I363" s="562" t="s">
        <v>1208</v>
      </c>
      <c r="J363" s="562" t="s">
        <v>4998</v>
      </c>
      <c r="K363" s="562" t="s">
        <v>1209</v>
      </c>
      <c r="L363" s="562" t="s">
        <v>964</v>
      </c>
      <c r="M363" s="562" t="s">
        <v>970</v>
      </c>
      <c r="N363" s="562">
        <v>1</v>
      </c>
      <c r="O363" s="562">
        <v>1</v>
      </c>
      <c r="P363" s="562">
        <v>1</v>
      </c>
      <c r="Q363" s="562">
        <v>1</v>
      </c>
      <c r="R363" s="562">
        <v>1</v>
      </c>
      <c r="S363" s="562">
        <v>1</v>
      </c>
      <c r="T363" s="562">
        <v>0</v>
      </c>
      <c r="U363" s="562">
        <v>0</v>
      </c>
      <c r="V363" s="562">
        <v>0</v>
      </c>
      <c r="W363" s="563">
        <v>966641.25</v>
      </c>
      <c r="X363" s="563">
        <v>0</v>
      </c>
      <c r="Y363" s="563">
        <v>0</v>
      </c>
      <c r="Z363" s="563">
        <v>4317.66</v>
      </c>
      <c r="AA363" s="563">
        <v>0</v>
      </c>
      <c r="AB363" s="563">
        <v>0</v>
      </c>
      <c r="AC363" s="563">
        <v>0</v>
      </c>
      <c r="AD363" s="563"/>
      <c r="AE363" s="563">
        <v>966641.25</v>
      </c>
      <c r="AF363" s="564">
        <v>43917</v>
      </c>
      <c r="AG363" s="564">
        <v>46108</v>
      </c>
      <c r="AH363" s="563">
        <v>1933282.5</v>
      </c>
      <c r="AI363" s="565">
        <f t="shared" si="11"/>
        <v>7.3972602739726029E-2</v>
      </c>
      <c r="AJ363" s="565">
        <v>6.0027397260274</v>
      </c>
      <c r="AK363" s="566">
        <v>5.3600000000000002E-2</v>
      </c>
      <c r="AL363" s="567">
        <f t="shared" si="12"/>
        <v>7.3972602739726029E-2</v>
      </c>
      <c r="AM363" s="567">
        <v>6.0027397260274</v>
      </c>
      <c r="AN363" s="568">
        <v>5.3600000000000002E-2</v>
      </c>
      <c r="AO363" s="562" t="s">
        <v>977</v>
      </c>
      <c r="AP363" s="562" t="s">
        <v>978</v>
      </c>
    </row>
    <row r="364" spans="1:42" s="562" customFormat="1" ht="12" x14ac:dyDescent="0.25">
      <c r="A364" s="562" t="s">
        <v>1540</v>
      </c>
      <c r="B364" s="562" t="s">
        <v>1539</v>
      </c>
      <c r="C364" s="562">
        <v>5</v>
      </c>
      <c r="D364" s="562" t="s">
        <v>30</v>
      </c>
      <c r="E364" s="562" t="s">
        <v>958</v>
      </c>
      <c r="F364" s="562" t="s">
        <v>959</v>
      </c>
      <c r="G364" s="562" t="s">
        <v>1207</v>
      </c>
      <c r="H364" s="562" t="s">
        <v>974</v>
      </c>
      <c r="I364" s="562" t="s">
        <v>1208</v>
      </c>
      <c r="J364" s="562" t="s">
        <v>4998</v>
      </c>
      <c r="K364" s="562" t="s">
        <v>1209</v>
      </c>
      <c r="L364" s="562" t="s">
        <v>964</v>
      </c>
      <c r="M364" s="562" t="s">
        <v>970</v>
      </c>
      <c r="N364" s="562">
        <v>1</v>
      </c>
      <c r="O364" s="562">
        <v>1</v>
      </c>
      <c r="P364" s="562">
        <v>1</v>
      </c>
      <c r="Q364" s="562">
        <v>1</v>
      </c>
      <c r="R364" s="562">
        <v>1</v>
      </c>
      <c r="S364" s="562">
        <v>1</v>
      </c>
      <c r="T364" s="562">
        <v>0</v>
      </c>
      <c r="U364" s="562">
        <v>0</v>
      </c>
      <c r="V364" s="562">
        <v>0</v>
      </c>
      <c r="W364" s="563">
        <v>5265012.5</v>
      </c>
      <c r="X364" s="563">
        <v>0</v>
      </c>
      <c r="Y364" s="563">
        <v>0</v>
      </c>
      <c r="Z364" s="563">
        <v>24745.56</v>
      </c>
      <c r="AA364" s="563">
        <v>0</v>
      </c>
      <c r="AB364" s="563">
        <v>0</v>
      </c>
      <c r="AC364" s="563">
        <v>0</v>
      </c>
      <c r="AD364" s="563"/>
      <c r="AE364" s="563">
        <v>5265012.5</v>
      </c>
      <c r="AF364" s="564">
        <v>43917</v>
      </c>
      <c r="AG364" s="564">
        <v>46473</v>
      </c>
      <c r="AH364" s="563">
        <v>5265012.5</v>
      </c>
      <c r="AI364" s="565">
        <f t="shared" si="11"/>
        <v>1.0739726027397261</v>
      </c>
      <c r="AJ364" s="565">
        <v>7.0027397260274</v>
      </c>
      <c r="AK364" s="566">
        <v>5.6399999999999999E-2</v>
      </c>
      <c r="AL364" s="567">
        <f t="shared" si="12"/>
        <v>1.0739726027397261</v>
      </c>
      <c r="AM364" s="567">
        <v>7.0027397260274</v>
      </c>
      <c r="AN364" s="568">
        <v>5.6399999999999999E-2</v>
      </c>
      <c r="AO364" s="562" t="s">
        <v>977</v>
      </c>
      <c r="AP364" s="562" t="s">
        <v>978</v>
      </c>
    </row>
    <row r="365" spans="1:42" s="562" customFormat="1" ht="12" x14ac:dyDescent="0.25">
      <c r="A365" s="562" t="s">
        <v>1541</v>
      </c>
      <c r="B365" s="562" t="s">
        <v>1539</v>
      </c>
      <c r="C365" s="562">
        <v>6</v>
      </c>
      <c r="D365" s="562" t="s">
        <v>30</v>
      </c>
      <c r="E365" s="562" t="s">
        <v>958</v>
      </c>
      <c r="F365" s="562" t="s">
        <v>959</v>
      </c>
      <c r="G365" s="562" t="s">
        <v>1207</v>
      </c>
      <c r="H365" s="562" t="s">
        <v>974</v>
      </c>
      <c r="I365" s="562" t="s">
        <v>1208</v>
      </c>
      <c r="J365" s="562" t="s">
        <v>4998</v>
      </c>
      <c r="K365" s="562" t="s">
        <v>1209</v>
      </c>
      <c r="L365" s="562" t="s">
        <v>964</v>
      </c>
      <c r="M365" s="562" t="s">
        <v>970</v>
      </c>
      <c r="N365" s="562">
        <v>1</v>
      </c>
      <c r="O365" s="562">
        <v>1</v>
      </c>
      <c r="P365" s="562">
        <v>1</v>
      </c>
      <c r="Q365" s="562">
        <v>1</v>
      </c>
      <c r="R365" s="562">
        <v>1</v>
      </c>
      <c r="S365" s="562">
        <v>1</v>
      </c>
      <c r="T365" s="562">
        <v>0</v>
      </c>
      <c r="U365" s="562">
        <v>0</v>
      </c>
      <c r="V365" s="562">
        <v>0</v>
      </c>
      <c r="W365" s="563">
        <v>1959537.5</v>
      </c>
      <c r="X365" s="563">
        <v>0</v>
      </c>
      <c r="Y365" s="563">
        <v>0</v>
      </c>
      <c r="Z365" s="563">
        <v>9683.3799999999992</v>
      </c>
      <c r="AA365" s="563">
        <v>0</v>
      </c>
      <c r="AB365" s="563">
        <v>0</v>
      </c>
      <c r="AC365" s="563">
        <v>0</v>
      </c>
      <c r="AD365" s="563"/>
      <c r="AE365" s="563">
        <v>1959537.5</v>
      </c>
      <c r="AF365" s="564">
        <v>43917</v>
      </c>
      <c r="AG365" s="564">
        <v>46839</v>
      </c>
      <c r="AH365" s="563">
        <v>1959537.5</v>
      </c>
      <c r="AI365" s="565">
        <f t="shared" si="11"/>
        <v>2.0767123287671234</v>
      </c>
      <c r="AJ365" s="565">
        <v>8.0054794520547894</v>
      </c>
      <c r="AK365" s="566">
        <v>5.9299999999999999E-2</v>
      </c>
      <c r="AL365" s="567">
        <f t="shared" si="12"/>
        <v>2.0767123287671234</v>
      </c>
      <c r="AM365" s="567">
        <v>8.0054794520547894</v>
      </c>
      <c r="AN365" s="568">
        <v>5.9299999999999999E-2</v>
      </c>
      <c r="AO365" s="562" t="s">
        <v>977</v>
      </c>
      <c r="AP365" s="562" t="s">
        <v>978</v>
      </c>
    </row>
    <row r="366" spans="1:42" s="562" customFormat="1" ht="12" x14ac:dyDescent="0.25">
      <c r="A366" s="562" t="s">
        <v>1542</v>
      </c>
      <c r="B366" s="562" t="s">
        <v>1539</v>
      </c>
      <c r="C366" s="562">
        <v>7</v>
      </c>
      <c r="D366" s="562" t="s">
        <v>30</v>
      </c>
      <c r="E366" s="562" t="s">
        <v>958</v>
      </c>
      <c r="F366" s="562" t="s">
        <v>959</v>
      </c>
      <c r="G366" s="562" t="s">
        <v>1207</v>
      </c>
      <c r="H366" s="562" t="s">
        <v>974</v>
      </c>
      <c r="I366" s="562" t="s">
        <v>1208</v>
      </c>
      <c r="J366" s="562" t="s">
        <v>4998</v>
      </c>
      <c r="K366" s="562" t="s">
        <v>1209</v>
      </c>
      <c r="L366" s="562" t="s">
        <v>964</v>
      </c>
      <c r="M366" s="562" t="s">
        <v>970</v>
      </c>
      <c r="N366" s="562">
        <v>1</v>
      </c>
      <c r="O366" s="562">
        <v>1</v>
      </c>
      <c r="P366" s="562">
        <v>1</v>
      </c>
      <c r="Q366" s="562">
        <v>1</v>
      </c>
      <c r="R366" s="562">
        <v>1</v>
      </c>
      <c r="S366" s="562">
        <v>1</v>
      </c>
      <c r="T366" s="562">
        <v>0</v>
      </c>
      <c r="U366" s="562">
        <v>0</v>
      </c>
      <c r="V366" s="562">
        <v>0</v>
      </c>
      <c r="W366" s="563">
        <v>265500</v>
      </c>
      <c r="X366" s="563">
        <v>0</v>
      </c>
      <c r="Y366" s="563">
        <v>0</v>
      </c>
      <c r="Z366" s="563">
        <v>1373.96</v>
      </c>
      <c r="AA366" s="563">
        <v>0</v>
      </c>
      <c r="AB366" s="563">
        <v>0</v>
      </c>
      <c r="AC366" s="563">
        <v>0</v>
      </c>
      <c r="AD366" s="563"/>
      <c r="AE366" s="563">
        <v>265500</v>
      </c>
      <c r="AF366" s="564">
        <v>43917</v>
      </c>
      <c r="AG366" s="564">
        <v>47204</v>
      </c>
      <c r="AH366" s="563">
        <v>265500</v>
      </c>
      <c r="AI366" s="565">
        <f t="shared" si="11"/>
        <v>3.0767123287671234</v>
      </c>
      <c r="AJ366" s="565">
        <v>9.0054794520547894</v>
      </c>
      <c r="AK366" s="566">
        <v>6.2100000000000002E-2</v>
      </c>
      <c r="AL366" s="567">
        <f t="shared" si="12"/>
        <v>3.0767123287671234</v>
      </c>
      <c r="AM366" s="567">
        <v>9.0054794520547894</v>
      </c>
      <c r="AN366" s="568">
        <v>6.2100000000000002E-2</v>
      </c>
      <c r="AO366" s="562" t="s">
        <v>977</v>
      </c>
      <c r="AP366" s="562" t="s">
        <v>978</v>
      </c>
    </row>
    <row r="367" spans="1:42" s="562" customFormat="1" ht="12" x14ac:dyDescent="0.25">
      <c r="A367" s="562" t="s">
        <v>1543</v>
      </c>
      <c r="B367" s="562" t="s">
        <v>1539</v>
      </c>
      <c r="C367" s="562">
        <v>8</v>
      </c>
      <c r="D367" s="562" t="s">
        <v>30</v>
      </c>
      <c r="E367" s="562" t="s">
        <v>958</v>
      </c>
      <c r="F367" s="562" t="s">
        <v>959</v>
      </c>
      <c r="G367" s="562" t="s">
        <v>1207</v>
      </c>
      <c r="H367" s="562" t="s">
        <v>974</v>
      </c>
      <c r="I367" s="562" t="s">
        <v>1208</v>
      </c>
      <c r="J367" s="562" t="s">
        <v>4998</v>
      </c>
      <c r="K367" s="562" t="s">
        <v>1209</v>
      </c>
      <c r="L367" s="562" t="s">
        <v>964</v>
      </c>
      <c r="M367" s="562" t="s">
        <v>970</v>
      </c>
      <c r="N367" s="562">
        <v>1</v>
      </c>
      <c r="O367" s="562">
        <v>1</v>
      </c>
      <c r="P367" s="562">
        <v>1</v>
      </c>
      <c r="Q367" s="562">
        <v>1</v>
      </c>
      <c r="R367" s="562">
        <v>1</v>
      </c>
      <c r="S367" s="562">
        <v>1</v>
      </c>
      <c r="T367" s="562">
        <v>0</v>
      </c>
      <c r="U367" s="562">
        <v>0</v>
      </c>
      <c r="V367" s="562">
        <v>0</v>
      </c>
      <c r="W367" s="563">
        <v>92777.5</v>
      </c>
      <c r="X367" s="563">
        <v>0</v>
      </c>
      <c r="Y367" s="563">
        <v>0</v>
      </c>
      <c r="Z367" s="563">
        <v>502.54</v>
      </c>
      <c r="AA367" s="563">
        <v>0</v>
      </c>
      <c r="AB367" s="563">
        <v>0</v>
      </c>
      <c r="AC367" s="563">
        <v>0</v>
      </c>
      <c r="AD367" s="563"/>
      <c r="AE367" s="563">
        <v>92777.5</v>
      </c>
      <c r="AF367" s="564">
        <v>43917</v>
      </c>
      <c r="AG367" s="564">
        <v>47569</v>
      </c>
      <c r="AH367" s="563">
        <v>92777.5</v>
      </c>
      <c r="AI367" s="565">
        <f t="shared" si="11"/>
        <v>4.0767123287671234</v>
      </c>
      <c r="AJ367" s="565">
        <v>10.0054794520548</v>
      </c>
      <c r="AK367" s="566">
        <v>6.5000000000000002E-2</v>
      </c>
      <c r="AL367" s="567">
        <f t="shared" si="12"/>
        <v>4.0767123287671234</v>
      </c>
      <c r="AM367" s="567">
        <v>10.0054794520548</v>
      </c>
      <c r="AN367" s="568">
        <v>6.5000000000000002E-2</v>
      </c>
      <c r="AO367" s="562" t="s">
        <v>977</v>
      </c>
      <c r="AP367" s="562" t="s">
        <v>978</v>
      </c>
    </row>
    <row r="368" spans="1:42" s="562" customFormat="1" ht="12" x14ac:dyDescent="0.25">
      <c r="A368" s="562" t="s">
        <v>1073</v>
      </c>
      <c r="B368" s="562" t="s">
        <v>1074</v>
      </c>
      <c r="C368" s="562">
        <v>1</v>
      </c>
      <c r="D368" s="562" t="s">
        <v>30</v>
      </c>
      <c r="E368" s="562" t="s">
        <v>958</v>
      </c>
      <c r="F368" s="562" t="s">
        <v>959</v>
      </c>
      <c r="G368" s="562" t="s">
        <v>973</v>
      </c>
      <c r="H368" s="562" t="s">
        <v>974</v>
      </c>
      <c r="I368" s="562" t="s">
        <v>975</v>
      </c>
      <c r="J368" s="562" t="s">
        <v>4998</v>
      </c>
      <c r="K368" s="562" t="s">
        <v>976</v>
      </c>
      <c r="L368" s="562" t="s">
        <v>964</v>
      </c>
      <c r="M368" s="562" t="s">
        <v>970</v>
      </c>
      <c r="N368" s="562">
        <v>1</v>
      </c>
      <c r="O368" s="562">
        <v>1</v>
      </c>
      <c r="P368" s="562">
        <v>1</v>
      </c>
      <c r="Q368" s="562">
        <v>1</v>
      </c>
      <c r="R368" s="562">
        <v>1</v>
      </c>
      <c r="S368" s="562">
        <v>1</v>
      </c>
      <c r="T368" s="562">
        <v>0</v>
      </c>
      <c r="U368" s="562">
        <v>0</v>
      </c>
      <c r="V368" s="562">
        <v>0</v>
      </c>
      <c r="W368" s="563">
        <v>1750702.26</v>
      </c>
      <c r="X368" s="563">
        <v>0</v>
      </c>
      <c r="Y368" s="563">
        <v>0</v>
      </c>
      <c r="Z368" s="563">
        <v>0</v>
      </c>
      <c r="AA368" s="563">
        <v>0</v>
      </c>
      <c r="AB368" s="563">
        <v>0</v>
      </c>
      <c r="AC368" s="563">
        <v>0</v>
      </c>
      <c r="AD368" s="563"/>
      <c r="AE368" s="563">
        <v>1750702.26</v>
      </c>
      <c r="AF368" s="564">
        <v>43826</v>
      </c>
      <c r="AG368" s="564">
        <v>46383</v>
      </c>
      <c r="AH368" s="563">
        <v>1750702.26</v>
      </c>
      <c r="AI368" s="565">
        <f t="shared" si="11"/>
        <v>0.82739726027397265</v>
      </c>
      <c r="AJ368" s="565">
        <v>7.0054794520547903</v>
      </c>
      <c r="AK368" s="566">
        <v>8.5000000000000006E-2</v>
      </c>
      <c r="AL368" s="567">
        <f t="shared" si="12"/>
        <v>0.82739726027397265</v>
      </c>
      <c r="AM368" s="567">
        <v>7.0054794520547903</v>
      </c>
      <c r="AN368" s="568">
        <v>8.5000000000000006E-2</v>
      </c>
      <c r="AO368" s="562" t="s">
        <v>977</v>
      </c>
      <c r="AP368" s="562" t="s">
        <v>978</v>
      </c>
    </row>
    <row r="369" spans="1:42" s="562" customFormat="1" ht="12" x14ac:dyDescent="0.25">
      <c r="A369" s="562" t="s">
        <v>1544</v>
      </c>
      <c r="B369" s="562" t="s">
        <v>1545</v>
      </c>
      <c r="C369" s="562">
        <v>4</v>
      </c>
      <c r="D369" s="562" t="s">
        <v>30</v>
      </c>
      <c r="E369" s="562" t="s">
        <v>958</v>
      </c>
      <c r="F369" s="562" t="s">
        <v>959</v>
      </c>
      <c r="G369" s="562" t="s">
        <v>1207</v>
      </c>
      <c r="H369" s="562" t="s">
        <v>974</v>
      </c>
      <c r="I369" s="562" t="s">
        <v>1208</v>
      </c>
      <c r="J369" s="562" t="s">
        <v>4998</v>
      </c>
      <c r="K369" s="562" t="s">
        <v>1209</v>
      </c>
      <c r="L369" s="562" t="s">
        <v>964</v>
      </c>
      <c r="M369" s="562" t="s">
        <v>970</v>
      </c>
      <c r="N369" s="562">
        <v>1</v>
      </c>
      <c r="O369" s="562">
        <v>1</v>
      </c>
      <c r="P369" s="562">
        <v>1</v>
      </c>
      <c r="Q369" s="562">
        <v>1</v>
      </c>
      <c r="R369" s="562">
        <v>1</v>
      </c>
      <c r="S369" s="562">
        <v>1</v>
      </c>
      <c r="T369" s="562">
        <v>0</v>
      </c>
      <c r="U369" s="562">
        <v>0</v>
      </c>
      <c r="V369" s="562">
        <v>0</v>
      </c>
      <c r="W369" s="563">
        <v>815306.25</v>
      </c>
      <c r="X369" s="563">
        <v>0</v>
      </c>
      <c r="Y369" s="563">
        <v>0</v>
      </c>
      <c r="Z369" s="563">
        <v>3641.7</v>
      </c>
      <c r="AA369" s="563">
        <v>0</v>
      </c>
      <c r="AB369" s="563">
        <v>0</v>
      </c>
      <c r="AC369" s="563">
        <v>0</v>
      </c>
      <c r="AD369" s="563"/>
      <c r="AE369" s="563">
        <v>815306.25</v>
      </c>
      <c r="AF369" s="564">
        <v>43924</v>
      </c>
      <c r="AG369" s="564">
        <v>46115</v>
      </c>
      <c r="AH369" s="563">
        <v>1630612.5</v>
      </c>
      <c r="AI369" s="565">
        <f t="shared" si="11"/>
        <v>9.3150684931506855E-2</v>
      </c>
      <c r="AJ369" s="565">
        <v>6.0027397260274</v>
      </c>
      <c r="AK369" s="566">
        <v>5.3600000000000002E-2</v>
      </c>
      <c r="AL369" s="567">
        <f t="shared" si="12"/>
        <v>9.3150684931506855E-2</v>
      </c>
      <c r="AM369" s="567">
        <v>6.0027397260274</v>
      </c>
      <c r="AN369" s="568">
        <v>5.3600000000000002E-2</v>
      </c>
      <c r="AO369" s="562" t="s">
        <v>977</v>
      </c>
      <c r="AP369" s="562" t="s">
        <v>978</v>
      </c>
    </row>
    <row r="370" spans="1:42" s="562" customFormat="1" ht="12" x14ac:dyDescent="0.25">
      <c r="A370" s="562" t="s">
        <v>1546</v>
      </c>
      <c r="B370" s="562" t="s">
        <v>1545</v>
      </c>
      <c r="C370" s="562">
        <v>5</v>
      </c>
      <c r="D370" s="562" t="s">
        <v>30</v>
      </c>
      <c r="E370" s="562" t="s">
        <v>958</v>
      </c>
      <c r="F370" s="562" t="s">
        <v>959</v>
      </c>
      <c r="G370" s="562" t="s">
        <v>1207</v>
      </c>
      <c r="H370" s="562" t="s">
        <v>974</v>
      </c>
      <c r="I370" s="562" t="s">
        <v>1208</v>
      </c>
      <c r="J370" s="562" t="s">
        <v>4998</v>
      </c>
      <c r="K370" s="562" t="s">
        <v>1209</v>
      </c>
      <c r="L370" s="562" t="s">
        <v>964</v>
      </c>
      <c r="M370" s="562" t="s">
        <v>970</v>
      </c>
      <c r="N370" s="562">
        <v>1</v>
      </c>
      <c r="O370" s="562">
        <v>1</v>
      </c>
      <c r="P370" s="562">
        <v>1</v>
      </c>
      <c r="Q370" s="562">
        <v>1</v>
      </c>
      <c r="R370" s="562">
        <v>1</v>
      </c>
      <c r="S370" s="562">
        <v>1</v>
      </c>
      <c r="T370" s="562">
        <v>0</v>
      </c>
      <c r="U370" s="562">
        <v>0</v>
      </c>
      <c r="V370" s="562">
        <v>0</v>
      </c>
      <c r="W370" s="563">
        <v>4615422.5</v>
      </c>
      <c r="X370" s="563">
        <v>0</v>
      </c>
      <c r="Y370" s="563">
        <v>0</v>
      </c>
      <c r="Z370" s="563">
        <v>21692.49</v>
      </c>
      <c r="AA370" s="563">
        <v>0</v>
      </c>
      <c r="AB370" s="563">
        <v>0</v>
      </c>
      <c r="AC370" s="563">
        <v>0</v>
      </c>
      <c r="AD370" s="563"/>
      <c r="AE370" s="563">
        <v>4615422.5</v>
      </c>
      <c r="AF370" s="564">
        <v>43924</v>
      </c>
      <c r="AG370" s="564">
        <v>46480</v>
      </c>
      <c r="AH370" s="563">
        <v>4615422.5</v>
      </c>
      <c r="AI370" s="565">
        <f t="shared" si="11"/>
        <v>1.0931506849315069</v>
      </c>
      <c r="AJ370" s="565">
        <v>7.0027397260274</v>
      </c>
      <c r="AK370" s="566">
        <v>5.6399999999999999E-2</v>
      </c>
      <c r="AL370" s="567">
        <f t="shared" si="12"/>
        <v>1.0931506849315069</v>
      </c>
      <c r="AM370" s="567">
        <v>7.0027397260274</v>
      </c>
      <c r="AN370" s="568">
        <v>5.6399999999999999E-2</v>
      </c>
      <c r="AO370" s="562" t="s">
        <v>977</v>
      </c>
      <c r="AP370" s="562" t="s">
        <v>978</v>
      </c>
    </row>
    <row r="371" spans="1:42" s="562" customFormat="1" ht="12" x14ac:dyDescent="0.25">
      <c r="A371" s="562" t="s">
        <v>1547</v>
      </c>
      <c r="B371" s="562" t="s">
        <v>1545</v>
      </c>
      <c r="C371" s="562">
        <v>6</v>
      </c>
      <c r="D371" s="562" t="s">
        <v>30</v>
      </c>
      <c r="E371" s="562" t="s">
        <v>958</v>
      </c>
      <c r="F371" s="562" t="s">
        <v>959</v>
      </c>
      <c r="G371" s="562" t="s">
        <v>1207</v>
      </c>
      <c r="H371" s="562" t="s">
        <v>974</v>
      </c>
      <c r="I371" s="562" t="s">
        <v>1208</v>
      </c>
      <c r="J371" s="562" t="s">
        <v>4998</v>
      </c>
      <c r="K371" s="562" t="s">
        <v>1209</v>
      </c>
      <c r="L371" s="562" t="s">
        <v>964</v>
      </c>
      <c r="M371" s="562" t="s">
        <v>970</v>
      </c>
      <c r="N371" s="562">
        <v>1</v>
      </c>
      <c r="O371" s="562">
        <v>1</v>
      </c>
      <c r="P371" s="562">
        <v>1</v>
      </c>
      <c r="Q371" s="562">
        <v>1</v>
      </c>
      <c r="R371" s="562">
        <v>1</v>
      </c>
      <c r="S371" s="562">
        <v>1</v>
      </c>
      <c r="T371" s="562">
        <v>0</v>
      </c>
      <c r="U371" s="562">
        <v>0</v>
      </c>
      <c r="V371" s="562">
        <v>0</v>
      </c>
      <c r="W371" s="563">
        <v>2848077.5</v>
      </c>
      <c r="X371" s="563">
        <v>0</v>
      </c>
      <c r="Y371" s="563">
        <v>0</v>
      </c>
      <c r="Z371" s="563">
        <v>14074.25</v>
      </c>
      <c r="AA371" s="563">
        <v>0</v>
      </c>
      <c r="AB371" s="563">
        <v>0</v>
      </c>
      <c r="AC371" s="563">
        <v>0</v>
      </c>
      <c r="AD371" s="563"/>
      <c r="AE371" s="563">
        <v>2848077.5</v>
      </c>
      <c r="AF371" s="564">
        <v>43924</v>
      </c>
      <c r="AG371" s="564">
        <v>46846</v>
      </c>
      <c r="AH371" s="563">
        <v>2848077.5</v>
      </c>
      <c r="AI371" s="565">
        <f t="shared" si="11"/>
        <v>2.095890410958904</v>
      </c>
      <c r="AJ371" s="565">
        <v>8.0054794520547894</v>
      </c>
      <c r="AK371" s="566">
        <v>5.9299999999999999E-2</v>
      </c>
      <c r="AL371" s="567">
        <f t="shared" si="12"/>
        <v>2.095890410958904</v>
      </c>
      <c r="AM371" s="567">
        <v>8.0054794520547894</v>
      </c>
      <c r="AN371" s="568">
        <v>5.9299999999999999E-2</v>
      </c>
      <c r="AO371" s="562" t="s">
        <v>977</v>
      </c>
      <c r="AP371" s="562" t="s">
        <v>978</v>
      </c>
    </row>
    <row r="372" spans="1:42" s="562" customFormat="1" ht="12" x14ac:dyDescent="0.25">
      <c r="A372" s="562" t="s">
        <v>1548</v>
      </c>
      <c r="B372" s="562" t="s">
        <v>1545</v>
      </c>
      <c r="C372" s="562">
        <v>7</v>
      </c>
      <c r="D372" s="562" t="s">
        <v>30</v>
      </c>
      <c r="E372" s="562" t="s">
        <v>958</v>
      </c>
      <c r="F372" s="562" t="s">
        <v>959</v>
      </c>
      <c r="G372" s="562" t="s">
        <v>1207</v>
      </c>
      <c r="H372" s="562" t="s">
        <v>974</v>
      </c>
      <c r="I372" s="562" t="s">
        <v>1208</v>
      </c>
      <c r="J372" s="562" t="s">
        <v>4998</v>
      </c>
      <c r="K372" s="562" t="s">
        <v>1209</v>
      </c>
      <c r="L372" s="562" t="s">
        <v>964</v>
      </c>
      <c r="M372" s="562" t="s">
        <v>970</v>
      </c>
      <c r="N372" s="562">
        <v>1</v>
      </c>
      <c r="O372" s="562">
        <v>1</v>
      </c>
      <c r="P372" s="562">
        <v>1</v>
      </c>
      <c r="Q372" s="562">
        <v>1</v>
      </c>
      <c r="R372" s="562">
        <v>1</v>
      </c>
      <c r="S372" s="562">
        <v>1</v>
      </c>
      <c r="T372" s="562">
        <v>0</v>
      </c>
      <c r="U372" s="562">
        <v>0</v>
      </c>
      <c r="V372" s="562">
        <v>0</v>
      </c>
      <c r="W372" s="563">
        <v>265500</v>
      </c>
      <c r="X372" s="563">
        <v>0</v>
      </c>
      <c r="Y372" s="563">
        <v>0</v>
      </c>
      <c r="Z372" s="563">
        <v>1373.96</v>
      </c>
      <c r="AA372" s="563">
        <v>0</v>
      </c>
      <c r="AB372" s="563">
        <v>0</v>
      </c>
      <c r="AC372" s="563">
        <v>0</v>
      </c>
      <c r="AD372" s="563"/>
      <c r="AE372" s="563">
        <v>265500</v>
      </c>
      <c r="AF372" s="564">
        <v>43924</v>
      </c>
      <c r="AG372" s="564">
        <v>47211</v>
      </c>
      <c r="AH372" s="563">
        <v>265500</v>
      </c>
      <c r="AI372" s="565">
        <f t="shared" si="11"/>
        <v>3.095890410958904</v>
      </c>
      <c r="AJ372" s="565">
        <v>9.0054794520547894</v>
      </c>
      <c r="AK372" s="566">
        <v>6.2100000000000002E-2</v>
      </c>
      <c r="AL372" s="567">
        <f t="shared" si="12"/>
        <v>3.095890410958904</v>
      </c>
      <c r="AM372" s="567">
        <v>9.0054794520547894</v>
      </c>
      <c r="AN372" s="568">
        <v>6.2100000000000002E-2</v>
      </c>
      <c r="AO372" s="562" t="s">
        <v>977</v>
      </c>
      <c r="AP372" s="562" t="s">
        <v>978</v>
      </c>
    </row>
    <row r="373" spans="1:42" s="562" customFormat="1" ht="12" x14ac:dyDescent="0.25">
      <c r="A373" s="562" t="s">
        <v>1549</v>
      </c>
      <c r="B373" s="562" t="s">
        <v>1545</v>
      </c>
      <c r="C373" s="562">
        <v>8</v>
      </c>
      <c r="D373" s="562" t="s">
        <v>30</v>
      </c>
      <c r="E373" s="562" t="s">
        <v>958</v>
      </c>
      <c r="F373" s="562" t="s">
        <v>959</v>
      </c>
      <c r="G373" s="562" t="s">
        <v>1207</v>
      </c>
      <c r="H373" s="562" t="s">
        <v>974</v>
      </c>
      <c r="I373" s="562" t="s">
        <v>1208</v>
      </c>
      <c r="J373" s="562" t="s">
        <v>4998</v>
      </c>
      <c r="K373" s="562" t="s">
        <v>1209</v>
      </c>
      <c r="L373" s="562" t="s">
        <v>964</v>
      </c>
      <c r="M373" s="562" t="s">
        <v>970</v>
      </c>
      <c r="N373" s="562">
        <v>1</v>
      </c>
      <c r="O373" s="562">
        <v>1</v>
      </c>
      <c r="P373" s="562">
        <v>1</v>
      </c>
      <c r="Q373" s="562">
        <v>1</v>
      </c>
      <c r="R373" s="562">
        <v>1</v>
      </c>
      <c r="S373" s="562">
        <v>1</v>
      </c>
      <c r="T373" s="562">
        <v>0</v>
      </c>
      <c r="U373" s="562">
        <v>0</v>
      </c>
      <c r="V373" s="562">
        <v>0</v>
      </c>
      <c r="W373" s="563">
        <v>53100</v>
      </c>
      <c r="X373" s="563">
        <v>0</v>
      </c>
      <c r="Y373" s="563">
        <v>0</v>
      </c>
      <c r="Z373" s="563">
        <v>287.62</v>
      </c>
      <c r="AA373" s="563">
        <v>0</v>
      </c>
      <c r="AB373" s="563">
        <v>0</v>
      </c>
      <c r="AC373" s="563">
        <v>0</v>
      </c>
      <c r="AD373" s="563"/>
      <c r="AE373" s="563">
        <v>53100</v>
      </c>
      <c r="AF373" s="564">
        <v>43924</v>
      </c>
      <c r="AG373" s="564">
        <v>47576</v>
      </c>
      <c r="AH373" s="563">
        <v>53100</v>
      </c>
      <c r="AI373" s="565">
        <f t="shared" si="11"/>
        <v>4.095890410958904</v>
      </c>
      <c r="AJ373" s="565">
        <v>10.0054794520548</v>
      </c>
      <c r="AK373" s="566">
        <v>6.5000000000000002E-2</v>
      </c>
      <c r="AL373" s="567">
        <f t="shared" si="12"/>
        <v>4.095890410958904</v>
      </c>
      <c r="AM373" s="567">
        <v>10.0054794520548</v>
      </c>
      <c r="AN373" s="568">
        <v>6.5000000000000002E-2</v>
      </c>
      <c r="AO373" s="562" t="s">
        <v>977</v>
      </c>
      <c r="AP373" s="562" t="s">
        <v>978</v>
      </c>
    </row>
    <row r="374" spans="1:42" s="562" customFormat="1" ht="12" x14ac:dyDescent="0.25">
      <c r="A374" s="562" t="s">
        <v>1725</v>
      </c>
      <c r="B374" s="562" t="s">
        <v>1726</v>
      </c>
      <c r="C374" s="562">
        <v>1</v>
      </c>
      <c r="D374" s="562" t="s">
        <v>30</v>
      </c>
      <c r="E374" s="562" t="s">
        <v>958</v>
      </c>
      <c r="F374" s="562" t="s">
        <v>959</v>
      </c>
      <c r="G374" s="562" t="s">
        <v>1727</v>
      </c>
      <c r="H374" s="562" t="s">
        <v>1660</v>
      </c>
      <c r="I374" s="562" t="s">
        <v>1661</v>
      </c>
      <c r="J374" s="562" t="s">
        <v>1662</v>
      </c>
      <c r="K374" s="562" t="s">
        <v>1728</v>
      </c>
      <c r="L374" s="562" t="s">
        <v>964</v>
      </c>
      <c r="M374" s="562" t="s">
        <v>970</v>
      </c>
      <c r="N374" s="562">
        <v>1</v>
      </c>
      <c r="O374" s="562">
        <v>1</v>
      </c>
      <c r="P374" s="562">
        <v>1</v>
      </c>
      <c r="Q374" s="562">
        <v>0</v>
      </c>
      <c r="R374" s="562">
        <v>0</v>
      </c>
      <c r="S374" s="562">
        <v>1</v>
      </c>
      <c r="T374" s="562">
        <v>1</v>
      </c>
      <c r="U374" s="562">
        <v>1</v>
      </c>
      <c r="V374" s="562">
        <v>0</v>
      </c>
      <c r="W374" s="563">
        <v>626913.92000000004</v>
      </c>
      <c r="X374" s="563">
        <v>0</v>
      </c>
      <c r="Y374" s="563">
        <v>0</v>
      </c>
      <c r="Z374" s="563">
        <v>0</v>
      </c>
      <c r="AA374" s="563">
        <v>0</v>
      </c>
      <c r="AB374" s="563">
        <v>0</v>
      </c>
      <c r="AC374" s="563">
        <v>0</v>
      </c>
      <c r="AD374" s="563"/>
      <c r="AE374" s="563">
        <v>626913.92000000004</v>
      </c>
      <c r="AF374" s="564">
        <v>43826</v>
      </c>
      <c r="AG374" s="564">
        <v>46383</v>
      </c>
      <c r="AH374" s="563">
        <v>626913.92000000004</v>
      </c>
      <c r="AI374" s="565">
        <f t="shared" si="11"/>
        <v>0.82739726027397265</v>
      </c>
      <c r="AJ374" s="565">
        <v>7.0054794520547903</v>
      </c>
      <c r="AK374" s="566">
        <v>8.5000000000000006E-2</v>
      </c>
      <c r="AL374" s="567">
        <f t="shared" si="12"/>
        <v>0.82739726027397265</v>
      </c>
      <c r="AM374" s="567">
        <v>7.0054794520547903</v>
      </c>
      <c r="AN374" s="568">
        <v>8.5000000000000006E-2</v>
      </c>
      <c r="AO374" s="562" t="s">
        <v>977</v>
      </c>
      <c r="AP374" s="562" t="s">
        <v>978</v>
      </c>
    </row>
    <row r="375" spans="1:42" s="562" customFormat="1" ht="12" x14ac:dyDescent="0.25">
      <c r="A375" s="562" t="s">
        <v>1075</v>
      </c>
      <c r="B375" s="562" t="s">
        <v>1076</v>
      </c>
      <c r="C375" s="562">
        <v>1</v>
      </c>
      <c r="D375" s="562" t="s">
        <v>30</v>
      </c>
      <c r="E375" s="562" t="s">
        <v>958</v>
      </c>
      <c r="F375" s="562" t="s">
        <v>959</v>
      </c>
      <c r="G375" s="562" t="s">
        <v>973</v>
      </c>
      <c r="H375" s="562" t="s">
        <v>974</v>
      </c>
      <c r="I375" s="562" t="s">
        <v>975</v>
      </c>
      <c r="J375" s="562" t="s">
        <v>4998</v>
      </c>
      <c r="K375" s="562" t="s">
        <v>976</v>
      </c>
      <c r="L375" s="562" t="s">
        <v>964</v>
      </c>
      <c r="M375" s="562" t="s">
        <v>970</v>
      </c>
      <c r="N375" s="562">
        <v>1</v>
      </c>
      <c r="O375" s="562">
        <v>1</v>
      </c>
      <c r="P375" s="562">
        <v>1</v>
      </c>
      <c r="Q375" s="562">
        <v>1</v>
      </c>
      <c r="R375" s="562">
        <v>1</v>
      </c>
      <c r="S375" s="562">
        <v>1</v>
      </c>
      <c r="T375" s="562">
        <v>0</v>
      </c>
      <c r="U375" s="562">
        <v>0</v>
      </c>
      <c r="V375" s="562">
        <v>0</v>
      </c>
      <c r="W375" s="563">
        <v>451019.78</v>
      </c>
      <c r="X375" s="563">
        <v>0</v>
      </c>
      <c r="Y375" s="563">
        <v>0</v>
      </c>
      <c r="Z375" s="563">
        <v>0</v>
      </c>
      <c r="AA375" s="563">
        <v>0</v>
      </c>
      <c r="AB375" s="563">
        <v>0</v>
      </c>
      <c r="AC375" s="563">
        <v>0</v>
      </c>
      <c r="AD375" s="563"/>
      <c r="AE375" s="563">
        <v>451019.78</v>
      </c>
      <c r="AF375" s="564">
        <v>43826</v>
      </c>
      <c r="AG375" s="564">
        <v>46383</v>
      </c>
      <c r="AH375" s="563">
        <v>451019.78</v>
      </c>
      <c r="AI375" s="565">
        <f t="shared" si="11"/>
        <v>0.82739726027397265</v>
      </c>
      <c r="AJ375" s="565">
        <v>7.0054794520547903</v>
      </c>
      <c r="AK375" s="566">
        <v>8.5000000000000006E-2</v>
      </c>
      <c r="AL375" s="567">
        <f t="shared" si="12"/>
        <v>0.82739726027397265</v>
      </c>
      <c r="AM375" s="567">
        <v>7.0054794520547903</v>
      </c>
      <c r="AN375" s="568">
        <v>8.5000000000000006E-2</v>
      </c>
      <c r="AO375" s="562" t="s">
        <v>977</v>
      </c>
      <c r="AP375" s="562" t="s">
        <v>978</v>
      </c>
    </row>
    <row r="376" spans="1:42" s="562" customFormat="1" ht="12" x14ac:dyDescent="0.25">
      <c r="A376" s="562" t="s">
        <v>1077</v>
      </c>
      <c r="B376" s="562" t="s">
        <v>1078</v>
      </c>
      <c r="C376" s="562">
        <v>1</v>
      </c>
      <c r="D376" s="562" t="s">
        <v>30</v>
      </c>
      <c r="E376" s="562" t="s">
        <v>958</v>
      </c>
      <c r="F376" s="562" t="s">
        <v>959</v>
      </c>
      <c r="G376" s="562" t="s">
        <v>973</v>
      </c>
      <c r="H376" s="562" t="s">
        <v>974</v>
      </c>
      <c r="I376" s="562" t="s">
        <v>975</v>
      </c>
      <c r="J376" s="562" t="s">
        <v>4998</v>
      </c>
      <c r="K376" s="562" t="s">
        <v>976</v>
      </c>
      <c r="L376" s="562" t="s">
        <v>964</v>
      </c>
      <c r="M376" s="562" t="s">
        <v>970</v>
      </c>
      <c r="N376" s="562">
        <v>1</v>
      </c>
      <c r="O376" s="562">
        <v>1</v>
      </c>
      <c r="P376" s="562">
        <v>1</v>
      </c>
      <c r="Q376" s="562">
        <v>1</v>
      </c>
      <c r="R376" s="562">
        <v>1</v>
      </c>
      <c r="S376" s="562">
        <v>1</v>
      </c>
      <c r="T376" s="562">
        <v>0</v>
      </c>
      <c r="U376" s="562">
        <v>0</v>
      </c>
      <c r="V376" s="562">
        <v>0</v>
      </c>
      <c r="W376" s="563">
        <v>1549032.27</v>
      </c>
      <c r="X376" s="563">
        <v>0</v>
      </c>
      <c r="Y376" s="563">
        <v>0</v>
      </c>
      <c r="Z376" s="563">
        <v>0</v>
      </c>
      <c r="AA376" s="563">
        <v>0</v>
      </c>
      <c r="AB376" s="563">
        <v>0</v>
      </c>
      <c r="AC376" s="563">
        <v>0</v>
      </c>
      <c r="AD376" s="563"/>
      <c r="AE376" s="563">
        <v>1549032.27</v>
      </c>
      <c r="AF376" s="564">
        <v>43826</v>
      </c>
      <c r="AG376" s="564">
        <v>46383</v>
      </c>
      <c r="AH376" s="563">
        <v>1549032.27</v>
      </c>
      <c r="AI376" s="565">
        <f t="shared" si="11"/>
        <v>0.82739726027397265</v>
      </c>
      <c r="AJ376" s="565">
        <v>7.0054794520547903</v>
      </c>
      <c r="AK376" s="566">
        <v>8.5000000000000006E-2</v>
      </c>
      <c r="AL376" s="567">
        <f t="shared" si="12"/>
        <v>0.82739726027397265</v>
      </c>
      <c r="AM376" s="567">
        <v>7.0054794520547903</v>
      </c>
      <c r="AN376" s="568">
        <v>8.5000000000000006E-2</v>
      </c>
      <c r="AO376" s="562" t="s">
        <v>977</v>
      </c>
      <c r="AP376" s="562" t="s">
        <v>978</v>
      </c>
    </row>
    <row r="377" spans="1:42" s="562" customFormat="1" ht="12" x14ac:dyDescent="0.25">
      <c r="A377" s="562" t="s">
        <v>1550</v>
      </c>
      <c r="B377" s="562" t="s">
        <v>1551</v>
      </c>
      <c r="C377" s="562">
        <v>5</v>
      </c>
      <c r="D377" s="562" t="s">
        <v>30</v>
      </c>
      <c r="E377" s="562" t="s">
        <v>958</v>
      </c>
      <c r="F377" s="562" t="s">
        <v>959</v>
      </c>
      <c r="G377" s="562" t="s">
        <v>1207</v>
      </c>
      <c r="H377" s="562" t="s">
        <v>974</v>
      </c>
      <c r="I377" s="562" t="s">
        <v>1208</v>
      </c>
      <c r="J377" s="562" t="s">
        <v>4998</v>
      </c>
      <c r="K377" s="562" t="s">
        <v>1209</v>
      </c>
      <c r="L377" s="562" t="s">
        <v>964</v>
      </c>
      <c r="M377" s="562" t="s">
        <v>970</v>
      </c>
      <c r="N377" s="562">
        <v>1</v>
      </c>
      <c r="O377" s="562">
        <v>1</v>
      </c>
      <c r="P377" s="562">
        <v>1</v>
      </c>
      <c r="Q377" s="562">
        <v>1</v>
      </c>
      <c r="R377" s="562">
        <v>1</v>
      </c>
      <c r="S377" s="562">
        <v>1</v>
      </c>
      <c r="T377" s="562">
        <v>0</v>
      </c>
      <c r="U377" s="562">
        <v>0</v>
      </c>
      <c r="V377" s="562">
        <v>0</v>
      </c>
      <c r="W377" s="563">
        <v>951522.5</v>
      </c>
      <c r="X377" s="563">
        <v>0</v>
      </c>
      <c r="Y377" s="563">
        <v>0</v>
      </c>
      <c r="Z377" s="563">
        <v>4250.13</v>
      </c>
      <c r="AA377" s="563">
        <v>0</v>
      </c>
      <c r="AB377" s="563">
        <v>0</v>
      </c>
      <c r="AC377" s="563">
        <v>0</v>
      </c>
      <c r="AD377" s="563"/>
      <c r="AE377" s="563">
        <v>951522.5</v>
      </c>
      <c r="AF377" s="564">
        <v>43941</v>
      </c>
      <c r="AG377" s="564">
        <v>46132</v>
      </c>
      <c r="AH377" s="563">
        <v>1903045</v>
      </c>
      <c r="AI377" s="565">
        <f t="shared" si="11"/>
        <v>0.13972602739726028</v>
      </c>
      <c r="AJ377" s="565">
        <v>6.0027397260274</v>
      </c>
      <c r="AK377" s="566">
        <v>5.3600000000000002E-2</v>
      </c>
      <c r="AL377" s="567">
        <f t="shared" si="12"/>
        <v>0.13972602739726028</v>
      </c>
      <c r="AM377" s="567">
        <v>6.0027397260274</v>
      </c>
      <c r="AN377" s="568">
        <v>5.3600000000000002E-2</v>
      </c>
      <c r="AO377" s="562" t="s">
        <v>977</v>
      </c>
      <c r="AP377" s="562" t="s">
        <v>978</v>
      </c>
    </row>
    <row r="378" spans="1:42" s="562" customFormat="1" ht="12" x14ac:dyDescent="0.25">
      <c r="A378" s="562" t="s">
        <v>1552</v>
      </c>
      <c r="B378" s="562" t="s">
        <v>1551</v>
      </c>
      <c r="C378" s="562">
        <v>6</v>
      </c>
      <c r="D378" s="562" t="s">
        <v>30</v>
      </c>
      <c r="E378" s="562" t="s">
        <v>958</v>
      </c>
      <c r="F378" s="562" t="s">
        <v>959</v>
      </c>
      <c r="G378" s="562" t="s">
        <v>1207</v>
      </c>
      <c r="H378" s="562" t="s">
        <v>974</v>
      </c>
      <c r="I378" s="562" t="s">
        <v>1208</v>
      </c>
      <c r="J378" s="562" t="s">
        <v>4998</v>
      </c>
      <c r="K378" s="562" t="s">
        <v>1209</v>
      </c>
      <c r="L378" s="562" t="s">
        <v>964</v>
      </c>
      <c r="M378" s="562" t="s">
        <v>970</v>
      </c>
      <c r="N378" s="562">
        <v>1</v>
      </c>
      <c r="O378" s="562">
        <v>1</v>
      </c>
      <c r="P378" s="562">
        <v>1</v>
      </c>
      <c r="Q378" s="562">
        <v>1</v>
      </c>
      <c r="R378" s="562">
        <v>1</v>
      </c>
      <c r="S378" s="562">
        <v>1</v>
      </c>
      <c r="T378" s="562">
        <v>0</v>
      </c>
      <c r="U378" s="562">
        <v>0</v>
      </c>
      <c r="V378" s="562">
        <v>0</v>
      </c>
      <c r="W378" s="563">
        <v>3864500</v>
      </c>
      <c r="X378" s="563">
        <v>0</v>
      </c>
      <c r="Y378" s="563">
        <v>0</v>
      </c>
      <c r="Z378" s="563">
        <v>18163.150000000001</v>
      </c>
      <c r="AA378" s="563">
        <v>0</v>
      </c>
      <c r="AB378" s="563">
        <v>0</v>
      </c>
      <c r="AC378" s="563">
        <v>0</v>
      </c>
      <c r="AD378" s="563"/>
      <c r="AE378" s="563">
        <v>3864500</v>
      </c>
      <c r="AF378" s="564">
        <v>43941</v>
      </c>
      <c r="AG378" s="564">
        <v>46497</v>
      </c>
      <c r="AH378" s="563">
        <v>3864500</v>
      </c>
      <c r="AI378" s="565">
        <f t="shared" si="11"/>
        <v>1.1397260273972603</v>
      </c>
      <c r="AJ378" s="565">
        <v>7.0027397260274</v>
      </c>
      <c r="AK378" s="566">
        <v>5.6399999999999999E-2</v>
      </c>
      <c r="AL378" s="567">
        <f t="shared" si="12"/>
        <v>1.1397260273972603</v>
      </c>
      <c r="AM378" s="567">
        <v>7.0027397260274</v>
      </c>
      <c r="AN378" s="568">
        <v>5.6399999999999999E-2</v>
      </c>
      <c r="AO378" s="562" t="s">
        <v>977</v>
      </c>
      <c r="AP378" s="562" t="s">
        <v>978</v>
      </c>
    </row>
    <row r="379" spans="1:42" s="562" customFormat="1" ht="12" x14ac:dyDescent="0.25">
      <c r="A379" s="562" t="s">
        <v>1553</v>
      </c>
      <c r="B379" s="562" t="s">
        <v>1551</v>
      </c>
      <c r="C379" s="562">
        <v>7</v>
      </c>
      <c r="D379" s="562" t="s">
        <v>30</v>
      </c>
      <c r="E379" s="562" t="s">
        <v>958</v>
      </c>
      <c r="F379" s="562" t="s">
        <v>959</v>
      </c>
      <c r="G379" s="562" t="s">
        <v>1207</v>
      </c>
      <c r="H379" s="562" t="s">
        <v>974</v>
      </c>
      <c r="I379" s="562" t="s">
        <v>1208</v>
      </c>
      <c r="J379" s="562" t="s">
        <v>4998</v>
      </c>
      <c r="K379" s="562" t="s">
        <v>1209</v>
      </c>
      <c r="L379" s="562" t="s">
        <v>964</v>
      </c>
      <c r="M379" s="562" t="s">
        <v>970</v>
      </c>
      <c r="N379" s="562">
        <v>1</v>
      </c>
      <c r="O379" s="562">
        <v>1</v>
      </c>
      <c r="P379" s="562">
        <v>1</v>
      </c>
      <c r="Q379" s="562">
        <v>1</v>
      </c>
      <c r="R379" s="562">
        <v>1</v>
      </c>
      <c r="S379" s="562">
        <v>1</v>
      </c>
      <c r="T379" s="562">
        <v>0</v>
      </c>
      <c r="U379" s="562">
        <v>0</v>
      </c>
      <c r="V379" s="562">
        <v>0</v>
      </c>
      <c r="W379" s="563">
        <v>2517382.5</v>
      </c>
      <c r="X379" s="563">
        <v>0</v>
      </c>
      <c r="Y379" s="563">
        <v>0</v>
      </c>
      <c r="Z379" s="563">
        <v>12440.07</v>
      </c>
      <c r="AA379" s="563">
        <v>0</v>
      </c>
      <c r="AB379" s="563">
        <v>0</v>
      </c>
      <c r="AC379" s="563">
        <v>0</v>
      </c>
      <c r="AD379" s="563"/>
      <c r="AE379" s="563">
        <v>2517382.5</v>
      </c>
      <c r="AF379" s="564">
        <v>43941</v>
      </c>
      <c r="AG379" s="564">
        <v>46863</v>
      </c>
      <c r="AH379" s="563">
        <v>2517382.5</v>
      </c>
      <c r="AI379" s="565">
        <f t="shared" si="11"/>
        <v>2.1424657534246574</v>
      </c>
      <c r="AJ379" s="565">
        <v>8.0054794520547894</v>
      </c>
      <c r="AK379" s="566">
        <v>5.9299999999999999E-2</v>
      </c>
      <c r="AL379" s="567">
        <f t="shared" si="12"/>
        <v>2.1424657534246574</v>
      </c>
      <c r="AM379" s="567">
        <v>8.0054794520547894</v>
      </c>
      <c r="AN379" s="568">
        <v>5.9299999999999999E-2</v>
      </c>
      <c r="AO379" s="562" t="s">
        <v>977</v>
      </c>
      <c r="AP379" s="562" t="s">
        <v>978</v>
      </c>
    </row>
    <row r="380" spans="1:42" s="562" customFormat="1" ht="12" x14ac:dyDescent="0.25">
      <c r="A380" s="562" t="s">
        <v>1554</v>
      </c>
      <c r="B380" s="562" t="s">
        <v>1551</v>
      </c>
      <c r="C380" s="562">
        <v>8</v>
      </c>
      <c r="D380" s="562" t="s">
        <v>30</v>
      </c>
      <c r="E380" s="562" t="s">
        <v>958</v>
      </c>
      <c r="F380" s="562" t="s">
        <v>959</v>
      </c>
      <c r="G380" s="562" t="s">
        <v>1207</v>
      </c>
      <c r="H380" s="562" t="s">
        <v>974</v>
      </c>
      <c r="I380" s="562" t="s">
        <v>1208</v>
      </c>
      <c r="J380" s="562" t="s">
        <v>4998</v>
      </c>
      <c r="K380" s="562" t="s">
        <v>1209</v>
      </c>
      <c r="L380" s="562" t="s">
        <v>964</v>
      </c>
      <c r="M380" s="562" t="s">
        <v>970</v>
      </c>
      <c r="N380" s="562">
        <v>1</v>
      </c>
      <c r="O380" s="562">
        <v>1</v>
      </c>
      <c r="P380" s="562">
        <v>1</v>
      </c>
      <c r="Q380" s="562">
        <v>1</v>
      </c>
      <c r="R380" s="562">
        <v>1</v>
      </c>
      <c r="S380" s="562">
        <v>1</v>
      </c>
      <c r="T380" s="562">
        <v>0</v>
      </c>
      <c r="U380" s="562">
        <v>0</v>
      </c>
      <c r="V380" s="562">
        <v>0</v>
      </c>
      <c r="W380" s="563">
        <v>106200</v>
      </c>
      <c r="X380" s="563">
        <v>0</v>
      </c>
      <c r="Y380" s="563">
        <v>0</v>
      </c>
      <c r="Z380" s="563">
        <v>549.58000000000004</v>
      </c>
      <c r="AA380" s="563">
        <v>0</v>
      </c>
      <c r="AB380" s="563">
        <v>0</v>
      </c>
      <c r="AC380" s="563">
        <v>0</v>
      </c>
      <c r="AD380" s="563"/>
      <c r="AE380" s="563">
        <v>106200</v>
      </c>
      <c r="AF380" s="564">
        <v>43941</v>
      </c>
      <c r="AG380" s="564">
        <v>47228</v>
      </c>
      <c r="AH380" s="563">
        <v>106200</v>
      </c>
      <c r="AI380" s="565">
        <f t="shared" si="11"/>
        <v>3.1424657534246574</v>
      </c>
      <c r="AJ380" s="565">
        <v>9.0054794520547894</v>
      </c>
      <c r="AK380" s="566">
        <v>6.2100000000000002E-2</v>
      </c>
      <c r="AL380" s="567">
        <f t="shared" si="12"/>
        <v>3.1424657534246574</v>
      </c>
      <c r="AM380" s="567">
        <v>9.0054794520547894</v>
      </c>
      <c r="AN380" s="568">
        <v>6.2100000000000002E-2</v>
      </c>
      <c r="AO380" s="562" t="s">
        <v>977</v>
      </c>
      <c r="AP380" s="562" t="s">
        <v>978</v>
      </c>
    </row>
    <row r="381" spans="1:42" s="562" customFormat="1" ht="12" x14ac:dyDescent="0.25">
      <c r="A381" s="562" t="s">
        <v>1555</v>
      </c>
      <c r="B381" s="562" t="s">
        <v>1551</v>
      </c>
      <c r="C381" s="562">
        <v>9</v>
      </c>
      <c r="D381" s="562" t="s">
        <v>30</v>
      </c>
      <c r="E381" s="562" t="s">
        <v>958</v>
      </c>
      <c r="F381" s="562" t="s">
        <v>959</v>
      </c>
      <c r="G381" s="562" t="s">
        <v>1207</v>
      </c>
      <c r="H381" s="562" t="s">
        <v>974</v>
      </c>
      <c r="I381" s="562" t="s">
        <v>1208</v>
      </c>
      <c r="J381" s="562" t="s">
        <v>4998</v>
      </c>
      <c r="K381" s="562" t="s">
        <v>1209</v>
      </c>
      <c r="L381" s="562" t="s">
        <v>964</v>
      </c>
      <c r="M381" s="562" t="s">
        <v>970</v>
      </c>
      <c r="N381" s="562">
        <v>1</v>
      </c>
      <c r="O381" s="562">
        <v>1</v>
      </c>
      <c r="P381" s="562">
        <v>1</v>
      </c>
      <c r="Q381" s="562">
        <v>1</v>
      </c>
      <c r="R381" s="562">
        <v>1</v>
      </c>
      <c r="S381" s="562">
        <v>1</v>
      </c>
      <c r="T381" s="562">
        <v>0</v>
      </c>
      <c r="U381" s="562">
        <v>0</v>
      </c>
      <c r="V381" s="562">
        <v>0</v>
      </c>
      <c r="W381" s="563">
        <v>53100</v>
      </c>
      <c r="X381" s="563">
        <v>0</v>
      </c>
      <c r="Y381" s="563">
        <v>0</v>
      </c>
      <c r="Z381" s="563">
        <v>287.62</v>
      </c>
      <c r="AA381" s="563">
        <v>0</v>
      </c>
      <c r="AB381" s="563">
        <v>0</v>
      </c>
      <c r="AC381" s="563">
        <v>0</v>
      </c>
      <c r="AD381" s="563"/>
      <c r="AE381" s="563">
        <v>53100</v>
      </c>
      <c r="AF381" s="564">
        <v>43941</v>
      </c>
      <c r="AG381" s="564">
        <v>47593</v>
      </c>
      <c r="AH381" s="563">
        <v>53100</v>
      </c>
      <c r="AI381" s="565">
        <f t="shared" si="11"/>
        <v>4.1424657534246574</v>
      </c>
      <c r="AJ381" s="565">
        <v>10.0054794520548</v>
      </c>
      <c r="AK381" s="566">
        <v>6.5000000000000002E-2</v>
      </c>
      <c r="AL381" s="567">
        <f t="shared" si="12"/>
        <v>4.1424657534246574</v>
      </c>
      <c r="AM381" s="567">
        <v>10.0054794520548</v>
      </c>
      <c r="AN381" s="568">
        <v>6.5000000000000002E-2</v>
      </c>
      <c r="AO381" s="562" t="s">
        <v>977</v>
      </c>
      <c r="AP381" s="562" t="s">
        <v>978</v>
      </c>
    </row>
    <row r="382" spans="1:42" s="562" customFormat="1" ht="12" x14ac:dyDescent="0.25">
      <c r="A382" s="562" t="s">
        <v>1079</v>
      </c>
      <c r="B382" s="562" t="s">
        <v>1080</v>
      </c>
      <c r="C382" s="562">
        <v>1</v>
      </c>
      <c r="D382" s="562" t="s">
        <v>30</v>
      </c>
      <c r="E382" s="562" t="s">
        <v>958</v>
      </c>
      <c r="F382" s="562" t="s">
        <v>959</v>
      </c>
      <c r="G382" s="562" t="s">
        <v>973</v>
      </c>
      <c r="H382" s="562" t="s">
        <v>974</v>
      </c>
      <c r="I382" s="562" t="s">
        <v>975</v>
      </c>
      <c r="J382" s="562" t="s">
        <v>4998</v>
      </c>
      <c r="K382" s="562" t="s">
        <v>976</v>
      </c>
      <c r="L382" s="562" t="s">
        <v>964</v>
      </c>
      <c r="M382" s="562" t="s">
        <v>970</v>
      </c>
      <c r="N382" s="562">
        <v>1</v>
      </c>
      <c r="O382" s="562">
        <v>1</v>
      </c>
      <c r="P382" s="562">
        <v>1</v>
      </c>
      <c r="Q382" s="562">
        <v>1</v>
      </c>
      <c r="R382" s="562">
        <v>1</v>
      </c>
      <c r="S382" s="562">
        <v>1</v>
      </c>
      <c r="T382" s="562">
        <v>0</v>
      </c>
      <c r="U382" s="562">
        <v>0</v>
      </c>
      <c r="V382" s="562">
        <v>0</v>
      </c>
      <c r="W382" s="563">
        <v>405350</v>
      </c>
      <c r="X382" s="563">
        <v>0</v>
      </c>
      <c r="Y382" s="563">
        <v>0</v>
      </c>
      <c r="Z382" s="563">
        <v>0</v>
      </c>
      <c r="AA382" s="563">
        <v>0</v>
      </c>
      <c r="AB382" s="563">
        <v>0</v>
      </c>
      <c r="AC382" s="563">
        <v>0</v>
      </c>
      <c r="AD382" s="563"/>
      <c r="AE382" s="563">
        <v>405350</v>
      </c>
      <c r="AF382" s="564">
        <v>43826</v>
      </c>
      <c r="AG382" s="564">
        <v>46383</v>
      </c>
      <c r="AH382" s="563">
        <v>405350</v>
      </c>
      <c r="AI382" s="565">
        <f t="shared" si="11"/>
        <v>0.82739726027397265</v>
      </c>
      <c r="AJ382" s="565">
        <v>7.0054794520547903</v>
      </c>
      <c r="AK382" s="566">
        <v>8.5000000000000006E-2</v>
      </c>
      <c r="AL382" s="567">
        <f t="shared" si="12"/>
        <v>0.82739726027397265</v>
      </c>
      <c r="AM382" s="567">
        <v>7.0054794520547903</v>
      </c>
      <c r="AN382" s="568">
        <v>8.5000000000000006E-2</v>
      </c>
      <c r="AO382" s="562" t="s">
        <v>977</v>
      </c>
      <c r="AP382" s="562" t="s">
        <v>978</v>
      </c>
    </row>
    <row r="383" spans="1:42" s="562" customFormat="1" ht="12" x14ac:dyDescent="0.25">
      <c r="A383" s="562" t="s">
        <v>1081</v>
      </c>
      <c r="B383" s="562" t="s">
        <v>1082</v>
      </c>
      <c r="C383" s="562">
        <v>1</v>
      </c>
      <c r="D383" s="562" t="s">
        <v>30</v>
      </c>
      <c r="E383" s="562" t="s">
        <v>958</v>
      </c>
      <c r="F383" s="562" t="s">
        <v>959</v>
      </c>
      <c r="G383" s="562" t="s">
        <v>973</v>
      </c>
      <c r="H383" s="562" t="s">
        <v>974</v>
      </c>
      <c r="I383" s="562" t="s">
        <v>975</v>
      </c>
      <c r="J383" s="562" t="s">
        <v>4998</v>
      </c>
      <c r="K383" s="562" t="s">
        <v>976</v>
      </c>
      <c r="L383" s="562" t="s">
        <v>964</v>
      </c>
      <c r="M383" s="562" t="s">
        <v>970</v>
      </c>
      <c r="N383" s="562">
        <v>1</v>
      </c>
      <c r="O383" s="562">
        <v>1</v>
      </c>
      <c r="P383" s="562">
        <v>1</v>
      </c>
      <c r="Q383" s="562">
        <v>1</v>
      </c>
      <c r="R383" s="562">
        <v>1</v>
      </c>
      <c r="S383" s="562">
        <v>1</v>
      </c>
      <c r="T383" s="562">
        <v>0</v>
      </c>
      <c r="U383" s="562">
        <v>0</v>
      </c>
      <c r="V383" s="562">
        <v>0</v>
      </c>
      <c r="W383" s="563">
        <v>401924.85</v>
      </c>
      <c r="X383" s="563">
        <v>0</v>
      </c>
      <c r="Y383" s="563">
        <v>0</v>
      </c>
      <c r="Z383" s="563">
        <v>0</v>
      </c>
      <c r="AA383" s="563">
        <v>0</v>
      </c>
      <c r="AB383" s="563">
        <v>0</v>
      </c>
      <c r="AC383" s="563">
        <v>0</v>
      </c>
      <c r="AD383" s="563"/>
      <c r="AE383" s="563">
        <v>401924.85</v>
      </c>
      <c r="AF383" s="564">
        <v>43826</v>
      </c>
      <c r="AG383" s="564">
        <v>46383</v>
      </c>
      <c r="AH383" s="563">
        <v>401924.85</v>
      </c>
      <c r="AI383" s="565">
        <f t="shared" si="11"/>
        <v>0.82739726027397265</v>
      </c>
      <c r="AJ383" s="565">
        <v>7.0054794520547903</v>
      </c>
      <c r="AK383" s="566">
        <v>8.5000000000000006E-2</v>
      </c>
      <c r="AL383" s="567">
        <f t="shared" si="12"/>
        <v>0.82739726027397265</v>
      </c>
      <c r="AM383" s="567">
        <v>7.0054794520547903</v>
      </c>
      <c r="AN383" s="568">
        <v>8.5000000000000006E-2</v>
      </c>
      <c r="AO383" s="562" t="s">
        <v>977</v>
      </c>
      <c r="AP383" s="562" t="s">
        <v>978</v>
      </c>
    </row>
    <row r="384" spans="1:42" s="562" customFormat="1" ht="12" x14ac:dyDescent="0.25">
      <c r="A384" s="562" t="s">
        <v>1556</v>
      </c>
      <c r="B384" s="562" t="s">
        <v>1557</v>
      </c>
      <c r="C384" s="562">
        <v>5</v>
      </c>
      <c r="D384" s="562" t="s">
        <v>30</v>
      </c>
      <c r="E384" s="562" t="s">
        <v>958</v>
      </c>
      <c r="F384" s="562" t="s">
        <v>959</v>
      </c>
      <c r="G384" s="562" t="s">
        <v>1207</v>
      </c>
      <c r="H384" s="562" t="s">
        <v>974</v>
      </c>
      <c r="I384" s="562" t="s">
        <v>1208</v>
      </c>
      <c r="J384" s="562" t="s">
        <v>4998</v>
      </c>
      <c r="K384" s="562" t="s">
        <v>1209</v>
      </c>
      <c r="L384" s="562" t="s">
        <v>964</v>
      </c>
      <c r="M384" s="562" t="s">
        <v>970</v>
      </c>
      <c r="N384" s="562">
        <v>1</v>
      </c>
      <c r="O384" s="562">
        <v>1</v>
      </c>
      <c r="P384" s="562">
        <v>1</v>
      </c>
      <c r="Q384" s="562">
        <v>1</v>
      </c>
      <c r="R384" s="562">
        <v>1</v>
      </c>
      <c r="S384" s="562">
        <v>1</v>
      </c>
      <c r="T384" s="562">
        <v>0</v>
      </c>
      <c r="U384" s="562">
        <v>0</v>
      </c>
      <c r="V384" s="562">
        <v>0</v>
      </c>
      <c r="W384" s="563">
        <v>1014431.25</v>
      </c>
      <c r="X384" s="563">
        <v>0</v>
      </c>
      <c r="Y384" s="563">
        <v>0</v>
      </c>
      <c r="Z384" s="563">
        <v>4531.13</v>
      </c>
      <c r="AA384" s="563">
        <v>0</v>
      </c>
      <c r="AB384" s="563">
        <v>0</v>
      </c>
      <c r="AC384" s="563">
        <v>0</v>
      </c>
      <c r="AD384" s="563"/>
      <c r="AE384" s="563">
        <v>1014431.25</v>
      </c>
      <c r="AF384" s="564">
        <v>43962</v>
      </c>
      <c r="AG384" s="564">
        <v>46153</v>
      </c>
      <c r="AH384" s="563">
        <v>2028862.5</v>
      </c>
      <c r="AI384" s="565">
        <f t="shared" si="11"/>
        <v>0.19726027397260273</v>
      </c>
      <c r="AJ384" s="565">
        <v>6.0027397260274</v>
      </c>
      <c r="AK384" s="566">
        <v>5.3600000000000002E-2</v>
      </c>
      <c r="AL384" s="567">
        <f t="shared" si="12"/>
        <v>0.19726027397260273</v>
      </c>
      <c r="AM384" s="567">
        <v>6.0027397260274</v>
      </c>
      <c r="AN384" s="568">
        <v>5.3600000000000002E-2</v>
      </c>
      <c r="AO384" s="562" t="s">
        <v>977</v>
      </c>
      <c r="AP384" s="562" t="s">
        <v>978</v>
      </c>
    </row>
    <row r="385" spans="1:42" s="562" customFormat="1" ht="12" x14ac:dyDescent="0.25">
      <c r="A385" s="562" t="s">
        <v>1558</v>
      </c>
      <c r="B385" s="562" t="s">
        <v>1557</v>
      </c>
      <c r="C385" s="562">
        <v>6</v>
      </c>
      <c r="D385" s="562" t="s">
        <v>30</v>
      </c>
      <c r="E385" s="562" t="s">
        <v>958</v>
      </c>
      <c r="F385" s="562" t="s">
        <v>959</v>
      </c>
      <c r="G385" s="562" t="s">
        <v>1207</v>
      </c>
      <c r="H385" s="562" t="s">
        <v>974</v>
      </c>
      <c r="I385" s="562" t="s">
        <v>1208</v>
      </c>
      <c r="J385" s="562" t="s">
        <v>4998</v>
      </c>
      <c r="K385" s="562" t="s">
        <v>1209</v>
      </c>
      <c r="L385" s="562" t="s">
        <v>964</v>
      </c>
      <c r="M385" s="562" t="s">
        <v>970</v>
      </c>
      <c r="N385" s="562">
        <v>1</v>
      </c>
      <c r="O385" s="562">
        <v>1</v>
      </c>
      <c r="P385" s="562">
        <v>1</v>
      </c>
      <c r="Q385" s="562">
        <v>1</v>
      </c>
      <c r="R385" s="562">
        <v>1</v>
      </c>
      <c r="S385" s="562">
        <v>1</v>
      </c>
      <c r="T385" s="562">
        <v>0</v>
      </c>
      <c r="U385" s="562">
        <v>0</v>
      </c>
      <c r="V385" s="562">
        <v>0</v>
      </c>
      <c r="W385" s="563">
        <v>3163580</v>
      </c>
      <c r="X385" s="563">
        <v>0</v>
      </c>
      <c r="Y385" s="563">
        <v>0</v>
      </c>
      <c r="Z385" s="563">
        <v>14868.83</v>
      </c>
      <c r="AA385" s="563">
        <v>0</v>
      </c>
      <c r="AB385" s="563">
        <v>0</v>
      </c>
      <c r="AC385" s="563">
        <v>0</v>
      </c>
      <c r="AD385" s="563"/>
      <c r="AE385" s="563">
        <v>3163580</v>
      </c>
      <c r="AF385" s="564">
        <v>43962</v>
      </c>
      <c r="AG385" s="564">
        <v>46518</v>
      </c>
      <c r="AH385" s="563">
        <v>3163580</v>
      </c>
      <c r="AI385" s="565">
        <f t="shared" si="11"/>
        <v>1.1972602739726028</v>
      </c>
      <c r="AJ385" s="565">
        <v>7.0027397260274</v>
      </c>
      <c r="AK385" s="566">
        <v>5.6399999999999999E-2</v>
      </c>
      <c r="AL385" s="567">
        <f t="shared" si="12"/>
        <v>1.1972602739726028</v>
      </c>
      <c r="AM385" s="567">
        <v>7.0027397260274</v>
      </c>
      <c r="AN385" s="568">
        <v>5.6399999999999999E-2</v>
      </c>
      <c r="AO385" s="562" t="s">
        <v>977</v>
      </c>
      <c r="AP385" s="562" t="s">
        <v>978</v>
      </c>
    </row>
    <row r="386" spans="1:42" s="562" customFormat="1" ht="12" x14ac:dyDescent="0.25">
      <c r="A386" s="562" t="s">
        <v>1559</v>
      </c>
      <c r="B386" s="562" t="s">
        <v>1557</v>
      </c>
      <c r="C386" s="562">
        <v>7</v>
      </c>
      <c r="D386" s="562" t="s">
        <v>30</v>
      </c>
      <c r="E386" s="562" t="s">
        <v>958</v>
      </c>
      <c r="F386" s="562" t="s">
        <v>959</v>
      </c>
      <c r="G386" s="562" t="s">
        <v>1207</v>
      </c>
      <c r="H386" s="562" t="s">
        <v>974</v>
      </c>
      <c r="I386" s="562" t="s">
        <v>1208</v>
      </c>
      <c r="J386" s="562" t="s">
        <v>4998</v>
      </c>
      <c r="K386" s="562" t="s">
        <v>1209</v>
      </c>
      <c r="L386" s="562" t="s">
        <v>964</v>
      </c>
      <c r="M386" s="562" t="s">
        <v>970</v>
      </c>
      <c r="N386" s="562">
        <v>1</v>
      </c>
      <c r="O386" s="562">
        <v>1</v>
      </c>
      <c r="P386" s="562">
        <v>1</v>
      </c>
      <c r="Q386" s="562">
        <v>1</v>
      </c>
      <c r="R386" s="562">
        <v>1</v>
      </c>
      <c r="S386" s="562">
        <v>1</v>
      </c>
      <c r="T386" s="562">
        <v>0</v>
      </c>
      <c r="U386" s="562">
        <v>0</v>
      </c>
      <c r="V386" s="562">
        <v>0</v>
      </c>
      <c r="W386" s="563">
        <v>2717687.5</v>
      </c>
      <c r="X386" s="563">
        <v>0</v>
      </c>
      <c r="Y386" s="563">
        <v>0</v>
      </c>
      <c r="Z386" s="563">
        <v>13429.91</v>
      </c>
      <c r="AA386" s="563">
        <v>0</v>
      </c>
      <c r="AB386" s="563">
        <v>0</v>
      </c>
      <c r="AC386" s="563">
        <v>0</v>
      </c>
      <c r="AD386" s="563"/>
      <c r="AE386" s="563">
        <v>2717687.5</v>
      </c>
      <c r="AF386" s="564">
        <v>43962</v>
      </c>
      <c r="AG386" s="564">
        <v>46884</v>
      </c>
      <c r="AH386" s="563">
        <v>2717687.5</v>
      </c>
      <c r="AI386" s="565">
        <f t="shared" si="11"/>
        <v>2.2000000000000002</v>
      </c>
      <c r="AJ386" s="565">
        <v>8.0054794520547894</v>
      </c>
      <c r="AK386" s="566">
        <v>5.9299999999999999E-2</v>
      </c>
      <c r="AL386" s="567">
        <f t="shared" si="12"/>
        <v>2.2000000000000002</v>
      </c>
      <c r="AM386" s="567">
        <v>8.0054794520547894</v>
      </c>
      <c r="AN386" s="568">
        <v>5.9299999999999999E-2</v>
      </c>
      <c r="AO386" s="562" t="s">
        <v>977</v>
      </c>
      <c r="AP386" s="562" t="s">
        <v>978</v>
      </c>
    </row>
    <row r="387" spans="1:42" s="562" customFormat="1" ht="12" x14ac:dyDescent="0.25">
      <c r="A387" s="562" t="s">
        <v>1560</v>
      </c>
      <c r="B387" s="562" t="s">
        <v>1557</v>
      </c>
      <c r="C387" s="562">
        <v>8</v>
      </c>
      <c r="D387" s="562" t="s">
        <v>30</v>
      </c>
      <c r="E387" s="562" t="s">
        <v>958</v>
      </c>
      <c r="F387" s="562" t="s">
        <v>959</v>
      </c>
      <c r="G387" s="562" t="s">
        <v>1207</v>
      </c>
      <c r="H387" s="562" t="s">
        <v>974</v>
      </c>
      <c r="I387" s="562" t="s">
        <v>1208</v>
      </c>
      <c r="J387" s="562" t="s">
        <v>4998</v>
      </c>
      <c r="K387" s="562" t="s">
        <v>1209</v>
      </c>
      <c r="L387" s="562" t="s">
        <v>964</v>
      </c>
      <c r="M387" s="562" t="s">
        <v>970</v>
      </c>
      <c r="N387" s="562">
        <v>1</v>
      </c>
      <c r="O387" s="562">
        <v>1</v>
      </c>
      <c r="P387" s="562">
        <v>1</v>
      </c>
      <c r="Q387" s="562">
        <v>1</v>
      </c>
      <c r="R387" s="562">
        <v>1</v>
      </c>
      <c r="S387" s="562">
        <v>1</v>
      </c>
      <c r="T387" s="562">
        <v>0</v>
      </c>
      <c r="U387" s="562">
        <v>0</v>
      </c>
      <c r="V387" s="562">
        <v>0</v>
      </c>
      <c r="W387" s="563">
        <v>53100</v>
      </c>
      <c r="X387" s="563">
        <v>0</v>
      </c>
      <c r="Y387" s="563">
        <v>0</v>
      </c>
      <c r="Z387" s="563">
        <v>274.79000000000002</v>
      </c>
      <c r="AA387" s="563">
        <v>0</v>
      </c>
      <c r="AB387" s="563">
        <v>0</v>
      </c>
      <c r="AC387" s="563">
        <v>0</v>
      </c>
      <c r="AD387" s="563"/>
      <c r="AE387" s="563">
        <v>53100</v>
      </c>
      <c r="AF387" s="564">
        <v>43962</v>
      </c>
      <c r="AG387" s="564">
        <v>47249</v>
      </c>
      <c r="AH387" s="563">
        <v>53100</v>
      </c>
      <c r="AI387" s="565">
        <f t="shared" ref="AI387:AI450" si="13">+(AG387-$AQ$1)/365</f>
        <v>3.2</v>
      </c>
      <c r="AJ387" s="565">
        <v>9.0054794520547894</v>
      </c>
      <c r="AK387" s="566">
        <v>6.2100000000000002E-2</v>
      </c>
      <c r="AL387" s="567">
        <f t="shared" si="12"/>
        <v>3.2</v>
      </c>
      <c r="AM387" s="567">
        <v>9.0054794520547894</v>
      </c>
      <c r="AN387" s="568">
        <v>6.2100000000000002E-2</v>
      </c>
      <c r="AO387" s="562" t="s">
        <v>977</v>
      </c>
      <c r="AP387" s="562" t="s">
        <v>978</v>
      </c>
    </row>
    <row r="388" spans="1:42" s="562" customFormat="1" ht="12" x14ac:dyDescent="0.25">
      <c r="A388" s="562" t="s">
        <v>1083</v>
      </c>
      <c r="B388" s="562" t="s">
        <v>1084</v>
      </c>
      <c r="C388" s="562">
        <v>1</v>
      </c>
      <c r="D388" s="562" t="s">
        <v>30</v>
      </c>
      <c r="E388" s="562" t="s">
        <v>958</v>
      </c>
      <c r="F388" s="562" t="s">
        <v>959</v>
      </c>
      <c r="G388" s="562" t="s">
        <v>973</v>
      </c>
      <c r="H388" s="562" t="s">
        <v>974</v>
      </c>
      <c r="I388" s="562" t="s">
        <v>975</v>
      </c>
      <c r="J388" s="562" t="s">
        <v>4998</v>
      </c>
      <c r="K388" s="562" t="s">
        <v>976</v>
      </c>
      <c r="L388" s="562" t="s">
        <v>964</v>
      </c>
      <c r="M388" s="562" t="s">
        <v>970</v>
      </c>
      <c r="N388" s="562">
        <v>1</v>
      </c>
      <c r="O388" s="562">
        <v>1</v>
      </c>
      <c r="P388" s="562">
        <v>1</v>
      </c>
      <c r="Q388" s="562">
        <v>1</v>
      </c>
      <c r="R388" s="562">
        <v>1</v>
      </c>
      <c r="S388" s="562">
        <v>1</v>
      </c>
      <c r="T388" s="562">
        <v>0</v>
      </c>
      <c r="U388" s="562">
        <v>0</v>
      </c>
      <c r="V388" s="562">
        <v>0</v>
      </c>
      <c r="W388" s="563">
        <v>1039101.67</v>
      </c>
      <c r="X388" s="563">
        <v>0</v>
      </c>
      <c r="Y388" s="563">
        <v>0</v>
      </c>
      <c r="Z388" s="563">
        <v>0</v>
      </c>
      <c r="AA388" s="563">
        <v>0</v>
      </c>
      <c r="AB388" s="563">
        <v>0</v>
      </c>
      <c r="AC388" s="563">
        <v>0</v>
      </c>
      <c r="AD388" s="563"/>
      <c r="AE388" s="563">
        <v>1039101.67</v>
      </c>
      <c r="AF388" s="564">
        <v>43826</v>
      </c>
      <c r="AG388" s="564">
        <v>46383</v>
      </c>
      <c r="AH388" s="563">
        <v>1039101.67</v>
      </c>
      <c r="AI388" s="565">
        <f t="shared" si="13"/>
        <v>0.82739726027397265</v>
      </c>
      <c r="AJ388" s="565">
        <v>7.0054794520547903</v>
      </c>
      <c r="AK388" s="566">
        <v>8.5000000000000006E-2</v>
      </c>
      <c r="AL388" s="567">
        <f t="shared" si="12"/>
        <v>0.82739726027397265</v>
      </c>
      <c r="AM388" s="567">
        <v>7.0054794520547903</v>
      </c>
      <c r="AN388" s="568">
        <v>8.5000000000000006E-2</v>
      </c>
      <c r="AO388" s="562" t="s">
        <v>977</v>
      </c>
      <c r="AP388" s="562" t="s">
        <v>978</v>
      </c>
    </row>
    <row r="389" spans="1:42" s="562" customFormat="1" ht="12" x14ac:dyDescent="0.25">
      <c r="A389" s="562" t="s">
        <v>1681</v>
      </c>
      <c r="B389" s="562" t="s">
        <v>1682</v>
      </c>
      <c r="C389" s="562">
        <v>1</v>
      </c>
      <c r="D389" s="562" t="s">
        <v>30</v>
      </c>
      <c r="E389" s="562" t="s">
        <v>958</v>
      </c>
      <c r="F389" s="562" t="s">
        <v>959</v>
      </c>
      <c r="G389" s="562" t="s">
        <v>1659</v>
      </c>
      <c r="H389" s="562" t="s">
        <v>1660</v>
      </c>
      <c r="I389" s="562" t="s">
        <v>1661</v>
      </c>
      <c r="J389" s="562" t="s">
        <v>1662</v>
      </c>
      <c r="K389" s="562" t="s">
        <v>1663</v>
      </c>
      <c r="L389" s="562" t="s">
        <v>964</v>
      </c>
      <c r="M389" s="562" t="s">
        <v>970</v>
      </c>
      <c r="N389" s="562">
        <v>1</v>
      </c>
      <c r="O389" s="562">
        <v>1</v>
      </c>
      <c r="P389" s="562">
        <v>1</v>
      </c>
      <c r="Q389" s="562">
        <v>0</v>
      </c>
      <c r="R389" s="562">
        <v>0</v>
      </c>
      <c r="S389" s="562">
        <v>1</v>
      </c>
      <c r="T389" s="562">
        <v>1</v>
      </c>
      <c r="U389" s="562">
        <v>1</v>
      </c>
      <c r="V389" s="562">
        <v>0</v>
      </c>
      <c r="W389" s="563">
        <v>90000000</v>
      </c>
      <c r="X389" s="563">
        <v>0</v>
      </c>
      <c r="Y389" s="563">
        <v>0</v>
      </c>
      <c r="Z389" s="563">
        <v>0</v>
      </c>
      <c r="AA389" s="563">
        <v>0</v>
      </c>
      <c r="AB389" s="563">
        <v>0</v>
      </c>
      <c r="AC389" s="563">
        <v>0</v>
      </c>
      <c r="AD389" s="563"/>
      <c r="AE389" s="563">
        <v>90000000</v>
      </c>
      <c r="AF389" s="564">
        <v>43826</v>
      </c>
      <c r="AG389" s="564">
        <v>46383</v>
      </c>
      <c r="AH389" s="563">
        <v>90000000</v>
      </c>
      <c r="AI389" s="565">
        <f t="shared" si="13"/>
        <v>0.82739726027397265</v>
      </c>
      <c r="AJ389" s="565">
        <v>7.0054794520547903</v>
      </c>
      <c r="AK389" s="566">
        <v>8.5000000000000006E-2</v>
      </c>
      <c r="AL389" s="567">
        <f t="shared" si="12"/>
        <v>0.82739726027397265</v>
      </c>
      <c r="AM389" s="567">
        <v>7.0054794520547903</v>
      </c>
      <c r="AN389" s="568">
        <v>8.5000000000000006E-2</v>
      </c>
      <c r="AO389" s="562" t="s">
        <v>977</v>
      </c>
      <c r="AP389" s="562" t="s">
        <v>978</v>
      </c>
    </row>
    <row r="390" spans="1:42" s="562" customFormat="1" ht="12" x14ac:dyDescent="0.25">
      <c r="A390" s="562" t="s">
        <v>1683</v>
      </c>
      <c r="B390" s="562" t="s">
        <v>1684</v>
      </c>
      <c r="C390" s="562">
        <v>1</v>
      </c>
      <c r="D390" s="562" t="s">
        <v>30</v>
      </c>
      <c r="E390" s="562" t="s">
        <v>958</v>
      </c>
      <c r="F390" s="562" t="s">
        <v>959</v>
      </c>
      <c r="G390" s="562" t="s">
        <v>1659</v>
      </c>
      <c r="H390" s="562" t="s">
        <v>1660</v>
      </c>
      <c r="I390" s="562" t="s">
        <v>1661</v>
      </c>
      <c r="J390" s="562" t="s">
        <v>1662</v>
      </c>
      <c r="K390" s="562" t="s">
        <v>1663</v>
      </c>
      <c r="L390" s="562" t="s">
        <v>964</v>
      </c>
      <c r="M390" s="562" t="s">
        <v>970</v>
      </c>
      <c r="N390" s="562">
        <v>1</v>
      </c>
      <c r="O390" s="562">
        <v>1</v>
      </c>
      <c r="P390" s="562">
        <v>1</v>
      </c>
      <c r="Q390" s="562">
        <v>0</v>
      </c>
      <c r="R390" s="562">
        <v>0</v>
      </c>
      <c r="S390" s="562">
        <v>1</v>
      </c>
      <c r="T390" s="562">
        <v>1</v>
      </c>
      <c r="U390" s="562">
        <v>1</v>
      </c>
      <c r="V390" s="562">
        <v>0</v>
      </c>
      <c r="W390" s="563">
        <v>90000000</v>
      </c>
      <c r="X390" s="563">
        <v>0</v>
      </c>
      <c r="Y390" s="563">
        <v>0</v>
      </c>
      <c r="Z390" s="563">
        <v>0</v>
      </c>
      <c r="AA390" s="563">
        <v>0</v>
      </c>
      <c r="AB390" s="563">
        <v>0</v>
      </c>
      <c r="AC390" s="563">
        <v>0</v>
      </c>
      <c r="AD390" s="563"/>
      <c r="AE390" s="563">
        <v>90000000</v>
      </c>
      <c r="AF390" s="564">
        <v>43826</v>
      </c>
      <c r="AG390" s="564">
        <v>46383</v>
      </c>
      <c r="AH390" s="563">
        <v>90000000</v>
      </c>
      <c r="AI390" s="565">
        <f t="shared" si="13"/>
        <v>0.82739726027397265</v>
      </c>
      <c r="AJ390" s="565">
        <v>7.0054794520547903</v>
      </c>
      <c r="AK390" s="566">
        <v>8.5000000000000006E-2</v>
      </c>
      <c r="AL390" s="567">
        <f t="shared" ref="AL390:AL453" si="14">+AI390</f>
        <v>0.82739726027397265</v>
      </c>
      <c r="AM390" s="567">
        <v>7.0054794520547903</v>
      </c>
      <c r="AN390" s="568">
        <v>8.5000000000000006E-2</v>
      </c>
      <c r="AO390" s="562" t="s">
        <v>977</v>
      </c>
      <c r="AP390" s="562" t="s">
        <v>978</v>
      </c>
    </row>
    <row r="391" spans="1:42" s="562" customFormat="1" ht="12" x14ac:dyDescent="0.25">
      <c r="A391" s="562" t="s">
        <v>1685</v>
      </c>
      <c r="B391" s="562" t="s">
        <v>1686</v>
      </c>
      <c r="C391" s="562">
        <v>1</v>
      </c>
      <c r="D391" s="562" t="s">
        <v>30</v>
      </c>
      <c r="E391" s="562" t="s">
        <v>958</v>
      </c>
      <c r="F391" s="562" t="s">
        <v>959</v>
      </c>
      <c r="G391" s="562" t="s">
        <v>1659</v>
      </c>
      <c r="H391" s="562" t="s">
        <v>1660</v>
      </c>
      <c r="I391" s="562" t="s">
        <v>1661</v>
      </c>
      <c r="J391" s="562" t="s">
        <v>1662</v>
      </c>
      <c r="K391" s="562" t="s">
        <v>1663</v>
      </c>
      <c r="L391" s="562" t="s">
        <v>964</v>
      </c>
      <c r="M391" s="562" t="s">
        <v>970</v>
      </c>
      <c r="N391" s="562">
        <v>1</v>
      </c>
      <c r="O391" s="562">
        <v>1</v>
      </c>
      <c r="P391" s="562">
        <v>1</v>
      </c>
      <c r="Q391" s="562">
        <v>0</v>
      </c>
      <c r="R391" s="562">
        <v>0</v>
      </c>
      <c r="S391" s="562">
        <v>1</v>
      </c>
      <c r="T391" s="562">
        <v>1</v>
      </c>
      <c r="U391" s="562">
        <v>1</v>
      </c>
      <c r="V391" s="562">
        <v>0</v>
      </c>
      <c r="W391" s="563">
        <v>89756147.980000004</v>
      </c>
      <c r="X391" s="563">
        <v>0</v>
      </c>
      <c r="Y391" s="563">
        <v>0</v>
      </c>
      <c r="Z391" s="563">
        <v>0</v>
      </c>
      <c r="AA391" s="563">
        <v>0</v>
      </c>
      <c r="AB391" s="563">
        <v>0</v>
      </c>
      <c r="AC391" s="563">
        <v>0</v>
      </c>
      <c r="AD391" s="563"/>
      <c r="AE391" s="563">
        <v>89756147.980000004</v>
      </c>
      <c r="AF391" s="564">
        <v>43826</v>
      </c>
      <c r="AG391" s="564">
        <v>46383</v>
      </c>
      <c r="AH391" s="563">
        <v>89756147.980000004</v>
      </c>
      <c r="AI391" s="565">
        <f t="shared" si="13"/>
        <v>0.82739726027397265</v>
      </c>
      <c r="AJ391" s="565">
        <v>7.0054794520547903</v>
      </c>
      <c r="AK391" s="566">
        <v>8.5000000000000006E-2</v>
      </c>
      <c r="AL391" s="567">
        <f t="shared" si="14"/>
        <v>0.82739726027397265</v>
      </c>
      <c r="AM391" s="567">
        <v>7.0054794520547903</v>
      </c>
      <c r="AN391" s="568">
        <v>8.5000000000000006E-2</v>
      </c>
      <c r="AO391" s="562" t="s">
        <v>977</v>
      </c>
      <c r="AP391" s="562" t="s">
        <v>978</v>
      </c>
    </row>
    <row r="392" spans="1:42" s="562" customFormat="1" ht="12" x14ac:dyDescent="0.25">
      <c r="A392" s="562" t="s">
        <v>1085</v>
      </c>
      <c r="B392" s="562" t="s">
        <v>1086</v>
      </c>
      <c r="C392" s="562">
        <v>1</v>
      </c>
      <c r="D392" s="562" t="s">
        <v>30</v>
      </c>
      <c r="E392" s="562" t="s">
        <v>958</v>
      </c>
      <c r="F392" s="562" t="s">
        <v>959</v>
      </c>
      <c r="G392" s="562" t="s">
        <v>973</v>
      </c>
      <c r="H392" s="562" t="s">
        <v>974</v>
      </c>
      <c r="I392" s="562" t="s">
        <v>975</v>
      </c>
      <c r="J392" s="562" t="s">
        <v>4998</v>
      </c>
      <c r="K392" s="562" t="s">
        <v>976</v>
      </c>
      <c r="L392" s="562" t="s">
        <v>964</v>
      </c>
      <c r="M392" s="562" t="s">
        <v>970</v>
      </c>
      <c r="N392" s="562">
        <v>1</v>
      </c>
      <c r="O392" s="562">
        <v>1</v>
      </c>
      <c r="P392" s="562">
        <v>1</v>
      </c>
      <c r="Q392" s="562">
        <v>1</v>
      </c>
      <c r="R392" s="562">
        <v>1</v>
      </c>
      <c r="S392" s="562">
        <v>1</v>
      </c>
      <c r="T392" s="562">
        <v>0</v>
      </c>
      <c r="U392" s="562">
        <v>0</v>
      </c>
      <c r="V392" s="562">
        <v>0</v>
      </c>
      <c r="W392" s="563">
        <v>266120.73</v>
      </c>
      <c r="X392" s="563">
        <v>0</v>
      </c>
      <c r="Y392" s="563">
        <v>0</v>
      </c>
      <c r="Z392" s="563">
        <v>0</v>
      </c>
      <c r="AA392" s="563">
        <v>0</v>
      </c>
      <c r="AB392" s="563">
        <v>0</v>
      </c>
      <c r="AC392" s="563">
        <v>0</v>
      </c>
      <c r="AD392" s="563"/>
      <c r="AE392" s="563">
        <v>266120.73</v>
      </c>
      <c r="AF392" s="564">
        <v>43826</v>
      </c>
      <c r="AG392" s="564">
        <v>46383</v>
      </c>
      <c r="AH392" s="563">
        <v>266120.73</v>
      </c>
      <c r="AI392" s="565">
        <f t="shared" si="13"/>
        <v>0.82739726027397265</v>
      </c>
      <c r="AJ392" s="565">
        <v>7.0054794520547903</v>
      </c>
      <c r="AK392" s="566">
        <v>8.5000000000000006E-2</v>
      </c>
      <c r="AL392" s="567">
        <f t="shared" si="14"/>
        <v>0.82739726027397265</v>
      </c>
      <c r="AM392" s="567">
        <v>7.0054794520547903</v>
      </c>
      <c r="AN392" s="568">
        <v>8.5000000000000006E-2</v>
      </c>
      <c r="AO392" s="562" t="s">
        <v>977</v>
      </c>
      <c r="AP392" s="562" t="s">
        <v>978</v>
      </c>
    </row>
    <row r="393" spans="1:42" s="562" customFormat="1" ht="12" x14ac:dyDescent="0.25">
      <c r="A393" s="562" t="s">
        <v>1687</v>
      </c>
      <c r="B393" s="562" t="s">
        <v>1688</v>
      </c>
      <c r="C393" s="562">
        <v>1</v>
      </c>
      <c r="D393" s="562" t="s">
        <v>30</v>
      </c>
      <c r="E393" s="562" t="s">
        <v>958</v>
      </c>
      <c r="F393" s="562" t="s">
        <v>959</v>
      </c>
      <c r="G393" s="562" t="s">
        <v>1659</v>
      </c>
      <c r="H393" s="562" t="s">
        <v>1660</v>
      </c>
      <c r="I393" s="562" t="s">
        <v>1661</v>
      </c>
      <c r="J393" s="562" t="s">
        <v>1662</v>
      </c>
      <c r="K393" s="562" t="s">
        <v>1663</v>
      </c>
      <c r="L393" s="562" t="s">
        <v>964</v>
      </c>
      <c r="M393" s="562" t="s">
        <v>970</v>
      </c>
      <c r="N393" s="562">
        <v>1</v>
      </c>
      <c r="O393" s="562">
        <v>1</v>
      </c>
      <c r="P393" s="562">
        <v>1</v>
      </c>
      <c r="Q393" s="562">
        <v>0</v>
      </c>
      <c r="R393" s="562">
        <v>0</v>
      </c>
      <c r="S393" s="562">
        <v>1</v>
      </c>
      <c r="T393" s="562">
        <v>1</v>
      </c>
      <c r="U393" s="562">
        <v>1</v>
      </c>
      <c r="V393" s="562">
        <v>0</v>
      </c>
      <c r="W393" s="563">
        <v>88930180.959999993</v>
      </c>
      <c r="X393" s="563">
        <v>0</v>
      </c>
      <c r="Y393" s="563">
        <v>0</v>
      </c>
      <c r="Z393" s="563">
        <v>0</v>
      </c>
      <c r="AA393" s="563">
        <v>0</v>
      </c>
      <c r="AB393" s="563">
        <v>0</v>
      </c>
      <c r="AC393" s="563">
        <v>0</v>
      </c>
      <c r="AD393" s="563"/>
      <c r="AE393" s="563">
        <v>88930180.959999993</v>
      </c>
      <c r="AF393" s="564">
        <v>43826</v>
      </c>
      <c r="AG393" s="564">
        <v>46383</v>
      </c>
      <c r="AH393" s="563">
        <v>88930180.959999993</v>
      </c>
      <c r="AI393" s="565">
        <f t="shared" si="13"/>
        <v>0.82739726027397265</v>
      </c>
      <c r="AJ393" s="565">
        <v>7.0054794520547903</v>
      </c>
      <c r="AK393" s="566">
        <v>8.5000000000000006E-2</v>
      </c>
      <c r="AL393" s="567">
        <f t="shared" si="14"/>
        <v>0.82739726027397265</v>
      </c>
      <c r="AM393" s="567">
        <v>7.0054794520547903</v>
      </c>
      <c r="AN393" s="568">
        <v>8.5000000000000006E-2</v>
      </c>
      <c r="AO393" s="562" t="s">
        <v>977</v>
      </c>
      <c r="AP393" s="562" t="s">
        <v>978</v>
      </c>
    </row>
    <row r="394" spans="1:42" s="562" customFormat="1" ht="12" x14ac:dyDescent="0.25">
      <c r="A394" s="562" t="s">
        <v>1087</v>
      </c>
      <c r="B394" s="562" t="s">
        <v>1088</v>
      </c>
      <c r="C394" s="562">
        <v>1</v>
      </c>
      <c r="D394" s="562" t="s">
        <v>30</v>
      </c>
      <c r="E394" s="562" t="s">
        <v>958</v>
      </c>
      <c r="F394" s="562" t="s">
        <v>959</v>
      </c>
      <c r="G394" s="562" t="s">
        <v>973</v>
      </c>
      <c r="H394" s="562" t="s">
        <v>974</v>
      </c>
      <c r="I394" s="562" t="s">
        <v>975</v>
      </c>
      <c r="J394" s="562" t="s">
        <v>4998</v>
      </c>
      <c r="K394" s="562" t="s">
        <v>976</v>
      </c>
      <c r="L394" s="562" t="s">
        <v>964</v>
      </c>
      <c r="M394" s="562" t="s">
        <v>970</v>
      </c>
      <c r="N394" s="562">
        <v>1</v>
      </c>
      <c r="O394" s="562">
        <v>1</v>
      </c>
      <c r="P394" s="562">
        <v>1</v>
      </c>
      <c r="Q394" s="562">
        <v>1</v>
      </c>
      <c r="R394" s="562">
        <v>1</v>
      </c>
      <c r="S394" s="562">
        <v>1</v>
      </c>
      <c r="T394" s="562">
        <v>0</v>
      </c>
      <c r="U394" s="562">
        <v>0</v>
      </c>
      <c r="V394" s="562">
        <v>0</v>
      </c>
      <c r="W394" s="563">
        <v>132758.62</v>
      </c>
      <c r="X394" s="563">
        <v>0</v>
      </c>
      <c r="Y394" s="563">
        <v>0</v>
      </c>
      <c r="Z394" s="563">
        <v>0</v>
      </c>
      <c r="AA394" s="563">
        <v>0</v>
      </c>
      <c r="AB394" s="563">
        <v>0</v>
      </c>
      <c r="AC394" s="563">
        <v>0</v>
      </c>
      <c r="AD394" s="563"/>
      <c r="AE394" s="563">
        <v>132758.62</v>
      </c>
      <c r="AF394" s="564">
        <v>43826</v>
      </c>
      <c r="AG394" s="564">
        <v>46383</v>
      </c>
      <c r="AH394" s="563">
        <v>132758.62</v>
      </c>
      <c r="AI394" s="565">
        <f t="shared" si="13"/>
        <v>0.82739726027397265</v>
      </c>
      <c r="AJ394" s="565">
        <v>7.0054794520547903</v>
      </c>
      <c r="AK394" s="566">
        <v>8.5000000000000006E-2</v>
      </c>
      <c r="AL394" s="567">
        <f t="shared" si="14"/>
        <v>0.82739726027397265</v>
      </c>
      <c r="AM394" s="567">
        <v>7.0054794520547903</v>
      </c>
      <c r="AN394" s="568">
        <v>8.5000000000000006E-2</v>
      </c>
      <c r="AO394" s="562" t="s">
        <v>977</v>
      </c>
      <c r="AP394" s="562" t="s">
        <v>978</v>
      </c>
    </row>
    <row r="395" spans="1:42" s="562" customFormat="1" ht="12" x14ac:dyDescent="0.25">
      <c r="A395" s="562" t="s">
        <v>1089</v>
      </c>
      <c r="B395" s="562" t="s">
        <v>1090</v>
      </c>
      <c r="C395" s="562">
        <v>1</v>
      </c>
      <c r="D395" s="562" t="s">
        <v>30</v>
      </c>
      <c r="E395" s="562" t="s">
        <v>958</v>
      </c>
      <c r="F395" s="562" t="s">
        <v>959</v>
      </c>
      <c r="G395" s="562" t="s">
        <v>973</v>
      </c>
      <c r="H395" s="562" t="s">
        <v>974</v>
      </c>
      <c r="I395" s="562" t="s">
        <v>975</v>
      </c>
      <c r="J395" s="562" t="s">
        <v>4998</v>
      </c>
      <c r="K395" s="562" t="s">
        <v>976</v>
      </c>
      <c r="L395" s="562" t="s">
        <v>964</v>
      </c>
      <c r="M395" s="562" t="s">
        <v>970</v>
      </c>
      <c r="N395" s="562">
        <v>1</v>
      </c>
      <c r="O395" s="562">
        <v>1</v>
      </c>
      <c r="P395" s="562">
        <v>1</v>
      </c>
      <c r="Q395" s="562">
        <v>1</v>
      </c>
      <c r="R395" s="562">
        <v>1</v>
      </c>
      <c r="S395" s="562">
        <v>1</v>
      </c>
      <c r="T395" s="562">
        <v>0</v>
      </c>
      <c r="U395" s="562">
        <v>0</v>
      </c>
      <c r="V395" s="562">
        <v>0</v>
      </c>
      <c r="W395" s="563">
        <v>147000</v>
      </c>
      <c r="X395" s="563">
        <v>0</v>
      </c>
      <c r="Y395" s="563">
        <v>0</v>
      </c>
      <c r="Z395" s="563">
        <v>0</v>
      </c>
      <c r="AA395" s="563">
        <v>0</v>
      </c>
      <c r="AB395" s="563">
        <v>0</v>
      </c>
      <c r="AC395" s="563">
        <v>0</v>
      </c>
      <c r="AD395" s="563"/>
      <c r="AE395" s="563">
        <v>147000</v>
      </c>
      <c r="AF395" s="564">
        <v>43826</v>
      </c>
      <c r="AG395" s="564">
        <v>46383</v>
      </c>
      <c r="AH395" s="563">
        <v>147000</v>
      </c>
      <c r="AI395" s="565">
        <f t="shared" si="13"/>
        <v>0.82739726027397265</v>
      </c>
      <c r="AJ395" s="565">
        <v>7.0054794520547903</v>
      </c>
      <c r="AK395" s="566">
        <v>8.5000000000000006E-2</v>
      </c>
      <c r="AL395" s="567">
        <f t="shared" si="14"/>
        <v>0.82739726027397265</v>
      </c>
      <c r="AM395" s="567">
        <v>7.0054794520547903</v>
      </c>
      <c r="AN395" s="568">
        <v>8.5000000000000006E-2</v>
      </c>
      <c r="AO395" s="562" t="s">
        <v>977</v>
      </c>
      <c r="AP395" s="562" t="s">
        <v>978</v>
      </c>
    </row>
    <row r="396" spans="1:42" s="562" customFormat="1" ht="12" x14ac:dyDescent="0.25">
      <c r="A396" s="562" t="s">
        <v>1091</v>
      </c>
      <c r="B396" s="562" t="s">
        <v>1092</v>
      </c>
      <c r="C396" s="562">
        <v>1</v>
      </c>
      <c r="D396" s="562" t="s">
        <v>30</v>
      </c>
      <c r="E396" s="562" t="s">
        <v>958</v>
      </c>
      <c r="F396" s="562" t="s">
        <v>959</v>
      </c>
      <c r="G396" s="562" t="s">
        <v>973</v>
      </c>
      <c r="H396" s="562" t="s">
        <v>974</v>
      </c>
      <c r="I396" s="562" t="s">
        <v>975</v>
      </c>
      <c r="J396" s="562" t="s">
        <v>4998</v>
      </c>
      <c r="K396" s="562" t="s">
        <v>976</v>
      </c>
      <c r="L396" s="562" t="s">
        <v>964</v>
      </c>
      <c r="M396" s="562" t="s">
        <v>970</v>
      </c>
      <c r="N396" s="562">
        <v>1</v>
      </c>
      <c r="O396" s="562">
        <v>1</v>
      </c>
      <c r="P396" s="562">
        <v>1</v>
      </c>
      <c r="Q396" s="562">
        <v>1</v>
      </c>
      <c r="R396" s="562">
        <v>1</v>
      </c>
      <c r="S396" s="562">
        <v>1</v>
      </c>
      <c r="T396" s="562">
        <v>0</v>
      </c>
      <c r="U396" s="562">
        <v>0</v>
      </c>
      <c r="V396" s="562">
        <v>0</v>
      </c>
      <c r="W396" s="563">
        <v>1567402.03</v>
      </c>
      <c r="X396" s="563">
        <v>0</v>
      </c>
      <c r="Y396" s="563">
        <v>0</v>
      </c>
      <c r="Z396" s="563">
        <v>0</v>
      </c>
      <c r="AA396" s="563">
        <v>0</v>
      </c>
      <c r="AB396" s="563">
        <v>0</v>
      </c>
      <c r="AC396" s="563">
        <v>0</v>
      </c>
      <c r="AD396" s="563"/>
      <c r="AE396" s="563">
        <v>1567402.03</v>
      </c>
      <c r="AF396" s="564">
        <v>43826</v>
      </c>
      <c r="AG396" s="564">
        <v>46383</v>
      </c>
      <c r="AH396" s="563">
        <v>1567402.03</v>
      </c>
      <c r="AI396" s="565">
        <f t="shared" si="13"/>
        <v>0.82739726027397265</v>
      </c>
      <c r="AJ396" s="565">
        <v>7.0054794520547903</v>
      </c>
      <c r="AK396" s="566">
        <v>8.5000000000000006E-2</v>
      </c>
      <c r="AL396" s="567">
        <f t="shared" si="14"/>
        <v>0.82739726027397265</v>
      </c>
      <c r="AM396" s="567">
        <v>7.0054794520547903</v>
      </c>
      <c r="AN396" s="568">
        <v>8.5000000000000006E-2</v>
      </c>
      <c r="AO396" s="562" t="s">
        <v>977</v>
      </c>
      <c r="AP396" s="562" t="s">
        <v>978</v>
      </c>
    </row>
    <row r="397" spans="1:42" s="562" customFormat="1" ht="12" x14ac:dyDescent="0.25">
      <c r="A397" s="562" t="s">
        <v>1093</v>
      </c>
      <c r="B397" s="562" t="s">
        <v>1094</v>
      </c>
      <c r="C397" s="562">
        <v>1</v>
      </c>
      <c r="D397" s="562" t="s">
        <v>30</v>
      </c>
      <c r="E397" s="562" t="s">
        <v>958</v>
      </c>
      <c r="F397" s="562" t="s">
        <v>959</v>
      </c>
      <c r="G397" s="562" t="s">
        <v>973</v>
      </c>
      <c r="H397" s="562" t="s">
        <v>974</v>
      </c>
      <c r="I397" s="562" t="s">
        <v>975</v>
      </c>
      <c r="J397" s="562" t="s">
        <v>4998</v>
      </c>
      <c r="K397" s="562" t="s">
        <v>976</v>
      </c>
      <c r="L397" s="562" t="s">
        <v>964</v>
      </c>
      <c r="M397" s="562" t="s">
        <v>970</v>
      </c>
      <c r="N397" s="562">
        <v>1</v>
      </c>
      <c r="O397" s="562">
        <v>1</v>
      </c>
      <c r="P397" s="562">
        <v>1</v>
      </c>
      <c r="Q397" s="562">
        <v>1</v>
      </c>
      <c r="R397" s="562">
        <v>1</v>
      </c>
      <c r="S397" s="562">
        <v>1</v>
      </c>
      <c r="T397" s="562">
        <v>0</v>
      </c>
      <c r="U397" s="562">
        <v>0</v>
      </c>
      <c r="V397" s="562">
        <v>0</v>
      </c>
      <c r="W397" s="563">
        <v>680301.87</v>
      </c>
      <c r="X397" s="563">
        <v>0</v>
      </c>
      <c r="Y397" s="563">
        <v>0</v>
      </c>
      <c r="Z397" s="563">
        <v>0</v>
      </c>
      <c r="AA397" s="563">
        <v>0</v>
      </c>
      <c r="AB397" s="563">
        <v>0</v>
      </c>
      <c r="AC397" s="563">
        <v>0</v>
      </c>
      <c r="AD397" s="563"/>
      <c r="AE397" s="563">
        <v>680301.87</v>
      </c>
      <c r="AF397" s="564">
        <v>43826</v>
      </c>
      <c r="AG397" s="564">
        <v>46383</v>
      </c>
      <c r="AH397" s="563">
        <v>680301.87</v>
      </c>
      <c r="AI397" s="565">
        <f t="shared" si="13"/>
        <v>0.82739726027397265</v>
      </c>
      <c r="AJ397" s="565">
        <v>7.0054794520547903</v>
      </c>
      <c r="AK397" s="566">
        <v>8.5000000000000006E-2</v>
      </c>
      <c r="AL397" s="567">
        <f t="shared" si="14"/>
        <v>0.82739726027397265</v>
      </c>
      <c r="AM397" s="567">
        <v>7.0054794520547903</v>
      </c>
      <c r="AN397" s="568">
        <v>8.5000000000000006E-2</v>
      </c>
      <c r="AO397" s="562" t="s">
        <v>977</v>
      </c>
      <c r="AP397" s="562" t="s">
        <v>978</v>
      </c>
    </row>
    <row r="398" spans="1:42" s="562" customFormat="1" ht="12" x14ac:dyDescent="0.25">
      <c r="A398" s="562" t="s">
        <v>1561</v>
      </c>
      <c r="B398" s="562" t="s">
        <v>1562</v>
      </c>
      <c r="C398" s="562">
        <v>4</v>
      </c>
      <c r="D398" s="562" t="s">
        <v>30</v>
      </c>
      <c r="E398" s="562" t="s">
        <v>958</v>
      </c>
      <c r="F398" s="562" t="s">
        <v>959</v>
      </c>
      <c r="G398" s="562" t="s">
        <v>1207</v>
      </c>
      <c r="H398" s="562" t="s">
        <v>974</v>
      </c>
      <c r="I398" s="562" t="s">
        <v>1208</v>
      </c>
      <c r="J398" s="562" t="s">
        <v>4998</v>
      </c>
      <c r="K398" s="562" t="s">
        <v>1209</v>
      </c>
      <c r="L398" s="562" t="s">
        <v>964</v>
      </c>
      <c r="M398" s="562" t="s">
        <v>970</v>
      </c>
      <c r="N398" s="562">
        <v>1</v>
      </c>
      <c r="O398" s="562">
        <v>1</v>
      </c>
      <c r="P398" s="562">
        <v>1</v>
      </c>
      <c r="Q398" s="562">
        <v>1</v>
      </c>
      <c r="R398" s="562">
        <v>1</v>
      </c>
      <c r="S398" s="562">
        <v>1</v>
      </c>
      <c r="T398" s="562">
        <v>0</v>
      </c>
      <c r="U398" s="562">
        <v>0</v>
      </c>
      <c r="V398" s="562">
        <v>0</v>
      </c>
      <c r="W398" s="563">
        <v>181498.75</v>
      </c>
      <c r="X398" s="563">
        <v>0</v>
      </c>
      <c r="Y398" s="563">
        <v>0</v>
      </c>
      <c r="Z398" s="563">
        <v>810.69</v>
      </c>
      <c r="AA398" s="563">
        <v>0</v>
      </c>
      <c r="AB398" s="563">
        <v>0</v>
      </c>
      <c r="AC398" s="563">
        <v>0</v>
      </c>
      <c r="AD398" s="563"/>
      <c r="AE398" s="563">
        <v>181498.75</v>
      </c>
      <c r="AF398" s="564">
        <v>44013</v>
      </c>
      <c r="AG398" s="564">
        <v>46204</v>
      </c>
      <c r="AH398" s="563">
        <v>362997.5</v>
      </c>
      <c r="AI398" s="565">
        <f t="shared" si="13"/>
        <v>0.33698630136986302</v>
      </c>
      <c r="AJ398" s="565">
        <v>6.0027397260274</v>
      </c>
      <c r="AK398" s="566">
        <v>5.3600000000000002E-2</v>
      </c>
      <c r="AL398" s="567">
        <f t="shared" si="14"/>
        <v>0.33698630136986302</v>
      </c>
      <c r="AM398" s="567">
        <v>6.0027397260274</v>
      </c>
      <c r="AN398" s="568">
        <v>5.3600000000000002E-2</v>
      </c>
      <c r="AO398" s="562" t="s">
        <v>977</v>
      </c>
      <c r="AP398" s="562" t="s">
        <v>978</v>
      </c>
    </row>
    <row r="399" spans="1:42" s="562" customFormat="1" ht="12" x14ac:dyDescent="0.25">
      <c r="A399" s="562" t="s">
        <v>1563</v>
      </c>
      <c r="B399" s="562" t="s">
        <v>1562</v>
      </c>
      <c r="C399" s="562">
        <v>5</v>
      </c>
      <c r="D399" s="562" t="s">
        <v>30</v>
      </c>
      <c r="E399" s="562" t="s">
        <v>958</v>
      </c>
      <c r="F399" s="562" t="s">
        <v>959</v>
      </c>
      <c r="G399" s="562" t="s">
        <v>1207</v>
      </c>
      <c r="H399" s="562" t="s">
        <v>974</v>
      </c>
      <c r="I399" s="562" t="s">
        <v>1208</v>
      </c>
      <c r="J399" s="562" t="s">
        <v>4998</v>
      </c>
      <c r="K399" s="562" t="s">
        <v>1209</v>
      </c>
      <c r="L399" s="562" t="s">
        <v>964</v>
      </c>
      <c r="M399" s="562" t="s">
        <v>970</v>
      </c>
      <c r="N399" s="562">
        <v>1</v>
      </c>
      <c r="O399" s="562">
        <v>1</v>
      </c>
      <c r="P399" s="562">
        <v>1</v>
      </c>
      <c r="Q399" s="562">
        <v>1</v>
      </c>
      <c r="R399" s="562">
        <v>1</v>
      </c>
      <c r="S399" s="562">
        <v>1</v>
      </c>
      <c r="T399" s="562">
        <v>0</v>
      </c>
      <c r="U399" s="562">
        <v>0</v>
      </c>
      <c r="V399" s="562">
        <v>0</v>
      </c>
      <c r="W399" s="563">
        <v>1695365</v>
      </c>
      <c r="X399" s="563">
        <v>0</v>
      </c>
      <c r="Y399" s="563">
        <v>0</v>
      </c>
      <c r="Z399" s="563">
        <v>7968.22</v>
      </c>
      <c r="AA399" s="563">
        <v>0</v>
      </c>
      <c r="AB399" s="563">
        <v>0</v>
      </c>
      <c r="AC399" s="563">
        <v>0</v>
      </c>
      <c r="AD399" s="563"/>
      <c r="AE399" s="563">
        <v>1695365</v>
      </c>
      <c r="AF399" s="564">
        <v>44013</v>
      </c>
      <c r="AG399" s="564">
        <v>46569</v>
      </c>
      <c r="AH399" s="563">
        <v>1695365</v>
      </c>
      <c r="AI399" s="565">
        <f t="shared" si="13"/>
        <v>1.3369863013698631</v>
      </c>
      <c r="AJ399" s="565">
        <v>7.0027397260274</v>
      </c>
      <c r="AK399" s="566">
        <v>5.6399999999999999E-2</v>
      </c>
      <c r="AL399" s="567">
        <f t="shared" si="14"/>
        <v>1.3369863013698631</v>
      </c>
      <c r="AM399" s="567">
        <v>7.0027397260274</v>
      </c>
      <c r="AN399" s="568">
        <v>5.6399999999999999E-2</v>
      </c>
      <c r="AO399" s="562" t="s">
        <v>977</v>
      </c>
      <c r="AP399" s="562" t="s">
        <v>978</v>
      </c>
    </row>
    <row r="400" spans="1:42" s="562" customFormat="1" ht="12" x14ac:dyDescent="0.25">
      <c r="A400" s="562" t="s">
        <v>1564</v>
      </c>
      <c r="B400" s="562" t="s">
        <v>1562</v>
      </c>
      <c r="C400" s="562">
        <v>6</v>
      </c>
      <c r="D400" s="562" t="s">
        <v>30</v>
      </c>
      <c r="E400" s="562" t="s">
        <v>958</v>
      </c>
      <c r="F400" s="562" t="s">
        <v>959</v>
      </c>
      <c r="G400" s="562" t="s">
        <v>1207</v>
      </c>
      <c r="H400" s="562" t="s">
        <v>974</v>
      </c>
      <c r="I400" s="562" t="s">
        <v>1208</v>
      </c>
      <c r="J400" s="562" t="s">
        <v>4998</v>
      </c>
      <c r="K400" s="562" t="s">
        <v>1209</v>
      </c>
      <c r="L400" s="562" t="s">
        <v>964</v>
      </c>
      <c r="M400" s="562" t="s">
        <v>970</v>
      </c>
      <c r="N400" s="562">
        <v>1</v>
      </c>
      <c r="O400" s="562">
        <v>1</v>
      </c>
      <c r="P400" s="562">
        <v>1</v>
      </c>
      <c r="Q400" s="562">
        <v>1</v>
      </c>
      <c r="R400" s="562">
        <v>1</v>
      </c>
      <c r="S400" s="562">
        <v>1</v>
      </c>
      <c r="T400" s="562">
        <v>0</v>
      </c>
      <c r="U400" s="562">
        <v>0</v>
      </c>
      <c r="V400" s="562">
        <v>0</v>
      </c>
      <c r="W400" s="563">
        <v>264467.5</v>
      </c>
      <c r="X400" s="563">
        <v>0</v>
      </c>
      <c r="Y400" s="563">
        <v>0</v>
      </c>
      <c r="Z400" s="563">
        <v>1306.9100000000001</v>
      </c>
      <c r="AA400" s="563">
        <v>0</v>
      </c>
      <c r="AB400" s="563">
        <v>0</v>
      </c>
      <c r="AC400" s="563">
        <v>0</v>
      </c>
      <c r="AD400" s="563"/>
      <c r="AE400" s="563">
        <v>264467.5</v>
      </c>
      <c r="AF400" s="564">
        <v>44013</v>
      </c>
      <c r="AG400" s="564">
        <v>46935</v>
      </c>
      <c r="AH400" s="563">
        <v>264467.5</v>
      </c>
      <c r="AI400" s="565">
        <f t="shared" si="13"/>
        <v>2.3397260273972602</v>
      </c>
      <c r="AJ400" s="565">
        <v>8.0054794520547894</v>
      </c>
      <c r="AK400" s="566">
        <v>5.9299999999999999E-2</v>
      </c>
      <c r="AL400" s="567">
        <f t="shared" si="14"/>
        <v>2.3397260273972602</v>
      </c>
      <c r="AM400" s="567">
        <v>8.0054794520547894</v>
      </c>
      <c r="AN400" s="568">
        <v>5.9299999999999999E-2</v>
      </c>
      <c r="AO400" s="562" t="s">
        <v>977</v>
      </c>
      <c r="AP400" s="562" t="s">
        <v>978</v>
      </c>
    </row>
    <row r="401" spans="1:42" s="562" customFormat="1" ht="12" x14ac:dyDescent="0.25">
      <c r="A401" s="562" t="s">
        <v>1095</v>
      </c>
      <c r="B401" s="562" t="s">
        <v>1096</v>
      </c>
      <c r="C401" s="562">
        <v>1</v>
      </c>
      <c r="D401" s="562" t="s">
        <v>30</v>
      </c>
      <c r="E401" s="562" t="s">
        <v>958</v>
      </c>
      <c r="F401" s="562" t="s">
        <v>959</v>
      </c>
      <c r="G401" s="562" t="s">
        <v>973</v>
      </c>
      <c r="H401" s="562" t="s">
        <v>974</v>
      </c>
      <c r="I401" s="562" t="s">
        <v>975</v>
      </c>
      <c r="J401" s="562" t="s">
        <v>4998</v>
      </c>
      <c r="K401" s="562" t="s">
        <v>976</v>
      </c>
      <c r="L401" s="562" t="s">
        <v>964</v>
      </c>
      <c r="M401" s="562" t="s">
        <v>970</v>
      </c>
      <c r="N401" s="562">
        <v>1</v>
      </c>
      <c r="O401" s="562">
        <v>1</v>
      </c>
      <c r="P401" s="562">
        <v>1</v>
      </c>
      <c r="Q401" s="562">
        <v>1</v>
      </c>
      <c r="R401" s="562">
        <v>1</v>
      </c>
      <c r="S401" s="562">
        <v>1</v>
      </c>
      <c r="T401" s="562">
        <v>0</v>
      </c>
      <c r="U401" s="562">
        <v>0</v>
      </c>
      <c r="V401" s="562">
        <v>0</v>
      </c>
      <c r="W401" s="563">
        <v>493040.22</v>
      </c>
      <c r="X401" s="563">
        <v>0</v>
      </c>
      <c r="Y401" s="563">
        <v>0</v>
      </c>
      <c r="Z401" s="563">
        <v>0</v>
      </c>
      <c r="AA401" s="563">
        <v>0</v>
      </c>
      <c r="AB401" s="563">
        <v>0</v>
      </c>
      <c r="AC401" s="563">
        <v>0</v>
      </c>
      <c r="AD401" s="563"/>
      <c r="AE401" s="563">
        <v>493040.22</v>
      </c>
      <c r="AF401" s="564">
        <v>43826</v>
      </c>
      <c r="AG401" s="564">
        <v>46383</v>
      </c>
      <c r="AH401" s="563">
        <v>493040.22</v>
      </c>
      <c r="AI401" s="565">
        <f t="shared" si="13"/>
        <v>0.82739726027397265</v>
      </c>
      <c r="AJ401" s="565">
        <v>7.0054794520547903</v>
      </c>
      <c r="AK401" s="566">
        <v>8.5000000000000006E-2</v>
      </c>
      <c r="AL401" s="567">
        <f t="shared" si="14"/>
        <v>0.82739726027397265</v>
      </c>
      <c r="AM401" s="567">
        <v>7.0054794520547903</v>
      </c>
      <c r="AN401" s="568">
        <v>8.5000000000000006E-2</v>
      </c>
      <c r="AO401" s="562" t="s">
        <v>977</v>
      </c>
      <c r="AP401" s="562" t="s">
        <v>978</v>
      </c>
    </row>
    <row r="402" spans="1:42" s="562" customFormat="1" ht="12" x14ac:dyDescent="0.25">
      <c r="A402" s="562" t="s">
        <v>1565</v>
      </c>
      <c r="B402" s="562" t="s">
        <v>1566</v>
      </c>
      <c r="C402" s="562">
        <v>5</v>
      </c>
      <c r="D402" s="562" t="s">
        <v>30</v>
      </c>
      <c r="E402" s="562" t="s">
        <v>958</v>
      </c>
      <c r="F402" s="562" t="s">
        <v>959</v>
      </c>
      <c r="G402" s="562" t="s">
        <v>1207</v>
      </c>
      <c r="H402" s="562" t="s">
        <v>974</v>
      </c>
      <c r="I402" s="562" t="s">
        <v>1208</v>
      </c>
      <c r="J402" s="562" t="s">
        <v>4998</v>
      </c>
      <c r="K402" s="562" t="s">
        <v>1209</v>
      </c>
      <c r="L402" s="562" t="s">
        <v>964</v>
      </c>
      <c r="M402" s="562" t="s">
        <v>970</v>
      </c>
      <c r="N402" s="562">
        <v>1</v>
      </c>
      <c r="O402" s="562">
        <v>1</v>
      </c>
      <c r="P402" s="562">
        <v>1</v>
      </c>
      <c r="Q402" s="562">
        <v>1</v>
      </c>
      <c r="R402" s="562">
        <v>1</v>
      </c>
      <c r="S402" s="562">
        <v>1</v>
      </c>
      <c r="T402" s="562">
        <v>0</v>
      </c>
      <c r="U402" s="562">
        <v>0</v>
      </c>
      <c r="V402" s="562">
        <v>0</v>
      </c>
      <c r="W402" s="563">
        <v>487635</v>
      </c>
      <c r="X402" s="563">
        <v>0</v>
      </c>
      <c r="Y402" s="563">
        <v>0</v>
      </c>
      <c r="Z402" s="563">
        <v>2178.1</v>
      </c>
      <c r="AA402" s="563">
        <v>0</v>
      </c>
      <c r="AB402" s="563">
        <v>0</v>
      </c>
      <c r="AC402" s="563">
        <v>0</v>
      </c>
      <c r="AD402" s="563"/>
      <c r="AE402" s="563">
        <v>487635</v>
      </c>
      <c r="AF402" s="564">
        <v>44021</v>
      </c>
      <c r="AG402" s="564">
        <v>46212</v>
      </c>
      <c r="AH402" s="563">
        <v>975270</v>
      </c>
      <c r="AI402" s="565">
        <f t="shared" si="13"/>
        <v>0.35890410958904112</v>
      </c>
      <c r="AJ402" s="565">
        <v>6.0027397260274</v>
      </c>
      <c r="AK402" s="566">
        <v>5.3600000000000002E-2</v>
      </c>
      <c r="AL402" s="567">
        <f t="shared" si="14"/>
        <v>0.35890410958904112</v>
      </c>
      <c r="AM402" s="567">
        <v>6.0027397260274</v>
      </c>
      <c r="AN402" s="568">
        <v>5.3600000000000002E-2</v>
      </c>
      <c r="AO402" s="562" t="s">
        <v>977</v>
      </c>
      <c r="AP402" s="562" t="s">
        <v>978</v>
      </c>
    </row>
    <row r="403" spans="1:42" s="562" customFormat="1" ht="12" x14ac:dyDescent="0.25">
      <c r="A403" s="562" t="s">
        <v>1567</v>
      </c>
      <c r="B403" s="562" t="s">
        <v>1566</v>
      </c>
      <c r="C403" s="562">
        <v>6</v>
      </c>
      <c r="D403" s="562" t="s">
        <v>30</v>
      </c>
      <c r="E403" s="562" t="s">
        <v>958</v>
      </c>
      <c r="F403" s="562" t="s">
        <v>959</v>
      </c>
      <c r="G403" s="562" t="s">
        <v>1207</v>
      </c>
      <c r="H403" s="562" t="s">
        <v>974</v>
      </c>
      <c r="I403" s="562" t="s">
        <v>1208</v>
      </c>
      <c r="J403" s="562" t="s">
        <v>4998</v>
      </c>
      <c r="K403" s="562" t="s">
        <v>1209</v>
      </c>
      <c r="L403" s="562" t="s">
        <v>964</v>
      </c>
      <c r="M403" s="562" t="s">
        <v>970</v>
      </c>
      <c r="N403" s="562">
        <v>1</v>
      </c>
      <c r="O403" s="562">
        <v>1</v>
      </c>
      <c r="P403" s="562">
        <v>1</v>
      </c>
      <c r="Q403" s="562">
        <v>1</v>
      </c>
      <c r="R403" s="562">
        <v>1</v>
      </c>
      <c r="S403" s="562">
        <v>1</v>
      </c>
      <c r="T403" s="562">
        <v>0</v>
      </c>
      <c r="U403" s="562">
        <v>0</v>
      </c>
      <c r="V403" s="562">
        <v>0</v>
      </c>
      <c r="W403" s="563">
        <v>314322.5</v>
      </c>
      <c r="X403" s="563">
        <v>0</v>
      </c>
      <c r="Y403" s="563">
        <v>0</v>
      </c>
      <c r="Z403" s="563">
        <v>1477.32</v>
      </c>
      <c r="AA403" s="563">
        <v>0</v>
      </c>
      <c r="AB403" s="563">
        <v>0</v>
      </c>
      <c r="AC403" s="563">
        <v>0</v>
      </c>
      <c r="AD403" s="563"/>
      <c r="AE403" s="563">
        <v>314322.5</v>
      </c>
      <c r="AF403" s="564">
        <v>44021</v>
      </c>
      <c r="AG403" s="564">
        <v>46577</v>
      </c>
      <c r="AH403" s="563">
        <v>314322.5</v>
      </c>
      <c r="AI403" s="565">
        <f t="shared" si="13"/>
        <v>1.3589041095890411</v>
      </c>
      <c r="AJ403" s="565">
        <v>7.0027397260274</v>
      </c>
      <c r="AK403" s="566">
        <v>5.6399999999999999E-2</v>
      </c>
      <c r="AL403" s="567">
        <f t="shared" si="14"/>
        <v>1.3589041095890411</v>
      </c>
      <c r="AM403" s="567">
        <v>7.0027397260274</v>
      </c>
      <c r="AN403" s="568">
        <v>5.6399999999999999E-2</v>
      </c>
      <c r="AO403" s="562" t="s">
        <v>977</v>
      </c>
      <c r="AP403" s="562" t="s">
        <v>978</v>
      </c>
    </row>
    <row r="404" spans="1:42" s="562" customFormat="1" ht="12" x14ac:dyDescent="0.25">
      <c r="A404" s="562" t="s">
        <v>1568</v>
      </c>
      <c r="B404" s="562" t="s">
        <v>1566</v>
      </c>
      <c r="C404" s="562">
        <v>7</v>
      </c>
      <c r="D404" s="562" t="s">
        <v>30</v>
      </c>
      <c r="E404" s="562" t="s">
        <v>958</v>
      </c>
      <c r="F404" s="562" t="s">
        <v>959</v>
      </c>
      <c r="G404" s="562" t="s">
        <v>1207</v>
      </c>
      <c r="H404" s="562" t="s">
        <v>974</v>
      </c>
      <c r="I404" s="562" t="s">
        <v>1208</v>
      </c>
      <c r="J404" s="562" t="s">
        <v>4998</v>
      </c>
      <c r="K404" s="562" t="s">
        <v>1209</v>
      </c>
      <c r="L404" s="562" t="s">
        <v>964</v>
      </c>
      <c r="M404" s="562" t="s">
        <v>970</v>
      </c>
      <c r="N404" s="562">
        <v>1</v>
      </c>
      <c r="O404" s="562">
        <v>1</v>
      </c>
      <c r="P404" s="562">
        <v>1</v>
      </c>
      <c r="Q404" s="562">
        <v>1</v>
      </c>
      <c r="R404" s="562">
        <v>1</v>
      </c>
      <c r="S404" s="562">
        <v>1</v>
      </c>
      <c r="T404" s="562">
        <v>0</v>
      </c>
      <c r="U404" s="562">
        <v>0</v>
      </c>
      <c r="V404" s="562">
        <v>0</v>
      </c>
      <c r="W404" s="563">
        <v>264320</v>
      </c>
      <c r="X404" s="563">
        <v>0</v>
      </c>
      <c r="Y404" s="563">
        <v>0</v>
      </c>
      <c r="Z404" s="563">
        <v>1306.18</v>
      </c>
      <c r="AA404" s="563">
        <v>0</v>
      </c>
      <c r="AB404" s="563">
        <v>0</v>
      </c>
      <c r="AC404" s="563">
        <v>0</v>
      </c>
      <c r="AD404" s="563"/>
      <c r="AE404" s="563">
        <v>264320</v>
      </c>
      <c r="AF404" s="564">
        <v>44021</v>
      </c>
      <c r="AG404" s="564">
        <v>46943</v>
      </c>
      <c r="AH404" s="563">
        <v>264320</v>
      </c>
      <c r="AI404" s="565">
        <f t="shared" si="13"/>
        <v>2.3616438356164382</v>
      </c>
      <c r="AJ404" s="565">
        <v>8.0054794520547894</v>
      </c>
      <c r="AK404" s="566">
        <v>5.9299999999999999E-2</v>
      </c>
      <c r="AL404" s="567">
        <f t="shared" si="14"/>
        <v>2.3616438356164382</v>
      </c>
      <c r="AM404" s="567">
        <v>8.0054794520547894</v>
      </c>
      <c r="AN404" s="568">
        <v>5.9299999999999999E-2</v>
      </c>
      <c r="AO404" s="562" t="s">
        <v>977</v>
      </c>
      <c r="AP404" s="562" t="s">
        <v>978</v>
      </c>
    </row>
    <row r="405" spans="1:42" s="562" customFormat="1" ht="12" x14ac:dyDescent="0.25">
      <c r="A405" s="562" t="s">
        <v>1569</v>
      </c>
      <c r="B405" s="562" t="s">
        <v>1570</v>
      </c>
      <c r="C405" s="562">
        <v>1</v>
      </c>
      <c r="D405" s="562" t="s">
        <v>30</v>
      </c>
      <c r="E405" s="562" t="s">
        <v>958</v>
      </c>
      <c r="F405" s="562" t="s">
        <v>959</v>
      </c>
      <c r="G405" s="562" t="s">
        <v>1207</v>
      </c>
      <c r="H405" s="562" t="s">
        <v>974</v>
      </c>
      <c r="I405" s="562" t="s">
        <v>1208</v>
      </c>
      <c r="J405" s="562" t="s">
        <v>4998</v>
      </c>
      <c r="K405" s="562" t="s">
        <v>1209</v>
      </c>
      <c r="L405" s="562" t="s">
        <v>964</v>
      </c>
      <c r="M405" s="562" t="s">
        <v>970</v>
      </c>
      <c r="N405" s="562">
        <v>1</v>
      </c>
      <c r="O405" s="562">
        <v>1</v>
      </c>
      <c r="P405" s="562">
        <v>1</v>
      </c>
      <c r="Q405" s="562">
        <v>1</v>
      </c>
      <c r="R405" s="562">
        <v>1</v>
      </c>
      <c r="S405" s="562">
        <v>1</v>
      </c>
      <c r="T405" s="562">
        <v>0</v>
      </c>
      <c r="U405" s="562">
        <v>0</v>
      </c>
      <c r="V405" s="562">
        <v>0</v>
      </c>
      <c r="W405" s="563">
        <v>249201.25</v>
      </c>
      <c r="X405" s="563">
        <v>0</v>
      </c>
      <c r="Y405" s="563">
        <v>0</v>
      </c>
      <c r="Z405" s="563">
        <v>1113.0999999999999</v>
      </c>
      <c r="AA405" s="563">
        <v>0</v>
      </c>
      <c r="AB405" s="563">
        <v>0</v>
      </c>
      <c r="AC405" s="563">
        <v>0</v>
      </c>
      <c r="AD405" s="563"/>
      <c r="AE405" s="563">
        <v>249201.25</v>
      </c>
      <c r="AF405" s="564">
        <v>44029</v>
      </c>
      <c r="AG405" s="564">
        <v>46220</v>
      </c>
      <c r="AH405" s="563">
        <v>498402.5</v>
      </c>
      <c r="AI405" s="565">
        <f t="shared" si="13"/>
        <v>0.38082191780821917</v>
      </c>
      <c r="AJ405" s="565">
        <v>6.0027397260274</v>
      </c>
      <c r="AK405" s="566">
        <v>5.3600000000000002E-2</v>
      </c>
      <c r="AL405" s="567">
        <f t="shared" si="14"/>
        <v>0.38082191780821917</v>
      </c>
      <c r="AM405" s="567">
        <v>6.0027397260274</v>
      </c>
      <c r="AN405" s="568">
        <v>5.3600000000000002E-2</v>
      </c>
      <c r="AO405" s="562" t="s">
        <v>977</v>
      </c>
      <c r="AP405" s="562" t="s">
        <v>978</v>
      </c>
    </row>
    <row r="406" spans="1:42" s="562" customFormat="1" ht="12" x14ac:dyDescent="0.25">
      <c r="A406" s="562" t="s">
        <v>1571</v>
      </c>
      <c r="B406" s="562" t="s">
        <v>1570</v>
      </c>
      <c r="C406" s="562">
        <v>2</v>
      </c>
      <c r="D406" s="562" t="s">
        <v>30</v>
      </c>
      <c r="E406" s="562" t="s">
        <v>958</v>
      </c>
      <c r="F406" s="562" t="s">
        <v>959</v>
      </c>
      <c r="G406" s="562" t="s">
        <v>1207</v>
      </c>
      <c r="H406" s="562" t="s">
        <v>974</v>
      </c>
      <c r="I406" s="562" t="s">
        <v>1208</v>
      </c>
      <c r="J406" s="562" t="s">
        <v>4998</v>
      </c>
      <c r="K406" s="562" t="s">
        <v>1209</v>
      </c>
      <c r="L406" s="562" t="s">
        <v>964</v>
      </c>
      <c r="M406" s="562" t="s">
        <v>970</v>
      </c>
      <c r="N406" s="562">
        <v>1</v>
      </c>
      <c r="O406" s="562">
        <v>1</v>
      </c>
      <c r="P406" s="562">
        <v>1</v>
      </c>
      <c r="Q406" s="562">
        <v>1</v>
      </c>
      <c r="R406" s="562">
        <v>1</v>
      </c>
      <c r="S406" s="562">
        <v>1</v>
      </c>
      <c r="T406" s="562">
        <v>0</v>
      </c>
      <c r="U406" s="562">
        <v>0</v>
      </c>
      <c r="V406" s="562">
        <v>0</v>
      </c>
      <c r="W406" s="563">
        <v>1812480</v>
      </c>
      <c r="X406" s="563">
        <v>0</v>
      </c>
      <c r="Y406" s="563">
        <v>0</v>
      </c>
      <c r="Z406" s="563">
        <v>8518.66</v>
      </c>
      <c r="AA406" s="563">
        <v>0</v>
      </c>
      <c r="AB406" s="563">
        <v>0</v>
      </c>
      <c r="AC406" s="563">
        <v>0</v>
      </c>
      <c r="AD406" s="563"/>
      <c r="AE406" s="563">
        <v>1812480</v>
      </c>
      <c r="AF406" s="564">
        <v>44029</v>
      </c>
      <c r="AG406" s="564">
        <v>46585</v>
      </c>
      <c r="AH406" s="563">
        <v>1812480</v>
      </c>
      <c r="AI406" s="565">
        <f t="shared" si="13"/>
        <v>1.3808219178082193</v>
      </c>
      <c r="AJ406" s="565">
        <v>7.0027397260274</v>
      </c>
      <c r="AK406" s="566">
        <v>5.6399999999999999E-2</v>
      </c>
      <c r="AL406" s="567">
        <f t="shared" si="14"/>
        <v>1.3808219178082193</v>
      </c>
      <c r="AM406" s="567">
        <v>7.0027397260274</v>
      </c>
      <c r="AN406" s="568">
        <v>5.6399999999999999E-2</v>
      </c>
      <c r="AO406" s="562" t="s">
        <v>977</v>
      </c>
      <c r="AP406" s="562" t="s">
        <v>978</v>
      </c>
    </row>
    <row r="407" spans="1:42" s="562" customFormat="1" ht="12" x14ac:dyDescent="0.25">
      <c r="A407" s="562" t="s">
        <v>1572</v>
      </c>
      <c r="B407" s="562" t="s">
        <v>1570</v>
      </c>
      <c r="C407" s="562">
        <v>3</v>
      </c>
      <c r="D407" s="562" t="s">
        <v>30</v>
      </c>
      <c r="E407" s="562" t="s">
        <v>958</v>
      </c>
      <c r="F407" s="562" t="s">
        <v>959</v>
      </c>
      <c r="G407" s="562" t="s">
        <v>1207</v>
      </c>
      <c r="H407" s="562" t="s">
        <v>974</v>
      </c>
      <c r="I407" s="562" t="s">
        <v>1208</v>
      </c>
      <c r="J407" s="562" t="s">
        <v>4998</v>
      </c>
      <c r="K407" s="562" t="s">
        <v>1209</v>
      </c>
      <c r="L407" s="562" t="s">
        <v>964</v>
      </c>
      <c r="M407" s="562" t="s">
        <v>970</v>
      </c>
      <c r="N407" s="562">
        <v>1</v>
      </c>
      <c r="O407" s="562">
        <v>1</v>
      </c>
      <c r="P407" s="562">
        <v>1</v>
      </c>
      <c r="Q407" s="562">
        <v>1</v>
      </c>
      <c r="R407" s="562">
        <v>1</v>
      </c>
      <c r="S407" s="562">
        <v>1</v>
      </c>
      <c r="T407" s="562">
        <v>0</v>
      </c>
      <c r="U407" s="562">
        <v>0</v>
      </c>
      <c r="V407" s="562">
        <v>0</v>
      </c>
      <c r="W407" s="563">
        <v>156792.5</v>
      </c>
      <c r="X407" s="563">
        <v>0</v>
      </c>
      <c r="Y407" s="563">
        <v>0</v>
      </c>
      <c r="Z407" s="563">
        <v>774.82</v>
      </c>
      <c r="AA407" s="563">
        <v>0</v>
      </c>
      <c r="AB407" s="563">
        <v>0</v>
      </c>
      <c r="AC407" s="563">
        <v>0</v>
      </c>
      <c r="AD407" s="563"/>
      <c r="AE407" s="563">
        <v>156792.5</v>
      </c>
      <c r="AF407" s="564">
        <v>44029</v>
      </c>
      <c r="AG407" s="564">
        <v>46951</v>
      </c>
      <c r="AH407" s="563">
        <v>156792.5</v>
      </c>
      <c r="AI407" s="565">
        <f t="shared" si="13"/>
        <v>2.3835616438356166</v>
      </c>
      <c r="AJ407" s="565">
        <v>8.0054794520547894</v>
      </c>
      <c r="AK407" s="566">
        <v>5.9299999999999999E-2</v>
      </c>
      <c r="AL407" s="567">
        <f t="shared" si="14"/>
        <v>2.3835616438356166</v>
      </c>
      <c r="AM407" s="567">
        <v>8.0054794520547894</v>
      </c>
      <c r="AN407" s="568">
        <v>5.9299999999999999E-2</v>
      </c>
      <c r="AO407" s="562" t="s">
        <v>977</v>
      </c>
      <c r="AP407" s="562" t="s">
        <v>978</v>
      </c>
    </row>
    <row r="408" spans="1:42" s="562" customFormat="1" ht="12" x14ac:dyDescent="0.25">
      <c r="A408" s="562" t="s">
        <v>1097</v>
      </c>
      <c r="B408" s="562" t="s">
        <v>1098</v>
      </c>
      <c r="C408" s="562">
        <v>1</v>
      </c>
      <c r="D408" s="562" t="s">
        <v>30</v>
      </c>
      <c r="E408" s="562" t="s">
        <v>958</v>
      </c>
      <c r="F408" s="562" t="s">
        <v>959</v>
      </c>
      <c r="G408" s="562" t="s">
        <v>973</v>
      </c>
      <c r="H408" s="562" t="s">
        <v>974</v>
      </c>
      <c r="I408" s="562" t="s">
        <v>975</v>
      </c>
      <c r="J408" s="562" t="s">
        <v>4998</v>
      </c>
      <c r="K408" s="562" t="s">
        <v>976</v>
      </c>
      <c r="L408" s="562" t="s">
        <v>964</v>
      </c>
      <c r="M408" s="562" t="s">
        <v>970</v>
      </c>
      <c r="N408" s="562">
        <v>1</v>
      </c>
      <c r="O408" s="562">
        <v>1</v>
      </c>
      <c r="P408" s="562">
        <v>1</v>
      </c>
      <c r="Q408" s="562">
        <v>1</v>
      </c>
      <c r="R408" s="562">
        <v>1</v>
      </c>
      <c r="S408" s="562">
        <v>1</v>
      </c>
      <c r="T408" s="562">
        <v>0</v>
      </c>
      <c r="U408" s="562">
        <v>0</v>
      </c>
      <c r="V408" s="562">
        <v>0</v>
      </c>
      <c r="W408" s="563">
        <v>6587165.75</v>
      </c>
      <c r="X408" s="563">
        <v>0</v>
      </c>
      <c r="Y408" s="563">
        <v>0</v>
      </c>
      <c r="Z408" s="563">
        <v>0</v>
      </c>
      <c r="AA408" s="563">
        <v>0</v>
      </c>
      <c r="AB408" s="563">
        <v>0</v>
      </c>
      <c r="AC408" s="563">
        <v>0</v>
      </c>
      <c r="AD408" s="563"/>
      <c r="AE408" s="563">
        <v>6587165.75</v>
      </c>
      <c r="AF408" s="564">
        <v>43826</v>
      </c>
      <c r="AG408" s="564">
        <v>46383</v>
      </c>
      <c r="AH408" s="563">
        <v>6587165.7480864301</v>
      </c>
      <c r="AI408" s="565">
        <f t="shared" si="13"/>
        <v>0.82739726027397265</v>
      </c>
      <c r="AJ408" s="565">
        <v>7.0054794520547903</v>
      </c>
      <c r="AK408" s="566">
        <v>8.5000000000000006E-2</v>
      </c>
      <c r="AL408" s="567">
        <f t="shared" si="14"/>
        <v>0.82739726027397265</v>
      </c>
      <c r="AM408" s="567">
        <v>7.0054794520547903</v>
      </c>
      <c r="AN408" s="568">
        <v>8.5000000000000006E-2</v>
      </c>
      <c r="AO408" s="562" t="s">
        <v>977</v>
      </c>
      <c r="AP408" s="562" t="s">
        <v>978</v>
      </c>
    </row>
    <row r="409" spans="1:42" s="562" customFormat="1" ht="12" x14ac:dyDescent="0.25">
      <c r="A409" s="562" t="s">
        <v>1573</v>
      </c>
      <c r="B409" s="562" t="s">
        <v>1574</v>
      </c>
      <c r="C409" s="562">
        <v>1</v>
      </c>
      <c r="D409" s="562" t="s">
        <v>30</v>
      </c>
      <c r="E409" s="562" t="s">
        <v>958</v>
      </c>
      <c r="F409" s="562" t="s">
        <v>959</v>
      </c>
      <c r="G409" s="562" t="s">
        <v>1207</v>
      </c>
      <c r="H409" s="562" t="s">
        <v>974</v>
      </c>
      <c r="I409" s="562" t="s">
        <v>1208</v>
      </c>
      <c r="J409" s="562" t="s">
        <v>4998</v>
      </c>
      <c r="K409" s="562" t="s">
        <v>1209</v>
      </c>
      <c r="L409" s="562" t="s">
        <v>964</v>
      </c>
      <c r="M409" s="562" t="s">
        <v>970</v>
      </c>
      <c r="N409" s="562">
        <v>1</v>
      </c>
      <c r="O409" s="562">
        <v>1</v>
      </c>
      <c r="P409" s="562">
        <v>1</v>
      </c>
      <c r="Q409" s="562">
        <v>1</v>
      </c>
      <c r="R409" s="562">
        <v>1</v>
      </c>
      <c r="S409" s="562">
        <v>1</v>
      </c>
      <c r="T409" s="562">
        <v>0</v>
      </c>
      <c r="U409" s="562">
        <v>0</v>
      </c>
      <c r="V409" s="562">
        <v>0</v>
      </c>
      <c r="W409" s="563">
        <v>241457.5</v>
      </c>
      <c r="X409" s="563">
        <v>0</v>
      </c>
      <c r="Y409" s="563">
        <v>0</v>
      </c>
      <c r="Z409" s="563">
        <v>0</v>
      </c>
      <c r="AA409" s="563">
        <v>0</v>
      </c>
      <c r="AB409" s="563">
        <v>0</v>
      </c>
      <c r="AC409" s="563">
        <v>0</v>
      </c>
      <c r="AD409" s="563"/>
      <c r="AE409" s="563">
        <v>241457.5</v>
      </c>
      <c r="AF409" s="564">
        <v>44040</v>
      </c>
      <c r="AG409" s="564">
        <v>46596</v>
      </c>
      <c r="AH409" s="563">
        <v>241457.5</v>
      </c>
      <c r="AI409" s="565">
        <f t="shared" si="13"/>
        <v>1.4109589041095891</v>
      </c>
      <c r="AJ409" s="565">
        <v>7.0027397260274</v>
      </c>
      <c r="AK409" s="566">
        <v>5.6399999999999999E-2</v>
      </c>
      <c r="AL409" s="567">
        <f t="shared" si="14"/>
        <v>1.4109589041095891</v>
      </c>
      <c r="AM409" s="567">
        <v>7.0027397260274</v>
      </c>
      <c r="AN409" s="568">
        <v>5.6399999999999999E-2</v>
      </c>
      <c r="AO409" s="562" t="s">
        <v>977</v>
      </c>
      <c r="AP409" s="562" t="s">
        <v>978</v>
      </c>
    </row>
    <row r="410" spans="1:42" s="562" customFormat="1" ht="12" x14ac:dyDescent="0.25">
      <c r="A410" s="562" t="s">
        <v>1575</v>
      </c>
      <c r="B410" s="562" t="s">
        <v>1574</v>
      </c>
      <c r="C410" s="562">
        <v>2</v>
      </c>
      <c r="D410" s="562" t="s">
        <v>30</v>
      </c>
      <c r="E410" s="562" t="s">
        <v>958</v>
      </c>
      <c r="F410" s="562" t="s">
        <v>959</v>
      </c>
      <c r="G410" s="562" t="s">
        <v>1207</v>
      </c>
      <c r="H410" s="562" t="s">
        <v>974</v>
      </c>
      <c r="I410" s="562" t="s">
        <v>1208</v>
      </c>
      <c r="J410" s="562" t="s">
        <v>4998</v>
      </c>
      <c r="K410" s="562" t="s">
        <v>1209</v>
      </c>
      <c r="L410" s="562" t="s">
        <v>964</v>
      </c>
      <c r="M410" s="562" t="s">
        <v>970</v>
      </c>
      <c r="N410" s="562">
        <v>1</v>
      </c>
      <c r="O410" s="562">
        <v>1</v>
      </c>
      <c r="P410" s="562">
        <v>1</v>
      </c>
      <c r="Q410" s="562">
        <v>1</v>
      </c>
      <c r="R410" s="562">
        <v>1</v>
      </c>
      <c r="S410" s="562">
        <v>1</v>
      </c>
      <c r="T410" s="562">
        <v>0</v>
      </c>
      <c r="U410" s="562">
        <v>0</v>
      </c>
      <c r="V410" s="562">
        <v>0</v>
      </c>
      <c r="W410" s="563">
        <v>2259257.5</v>
      </c>
      <c r="X410" s="563">
        <v>0</v>
      </c>
      <c r="Y410" s="563">
        <v>0</v>
      </c>
      <c r="Z410" s="563">
        <v>0</v>
      </c>
      <c r="AA410" s="563">
        <v>0</v>
      </c>
      <c r="AB410" s="563">
        <v>0</v>
      </c>
      <c r="AC410" s="563">
        <v>0</v>
      </c>
      <c r="AD410" s="563"/>
      <c r="AE410" s="563">
        <v>2259257.5</v>
      </c>
      <c r="AF410" s="564">
        <v>44040</v>
      </c>
      <c r="AG410" s="564">
        <v>46962</v>
      </c>
      <c r="AH410" s="563">
        <v>2259257.5</v>
      </c>
      <c r="AI410" s="565">
        <f t="shared" si="13"/>
        <v>2.4136986301369863</v>
      </c>
      <c r="AJ410" s="565">
        <v>8.0054794520547894</v>
      </c>
      <c r="AK410" s="566">
        <v>5.9299999999999999E-2</v>
      </c>
      <c r="AL410" s="567">
        <f t="shared" si="14"/>
        <v>2.4136986301369863</v>
      </c>
      <c r="AM410" s="567">
        <v>8.0054794520547894</v>
      </c>
      <c r="AN410" s="568">
        <v>5.9299999999999999E-2</v>
      </c>
      <c r="AO410" s="562" t="s">
        <v>977</v>
      </c>
      <c r="AP410" s="562" t="s">
        <v>978</v>
      </c>
    </row>
    <row r="411" spans="1:42" s="562" customFormat="1" ht="12" x14ac:dyDescent="0.25">
      <c r="A411" s="562" t="s">
        <v>1576</v>
      </c>
      <c r="B411" s="562" t="s">
        <v>1574</v>
      </c>
      <c r="C411" s="562">
        <v>3</v>
      </c>
      <c r="D411" s="562" t="s">
        <v>30</v>
      </c>
      <c r="E411" s="562" t="s">
        <v>958</v>
      </c>
      <c r="F411" s="562" t="s">
        <v>959</v>
      </c>
      <c r="G411" s="562" t="s">
        <v>1207</v>
      </c>
      <c r="H411" s="562" t="s">
        <v>974</v>
      </c>
      <c r="I411" s="562" t="s">
        <v>1208</v>
      </c>
      <c r="J411" s="562" t="s">
        <v>4998</v>
      </c>
      <c r="K411" s="562" t="s">
        <v>1209</v>
      </c>
      <c r="L411" s="562" t="s">
        <v>964</v>
      </c>
      <c r="M411" s="562" t="s">
        <v>970</v>
      </c>
      <c r="N411" s="562">
        <v>1</v>
      </c>
      <c r="O411" s="562">
        <v>1</v>
      </c>
      <c r="P411" s="562">
        <v>1</v>
      </c>
      <c r="Q411" s="562">
        <v>1</v>
      </c>
      <c r="R411" s="562">
        <v>1</v>
      </c>
      <c r="S411" s="562">
        <v>1</v>
      </c>
      <c r="T411" s="562">
        <v>0</v>
      </c>
      <c r="U411" s="562">
        <v>0</v>
      </c>
      <c r="V411" s="562">
        <v>0</v>
      </c>
      <c r="W411" s="563">
        <v>53100</v>
      </c>
      <c r="X411" s="563">
        <v>0</v>
      </c>
      <c r="Y411" s="563">
        <v>0</v>
      </c>
      <c r="Z411" s="563">
        <v>0</v>
      </c>
      <c r="AA411" s="563">
        <v>0</v>
      </c>
      <c r="AB411" s="563">
        <v>0</v>
      </c>
      <c r="AC411" s="563">
        <v>0</v>
      </c>
      <c r="AD411" s="563"/>
      <c r="AE411" s="563">
        <v>53100</v>
      </c>
      <c r="AF411" s="564">
        <v>44040</v>
      </c>
      <c r="AG411" s="564">
        <v>47327</v>
      </c>
      <c r="AH411" s="563">
        <v>53100</v>
      </c>
      <c r="AI411" s="565">
        <f t="shared" si="13"/>
        <v>3.4136986301369863</v>
      </c>
      <c r="AJ411" s="565">
        <v>9.0054794520547894</v>
      </c>
      <c r="AK411" s="566">
        <v>6.2100000000000002E-2</v>
      </c>
      <c r="AL411" s="567">
        <f t="shared" si="14"/>
        <v>3.4136986301369863</v>
      </c>
      <c r="AM411" s="567">
        <v>9.0054794520547894</v>
      </c>
      <c r="AN411" s="568">
        <v>6.2100000000000002E-2</v>
      </c>
      <c r="AO411" s="562" t="s">
        <v>977</v>
      </c>
      <c r="AP411" s="562" t="s">
        <v>978</v>
      </c>
    </row>
    <row r="412" spans="1:42" s="562" customFormat="1" ht="12" x14ac:dyDescent="0.25">
      <c r="A412" s="562" t="s">
        <v>1099</v>
      </c>
      <c r="B412" s="562" t="s">
        <v>1100</v>
      </c>
      <c r="C412" s="562">
        <v>1</v>
      </c>
      <c r="D412" s="562" t="s">
        <v>30</v>
      </c>
      <c r="E412" s="562" t="s">
        <v>958</v>
      </c>
      <c r="F412" s="562" t="s">
        <v>959</v>
      </c>
      <c r="G412" s="562" t="s">
        <v>973</v>
      </c>
      <c r="H412" s="562" t="s">
        <v>974</v>
      </c>
      <c r="I412" s="562" t="s">
        <v>975</v>
      </c>
      <c r="J412" s="562" t="s">
        <v>4998</v>
      </c>
      <c r="K412" s="562" t="s">
        <v>976</v>
      </c>
      <c r="L412" s="562" t="s">
        <v>964</v>
      </c>
      <c r="M412" s="562" t="s">
        <v>970</v>
      </c>
      <c r="N412" s="562">
        <v>1</v>
      </c>
      <c r="O412" s="562">
        <v>1</v>
      </c>
      <c r="P412" s="562">
        <v>1</v>
      </c>
      <c r="Q412" s="562">
        <v>1</v>
      </c>
      <c r="R412" s="562">
        <v>1</v>
      </c>
      <c r="S412" s="562">
        <v>1</v>
      </c>
      <c r="T412" s="562">
        <v>0</v>
      </c>
      <c r="U412" s="562">
        <v>0</v>
      </c>
      <c r="V412" s="562">
        <v>0</v>
      </c>
      <c r="W412" s="563">
        <v>1574092.65</v>
      </c>
      <c r="X412" s="563">
        <v>0</v>
      </c>
      <c r="Y412" s="563">
        <v>0</v>
      </c>
      <c r="Z412" s="563">
        <v>59407.83</v>
      </c>
      <c r="AA412" s="563">
        <v>0</v>
      </c>
      <c r="AB412" s="563">
        <v>0</v>
      </c>
      <c r="AC412" s="563">
        <v>0</v>
      </c>
      <c r="AD412" s="563"/>
      <c r="AE412" s="563">
        <v>1574092.65</v>
      </c>
      <c r="AF412" s="564">
        <v>44050</v>
      </c>
      <c r="AG412" s="564">
        <v>46606</v>
      </c>
      <c r="AH412" s="563">
        <v>1574092.65</v>
      </c>
      <c r="AI412" s="565">
        <f t="shared" si="13"/>
        <v>1.4383561643835616</v>
      </c>
      <c r="AJ412" s="565">
        <v>7.0027397260274</v>
      </c>
      <c r="AK412" s="566">
        <v>7.5481999999999994E-2</v>
      </c>
      <c r="AL412" s="567">
        <f t="shared" si="14"/>
        <v>1.4383561643835616</v>
      </c>
      <c r="AM412" s="567">
        <v>7.0027397260274</v>
      </c>
      <c r="AN412" s="568">
        <v>7.5481999999999994E-2</v>
      </c>
      <c r="AO412" s="562" t="s">
        <v>977</v>
      </c>
      <c r="AP412" s="562" t="s">
        <v>978</v>
      </c>
    </row>
    <row r="413" spans="1:42" s="562" customFormat="1" ht="12" x14ac:dyDescent="0.25">
      <c r="A413" s="562" t="s">
        <v>1577</v>
      </c>
      <c r="B413" s="562" t="s">
        <v>1578</v>
      </c>
      <c r="C413" s="562">
        <v>5</v>
      </c>
      <c r="D413" s="562" t="s">
        <v>30</v>
      </c>
      <c r="E413" s="562" t="s">
        <v>958</v>
      </c>
      <c r="F413" s="562" t="s">
        <v>959</v>
      </c>
      <c r="G413" s="562" t="s">
        <v>1207</v>
      </c>
      <c r="H413" s="562" t="s">
        <v>974</v>
      </c>
      <c r="I413" s="562" t="s">
        <v>1208</v>
      </c>
      <c r="J413" s="562" t="s">
        <v>4998</v>
      </c>
      <c r="K413" s="562" t="s">
        <v>1209</v>
      </c>
      <c r="L413" s="562" t="s">
        <v>964</v>
      </c>
      <c r="M413" s="562" t="s">
        <v>970</v>
      </c>
      <c r="N413" s="562">
        <v>1</v>
      </c>
      <c r="O413" s="562">
        <v>1</v>
      </c>
      <c r="P413" s="562">
        <v>1</v>
      </c>
      <c r="Q413" s="562">
        <v>1</v>
      </c>
      <c r="R413" s="562">
        <v>1</v>
      </c>
      <c r="S413" s="562">
        <v>1</v>
      </c>
      <c r="T413" s="562">
        <v>0</v>
      </c>
      <c r="U413" s="562">
        <v>0</v>
      </c>
      <c r="V413" s="562">
        <v>0</v>
      </c>
      <c r="W413" s="563">
        <v>461675</v>
      </c>
      <c r="X413" s="563">
        <v>0</v>
      </c>
      <c r="Y413" s="563">
        <v>230837.5</v>
      </c>
      <c r="Z413" s="563">
        <v>2062.15</v>
      </c>
      <c r="AA413" s="563">
        <v>0</v>
      </c>
      <c r="AB413" s="563">
        <v>0</v>
      </c>
      <c r="AC413" s="563">
        <v>0</v>
      </c>
      <c r="AD413" s="563"/>
      <c r="AE413" s="563">
        <v>230837.5</v>
      </c>
      <c r="AF413" s="564">
        <v>44050</v>
      </c>
      <c r="AG413" s="564">
        <v>46241</v>
      </c>
      <c r="AH413" s="563">
        <v>461675</v>
      </c>
      <c r="AI413" s="565">
        <f t="shared" si="13"/>
        <v>0.43835616438356162</v>
      </c>
      <c r="AJ413" s="565">
        <v>6.0027397260274</v>
      </c>
      <c r="AK413" s="566">
        <v>5.3600000000000002E-2</v>
      </c>
      <c r="AL413" s="567">
        <f t="shared" si="14"/>
        <v>0.43835616438356162</v>
      </c>
      <c r="AM413" s="567">
        <v>6.0027397260274</v>
      </c>
      <c r="AN413" s="568">
        <v>5.3600000000000002E-2</v>
      </c>
      <c r="AO413" s="562" t="s">
        <v>977</v>
      </c>
      <c r="AP413" s="562" t="s">
        <v>978</v>
      </c>
    </row>
    <row r="414" spans="1:42" s="562" customFormat="1" ht="12" x14ac:dyDescent="0.25">
      <c r="A414" s="562" t="s">
        <v>1579</v>
      </c>
      <c r="B414" s="562" t="s">
        <v>1578</v>
      </c>
      <c r="C414" s="562">
        <v>6</v>
      </c>
      <c r="D414" s="562" t="s">
        <v>30</v>
      </c>
      <c r="E414" s="562" t="s">
        <v>958</v>
      </c>
      <c r="F414" s="562" t="s">
        <v>959</v>
      </c>
      <c r="G414" s="562" t="s">
        <v>1207</v>
      </c>
      <c r="H414" s="562" t="s">
        <v>974</v>
      </c>
      <c r="I414" s="562" t="s">
        <v>1208</v>
      </c>
      <c r="J414" s="562" t="s">
        <v>4998</v>
      </c>
      <c r="K414" s="562" t="s">
        <v>1209</v>
      </c>
      <c r="L414" s="562" t="s">
        <v>964</v>
      </c>
      <c r="M414" s="562" t="s">
        <v>970</v>
      </c>
      <c r="N414" s="562">
        <v>1</v>
      </c>
      <c r="O414" s="562">
        <v>1</v>
      </c>
      <c r="P414" s="562">
        <v>1</v>
      </c>
      <c r="Q414" s="562">
        <v>1</v>
      </c>
      <c r="R414" s="562">
        <v>1</v>
      </c>
      <c r="S414" s="562">
        <v>1</v>
      </c>
      <c r="T414" s="562">
        <v>0</v>
      </c>
      <c r="U414" s="562">
        <v>0</v>
      </c>
      <c r="V414" s="562">
        <v>0</v>
      </c>
      <c r="W414" s="563">
        <v>837210</v>
      </c>
      <c r="X414" s="563">
        <v>0</v>
      </c>
      <c r="Y414" s="563">
        <v>0</v>
      </c>
      <c r="Z414" s="563">
        <v>3934.89</v>
      </c>
      <c r="AA414" s="563">
        <v>0</v>
      </c>
      <c r="AB414" s="563">
        <v>0</v>
      </c>
      <c r="AC414" s="563">
        <v>0</v>
      </c>
      <c r="AD414" s="563"/>
      <c r="AE414" s="563">
        <v>837210</v>
      </c>
      <c r="AF414" s="564">
        <v>44050</v>
      </c>
      <c r="AG414" s="564">
        <v>46606</v>
      </c>
      <c r="AH414" s="563">
        <v>837210</v>
      </c>
      <c r="AI414" s="565">
        <f t="shared" si="13"/>
        <v>1.4383561643835616</v>
      </c>
      <c r="AJ414" s="565">
        <v>7.0027397260274</v>
      </c>
      <c r="AK414" s="566">
        <v>5.6399999999999999E-2</v>
      </c>
      <c r="AL414" s="567">
        <f t="shared" si="14"/>
        <v>1.4383561643835616</v>
      </c>
      <c r="AM414" s="567">
        <v>7.0027397260274</v>
      </c>
      <c r="AN414" s="568">
        <v>5.6399999999999999E-2</v>
      </c>
      <c r="AO414" s="562" t="s">
        <v>977</v>
      </c>
      <c r="AP414" s="562" t="s">
        <v>978</v>
      </c>
    </row>
    <row r="415" spans="1:42" s="562" customFormat="1" ht="12" x14ac:dyDescent="0.25">
      <c r="A415" s="562" t="s">
        <v>1580</v>
      </c>
      <c r="B415" s="562" t="s">
        <v>1578</v>
      </c>
      <c r="C415" s="562">
        <v>7</v>
      </c>
      <c r="D415" s="562" t="s">
        <v>30</v>
      </c>
      <c r="E415" s="562" t="s">
        <v>958</v>
      </c>
      <c r="F415" s="562" t="s">
        <v>959</v>
      </c>
      <c r="G415" s="562" t="s">
        <v>1207</v>
      </c>
      <c r="H415" s="562" t="s">
        <v>974</v>
      </c>
      <c r="I415" s="562" t="s">
        <v>1208</v>
      </c>
      <c r="J415" s="562" t="s">
        <v>4998</v>
      </c>
      <c r="K415" s="562" t="s">
        <v>1209</v>
      </c>
      <c r="L415" s="562" t="s">
        <v>964</v>
      </c>
      <c r="M415" s="562" t="s">
        <v>970</v>
      </c>
      <c r="N415" s="562">
        <v>1</v>
      </c>
      <c r="O415" s="562">
        <v>1</v>
      </c>
      <c r="P415" s="562">
        <v>1</v>
      </c>
      <c r="Q415" s="562">
        <v>1</v>
      </c>
      <c r="R415" s="562">
        <v>1</v>
      </c>
      <c r="S415" s="562">
        <v>1</v>
      </c>
      <c r="T415" s="562">
        <v>0</v>
      </c>
      <c r="U415" s="562">
        <v>0</v>
      </c>
      <c r="V415" s="562">
        <v>0</v>
      </c>
      <c r="W415" s="563">
        <v>106200</v>
      </c>
      <c r="X415" s="563">
        <v>0</v>
      </c>
      <c r="Y415" s="563">
        <v>0</v>
      </c>
      <c r="Z415" s="563">
        <v>524.79999999999995</v>
      </c>
      <c r="AA415" s="563">
        <v>0</v>
      </c>
      <c r="AB415" s="563">
        <v>0</v>
      </c>
      <c r="AC415" s="563">
        <v>0</v>
      </c>
      <c r="AD415" s="563"/>
      <c r="AE415" s="563">
        <v>106200</v>
      </c>
      <c r="AF415" s="564">
        <v>44050</v>
      </c>
      <c r="AG415" s="564">
        <v>46972</v>
      </c>
      <c r="AH415" s="563">
        <v>106200</v>
      </c>
      <c r="AI415" s="565">
        <f t="shared" si="13"/>
        <v>2.441095890410959</v>
      </c>
      <c r="AJ415" s="565">
        <v>8.0054794520547894</v>
      </c>
      <c r="AK415" s="566">
        <v>5.9299999999999999E-2</v>
      </c>
      <c r="AL415" s="567">
        <f t="shared" si="14"/>
        <v>2.441095890410959</v>
      </c>
      <c r="AM415" s="567">
        <v>8.0054794520547894</v>
      </c>
      <c r="AN415" s="568">
        <v>5.9299999999999999E-2</v>
      </c>
      <c r="AO415" s="562" t="s">
        <v>977</v>
      </c>
      <c r="AP415" s="562" t="s">
        <v>978</v>
      </c>
    </row>
    <row r="416" spans="1:42" s="562" customFormat="1" ht="12" x14ac:dyDescent="0.25">
      <c r="A416" s="562" t="s">
        <v>1581</v>
      </c>
      <c r="B416" s="562" t="s">
        <v>1578</v>
      </c>
      <c r="C416" s="562">
        <v>8</v>
      </c>
      <c r="D416" s="562" t="s">
        <v>30</v>
      </c>
      <c r="E416" s="562" t="s">
        <v>958</v>
      </c>
      <c r="F416" s="562" t="s">
        <v>959</v>
      </c>
      <c r="G416" s="562" t="s">
        <v>1207</v>
      </c>
      <c r="H416" s="562" t="s">
        <v>974</v>
      </c>
      <c r="I416" s="562" t="s">
        <v>1208</v>
      </c>
      <c r="J416" s="562" t="s">
        <v>4998</v>
      </c>
      <c r="K416" s="562" t="s">
        <v>1209</v>
      </c>
      <c r="L416" s="562" t="s">
        <v>964</v>
      </c>
      <c r="M416" s="562" t="s">
        <v>970</v>
      </c>
      <c r="N416" s="562">
        <v>1</v>
      </c>
      <c r="O416" s="562">
        <v>1</v>
      </c>
      <c r="P416" s="562">
        <v>1</v>
      </c>
      <c r="Q416" s="562">
        <v>1</v>
      </c>
      <c r="R416" s="562">
        <v>1</v>
      </c>
      <c r="S416" s="562">
        <v>1</v>
      </c>
      <c r="T416" s="562">
        <v>0</v>
      </c>
      <c r="U416" s="562">
        <v>0</v>
      </c>
      <c r="V416" s="562">
        <v>0</v>
      </c>
      <c r="W416" s="563">
        <v>53100</v>
      </c>
      <c r="X416" s="563">
        <v>0</v>
      </c>
      <c r="Y416" s="563">
        <v>0</v>
      </c>
      <c r="Z416" s="563">
        <v>274.79000000000002</v>
      </c>
      <c r="AA416" s="563">
        <v>0</v>
      </c>
      <c r="AB416" s="563">
        <v>0</v>
      </c>
      <c r="AC416" s="563">
        <v>0</v>
      </c>
      <c r="AD416" s="563"/>
      <c r="AE416" s="563">
        <v>53100</v>
      </c>
      <c r="AF416" s="564">
        <v>44050</v>
      </c>
      <c r="AG416" s="564">
        <v>47337</v>
      </c>
      <c r="AH416" s="563">
        <v>53100</v>
      </c>
      <c r="AI416" s="565">
        <f t="shared" si="13"/>
        <v>3.441095890410959</v>
      </c>
      <c r="AJ416" s="565">
        <v>9.0054794520547894</v>
      </c>
      <c r="AK416" s="566">
        <v>6.2100000000000002E-2</v>
      </c>
      <c r="AL416" s="567">
        <f t="shared" si="14"/>
        <v>3.441095890410959</v>
      </c>
      <c r="AM416" s="567">
        <v>9.0054794520547894</v>
      </c>
      <c r="AN416" s="568">
        <v>6.2100000000000002E-2</v>
      </c>
      <c r="AO416" s="562" t="s">
        <v>977</v>
      </c>
      <c r="AP416" s="562" t="s">
        <v>978</v>
      </c>
    </row>
    <row r="417" spans="1:42" s="562" customFormat="1" ht="12" x14ac:dyDescent="0.25">
      <c r="A417" s="562" t="s">
        <v>1101</v>
      </c>
      <c r="B417" s="562" t="s">
        <v>1102</v>
      </c>
      <c r="C417" s="562">
        <v>1</v>
      </c>
      <c r="D417" s="562" t="s">
        <v>30</v>
      </c>
      <c r="E417" s="562" t="s">
        <v>958</v>
      </c>
      <c r="F417" s="562" t="s">
        <v>959</v>
      </c>
      <c r="G417" s="562" t="s">
        <v>973</v>
      </c>
      <c r="H417" s="562" t="s">
        <v>974</v>
      </c>
      <c r="I417" s="562" t="s">
        <v>975</v>
      </c>
      <c r="J417" s="562" t="s">
        <v>4998</v>
      </c>
      <c r="K417" s="562" t="s">
        <v>976</v>
      </c>
      <c r="L417" s="562" t="s">
        <v>964</v>
      </c>
      <c r="M417" s="562" t="s">
        <v>970</v>
      </c>
      <c r="N417" s="562">
        <v>1</v>
      </c>
      <c r="O417" s="562">
        <v>1</v>
      </c>
      <c r="P417" s="562">
        <v>1</v>
      </c>
      <c r="Q417" s="562">
        <v>1</v>
      </c>
      <c r="R417" s="562">
        <v>1</v>
      </c>
      <c r="S417" s="562">
        <v>1</v>
      </c>
      <c r="T417" s="562">
        <v>0</v>
      </c>
      <c r="U417" s="562">
        <v>0</v>
      </c>
      <c r="V417" s="562">
        <v>0</v>
      </c>
      <c r="W417" s="563">
        <v>502063.34</v>
      </c>
      <c r="X417" s="563">
        <v>0</v>
      </c>
      <c r="Y417" s="563">
        <v>0</v>
      </c>
      <c r="Z417" s="563">
        <v>18948.37</v>
      </c>
      <c r="AA417" s="563">
        <v>0</v>
      </c>
      <c r="AB417" s="563">
        <v>0</v>
      </c>
      <c r="AC417" s="563">
        <v>0</v>
      </c>
      <c r="AD417" s="563"/>
      <c r="AE417" s="563">
        <v>502063.34</v>
      </c>
      <c r="AF417" s="564">
        <v>44050</v>
      </c>
      <c r="AG417" s="564">
        <v>46606</v>
      </c>
      <c r="AH417" s="563">
        <v>502063.34</v>
      </c>
      <c r="AI417" s="565">
        <f t="shared" si="13"/>
        <v>1.4383561643835616</v>
      </c>
      <c r="AJ417" s="565">
        <v>7.0027397260274</v>
      </c>
      <c r="AK417" s="566">
        <v>7.5481999999999994E-2</v>
      </c>
      <c r="AL417" s="567">
        <f t="shared" si="14"/>
        <v>1.4383561643835616</v>
      </c>
      <c r="AM417" s="567">
        <v>7.0027397260274</v>
      </c>
      <c r="AN417" s="568">
        <v>7.5481999999999994E-2</v>
      </c>
      <c r="AO417" s="562" t="s">
        <v>977</v>
      </c>
      <c r="AP417" s="562" t="s">
        <v>978</v>
      </c>
    </row>
    <row r="418" spans="1:42" s="562" customFormat="1" ht="12" x14ac:dyDescent="0.25">
      <c r="A418" s="562" t="s">
        <v>1103</v>
      </c>
      <c r="B418" s="562" t="s">
        <v>1104</v>
      </c>
      <c r="C418" s="562">
        <v>1</v>
      </c>
      <c r="D418" s="562" t="s">
        <v>30</v>
      </c>
      <c r="E418" s="562" t="s">
        <v>958</v>
      </c>
      <c r="F418" s="562" t="s">
        <v>959</v>
      </c>
      <c r="G418" s="562" t="s">
        <v>973</v>
      </c>
      <c r="H418" s="562" t="s">
        <v>974</v>
      </c>
      <c r="I418" s="562" t="s">
        <v>975</v>
      </c>
      <c r="J418" s="562" t="s">
        <v>4998</v>
      </c>
      <c r="K418" s="562" t="s">
        <v>976</v>
      </c>
      <c r="L418" s="562" t="s">
        <v>964</v>
      </c>
      <c r="M418" s="562" t="s">
        <v>970</v>
      </c>
      <c r="N418" s="562">
        <v>1</v>
      </c>
      <c r="O418" s="562">
        <v>1</v>
      </c>
      <c r="P418" s="562">
        <v>1</v>
      </c>
      <c r="Q418" s="562">
        <v>1</v>
      </c>
      <c r="R418" s="562">
        <v>1</v>
      </c>
      <c r="S418" s="562">
        <v>1</v>
      </c>
      <c r="T418" s="562">
        <v>0</v>
      </c>
      <c r="U418" s="562">
        <v>0</v>
      </c>
      <c r="V418" s="562">
        <v>0</v>
      </c>
      <c r="W418" s="563">
        <v>283200.63</v>
      </c>
      <c r="X418" s="563">
        <v>0</v>
      </c>
      <c r="Y418" s="563">
        <v>0</v>
      </c>
      <c r="Z418" s="563">
        <v>10688.27</v>
      </c>
      <c r="AA418" s="563">
        <v>0</v>
      </c>
      <c r="AB418" s="563">
        <v>0</v>
      </c>
      <c r="AC418" s="563">
        <v>0</v>
      </c>
      <c r="AD418" s="563"/>
      <c r="AE418" s="563">
        <v>283200.63</v>
      </c>
      <c r="AF418" s="564">
        <v>44050</v>
      </c>
      <c r="AG418" s="564">
        <v>46606</v>
      </c>
      <c r="AH418" s="563">
        <v>283200.63</v>
      </c>
      <c r="AI418" s="565">
        <f t="shared" si="13"/>
        <v>1.4383561643835616</v>
      </c>
      <c r="AJ418" s="565">
        <v>7.0027397260274</v>
      </c>
      <c r="AK418" s="566">
        <v>7.5481999999999994E-2</v>
      </c>
      <c r="AL418" s="567">
        <f t="shared" si="14"/>
        <v>1.4383561643835616</v>
      </c>
      <c r="AM418" s="567">
        <v>7.0027397260274</v>
      </c>
      <c r="AN418" s="568">
        <v>7.5481999999999994E-2</v>
      </c>
      <c r="AO418" s="562" t="s">
        <v>977</v>
      </c>
      <c r="AP418" s="562" t="s">
        <v>978</v>
      </c>
    </row>
    <row r="419" spans="1:42" s="562" customFormat="1" ht="12" x14ac:dyDescent="0.25">
      <c r="A419" s="562" t="s">
        <v>1582</v>
      </c>
      <c r="B419" s="562" t="s">
        <v>1583</v>
      </c>
      <c r="C419" s="562">
        <v>5</v>
      </c>
      <c r="D419" s="562" t="s">
        <v>30</v>
      </c>
      <c r="E419" s="562" t="s">
        <v>958</v>
      </c>
      <c r="F419" s="562" t="s">
        <v>959</v>
      </c>
      <c r="G419" s="562" t="s">
        <v>1207</v>
      </c>
      <c r="H419" s="562" t="s">
        <v>974</v>
      </c>
      <c r="I419" s="562" t="s">
        <v>1208</v>
      </c>
      <c r="J419" s="562" t="s">
        <v>4998</v>
      </c>
      <c r="K419" s="562" t="s">
        <v>1209</v>
      </c>
      <c r="L419" s="562" t="s">
        <v>964</v>
      </c>
      <c r="M419" s="562" t="s">
        <v>970</v>
      </c>
      <c r="N419" s="562">
        <v>1</v>
      </c>
      <c r="O419" s="562">
        <v>1</v>
      </c>
      <c r="P419" s="562">
        <v>1</v>
      </c>
      <c r="Q419" s="562">
        <v>1</v>
      </c>
      <c r="R419" s="562">
        <v>1</v>
      </c>
      <c r="S419" s="562">
        <v>1</v>
      </c>
      <c r="T419" s="562">
        <v>0</v>
      </c>
      <c r="U419" s="562">
        <v>0</v>
      </c>
      <c r="V419" s="562">
        <v>0</v>
      </c>
      <c r="W419" s="563">
        <v>707115</v>
      </c>
      <c r="X419" s="563">
        <v>0</v>
      </c>
      <c r="Y419" s="563">
        <v>353557.5</v>
      </c>
      <c r="Z419" s="563">
        <v>3158.45</v>
      </c>
      <c r="AA419" s="563">
        <v>0</v>
      </c>
      <c r="AB419" s="563">
        <v>0</v>
      </c>
      <c r="AC419" s="563">
        <v>0</v>
      </c>
      <c r="AD419" s="563"/>
      <c r="AE419" s="563">
        <v>353557.5</v>
      </c>
      <c r="AF419" s="564">
        <v>44063</v>
      </c>
      <c r="AG419" s="564">
        <v>46254</v>
      </c>
      <c r="AH419" s="563">
        <v>707115</v>
      </c>
      <c r="AI419" s="565">
        <f t="shared" si="13"/>
        <v>0.47397260273972602</v>
      </c>
      <c r="AJ419" s="565">
        <v>6.0027397260274</v>
      </c>
      <c r="AK419" s="566">
        <v>5.3600000000000002E-2</v>
      </c>
      <c r="AL419" s="567">
        <f t="shared" si="14"/>
        <v>0.47397260273972602</v>
      </c>
      <c r="AM419" s="567">
        <v>6.0027397260274</v>
      </c>
      <c r="AN419" s="568">
        <v>5.3600000000000002E-2</v>
      </c>
      <c r="AO419" s="562" t="s">
        <v>977</v>
      </c>
      <c r="AP419" s="562" t="s">
        <v>978</v>
      </c>
    </row>
    <row r="420" spans="1:42" s="562" customFormat="1" ht="12" x14ac:dyDescent="0.25">
      <c r="A420" s="562" t="s">
        <v>1584</v>
      </c>
      <c r="B420" s="562" t="s">
        <v>1583</v>
      </c>
      <c r="C420" s="562">
        <v>6</v>
      </c>
      <c r="D420" s="562" t="s">
        <v>30</v>
      </c>
      <c r="E420" s="562" t="s">
        <v>958</v>
      </c>
      <c r="F420" s="562" t="s">
        <v>959</v>
      </c>
      <c r="G420" s="562" t="s">
        <v>1207</v>
      </c>
      <c r="H420" s="562" t="s">
        <v>974</v>
      </c>
      <c r="I420" s="562" t="s">
        <v>1208</v>
      </c>
      <c r="J420" s="562" t="s">
        <v>4998</v>
      </c>
      <c r="K420" s="562" t="s">
        <v>1209</v>
      </c>
      <c r="L420" s="562" t="s">
        <v>964</v>
      </c>
      <c r="M420" s="562" t="s">
        <v>970</v>
      </c>
      <c r="N420" s="562">
        <v>1</v>
      </c>
      <c r="O420" s="562">
        <v>1</v>
      </c>
      <c r="P420" s="562">
        <v>1</v>
      </c>
      <c r="Q420" s="562">
        <v>1</v>
      </c>
      <c r="R420" s="562">
        <v>1</v>
      </c>
      <c r="S420" s="562">
        <v>1</v>
      </c>
      <c r="T420" s="562">
        <v>0</v>
      </c>
      <c r="U420" s="562">
        <v>0</v>
      </c>
      <c r="V420" s="562">
        <v>0</v>
      </c>
      <c r="W420" s="563">
        <v>1085010</v>
      </c>
      <c r="X420" s="563">
        <v>0</v>
      </c>
      <c r="Y420" s="563">
        <v>0</v>
      </c>
      <c r="Z420" s="563">
        <v>5099.55</v>
      </c>
      <c r="AA420" s="563">
        <v>0</v>
      </c>
      <c r="AB420" s="563">
        <v>0</v>
      </c>
      <c r="AC420" s="563">
        <v>0</v>
      </c>
      <c r="AD420" s="563"/>
      <c r="AE420" s="563">
        <v>1085010</v>
      </c>
      <c r="AF420" s="564">
        <v>44063</v>
      </c>
      <c r="AG420" s="564">
        <v>46619</v>
      </c>
      <c r="AH420" s="563">
        <v>1085010</v>
      </c>
      <c r="AI420" s="565">
        <f t="shared" si="13"/>
        <v>1.473972602739726</v>
      </c>
      <c r="AJ420" s="565">
        <v>7.0027397260274</v>
      </c>
      <c r="AK420" s="566">
        <v>5.6399999999999999E-2</v>
      </c>
      <c r="AL420" s="567">
        <f t="shared" si="14"/>
        <v>1.473972602739726</v>
      </c>
      <c r="AM420" s="567">
        <v>7.0027397260274</v>
      </c>
      <c r="AN420" s="568">
        <v>5.6399999999999999E-2</v>
      </c>
      <c r="AO420" s="562" t="s">
        <v>977</v>
      </c>
      <c r="AP420" s="562" t="s">
        <v>978</v>
      </c>
    </row>
    <row r="421" spans="1:42" s="562" customFormat="1" ht="12" x14ac:dyDescent="0.25">
      <c r="A421" s="562" t="s">
        <v>1585</v>
      </c>
      <c r="B421" s="562" t="s">
        <v>1583</v>
      </c>
      <c r="C421" s="562">
        <v>7</v>
      </c>
      <c r="D421" s="562" t="s">
        <v>30</v>
      </c>
      <c r="E421" s="562" t="s">
        <v>958</v>
      </c>
      <c r="F421" s="562" t="s">
        <v>959</v>
      </c>
      <c r="G421" s="562" t="s">
        <v>1207</v>
      </c>
      <c r="H421" s="562" t="s">
        <v>974</v>
      </c>
      <c r="I421" s="562" t="s">
        <v>1208</v>
      </c>
      <c r="J421" s="562" t="s">
        <v>4998</v>
      </c>
      <c r="K421" s="562" t="s">
        <v>1209</v>
      </c>
      <c r="L421" s="562" t="s">
        <v>964</v>
      </c>
      <c r="M421" s="562" t="s">
        <v>970</v>
      </c>
      <c r="N421" s="562">
        <v>1</v>
      </c>
      <c r="O421" s="562">
        <v>1</v>
      </c>
      <c r="P421" s="562">
        <v>1</v>
      </c>
      <c r="Q421" s="562">
        <v>1</v>
      </c>
      <c r="R421" s="562">
        <v>1</v>
      </c>
      <c r="S421" s="562">
        <v>1</v>
      </c>
      <c r="T421" s="562">
        <v>0</v>
      </c>
      <c r="U421" s="562">
        <v>0</v>
      </c>
      <c r="V421" s="562">
        <v>0</v>
      </c>
      <c r="W421" s="563">
        <v>106200</v>
      </c>
      <c r="X421" s="563">
        <v>0</v>
      </c>
      <c r="Y421" s="563">
        <v>0</v>
      </c>
      <c r="Z421" s="563">
        <v>524.79999999999995</v>
      </c>
      <c r="AA421" s="563">
        <v>0</v>
      </c>
      <c r="AB421" s="563">
        <v>0</v>
      </c>
      <c r="AC421" s="563">
        <v>0</v>
      </c>
      <c r="AD421" s="563"/>
      <c r="AE421" s="563">
        <v>106200</v>
      </c>
      <c r="AF421" s="564">
        <v>44063</v>
      </c>
      <c r="AG421" s="564">
        <v>46985</v>
      </c>
      <c r="AH421" s="563">
        <v>106200</v>
      </c>
      <c r="AI421" s="565">
        <f t="shared" si="13"/>
        <v>2.4767123287671233</v>
      </c>
      <c r="AJ421" s="565">
        <v>8.0054794520547894</v>
      </c>
      <c r="AK421" s="566">
        <v>5.9299999999999999E-2</v>
      </c>
      <c r="AL421" s="567">
        <f t="shared" si="14"/>
        <v>2.4767123287671233</v>
      </c>
      <c r="AM421" s="567">
        <v>8.0054794520547894</v>
      </c>
      <c r="AN421" s="568">
        <v>5.9299999999999999E-2</v>
      </c>
      <c r="AO421" s="562" t="s">
        <v>977</v>
      </c>
      <c r="AP421" s="562" t="s">
        <v>978</v>
      </c>
    </row>
    <row r="422" spans="1:42" s="562" customFormat="1" ht="12" x14ac:dyDescent="0.25">
      <c r="A422" s="562" t="s">
        <v>1105</v>
      </c>
      <c r="B422" s="562" t="s">
        <v>1106</v>
      </c>
      <c r="C422" s="562">
        <v>1</v>
      </c>
      <c r="D422" s="562" t="s">
        <v>30</v>
      </c>
      <c r="E422" s="562" t="s">
        <v>958</v>
      </c>
      <c r="F422" s="562" t="s">
        <v>959</v>
      </c>
      <c r="G422" s="562" t="s">
        <v>973</v>
      </c>
      <c r="H422" s="562" t="s">
        <v>974</v>
      </c>
      <c r="I422" s="562" t="s">
        <v>975</v>
      </c>
      <c r="J422" s="562" t="s">
        <v>4998</v>
      </c>
      <c r="K422" s="562" t="s">
        <v>976</v>
      </c>
      <c r="L422" s="562" t="s">
        <v>964</v>
      </c>
      <c r="M422" s="562" t="s">
        <v>970</v>
      </c>
      <c r="N422" s="562">
        <v>1</v>
      </c>
      <c r="O422" s="562">
        <v>1</v>
      </c>
      <c r="P422" s="562">
        <v>1</v>
      </c>
      <c r="Q422" s="562">
        <v>1</v>
      </c>
      <c r="R422" s="562">
        <v>1</v>
      </c>
      <c r="S422" s="562">
        <v>1</v>
      </c>
      <c r="T422" s="562">
        <v>0</v>
      </c>
      <c r="U422" s="562">
        <v>0</v>
      </c>
      <c r="V422" s="562">
        <v>0</v>
      </c>
      <c r="W422" s="563">
        <v>1842554.11</v>
      </c>
      <c r="X422" s="563">
        <v>0</v>
      </c>
      <c r="Y422" s="563">
        <v>0</v>
      </c>
      <c r="Z422" s="563">
        <v>69539.83</v>
      </c>
      <c r="AA422" s="563">
        <v>0</v>
      </c>
      <c r="AB422" s="563">
        <v>0</v>
      </c>
      <c r="AC422" s="563">
        <v>0</v>
      </c>
      <c r="AD422" s="563"/>
      <c r="AE422" s="563">
        <v>1842554.11</v>
      </c>
      <c r="AF422" s="564">
        <v>44050</v>
      </c>
      <c r="AG422" s="564">
        <v>46606</v>
      </c>
      <c r="AH422" s="563">
        <v>1842554.11</v>
      </c>
      <c r="AI422" s="565">
        <f t="shared" si="13"/>
        <v>1.4383561643835616</v>
      </c>
      <c r="AJ422" s="565">
        <v>7.0027397260274</v>
      </c>
      <c r="AK422" s="566">
        <v>7.5481999999999994E-2</v>
      </c>
      <c r="AL422" s="567">
        <f t="shared" si="14"/>
        <v>1.4383561643835616</v>
      </c>
      <c r="AM422" s="567">
        <v>7.0027397260274</v>
      </c>
      <c r="AN422" s="568">
        <v>7.5481999999999994E-2</v>
      </c>
      <c r="AO422" s="562" t="s">
        <v>977</v>
      </c>
      <c r="AP422" s="562" t="s">
        <v>978</v>
      </c>
    </row>
    <row r="423" spans="1:42" s="562" customFormat="1" ht="12" x14ac:dyDescent="0.25">
      <c r="A423" s="562" t="s">
        <v>1107</v>
      </c>
      <c r="B423" s="562" t="s">
        <v>1108</v>
      </c>
      <c r="C423" s="562">
        <v>1</v>
      </c>
      <c r="D423" s="562" t="s">
        <v>30</v>
      </c>
      <c r="E423" s="562" t="s">
        <v>958</v>
      </c>
      <c r="F423" s="562" t="s">
        <v>959</v>
      </c>
      <c r="G423" s="562" t="s">
        <v>973</v>
      </c>
      <c r="H423" s="562" t="s">
        <v>974</v>
      </c>
      <c r="I423" s="562" t="s">
        <v>975</v>
      </c>
      <c r="J423" s="562" t="s">
        <v>4998</v>
      </c>
      <c r="K423" s="562" t="s">
        <v>976</v>
      </c>
      <c r="L423" s="562" t="s">
        <v>964</v>
      </c>
      <c r="M423" s="562" t="s">
        <v>970</v>
      </c>
      <c r="N423" s="562">
        <v>1</v>
      </c>
      <c r="O423" s="562">
        <v>1</v>
      </c>
      <c r="P423" s="562">
        <v>1</v>
      </c>
      <c r="Q423" s="562">
        <v>1</v>
      </c>
      <c r="R423" s="562">
        <v>1</v>
      </c>
      <c r="S423" s="562">
        <v>1</v>
      </c>
      <c r="T423" s="562">
        <v>0</v>
      </c>
      <c r="U423" s="562">
        <v>0</v>
      </c>
      <c r="V423" s="562">
        <v>0</v>
      </c>
      <c r="W423" s="563">
        <v>239418.99</v>
      </c>
      <c r="X423" s="563">
        <v>0</v>
      </c>
      <c r="Y423" s="563">
        <v>0</v>
      </c>
      <c r="Z423" s="563">
        <v>9035.91</v>
      </c>
      <c r="AA423" s="563">
        <v>0</v>
      </c>
      <c r="AB423" s="563">
        <v>0</v>
      </c>
      <c r="AC423" s="563">
        <v>0</v>
      </c>
      <c r="AD423" s="563"/>
      <c r="AE423" s="563">
        <v>239418.99</v>
      </c>
      <c r="AF423" s="564">
        <v>44050</v>
      </c>
      <c r="AG423" s="564">
        <v>46606</v>
      </c>
      <c r="AH423" s="563">
        <v>239418.99</v>
      </c>
      <c r="AI423" s="565">
        <f t="shared" si="13"/>
        <v>1.4383561643835616</v>
      </c>
      <c r="AJ423" s="565">
        <v>7.0027397260274</v>
      </c>
      <c r="AK423" s="566">
        <v>7.5481999999999994E-2</v>
      </c>
      <c r="AL423" s="567">
        <f t="shared" si="14"/>
        <v>1.4383561643835616</v>
      </c>
      <c r="AM423" s="567">
        <v>7.0027397260274</v>
      </c>
      <c r="AN423" s="568">
        <v>7.5481999999999994E-2</v>
      </c>
      <c r="AO423" s="562" t="s">
        <v>977</v>
      </c>
      <c r="AP423" s="562" t="s">
        <v>978</v>
      </c>
    </row>
    <row r="424" spans="1:42" s="562" customFormat="1" ht="12" x14ac:dyDescent="0.25">
      <c r="A424" s="562" t="s">
        <v>1109</v>
      </c>
      <c r="B424" s="562" t="s">
        <v>1110</v>
      </c>
      <c r="C424" s="562">
        <v>1</v>
      </c>
      <c r="D424" s="562" t="s">
        <v>30</v>
      </c>
      <c r="E424" s="562" t="s">
        <v>958</v>
      </c>
      <c r="F424" s="562" t="s">
        <v>959</v>
      </c>
      <c r="G424" s="562" t="s">
        <v>973</v>
      </c>
      <c r="H424" s="562" t="s">
        <v>974</v>
      </c>
      <c r="I424" s="562" t="s">
        <v>975</v>
      </c>
      <c r="J424" s="562" t="s">
        <v>4998</v>
      </c>
      <c r="K424" s="562" t="s">
        <v>976</v>
      </c>
      <c r="L424" s="562" t="s">
        <v>964</v>
      </c>
      <c r="M424" s="562" t="s">
        <v>970</v>
      </c>
      <c r="N424" s="562">
        <v>1</v>
      </c>
      <c r="O424" s="562">
        <v>1</v>
      </c>
      <c r="P424" s="562">
        <v>1</v>
      </c>
      <c r="Q424" s="562">
        <v>1</v>
      </c>
      <c r="R424" s="562">
        <v>1</v>
      </c>
      <c r="S424" s="562">
        <v>1</v>
      </c>
      <c r="T424" s="562">
        <v>0</v>
      </c>
      <c r="U424" s="562">
        <v>0</v>
      </c>
      <c r="V424" s="562">
        <v>0</v>
      </c>
      <c r="W424" s="563">
        <v>528855.76</v>
      </c>
      <c r="X424" s="563">
        <v>0</v>
      </c>
      <c r="Y424" s="563">
        <v>0</v>
      </c>
      <c r="Z424" s="563">
        <v>19959.55</v>
      </c>
      <c r="AA424" s="563">
        <v>0</v>
      </c>
      <c r="AB424" s="563">
        <v>0</v>
      </c>
      <c r="AC424" s="563">
        <v>0</v>
      </c>
      <c r="AD424" s="563"/>
      <c r="AE424" s="563">
        <v>528855.76</v>
      </c>
      <c r="AF424" s="564">
        <v>44050</v>
      </c>
      <c r="AG424" s="564">
        <v>46606</v>
      </c>
      <c r="AH424" s="563">
        <v>528855.76</v>
      </c>
      <c r="AI424" s="565">
        <f t="shared" si="13"/>
        <v>1.4383561643835616</v>
      </c>
      <c r="AJ424" s="565">
        <v>7.0027397260274</v>
      </c>
      <c r="AK424" s="566">
        <v>7.5481999999999994E-2</v>
      </c>
      <c r="AL424" s="567">
        <f t="shared" si="14"/>
        <v>1.4383561643835616</v>
      </c>
      <c r="AM424" s="567">
        <v>7.0027397260274</v>
      </c>
      <c r="AN424" s="568">
        <v>7.5481999999999994E-2</v>
      </c>
      <c r="AO424" s="562" t="s">
        <v>977</v>
      </c>
      <c r="AP424" s="562" t="s">
        <v>978</v>
      </c>
    </row>
    <row r="425" spans="1:42" s="562" customFormat="1" ht="12" x14ac:dyDescent="0.25">
      <c r="A425" s="562" t="s">
        <v>1586</v>
      </c>
      <c r="B425" s="562" t="s">
        <v>1587</v>
      </c>
      <c r="C425" s="562">
        <v>6</v>
      </c>
      <c r="D425" s="562" t="s">
        <v>30</v>
      </c>
      <c r="E425" s="562" t="s">
        <v>958</v>
      </c>
      <c r="F425" s="562" t="s">
        <v>959</v>
      </c>
      <c r="G425" s="562" t="s">
        <v>1207</v>
      </c>
      <c r="H425" s="562" t="s">
        <v>974</v>
      </c>
      <c r="I425" s="562" t="s">
        <v>1208</v>
      </c>
      <c r="J425" s="562" t="s">
        <v>4998</v>
      </c>
      <c r="K425" s="562" t="s">
        <v>1209</v>
      </c>
      <c r="L425" s="562" t="s">
        <v>964</v>
      </c>
      <c r="M425" s="562" t="s">
        <v>970</v>
      </c>
      <c r="N425" s="562">
        <v>1</v>
      </c>
      <c r="O425" s="562">
        <v>1</v>
      </c>
      <c r="P425" s="562">
        <v>1</v>
      </c>
      <c r="Q425" s="562">
        <v>1</v>
      </c>
      <c r="R425" s="562">
        <v>1</v>
      </c>
      <c r="S425" s="562">
        <v>1</v>
      </c>
      <c r="T425" s="562">
        <v>0</v>
      </c>
      <c r="U425" s="562">
        <v>0</v>
      </c>
      <c r="V425" s="562">
        <v>0</v>
      </c>
      <c r="W425" s="563">
        <v>354737.5</v>
      </c>
      <c r="X425" s="563">
        <v>0</v>
      </c>
      <c r="Y425" s="563">
        <v>0</v>
      </c>
      <c r="Z425" s="563">
        <v>0</v>
      </c>
      <c r="AA425" s="563">
        <v>0</v>
      </c>
      <c r="AB425" s="563">
        <v>0</v>
      </c>
      <c r="AC425" s="563">
        <v>0</v>
      </c>
      <c r="AD425" s="563"/>
      <c r="AE425" s="563">
        <v>354737.5</v>
      </c>
      <c r="AF425" s="564">
        <v>44071</v>
      </c>
      <c r="AG425" s="564">
        <v>46262</v>
      </c>
      <c r="AH425" s="563">
        <v>354737.5</v>
      </c>
      <c r="AI425" s="565">
        <f t="shared" si="13"/>
        <v>0.49589041095890413</v>
      </c>
      <c r="AJ425" s="565">
        <v>6.0027397260274</v>
      </c>
      <c r="AK425" s="566">
        <v>5.3600000000000002E-2</v>
      </c>
      <c r="AL425" s="567">
        <f t="shared" si="14"/>
        <v>0.49589041095890413</v>
      </c>
      <c r="AM425" s="567">
        <v>6.0027397260274</v>
      </c>
      <c r="AN425" s="568">
        <v>5.3600000000000002E-2</v>
      </c>
      <c r="AO425" s="562" t="s">
        <v>977</v>
      </c>
      <c r="AP425" s="562" t="s">
        <v>978</v>
      </c>
    </row>
    <row r="426" spans="1:42" s="562" customFormat="1" ht="12" x14ac:dyDescent="0.25">
      <c r="A426" s="562" t="s">
        <v>1588</v>
      </c>
      <c r="B426" s="562" t="s">
        <v>1587</v>
      </c>
      <c r="C426" s="562">
        <v>7</v>
      </c>
      <c r="D426" s="562" t="s">
        <v>30</v>
      </c>
      <c r="E426" s="562" t="s">
        <v>958</v>
      </c>
      <c r="F426" s="562" t="s">
        <v>959</v>
      </c>
      <c r="G426" s="562" t="s">
        <v>1207</v>
      </c>
      <c r="H426" s="562" t="s">
        <v>974</v>
      </c>
      <c r="I426" s="562" t="s">
        <v>1208</v>
      </c>
      <c r="J426" s="562" t="s">
        <v>4998</v>
      </c>
      <c r="K426" s="562" t="s">
        <v>1209</v>
      </c>
      <c r="L426" s="562" t="s">
        <v>964</v>
      </c>
      <c r="M426" s="562" t="s">
        <v>970</v>
      </c>
      <c r="N426" s="562">
        <v>1</v>
      </c>
      <c r="O426" s="562">
        <v>1</v>
      </c>
      <c r="P426" s="562">
        <v>1</v>
      </c>
      <c r="Q426" s="562">
        <v>1</v>
      </c>
      <c r="R426" s="562">
        <v>1</v>
      </c>
      <c r="S426" s="562">
        <v>1</v>
      </c>
      <c r="T426" s="562">
        <v>0</v>
      </c>
      <c r="U426" s="562">
        <v>0</v>
      </c>
      <c r="V426" s="562">
        <v>0</v>
      </c>
      <c r="W426" s="563">
        <v>469935</v>
      </c>
      <c r="X426" s="563">
        <v>0</v>
      </c>
      <c r="Y426" s="563">
        <v>0</v>
      </c>
      <c r="Z426" s="563">
        <v>0</v>
      </c>
      <c r="AA426" s="563">
        <v>0</v>
      </c>
      <c r="AB426" s="563">
        <v>0</v>
      </c>
      <c r="AC426" s="563">
        <v>0</v>
      </c>
      <c r="AD426" s="563"/>
      <c r="AE426" s="563">
        <v>469935</v>
      </c>
      <c r="AF426" s="564">
        <v>44071</v>
      </c>
      <c r="AG426" s="564">
        <v>46627</v>
      </c>
      <c r="AH426" s="563">
        <v>469935</v>
      </c>
      <c r="AI426" s="565">
        <f t="shared" si="13"/>
        <v>1.4958904109589042</v>
      </c>
      <c r="AJ426" s="565">
        <v>7.0027397260274</v>
      </c>
      <c r="AK426" s="566">
        <v>5.6399999999999999E-2</v>
      </c>
      <c r="AL426" s="567">
        <f t="shared" si="14"/>
        <v>1.4958904109589042</v>
      </c>
      <c r="AM426" s="567">
        <v>7.0027397260274</v>
      </c>
      <c r="AN426" s="568">
        <v>5.6399999999999999E-2</v>
      </c>
      <c r="AO426" s="562" t="s">
        <v>977</v>
      </c>
      <c r="AP426" s="562" t="s">
        <v>978</v>
      </c>
    </row>
    <row r="427" spans="1:42" s="562" customFormat="1" ht="12" x14ac:dyDescent="0.25">
      <c r="A427" s="562" t="s">
        <v>1589</v>
      </c>
      <c r="B427" s="562" t="s">
        <v>1587</v>
      </c>
      <c r="C427" s="562">
        <v>8</v>
      </c>
      <c r="D427" s="562" t="s">
        <v>30</v>
      </c>
      <c r="E427" s="562" t="s">
        <v>958</v>
      </c>
      <c r="F427" s="562" t="s">
        <v>959</v>
      </c>
      <c r="G427" s="562" t="s">
        <v>1207</v>
      </c>
      <c r="H427" s="562" t="s">
        <v>974</v>
      </c>
      <c r="I427" s="562" t="s">
        <v>1208</v>
      </c>
      <c r="J427" s="562" t="s">
        <v>4998</v>
      </c>
      <c r="K427" s="562" t="s">
        <v>1209</v>
      </c>
      <c r="L427" s="562" t="s">
        <v>964</v>
      </c>
      <c r="M427" s="562" t="s">
        <v>970</v>
      </c>
      <c r="N427" s="562">
        <v>1</v>
      </c>
      <c r="O427" s="562">
        <v>1</v>
      </c>
      <c r="P427" s="562">
        <v>1</v>
      </c>
      <c r="Q427" s="562">
        <v>1</v>
      </c>
      <c r="R427" s="562">
        <v>1</v>
      </c>
      <c r="S427" s="562">
        <v>1</v>
      </c>
      <c r="T427" s="562">
        <v>0</v>
      </c>
      <c r="U427" s="562">
        <v>0</v>
      </c>
      <c r="V427" s="562">
        <v>0</v>
      </c>
      <c r="W427" s="563">
        <v>964502.5</v>
      </c>
      <c r="X427" s="563">
        <v>0</v>
      </c>
      <c r="Y427" s="563">
        <v>0</v>
      </c>
      <c r="Z427" s="563">
        <v>0</v>
      </c>
      <c r="AA427" s="563">
        <v>0</v>
      </c>
      <c r="AB427" s="563">
        <v>0</v>
      </c>
      <c r="AC427" s="563">
        <v>0</v>
      </c>
      <c r="AD427" s="563"/>
      <c r="AE427" s="563">
        <v>964502.5</v>
      </c>
      <c r="AF427" s="564">
        <v>44071</v>
      </c>
      <c r="AG427" s="564">
        <v>46993</v>
      </c>
      <c r="AH427" s="563">
        <v>964502.5</v>
      </c>
      <c r="AI427" s="565">
        <f t="shared" si="13"/>
        <v>2.4986301369863013</v>
      </c>
      <c r="AJ427" s="565">
        <v>8.0054794520547894</v>
      </c>
      <c r="AK427" s="566">
        <v>5.9299999999999999E-2</v>
      </c>
      <c r="AL427" s="567">
        <f t="shared" si="14"/>
        <v>2.4986301369863013</v>
      </c>
      <c r="AM427" s="567">
        <v>8.0054794520547894</v>
      </c>
      <c r="AN427" s="568">
        <v>5.9299999999999999E-2</v>
      </c>
      <c r="AO427" s="562" t="s">
        <v>977</v>
      </c>
      <c r="AP427" s="562" t="s">
        <v>978</v>
      </c>
    </row>
    <row r="428" spans="1:42" s="562" customFormat="1" ht="12" x14ac:dyDescent="0.25">
      <c r="A428" s="562" t="s">
        <v>1590</v>
      </c>
      <c r="B428" s="562" t="s">
        <v>1587</v>
      </c>
      <c r="C428" s="562">
        <v>9</v>
      </c>
      <c r="D428" s="562" t="s">
        <v>30</v>
      </c>
      <c r="E428" s="562" t="s">
        <v>958</v>
      </c>
      <c r="F428" s="562" t="s">
        <v>959</v>
      </c>
      <c r="G428" s="562" t="s">
        <v>1207</v>
      </c>
      <c r="H428" s="562" t="s">
        <v>974</v>
      </c>
      <c r="I428" s="562" t="s">
        <v>1208</v>
      </c>
      <c r="J428" s="562" t="s">
        <v>4998</v>
      </c>
      <c r="K428" s="562" t="s">
        <v>1209</v>
      </c>
      <c r="L428" s="562" t="s">
        <v>964</v>
      </c>
      <c r="M428" s="562" t="s">
        <v>970</v>
      </c>
      <c r="N428" s="562">
        <v>1</v>
      </c>
      <c r="O428" s="562">
        <v>1</v>
      </c>
      <c r="P428" s="562">
        <v>1</v>
      </c>
      <c r="Q428" s="562">
        <v>1</v>
      </c>
      <c r="R428" s="562">
        <v>1</v>
      </c>
      <c r="S428" s="562">
        <v>1</v>
      </c>
      <c r="T428" s="562">
        <v>0</v>
      </c>
      <c r="U428" s="562">
        <v>0</v>
      </c>
      <c r="V428" s="562">
        <v>0</v>
      </c>
      <c r="W428" s="563">
        <v>1102562.5</v>
      </c>
      <c r="X428" s="563">
        <v>0</v>
      </c>
      <c r="Y428" s="563">
        <v>0</v>
      </c>
      <c r="Z428" s="563">
        <v>0</v>
      </c>
      <c r="AA428" s="563">
        <v>0</v>
      </c>
      <c r="AB428" s="563">
        <v>0</v>
      </c>
      <c r="AC428" s="563">
        <v>0</v>
      </c>
      <c r="AD428" s="563"/>
      <c r="AE428" s="563">
        <v>1102562.5</v>
      </c>
      <c r="AF428" s="564">
        <v>44071</v>
      </c>
      <c r="AG428" s="564">
        <v>47358</v>
      </c>
      <c r="AH428" s="563">
        <v>1102562.5</v>
      </c>
      <c r="AI428" s="565">
        <f t="shared" si="13"/>
        <v>3.4986301369863013</v>
      </c>
      <c r="AJ428" s="565">
        <v>9.0054794520547894</v>
      </c>
      <c r="AK428" s="566">
        <v>6.2100000000000002E-2</v>
      </c>
      <c r="AL428" s="567">
        <f t="shared" si="14"/>
        <v>3.4986301369863013</v>
      </c>
      <c r="AM428" s="567">
        <v>9.0054794520547894</v>
      </c>
      <c r="AN428" s="568">
        <v>6.2100000000000002E-2</v>
      </c>
      <c r="AO428" s="562" t="s">
        <v>977</v>
      </c>
      <c r="AP428" s="562" t="s">
        <v>978</v>
      </c>
    </row>
    <row r="429" spans="1:42" s="562" customFormat="1" ht="12" x14ac:dyDescent="0.25">
      <c r="A429" s="562" t="s">
        <v>1591</v>
      </c>
      <c r="B429" s="562" t="s">
        <v>1587</v>
      </c>
      <c r="C429" s="562">
        <v>10</v>
      </c>
      <c r="D429" s="562" t="s">
        <v>30</v>
      </c>
      <c r="E429" s="562" t="s">
        <v>958</v>
      </c>
      <c r="F429" s="562" t="s">
        <v>959</v>
      </c>
      <c r="G429" s="562" t="s">
        <v>1207</v>
      </c>
      <c r="H429" s="562" t="s">
        <v>974</v>
      </c>
      <c r="I429" s="562" t="s">
        <v>1208</v>
      </c>
      <c r="J429" s="562" t="s">
        <v>4998</v>
      </c>
      <c r="K429" s="562" t="s">
        <v>1209</v>
      </c>
      <c r="L429" s="562" t="s">
        <v>964</v>
      </c>
      <c r="M429" s="562" t="s">
        <v>970</v>
      </c>
      <c r="N429" s="562">
        <v>1</v>
      </c>
      <c r="O429" s="562">
        <v>1</v>
      </c>
      <c r="P429" s="562">
        <v>1</v>
      </c>
      <c r="Q429" s="562">
        <v>1</v>
      </c>
      <c r="R429" s="562">
        <v>1</v>
      </c>
      <c r="S429" s="562">
        <v>1</v>
      </c>
      <c r="T429" s="562">
        <v>0</v>
      </c>
      <c r="U429" s="562">
        <v>0</v>
      </c>
      <c r="V429" s="562">
        <v>0</v>
      </c>
      <c r="W429" s="563">
        <v>265500</v>
      </c>
      <c r="X429" s="563">
        <v>0</v>
      </c>
      <c r="Y429" s="563">
        <v>0</v>
      </c>
      <c r="Z429" s="563">
        <v>0</v>
      </c>
      <c r="AA429" s="563">
        <v>0</v>
      </c>
      <c r="AB429" s="563">
        <v>0</v>
      </c>
      <c r="AC429" s="563">
        <v>0</v>
      </c>
      <c r="AD429" s="563"/>
      <c r="AE429" s="563">
        <v>265500</v>
      </c>
      <c r="AF429" s="564">
        <v>44071</v>
      </c>
      <c r="AG429" s="564">
        <v>47723</v>
      </c>
      <c r="AH429" s="563">
        <v>265500</v>
      </c>
      <c r="AI429" s="565">
        <f t="shared" si="13"/>
        <v>4.4986301369863018</v>
      </c>
      <c r="AJ429" s="565">
        <v>10.0054794520548</v>
      </c>
      <c r="AK429" s="566">
        <v>6.5000000000000002E-2</v>
      </c>
      <c r="AL429" s="567">
        <f t="shared" si="14"/>
        <v>4.4986301369863018</v>
      </c>
      <c r="AM429" s="567">
        <v>10.0054794520548</v>
      </c>
      <c r="AN429" s="568">
        <v>6.5000000000000002E-2</v>
      </c>
      <c r="AO429" s="562" t="s">
        <v>977</v>
      </c>
      <c r="AP429" s="562" t="s">
        <v>978</v>
      </c>
    </row>
    <row r="430" spans="1:42" s="562" customFormat="1" ht="12" x14ac:dyDescent="0.25">
      <c r="A430" s="562" t="s">
        <v>1111</v>
      </c>
      <c r="B430" s="562" t="s">
        <v>1112</v>
      </c>
      <c r="C430" s="562">
        <v>1</v>
      </c>
      <c r="D430" s="562" t="s">
        <v>30</v>
      </c>
      <c r="E430" s="562" t="s">
        <v>958</v>
      </c>
      <c r="F430" s="562" t="s">
        <v>959</v>
      </c>
      <c r="G430" s="562" t="s">
        <v>973</v>
      </c>
      <c r="H430" s="562" t="s">
        <v>974</v>
      </c>
      <c r="I430" s="562" t="s">
        <v>975</v>
      </c>
      <c r="J430" s="562" t="s">
        <v>4998</v>
      </c>
      <c r="K430" s="562" t="s">
        <v>976</v>
      </c>
      <c r="L430" s="562" t="s">
        <v>964</v>
      </c>
      <c r="M430" s="562" t="s">
        <v>970</v>
      </c>
      <c r="N430" s="562">
        <v>1</v>
      </c>
      <c r="O430" s="562">
        <v>1</v>
      </c>
      <c r="P430" s="562">
        <v>1</v>
      </c>
      <c r="Q430" s="562">
        <v>1</v>
      </c>
      <c r="R430" s="562">
        <v>1</v>
      </c>
      <c r="S430" s="562">
        <v>1</v>
      </c>
      <c r="T430" s="562">
        <v>0</v>
      </c>
      <c r="U430" s="562">
        <v>0</v>
      </c>
      <c r="V430" s="562">
        <v>0</v>
      </c>
      <c r="W430" s="563">
        <v>236021.98</v>
      </c>
      <c r="X430" s="563">
        <v>0</v>
      </c>
      <c r="Y430" s="563">
        <v>0</v>
      </c>
      <c r="Z430" s="563">
        <v>8907.7099999999991</v>
      </c>
      <c r="AA430" s="563">
        <v>0</v>
      </c>
      <c r="AB430" s="563">
        <v>0</v>
      </c>
      <c r="AC430" s="563">
        <v>0</v>
      </c>
      <c r="AD430" s="563"/>
      <c r="AE430" s="563">
        <v>236021.98</v>
      </c>
      <c r="AF430" s="564">
        <v>44050</v>
      </c>
      <c r="AG430" s="564">
        <v>46606</v>
      </c>
      <c r="AH430" s="563">
        <v>236021.98</v>
      </c>
      <c r="AI430" s="565">
        <f t="shared" si="13"/>
        <v>1.4383561643835616</v>
      </c>
      <c r="AJ430" s="565">
        <v>7.0027397260274</v>
      </c>
      <c r="AK430" s="566">
        <v>7.5481999999999994E-2</v>
      </c>
      <c r="AL430" s="567">
        <f t="shared" si="14"/>
        <v>1.4383561643835616</v>
      </c>
      <c r="AM430" s="567">
        <v>7.0027397260274</v>
      </c>
      <c r="AN430" s="568">
        <v>7.5481999999999994E-2</v>
      </c>
      <c r="AO430" s="562" t="s">
        <v>977</v>
      </c>
      <c r="AP430" s="562" t="s">
        <v>978</v>
      </c>
    </row>
    <row r="431" spans="1:42" s="562" customFormat="1" ht="12" x14ac:dyDescent="0.25">
      <c r="A431" s="562" t="s">
        <v>1113</v>
      </c>
      <c r="B431" s="562" t="s">
        <v>1114</v>
      </c>
      <c r="C431" s="562">
        <v>1</v>
      </c>
      <c r="D431" s="562" t="s">
        <v>30</v>
      </c>
      <c r="E431" s="562" t="s">
        <v>958</v>
      </c>
      <c r="F431" s="562" t="s">
        <v>959</v>
      </c>
      <c r="G431" s="562" t="s">
        <v>973</v>
      </c>
      <c r="H431" s="562" t="s">
        <v>974</v>
      </c>
      <c r="I431" s="562" t="s">
        <v>975</v>
      </c>
      <c r="J431" s="562" t="s">
        <v>4998</v>
      </c>
      <c r="K431" s="562" t="s">
        <v>976</v>
      </c>
      <c r="L431" s="562" t="s">
        <v>964</v>
      </c>
      <c r="M431" s="562" t="s">
        <v>970</v>
      </c>
      <c r="N431" s="562">
        <v>1</v>
      </c>
      <c r="O431" s="562">
        <v>1</v>
      </c>
      <c r="P431" s="562">
        <v>1</v>
      </c>
      <c r="Q431" s="562">
        <v>1</v>
      </c>
      <c r="R431" s="562">
        <v>1</v>
      </c>
      <c r="S431" s="562">
        <v>1</v>
      </c>
      <c r="T431" s="562">
        <v>0</v>
      </c>
      <c r="U431" s="562">
        <v>0</v>
      </c>
      <c r="V431" s="562">
        <v>0</v>
      </c>
      <c r="W431" s="563">
        <v>50932.43</v>
      </c>
      <c r="X431" s="563">
        <v>0</v>
      </c>
      <c r="Y431" s="563">
        <v>0</v>
      </c>
      <c r="Z431" s="563">
        <v>1922.24</v>
      </c>
      <c r="AA431" s="563">
        <v>0</v>
      </c>
      <c r="AB431" s="563">
        <v>0</v>
      </c>
      <c r="AC431" s="563">
        <v>0</v>
      </c>
      <c r="AD431" s="563"/>
      <c r="AE431" s="563">
        <v>50932.43</v>
      </c>
      <c r="AF431" s="564">
        <v>44050</v>
      </c>
      <c r="AG431" s="564">
        <v>46606</v>
      </c>
      <c r="AH431" s="563">
        <v>50932.43</v>
      </c>
      <c r="AI431" s="565">
        <f t="shared" si="13"/>
        <v>1.4383561643835616</v>
      </c>
      <c r="AJ431" s="565">
        <v>7.0027397260274</v>
      </c>
      <c r="AK431" s="566">
        <v>7.5481999999999994E-2</v>
      </c>
      <c r="AL431" s="567">
        <f t="shared" si="14"/>
        <v>1.4383561643835616</v>
      </c>
      <c r="AM431" s="567">
        <v>7.0027397260274</v>
      </c>
      <c r="AN431" s="568">
        <v>7.5481999999999994E-2</v>
      </c>
      <c r="AO431" s="562" t="s">
        <v>977</v>
      </c>
      <c r="AP431" s="562" t="s">
        <v>978</v>
      </c>
    </row>
    <row r="432" spans="1:42" s="562" customFormat="1" ht="12" x14ac:dyDescent="0.25">
      <c r="A432" s="562" t="s">
        <v>1115</v>
      </c>
      <c r="B432" s="562" t="s">
        <v>1116</v>
      </c>
      <c r="C432" s="562">
        <v>1</v>
      </c>
      <c r="D432" s="562" t="s">
        <v>30</v>
      </c>
      <c r="E432" s="562" t="s">
        <v>958</v>
      </c>
      <c r="F432" s="562" t="s">
        <v>959</v>
      </c>
      <c r="G432" s="562" t="s">
        <v>973</v>
      </c>
      <c r="H432" s="562" t="s">
        <v>974</v>
      </c>
      <c r="I432" s="562" t="s">
        <v>975</v>
      </c>
      <c r="J432" s="562" t="s">
        <v>4998</v>
      </c>
      <c r="K432" s="562" t="s">
        <v>976</v>
      </c>
      <c r="L432" s="562" t="s">
        <v>964</v>
      </c>
      <c r="M432" s="562" t="s">
        <v>970</v>
      </c>
      <c r="N432" s="562">
        <v>1</v>
      </c>
      <c r="O432" s="562">
        <v>1</v>
      </c>
      <c r="P432" s="562">
        <v>1</v>
      </c>
      <c r="Q432" s="562">
        <v>1</v>
      </c>
      <c r="R432" s="562">
        <v>1</v>
      </c>
      <c r="S432" s="562">
        <v>1</v>
      </c>
      <c r="T432" s="562">
        <v>0</v>
      </c>
      <c r="U432" s="562">
        <v>0</v>
      </c>
      <c r="V432" s="562">
        <v>0</v>
      </c>
      <c r="W432" s="563">
        <v>29417.18</v>
      </c>
      <c r="X432" s="563">
        <v>0</v>
      </c>
      <c r="Y432" s="563">
        <v>0</v>
      </c>
      <c r="Z432" s="563">
        <v>1110.23</v>
      </c>
      <c r="AA432" s="563">
        <v>0</v>
      </c>
      <c r="AB432" s="563">
        <v>0</v>
      </c>
      <c r="AC432" s="563">
        <v>0</v>
      </c>
      <c r="AD432" s="563"/>
      <c r="AE432" s="563">
        <v>29417.18</v>
      </c>
      <c r="AF432" s="564">
        <v>44050</v>
      </c>
      <c r="AG432" s="564">
        <v>46606</v>
      </c>
      <c r="AH432" s="563">
        <v>29417.18</v>
      </c>
      <c r="AI432" s="565">
        <f t="shared" si="13"/>
        <v>1.4383561643835616</v>
      </c>
      <c r="AJ432" s="565">
        <v>7.0027397260274</v>
      </c>
      <c r="AK432" s="566">
        <v>7.5481999999999994E-2</v>
      </c>
      <c r="AL432" s="567">
        <f t="shared" si="14"/>
        <v>1.4383561643835616</v>
      </c>
      <c r="AM432" s="567">
        <v>7.0027397260274</v>
      </c>
      <c r="AN432" s="568">
        <v>7.5481999999999994E-2</v>
      </c>
      <c r="AO432" s="562" t="s">
        <v>977</v>
      </c>
      <c r="AP432" s="562" t="s">
        <v>978</v>
      </c>
    </row>
    <row r="433" spans="1:42" s="562" customFormat="1" ht="12" x14ac:dyDescent="0.25">
      <c r="A433" s="562" t="s">
        <v>1117</v>
      </c>
      <c r="B433" s="562" t="s">
        <v>1118</v>
      </c>
      <c r="C433" s="562">
        <v>1</v>
      </c>
      <c r="D433" s="562" t="s">
        <v>30</v>
      </c>
      <c r="E433" s="562" t="s">
        <v>958</v>
      </c>
      <c r="F433" s="562" t="s">
        <v>959</v>
      </c>
      <c r="G433" s="562" t="s">
        <v>973</v>
      </c>
      <c r="H433" s="562" t="s">
        <v>974</v>
      </c>
      <c r="I433" s="562" t="s">
        <v>975</v>
      </c>
      <c r="J433" s="562" t="s">
        <v>4998</v>
      </c>
      <c r="K433" s="562" t="s">
        <v>976</v>
      </c>
      <c r="L433" s="562" t="s">
        <v>964</v>
      </c>
      <c r="M433" s="562" t="s">
        <v>970</v>
      </c>
      <c r="N433" s="562">
        <v>1</v>
      </c>
      <c r="O433" s="562">
        <v>1</v>
      </c>
      <c r="P433" s="562">
        <v>1</v>
      </c>
      <c r="Q433" s="562">
        <v>1</v>
      </c>
      <c r="R433" s="562">
        <v>1</v>
      </c>
      <c r="S433" s="562">
        <v>1</v>
      </c>
      <c r="T433" s="562">
        <v>0</v>
      </c>
      <c r="U433" s="562">
        <v>0</v>
      </c>
      <c r="V433" s="562">
        <v>0</v>
      </c>
      <c r="W433" s="563">
        <v>35407.93</v>
      </c>
      <c r="X433" s="563">
        <v>0</v>
      </c>
      <c r="Y433" s="563">
        <v>0</v>
      </c>
      <c r="Z433" s="563">
        <v>1336.33</v>
      </c>
      <c r="AA433" s="563">
        <v>0</v>
      </c>
      <c r="AB433" s="563">
        <v>0</v>
      </c>
      <c r="AC433" s="563">
        <v>0</v>
      </c>
      <c r="AD433" s="563"/>
      <c r="AE433" s="563">
        <v>35407.93</v>
      </c>
      <c r="AF433" s="564">
        <v>44050</v>
      </c>
      <c r="AG433" s="564">
        <v>46606</v>
      </c>
      <c r="AH433" s="563">
        <v>35407.93</v>
      </c>
      <c r="AI433" s="565">
        <f t="shared" si="13"/>
        <v>1.4383561643835616</v>
      </c>
      <c r="AJ433" s="565">
        <v>7.0027397260274</v>
      </c>
      <c r="AK433" s="566">
        <v>7.5481999999999994E-2</v>
      </c>
      <c r="AL433" s="567">
        <f t="shared" si="14"/>
        <v>1.4383561643835616</v>
      </c>
      <c r="AM433" s="567">
        <v>7.0027397260274</v>
      </c>
      <c r="AN433" s="568">
        <v>7.5481999999999994E-2</v>
      </c>
      <c r="AO433" s="562" t="s">
        <v>977</v>
      </c>
      <c r="AP433" s="562" t="s">
        <v>978</v>
      </c>
    </row>
    <row r="434" spans="1:42" s="562" customFormat="1" ht="12" x14ac:dyDescent="0.25">
      <c r="A434" s="562" t="s">
        <v>1119</v>
      </c>
      <c r="B434" s="562" t="s">
        <v>1120</v>
      </c>
      <c r="C434" s="562">
        <v>1</v>
      </c>
      <c r="D434" s="562" t="s">
        <v>30</v>
      </c>
      <c r="E434" s="562" t="s">
        <v>958</v>
      </c>
      <c r="F434" s="562" t="s">
        <v>959</v>
      </c>
      <c r="G434" s="562" t="s">
        <v>973</v>
      </c>
      <c r="H434" s="562" t="s">
        <v>974</v>
      </c>
      <c r="I434" s="562" t="s">
        <v>975</v>
      </c>
      <c r="J434" s="562" t="s">
        <v>4998</v>
      </c>
      <c r="K434" s="562" t="s">
        <v>976</v>
      </c>
      <c r="L434" s="562" t="s">
        <v>964</v>
      </c>
      <c r="M434" s="562" t="s">
        <v>970</v>
      </c>
      <c r="N434" s="562">
        <v>1</v>
      </c>
      <c r="O434" s="562">
        <v>1</v>
      </c>
      <c r="P434" s="562">
        <v>1</v>
      </c>
      <c r="Q434" s="562">
        <v>1</v>
      </c>
      <c r="R434" s="562">
        <v>1</v>
      </c>
      <c r="S434" s="562">
        <v>1</v>
      </c>
      <c r="T434" s="562">
        <v>0</v>
      </c>
      <c r="U434" s="562">
        <v>0</v>
      </c>
      <c r="V434" s="562">
        <v>0</v>
      </c>
      <c r="W434" s="563">
        <v>216148.06</v>
      </c>
      <c r="X434" s="563">
        <v>0</v>
      </c>
      <c r="Y434" s="563">
        <v>0</v>
      </c>
      <c r="Z434" s="563">
        <v>8157.64</v>
      </c>
      <c r="AA434" s="563">
        <v>0</v>
      </c>
      <c r="AB434" s="563">
        <v>0</v>
      </c>
      <c r="AC434" s="563">
        <v>0</v>
      </c>
      <c r="AD434" s="563"/>
      <c r="AE434" s="563">
        <v>216148.06</v>
      </c>
      <c r="AF434" s="564">
        <v>44050</v>
      </c>
      <c r="AG434" s="564">
        <v>46606</v>
      </c>
      <c r="AH434" s="563">
        <v>216148.06</v>
      </c>
      <c r="AI434" s="565">
        <f t="shared" si="13"/>
        <v>1.4383561643835616</v>
      </c>
      <c r="AJ434" s="565">
        <v>7.0027397260274</v>
      </c>
      <c r="AK434" s="566">
        <v>7.5481999999999994E-2</v>
      </c>
      <c r="AL434" s="567">
        <f t="shared" si="14"/>
        <v>1.4383561643835616</v>
      </c>
      <c r="AM434" s="567">
        <v>7.0027397260274</v>
      </c>
      <c r="AN434" s="568">
        <v>7.5481999999999994E-2</v>
      </c>
      <c r="AO434" s="562" t="s">
        <v>977</v>
      </c>
      <c r="AP434" s="562" t="s">
        <v>978</v>
      </c>
    </row>
    <row r="435" spans="1:42" s="562" customFormat="1" ht="12" x14ac:dyDescent="0.25">
      <c r="A435" s="562" t="s">
        <v>1592</v>
      </c>
      <c r="B435" s="562" t="s">
        <v>1593</v>
      </c>
      <c r="C435" s="562">
        <v>6</v>
      </c>
      <c r="D435" s="562" t="s">
        <v>30</v>
      </c>
      <c r="E435" s="562" t="s">
        <v>958</v>
      </c>
      <c r="F435" s="562" t="s">
        <v>959</v>
      </c>
      <c r="G435" s="562" t="s">
        <v>1207</v>
      </c>
      <c r="H435" s="562" t="s">
        <v>974</v>
      </c>
      <c r="I435" s="562" t="s">
        <v>1208</v>
      </c>
      <c r="J435" s="562" t="s">
        <v>4998</v>
      </c>
      <c r="K435" s="562" t="s">
        <v>1209</v>
      </c>
      <c r="L435" s="562" t="s">
        <v>964</v>
      </c>
      <c r="M435" s="562" t="s">
        <v>970</v>
      </c>
      <c r="N435" s="562">
        <v>1</v>
      </c>
      <c r="O435" s="562">
        <v>1</v>
      </c>
      <c r="P435" s="562">
        <v>1</v>
      </c>
      <c r="Q435" s="562">
        <v>1</v>
      </c>
      <c r="R435" s="562">
        <v>1</v>
      </c>
      <c r="S435" s="562">
        <v>1</v>
      </c>
      <c r="T435" s="562">
        <v>0</v>
      </c>
      <c r="U435" s="562">
        <v>0</v>
      </c>
      <c r="V435" s="562">
        <v>0</v>
      </c>
      <c r="W435" s="563">
        <v>638675</v>
      </c>
      <c r="X435" s="563">
        <v>0</v>
      </c>
      <c r="Y435" s="563">
        <v>0</v>
      </c>
      <c r="Z435" s="563">
        <v>2852.75</v>
      </c>
      <c r="AA435" s="563">
        <v>0</v>
      </c>
      <c r="AB435" s="563">
        <v>0</v>
      </c>
      <c r="AC435" s="563">
        <v>0</v>
      </c>
      <c r="AD435" s="563"/>
      <c r="AE435" s="563">
        <v>638675</v>
      </c>
      <c r="AF435" s="564">
        <v>44085</v>
      </c>
      <c r="AG435" s="564">
        <v>46276</v>
      </c>
      <c r="AH435" s="563">
        <v>638675</v>
      </c>
      <c r="AI435" s="565">
        <f t="shared" si="13"/>
        <v>0.53424657534246578</v>
      </c>
      <c r="AJ435" s="565">
        <v>6.0027397260274</v>
      </c>
      <c r="AK435" s="566">
        <v>5.3600000000000002E-2</v>
      </c>
      <c r="AL435" s="567">
        <f t="shared" si="14"/>
        <v>0.53424657534246578</v>
      </c>
      <c r="AM435" s="567">
        <v>6.0027397260274</v>
      </c>
      <c r="AN435" s="568">
        <v>5.3600000000000002E-2</v>
      </c>
      <c r="AO435" s="562" t="s">
        <v>977</v>
      </c>
      <c r="AP435" s="562" t="s">
        <v>978</v>
      </c>
    </row>
    <row r="436" spans="1:42" s="562" customFormat="1" ht="12" x14ac:dyDescent="0.25">
      <c r="A436" s="562" t="s">
        <v>1594</v>
      </c>
      <c r="B436" s="562" t="s">
        <v>1593</v>
      </c>
      <c r="C436" s="562">
        <v>7</v>
      </c>
      <c r="D436" s="562" t="s">
        <v>30</v>
      </c>
      <c r="E436" s="562" t="s">
        <v>958</v>
      </c>
      <c r="F436" s="562" t="s">
        <v>959</v>
      </c>
      <c r="G436" s="562" t="s">
        <v>1207</v>
      </c>
      <c r="H436" s="562" t="s">
        <v>974</v>
      </c>
      <c r="I436" s="562" t="s">
        <v>1208</v>
      </c>
      <c r="J436" s="562" t="s">
        <v>4998</v>
      </c>
      <c r="K436" s="562" t="s">
        <v>1209</v>
      </c>
      <c r="L436" s="562" t="s">
        <v>964</v>
      </c>
      <c r="M436" s="562" t="s">
        <v>970</v>
      </c>
      <c r="N436" s="562">
        <v>1</v>
      </c>
      <c r="O436" s="562">
        <v>1</v>
      </c>
      <c r="P436" s="562">
        <v>1</v>
      </c>
      <c r="Q436" s="562">
        <v>1</v>
      </c>
      <c r="R436" s="562">
        <v>1</v>
      </c>
      <c r="S436" s="562">
        <v>1</v>
      </c>
      <c r="T436" s="562">
        <v>0</v>
      </c>
      <c r="U436" s="562">
        <v>0</v>
      </c>
      <c r="V436" s="562">
        <v>0</v>
      </c>
      <c r="W436" s="563">
        <v>1091500</v>
      </c>
      <c r="X436" s="563">
        <v>0</v>
      </c>
      <c r="Y436" s="563">
        <v>0</v>
      </c>
      <c r="Z436" s="563">
        <v>5130.05</v>
      </c>
      <c r="AA436" s="563">
        <v>0</v>
      </c>
      <c r="AB436" s="563">
        <v>0</v>
      </c>
      <c r="AC436" s="563">
        <v>0</v>
      </c>
      <c r="AD436" s="563"/>
      <c r="AE436" s="563">
        <v>1091500</v>
      </c>
      <c r="AF436" s="564">
        <v>44085</v>
      </c>
      <c r="AG436" s="564">
        <v>46641</v>
      </c>
      <c r="AH436" s="563">
        <v>1091500</v>
      </c>
      <c r="AI436" s="565">
        <f t="shared" si="13"/>
        <v>1.5342465753424657</v>
      </c>
      <c r="AJ436" s="565">
        <v>7.0027397260274</v>
      </c>
      <c r="AK436" s="566">
        <v>5.6399999999999999E-2</v>
      </c>
      <c r="AL436" s="567">
        <f t="shared" si="14"/>
        <v>1.5342465753424657</v>
      </c>
      <c r="AM436" s="567">
        <v>7.0027397260274</v>
      </c>
      <c r="AN436" s="568">
        <v>5.6399999999999999E-2</v>
      </c>
      <c r="AO436" s="562" t="s">
        <v>977</v>
      </c>
      <c r="AP436" s="562" t="s">
        <v>978</v>
      </c>
    </row>
    <row r="437" spans="1:42" s="562" customFormat="1" ht="12" x14ac:dyDescent="0.25">
      <c r="A437" s="562" t="s">
        <v>1595</v>
      </c>
      <c r="B437" s="562" t="s">
        <v>1593</v>
      </c>
      <c r="C437" s="562">
        <v>8</v>
      </c>
      <c r="D437" s="562" t="s">
        <v>30</v>
      </c>
      <c r="E437" s="562" t="s">
        <v>958</v>
      </c>
      <c r="F437" s="562" t="s">
        <v>959</v>
      </c>
      <c r="G437" s="562" t="s">
        <v>1207</v>
      </c>
      <c r="H437" s="562" t="s">
        <v>974</v>
      </c>
      <c r="I437" s="562" t="s">
        <v>1208</v>
      </c>
      <c r="J437" s="562" t="s">
        <v>4998</v>
      </c>
      <c r="K437" s="562" t="s">
        <v>1209</v>
      </c>
      <c r="L437" s="562" t="s">
        <v>964</v>
      </c>
      <c r="M437" s="562" t="s">
        <v>970</v>
      </c>
      <c r="N437" s="562">
        <v>1</v>
      </c>
      <c r="O437" s="562">
        <v>1</v>
      </c>
      <c r="P437" s="562">
        <v>1</v>
      </c>
      <c r="Q437" s="562">
        <v>1</v>
      </c>
      <c r="R437" s="562">
        <v>1</v>
      </c>
      <c r="S437" s="562">
        <v>1</v>
      </c>
      <c r="T437" s="562">
        <v>0</v>
      </c>
      <c r="U437" s="562">
        <v>0</v>
      </c>
      <c r="V437" s="562">
        <v>0</v>
      </c>
      <c r="W437" s="563">
        <v>698412.5</v>
      </c>
      <c r="X437" s="563">
        <v>0</v>
      </c>
      <c r="Y437" s="563">
        <v>0</v>
      </c>
      <c r="Z437" s="563">
        <v>3451.32</v>
      </c>
      <c r="AA437" s="563">
        <v>0</v>
      </c>
      <c r="AB437" s="563">
        <v>0</v>
      </c>
      <c r="AC437" s="563">
        <v>0</v>
      </c>
      <c r="AD437" s="563"/>
      <c r="AE437" s="563">
        <v>698412.5</v>
      </c>
      <c r="AF437" s="564">
        <v>44085</v>
      </c>
      <c r="AG437" s="564">
        <v>47007</v>
      </c>
      <c r="AH437" s="563">
        <v>698412.5</v>
      </c>
      <c r="AI437" s="565">
        <f t="shared" si="13"/>
        <v>2.536986301369863</v>
      </c>
      <c r="AJ437" s="565">
        <v>8.0054794520547894</v>
      </c>
      <c r="AK437" s="566">
        <v>5.9299999999999999E-2</v>
      </c>
      <c r="AL437" s="567">
        <f t="shared" si="14"/>
        <v>2.536986301369863</v>
      </c>
      <c r="AM437" s="567">
        <v>8.0054794520547894</v>
      </c>
      <c r="AN437" s="568">
        <v>5.9299999999999999E-2</v>
      </c>
      <c r="AO437" s="562" t="s">
        <v>977</v>
      </c>
      <c r="AP437" s="562" t="s">
        <v>978</v>
      </c>
    </row>
    <row r="438" spans="1:42" s="562" customFormat="1" ht="12" x14ac:dyDescent="0.25">
      <c r="A438" s="562" t="s">
        <v>1596</v>
      </c>
      <c r="B438" s="562" t="s">
        <v>1593</v>
      </c>
      <c r="C438" s="562">
        <v>9</v>
      </c>
      <c r="D438" s="562" t="s">
        <v>30</v>
      </c>
      <c r="E438" s="562" t="s">
        <v>958</v>
      </c>
      <c r="F438" s="562" t="s">
        <v>959</v>
      </c>
      <c r="G438" s="562" t="s">
        <v>1207</v>
      </c>
      <c r="H438" s="562" t="s">
        <v>974</v>
      </c>
      <c r="I438" s="562" t="s">
        <v>1208</v>
      </c>
      <c r="J438" s="562" t="s">
        <v>4998</v>
      </c>
      <c r="K438" s="562" t="s">
        <v>1209</v>
      </c>
      <c r="L438" s="562" t="s">
        <v>964</v>
      </c>
      <c r="M438" s="562" t="s">
        <v>970</v>
      </c>
      <c r="N438" s="562">
        <v>1</v>
      </c>
      <c r="O438" s="562">
        <v>1</v>
      </c>
      <c r="P438" s="562">
        <v>1</v>
      </c>
      <c r="Q438" s="562">
        <v>1</v>
      </c>
      <c r="R438" s="562">
        <v>1</v>
      </c>
      <c r="S438" s="562">
        <v>1</v>
      </c>
      <c r="T438" s="562">
        <v>0</v>
      </c>
      <c r="U438" s="562">
        <v>0</v>
      </c>
      <c r="V438" s="562">
        <v>0</v>
      </c>
      <c r="W438" s="563">
        <v>1217612.5</v>
      </c>
      <c r="X438" s="563">
        <v>0</v>
      </c>
      <c r="Y438" s="563">
        <v>0</v>
      </c>
      <c r="Z438" s="563">
        <v>6301.14</v>
      </c>
      <c r="AA438" s="563">
        <v>0</v>
      </c>
      <c r="AB438" s="563">
        <v>0</v>
      </c>
      <c r="AC438" s="563">
        <v>0</v>
      </c>
      <c r="AD438" s="563"/>
      <c r="AE438" s="563">
        <v>1217612.5</v>
      </c>
      <c r="AF438" s="564">
        <v>44085</v>
      </c>
      <c r="AG438" s="564">
        <v>47372</v>
      </c>
      <c r="AH438" s="563">
        <v>1217612.5</v>
      </c>
      <c r="AI438" s="565">
        <f t="shared" si="13"/>
        <v>3.536986301369863</v>
      </c>
      <c r="AJ438" s="565">
        <v>9.0054794520547894</v>
      </c>
      <c r="AK438" s="566">
        <v>6.2100000000000002E-2</v>
      </c>
      <c r="AL438" s="567">
        <f t="shared" si="14"/>
        <v>3.536986301369863</v>
      </c>
      <c r="AM438" s="567">
        <v>9.0054794520547894</v>
      </c>
      <c r="AN438" s="568">
        <v>6.2100000000000002E-2</v>
      </c>
      <c r="AO438" s="562" t="s">
        <v>977</v>
      </c>
      <c r="AP438" s="562" t="s">
        <v>978</v>
      </c>
    </row>
    <row r="439" spans="1:42" s="562" customFormat="1" ht="12" x14ac:dyDescent="0.25">
      <c r="A439" s="562" t="s">
        <v>1597</v>
      </c>
      <c r="B439" s="562" t="s">
        <v>1593</v>
      </c>
      <c r="C439" s="562">
        <v>10</v>
      </c>
      <c r="D439" s="562" t="s">
        <v>30</v>
      </c>
      <c r="E439" s="562" t="s">
        <v>958</v>
      </c>
      <c r="F439" s="562" t="s">
        <v>959</v>
      </c>
      <c r="G439" s="562" t="s">
        <v>1207</v>
      </c>
      <c r="H439" s="562" t="s">
        <v>974</v>
      </c>
      <c r="I439" s="562" t="s">
        <v>1208</v>
      </c>
      <c r="J439" s="562" t="s">
        <v>4998</v>
      </c>
      <c r="K439" s="562" t="s">
        <v>1209</v>
      </c>
      <c r="L439" s="562" t="s">
        <v>964</v>
      </c>
      <c r="M439" s="562" t="s">
        <v>970</v>
      </c>
      <c r="N439" s="562">
        <v>1</v>
      </c>
      <c r="O439" s="562">
        <v>1</v>
      </c>
      <c r="P439" s="562">
        <v>1</v>
      </c>
      <c r="Q439" s="562">
        <v>1</v>
      </c>
      <c r="R439" s="562">
        <v>1</v>
      </c>
      <c r="S439" s="562">
        <v>1</v>
      </c>
      <c r="T439" s="562">
        <v>0</v>
      </c>
      <c r="U439" s="562">
        <v>0</v>
      </c>
      <c r="V439" s="562">
        <v>0</v>
      </c>
      <c r="W439" s="563">
        <v>512562.5</v>
      </c>
      <c r="X439" s="563">
        <v>0</v>
      </c>
      <c r="Y439" s="563">
        <v>0</v>
      </c>
      <c r="Z439" s="563">
        <v>2776.38</v>
      </c>
      <c r="AA439" s="563">
        <v>0</v>
      </c>
      <c r="AB439" s="563">
        <v>0</v>
      </c>
      <c r="AC439" s="563">
        <v>0</v>
      </c>
      <c r="AD439" s="563"/>
      <c r="AE439" s="563">
        <v>512562.5</v>
      </c>
      <c r="AF439" s="564">
        <v>44085</v>
      </c>
      <c r="AG439" s="564">
        <v>47737</v>
      </c>
      <c r="AH439" s="563">
        <v>512562.5</v>
      </c>
      <c r="AI439" s="565">
        <f t="shared" si="13"/>
        <v>4.536986301369863</v>
      </c>
      <c r="AJ439" s="565">
        <v>10.0054794520548</v>
      </c>
      <c r="AK439" s="566">
        <v>6.5000000000000002E-2</v>
      </c>
      <c r="AL439" s="567">
        <f t="shared" si="14"/>
        <v>4.536986301369863</v>
      </c>
      <c r="AM439" s="567">
        <v>10.0054794520548</v>
      </c>
      <c r="AN439" s="568">
        <v>6.5000000000000002E-2</v>
      </c>
      <c r="AO439" s="562" t="s">
        <v>977</v>
      </c>
      <c r="AP439" s="562" t="s">
        <v>978</v>
      </c>
    </row>
    <row r="440" spans="1:42" s="562" customFormat="1" ht="12" x14ac:dyDescent="0.25">
      <c r="A440" s="562" t="s">
        <v>1738</v>
      </c>
      <c r="B440" s="562" t="s">
        <v>1739</v>
      </c>
      <c r="C440" s="562">
        <v>1</v>
      </c>
      <c r="D440" s="562" t="s">
        <v>30</v>
      </c>
      <c r="E440" s="562" t="s">
        <v>958</v>
      </c>
      <c r="F440" s="562" t="s">
        <v>959</v>
      </c>
      <c r="G440" s="562" t="s">
        <v>1727</v>
      </c>
      <c r="H440" s="562" t="s">
        <v>1660</v>
      </c>
      <c r="I440" s="562" t="s">
        <v>1661</v>
      </c>
      <c r="J440" s="562" t="s">
        <v>1662</v>
      </c>
      <c r="K440" s="562" t="s">
        <v>1740</v>
      </c>
      <c r="L440" s="562" t="s">
        <v>964</v>
      </c>
      <c r="M440" s="562" t="s">
        <v>970</v>
      </c>
      <c r="N440" s="562">
        <v>1</v>
      </c>
      <c r="O440" s="562">
        <v>1</v>
      </c>
      <c r="P440" s="562">
        <v>1</v>
      </c>
      <c r="Q440" s="562">
        <v>0</v>
      </c>
      <c r="R440" s="562">
        <v>0</v>
      </c>
      <c r="S440" s="562">
        <v>1</v>
      </c>
      <c r="T440" s="562">
        <v>1</v>
      </c>
      <c r="U440" s="562">
        <v>1</v>
      </c>
      <c r="V440" s="562">
        <v>0</v>
      </c>
      <c r="W440" s="563">
        <v>2712598.82</v>
      </c>
      <c r="X440" s="563">
        <v>0</v>
      </c>
      <c r="Y440" s="563">
        <v>0</v>
      </c>
      <c r="Z440" s="563">
        <v>102376.19</v>
      </c>
      <c r="AA440" s="563">
        <v>0</v>
      </c>
      <c r="AB440" s="563">
        <v>0</v>
      </c>
      <c r="AC440" s="563">
        <v>0</v>
      </c>
      <c r="AD440" s="563"/>
      <c r="AE440" s="563">
        <v>2712598.82</v>
      </c>
      <c r="AF440" s="564">
        <v>44050</v>
      </c>
      <c r="AG440" s="564">
        <v>46606</v>
      </c>
      <c r="AH440" s="563">
        <v>2712598.82</v>
      </c>
      <c r="AI440" s="565">
        <f t="shared" si="13"/>
        <v>1.4383561643835616</v>
      </c>
      <c r="AJ440" s="565">
        <v>7.0027397260274</v>
      </c>
      <c r="AK440" s="566">
        <v>7.5481999999999994E-2</v>
      </c>
      <c r="AL440" s="567">
        <f t="shared" si="14"/>
        <v>1.4383561643835616</v>
      </c>
      <c r="AM440" s="567">
        <v>7.0027397260274</v>
      </c>
      <c r="AN440" s="568">
        <v>7.5481999999999994E-2</v>
      </c>
      <c r="AO440" s="562" t="s">
        <v>977</v>
      </c>
      <c r="AP440" s="562" t="s">
        <v>978</v>
      </c>
    </row>
    <row r="441" spans="1:42" s="562" customFormat="1" ht="12" x14ac:dyDescent="0.25">
      <c r="A441" s="562" t="s">
        <v>1121</v>
      </c>
      <c r="B441" s="562" t="s">
        <v>1122</v>
      </c>
      <c r="C441" s="562">
        <v>1</v>
      </c>
      <c r="D441" s="562" t="s">
        <v>30</v>
      </c>
      <c r="E441" s="562" t="s">
        <v>958</v>
      </c>
      <c r="F441" s="562" t="s">
        <v>959</v>
      </c>
      <c r="G441" s="562" t="s">
        <v>973</v>
      </c>
      <c r="H441" s="562" t="s">
        <v>974</v>
      </c>
      <c r="I441" s="562" t="s">
        <v>975</v>
      </c>
      <c r="J441" s="562" t="s">
        <v>4998</v>
      </c>
      <c r="K441" s="562" t="s">
        <v>976</v>
      </c>
      <c r="L441" s="562" t="s">
        <v>964</v>
      </c>
      <c r="M441" s="562" t="s">
        <v>970</v>
      </c>
      <c r="N441" s="562">
        <v>1</v>
      </c>
      <c r="O441" s="562">
        <v>1</v>
      </c>
      <c r="P441" s="562">
        <v>1</v>
      </c>
      <c r="Q441" s="562">
        <v>1</v>
      </c>
      <c r="R441" s="562">
        <v>1</v>
      </c>
      <c r="S441" s="562">
        <v>1</v>
      </c>
      <c r="T441" s="562">
        <v>0</v>
      </c>
      <c r="U441" s="562">
        <v>0</v>
      </c>
      <c r="V441" s="562">
        <v>0</v>
      </c>
      <c r="W441" s="563">
        <v>299827.17</v>
      </c>
      <c r="X441" s="563">
        <v>0</v>
      </c>
      <c r="Y441" s="563">
        <v>0</v>
      </c>
      <c r="Z441" s="563">
        <v>11315.78</v>
      </c>
      <c r="AA441" s="563">
        <v>0</v>
      </c>
      <c r="AB441" s="563">
        <v>0</v>
      </c>
      <c r="AC441" s="563">
        <v>0</v>
      </c>
      <c r="AD441" s="563"/>
      <c r="AE441" s="563">
        <v>299827.17</v>
      </c>
      <c r="AF441" s="564">
        <v>44050</v>
      </c>
      <c r="AG441" s="564">
        <v>46606</v>
      </c>
      <c r="AH441" s="563">
        <v>299827.17</v>
      </c>
      <c r="AI441" s="565">
        <f t="shared" si="13"/>
        <v>1.4383561643835616</v>
      </c>
      <c r="AJ441" s="565">
        <v>7.0027397260274</v>
      </c>
      <c r="AK441" s="566">
        <v>7.5481999999999994E-2</v>
      </c>
      <c r="AL441" s="567">
        <f t="shared" si="14"/>
        <v>1.4383561643835616</v>
      </c>
      <c r="AM441" s="567">
        <v>7.0027397260274</v>
      </c>
      <c r="AN441" s="568">
        <v>7.5481999999999994E-2</v>
      </c>
      <c r="AO441" s="562" t="s">
        <v>977</v>
      </c>
      <c r="AP441" s="562" t="s">
        <v>978</v>
      </c>
    </row>
    <row r="442" spans="1:42" s="562" customFormat="1" ht="12" x14ac:dyDescent="0.25">
      <c r="A442" s="562" t="s">
        <v>1689</v>
      </c>
      <c r="B442" s="562" t="s">
        <v>1690</v>
      </c>
      <c r="C442" s="562">
        <v>1</v>
      </c>
      <c r="D442" s="562" t="s">
        <v>30</v>
      </c>
      <c r="E442" s="562" t="s">
        <v>958</v>
      </c>
      <c r="F442" s="562" t="s">
        <v>959</v>
      </c>
      <c r="G442" s="562" t="s">
        <v>1659</v>
      </c>
      <c r="H442" s="562" t="s">
        <v>1660</v>
      </c>
      <c r="I442" s="562" t="s">
        <v>1661</v>
      </c>
      <c r="J442" s="562" t="s">
        <v>1662</v>
      </c>
      <c r="K442" s="562" t="s">
        <v>1663</v>
      </c>
      <c r="L442" s="562" t="s">
        <v>964</v>
      </c>
      <c r="M442" s="562" t="s">
        <v>970</v>
      </c>
      <c r="N442" s="562">
        <v>1</v>
      </c>
      <c r="O442" s="562">
        <v>1</v>
      </c>
      <c r="P442" s="562">
        <v>1</v>
      </c>
      <c r="Q442" s="562">
        <v>0</v>
      </c>
      <c r="R442" s="562">
        <v>0</v>
      </c>
      <c r="S442" s="562">
        <v>1</v>
      </c>
      <c r="T442" s="562">
        <v>1</v>
      </c>
      <c r="U442" s="562">
        <v>1</v>
      </c>
      <c r="V442" s="562">
        <v>0</v>
      </c>
      <c r="W442" s="563">
        <v>49457562.909999996</v>
      </c>
      <c r="X442" s="563">
        <v>0</v>
      </c>
      <c r="Y442" s="563">
        <v>0</v>
      </c>
      <c r="Z442" s="563">
        <v>1866577.88</v>
      </c>
      <c r="AA442" s="563">
        <v>0</v>
      </c>
      <c r="AB442" s="563">
        <v>0</v>
      </c>
      <c r="AC442" s="563">
        <v>0</v>
      </c>
      <c r="AD442" s="563"/>
      <c r="AE442" s="563">
        <v>49457562.909999996</v>
      </c>
      <c r="AF442" s="564">
        <v>44050</v>
      </c>
      <c r="AG442" s="564">
        <v>46606</v>
      </c>
      <c r="AH442" s="563">
        <v>49457562.909999996</v>
      </c>
      <c r="AI442" s="565">
        <f t="shared" si="13"/>
        <v>1.4383561643835616</v>
      </c>
      <c r="AJ442" s="565">
        <v>7.0027397260274</v>
      </c>
      <c r="AK442" s="566">
        <v>7.5481999999999994E-2</v>
      </c>
      <c r="AL442" s="567">
        <f t="shared" si="14"/>
        <v>1.4383561643835616</v>
      </c>
      <c r="AM442" s="567">
        <v>7.0027397260274</v>
      </c>
      <c r="AN442" s="568">
        <v>7.5481999999999994E-2</v>
      </c>
      <c r="AO442" s="562" t="s">
        <v>977</v>
      </c>
      <c r="AP442" s="562" t="s">
        <v>978</v>
      </c>
    </row>
    <row r="443" spans="1:42" s="562" customFormat="1" ht="12" x14ac:dyDescent="0.25">
      <c r="A443" s="562" t="s">
        <v>1123</v>
      </c>
      <c r="B443" s="562" t="s">
        <v>1124</v>
      </c>
      <c r="C443" s="562">
        <v>1</v>
      </c>
      <c r="D443" s="562" t="s">
        <v>30</v>
      </c>
      <c r="E443" s="562" t="s">
        <v>958</v>
      </c>
      <c r="F443" s="562" t="s">
        <v>959</v>
      </c>
      <c r="G443" s="562" t="s">
        <v>973</v>
      </c>
      <c r="H443" s="562" t="s">
        <v>974</v>
      </c>
      <c r="I443" s="562" t="s">
        <v>975</v>
      </c>
      <c r="J443" s="562" t="s">
        <v>4998</v>
      </c>
      <c r="K443" s="562" t="s">
        <v>976</v>
      </c>
      <c r="L443" s="562" t="s">
        <v>964</v>
      </c>
      <c r="M443" s="562" t="s">
        <v>970</v>
      </c>
      <c r="N443" s="562">
        <v>1</v>
      </c>
      <c r="O443" s="562">
        <v>1</v>
      </c>
      <c r="P443" s="562">
        <v>1</v>
      </c>
      <c r="Q443" s="562">
        <v>1</v>
      </c>
      <c r="R443" s="562">
        <v>1</v>
      </c>
      <c r="S443" s="562">
        <v>1</v>
      </c>
      <c r="T443" s="562">
        <v>0</v>
      </c>
      <c r="U443" s="562">
        <v>0</v>
      </c>
      <c r="V443" s="562">
        <v>0</v>
      </c>
      <c r="W443" s="563">
        <v>997719.94</v>
      </c>
      <c r="X443" s="563">
        <v>0</v>
      </c>
      <c r="Y443" s="563">
        <v>0</v>
      </c>
      <c r="Z443" s="563">
        <v>37654.949999999997</v>
      </c>
      <c r="AA443" s="563">
        <v>0</v>
      </c>
      <c r="AB443" s="563">
        <v>0</v>
      </c>
      <c r="AC443" s="563">
        <v>0</v>
      </c>
      <c r="AD443" s="563"/>
      <c r="AE443" s="563">
        <v>997719.94</v>
      </c>
      <c r="AF443" s="564">
        <v>44050</v>
      </c>
      <c r="AG443" s="564">
        <v>46606</v>
      </c>
      <c r="AH443" s="563">
        <v>997719.94</v>
      </c>
      <c r="AI443" s="565">
        <f t="shared" si="13"/>
        <v>1.4383561643835616</v>
      </c>
      <c r="AJ443" s="565">
        <v>7.0027397260274</v>
      </c>
      <c r="AK443" s="566">
        <v>7.5481999999999994E-2</v>
      </c>
      <c r="AL443" s="567">
        <f t="shared" si="14"/>
        <v>1.4383561643835616</v>
      </c>
      <c r="AM443" s="567">
        <v>7.0027397260274</v>
      </c>
      <c r="AN443" s="568">
        <v>7.5481999999999994E-2</v>
      </c>
      <c r="AO443" s="562" t="s">
        <v>977</v>
      </c>
      <c r="AP443" s="562" t="s">
        <v>978</v>
      </c>
    </row>
    <row r="444" spans="1:42" s="562" customFormat="1" ht="12" x14ac:dyDescent="0.25">
      <c r="A444" s="562" t="s">
        <v>1125</v>
      </c>
      <c r="B444" s="562" t="s">
        <v>1126</v>
      </c>
      <c r="C444" s="562">
        <v>1</v>
      </c>
      <c r="D444" s="562" t="s">
        <v>30</v>
      </c>
      <c r="E444" s="562" t="s">
        <v>958</v>
      </c>
      <c r="F444" s="562" t="s">
        <v>959</v>
      </c>
      <c r="G444" s="562" t="s">
        <v>973</v>
      </c>
      <c r="H444" s="562" t="s">
        <v>974</v>
      </c>
      <c r="I444" s="562" t="s">
        <v>975</v>
      </c>
      <c r="J444" s="562" t="s">
        <v>4998</v>
      </c>
      <c r="K444" s="562" t="s">
        <v>976</v>
      </c>
      <c r="L444" s="562" t="s">
        <v>964</v>
      </c>
      <c r="M444" s="562" t="s">
        <v>970</v>
      </c>
      <c r="N444" s="562">
        <v>1</v>
      </c>
      <c r="O444" s="562">
        <v>1</v>
      </c>
      <c r="P444" s="562">
        <v>1</v>
      </c>
      <c r="Q444" s="562">
        <v>1</v>
      </c>
      <c r="R444" s="562">
        <v>1</v>
      </c>
      <c r="S444" s="562">
        <v>1</v>
      </c>
      <c r="T444" s="562">
        <v>0</v>
      </c>
      <c r="U444" s="562">
        <v>0</v>
      </c>
      <c r="V444" s="562">
        <v>0</v>
      </c>
      <c r="W444" s="563">
        <v>511899.23</v>
      </c>
      <c r="X444" s="563">
        <v>0</v>
      </c>
      <c r="Y444" s="563">
        <v>0</v>
      </c>
      <c r="Z444" s="563">
        <v>19319.59</v>
      </c>
      <c r="AA444" s="563">
        <v>0</v>
      </c>
      <c r="AB444" s="563">
        <v>0</v>
      </c>
      <c r="AC444" s="563">
        <v>0</v>
      </c>
      <c r="AD444" s="563"/>
      <c r="AE444" s="563">
        <v>511899.23</v>
      </c>
      <c r="AF444" s="564">
        <v>44050</v>
      </c>
      <c r="AG444" s="564">
        <v>46606</v>
      </c>
      <c r="AH444" s="563">
        <v>511899.23</v>
      </c>
      <c r="AI444" s="565">
        <f t="shared" si="13"/>
        <v>1.4383561643835616</v>
      </c>
      <c r="AJ444" s="565">
        <v>7.0027397260274</v>
      </c>
      <c r="AK444" s="566">
        <v>7.5481999999999994E-2</v>
      </c>
      <c r="AL444" s="567">
        <f t="shared" si="14"/>
        <v>1.4383561643835616</v>
      </c>
      <c r="AM444" s="567">
        <v>7.0027397260274</v>
      </c>
      <c r="AN444" s="568">
        <v>7.5481999999999994E-2</v>
      </c>
      <c r="AO444" s="562" t="s">
        <v>977</v>
      </c>
      <c r="AP444" s="562" t="s">
        <v>978</v>
      </c>
    </row>
    <row r="445" spans="1:42" s="562" customFormat="1" ht="12" x14ac:dyDescent="0.25">
      <c r="A445" s="562" t="s">
        <v>1127</v>
      </c>
      <c r="B445" s="562" t="s">
        <v>1128</v>
      </c>
      <c r="C445" s="562">
        <v>1</v>
      </c>
      <c r="D445" s="562" t="s">
        <v>30</v>
      </c>
      <c r="E445" s="562" t="s">
        <v>958</v>
      </c>
      <c r="F445" s="562" t="s">
        <v>959</v>
      </c>
      <c r="G445" s="562" t="s">
        <v>973</v>
      </c>
      <c r="H445" s="562" t="s">
        <v>974</v>
      </c>
      <c r="I445" s="562" t="s">
        <v>975</v>
      </c>
      <c r="J445" s="562" t="s">
        <v>4998</v>
      </c>
      <c r="K445" s="562" t="s">
        <v>976</v>
      </c>
      <c r="L445" s="562" t="s">
        <v>964</v>
      </c>
      <c r="M445" s="562" t="s">
        <v>970</v>
      </c>
      <c r="N445" s="562">
        <v>1</v>
      </c>
      <c r="O445" s="562">
        <v>1</v>
      </c>
      <c r="P445" s="562">
        <v>1</v>
      </c>
      <c r="Q445" s="562">
        <v>1</v>
      </c>
      <c r="R445" s="562">
        <v>1</v>
      </c>
      <c r="S445" s="562">
        <v>1</v>
      </c>
      <c r="T445" s="562">
        <v>0</v>
      </c>
      <c r="U445" s="562">
        <v>0</v>
      </c>
      <c r="V445" s="562">
        <v>0</v>
      </c>
      <c r="W445" s="563">
        <v>1686321.15</v>
      </c>
      <c r="X445" s="563">
        <v>0</v>
      </c>
      <c r="Y445" s="563">
        <v>0</v>
      </c>
      <c r="Z445" s="563">
        <v>63643.45</v>
      </c>
      <c r="AA445" s="563">
        <v>0</v>
      </c>
      <c r="AB445" s="563">
        <v>0</v>
      </c>
      <c r="AC445" s="563">
        <v>0</v>
      </c>
      <c r="AD445" s="563"/>
      <c r="AE445" s="563">
        <v>1686321.15</v>
      </c>
      <c r="AF445" s="564">
        <v>44050</v>
      </c>
      <c r="AG445" s="564">
        <v>46606</v>
      </c>
      <c r="AH445" s="563">
        <v>1686321.15</v>
      </c>
      <c r="AI445" s="565">
        <f t="shared" si="13"/>
        <v>1.4383561643835616</v>
      </c>
      <c r="AJ445" s="565">
        <v>7.0027397260274</v>
      </c>
      <c r="AK445" s="566">
        <v>7.5481999999999994E-2</v>
      </c>
      <c r="AL445" s="567">
        <f t="shared" si="14"/>
        <v>1.4383561643835616</v>
      </c>
      <c r="AM445" s="567">
        <v>7.0027397260274</v>
      </c>
      <c r="AN445" s="568">
        <v>7.5481999999999994E-2</v>
      </c>
      <c r="AO445" s="562" t="s">
        <v>977</v>
      </c>
      <c r="AP445" s="562" t="s">
        <v>978</v>
      </c>
    </row>
    <row r="446" spans="1:42" s="562" customFormat="1" ht="12" x14ac:dyDescent="0.25">
      <c r="A446" s="562" t="s">
        <v>1691</v>
      </c>
      <c r="B446" s="562" t="s">
        <v>1692</v>
      </c>
      <c r="C446" s="562">
        <v>1</v>
      </c>
      <c r="D446" s="562" t="s">
        <v>30</v>
      </c>
      <c r="E446" s="562" t="s">
        <v>958</v>
      </c>
      <c r="F446" s="562" t="s">
        <v>959</v>
      </c>
      <c r="G446" s="562" t="s">
        <v>1659</v>
      </c>
      <c r="H446" s="562" t="s">
        <v>1660</v>
      </c>
      <c r="I446" s="562" t="s">
        <v>1661</v>
      </c>
      <c r="J446" s="562" t="s">
        <v>1662</v>
      </c>
      <c r="K446" s="562" t="s">
        <v>1663</v>
      </c>
      <c r="L446" s="562" t="s">
        <v>964</v>
      </c>
      <c r="M446" s="562" t="s">
        <v>970</v>
      </c>
      <c r="N446" s="562">
        <v>1</v>
      </c>
      <c r="O446" s="562">
        <v>1</v>
      </c>
      <c r="P446" s="562">
        <v>1</v>
      </c>
      <c r="Q446" s="562">
        <v>0</v>
      </c>
      <c r="R446" s="562">
        <v>0</v>
      </c>
      <c r="S446" s="562">
        <v>1</v>
      </c>
      <c r="T446" s="562">
        <v>1</v>
      </c>
      <c r="U446" s="562">
        <v>1</v>
      </c>
      <c r="V446" s="562">
        <v>0</v>
      </c>
      <c r="W446" s="563">
        <v>198155650.84999999</v>
      </c>
      <c r="X446" s="563">
        <v>0</v>
      </c>
      <c r="Y446" s="563">
        <v>0</v>
      </c>
      <c r="Z446" s="563">
        <v>0</v>
      </c>
      <c r="AA446" s="563">
        <v>0</v>
      </c>
      <c r="AB446" s="563">
        <v>0</v>
      </c>
      <c r="AC446" s="563">
        <v>0</v>
      </c>
      <c r="AD446" s="563"/>
      <c r="AE446" s="563">
        <v>198155650.84999999</v>
      </c>
      <c r="AF446" s="564">
        <v>44130</v>
      </c>
      <c r="AG446" s="564">
        <v>47782</v>
      </c>
      <c r="AH446" s="563">
        <v>198155650.84999999</v>
      </c>
      <c r="AI446" s="565">
        <f t="shared" si="13"/>
        <v>4.6602739726027398</v>
      </c>
      <c r="AJ446" s="565">
        <v>10.0054794520548</v>
      </c>
      <c r="AK446" s="566">
        <v>7.8262999999999999E-2</v>
      </c>
      <c r="AL446" s="567">
        <f t="shared" si="14"/>
        <v>4.6602739726027398</v>
      </c>
      <c r="AM446" s="567">
        <v>10.0054794520548</v>
      </c>
      <c r="AN446" s="568">
        <v>7.8262999999999999E-2</v>
      </c>
      <c r="AO446" s="562" t="s">
        <v>977</v>
      </c>
      <c r="AP446" s="562" t="s">
        <v>978</v>
      </c>
    </row>
    <row r="447" spans="1:42" s="562" customFormat="1" ht="12" x14ac:dyDescent="0.25">
      <c r="A447" s="562" t="s">
        <v>1693</v>
      </c>
      <c r="B447" s="562" t="s">
        <v>1694</v>
      </c>
      <c r="C447" s="562">
        <v>1</v>
      </c>
      <c r="D447" s="562" t="s">
        <v>30</v>
      </c>
      <c r="E447" s="562" t="s">
        <v>958</v>
      </c>
      <c r="F447" s="562" t="s">
        <v>959</v>
      </c>
      <c r="G447" s="562" t="s">
        <v>1659</v>
      </c>
      <c r="H447" s="562" t="s">
        <v>1660</v>
      </c>
      <c r="I447" s="562" t="s">
        <v>1661</v>
      </c>
      <c r="J447" s="562" t="s">
        <v>1662</v>
      </c>
      <c r="K447" s="562" t="s">
        <v>1663</v>
      </c>
      <c r="L447" s="562" t="s">
        <v>964</v>
      </c>
      <c r="M447" s="562" t="s">
        <v>970</v>
      </c>
      <c r="N447" s="562">
        <v>1</v>
      </c>
      <c r="O447" s="562">
        <v>1</v>
      </c>
      <c r="P447" s="562">
        <v>1</v>
      </c>
      <c r="Q447" s="562">
        <v>0</v>
      </c>
      <c r="R447" s="562">
        <v>0</v>
      </c>
      <c r="S447" s="562">
        <v>1</v>
      </c>
      <c r="T447" s="562">
        <v>1</v>
      </c>
      <c r="U447" s="562">
        <v>1</v>
      </c>
      <c r="V447" s="562">
        <v>0</v>
      </c>
      <c r="W447" s="563">
        <v>185351572.81999999</v>
      </c>
      <c r="X447" s="563">
        <v>0</v>
      </c>
      <c r="Y447" s="563">
        <v>0</v>
      </c>
      <c r="Z447" s="563">
        <v>0</v>
      </c>
      <c r="AA447" s="563">
        <v>0</v>
      </c>
      <c r="AB447" s="563">
        <v>0</v>
      </c>
      <c r="AC447" s="563">
        <v>0</v>
      </c>
      <c r="AD447" s="563"/>
      <c r="AE447" s="563">
        <v>185351572.81999999</v>
      </c>
      <c r="AF447" s="564">
        <v>44130</v>
      </c>
      <c r="AG447" s="564">
        <v>47782</v>
      </c>
      <c r="AH447" s="563">
        <v>185351572.81999999</v>
      </c>
      <c r="AI447" s="565">
        <f t="shared" si="13"/>
        <v>4.6602739726027398</v>
      </c>
      <c r="AJ447" s="565">
        <v>10.0054794520548</v>
      </c>
      <c r="AK447" s="566">
        <v>7.8262999999999999E-2</v>
      </c>
      <c r="AL447" s="567">
        <f t="shared" si="14"/>
        <v>4.6602739726027398</v>
      </c>
      <c r="AM447" s="567">
        <v>10.0054794520548</v>
      </c>
      <c r="AN447" s="568">
        <v>7.8262999999999999E-2</v>
      </c>
      <c r="AO447" s="562" t="s">
        <v>977</v>
      </c>
      <c r="AP447" s="562" t="s">
        <v>978</v>
      </c>
    </row>
    <row r="448" spans="1:42" s="562" customFormat="1" ht="12" x14ac:dyDescent="0.25">
      <c r="A448" s="562" t="s">
        <v>1695</v>
      </c>
      <c r="B448" s="562" t="s">
        <v>1696</v>
      </c>
      <c r="C448" s="562">
        <v>1</v>
      </c>
      <c r="D448" s="562" t="s">
        <v>30</v>
      </c>
      <c r="E448" s="562" t="s">
        <v>958</v>
      </c>
      <c r="F448" s="562" t="s">
        <v>959</v>
      </c>
      <c r="G448" s="562" t="s">
        <v>1659</v>
      </c>
      <c r="H448" s="562" t="s">
        <v>1660</v>
      </c>
      <c r="I448" s="562" t="s">
        <v>1661</v>
      </c>
      <c r="J448" s="562" t="s">
        <v>1662</v>
      </c>
      <c r="K448" s="562" t="s">
        <v>1663</v>
      </c>
      <c r="L448" s="562" t="s">
        <v>964</v>
      </c>
      <c r="M448" s="562" t="s">
        <v>970</v>
      </c>
      <c r="N448" s="562">
        <v>1</v>
      </c>
      <c r="O448" s="562">
        <v>1</v>
      </c>
      <c r="P448" s="562">
        <v>1</v>
      </c>
      <c r="Q448" s="562">
        <v>0</v>
      </c>
      <c r="R448" s="562">
        <v>0</v>
      </c>
      <c r="S448" s="562">
        <v>1</v>
      </c>
      <c r="T448" s="562">
        <v>1</v>
      </c>
      <c r="U448" s="562">
        <v>1</v>
      </c>
      <c r="V448" s="562">
        <v>0</v>
      </c>
      <c r="W448" s="563">
        <v>123673164.18000001</v>
      </c>
      <c r="X448" s="563">
        <v>0</v>
      </c>
      <c r="Y448" s="563">
        <v>0</v>
      </c>
      <c r="Z448" s="563">
        <v>0</v>
      </c>
      <c r="AA448" s="563">
        <v>0</v>
      </c>
      <c r="AB448" s="563">
        <v>0</v>
      </c>
      <c r="AC448" s="563">
        <v>0</v>
      </c>
      <c r="AD448" s="563"/>
      <c r="AE448" s="563">
        <v>123673164.18000001</v>
      </c>
      <c r="AF448" s="564">
        <v>44134</v>
      </c>
      <c r="AG448" s="564">
        <v>49612</v>
      </c>
      <c r="AH448" s="563">
        <v>123673164.18000001</v>
      </c>
      <c r="AI448" s="565">
        <f t="shared" si="13"/>
        <v>9.6739726027397257</v>
      </c>
      <c r="AJ448" s="565">
        <v>15.0082191780822</v>
      </c>
      <c r="AK448" s="566">
        <v>7.9848000000000002E-2</v>
      </c>
      <c r="AL448" s="567">
        <f t="shared" si="14"/>
        <v>9.6739726027397257</v>
      </c>
      <c r="AM448" s="567">
        <v>15.0082191780822</v>
      </c>
      <c r="AN448" s="568">
        <v>7.9848000000000002E-2</v>
      </c>
      <c r="AO448" s="562" t="s">
        <v>977</v>
      </c>
      <c r="AP448" s="562" t="s">
        <v>978</v>
      </c>
    </row>
    <row r="449" spans="1:42" s="562" customFormat="1" ht="12" x14ac:dyDescent="0.25">
      <c r="A449" s="562" t="s">
        <v>1697</v>
      </c>
      <c r="B449" s="562" t="s">
        <v>1698</v>
      </c>
      <c r="C449" s="562">
        <v>1</v>
      </c>
      <c r="D449" s="562" t="s">
        <v>30</v>
      </c>
      <c r="E449" s="562" t="s">
        <v>958</v>
      </c>
      <c r="F449" s="562" t="s">
        <v>959</v>
      </c>
      <c r="G449" s="562" t="s">
        <v>1659</v>
      </c>
      <c r="H449" s="562" t="s">
        <v>1660</v>
      </c>
      <c r="I449" s="562" t="s">
        <v>1661</v>
      </c>
      <c r="J449" s="562" t="s">
        <v>1662</v>
      </c>
      <c r="K449" s="562" t="s">
        <v>1663</v>
      </c>
      <c r="L449" s="562" t="s">
        <v>964</v>
      </c>
      <c r="M449" s="562" t="s">
        <v>970</v>
      </c>
      <c r="N449" s="562">
        <v>1</v>
      </c>
      <c r="O449" s="562">
        <v>1</v>
      </c>
      <c r="P449" s="562">
        <v>1</v>
      </c>
      <c r="Q449" s="562">
        <v>0</v>
      </c>
      <c r="R449" s="562">
        <v>0</v>
      </c>
      <c r="S449" s="562">
        <v>1</v>
      </c>
      <c r="T449" s="562">
        <v>1</v>
      </c>
      <c r="U449" s="562">
        <v>1</v>
      </c>
      <c r="V449" s="562">
        <v>0</v>
      </c>
      <c r="W449" s="563">
        <v>43259469.170000002</v>
      </c>
      <c r="X449" s="563">
        <v>0</v>
      </c>
      <c r="Y449" s="563">
        <v>0</v>
      </c>
      <c r="Z449" s="563">
        <v>0</v>
      </c>
      <c r="AA449" s="563">
        <v>0</v>
      </c>
      <c r="AB449" s="563">
        <v>0</v>
      </c>
      <c r="AC449" s="563">
        <v>0</v>
      </c>
      <c r="AD449" s="563"/>
      <c r="AE449" s="563">
        <v>43259469.170000002</v>
      </c>
      <c r="AF449" s="564">
        <v>44130</v>
      </c>
      <c r="AG449" s="564">
        <v>47782</v>
      </c>
      <c r="AH449" s="563">
        <v>43259469.170000002</v>
      </c>
      <c r="AI449" s="565">
        <f t="shared" si="13"/>
        <v>4.6602739726027398</v>
      </c>
      <c r="AJ449" s="565">
        <v>10.0054794520548</v>
      </c>
      <c r="AK449" s="566">
        <v>7.8262999999999999E-2</v>
      </c>
      <c r="AL449" s="567">
        <f t="shared" si="14"/>
        <v>4.6602739726027398</v>
      </c>
      <c r="AM449" s="567">
        <v>10.0054794520548</v>
      </c>
      <c r="AN449" s="568">
        <v>7.8262999999999999E-2</v>
      </c>
      <c r="AO449" s="562" t="s">
        <v>977</v>
      </c>
      <c r="AP449" s="562" t="s">
        <v>978</v>
      </c>
    </row>
    <row r="450" spans="1:42" s="562" customFormat="1" ht="12" x14ac:dyDescent="0.25">
      <c r="A450" s="562" t="s">
        <v>1129</v>
      </c>
      <c r="B450" s="562" t="s">
        <v>1130</v>
      </c>
      <c r="C450" s="562">
        <v>1</v>
      </c>
      <c r="D450" s="562" t="s">
        <v>30</v>
      </c>
      <c r="E450" s="562" t="s">
        <v>958</v>
      </c>
      <c r="F450" s="562" t="s">
        <v>959</v>
      </c>
      <c r="G450" s="562" t="s">
        <v>973</v>
      </c>
      <c r="H450" s="562" t="s">
        <v>974</v>
      </c>
      <c r="I450" s="562" t="s">
        <v>975</v>
      </c>
      <c r="J450" s="562" t="s">
        <v>4998</v>
      </c>
      <c r="K450" s="562" t="s">
        <v>976</v>
      </c>
      <c r="L450" s="562" t="s">
        <v>964</v>
      </c>
      <c r="M450" s="562" t="s">
        <v>970</v>
      </c>
      <c r="N450" s="562">
        <v>1</v>
      </c>
      <c r="O450" s="562">
        <v>1</v>
      </c>
      <c r="P450" s="562">
        <v>1</v>
      </c>
      <c r="Q450" s="562">
        <v>1</v>
      </c>
      <c r="R450" s="562">
        <v>1</v>
      </c>
      <c r="S450" s="562">
        <v>1</v>
      </c>
      <c r="T450" s="562">
        <v>0</v>
      </c>
      <c r="U450" s="562">
        <v>0</v>
      </c>
      <c r="V450" s="562">
        <v>0</v>
      </c>
      <c r="W450" s="563">
        <v>348012.24</v>
      </c>
      <c r="X450" s="563">
        <v>0</v>
      </c>
      <c r="Y450" s="563">
        <v>0</v>
      </c>
      <c r="Z450" s="563">
        <v>13134.33</v>
      </c>
      <c r="AA450" s="563">
        <v>0</v>
      </c>
      <c r="AB450" s="563">
        <v>0</v>
      </c>
      <c r="AC450" s="563">
        <v>0</v>
      </c>
      <c r="AD450" s="563"/>
      <c r="AE450" s="563">
        <v>348012.24</v>
      </c>
      <c r="AF450" s="564">
        <v>44050</v>
      </c>
      <c r="AG450" s="564">
        <v>46606</v>
      </c>
      <c r="AH450" s="563">
        <v>348012.24</v>
      </c>
      <c r="AI450" s="565">
        <f t="shared" si="13"/>
        <v>1.4383561643835616</v>
      </c>
      <c r="AJ450" s="565">
        <v>7.0027397260274</v>
      </c>
      <c r="AK450" s="566">
        <v>7.5481999999999994E-2</v>
      </c>
      <c r="AL450" s="567">
        <f t="shared" si="14"/>
        <v>1.4383561643835616</v>
      </c>
      <c r="AM450" s="567">
        <v>7.0027397260274</v>
      </c>
      <c r="AN450" s="568">
        <v>7.5481999999999994E-2</v>
      </c>
      <c r="AO450" s="562" t="s">
        <v>977</v>
      </c>
      <c r="AP450" s="562" t="s">
        <v>978</v>
      </c>
    </row>
    <row r="451" spans="1:42" s="562" customFormat="1" ht="12" x14ac:dyDescent="0.25">
      <c r="A451" s="562" t="s">
        <v>1699</v>
      </c>
      <c r="B451" s="562" t="s">
        <v>1700</v>
      </c>
      <c r="C451" s="562">
        <v>1</v>
      </c>
      <c r="D451" s="562" t="s">
        <v>30</v>
      </c>
      <c r="E451" s="562" t="s">
        <v>958</v>
      </c>
      <c r="F451" s="562" t="s">
        <v>959</v>
      </c>
      <c r="G451" s="562" t="s">
        <v>1659</v>
      </c>
      <c r="H451" s="562" t="s">
        <v>1660</v>
      </c>
      <c r="I451" s="562" t="s">
        <v>1661</v>
      </c>
      <c r="J451" s="562" t="s">
        <v>1662</v>
      </c>
      <c r="K451" s="562" t="s">
        <v>1663</v>
      </c>
      <c r="L451" s="562" t="s">
        <v>964</v>
      </c>
      <c r="M451" s="562" t="s">
        <v>970</v>
      </c>
      <c r="N451" s="562">
        <v>1</v>
      </c>
      <c r="O451" s="562">
        <v>1</v>
      </c>
      <c r="P451" s="562">
        <v>1</v>
      </c>
      <c r="Q451" s="562">
        <v>0</v>
      </c>
      <c r="R451" s="562">
        <v>0</v>
      </c>
      <c r="S451" s="562">
        <v>1</v>
      </c>
      <c r="T451" s="562">
        <v>1</v>
      </c>
      <c r="U451" s="562">
        <v>1</v>
      </c>
      <c r="V451" s="562">
        <v>0</v>
      </c>
      <c r="W451" s="563">
        <v>184641459.61000001</v>
      </c>
      <c r="X451" s="563">
        <v>0</v>
      </c>
      <c r="Y451" s="563">
        <v>0</v>
      </c>
      <c r="Z451" s="563">
        <v>0</v>
      </c>
      <c r="AA451" s="563">
        <v>0</v>
      </c>
      <c r="AB451" s="563">
        <v>0</v>
      </c>
      <c r="AC451" s="563">
        <v>0</v>
      </c>
      <c r="AD451" s="563"/>
      <c r="AE451" s="563">
        <v>184641459.61000001</v>
      </c>
      <c r="AF451" s="564">
        <v>44130</v>
      </c>
      <c r="AG451" s="564">
        <v>47782</v>
      </c>
      <c r="AH451" s="563">
        <v>184641459.61000001</v>
      </c>
      <c r="AI451" s="565">
        <f t="shared" ref="AI451:AI514" si="15">+(AG451-$AQ$1)/365</f>
        <v>4.6602739726027398</v>
      </c>
      <c r="AJ451" s="565">
        <v>10.0054794520548</v>
      </c>
      <c r="AK451" s="566">
        <v>7.8262999999999999E-2</v>
      </c>
      <c r="AL451" s="567">
        <f t="shared" si="14"/>
        <v>4.6602739726027398</v>
      </c>
      <c r="AM451" s="567">
        <v>10.0054794520548</v>
      </c>
      <c r="AN451" s="568">
        <v>7.8262999999999999E-2</v>
      </c>
      <c r="AO451" s="562" t="s">
        <v>977</v>
      </c>
      <c r="AP451" s="562" t="s">
        <v>978</v>
      </c>
    </row>
    <row r="452" spans="1:42" s="562" customFormat="1" ht="12" x14ac:dyDescent="0.25">
      <c r="A452" s="562" t="s">
        <v>1701</v>
      </c>
      <c r="B452" s="562" t="s">
        <v>1702</v>
      </c>
      <c r="C452" s="562">
        <v>1</v>
      </c>
      <c r="D452" s="562" t="s">
        <v>30</v>
      </c>
      <c r="E452" s="562" t="s">
        <v>958</v>
      </c>
      <c r="F452" s="562" t="s">
        <v>959</v>
      </c>
      <c r="G452" s="562" t="s">
        <v>1659</v>
      </c>
      <c r="H452" s="562" t="s">
        <v>1660</v>
      </c>
      <c r="I452" s="562" t="s">
        <v>1661</v>
      </c>
      <c r="J452" s="562" t="s">
        <v>1662</v>
      </c>
      <c r="K452" s="562" t="s">
        <v>1663</v>
      </c>
      <c r="L452" s="562" t="s">
        <v>964</v>
      </c>
      <c r="M452" s="562" t="s">
        <v>970</v>
      </c>
      <c r="N452" s="562">
        <v>1</v>
      </c>
      <c r="O452" s="562">
        <v>1</v>
      </c>
      <c r="P452" s="562">
        <v>1</v>
      </c>
      <c r="Q452" s="562">
        <v>0</v>
      </c>
      <c r="R452" s="562">
        <v>0</v>
      </c>
      <c r="S452" s="562">
        <v>1</v>
      </c>
      <c r="T452" s="562">
        <v>1</v>
      </c>
      <c r="U452" s="562">
        <v>1</v>
      </c>
      <c r="V452" s="562">
        <v>0</v>
      </c>
      <c r="W452" s="563">
        <v>123163170.16</v>
      </c>
      <c r="X452" s="563">
        <v>0</v>
      </c>
      <c r="Y452" s="563">
        <v>0</v>
      </c>
      <c r="Z452" s="563">
        <v>0</v>
      </c>
      <c r="AA452" s="563">
        <v>0</v>
      </c>
      <c r="AB452" s="563">
        <v>0</v>
      </c>
      <c r="AC452" s="563">
        <v>0</v>
      </c>
      <c r="AD452" s="563"/>
      <c r="AE452" s="563">
        <v>123163170.16</v>
      </c>
      <c r="AF452" s="564">
        <v>44134</v>
      </c>
      <c r="AG452" s="564">
        <v>49612</v>
      </c>
      <c r="AH452" s="563">
        <v>123163170.16</v>
      </c>
      <c r="AI452" s="565">
        <f t="shared" si="15"/>
        <v>9.6739726027397257</v>
      </c>
      <c r="AJ452" s="565">
        <v>15.0082191780822</v>
      </c>
      <c r="AK452" s="566">
        <v>7.9848000000000002E-2</v>
      </c>
      <c r="AL452" s="567">
        <f t="shared" si="14"/>
        <v>9.6739726027397257</v>
      </c>
      <c r="AM452" s="567">
        <v>15.0082191780822</v>
      </c>
      <c r="AN452" s="568">
        <v>7.9848000000000002E-2</v>
      </c>
      <c r="AO452" s="562" t="s">
        <v>977</v>
      </c>
      <c r="AP452" s="562" t="s">
        <v>978</v>
      </c>
    </row>
    <row r="453" spans="1:42" s="562" customFormat="1" ht="12" x14ac:dyDescent="0.25">
      <c r="A453" s="562" t="s">
        <v>1598</v>
      </c>
      <c r="B453" s="562" t="s">
        <v>1599</v>
      </c>
      <c r="C453" s="562">
        <v>6</v>
      </c>
      <c r="D453" s="562" t="s">
        <v>30</v>
      </c>
      <c r="E453" s="562" t="s">
        <v>958</v>
      </c>
      <c r="F453" s="562" t="s">
        <v>959</v>
      </c>
      <c r="G453" s="562" t="s">
        <v>1207</v>
      </c>
      <c r="H453" s="562" t="s">
        <v>974</v>
      </c>
      <c r="I453" s="562" t="s">
        <v>1208</v>
      </c>
      <c r="J453" s="562" t="s">
        <v>4998</v>
      </c>
      <c r="K453" s="562" t="s">
        <v>1209</v>
      </c>
      <c r="L453" s="562" t="s">
        <v>964</v>
      </c>
      <c r="M453" s="562" t="s">
        <v>970</v>
      </c>
      <c r="N453" s="562">
        <v>1</v>
      </c>
      <c r="O453" s="562">
        <v>1</v>
      </c>
      <c r="P453" s="562">
        <v>1</v>
      </c>
      <c r="Q453" s="562">
        <v>1</v>
      </c>
      <c r="R453" s="562">
        <v>1</v>
      </c>
      <c r="S453" s="562">
        <v>1</v>
      </c>
      <c r="T453" s="562">
        <v>0</v>
      </c>
      <c r="U453" s="562">
        <v>0</v>
      </c>
      <c r="V453" s="562">
        <v>0</v>
      </c>
      <c r="W453" s="563">
        <v>621122.5</v>
      </c>
      <c r="X453" s="563">
        <v>0</v>
      </c>
      <c r="Y453" s="563">
        <v>0</v>
      </c>
      <c r="Z453" s="563">
        <v>2774.35</v>
      </c>
      <c r="AA453" s="563">
        <v>0</v>
      </c>
      <c r="AB453" s="563">
        <v>0</v>
      </c>
      <c r="AC453" s="563">
        <v>0</v>
      </c>
      <c r="AD453" s="563"/>
      <c r="AE453" s="563">
        <v>621122.5</v>
      </c>
      <c r="AF453" s="564">
        <v>44159</v>
      </c>
      <c r="AG453" s="564">
        <v>46350</v>
      </c>
      <c r="AH453" s="563">
        <v>621122.5</v>
      </c>
      <c r="AI453" s="565">
        <f t="shared" si="15"/>
        <v>0.73698630136986298</v>
      </c>
      <c r="AJ453" s="565">
        <v>6.0027397260274</v>
      </c>
      <c r="AK453" s="566">
        <v>5.3600000000000002E-2</v>
      </c>
      <c r="AL453" s="567">
        <f t="shared" si="14"/>
        <v>0.73698630136986298</v>
      </c>
      <c r="AM453" s="567">
        <v>6.0027397260274</v>
      </c>
      <c r="AN453" s="568">
        <v>5.3600000000000002E-2</v>
      </c>
      <c r="AO453" s="562" t="s">
        <v>977</v>
      </c>
      <c r="AP453" s="562" t="s">
        <v>978</v>
      </c>
    </row>
    <row r="454" spans="1:42" s="562" customFormat="1" ht="12" x14ac:dyDescent="0.25">
      <c r="A454" s="562" t="s">
        <v>1600</v>
      </c>
      <c r="B454" s="562" t="s">
        <v>1599</v>
      </c>
      <c r="C454" s="562">
        <v>7</v>
      </c>
      <c r="D454" s="562" t="s">
        <v>30</v>
      </c>
      <c r="E454" s="562" t="s">
        <v>958</v>
      </c>
      <c r="F454" s="562" t="s">
        <v>959</v>
      </c>
      <c r="G454" s="562" t="s">
        <v>1207</v>
      </c>
      <c r="H454" s="562" t="s">
        <v>974</v>
      </c>
      <c r="I454" s="562" t="s">
        <v>1208</v>
      </c>
      <c r="J454" s="562" t="s">
        <v>4998</v>
      </c>
      <c r="K454" s="562" t="s">
        <v>1209</v>
      </c>
      <c r="L454" s="562" t="s">
        <v>964</v>
      </c>
      <c r="M454" s="562" t="s">
        <v>970</v>
      </c>
      <c r="N454" s="562">
        <v>1</v>
      </c>
      <c r="O454" s="562">
        <v>1</v>
      </c>
      <c r="P454" s="562">
        <v>1</v>
      </c>
      <c r="Q454" s="562">
        <v>1</v>
      </c>
      <c r="R454" s="562">
        <v>1</v>
      </c>
      <c r="S454" s="562">
        <v>1</v>
      </c>
      <c r="T454" s="562">
        <v>0</v>
      </c>
      <c r="U454" s="562">
        <v>0</v>
      </c>
      <c r="V454" s="562">
        <v>0</v>
      </c>
      <c r="W454" s="563">
        <v>202370</v>
      </c>
      <c r="X454" s="563">
        <v>0</v>
      </c>
      <c r="Y454" s="563">
        <v>0</v>
      </c>
      <c r="Z454" s="563">
        <v>951.14</v>
      </c>
      <c r="AA454" s="563">
        <v>0</v>
      </c>
      <c r="AB454" s="563">
        <v>0</v>
      </c>
      <c r="AC454" s="563">
        <v>0</v>
      </c>
      <c r="AD454" s="563"/>
      <c r="AE454" s="563">
        <v>202370</v>
      </c>
      <c r="AF454" s="564">
        <v>44159</v>
      </c>
      <c r="AG454" s="564">
        <v>46715</v>
      </c>
      <c r="AH454" s="563">
        <v>202370</v>
      </c>
      <c r="AI454" s="565">
        <f t="shared" si="15"/>
        <v>1.736986301369863</v>
      </c>
      <c r="AJ454" s="565">
        <v>7.0027397260274</v>
      </c>
      <c r="AK454" s="566">
        <v>5.6399999999999999E-2</v>
      </c>
      <c r="AL454" s="567">
        <f t="shared" ref="AL454:AL517" si="16">+AI454</f>
        <v>1.736986301369863</v>
      </c>
      <c r="AM454" s="567">
        <v>7.0027397260274</v>
      </c>
      <c r="AN454" s="568">
        <v>5.6399999999999999E-2</v>
      </c>
      <c r="AO454" s="562" t="s">
        <v>977</v>
      </c>
      <c r="AP454" s="562" t="s">
        <v>978</v>
      </c>
    </row>
    <row r="455" spans="1:42" s="562" customFormat="1" ht="12" x14ac:dyDescent="0.25">
      <c r="A455" s="562" t="s">
        <v>1601</v>
      </c>
      <c r="B455" s="562" t="s">
        <v>1599</v>
      </c>
      <c r="C455" s="562">
        <v>8</v>
      </c>
      <c r="D455" s="562" t="s">
        <v>30</v>
      </c>
      <c r="E455" s="562" t="s">
        <v>958</v>
      </c>
      <c r="F455" s="562" t="s">
        <v>959</v>
      </c>
      <c r="G455" s="562" t="s">
        <v>1207</v>
      </c>
      <c r="H455" s="562" t="s">
        <v>974</v>
      </c>
      <c r="I455" s="562" t="s">
        <v>1208</v>
      </c>
      <c r="J455" s="562" t="s">
        <v>4998</v>
      </c>
      <c r="K455" s="562" t="s">
        <v>1209</v>
      </c>
      <c r="L455" s="562" t="s">
        <v>964</v>
      </c>
      <c r="M455" s="562" t="s">
        <v>970</v>
      </c>
      <c r="N455" s="562">
        <v>1</v>
      </c>
      <c r="O455" s="562">
        <v>1</v>
      </c>
      <c r="P455" s="562">
        <v>1</v>
      </c>
      <c r="Q455" s="562">
        <v>1</v>
      </c>
      <c r="R455" s="562">
        <v>1</v>
      </c>
      <c r="S455" s="562">
        <v>1</v>
      </c>
      <c r="T455" s="562">
        <v>0</v>
      </c>
      <c r="U455" s="562">
        <v>0</v>
      </c>
      <c r="V455" s="562">
        <v>0</v>
      </c>
      <c r="W455" s="563">
        <v>318600</v>
      </c>
      <c r="X455" s="563">
        <v>0</v>
      </c>
      <c r="Y455" s="563">
        <v>0</v>
      </c>
      <c r="Z455" s="563">
        <v>1574.41</v>
      </c>
      <c r="AA455" s="563">
        <v>0</v>
      </c>
      <c r="AB455" s="563">
        <v>0</v>
      </c>
      <c r="AC455" s="563">
        <v>0</v>
      </c>
      <c r="AD455" s="563"/>
      <c r="AE455" s="563">
        <v>318600</v>
      </c>
      <c r="AF455" s="564">
        <v>44159</v>
      </c>
      <c r="AG455" s="564">
        <v>47081</v>
      </c>
      <c r="AH455" s="563">
        <v>318600</v>
      </c>
      <c r="AI455" s="565">
        <f t="shared" si="15"/>
        <v>2.7397260273972601</v>
      </c>
      <c r="AJ455" s="565">
        <v>8.0054794520547894</v>
      </c>
      <c r="AK455" s="566">
        <v>5.9299999999999999E-2</v>
      </c>
      <c r="AL455" s="567">
        <f t="shared" si="16"/>
        <v>2.7397260273972601</v>
      </c>
      <c r="AM455" s="567">
        <v>8.0054794520547894</v>
      </c>
      <c r="AN455" s="568">
        <v>5.9299999999999999E-2</v>
      </c>
      <c r="AO455" s="562" t="s">
        <v>977</v>
      </c>
      <c r="AP455" s="562" t="s">
        <v>978</v>
      </c>
    </row>
    <row r="456" spans="1:42" s="562" customFormat="1" ht="12" x14ac:dyDescent="0.25">
      <c r="A456" s="562" t="s">
        <v>1131</v>
      </c>
      <c r="B456" s="562" t="s">
        <v>1132</v>
      </c>
      <c r="C456" s="562">
        <v>1</v>
      </c>
      <c r="D456" s="562" t="s">
        <v>30</v>
      </c>
      <c r="E456" s="562" t="s">
        <v>958</v>
      </c>
      <c r="F456" s="562" t="s">
        <v>959</v>
      </c>
      <c r="G456" s="562" t="s">
        <v>973</v>
      </c>
      <c r="H456" s="562" t="s">
        <v>974</v>
      </c>
      <c r="I456" s="562" t="s">
        <v>975</v>
      </c>
      <c r="J456" s="562" t="s">
        <v>4998</v>
      </c>
      <c r="K456" s="562" t="s">
        <v>976</v>
      </c>
      <c r="L456" s="562" t="s">
        <v>964</v>
      </c>
      <c r="M456" s="562" t="s">
        <v>970</v>
      </c>
      <c r="N456" s="562">
        <v>1</v>
      </c>
      <c r="O456" s="562">
        <v>1</v>
      </c>
      <c r="P456" s="562">
        <v>1</v>
      </c>
      <c r="Q456" s="562">
        <v>1</v>
      </c>
      <c r="R456" s="562">
        <v>1</v>
      </c>
      <c r="S456" s="562">
        <v>1</v>
      </c>
      <c r="T456" s="562">
        <v>0</v>
      </c>
      <c r="U456" s="562">
        <v>0</v>
      </c>
      <c r="V456" s="562">
        <v>0</v>
      </c>
      <c r="W456" s="563">
        <v>114575</v>
      </c>
      <c r="X456" s="563">
        <v>0</v>
      </c>
      <c r="Y456" s="563">
        <v>0</v>
      </c>
      <c r="Z456" s="563">
        <v>4324.18</v>
      </c>
      <c r="AA456" s="563">
        <v>0</v>
      </c>
      <c r="AB456" s="563">
        <v>0</v>
      </c>
      <c r="AC456" s="563">
        <v>0</v>
      </c>
      <c r="AD456" s="563"/>
      <c r="AE456" s="563">
        <v>114575</v>
      </c>
      <c r="AF456" s="564">
        <v>44050</v>
      </c>
      <c r="AG456" s="564">
        <v>46606</v>
      </c>
      <c r="AH456" s="563">
        <v>114575</v>
      </c>
      <c r="AI456" s="565">
        <f t="shared" si="15"/>
        <v>1.4383561643835616</v>
      </c>
      <c r="AJ456" s="565">
        <v>7.0027397260274</v>
      </c>
      <c r="AK456" s="566">
        <v>7.5481999999999994E-2</v>
      </c>
      <c r="AL456" s="567">
        <f t="shared" si="16"/>
        <v>1.4383561643835616</v>
      </c>
      <c r="AM456" s="567">
        <v>7.0027397260274</v>
      </c>
      <c r="AN456" s="568">
        <v>7.5481999999999994E-2</v>
      </c>
      <c r="AO456" s="562" t="s">
        <v>977</v>
      </c>
      <c r="AP456" s="562" t="s">
        <v>978</v>
      </c>
    </row>
    <row r="457" spans="1:42" s="562" customFormat="1" ht="12" x14ac:dyDescent="0.25">
      <c r="A457" s="562" t="s">
        <v>1602</v>
      </c>
      <c r="B457" s="562" t="s">
        <v>1603</v>
      </c>
      <c r="C457" s="562">
        <v>6</v>
      </c>
      <c r="D457" s="562" t="s">
        <v>30</v>
      </c>
      <c r="E457" s="562" t="s">
        <v>958</v>
      </c>
      <c r="F457" s="562" t="s">
        <v>959</v>
      </c>
      <c r="G457" s="562" t="s">
        <v>1207</v>
      </c>
      <c r="H457" s="562" t="s">
        <v>974</v>
      </c>
      <c r="I457" s="562" t="s">
        <v>1208</v>
      </c>
      <c r="J457" s="562" t="s">
        <v>4998</v>
      </c>
      <c r="K457" s="562" t="s">
        <v>1209</v>
      </c>
      <c r="L457" s="562" t="s">
        <v>964</v>
      </c>
      <c r="M457" s="562" t="s">
        <v>970</v>
      </c>
      <c r="N457" s="562">
        <v>1</v>
      </c>
      <c r="O457" s="562">
        <v>1</v>
      </c>
      <c r="P457" s="562">
        <v>1</v>
      </c>
      <c r="Q457" s="562">
        <v>1</v>
      </c>
      <c r="R457" s="562">
        <v>1</v>
      </c>
      <c r="S457" s="562">
        <v>1</v>
      </c>
      <c r="T457" s="562">
        <v>0</v>
      </c>
      <c r="U457" s="562">
        <v>0</v>
      </c>
      <c r="V457" s="562">
        <v>0</v>
      </c>
      <c r="W457" s="563">
        <v>1916615</v>
      </c>
      <c r="X457" s="563">
        <v>0</v>
      </c>
      <c r="Y457" s="563">
        <v>0</v>
      </c>
      <c r="Z457" s="563">
        <v>8560.8799999999992</v>
      </c>
      <c r="AA457" s="563">
        <v>0</v>
      </c>
      <c r="AB457" s="563">
        <v>0</v>
      </c>
      <c r="AC457" s="563">
        <v>0</v>
      </c>
      <c r="AD457" s="563"/>
      <c r="AE457" s="563">
        <v>1916615</v>
      </c>
      <c r="AF457" s="564">
        <v>44162</v>
      </c>
      <c r="AG457" s="564">
        <v>46353</v>
      </c>
      <c r="AH457" s="563">
        <v>1916615</v>
      </c>
      <c r="AI457" s="565">
        <f t="shared" si="15"/>
        <v>0.74520547945205484</v>
      </c>
      <c r="AJ457" s="565">
        <v>6.0027397260274</v>
      </c>
      <c r="AK457" s="566">
        <v>5.3600000000000002E-2</v>
      </c>
      <c r="AL457" s="567">
        <f t="shared" si="16"/>
        <v>0.74520547945205484</v>
      </c>
      <c r="AM457" s="567">
        <v>6.0027397260274</v>
      </c>
      <c r="AN457" s="568">
        <v>5.3600000000000002E-2</v>
      </c>
      <c r="AO457" s="562" t="s">
        <v>977</v>
      </c>
      <c r="AP457" s="562" t="s">
        <v>978</v>
      </c>
    </row>
    <row r="458" spans="1:42" s="562" customFormat="1" ht="12" x14ac:dyDescent="0.25">
      <c r="A458" s="562" t="s">
        <v>1604</v>
      </c>
      <c r="B458" s="562" t="s">
        <v>1603</v>
      </c>
      <c r="C458" s="562">
        <v>7</v>
      </c>
      <c r="D458" s="562" t="s">
        <v>30</v>
      </c>
      <c r="E458" s="562" t="s">
        <v>958</v>
      </c>
      <c r="F458" s="562" t="s">
        <v>959</v>
      </c>
      <c r="G458" s="562" t="s">
        <v>1207</v>
      </c>
      <c r="H458" s="562" t="s">
        <v>974</v>
      </c>
      <c r="I458" s="562" t="s">
        <v>1208</v>
      </c>
      <c r="J458" s="562" t="s">
        <v>4998</v>
      </c>
      <c r="K458" s="562" t="s">
        <v>1209</v>
      </c>
      <c r="L458" s="562" t="s">
        <v>964</v>
      </c>
      <c r="M458" s="562" t="s">
        <v>970</v>
      </c>
      <c r="N458" s="562">
        <v>1</v>
      </c>
      <c r="O458" s="562">
        <v>1</v>
      </c>
      <c r="P458" s="562">
        <v>1</v>
      </c>
      <c r="Q458" s="562">
        <v>1</v>
      </c>
      <c r="R458" s="562">
        <v>1</v>
      </c>
      <c r="S458" s="562">
        <v>1</v>
      </c>
      <c r="T458" s="562">
        <v>0</v>
      </c>
      <c r="U458" s="562">
        <v>0</v>
      </c>
      <c r="V458" s="562">
        <v>0</v>
      </c>
      <c r="W458" s="563">
        <v>2099367.5</v>
      </c>
      <c r="X458" s="563">
        <v>0</v>
      </c>
      <c r="Y458" s="563">
        <v>0</v>
      </c>
      <c r="Z458" s="563">
        <v>9867.0300000000007</v>
      </c>
      <c r="AA458" s="563">
        <v>0</v>
      </c>
      <c r="AB458" s="563">
        <v>0</v>
      </c>
      <c r="AC458" s="563">
        <v>0</v>
      </c>
      <c r="AD458" s="563"/>
      <c r="AE458" s="563">
        <v>2099367.5</v>
      </c>
      <c r="AF458" s="564">
        <v>44162</v>
      </c>
      <c r="AG458" s="564">
        <v>46718</v>
      </c>
      <c r="AH458" s="563">
        <v>2099367.5</v>
      </c>
      <c r="AI458" s="565">
        <f t="shared" si="15"/>
        <v>1.7452054794520548</v>
      </c>
      <c r="AJ458" s="565">
        <v>7.0027397260274</v>
      </c>
      <c r="AK458" s="566">
        <v>5.6399999999999999E-2</v>
      </c>
      <c r="AL458" s="567">
        <f t="shared" si="16"/>
        <v>1.7452054794520548</v>
      </c>
      <c r="AM458" s="567">
        <v>7.0027397260274</v>
      </c>
      <c r="AN458" s="568">
        <v>5.6399999999999999E-2</v>
      </c>
      <c r="AO458" s="562" t="s">
        <v>977</v>
      </c>
      <c r="AP458" s="562" t="s">
        <v>978</v>
      </c>
    </row>
    <row r="459" spans="1:42" s="562" customFormat="1" ht="12" x14ac:dyDescent="0.25">
      <c r="A459" s="562" t="s">
        <v>1605</v>
      </c>
      <c r="B459" s="562" t="s">
        <v>1603</v>
      </c>
      <c r="C459" s="562">
        <v>8</v>
      </c>
      <c r="D459" s="562" t="s">
        <v>30</v>
      </c>
      <c r="E459" s="562" t="s">
        <v>958</v>
      </c>
      <c r="F459" s="562" t="s">
        <v>959</v>
      </c>
      <c r="G459" s="562" t="s">
        <v>1207</v>
      </c>
      <c r="H459" s="562" t="s">
        <v>974</v>
      </c>
      <c r="I459" s="562" t="s">
        <v>1208</v>
      </c>
      <c r="J459" s="562" t="s">
        <v>4998</v>
      </c>
      <c r="K459" s="562" t="s">
        <v>1209</v>
      </c>
      <c r="L459" s="562" t="s">
        <v>964</v>
      </c>
      <c r="M459" s="562" t="s">
        <v>970</v>
      </c>
      <c r="N459" s="562">
        <v>1</v>
      </c>
      <c r="O459" s="562">
        <v>1</v>
      </c>
      <c r="P459" s="562">
        <v>1</v>
      </c>
      <c r="Q459" s="562">
        <v>1</v>
      </c>
      <c r="R459" s="562">
        <v>1</v>
      </c>
      <c r="S459" s="562">
        <v>1</v>
      </c>
      <c r="T459" s="562">
        <v>0</v>
      </c>
      <c r="U459" s="562">
        <v>0</v>
      </c>
      <c r="V459" s="562">
        <v>0</v>
      </c>
      <c r="W459" s="563">
        <v>1105512.5</v>
      </c>
      <c r="X459" s="563">
        <v>0</v>
      </c>
      <c r="Y459" s="563">
        <v>0</v>
      </c>
      <c r="Z459" s="563">
        <v>5463.07</v>
      </c>
      <c r="AA459" s="563">
        <v>0</v>
      </c>
      <c r="AB459" s="563">
        <v>0</v>
      </c>
      <c r="AC459" s="563">
        <v>0</v>
      </c>
      <c r="AD459" s="563"/>
      <c r="AE459" s="563">
        <v>1105512.5</v>
      </c>
      <c r="AF459" s="564">
        <v>44162</v>
      </c>
      <c r="AG459" s="564">
        <v>47084</v>
      </c>
      <c r="AH459" s="563">
        <v>1105512.5</v>
      </c>
      <c r="AI459" s="565">
        <f t="shared" si="15"/>
        <v>2.7479452054794522</v>
      </c>
      <c r="AJ459" s="565">
        <v>8.0054794520547894</v>
      </c>
      <c r="AK459" s="566">
        <v>5.9299999999999999E-2</v>
      </c>
      <c r="AL459" s="567">
        <f t="shared" si="16"/>
        <v>2.7479452054794522</v>
      </c>
      <c r="AM459" s="567">
        <v>8.0054794520547894</v>
      </c>
      <c r="AN459" s="568">
        <v>5.9299999999999999E-2</v>
      </c>
      <c r="AO459" s="562" t="s">
        <v>977</v>
      </c>
      <c r="AP459" s="562" t="s">
        <v>978</v>
      </c>
    </row>
    <row r="460" spans="1:42" s="562" customFormat="1" ht="12" x14ac:dyDescent="0.25">
      <c r="A460" s="562" t="s">
        <v>1606</v>
      </c>
      <c r="B460" s="562" t="s">
        <v>1607</v>
      </c>
      <c r="C460" s="562">
        <v>5</v>
      </c>
      <c r="D460" s="562" t="s">
        <v>30</v>
      </c>
      <c r="E460" s="562" t="s">
        <v>958</v>
      </c>
      <c r="F460" s="562" t="s">
        <v>959</v>
      </c>
      <c r="G460" s="562" t="s">
        <v>1207</v>
      </c>
      <c r="H460" s="562" t="s">
        <v>974</v>
      </c>
      <c r="I460" s="562" t="s">
        <v>1208</v>
      </c>
      <c r="J460" s="562" t="s">
        <v>4998</v>
      </c>
      <c r="K460" s="562" t="s">
        <v>1209</v>
      </c>
      <c r="L460" s="562" t="s">
        <v>964</v>
      </c>
      <c r="M460" s="562" t="s">
        <v>970</v>
      </c>
      <c r="N460" s="562">
        <v>1</v>
      </c>
      <c r="O460" s="562">
        <v>1</v>
      </c>
      <c r="P460" s="562">
        <v>1</v>
      </c>
      <c r="Q460" s="562">
        <v>1</v>
      </c>
      <c r="R460" s="562">
        <v>1</v>
      </c>
      <c r="S460" s="562">
        <v>1</v>
      </c>
      <c r="T460" s="562">
        <v>0</v>
      </c>
      <c r="U460" s="562">
        <v>0</v>
      </c>
      <c r="V460" s="562">
        <v>0</v>
      </c>
      <c r="W460" s="563">
        <v>362850</v>
      </c>
      <c r="X460" s="563">
        <v>0</v>
      </c>
      <c r="Y460" s="563">
        <v>0</v>
      </c>
      <c r="Z460" s="563">
        <v>1620.73</v>
      </c>
      <c r="AA460" s="563">
        <v>0</v>
      </c>
      <c r="AB460" s="563">
        <v>0</v>
      </c>
      <c r="AC460" s="563">
        <v>0</v>
      </c>
      <c r="AD460" s="563"/>
      <c r="AE460" s="563">
        <v>362850</v>
      </c>
      <c r="AF460" s="564">
        <v>44169</v>
      </c>
      <c r="AG460" s="564">
        <v>46360</v>
      </c>
      <c r="AH460" s="563">
        <v>362850</v>
      </c>
      <c r="AI460" s="565">
        <f t="shared" si="15"/>
        <v>0.76438356164383559</v>
      </c>
      <c r="AJ460" s="565">
        <v>6.0027397260274</v>
      </c>
      <c r="AK460" s="566">
        <v>5.3600000000000002E-2</v>
      </c>
      <c r="AL460" s="567">
        <f t="shared" si="16"/>
        <v>0.76438356164383559</v>
      </c>
      <c r="AM460" s="567">
        <v>6.0027397260274</v>
      </c>
      <c r="AN460" s="568">
        <v>5.3600000000000002E-2</v>
      </c>
      <c r="AO460" s="562" t="s">
        <v>977</v>
      </c>
      <c r="AP460" s="562" t="s">
        <v>978</v>
      </c>
    </row>
    <row r="461" spans="1:42" s="562" customFormat="1" ht="12" x14ac:dyDescent="0.25">
      <c r="A461" s="562" t="s">
        <v>1608</v>
      </c>
      <c r="B461" s="562" t="s">
        <v>1607</v>
      </c>
      <c r="C461" s="562">
        <v>6</v>
      </c>
      <c r="D461" s="562" t="s">
        <v>30</v>
      </c>
      <c r="E461" s="562" t="s">
        <v>958</v>
      </c>
      <c r="F461" s="562" t="s">
        <v>959</v>
      </c>
      <c r="G461" s="562" t="s">
        <v>1207</v>
      </c>
      <c r="H461" s="562" t="s">
        <v>974</v>
      </c>
      <c r="I461" s="562" t="s">
        <v>1208</v>
      </c>
      <c r="J461" s="562" t="s">
        <v>4998</v>
      </c>
      <c r="K461" s="562" t="s">
        <v>1209</v>
      </c>
      <c r="L461" s="562" t="s">
        <v>964</v>
      </c>
      <c r="M461" s="562" t="s">
        <v>970</v>
      </c>
      <c r="N461" s="562">
        <v>1</v>
      </c>
      <c r="O461" s="562">
        <v>1</v>
      </c>
      <c r="P461" s="562">
        <v>1</v>
      </c>
      <c r="Q461" s="562">
        <v>1</v>
      </c>
      <c r="R461" s="562">
        <v>1</v>
      </c>
      <c r="S461" s="562">
        <v>1</v>
      </c>
      <c r="T461" s="562">
        <v>0</v>
      </c>
      <c r="U461" s="562">
        <v>0</v>
      </c>
      <c r="V461" s="562">
        <v>0</v>
      </c>
      <c r="W461" s="563">
        <v>2556027.5</v>
      </c>
      <c r="X461" s="563">
        <v>0</v>
      </c>
      <c r="Y461" s="563">
        <v>0</v>
      </c>
      <c r="Z461" s="563">
        <v>12013.33</v>
      </c>
      <c r="AA461" s="563">
        <v>0</v>
      </c>
      <c r="AB461" s="563">
        <v>0</v>
      </c>
      <c r="AC461" s="563">
        <v>0</v>
      </c>
      <c r="AD461" s="563"/>
      <c r="AE461" s="563">
        <v>2556027.5</v>
      </c>
      <c r="AF461" s="564">
        <v>44169</v>
      </c>
      <c r="AG461" s="564">
        <v>46725</v>
      </c>
      <c r="AH461" s="563">
        <v>2556027.5</v>
      </c>
      <c r="AI461" s="565">
        <f t="shared" si="15"/>
        <v>1.7643835616438357</v>
      </c>
      <c r="AJ461" s="565">
        <v>7.0027397260274</v>
      </c>
      <c r="AK461" s="566">
        <v>5.6399999999999999E-2</v>
      </c>
      <c r="AL461" s="567">
        <f t="shared" si="16"/>
        <v>1.7643835616438357</v>
      </c>
      <c r="AM461" s="567">
        <v>7.0027397260274</v>
      </c>
      <c r="AN461" s="568">
        <v>5.6399999999999999E-2</v>
      </c>
      <c r="AO461" s="562" t="s">
        <v>977</v>
      </c>
      <c r="AP461" s="562" t="s">
        <v>978</v>
      </c>
    </row>
    <row r="462" spans="1:42" s="562" customFormat="1" ht="12" x14ac:dyDescent="0.25">
      <c r="A462" s="562" t="s">
        <v>1609</v>
      </c>
      <c r="B462" s="562" t="s">
        <v>1607</v>
      </c>
      <c r="C462" s="562">
        <v>7</v>
      </c>
      <c r="D462" s="562" t="s">
        <v>30</v>
      </c>
      <c r="E462" s="562" t="s">
        <v>958</v>
      </c>
      <c r="F462" s="562" t="s">
        <v>959</v>
      </c>
      <c r="G462" s="562" t="s">
        <v>1207</v>
      </c>
      <c r="H462" s="562" t="s">
        <v>974</v>
      </c>
      <c r="I462" s="562" t="s">
        <v>1208</v>
      </c>
      <c r="J462" s="562" t="s">
        <v>4998</v>
      </c>
      <c r="K462" s="562" t="s">
        <v>1209</v>
      </c>
      <c r="L462" s="562" t="s">
        <v>964</v>
      </c>
      <c r="M462" s="562" t="s">
        <v>970</v>
      </c>
      <c r="N462" s="562">
        <v>1</v>
      </c>
      <c r="O462" s="562">
        <v>1</v>
      </c>
      <c r="P462" s="562">
        <v>1</v>
      </c>
      <c r="Q462" s="562">
        <v>1</v>
      </c>
      <c r="R462" s="562">
        <v>1</v>
      </c>
      <c r="S462" s="562">
        <v>1</v>
      </c>
      <c r="T462" s="562">
        <v>0</v>
      </c>
      <c r="U462" s="562">
        <v>0</v>
      </c>
      <c r="V462" s="562">
        <v>0</v>
      </c>
      <c r="W462" s="563">
        <v>1548160</v>
      </c>
      <c r="X462" s="563">
        <v>0</v>
      </c>
      <c r="Y462" s="563">
        <v>0</v>
      </c>
      <c r="Z462" s="563">
        <v>7650.49</v>
      </c>
      <c r="AA462" s="563">
        <v>0</v>
      </c>
      <c r="AB462" s="563">
        <v>0</v>
      </c>
      <c r="AC462" s="563">
        <v>0</v>
      </c>
      <c r="AD462" s="563"/>
      <c r="AE462" s="563">
        <v>1548160</v>
      </c>
      <c r="AF462" s="564">
        <v>44169</v>
      </c>
      <c r="AG462" s="564">
        <v>47091</v>
      </c>
      <c r="AH462" s="563">
        <v>1548160</v>
      </c>
      <c r="AI462" s="565">
        <f t="shared" si="15"/>
        <v>2.7671232876712328</v>
      </c>
      <c r="AJ462" s="565">
        <v>8.0054794520547894</v>
      </c>
      <c r="AK462" s="566">
        <v>5.9299999999999999E-2</v>
      </c>
      <c r="AL462" s="567">
        <f t="shared" si="16"/>
        <v>2.7671232876712328</v>
      </c>
      <c r="AM462" s="567">
        <v>8.0054794520547894</v>
      </c>
      <c r="AN462" s="568">
        <v>5.9299999999999999E-2</v>
      </c>
      <c r="AO462" s="562" t="s">
        <v>977</v>
      </c>
      <c r="AP462" s="562" t="s">
        <v>978</v>
      </c>
    </row>
    <row r="463" spans="1:42" s="562" customFormat="1" ht="12" x14ac:dyDescent="0.25">
      <c r="A463" s="562" t="s">
        <v>1610</v>
      </c>
      <c r="B463" s="562" t="s">
        <v>1607</v>
      </c>
      <c r="C463" s="562">
        <v>8</v>
      </c>
      <c r="D463" s="562" t="s">
        <v>30</v>
      </c>
      <c r="E463" s="562" t="s">
        <v>958</v>
      </c>
      <c r="F463" s="562" t="s">
        <v>959</v>
      </c>
      <c r="G463" s="562" t="s">
        <v>1207</v>
      </c>
      <c r="H463" s="562" t="s">
        <v>974</v>
      </c>
      <c r="I463" s="562" t="s">
        <v>1208</v>
      </c>
      <c r="J463" s="562" t="s">
        <v>4998</v>
      </c>
      <c r="K463" s="562" t="s">
        <v>1209</v>
      </c>
      <c r="L463" s="562" t="s">
        <v>964</v>
      </c>
      <c r="M463" s="562" t="s">
        <v>970</v>
      </c>
      <c r="N463" s="562">
        <v>1</v>
      </c>
      <c r="O463" s="562">
        <v>1</v>
      </c>
      <c r="P463" s="562">
        <v>1</v>
      </c>
      <c r="Q463" s="562">
        <v>1</v>
      </c>
      <c r="R463" s="562">
        <v>1</v>
      </c>
      <c r="S463" s="562">
        <v>1</v>
      </c>
      <c r="T463" s="562">
        <v>0</v>
      </c>
      <c r="U463" s="562">
        <v>0</v>
      </c>
      <c r="V463" s="562">
        <v>0</v>
      </c>
      <c r="W463" s="563">
        <v>346772.5</v>
      </c>
      <c r="X463" s="563">
        <v>0</v>
      </c>
      <c r="Y463" s="563">
        <v>0</v>
      </c>
      <c r="Z463" s="563">
        <v>1794.55</v>
      </c>
      <c r="AA463" s="563">
        <v>0</v>
      </c>
      <c r="AB463" s="563">
        <v>0</v>
      </c>
      <c r="AC463" s="563">
        <v>0</v>
      </c>
      <c r="AD463" s="563"/>
      <c r="AE463" s="563">
        <v>346772.5</v>
      </c>
      <c r="AF463" s="564">
        <v>44169</v>
      </c>
      <c r="AG463" s="564">
        <v>47456</v>
      </c>
      <c r="AH463" s="563">
        <v>346772.5</v>
      </c>
      <c r="AI463" s="565">
        <f t="shared" si="15"/>
        <v>3.7671232876712328</v>
      </c>
      <c r="AJ463" s="565">
        <v>9.0054794520547894</v>
      </c>
      <c r="AK463" s="566">
        <v>6.2100000000000002E-2</v>
      </c>
      <c r="AL463" s="567">
        <f t="shared" si="16"/>
        <v>3.7671232876712328</v>
      </c>
      <c r="AM463" s="567">
        <v>9.0054794520547894</v>
      </c>
      <c r="AN463" s="568">
        <v>6.2100000000000002E-2</v>
      </c>
      <c r="AO463" s="562" t="s">
        <v>977</v>
      </c>
      <c r="AP463" s="562" t="s">
        <v>978</v>
      </c>
    </row>
    <row r="464" spans="1:42" s="562" customFormat="1" ht="12" x14ac:dyDescent="0.25">
      <c r="A464" s="562" t="s">
        <v>1611</v>
      </c>
      <c r="B464" s="562" t="s">
        <v>1607</v>
      </c>
      <c r="C464" s="562">
        <v>9</v>
      </c>
      <c r="D464" s="562" t="s">
        <v>30</v>
      </c>
      <c r="E464" s="562" t="s">
        <v>958</v>
      </c>
      <c r="F464" s="562" t="s">
        <v>959</v>
      </c>
      <c r="G464" s="562" t="s">
        <v>1207</v>
      </c>
      <c r="H464" s="562" t="s">
        <v>974</v>
      </c>
      <c r="I464" s="562" t="s">
        <v>1208</v>
      </c>
      <c r="J464" s="562" t="s">
        <v>4998</v>
      </c>
      <c r="K464" s="562" t="s">
        <v>1209</v>
      </c>
      <c r="L464" s="562" t="s">
        <v>964</v>
      </c>
      <c r="M464" s="562" t="s">
        <v>970</v>
      </c>
      <c r="N464" s="562">
        <v>1</v>
      </c>
      <c r="O464" s="562">
        <v>1</v>
      </c>
      <c r="P464" s="562">
        <v>1</v>
      </c>
      <c r="Q464" s="562">
        <v>1</v>
      </c>
      <c r="R464" s="562">
        <v>1</v>
      </c>
      <c r="S464" s="562">
        <v>1</v>
      </c>
      <c r="T464" s="562">
        <v>0</v>
      </c>
      <c r="U464" s="562">
        <v>0</v>
      </c>
      <c r="V464" s="562">
        <v>0</v>
      </c>
      <c r="W464" s="563">
        <v>92040</v>
      </c>
      <c r="X464" s="563">
        <v>0</v>
      </c>
      <c r="Y464" s="563">
        <v>0</v>
      </c>
      <c r="Z464" s="563">
        <v>498.55</v>
      </c>
      <c r="AA464" s="563">
        <v>0</v>
      </c>
      <c r="AB464" s="563">
        <v>0</v>
      </c>
      <c r="AC464" s="563">
        <v>0</v>
      </c>
      <c r="AD464" s="563"/>
      <c r="AE464" s="563">
        <v>92040</v>
      </c>
      <c r="AF464" s="564">
        <v>44169</v>
      </c>
      <c r="AG464" s="564">
        <v>47821</v>
      </c>
      <c r="AH464" s="563">
        <v>92040</v>
      </c>
      <c r="AI464" s="565">
        <f t="shared" si="15"/>
        <v>4.7671232876712333</v>
      </c>
      <c r="AJ464" s="565">
        <v>10.0054794520548</v>
      </c>
      <c r="AK464" s="566">
        <v>6.5000000000000002E-2</v>
      </c>
      <c r="AL464" s="567">
        <f t="shared" si="16"/>
        <v>4.7671232876712333</v>
      </c>
      <c r="AM464" s="567">
        <v>10.0054794520548</v>
      </c>
      <c r="AN464" s="568">
        <v>6.5000000000000002E-2</v>
      </c>
      <c r="AO464" s="562" t="s">
        <v>977</v>
      </c>
      <c r="AP464" s="562" t="s">
        <v>978</v>
      </c>
    </row>
    <row r="465" spans="1:42" s="562" customFormat="1" ht="12" x14ac:dyDescent="0.25">
      <c r="A465" s="562" t="s">
        <v>1133</v>
      </c>
      <c r="B465" s="562" t="s">
        <v>1134</v>
      </c>
      <c r="C465" s="562">
        <v>1</v>
      </c>
      <c r="D465" s="562" t="s">
        <v>30</v>
      </c>
      <c r="E465" s="562" t="s">
        <v>958</v>
      </c>
      <c r="F465" s="562" t="s">
        <v>959</v>
      </c>
      <c r="G465" s="562" t="s">
        <v>973</v>
      </c>
      <c r="H465" s="562" t="s">
        <v>974</v>
      </c>
      <c r="I465" s="562" t="s">
        <v>975</v>
      </c>
      <c r="J465" s="562" t="s">
        <v>4998</v>
      </c>
      <c r="K465" s="562" t="s">
        <v>976</v>
      </c>
      <c r="L465" s="562" t="s">
        <v>964</v>
      </c>
      <c r="M465" s="562" t="s">
        <v>970</v>
      </c>
      <c r="N465" s="562">
        <v>1</v>
      </c>
      <c r="O465" s="562">
        <v>1</v>
      </c>
      <c r="P465" s="562">
        <v>1</v>
      </c>
      <c r="Q465" s="562">
        <v>1</v>
      </c>
      <c r="R465" s="562">
        <v>1</v>
      </c>
      <c r="S465" s="562">
        <v>1</v>
      </c>
      <c r="T465" s="562">
        <v>0</v>
      </c>
      <c r="U465" s="562">
        <v>0</v>
      </c>
      <c r="V465" s="562">
        <v>0</v>
      </c>
      <c r="W465" s="563">
        <v>12932.71</v>
      </c>
      <c r="X465" s="563">
        <v>0</v>
      </c>
      <c r="Y465" s="563">
        <v>0</v>
      </c>
      <c r="Z465" s="563">
        <v>488.09</v>
      </c>
      <c r="AA465" s="563">
        <v>0</v>
      </c>
      <c r="AB465" s="563">
        <v>0</v>
      </c>
      <c r="AC465" s="563">
        <v>0</v>
      </c>
      <c r="AD465" s="563"/>
      <c r="AE465" s="563">
        <v>12932.71</v>
      </c>
      <c r="AF465" s="564">
        <v>44050</v>
      </c>
      <c r="AG465" s="564">
        <v>46606</v>
      </c>
      <c r="AH465" s="563">
        <v>12932.71</v>
      </c>
      <c r="AI465" s="565">
        <f t="shared" si="15"/>
        <v>1.4383561643835616</v>
      </c>
      <c r="AJ465" s="565">
        <v>7.0027397260274</v>
      </c>
      <c r="AK465" s="566">
        <v>7.5481999999999994E-2</v>
      </c>
      <c r="AL465" s="567">
        <f t="shared" si="16"/>
        <v>1.4383561643835616</v>
      </c>
      <c r="AM465" s="567">
        <v>7.0027397260274</v>
      </c>
      <c r="AN465" s="568">
        <v>7.5481999999999994E-2</v>
      </c>
      <c r="AO465" s="562" t="s">
        <v>977</v>
      </c>
      <c r="AP465" s="562" t="s">
        <v>978</v>
      </c>
    </row>
    <row r="466" spans="1:42" s="562" customFormat="1" ht="12" x14ac:dyDescent="0.25">
      <c r="A466" s="562" t="s">
        <v>1135</v>
      </c>
      <c r="B466" s="562" t="s">
        <v>1136</v>
      </c>
      <c r="C466" s="562">
        <v>1</v>
      </c>
      <c r="D466" s="562" t="s">
        <v>30</v>
      </c>
      <c r="E466" s="562" t="s">
        <v>958</v>
      </c>
      <c r="F466" s="562" t="s">
        <v>959</v>
      </c>
      <c r="G466" s="562" t="s">
        <v>973</v>
      </c>
      <c r="H466" s="562" t="s">
        <v>974</v>
      </c>
      <c r="I466" s="562" t="s">
        <v>975</v>
      </c>
      <c r="J466" s="562" t="s">
        <v>4998</v>
      </c>
      <c r="K466" s="562" t="s">
        <v>976</v>
      </c>
      <c r="L466" s="562" t="s">
        <v>964</v>
      </c>
      <c r="M466" s="562" t="s">
        <v>970</v>
      </c>
      <c r="N466" s="562">
        <v>1</v>
      </c>
      <c r="O466" s="562">
        <v>1</v>
      </c>
      <c r="P466" s="562">
        <v>1</v>
      </c>
      <c r="Q466" s="562">
        <v>1</v>
      </c>
      <c r="R466" s="562">
        <v>1</v>
      </c>
      <c r="S466" s="562">
        <v>1</v>
      </c>
      <c r="T466" s="562">
        <v>0</v>
      </c>
      <c r="U466" s="562">
        <v>0</v>
      </c>
      <c r="V466" s="562">
        <v>0</v>
      </c>
      <c r="W466" s="563">
        <v>787071.04</v>
      </c>
      <c r="X466" s="563">
        <v>0</v>
      </c>
      <c r="Y466" s="563">
        <v>0</v>
      </c>
      <c r="Z466" s="563">
        <v>29704.85</v>
      </c>
      <c r="AA466" s="563">
        <v>0</v>
      </c>
      <c r="AB466" s="563">
        <v>0</v>
      </c>
      <c r="AC466" s="563">
        <v>0</v>
      </c>
      <c r="AD466" s="563"/>
      <c r="AE466" s="563">
        <v>787071.04</v>
      </c>
      <c r="AF466" s="564">
        <v>44050</v>
      </c>
      <c r="AG466" s="564">
        <v>46606</v>
      </c>
      <c r="AH466" s="563">
        <v>787071.04</v>
      </c>
      <c r="AI466" s="565">
        <f t="shared" si="15"/>
        <v>1.4383561643835616</v>
      </c>
      <c r="AJ466" s="565">
        <v>7.0027397260274</v>
      </c>
      <c r="AK466" s="566">
        <v>7.5481999999999994E-2</v>
      </c>
      <c r="AL466" s="567">
        <f t="shared" si="16"/>
        <v>1.4383561643835616</v>
      </c>
      <c r="AM466" s="567">
        <v>7.0027397260274</v>
      </c>
      <c r="AN466" s="568">
        <v>7.5481999999999994E-2</v>
      </c>
      <c r="AO466" s="562" t="s">
        <v>977</v>
      </c>
      <c r="AP466" s="562" t="s">
        <v>978</v>
      </c>
    </row>
    <row r="467" spans="1:42" s="562" customFormat="1" ht="12" x14ac:dyDescent="0.25">
      <c r="A467" s="562" t="s">
        <v>1703</v>
      </c>
      <c r="B467" s="562" t="s">
        <v>1704</v>
      </c>
      <c r="C467" s="562">
        <v>1</v>
      </c>
      <c r="D467" s="562" t="s">
        <v>30</v>
      </c>
      <c r="E467" s="562" t="s">
        <v>958</v>
      </c>
      <c r="F467" s="562" t="s">
        <v>959</v>
      </c>
      <c r="G467" s="562" t="s">
        <v>1659</v>
      </c>
      <c r="H467" s="562" t="s">
        <v>1660</v>
      </c>
      <c r="I467" s="562" t="s">
        <v>1661</v>
      </c>
      <c r="J467" s="562" t="s">
        <v>1662</v>
      </c>
      <c r="K467" s="562" t="s">
        <v>1663</v>
      </c>
      <c r="L467" s="562" t="s">
        <v>964</v>
      </c>
      <c r="M467" s="562" t="s">
        <v>970</v>
      </c>
      <c r="N467" s="562">
        <v>1</v>
      </c>
      <c r="O467" s="562">
        <v>1</v>
      </c>
      <c r="P467" s="562">
        <v>1</v>
      </c>
      <c r="Q467" s="562">
        <v>0</v>
      </c>
      <c r="R467" s="562">
        <v>0</v>
      </c>
      <c r="S467" s="562">
        <v>1</v>
      </c>
      <c r="T467" s="562">
        <v>1</v>
      </c>
      <c r="U467" s="562">
        <v>1</v>
      </c>
      <c r="V467" s="562">
        <v>0</v>
      </c>
      <c r="W467" s="563">
        <v>183503106.19999999</v>
      </c>
      <c r="X467" s="563">
        <v>0</v>
      </c>
      <c r="Y467" s="563">
        <v>0</v>
      </c>
      <c r="Z467" s="563">
        <v>0</v>
      </c>
      <c r="AA467" s="563">
        <v>0</v>
      </c>
      <c r="AB467" s="563">
        <v>0</v>
      </c>
      <c r="AC467" s="563">
        <v>0</v>
      </c>
      <c r="AD467" s="563"/>
      <c r="AE467" s="563">
        <v>183503106.19999999</v>
      </c>
      <c r="AF467" s="564">
        <v>44130</v>
      </c>
      <c r="AG467" s="564">
        <v>47782</v>
      </c>
      <c r="AH467" s="563">
        <v>183503106.19999999</v>
      </c>
      <c r="AI467" s="565">
        <f t="shared" si="15"/>
        <v>4.6602739726027398</v>
      </c>
      <c r="AJ467" s="565">
        <v>10.0054794520548</v>
      </c>
      <c r="AK467" s="566">
        <v>7.8262999999999999E-2</v>
      </c>
      <c r="AL467" s="567">
        <f t="shared" si="16"/>
        <v>4.6602739726027398</v>
      </c>
      <c r="AM467" s="567">
        <v>10.0054794520548</v>
      </c>
      <c r="AN467" s="568">
        <v>7.8262999999999999E-2</v>
      </c>
      <c r="AO467" s="562" t="s">
        <v>977</v>
      </c>
      <c r="AP467" s="562" t="s">
        <v>978</v>
      </c>
    </row>
    <row r="468" spans="1:42" s="562" customFormat="1" ht="12" x14ac:dyDescent="0.25">
      <c r="A468" s="562" t="s">
        <v>1137</v>
      </c>
      <c r="B468" s="562" t="s">
        <v>1138</v>
      </c>
      <c r="C468" s="562">
        <v>1</v>
      </c>
      <c r="D468" s="562" t="s">
        <v>30</v>
      </c>
      <c r="E468" s="562" t="s">
        <v>958</v>
      </c>
      <c r="F468" s="562" t="s">
        <v>959</v>
      </c>
      <c r="G468" s="562" t="s">
        <v>973</v>
      </c>
      <c r="H468" s="562" t="s">
        <v>974</v>
      </c>
      <c r="I468" s="562" t="s">
        <v>975</v>
      </c>
      <c r="J468" s="562" t="s">
        <v>4998</v>
      </c>
      <c r="K468" s="562" t="s">
        <v>976</v>
      </c>
      <c r="L468" s="562" t="s">
        <v>964</v>
      </c>
      <c r="M468" s="562" t="s">
        <v>970</v>
      </c>
      <c r="N468" s="562">
        <v>1</v>
      </c>
      <c r="O468" s="562">
        <v>1</v>
      </c>
      <c r="P468" s="562">
        <v>1</v>
      </c>
      <c r="Q468" s="562">
        <v>1</v>
      </c>
      <c r="R468" s="562">
        <v>1</v>
      </c>
      <c r="S468" s="562">
        <v>1</v>
      </c>
      <c r="T468" s="562">
        <v>0</v>
      </c>
      <c r="U468" s="562">
        <v>0</v>
      </c>
      <c r="V468" s="562">
        <v>0</v>
      </c>
      <c r="W468" s="563">
        <v>372254.1</v>
      </c>
      <c r="X468" s="563">
        <v>0</v>
      </c>
      <c r="Y468" s="563">
        <v>0</v>
      </c>
      <c r="Z468" s="563">
        <v>14049.24</v>
      </c>
      <c r="AA468" s="563">
        <v>0</v>
      </c>
      <c r="AB468" s="563">
        <v>0</v>
      </c>
      <c r="AC468" s="563">
        <v>0</v>
      </c>
      <c r="AD468" s="563"/>
      <c r="AE468" s="563">
        <v>372254.1</v>
      </c>
      <c r="AF468" s="564">
        <v>44050</v>
      </c>
      <c r="AG468" s="564">
        <v>46606</v>
      </c>
      <c r="AH468" s="563">
        <v>372254.1</v>
      </c>
      <c r="AI468" s="565">
        <f t="shared" si="15"/>
        <v>1.4383561643835616</v>
      </c>
      <c r="AJ468" s="565">
        <v>7.0027397260274</v>
      </c>
      <c r="AK468" s="566">
        <v>7.5481999999999994E-2</v>
      </c>
      <c r="AL468" s="567">
        <f t="shared" si="16"/>
        <v>1.4383561643835616</v>
      </c>
      <c r="AM468" s="567">
        <v>7.0027397260274</v>
      </c>
      <c r="AN468" s="568">
        <v>7.5481999999999994E-2</v>
      </c>
      <c r="AO468" s="562" t="s">
        <v>977</v>
      </c>
      <c r="AP468" s="562" t="s">
        <v>978</v>
      </c>
    </row>
    <row r="469" spans="1:42" s="562" customFormat="1" ht="12" x14ac:dyDescent="0.25">
      <c r="A469" s="562" t="s">
        <v>1722</v>
      </c>
      <c r="B469" s="562" t="s">
        <v>1723</v>
      </c>
      <c r="C469" s="562">
        <v>1</v>
      </c>
      <c r="D469" s="562" t="s">
        <v>30</v>
      </c>
      <c r="E469" s="562" t="s">
        <v>958</v>
      </c>
      <c r="F469" s="562" t="s">
        <v>959</v>
      </c>
      <c r="G469" s="562" t="s">
        <v>1724</v>
      </c>
      <c r="H469" s="562" t="s">
        <v>1660</v>
      </c>
      <c r="I469" s="562" t="s">
        <v>1661</v>
      </c>
      <c r="J469" s="562" t="s">
        <v>1662</v>
      </c>
      <c r="K469" s="562" t="s">
        <v>1724</v>
      </c>
      <c r="L469" s="562" t="s">
        <v>964</v>
      </c>
      <c r="M469" s="562" t="s">
        <v>970</v>
      </c>
      <c r="N469" s="562">
        <v>1</v>
      </c>
      <c r="O469" s="562">
        <v>1</v>
      </c>
      <c r="P469" s="562">
        <v>1</v>
      </c>
      <c r="Q469" s="562">
        <v>0</v>
      </c>
      <c r="R469" s="562">
        <v>0</v>
      </c>
      <c r="S469" s="562">
        <v>1</v>
      </c>
      <c r="T469" s="562">
        <v>1</v>
      </c>
      <c r="U469" s="562">
        <v>1</v>
      </c>
      <c r="V469" s="562">
        <v>0</v>
      </c>
      <c r="W469" s="563">
        <v>1523963.52</v>
      </c>
      <c r="X469" s="563">
        <v>0</v>
      </c>
      <c r="Y469" s="563">
        <v>0</v>
      </c>
      <c r="Z469" s="563">
        <v>0</v>
      </c>
      <c r="AA469" s="563">
        <v>0</v>
      </c>
      <c r="AB469" s="563">
        <v>0</v>
      </c>
      <c r="AC469" s="563">
        <v>0</v>
      </c>
      <c r="AD469" s="563"/>
      <c r="AE469" s="563">
        <v>1523963.52</v>
      </c>
      <c r="AF469" s="564">
        <v>44186</v>
      </c>
      <c r="AG469" s="564">
        <v>46742</v>
      </c>
      <c r="AH469" s="563">
        <v>1523963.52</v>
      </c>
      <c r="AI469" s="565">
        <f t="shared" si="15"/>
        <v>1.810958904109589</v>
      </c>
      <c r="AJ469" s="565">
        <v>7.0027397260274</v>
      </c>
      <c r="AK469" s="566">
        <v>7.5481999999999994E-2</v>
      </c>
      <c r="AL469" s="567">
        <f t="shared" si="16"/>
        <v>1.810958904109589</v>
      </c>
      <c r="AM469" s="567">
        <v>7.0027397260274</v>
      </c>
      <c r="AN469" s="568">
        <v>7.5481999999999994E-2</v>
      </c>
      <c r="AO469" s="562" t="s">
        <v>977</v>
      </c>
      <c r="AP469" s="562" t="s">
        <v>978</v>
      </c>
    </row>
    <row r="470" spans="1:42" s="562" customFormat="1" ht="12" x14ac:dyDescent="0.25">
      <c r="A470" s="562" t="s">
        <v>1612</v>
      </c>
      <c r="B470" s="562" t="s">
        <v>1613</v>
      </c>
      <c r="C470" s="562">
        <v>6</v>
      </c>
      <c r="D470" s="562" t="s">
        <v>30</v>
      </c>
      <c r="E470" s="562" t="s">
        <v>958</v>
      </c>
      <c r="F470" s="562" t="s">
        <v>959</v>
      </c>
      <c r="G470" s="562" t="s">
        <v>1207</v>
      </c>
      <c r="H470" s="562" t="s">
        <v>974</v>
      </c>
      <c r="I470" s="562" t="s">
        <v>1208</v>
      </c>
      <c r="J470" s="562" t="s">
        <v>4998</v>
      </c>
      <c r="K470" s="562" t="s">
        <v>1209</v>
      </c>
      <c r="L470" s="562" t="s">
        <v>964</v>
      </c>
      <c r="M470" s="562" t="s">
        <v>970</v>
      </c>
      <c r="N470" s="562">
        <v>1</v>
      </c>
      <c r="O470" s="562">
        <v>1</v>
      </c>
      <c r="P470" s="562">
        <v>1</v>
      </c>
      <c r="Q470" s="562">
        <v>1</v>
      </c>
      <c r="R470" s="562">
        <v>1</v>
      </c>
      <c r="S470" s="562">
        <v>1</v>
      </c>
      <c r="T470" s="562">
        <v>0</v>
      </c>
      <c r="U470" s="562">
        <v>0</v>
      </c>
      <c r="V470" s="562">
        <v>0</v>
      </c>
      <c r="W470" s="563">
        <v>2745712.5</v>
      </c>
      <c r="X470" s="563">
        <v>0</v>
      </c>
      <c r="Y470" s="563">
        <v>0</v>
      </c>
      <c r="Z470" s="563">
        <v>12264.18</v>
      </c>
      <c r="AA470" s="563">
        <v>0</v>
      </c>
      <c r="AB470" s="563">
        <v>0</v>
      </c>
      <c r="AC470" s="563">
        <v>0</v>
      </c>
      <c r="AD470" s="563"/>
      <c r="AE470" s="563">
        <v>2745712.5</v>
      </c>
      <c r="AF470" s="564">
        <v>44188</v>
      </c>
      <c r="AG470" s="564">
        <v>46379</v>
      </c>
      <c r="AH470" s="563">
        <v>2745712.5</v>
      </c>
      <c r="AI470" s="565">
        <f t="shared" si="15"/>
        <v>0.81643835616438354</v>
      </c>
      <c r="AJ470" s="565">
        <v>6.0027397260274</v>
      </c>
      <c r="AK470" s="566">
        <v>5.3600000000000002E-2</v>
      </c>
      <c r="AL470" s="567">
        <f t="shared" si="16"/>
        <v>0.81643835616438354</v>
      </c>
      <c r="AM470" s="567">
        <v>6.0027397260274</v>
      </c>
      <c r="AN470" s="568">
        <v>5.3600000000000002E-2</v>
      </c>
      <c r="AO470" s="562" t="s">
        <v>977</v>
      </c>
      <c r="AP470" s="562" t="s">
        <v>978</v>
      </c>
    </row>
    <row r="471" spans="1:42" s="562" customFormat="1" ht="12" x14ac:dyDescent="0.25">
      <c r="A471" s="562" t="s">
        <v>1614</v>
      </c>
      <c r="B471" s="562" t="s">
        <v>1613</v>
      </c>
      <c r="C471" s="562">
        <v>7</v>
      </c>
      <c r="D471" s="562" t="s">
        <v>30</v>
      </c>
      <c r="E471" s="562" t="s">
        <v>958</v>
      </c>
      <c r="F471" s="562" t="s">
        <v>959</v>
      </c>
      <c r="G471" s="562" t="s">
        <v>1207</v>
      </c>
      <c r="H471" s="562" t="s">
        <v>974</v>
      </c>
      <c r="I471" s="562" t="s">
        <v>1208</v>
      </c>
      <c r="J471" s="562" t="s">
        <v>4998</v>
      </c>
      <c r="K471" s="562" t="s">
        <v>1209</v>
      </c>
      <c r="L471" s="562" t="s">
        <v>964</v>
      </c>
      <c r="M471" s="562" t="s">
        <v>970</v>
      </c>
      <c r="N471" s="562">
        <v>1</v>
      </c>
      <c r="O471" s="562">
        <v>1</v>
      </c>
      <c r="P471" s="562">
        <v>1</v>
      </c>
      <c r="Q471" s="562">
        <v>1</v>
      </c>
      <c r="R471" s="562">
        <v>1</v>
      </c>
      <c r="S471" s="562">
        <v>1</v>
      </c>
      <c r="T471" s="562">
        <v>0</v>
      </c>
      <c r="U471" s="562">
        <v>0</v>
      </c>
      <c r="V471" s="562">
        <v>0</v>
      </c>
      <c r="W471" s="563">
        <v>9553280</v>
      </c>
      <c r="X471" s="563">
        <v>0</v>
      </c>
      <c r="Y471" s="563">
        <v>0</v>
      </c>
      <c r="Z471" s="563">
        <v>44900.42</v>
      </c>
      <c r="AA471" s="563">
        <v>0</v>
      </c>
      <c r="AB471" s="563">
        <v>0</v>
      </c>
      <c r="AC471" s="563">
        <v>0</v>
      </c>
      <c r="AD471" s="563"/>
      <c r="AE471" s="563">
        <v>9553280</v>
      </c>
      <c r="AF471" s="564">
        <v>44188</v>
      </c>
      <c r="AG471" s="564">
        <v>46744</v>
      </c>
      <c r="AH471" s="563">
        <v>9553280</v>
      </c>
      <c r="AI471" s="565">
        <f t="shared" si="15"/>
        <v>1.8164383561643835</v>
      </c>
      <c r="AJ471" s="565">
        <v>7.0027397260274</v>
      </c>
      <c r="AK471" s="566">
        <v>5.6399999999999999E-2</v>
      </c>
      <c r="AL471" s="567">
        <f t="shared" si="16"/>
        <v>1.8164383561643835</v>
      </c>
      <c r="AM471" s="567">
        <v>7.0027397260274</v>
      </c>
      <c r="AN471" s="568">
        <v>5.6399999999999999E-2</v>
      </c>
      <c r="AO471" s="562" t="s">
        <v>977</v>
      </c>
      <c r="AP471" s="562" t="s">
        <v>978</v>
      </c>
    </row>
    <row r="472" spans="1:42" s="562" customFormat="1" ht="12" x14ac:dyDescent="0.25">
      <c r="A472" s="562" t="s">
        <v>1615</v>
      </c>
      <c r="B472" s="562" t="s">
        <v>1613</v>
      </c>
      <c r="C472" s="562">
        <v>8</v>
      </c>
      <c r="D472" s="562" t="s">
        <v>30</v>
      </c>
      <c r="E472" s="562" t="s">
        <v>958</v>
      </c>
      <c r="F472" s="562" t="s">
        <v>959</v>
      </c>
      <c r="G472" s="562" t="s">
        <v>1207</v>
      </c>
      <c r="H472" s="562" t="s">
        <v>974</v>
      </c>
      <c r="I472" s="562" t="s">
        <v>1208</v>
      </c>
      <c r="J472" s="562" t="s">
        <v>4998</v>
      </c>
      <c r="K472" s="562" t="s">
        <v>1209</v>
      </c>
      <c r="L472" s="562" t="s">
        <v>964</v>
      </c>
      <c r="M472" s="562" t="s">
        <v>970</v>
      </c>
      <c r="N472" s="562">
        <v>1</v>
      </c>
      <c r="O472" s="562">
        <v>1</v>
      </c>
      <c r="P472" s="562">
        <v>1</v>
      </c>
      <c r="Q472" s="562">
        <v>1</v>
      </c>
      <c r="R472" s="562">
        <v>1</v>
      </c>
      <c r="S472" s="562">
        <v>1</v>
      </c>
      <c r="T472" s="562">
        <v>0</v>
      </c>
      <c r="U472" s="562">
        <v>0</v>
      </c>
      <c r="V472" s="562">
        <v>0</v>
      </c>
      <c r="W472" s="563">
        <v>4651265</v>
      </c>
      <c r="X472" s="563">
        <v>0</v>
      </c>
      <c r="Y472" s="563">
        <v>0</v>
      </c>
      <c r="Z472" s="563">
        <v>22985</v>
      </c>
      <c r="AA472" s="563">
        <v>0</v>
      </c>
      <c r="AB472" s="563">
        <v>0</v>
      </c>
      <c r="AC472" s="563">
        <v>0</v>
      </c>
      <c r="AD472" s="563"/>
      <c r="AE472" s="563">
        <v>4651265</v>
      </c>
      <c r="AF472" s="564">
        <v>44188</v>
      </c>
      <c r="AG472" s="564">
        <v>47110</v>
      </c>
      <c r="AH472" s="563">
        <v>4651265</v>
      </c>
      <c r="AI472" s="565">
        <f t="shared" si="15"/>
        <v>2.8191780821917809</v>
      </c>
      <c r="AJ472" s="565">
        <v>8.0054794520547894</v>
      </c>
      <c r="AK472" s="566">
        <v>5.9299999999999999E-2</v>
      </c>
      <c r="AL472" s="567">
        <f t="shared" si="16"/>
        <v>2.8191780821917809</v>
      </c>
      <c r="AM472" s="567">
        <v>8.0054794520547894</v>
      </c>
      <c r="AN472" s="568">
        <v>5.9299999999999999E-2</v>
      </c>
      <c r="AO472" s="562" t="s">
        <v>977</v>
      </c>
      <c r="AP472" s="562" t="s">
        <v>978</v>
      </c>
    </row>
    <row r="473" spans="1:42" s="562" customFormat="1" ht="12" x14ac:dyDescent="0.25">
      <c r="A473" s="562" t="s">
        <v>1616</v>
      </c>
      <c r="B473" s="562" t="s">
        <v>1613</v>
      </c>
      <c r="C473" s="562">
        <v>9</v>
      </c>
      <c r="D473" s="562" t="s">
        <v>30</v>
      </c>
      <c r="E473" s="562" t="s">
        <v>958</v>
      </c>
      <c r="F473" s="562" t="s">
        <v>959</v>
      </c>
      <c r="G473" s="562" t="s">
        <v>1207</v>
      </c>
      <c r="H473" s="562" t="s">
        <v>974</v>
      </c>
      <c r="I473" s="562" t="s">
        <v>1208</v>
      </c>
      <c r="J473" s="562" t="s">
        <v>4998</v>
      </c>
      <c r="K473" s="562" t="s">
        <v>1209</v>
      </c>
      <c r="L473" s="562" t="s">
        <v>964</v>
      </c>
      <c r="M473" s="562" t="s">
        <v>970</v>
      </c>
      <c r="N473" s="562">
        <v>1</v>
      </c>
      <c r="O473" s="562">
        <v>1</v>
      </c>
      <c r="P473" s="562">
        <v>1</v>
      </c>
      <c r="Q473" s="562">
        <v>1</v>
      </c>
      <c r="R473" s="562">
        <v>1</v>
      </c>
      <c r="S473" s="562">
        <v>1</v>
      </c>
      <c r="T473" s="562">
        <v>0</v>
      </c>
      <c r="U473" s="562">
        <v>0</v>
      </c>
      <c r="V473" s="562">
        <v>0</v>
      </c>
      <c r="W473" s="563">
        <v>53100</v>
      </c>
      <c r="X473" s="563">
        <v>0</v>
      </c>
      <c r="Y473" s="563">
        <v>0</v>
      </c>
      <c r="Z473" s="563">
        <v>274.79000000000002</v>
      </c>
      <c r="AA473" s="563">
        <v>0</v>
      </c>
      <c r="AB473" s="563">
        <v>0</v>
      </c>
      <c r="AC473" s="563">
        <v>0</v>
      </c>
      <c r="AD473" s="563"/>
      <c r="AE473" s="563">
        <v>53100</v>
      </c>
      <c r="AF473" s="564">
        <v>44188</v>
      </c>
      <c r="AG473" s="564">
        <v>47475</v>
      </c>
      <c r="AH473" s="563">
        <v>53100</v>
      </c>
      <c r="AI473" s="565">
        <f t="shared" si="15"/>
        <v>3.8191780821917809</v>
      </c>
      <c r="AJ473" s="565">
        <v>9.0054794520547894</v>
      </c>
      <c r="AK473" s="566">
        <v>6.2100000000000002E-2</v>
      </c>
      <c r="AL473" s="567">
        <f t="shared" si="16"/>
        <v>3.8191780821917809</v>
      </c>
      <c r="AM473" s="567">
        <v>9.0054794520547894</v>
      </c>
      <c r="AN473" s="568">
        <v>6.2100000000000002E-2</v>
      </c>
      <c r="AO473" s="562" t="s">
        <v>977</v>
      </c>
      <c r="AP473" s="562" t="s">
        <v>978</v>
      </c>
    </row>
    <row r="474" spans="1:42" s="562" customFormat="1" ht="12" x14ac:dyDescent="0.25">
      <c r="A474" s="562" t="s">
        <v>1705</v>
      </c>
      <c r="B474" s="562" t="s">
        <v>1706</v>
      </c>
      <c r="C474" s="562">
        <v>1</v>
      </c>
      <c r="D474" s="562" t="s">
        <v>30</v>
      </c>
      <c r="E474" s="562" t="s">
        <v>958</v>
      </c>
      <c r="F474" s="562" t="s">
        <v>959</v>
      </c>
      <c r="G474" s="562" t="s">
        <v>1659</v>
      </c>
      <c r="H474" s="562" t="s">
        <v>1660</v>
      </c>
      <c r="I474" s="562" t="s">
        <v>1661</v>
      </c>
      <c r="J474" s="562" t="s">
        <v>1662</v>
      </c>
      <c r="K474" s="562" t="s">
        <v>1663</v>
      </c>
      <c r="L474" s="562" t="s">
        <v>964</v>
      </c>
      <c r="M474" s="562" t="s">
        <v>970</v>
      </c>
      <c r="N474" s="562">
        <v>1</v>
      </c>
      <c r="O474" s="562">
        <v>1</v>
      </c>
      <c r="P474" s="562">
        <v>1</v>
      </c>
      <c r="Q474" s="562">
        <v>0</v>
      </c>
      <c r="R474" s="562">
        <v>0</v>
      </c>
      <c r="S474" s="562">
        <v>1</v>
      </c>
      <c r="T474" s="562">
        <v>1</v>
      </c>
      <c r="U474" s="562">
        <v>1</v>
      </c>
      <c r="V474" s="562">
        <v>0</v>
      </c>
      <c r="W474" s="563">
        <v>122255792.54000001</v>
      </c>
      <c r="X474" s="563">
        <v>0</v>
      </c>
      <c r="Y474" s="563">
        <v>0</v>
      </c>
      <c r="Z474" s="563">
        <v>0</v>
      </c>
      <c r="AA474" s="563">
        <v>0</v>
      </c>
      <c r="AB474" s="563">
        <v>0</v>
      </c>
      <c r="AC474" s="563">
        <v>0</v>
      </c>
      <c r="AD474" s="563"/>
      <c r="AE474" s="563">
        <v>122255792.54000001</v>
      </c>
      <c r="AF474" s="564">
        <v>44134</v>
      </c>
      <c r="AG474" s="564">
        <v>49612</v>
      </c>
      <c r="AH474" s="563">
        <v>122255792.54000001</v>
      </c>
      <c r="AI474" s="565">
        <f t="shared" si="15"/>
        <v>9.6739726027397257</v>
      </c>
      <c r="AJ474" s="565">
        <v>15.0082191780822</v>
      </c>
      <c r="AK474" s="566">
        <v>7.9848000000000002E-2</v>
      </c>
      <c r="AL474" s="567">
        <f t="shared" si="16"/>
        <v>9.6739726027397257</v>
      </c>
      <c r="AM474" s="567">
        <v>15.0082191780822</v>
      </c>
      <c r="AN474" s="568">
        <v>7.9848000000000002E-2</v>
      </c>
      <c r="AO474" s="562" t="s">
        <v>977</v>
      </c>
      <c r="AP474" s="562" t="s">
        <v>978</v>
      </c>
    </row>
    <row r="475" spans="1:42" s="562" customFormat="1" ht="12" x14ac:dyDescent="0.25">
      <c r="A475" s="562" t="s">
        <v>1842</v>
      </c>
      <c r="B475" s="562" t="s">
        <v>1843</v>
      </c>
      <c r="C475" s="562">
        <v>1</v>
      </c>
      <c r="D475" s="562" t="s">
        <v>30</v>
      </c>
      <c r="E475" s="562" t="s">
        <v>958</v>
      </c>
      <c r="F475" s="562" t="s">
        <v>959</v>
      </c>
      <c r="G475" s="562" t="s">
        <v>1735</v>
      </c>
      <c r="H475" s="562" t="s">
        <v>974</v>
      </c>
      <c r="I475" s="562" t="s">
        <v>1736</v>
      </c>
      <c r="J475" s="562" t="s">
        <v>4998</v>
      </c>
      <c r="K475" s="562" t="s">
        <v>1844</v>
      </c>
      <c r="L475" s="562" t="s">
        <v>964</v>
      </c>
      <c r="M475" s="562" t="s">
        <v>970</v>
      </c>
      <c r="N475" s="562">
        <v>1</v>
      </c>
      <c r="O475" s="562">
        <v>1</v>
      </c>
      <c r="P475" s="562">
        <v>1</v>
      </c>
      <c r="Q475" s="562">
        <v>1</v>
      </c>
      <c r="R475" s="562">
        <v>1</v>
      </c>
      <c r="S475" s="562">
        <v>1</v>
      </c>
      <c r="T475" s="562">
        <v>0</v>
      </c>
      <c r="U475" s="562">
        <v>1</v>
      </c>
      <c r="V475" s="562">
        <v>0</v>
      </c>
      <c r="W475" s="563">
        <v>2585731.2200000002</v>
      </c>
      <c r="X475" s="563">
        <v>0</v>
      </c>
      <c r="Y475" s="563">
        <v>0</v>
      </c>
      <c r="Z475" s="563">
        <v>0</v>
      </c>
      <c r="AA475" s="563">
        <v>0</v>
      </c>
      <c r="AB475" s="563">
        <v>0</v>
      </c>
      <c r="AC475" s="563">
        <v>0</v>
      </c>
      <c r="AD475" s="563"/>
      <c r="AE475" s="563">
        <v>2585731.2200000002</v>
      </c>
      <c r="AF475" s="564">
        <v>44291</v>
      </c>
      <c r="AG475" s="564">
        <v>46117</v>
      </c>
      <c r="AH475" s="563">
        <v>2585731.2200000002</v>
      </c>
      <c r="AI475" s="565">
        <f t="shared" si="15"/>
        <v>9.8630136986301367E-2</v>
      </c>
      <c r="AJ475" s="565">
        <v>5.0027397260274</v>
      </c>
      <c r="AK475" s="566">
        <v>7.1294999999999997E-2</v>
      </c>
      <c r="AL475" s="567">
        <f t="shared" si="16"/>
        <v>9.8630136986301367E-2</v>
      </c>
      <c r="AM475" s="567">
        <v>5.0027397260274</v>
      </c>
      <c r="AN475" s="568">
        <v>7.1294999999999997E-2</v>
      </c>
      <c r="AO475" s="562" t="s">
        <v>977</v>
      </c>
      <c r="AP475" s="562" t="s">
        <v>978</v>
      </c>
    </row>
    <row r="476" spans="1:42" s="562" customFormat="1" ht="12" x14ac:dyDescent="0.25">
      <c r="A476" s="562" t="s">
        <v>1836</v>
      </c>
      <c r="B476" s="562" t="s">
        <v>1837</v>
      </c>
      <c r="C476" s="562">
        <v>1</v>
      </c>
      <c r="D476" s="562" t="s">
        <v>30</v>
      </c>
      <c r="E476" s="562" t="s">
        <v>958</v>
      </c>
      <c r="F476" s="562" t="s">
        <v>959</v>
      </c>
      <c r="G476" s="562" t="s">
        <v>1735</v>
      </c>
      <c r="H476" s="562" t="s">
        <v>974</v>
      </c>
      <c r="I476" s="562" t="s">
        <v>1736</v>
      </c>
      <c r="J476" s="562" t="s">
        <v>4998</v>
      </c>
      <c r="K476" s="562" t="s">
        <v>1838</v>
      </c>
      <c r="L476" s="562" t="s">
        <v>964</v>
      </c>
      <c r="M476" s="562" t="s">
        <v>970</v>
      </c>
      <c r="N476" s="562">
        <v>1</v>
      </c>
      <c r="O476" s="562">
        <v>1</v>
      </c>
      <c r="P476" s="562">
        <v>1</v>
      </c>
      <c r="Q476" s="562">
        <v>1</v>
      </c>
      <c r="R476" s="562">
        <v>1</v>
      </c>
      <c r="S476" s="562">
        <v>1</v>
      </c>
      <c r="T476" s="562">
        <v>0</v>
      </c>
      <c r="U476" s="562">
        <v>1</v>
      </c>
      <c r="V476" s="562">
        <v>0</v>
      </c>
      <c r="W476" s="563">
        <v>631820.51</v>
      </c>
      <c r="X476" s="563">
        <v>0</v>
      </c>
      <c r="Y476" s="563">
        <v>0</v>
      </c>
      <c r="Z476" s="563">
        <v>0</v>
      </c>
      <c r="AA476" s="563">
        <v>0</v>
      </c>
      <c r="AB476" s="563">
        <v>0</v>
      </c>
      <c r="AC476" s="563">
        <v>0</v>
      </c>
      <c r="AD476" s="563"/>
      <c r="AE476" s="563">
        <v>631820.51</v>
      </c>
      <c r="AF476" s="564">
        <v>44291</v>
      </c>
      <c r="AG476" s="564">
        <v>46117</v>
      </c>
      <c r="AH476" s="563">
        <v>631820.51</v>
      </c>
      <c r="AI476" s="565">
        <f t="shared" si="15"/>
        <v>9.8630136986301367E-2</v>
      </c>
      <c r="AJ476" s="565">
        <v>5.0027397260274</v>
      </c>
      <c r="AK476" s="566">
        <v>7.1294999999999997E-2</v>
      </c>
      <c r="AL476" s="567">
        <f t="shared" si="16"/>
        <v>9.8630136986301367E-2</v>
      </c>
      <c r="AM476" s="567">
        <v>5.0027397260274</v>
      </c>
      <c r="AN476" s="568">
        <v>7.1294999999999997E-2</v>
      </c>
      <c r="AO476" s="562" t="s">
        <v>977</v>
      </c>
      <c r="AP476" s="562" t="s">
        <v>978</v>
      </c>
    </row>
    <row r="477" spans="1:42" s="562" customFormat="1" ht="12" x14ac:dyDescent="0.25">
      <c r="A477" s="562" t="s">
        <v>1818</v>
      </c>
      <c r="B477" s="562" t="s">
        <v>1819</v>
      </c>
      <c r="C477" s="562">
        <v>1</v>
      </c>
      <c r="D477" s="562" t="s">
        <v>30</v>
      </c>
      <c r="E477" s="562" t="s">
        <v>958</v>
      </c>
      <c r="F477" s="562" t="s">
        <v>959</v>
      </c>
      <c r="G477" s="562" t="s">
        <v>1735</v>
      </c>
      <c r="H477" s="562" t="s">
        <v>974</v>
      </c>
      <c r="I477" s="562" t="s">
        <v>1736</v>
      </c>
      <c r="J477" s="562" t="s">
        <v>4998</v>
      </c>
      <c r="K477" s="562" t="s">
        <v>1820</v>
      </c>
      <c r="L477" s="562" t="s">
        <v>964</v>
      </c>
      <c r="M477" s="562" t="s">
        <v>970</v>
      </c>
      <c r="N477" s="562">
        <v>1</v>
      </c>
      <c r="O477" s="562">
        <v>1</v>
      </c>
      <c r="P477" s="562">
        <v>1</v>
      </c>
      <c r="Q477" s="562">
        <v>1</v>
      </c>
      <c r="R477" s="562">
        <v>1</v>
      </c>
      <c r="S477" s="562">
        <v>1</v>
      </c>
      <c r="T477" s="562">
        <v>0</v>
      </c>
      <c r="U477" s="562">
        <v>1</v>
      </c>
      <c r="V477" s="562">
        <v>0</v>
      </c>
      <c r="W477" s="563">
        <v>486119.84</v>
      </c>
      <c r="X477" s="563">
        <v>0</v>
      </c>
      <c r="Y477" s="563">
        <v>0</v>
      </c>
      <c r="Z477" s="563">
        <v>0</v>
      </c>
      <c r="AA477" s="563">
        <v>0</v>
      </c>
      <c r="AB477" s="563">
        <v>0</v>
      </c>
      <c r="AC477" s="563">
        <v>0</v>
      </c>
      <c r="AD477" s="563"/>
      <c r="AE477" s="563">
        <v>486119.84</v>
      </c>
      <c r="AF477" s="564">
        <v>44291</v>
      </c>
      <c r="AG477" s="564">
        <v>46117</v>
      </c>
      <c r="AH477" s="563">
        <v>486119.84</v>
      </c>
      <c r="AI477" s="565">
        <f t="shared" si="15"/>
        <v>9.8630136986301367E-2</v>
      </c>
      <c r="AJ477" s="565">
        <v>5.0027397260274</v>
      </c>
      <c r="AK477" s="566">
        <v>7.1294999999999997E-2</v>
      </c>
      <c r="AL477" s="567">
        <f t="shared" si="16"/>
        <v>9.8630136986301367E-2</v>
      </c>
      <c r="AM477" s="567">
        <v>5.0027397260274</v>
      </c>
      <c r="AN477" s="568">
        <v>7.1294999999999997E-2</v>
      </c>
      <c r="AO477" s="562" t="s">
        <v>977</v>
      </c>
      <c r="AP477" s="562" t="s">
        <v>978</v>
      </c>
    </row>
    <row r="478" spans="1:42" s="562" customFormat="1" ht="12" x14ac:dyDescent="0.25">
      <c r="A478" s="562" t="s">
        <v>1830</v>
      </c>
      <c r="B478" s="562" t="s">
        <v>1831</v>
      </c>
      <c r="C478" s="562">
        <v>1</v>
      </c>
      <c r="D478" s="562" t="s">
        <v>30</v>
      </c>
      <c r="E478" s="562" t="s">
        <v>958</v>
      </c>
      <c r="F478" s="562" t="s">
        <v>959</v>
      </c>
      <c r="G478" s="562" t="s">
        <v>1735</v>
      </c>
      <c r="H478" s="562" t="s">
        <v>974</v>
      </c>
      <c r="I478" s="562" t="s">
        <v>1736</v>
      </c>
      <c r="J478" s="562" t="s">
        <v>4998</v>
      </c>
      <c r="K478" s="562" t="s">
        <v>1832</v>
      </c>
      <c r="L478" s="562" t="s">
        <v>964</v>
      </c>
      <c r="M478" s="562" t="s">
        <v>970</v>
      </c>
      <c r="N478" s="562">
        <v>1</v>
      </c>
      <c r="O478" s="562">
        <v>1</v>
      </c>
      <c r="P478" s="562">
        <v>1</v>
      </c>
      <c r="Q478" s="562">
        <v>1</v>
      </c>
      <c r="R478" s="562">
        <v>1</v>
      </c>
      <c r="S478" s="562">
        <v>1</v>
      </c>
      <c r="T478" s="562">
        <v>0</v>
      </c>
      <c r="U478" s="562">
        <v>1</v>
      </c>
      <c r="V478" s="562">
        <v>0</v>
      </c>
      <c r="W478" s="563">
        <v>368430.1</v>
      </c>
      <c r="X478" s="563">
        <v>0</v>
      </c>
      <c r="Y478" s="563">
        <v>0</v>
      </c>
      <c r="Z478" s="563">
        <v>0</v>
      </c>
      <c r="AA478" s="563">
        <v>0</v>
      </c>
      <c r="AB478" s="563">
        <v>0</v>
      </c>
      <c r="AC478" s="563">
        <v>0</v>
      </c>
      <c r="AD478" s="563"/>
      <c r="AE478" s="563">
        <v>368430.1</v>
      </c>
      <c r="AF478" s="564">
        <v>44291</v>
      </c>
      <c r="AG478" s="564">
        <v>46117</v>
      </c>
      <c r="AH478" s="563">
        <v>368430.1</v>
      </c>
      <c r="AI478" s="565">
        <f t="shared" si="15"/>
        <v>9.8630136986301367E-2</v>
      </c>
      <c r="AJ478" s="565">
        <v>5.0027397260274</v>
      </c>
      <c r="AK478" s="566">
        <v>7.1294999999999997E-2</v>
      </c>
      <c r="AL478" s="567">
        <f t="shared" si="16"/>
        <v>9.8630136986301367E-2</v>
      </c>
      <c r="AM478" s="567">
        <v>5.0027397260274</v>
      </c>
      <c r="AN478" s="568">
        <v>7.1294999999999997E-2</v>
      </c>
      <c r="AO478" s="562" t="s">
        <v>977</v>
      </c>
      <c r="AP478" s="562" t="s">
        <v>978</v>
      </c>
    </row>
    <row r="479" spans="1:42" s="562" customFormat="1" ht="12" x14ac:dyDescent="0.25">
      <c r="A479" s="562" t="s">
        <v>1824</v>
      </c>
      <c r="B479" s="562" t="s">
        <v>1825</v>
      </c>
      <c r="C479" s="562">
        <v>1</v>
      </c>
      <c r="D479" s="562" t="s">
        <v>30</v>
      </c>
      <c r="E479" s="562" t="s">
        <v>958</v>
      </c>
      <c r="F479" s="562" t="s">
        <v>959</v>
      </c>
      <c r="G479" s="562" t="s">
        <v>1735</v>
      </c>
      <c r="H479" s="562" t="s">
        <v>974</v>
      </c>
      <c r="I479" s="562" t="s">
        <v>1736</v>
      </c>
      <c r="J479" s="562" t="s">
        <v>4998</v>
      </c>
      <c r="K479" s="562" t="s">
        <v>1826</v>
      </c>
      <c r="L479" s="562" t="s">
        <v>964</v>
      </c>
      <c r="M479" s="562" t="s">
        <v>970</v>
      </c>
      <c r="N479" s="562">
        <v>1</v>
      </c>
      <c r="O479" s="562">
        <v>1</v>
      </c>
      <c r="P479" s="562">
        <v>1</v>
      </c>
      <c r="Q479" s="562">
        <v>1</v>
      </c>
      <c r="R479" s="562">
        <v>1</v>
      </c>
      <c r="S479" s="562">
        <v>1</v>
      </c>
      <c r="T479" s="562">
        <v>0</v>
      </c>
      <c r="U479" s="562">
        <v>1</v>
      </c>
      <c r="V479" s="562">
        <v>0</v>
      </c>
      <c r="W479" s="563">
        <v>225665.15</v>
      </c>
      <c r="X479" s="563">
        <v>0</v>
      </c>
      <c r="Y479" s="563">
        <v>0</v>
      </c>
      <c r="Z479" s="563">
        <v>0</v>
      </c>
      <c r="AA479" s="563">
        <v>0</v>
      </c>
      <c r="AB479" s="563">
        <v>0</v>
      </c>
      <c r="AC479" s="563">
        <v>0</v>
      </c>
      <c r="AD479" s="563"/>
      <c r="AE479" s="563">
        <v>225665.15</v>
      </c>
      <c r="AF479" s="564">
        <v>44291</v>
      </c>
      <c r="AG479" s="564">
        <v>46117</v>
      </c>
      <c r="AH479" s="563">
        <v>225665.15</v>
      </c>
      <c r="AI479" s="565">
        <f t="shared" si="15"/>
        <v>9.8630136986301367E-2</v>
      </c>
      <c r="AJ479" s="565">
        <v>5.0027397260274</v>
      </c>
      <c r="AK479" s="566">
        <v>7.1294999999999997E-2</v>
      </c>
      <c r="AL479" s="567">
        <f t="shared" si="16"/>
        <v>9.8630136986301367E-2</v>
      </c>
      <c r="AM479" s="567">
        <v>5.0027397260274</v>
      </c>
      <c r="AN479" s="568">
        <v>7.1294999999999997E-2</v>
      </c>
      <c r="AO479" s="562" t="s">
        <v>977</v>
      </c>
      <c r="AP479" s="562" t="s">
        <v>978</v>
      </c>
    </row>
    <row r="480" spans="1:42" s="562" customFormat="1" ht="12" x14ac:dyDescent="0.25">
      <c r="A480" s="562" t="s">
        <v>1821</v>
      </c>
      <c r="B480" s="562" t="s">
        <v>1822</v>
      </c>
      <c r="C480" s="562">
        <v>1</v>
      </c>
      <c r="D480" s="562" t="s">
        <v>30</v>
      </c>
      <c r="E480" s="562" t="s">
        <v>958</v>
      </c>
      <c r="F480" s="562" t="s">
        <v>959</v>
      </c>
      <c r="G480" s="562" t="s">
        <v>1735</v>
      </c>
      <c r="H480" s="562" t="s">
        <v>974</v>
      </c>
      <c r="I480" s="562" t="s">
        <v>1736</v>
      </c>
      <c r="J480" s="562" t="s">
        <v>4998</v>
      </c>
      <c r="K480" s="562" t="s">
        <v>1823</v>
      </c>
      <c r="L480" s="562" t="s">
        <v>964</v>
      </c>
      <c r="M480" s="562" t="s">
        <v>970</v>
      </c>
      <c r="N480" s="562">
        <v>1</v>
      </c>
      <c r="O480" s="562">
        <v>1</v>
      </c>
      <c r="P480" s="562">
        <v>1</v>
      </c>
      <c r="Q480" s="562">
        <v>1</v>
      </c>
      <c r="R480" s="562">
        <v>1</v>
      </c>
      <c r="S480" s="562">
        <v>1</v>
      </c>
      <c r="T480" s="562">
        <v>0</v>
      </c>
      <c r="U480" s="562">
        <v>1</v>
      </c>
      <c r="V480" s="562">
        <v>0</v>
      </c>
      <c r="W480" s="563">
        <v>483442.86</v>
      </c>
      <c r="X480" s="563">
        <v>0</v>
      </c>
      <c r="Y480" s="563">
        <v>0</v>
      </c>
      <c r="Z480" s="563">
        <v>0</v>
      </c>
      <c r="AA480" s="563">
        <v>0</v>
      </c>
      <c r="AB480" s="563">
        <v>0</v>
      </c>
      <c r="AC480" s="563">
        <v>0</v>
      </c>
      <c r="AD480" s="563"/>
      <c r="AE480" s="563">
        <v>483442.86</v>
      </c>
      <c r="AF480" s="564">
        <v>44291</v>
      </c>
      <c r="AG480" s="564">
        <v>46117</v>
      </c>
      <c r="AH480" s="563">
        <v>483442.86</v>
      </c>
      <c r="AI480" s="565">
        <f t="shared" si="15"/>
        <v>9.8630136986301367E-2</v>
      </c>
      <c r="AJ480" s="565">
        <v>5.0027397260274</v>
      </c>
      <c r="AK480" s="566">
        <v>7.1294999999999997E-2</v>
      </c>
      <c r="AL480" s="567">
        <f t="shared" si="16"/>
        <v>9.8630136986301367E-2</v>
      </c>
      <c r="AM480" s="567">
        <v>5.0027397260274</v>
      </c>
      <c r="AN480" s="568">
        <v>7.1294999999999997E-2</v>
      </c>
      <c r="AO480" s="562" t="s">
        <v>977</v>
      </c>
      <c r="AP480" s="562" t="s">
        <v>978</v>
      </c>
    </row>
    <row r="481" spans="1:42" s="562" customFormat="1" ht="12" x14ac:dyDescent="0.25">
      <c r="A481" s="562" t="s">
        <v>1827</v>
      </c>
      <c r="B481" s="562" t="s">
        <v>1828</v>
      </c>
      <c r="C481" s="562">
        <v>1</v>
      </c>
      <c r="D481" s="562" t="s">
        <v>30</v>
      </c>
      <c r="E481" s="562" t="s">
        <v>958</v>
      </c>
      <c r="F481" s="562" t="s">
        <v>959</v>
      </c>
      <c r="G481" s="562" t="s">
        <v>1735</v>
      </c>
      <c r="H481" s="562" t="s">
        <v>974</v>
      </c>
      <c r="I481" s="562" t="s">
        <v>1736</v>
      </c>
      <c r="J481" s="562" t="s">
        <v>4998</v>
      </c>
      <c r="K481" s="562" t="s">
        <v>1829</v>
      </c>
      <c r="L481" s="562" t="s">
        <v>964</v>
      </c>
      <c r="M481" s="562" t="s">
        <v>970</v>
      </c>
      <c r="N481" s="562">
        <v>1</v>
      </c>
      <c r="O481" s="562">
        <v>1</v>
      </c>
      <c r="P481" s="562">
        <v>1</v>
      </c>
      <c r="Q481" s="562">
        <v>1</v>
      </c>
      <c r="R481" s="562">
        <v>1</v>
      </c>
      <c r="S481" s="562">
        <v>1</v>
      </c>
      <c r="T481" s="562">
        <v>0</v>
      </c>
      <c r="U481" s="562">
        <v>1</v>
      </c>
      <c r="V481" s="562">
        <v>0</v>
      </c>
      <c r="W481" s="563">
        <v>2916155.9</v>
      </c>
      <c r="X481" s="563">
        <v>0</v>
      </c>
      <c r="Y481" s="563">
        <v>0</v>
      </c>
      <c r="Z481" s="563">
        <v>0</v>
      </c>
      <c r="AA481" s="563">
        <v>0</v>
      </c>
      <c r="AB481" s="563">
        <v>0</v>
      </c>
      <c r="AC481" s="563">
        <v>0</v>
      </c>
      <c r="AD481" s="563"/>
      <c r="AE481" s="563">
        <v>2916155.9</v>
      </c>
      <c r="AF481" s="564">
        <v>44291</v>
      </c>
      <c r="AG481" s="564">
        <v>46117</v>
      </c>
      <c r="AH481" s="563">
        <v>2916155.9</v>
      </c>
      <c r="AI481" s="565">
        <f t="shared" si="15"/>
        <v>9.8630136986301367E-2</v>
      </c>
      <c r="AJ481" s="565">
        <v>5.0027397260274</v>
      </c>
      <c r="AK481" s="566">
        <v>7.1294999999999997E-2</v>
      </c>
      <c r="AL481" s="567">
        <f t="shared" si="16"/>
        <v>9.8630136986301367E-2</v>
      </c>
      <c r="AM481" s="567">
        <v>5.0027397260274</v>
      </c>
      <c r="AN481" s="568">
        <v>7.1294999999999997E-2</v>
      </c>
      <c r="AO481" s="562" t="s">
        <v>977</v>
      </c>
      <c r="AP481" s="562" t="s">
        <v>978</v>
      </c>
    </row>
    <row r="482" spans="1:42" s="562" customFormat="1" ht="12" x14ac:dyDescent="0.25">
      <c r="A482" s="562" t="s">
        <v>1733</v>
      </c>
      <c r="B482" s="562" t="s">
        <v>1734</v>
      </c>
      <c r="C482" s="562">
        <v>1</v>
      </c>
      <c r="D482" s="562" t="s">
        <v>30</v>
      </c>
      <c r="E482" s="562" t="s">
        <v>958</v>
      </c>
      <c r="F482" s="562" t="s">
        <v>959</v>
      </c>
      <c r="G482" s="562" t="s">
        <v>1735</v>
      </c>
      <c r="H482" s="562" t="s">
        <v>974</v>
      </c>
      <c r="I482" s="562" t="s">
        <v>1736</v>
      </c>
      <c r="J482" s="562" t="s">
        <v>4998</v>
      </c>
      <c r="K482" s="562" t="s">
        <v>1737</v>
      </c>
      <c r="L482" s="562" t="s">
        <v>964</v>
      </c>
      <c r="M482" s="562" t="s">
        <v>970</v>
      </c>
      <c r="N482" s="562">
        <v>1</v>
      </c>
      <c r="O482" s="562">
        <v>1</v>
      </c>
      <c r="P482" s="562">
        <v>1</v>
      </c>
      <c r="Q482" s="562">
        <v>1</v>
      </c>
      <c r="R482" s="562">
        <v>1</v>
      </c>
      <c r="S482" s="562">
        <v>1</v>
      </c>
      <c r="T482" s="562">
        <v>0</v>
      </c>
      <c r="U482" s="562">
        <v>1</v>
      </c>
      <c r="V482" s="562">
        <v>0</v>
      </c>
      <c r="W482" s="563">
        <v>134728.43</v>
      </c>
      <c r="X482" s="563">
        <v>0</v>
      </c>
      <c r="Y482" s="563">
        <v>0</v>
      </c>
      <c r="Z482" s="563">
        <v>0</v>
      </c>
      <c r="AA482" s="563">
        <v>0</v>
      </c>
      <c r="AB482" s="563">
        <v>0</v>
      </c>
      <c r="AC482" s="563">
        <v>0</v>
      </c>
      <c r="AD482" s="563"/>
      <c r="AE482" s="563">
        <v>134728.43</v>
      </c>
      <c r="AF482" s="564">
        <v>44291</v>
      </c>
      <c r="AG482" s="564">
        <v>46117</v>
      </c>
      <c r="AH482" s="563">
        <v>134728.43</v>
      </c>
      <c r="AI482" s="565">
        <f t="shared" si="15"/>
        <v>9.8630136986301367E-2</v>
      </c>
      <c r="AJ482" s="565">
        <v>5.0027397260274</v>
      </c>
      <c r="AK482" s="566">
        <v>7.1294999999999997E-2</v>
      </c>
      <c r="AL482" s="567">
        <f t="shared" si="16"/>
        <v>9.8630136986301367E-2</v>
      </c>
      <c r="AM482" s="567">
        <v>5.0027397260274</v>
      </c>
      <c r="AN482" s="568">
        <v>7.1294999999999997E-2</v>
      </c>
      <c r="AO482" s="562" t="s">
        <v>977</v>
      </c>
      <c r="AP482" s="562" t="s">
        <v>978</v>
      </c>
    </row>
    <row r="483" spans="1:42" s="562" customFormat="1" ht="12" x14ac:dyDescent="0.25">
      <c r="A483" s="562" t="s">
        <v>1833</v>
      </c>
      <c r="B483" s="562" t="s">
        <v>1834</v>
      </c>
      <c r="C483" s="562">
        <v>1</v>
      </c>
      <c r="D483" s="562" t="s">
        <v>30</v>
      </c>
      <c r="E483" s="562" t="s">
        <v>958</v>
      </c>
      <c r="F483" s="562" t="s">
        <v>959</v>
      </c>
      <c r="G483" s="562" t="s">
        <v>1735</v>
      </c>
      <c r="H483" s="562" t="s">
        <v>974</v>
      </c>
      <c r="I483" s="562" t="s">
        <v>1736</v>
      </c>
      <c r="J483" s="562" t="s">
        <v>4998</v>
      </c>
      <c r="K483" s="562" t="s">
        <v>1835</v>
      </c>
      <c r="L483" s="562" t="s">
        <v>964</v>
      </c>
      <c r="M483" s="562" t="s">
        <v>970</v>
      </c>
      <c r="N483" s="562">
        <v>1</v>
      </c>
      <c r="O483" s="562">
        <v>1</v>
      </c>
      <c r="P483" s="562">
        <v>1</v>
      </c>
      <c r="Q483" s="562">
        <v>1</v>
      </c>
      <c r="R483" s="562">
        <v>1</v>
      </c>
      <c r="S483" s="562">
        <v>1</v>
      </c>
      <c r="T483" s="562">
        <v>0</v>
      </c>
      <c r="U483" s="562">
        <v>1</v>
      </c>
      <c r="V483" s="562">
        <v>0</v>
      </c>
      <c r="W483" s="563">
        <v>2054758.88</v>
      </c>
      <c r="X483" s="563">
        <v>0</v>
      </c>
      <c r="Y483" s="563">
        <v>0</v>
      </c>
      <c r="Z483" s="563">
        <v>0</v>
      </c>
      <c r="AA483" s="563">
        <v>0</v>
      </c>
      <c r="AB483" s="563">
        <v>0</v>
      </c>
      <c r="AC483" s="563">
        <v>0</v>
      </c>
      <c r="AD483" s="563"/>
      <c r="AE483" s="563">
        <v>2054758.88</v>
      </c>
      <c r="AF483" s="564">
        <v>44291</v>
      </c>
      <c r="AG483" s="564">
        <v>46117</v>
      </c>
      <c r="AH483" s="563">
        <v>2054758.88</v>
      </c>
      <c r="AI483" s="565">
        <f t="shared" si="15"/>
        <v>9.8630136986301367E-2</v>
      </c>
      <c r="AJ483" s="565">
        <v>5.0027397260274</v>
      </c>
      <c r="AK483" s="566">
        <v>7.1294999999999997E-2</v>
      </c>
      <c r="AL483" s="567">
        <f t="shared" si="16"/>
        <v>9.8630136986301367E-2</v>
      </c>
      <c r="AM483" s="567">
        <v>5.0027397260274</v>
      </c>
      <c r="AN483" s="568">
        <v>7.1294999999999997E-2</v>
      </c>
      <c r="AO483" s="562" t="s">
        <v>977</v>
      </c>
      <c r="AP483" s="562" t="s">
        <v>978</v>
      </c>
    </row>
    <row r="484" spans="1:42" s="562" customFormat="1" ht="12" x14ac:dyDescent="0.25">
      <c r="A484" s="562" t="s">
        <v>1839</v>
      </c>
      <c r="B484" s="562" t="s">
        <v>1840</v>
      </c>
      <c r="C484" s="562">
        <v>1</v>
      </c>
      <c r="D484" s="562" t="s">
        <v>30</v>
      </c>
      <c r="E484" s="562" t="s">
        <v>958</v>
      </c>
      <c r="F484" s="562" t="s">
        <v>959</v>
      </c>
      <c r="G484" s="562" t="s">
        <v>1735</v>
      </c>
      <c r="H484" s="562" t="s">
        <v>974</v>
      </c>
      <c r="I484" s="562" t="s">
        <v>1736</v>
      </c>
      <c r="J484" s="562" t="s">
        <v>4998</v>
      </c>
      <c r="K484" s="562" t="s">
        <v>1841</v>
      </c>
      <c r="L484" s="562" t="s">
        <v>964</v>
      </c>
      <c r="M484" s="562" t="s">
        <v>970</v>
      </c>
      <c r="N484" s="562">
        <v>1</v>
      </c>
      <c r="O484" s="562">
        <v>1</v>
      </c>
      <c r="P484" s="562">
        <v>1</v>
      </c>
      <c r="Q484" s="562">
        <v>1</v>
      </c>
      <c r="R484" s="562">
        <v>1</v>
      </c>
      <c r="S484" s="562">
        <v>1</v>
      </c>
      <c r="T484" s="562">
        <v>0</v>
      </c>
      <c r="U484" s="562">
        <v>1</v>
      </c>
      <c r="V484" s="562">
        <v>0</v>
      </c>
      <c r="W484" s="563">
        <v>523524.21</v>
      </c>
      <c r="X484" s="563">
        <v>0</v>
      </c>
      <c r="Y484" s="563">
        <v>0</v>
      </c>
      <c r="Z484" s="563">
        <v>0</v>
      </c>
      <c r="AA484" s="563">
        <v>0</v>
      </c>
      <c r="AB484" s="563">
        <v>0</v>
      </c>
      <c r="AC484" s="563">
        <v>0</v>
      </c>
      <c r="AD484" s="563"/>
      <c r="AE484" s="563">
        <v>523524.21</v>
      </c>
      <c r="AF484" s="564">
        <v>44291</v>
      </c>
      <c r="AG484" s="564">
        <v>46117</v>
      </c>
      <c r="AH484" s="563">
        <v>523524.21</v>
      </c>
      <c r="AI484" s="565">
        <f t="shared" si="15"/>
        <v>9.8630136986301367E-2</v>
      </c>
      <c r="AJ484" s="565">
        <v>5.0027397260274</v>
      </c>
      <c r="AK484" s="566">
        <v>7.1294999999999997E-2</v>
      </c>
      <c r="AL484" s="567">
        <f t="shared" si="16"/>
        <v>9.8630136986301367E-2</v>
      </c>
      <c r="AM484" s="567">
        <v>5.0027397260274</v>
      </c>
      <c r="AN484" s="568">
        <v>7.1294999999999997E-2</v>
      </c>
      <c r="AO484" s="562" t="s">
        <v>977</v>
      </c>
      <c r="AP484" s="562" t="s">
        <v>978</v>
      </c>
    </row>
    <row r="485" spans="1:42" s="562" customFormat="1" ht="12" x14ac:dyDescent="0.25">
      <c r="A485" s="562" t="s">
        <v>1139</v>
      </c>
      <c r="B485" s="562" t="s">
        <v>1140</v>
      </c>
      <c r="C485" s="562">
        <v>1</v>
      </c>
      <c r="D485" s="562" t="s">
        <v>30</v>
      </c>
      <c r="E485" s="562" t="s">
        <v>958</v>
      </c>
      <c r="F485" s="562" t="s">
        <v>959</v>
      </c>
      <c r="G485" s="562" t="s">
        <v>973</v>
      </c>
      <c r="H485" s="562" t="s">
        <v>974</v>
      </c>
      <c r="I485" s="562" t="s">
        <v>975</v>
      </c>
      <c r="J485" s="562" t="s">
        <v>4998</v>
      </c>
      <c r="K485" s="562" t="s">
        <v>976</v>
      </c>
      <c r="L485" s="562" t="s">
        <v>964</v>
      </c>
      <c r="M485" s="562" t="s">
        <v>970</v>
      </c>
      <c r="N485" s="562">
        <v>1</v>
      </c>
      <c r="O485" s="562">
        <v>1</v>
      </c>
      <c r="P485" s="562">
        <v>1</v>
      </c>
      <c r="Q485" s="562">
        <v>1</v>
      </c>
      <c r="R485" s="562">
        <v>1</v>
      </c>
      <c r="S485" s="562">
        <v>1</v>
      </c>
      <c r="T485" s="562">
        <v>0</v>
      </c>
      <c r="U485" s="562">
        <v>0</v>
      </c>
      <c r="V485" s="562">
        <v>0</v>
      </c>
      <c r="W485" s="563">
        <v>799844.34</v>
      </c>
      <c r="X485" s="563">
        <v>0</v>
      </c>
      <c r="Y485" s="563">
        <v>0</v>
      </c>
      <c r="Z485" s="563">
        <v>0</v>
      </c>
      <c r="AA485" s="563">
        <v>0</v>
      </c>
      <c r="AB485" s="563">
        <v>0</v>
      </c>
      <c r="AC485" s="563">
        <v>0</v>
      </c>
      <c r="AD485" s="563"/>
      <c r="AE485" s="563">
        <v>799844.34</v>
      </c>
      <c r="AF485" s="564">
        <v>44291</v>
      </c>
      <c r="AG485" s="564">
        <v>46117</v>
      </c>
      <c r="AH485" s="563">
        <v>799844.34</v>
      </c>
      <c r="AI485" s="565">
        <f t="shared" si="15"/>
        <v>9.8630136986301367E-2</v>
      </c>
      <c r="AJ485" s="565">
        <v>5.0027397260274</v>
      </c>
      <c r="AK485" s="566">
        <v>7.1294999999999997E-2</v>
      </c>
      <c r="AL485" s="567">
        <f t="shared" si="16"/>
        <v>9.8630136986301367E-2</v>
      </c>
      <c r="AM485" s="567">
        <v>5.0027397260274</v>
      </c>
      <c r="AN485" s="568">
        <v>7.1294999999999997E-2</v>
      </c>
      <c r="AO485" s="562" t="s">
        <v>977</v>
      </c>
      <c r="AP485" s="562" t="s">
        <v>978</v>
      </c>
    </row>
    <row r="486" spans="1:42" s="562" customFormat="1" ht="12" x14ac:dyDescent="0.25">
      <c r="A486" s="562" t="s">
        <v>1141</v>
      </c>
      <c r="B486" s="562" t="s">
        <v>1142</v>
      </c>
      <c r="C486" s="562">
        <v>1</v>
      </c>
      <c r="D486" s="562" t="s">
        <v>30</v>
      </c>
      <c r="E486" s="562" t="s">
        <v>958</v>
      </c>
      <c r="F486" s="562" t="s">
        <v>959</v>
      </c>
      <c r="G486" s="562" t="s">
        <v>973</v>
      </c>
      <c r="H486" s="562" t="s">
        <v>974</v>
      </c>
      <c r="I486" s="562" t="s">
        <v>975</v>
      </c>
      <c r="J486" s="562" t="s">
        <v>4998</v>
      </c>
      <c r="K486" s="562" t="s">
        <v>976</v>
      </c>
      <c r="L486" s="562" t="s">
        <v>964</v>
      </c>
      <c r="M486" s="562" t="s">
        <v>970</v>
      </c>
      <c r="N486" s="562">
        <v>1</v>
      </c>
      <c r="O486" s="562">
        <v>1</v>
      </c>
      <c r="P486" s="562">
        <v>1</v>
      </c>
      <c r="Q486" s="562">
        <v>1</v>
      </c>
      <c r="R486" s="562">
        <v>1</v>
      </c>
      <c r="S486" s="562">
        <v>1</v>
      </c>
      <c r="T486" s="562">
        <v>0</v>
      </c>
      <c r="U486" s="562">
        <v>0</v>
      </c>
      <c r="V486" s="562">
        <v>0</v>
      </c>
      <c r="W486" s="563">
        <v>579518.23</v>
      </c>
      <c r="X486" s="563">
        <v>0</v>
      </c>
      <c r="Y486" s="563">
        <v>0</v>
      </c>
      <c r="Z486" s="563">
        <v>0</v>
      </c>
      <c r="AA486" s="563">
        <v>0</v>
      </c>
      <c r="AB486" s="563">
        <v>0</v>
      </c>
      <c r="AC486" s="563">
        <v>0</v>
      </c>
      <c r="AD486" s="563"/>
      <c r="AE486" s="563">
        <v>579518.23</v>
      </c>
      <c r="AF486" s="564">
        <v>44291</v>
      </c>
      <c r="AG486" s="564">
        <v>46117</v>
      </c>
      <c r="AH486" s="563">
        <v>579518.23</v>
      </c>
      <c r="AI486" s="565">
        <f t="shared" si="15"/>
        <v>9.8630136986301367E-2</v>
      </c>
      <c r="AJ486" s="565">
        <v>5.0027397260274</v>
      </c>
      <c r="AK486" s="566">
        <v>7.1294999999999997E-2</v>
      </c>
      <c r="AL486" s="567">
        <f t="shared" si="16"/>
        <v>9.8630136986301367E-2</v>
      </c>
      <c r="AM486" s="567">
        <v>5.0027397260274</v>
      </c>
      <c r="AN486" s="568">
        <v>7.1294999999999997E-2</v>
      </c>
      <c r="AO486" s="562" t="s">
        <v>977</v>
      </c>
      <c r="AP486" s="562" t="s">
        <v>978</v>
      </c>
    </row>
    <row r="487" spans="1:42" s="562" customFormat="1" ht="12" x14ac:dyDescent="0.25">
      <c r="A487" s="562" t="s">
        <v>1806</v>
      </c>
      <c r="B487" s="562" t="s">
        <v>1807</v>
      </c>
      <c r="C487" s="562">
        <v>1</v>
      </c>
      <c r="D487" s="562" t="s">
        <v>30</v>
      </c>
      <c r="E487" s="562" t="s">
        <v>958</v>
      </c>
      <c r="F487" s="562" t="s">
        <v>959</v>
      </c>
      <c r="G487" s="562" t="s">
        <v>1727</v>
      </c>
      <c r="H487" s="562" t="s">
        <v>1660</v>
      </c>
      <c r="I487" s="562" t="s">
        <v>1661</v>
      </c>
      <c r="J487" s="562" t="s">
        <v>1662</v>
      </c>
      <c r="K487" s="562" t="s">
        <v>1808</v>
      </c>
      <c r="L487" s="562" t="s">
        <v>964</v>
      </c>
      <c r="M487" s="562" t="s">
        <v>970</v>
      </c>
      <c r="N487" s="562">
        <v>1</v>
      </c>
      <c r="O487" s="562">
        <v>1</v>
      </c>
      <c r="P487" s="562">
        <v>1</v>
      </c>
      <c r="Q487" s="562">
        <v>0</v>
      </c>
      <c r="R487" s="562">
        <v>0</v>
      </c>
      <c r="S487" s="562">
        <v>1</v>
      </c>
      <c r="T487" s="562">
        <v>1</v>
      </c>
      <c r="U487" s="562">
        <v>1</v>
      </c>
      <c r="V487" s="562">
        <v>0</v>
      </c>
      <c r="W487" s="563">
        <v>488262.74</v>
      </c>
      <c r="X487" s="563">
        <v>0</v>
      </c>
      <c r="Y487" s="563">
        <v>0</v>
      </c>
      <c r="Z487" s="563">
        <v>0</v>
      </c>
      <c r="AA487" s="563">
        <v>0</v>
      </c>
      <c r="AB487" s="563">
        <v>0</v>
      </c>
      <c r="AC487" s="563">
        <v>0</v>
      </c>
      <c r="AD487" s="563"/>
      <c r="AE487" s="563">
        <v>488262.74</v>
      </c>
      <c r="AF487" s="564">
        <v>44291</v>
      </c>
      <c r="AG487" s="564">
        <v>46117</v>
      </c>
      <c r="AH487" s="563">
        <v>488262.74</v>
      </c>
      <c r="AI487" s="565">
        <f t="shared" si="15"/>
        <v>9.8630136986301367E-2</v>
      </c>
      <c r="AJ487" s="565">
        <v>5.0027397260274</v>
      </c>
      <c r="AK487" s="566">
        <v>7.1294999999999997E-2</v>
      </c>
      <c r="AL487" s="567">
        <f t="shared" si="16"/>
        <v>9.8630136986301367E-2</v>
      </c>
      <c r="AM487" s="567">
        <v>5.0027397260274</v>
      </c>
      <c r="AN487" s="568">
        <v>7.1294999999999997E-2</v>
      </c>
      <c r="AO487" s="562" t="s">
        <v>977</v>
      </c>
      <c r="AP487" s="562" t="s">
        <v>978</v>
      </c>
    </row>
    <row r="488" spans="1:42" s="562" customFormat="1" ht="12" x14ac:dyDescent="0.25">
      <c r="A488" s="562" t="s">
        <v>1813</v>
      </c>
      <c r="B488" s="562" t="s">
        <v>1814</v>
      </c>
      <c r="C488" s="562">
        <v>1</v>
      </c>
      <c r="D488" s="562" t="s">
        <v>30</v>
      </c>
      <c r="E488" s="562" t="s">
        <v>958</v>
      </c>
      <c r="F488" s="562" t="s">
        <v>959</v>
      </c>
      <c r="G488" s="562" t="s">
        <v>1727</v>
      </c>
      <c r="H488" s="562" t="s">
        <v>1660</v>
      </c>
      <c r="I488" s="562" t="s">
        <v>1661</v>
      </c>
      <c r="J488" s="562" t="s">
        <v>1662</v>
      </c>
      <c r="K488" s="562" t="s">
        <v>114</v>
      </c>
      <c r="L488" s="562" t="s">
        <v>964</v>
      </c>
      <c r="M488" s="562" t="s">
        <v>970</v>
      </c>
      <c r="N488" s="562">
        <v>1</v>
      </c>
      <c r="O488" s="562">
        <v>1</v>
      </c>
      <c r="P488" s="562">
        <v>1</v>
      </c>
      <c r="Q488" s="562">
        <v>0</v>
      </c>
      <c r="R488" s="562">
        <v>0</v>
      </c>
      <c r="S488" s="562">
        <v>1</v>
      </c>
      <c r="T488" s="562">
        <v>1</v>
      </c>
      <c r="U488" s="562">
        <v>1</v>
      </c>
      <c r="V488" s="562">
        <v>0</v>
      </c>
      <c r="W488" s="563">
        <v>1144147.07</v>
      </c>
      <c r="X488" s="563">
        <v>0</v>
      </c>
      <c r="Y488" s="563">
        <v>0</v>
      </c>
      <c r="Z488" s="563">
        <v>0</v>
      </c>
      <c r="AA488" s="563">
        <v>0</v>
      </c>
      <c r="AB488" s="563">
        <v>0</v>
      </c>
      <c r="AC488" s="563">
        <v>0</v>
      </c>
      <c r="AD488" s="563"/>
      <c r="AE488" s="563">
        <v>1144147.07</v>
      </c>
      <c r="AF488" s="564">
        <v>44291</v>
      </c>
      <c r="AG488" s="564">
        <v>46117</v>
      </c>
      <c r="AH488" s="563">
        <v>1144147.07</v>
      </c>
      <c r="AI488" s="565">
        <f t="shared" si="15"/>
        <v>9.8630136986301367E-2</v>
      </c>
      <c r="AJ488" s="565">
        <v>5.0027397260274</v>
      </c>
      <c r="AK488" s="566">
        <v>7.1294999999999997E-2</v>
      </c>
      <c r="AL488" s="567">
        <f t="shared" si="16"/>
        <v>9.8630136986301367E-2</v>
      </c>
      <c r="AM488" s="567">
        <v>5.0027397260274</v>
      </c>
      <c r="AN488" s="568">
        <v>7.1294999999999997E-2</v>
      </c>
      <c r="AO488" s="562" t="s">
        <v>977</v>
      </c>
      <c r="AP488" s="562" t="s">
        <v>978</v>
      </c>
    </row>
    <row r="489" spans="1:42" s="562" customFormat="1" ht="12" x14ac:dyDescent="0.25">
      <c r="A489" s="562" t="s">
        <v>1815</v>
      </c>
      <c r="B489" s="562" t="s">
        <v>1816</v>
      </c>
      <c r="C489" s="562">
        <v>1</v>
      </c>
      <c r="D489" s="562" t="s">
        <v>30</v>
      </c>
      <c r="E489" s="562" t="s">
        <v>958</v>
      </c>
      <c r="F489" s="562" t="s">
        <v>959</v>
      </c>
      <c r="G489" s="562" t="s">
        <v>1735</v>
      </c>
      <c r="H489" s="562" t="s">
        <v>974</v>
      </c>
      <c r="I489" s="562" t="s">
        <v>1736</v>
      </c>
      <c r="J489" s="562" t="s">
        <v>4998</v>
      </c>
      <c r="K489" s="562" t="s">
        <v>1817</v>
      </c>
      <c r="L489" s="562" t="s">
        <v>964</v>
      </c>
      <c r="M489" s="562" t="s">
        <v>970</v>
      </c>
      <c r="N489" s="562">
        <v>1</v>
      </c>
      <c r="O489" s="562">
        <v>1</v>
      </c>
      <c r="P489" s="562">
        <v>1</v>
      </c>
      <c r="Q489" s="562">
        <v>1</v>
      </c>
      <c r="R489" s="562">
        <v>1</v>
      </c>
      <c r="S489" s="562">
        <v>1</v>
      </c>
      <c r="T489" s="562">
        <v>0</v>
      </c>
      <c r="U489" s="562">
        <v>1</v>
      </c>
      <c r="V489" s="562">
        <v>0</v>
      </c>
      <c r="W489" s="563">
        <v>640629.77</v>
      </c>
      <c r="X489" s="563">
        <v>0</v>
      </c>
      <c r="Y489" s="563">
        <v>0</v>
      </c>
      <c r="Z489" s="563">
        <v>0</v>
      </c>
      <c r="AA489" s="563">
        <v>0</v>
      </c>
      <c r="AB489" s="563">
        <v>0</v>
      </c>
      <c r="AC489" s="563">
        <v>0</v>
      </c>
      <c r="AD489" s="563"/>
      <c r="AE489" s="563">
        <v>640629.77</v>
      </c>
      <c r="AF489" s="564">
        <v>44291</v>
      </c>
      <c r="AG489" s="564">
        <v>46117</v>
      </c>
      <c r="AH489" s="563">
        <v>640629.77</v>
      </c>
      <c r="AI489" s="565">
        <f t="shared" si="15"/>
        <v>9.8630136986301367E-2</v>
      </c>
      <c r="AJ489" s="565">
        <v>5.0027397260274</v>
      </c>
      <c r="AK489" s="566">
        <v>7.1294999999999997E-2</v>
      </c>
      <c r="AL489" s="567">
        <f t="shared" si="16"/>
        <v>9.8630136986301367E-2</v>
      </c>
      <c r="AM489" s="567">
        <v>5.0027397260274</v>
      </c>
      <c r="AN489" s="568">
        <v>7.1294999999999997E-2</v>
      </c>
      <c r="AO489" s="562" t="s">
        <v>977</v>
      </c>
      <c r="AP489" s="562" t="s">
        <v>978</v>
      </c>
    </row>
    <row r="490" spans="1:42" s="562" customFormat="1" ht="12" x14ac:dyDescent="0.25">
      <c r="A490" s="562" t="s">
        <v>1845</v>
      </c>
      <c r="B490" s="562" t="s">
        <v>1846</v>
      </c>
      <c r="C490" s="562">
        <v>1</v>
      </c>
      <c r="D490" s="562" t="s">
        <v>30</v>
      </c>
      <c r="E490" s="562" t="s">
        <v>958</v>
      </c>
      <c r="F490" s="562" t="s">
        <v>959</v>
      </c>
      <c r="G490" s="562" t="s">
        <v>1735</v>
      </c>
      <c r="H490" s="562" t="s">
        <v>974</v>
      </c>
      <c r="I490" s="562" t="s">
        <v>1736</v>
      </c>
      <c r="J490" s="562" t="s">
        <v>4998</v>
      </c>
      <c r="K490" s="562" t="s">
        <v>1847</v>
      </c>
      <c r="L490" s="562" t="s">
        <v>964</v>
      </c>
      <c r="M490" s="562" t="s">
        <v>970</v>
      </c>
      <c r="N490" s="562">
        <v>1</v>
      </c>
      <c r="O490" s="562">
        <v>1</v>
      </c>
      <c r="P490" s="562">
        <v>1</v>
      </c>
      <c r="Q490" s="562">
        <v>1</v>
      </c>
      <c r="R490" s="562">
        <v>1</v>
      </c>
      <c r="S490" s="562">
        <v>1</v>
      </c>
      <c r="T490" s="562">
        <v>0</v>
      </c>
      <c r="U490" s="562">
        <v>1</v>
      </c>
      <c r="V490" s="562">
        <v>0</v>
      </c>
      <c r="W490" s="563">
        <v>192177.27</v>
      </c>
      <c r="X490" s="563">
        <v>0</v>
      </c>
      <c r="Y490" s="563">
        <v>0</v>
      </c>
      <c r="Z490" s="563">
        <v>0</v>
      </c>
      <c r="AA490" s="563">
        <v>0</v>
      </c>
      <c r="AB490" s="563">
        <v>0</v>
      </c>
      <c r="AC490" s="563">
        <v>0</v>
      </c>
      <c r="AD490" s="563"/>
      <c r="AE490" s="563">
        <v>192177.27</v>
      </c>
      <c r="AF490" s="564">
        <v>44291</v>
      </c>
      <c r="AG490" s="564">
        <v>46117</v>
      </c>
      <c r="AH490" s="563">
        <v>192177.27</v>
      </c>
      <c r="AI490" s="565">
        <f t="shared" si="15"/>
        <v>9.8630136986301367E-2</v>
      </c>
      <c r="AJ490" s="565">
        <v>5.0027397260274</v>
      </c>
      <c r="AK490" s="566">
        <v>7.1294999999999997E-2</v>
      </c>
      <c r="AL490" s="567">
        <f t="shared" si="16"/>
        <v>9.8630136986301367E-2</v>
      </c>
      <c r="AM490" s="567">
        <v>5.0027397260274</v>
      </c>
      <c r="AN490" s="568">
        <v>7.1294999999999997E-2</v>
      </c>
      <c r="AO490" s="562" t="s">
        <v>977</v>
      </c>
      <c r="AP490" s="562" t="s">
        <v>978</v>
      </c>
    </row>
    <row r="491" spans="1:42" s="562" customFormat="1" ht="12" x14ac:dyDescent="0.25">
      <c r="A491" s="562" t="s">
        <v>1143</v>
      </c>
      <c r="B491" s="562" t="s">
        <v>1144</v>
      </c>
      <c r="C491" s="562">
        <v>1</v>
      </c>
      <c r="D491" s="562" t="s">
        <v>30</v>
      </c>
      <c r="E491" s="562" t="s">
        <v>958</v>
      </c>
      <c r="F491" s="562" t="s">
        <v>959</v>
      </c>
      <c r="G491" s="562" t="s">
        <v>973</v>
      </c>
      <c r="H491" s="562" t="s">
        <v>974</v>
      </c>
      <c r="I491" s="562" t="s">
        <v>975</v>
      </c>
      <c r="J491" s="562" t="s">
        <v>4998</v>
      </c>
      <c r="K491" s="562" t="s">
        <v>976</v>
      </c>
      <c r="L491" s="562" t="s">
        <v>964</v>
      </c>
      <c r="M491" s="562" t="s">
        <v>970</v>
      </c>
      <c r="N491" s="562">
        <v>1</v>
      </c>
      <c r="O491" s="562">
        <v>1</v>
      </c>
      <c r="P491" s="562">
        <v>1</v>
      </c>
      <c r="Q491" s="562">
        <v>1</v>
      </c>
      <c r="R491" s="562">
        <v>1</v>
      </c>
      <c r="S491" s="562">
        <v>1</v>
      </c>
      <c r="T491" s="562">
        <v>0</v>
      </c>
      <c r="U491" s="562">
        <v>0</v>
      </c>
      <c r="V491" s="562">
        <v>0</v>
      </c>
      <c r="W491" s="563">
        <v>71000</v>
      </c>
      <c r="X491" s="563">
        <v>0</v>
      </c>
      <c r="Y491" s="563">
        <v>0</v>
      </c>
      <c r="Z491" s="563">
        <v>0</v>
      </c>
      <c r="AA491" s="563">
        <v>0</v>
      </c>
      <c r="AB491" s="563">
        <v>0</v>
      </c>
      <c r="AC491" s="563">
        <v>0</v>
      </c>
      <c r="AD491" s="563"/>
      <c r="AE491" s="563">
        <v>71000</v>
      </c>
      <c r="AF491" s="564">
        <v>44291</v>
      </c>
      <c r="AG491" s="564">
        <v>46117</v>
      </c>
      <c r="AH491" s="563">
        <v>71000</v>
      </c>
      <c r="AI491" s="565">
        <f t="shared" si="15"/>
        <v>9.8630136986301367E-2</v>
      </c>
      <c r="AJ491" s="565">
        <v>5.0027397260274</v>
      </c>
      <c r="AK491" s="566">
        <v>7.1294999999999997E-2</v>
      </c>
      <c r="AL491" s="567">
        <f t="shared" si="16"/>
        <v>9.8630136986301367E-2</v>
      </c>
      <c r="AM491" s="567">
        <v>5.0027397260274</v>
      </c>
      <c r="AN491" s="568">
        <v>7.1294999999999997E-2</v>
      </c>
      <c r="AO491" s="562" t="s">
        <v>977</v>
      </c>
      <c r="AP491" s="562" t="s">
        <v>978</v>
      </c>
    </row>
    <row r="492" spans="1:42" s="562" customFormat="1" ht="12" x14ac:dyDescent="0.25">
      <c r="A492" s="562" t="s">
        <v>1809</v>
      </c>
      <c r="B492" s="562" t="s">
        <v>1810</v>
      </c>
      <c r="C492" s="562">
        <v>1</v>
      </c>
      <c r="D492" s="562" t="s">
        <v>30</v>
      </c>
      <c r="E492" s="562" t="s">
        <v>958</v>
      </c>
      <c r="F492" s="562" t="s">
        <v>959</v>
      </c>
      <c r="G492" s="562" t="s">
        <v>1727</v>
      </c>
      <c r="H492" s="562" t="s">
        <v>1660</v>
      </c>
      <c r="I492" s="562" t="s">
        <v>1661</v>
      </c>
      <c r="J492" s="562" t="s">
        <v>1662</v>
      </c>
      <c r="K492" s="562" t="s">
        <v>288</v>
      </c>
      <c r="L492" s="562" t="s">
        <v>964</v>
      </c>
      <c r="M492" s="562" t="s">
        <v>970</v>
      </c>
      <c r="N492" s="562">
        <v>1</v>
      </c>
      <c r="O492" s="562">
        <v>1</v>
      </c>
      <c r="P492" s="562">
        <v>1</v>
      </c>
      <c r="Q492" s="562">
        <v>0</v>
      </c>
      <c r="R492" s="562">
        <v>0</v>
      </c>
      <c r="S492" s="562">
        <v>1</v>
      </c>
      <c r="T492" s="562">
        <v>1</v>
      </c>
      <c r="U492" s="562">
        <v>1</v>
      </c>
      <c r="V492" s="562">
        <v>0</v>
      </c>
      <c r="W492" s="563">
        <v>1057546.19</v>
      </c>
      <c r="X492" s="563">
        <v>0</v>
      </c>
      <c r="Y492" s="563">
        <v>0</v>
      </c>
      <c r="Z492" s="563">
        <v>0</v>
      </c>
      <c r="AA492" s="563">
        <v>0</v>
      </c>
      <c r="AB492" s="563">
        <v>0</v>
      </c>
      <c r="AC492" s="563">
        <v>0</v>
      </c>
      <c r="AD492" s="563"/>
      <c r="AE492" s="563">
        <v>1057546.19</v>
      </c>
      <c r="AF492" s="564">
        <v>44291</v>
      </c>
      <c r="AG492" s="564">
        <v>46117</v>
      </c>
      <c r="AH492" s="563">
        <v>1057546.19</v>
      </c>
      <c r="AI492" s="565">
        <f t="shared" si="15"/>
        <v>9.8630136986301367E-2</v>
      </c>
      <c r="AJ492" s="565">
        <v>5.0027397260274</v>
      </c>
      <c r="AK492" s="566">
        <v>7.1294999999999997E-2</v>
      </c>
      <c r="AL492" s="567">
        <f t="shared" si="16"/>
        <v>9.8630136986301367E-2</v>
      </c>
      <c r="AM492" s="567">
        <v>5.0027397260274</v>
      </c>
      <c r="AN492" s="568">
        <v>7.1294999999999997E-2</v>
      </c>
      <c r="AO492" s="562" t="s">
        <v>977</v>
      </c>
      <c r="AP492" s="562" t="s">
        <v>978</v>
      </c>
    </row>
    <row r="493" spans="1:42" s="562" customFormat="1" ht="12" x14ac:dyDescent="0.25">
      <c r="A493" s="562" t="s">
        <v>1788</v>
      </c>
      <c r="B493" s="562" t="s">
        <v>1789</v>
      </c>
      <c r="C493" s="562">
        <v>1</v>
      </c>
      <c r="D493" s="562" t="s">
        <v>30</v>
      </c>
      <c r="E493" s="562" t="s">
        <v>958</v>
      </c>
      <c r="F493" s="562" t="s">
        <v>959</v>
      </c>
      <c r="G493" s="562" t="s">
        <v>1727</v>
      </c>
      <c r="H493" s="562" t="s">
        <v>1660</v>
      </c>
      <c r="I493" s="562" t="s">
        <v>1661</v>
      </c>
      <c r="J493" s="562" t="s">
        <v>1662</v>
      </c>
      <c r="K493" s="562" t="s">
        <v>1790</v>
      </c>
      <c r="L493" s="562" t="s">
        <v>964</v>
      </c>
      <c r="M493" s="562" t="s">
        <v>970</v>
      </c>
      <c r="N493" s="562">
        <v>1</v>
      </c>
      <c r="O493" s="562">
        <v>1</v>
      </c>
      <c r="P493" s="562">
        <v>1</v>
      </c>
      <c r="Q493" s="562">
        <v>0</v>
      </c>
      <c r="R493" s="562">
        <v>0</v>
      </c>
      <c r="S493" s="562">
        <v>1</v>
      </c>
      <c r="T493" s="562">
        <v>1</v>
      </c>
      <c r="U493" s="562">
        <v>1</v>
      </c>
      <c r="V493" s="562">
        <v>0</v>
      </c>
      <c r="W493" s="563">
        <v>1092955.8</v>
      </c>
      <c r="X493" s="563">
        <v>0</v>
      </c>
      <c r="Y493" s="563">
        <v>0</v>
      </c>
      <c r="Z493" s="563">
        <v>0</v>
      </c>
      <c r="AA493" s="563">
        <v>0</v>
      </c>
      <c r="AB493" s="563">
        <v>0</v>
      </c>
      <c r="AC493" s="563">
        <v>0</v>
      </c>
      <c r="AD493" s="563"/>
      <c r="AE493" s="563">
        <v>1092955.8</v>
      </c>
      <c r="AF493" s="564">
        <v>44291</v>
      </c>
      <c r="AG493" s="564">
        <v>46117</v>
      </c>
      <c r="AH493" s="563">
        <v>1092955.8</v>
      </c>
      <c r="AI493" s="565">
        <f t="shared" si="15"/>
        <v>9.8630136986301367E-2</v>
      </c>
      <c r="AJ493" s="565">
        <v>5.0027397260274</v>
      </c>
      <c r="AK493" s="566">
        <v>7.1294999999999997E-2</v>
      </c>
      <c r="AL493" s="567">
        <f t="shared" si="16"/>
        <v>9.8630136986301367E-2</v>
      </c>
      <c r="AM493" s="567">
        <v>5.0027397260274</v>
      </c>
      <c r="AN493" s="568">
        <v>7.1294999999999997E-2</v>
      </c>
      <c r="AO493" s="562" t="s">
        <v>977</v>
      </c>
      <c r="AP493" s="562" t="s">
        <v>978</v>
      </c>
    </row>
    <row r="494" spans="1:42" s="562" customFormat="1" ht="12" x14ac:dyDescent="0.25">
      <c r="A494" s="562" t="s">
        <v>1617</v>
      </c>
      <c r="B494" s="562" t="s">
        <v>1618</v>
      </c>
      <c r="C494" s="562">
        <v>5</v>
      </c>
      <c r="D494" s="562" t="s">
        <v>30</v>
      </c>
      <c r="E494" s="562" t="s">
        <v>958</v>
      </c>
      <c r="F494" s="562" t="s">
        <v>959</v>
      </c>
      <c r="G494" s="562" t="s">
        <v>1207</v>
      </c>
      <c r="H494" s="562" t="s">
        <v>974</v>
      </c>
      <c r="I494" s="562" t="s">
        <v>1208</v>
      </c>
      <c r="J494" s="562" t="s">
        <v>4998</v>
      </c>
      <c r="K494" s="562" t="s">
        <v>1209</v>
      </c>
      <c r="L494" s="562" t="s">
        <v>964</v>
      </c>
      <c r="M494" s="562" t="s">
        <v>970</v>
      </c>
      <c r="N494" s="562">
        <v>1</v>
      </c>
      <c r="O494" s="562">
        <v>1</v>
      </c>
      <c r="P494" s="562">
        <v>1</v>
      </c>
      <c r="Q494" s="562">
        <v>1</v>
      </c>
      <c r="R494" s="562">
        <v>1</v>
      </c>
      <c r="S494" s="562">
        <v>1</v>
      </c>
      <c r="T494" s="562">
        <v>0</v>
      </c>
      <c r="U494" s="562">
        <v>0</v>
      </c>
      <c r="V494" s="562">
        <v>0</v>
      </c>
      <c r="W494" s="563">
        <v>368602.5</v>
      </c>
      <c r="X494" s="563">
        <v>0</v>
      </c>
      <c r="Y494" s="563">
        <v>0</v>
      </c>
      <c r="Z494" s="563">
        <v>1557.35</v>
      </c>
      <c r="AA494" s="563">
        <v>0</v>
      </c>
      <c r="AB494" s="563">
        <v>0</v>
      </c>
      <c r="AC494" s="563">
        <v>0</v>
      </c>
      <c r="AD494" s="563"/>
      <c r="AE494" s="563">
        <v>368602.5</v>
      </c>
      <c r="AF494" s="564">
        <v>44301</v>
      </c>
      <c r="AG494" s="564">
        <v>46127</v>
      </c>
      <c r="AH494" s="563">
        <v>737205</v>
      </c>
      <c r="AI494" s="565">
        <f t="shared" si="15"/>
        <v>0.12602739726027398</v>
      </c>
      <c r="AJ494" s="565">
        <v>5.0027397260274</v>
      </c>
      <c r="AK494" s="566">
        <v>5.0700000000000002E-2</v>
      </c>
      <c r="AL494" s="567">
        <f t="shared" si="16"/>
        <v>0.12602739726027398</v>
      </c>
      <c r="AM494" s="567">
        <v>5.0027397260274</v>
      </c>
      <c r="AN494" s="568">
        <v>5.0700000000000002E-2</v>
      </c>
      <c r="AO494" s="562" t="s">
        <v>977</v>
      </c>
      <c r="AP494" s="562" t="s">
        <v>978</v>
      </c>
    </row>
    <row r="495" spans="1:42" s="562" customFormat="1" ht="12" x14ac:dyDescent="0.25">
      <c r="A495" s="562" t="s">
        <v>1619</v>
      </c>
      <c r="B495" s="562" t="s">
        <v>1618</v>
      </c>
      <c r="C495" s="562">
        <v>6</v>
      </c>
      <c r="D495" s="562" t="s">
        <v>30</v>
      </c>
      <c r="E495" s="562" t="s">
        <v>958</v>
      </c>
      <c r="F495" s="562" t="s">
        <v>959</v>
      </c>
      <c r="G495" s="562" t="s">
        <v>1207</v>
      </c>
      <c r="H495" s="562" t="s">
        <v>974</v>
      </c>
      <c r="I495" s="562" t="s">
        <v>1208</v>
      </c>
      <c r="J495" s="562" t="s">
        <v>4998</v>
      </c>
      <c r="K495" s="562" t="s">
        <v>1209</v>
      </c>
      <c r="L495" s="562" t="s">
        <v>964</v>
      </c>
      <c r="M495" s="562" t="s">
        <v>970</v>
      </c>
      <c r="N495" s="562">
        <v>1</v>
      </c>
      <c r="O495" s="562">
        <v>1</v>
      </c>
      <c r="P495" s="562">
        <v>1</v>
      </c>
      <c r="Q495" s="562">
        <v>1</v>
      </c>
      <c r="R495" s="562">
        <v>1</v>
      </c>
      <c r="S495" s="562">
        <v>1</v>
      </c>
      <c r="T495" s="562">
        <v>0</v>
      </c>
      <c r="U495" s="562">
        <v>0</v>
      </c>
      <c r="V495" s="562">
        <v>0</v>
      </c>
      <c r="W495" s="563">
        <v>751955</v>
      </c>
      <c r="X495" s="563">
        <v>0</v>
      </c>
      <c r="Y495" s="563">
        <v>0</v>
      </c>
      <c r="Z495" s="563">
        <v>3358.73</v>
      </c>
      <c r="AA495" s="563">
        <v>0</v>
      </c>
      <c r="AB495" s="563">
        <v>0</v>
      </c>
      <c r="AC495" s="563">
        <v>0</v>
      </c>
      <c r="AD495" s="563"/>
      <c r="AE495" s="563">
        <v>751955</v>
      </c>
      <c r="AF495" s="564">
        <v>44301</v>
      </c>
      <c r="AG495" s="564">
        <v>46492</v>
      </c>
      <c r="AH495" s="563">
        <v>751955</v>
      </c>
      <c r="AI495" s="565">
        <f t="shared" si="15"/>
        <v>1.1260273972602739</v>
      </c>
      <c r="AJ495" s="565">
        <v>6.0027397260274</v>
      </c>
      <c r="AK495" s="566">
        <v>5.3600000000000002E-2</v>
      </c>
      <c r="AL495" s="567">
        <f t="shared" si="16"/>
        <v>1.1260273972602739</v>
      </c>
      <c r="AM495" s="567">
        <v>6.0027397260274</v>
      </c>
      <c r="AN495" s="568">
        <v>5.3600000000000002E-2</v>
      </c>
      <c r="AO495" s="562" t="s">
        <v>977</v>
      </c>
      <c r="AP495" s="562" t="s">
        <v>978</v>
      </c>
    </row>
    <row r="496" spans="1:42" s="562" customFormat="1" ht="12" x14ac:dyDescent="0.25">
      <c r="A496" s="562" t="s">
        <v>1620</v>
      </c>
      <c r="B496" s="562" t="s">
        <v>1618</v>
      </c>
      <c r="C496" s="562">
        <v>7</v>
      </c>
      <c r="D496" s="562" t="s">
        <v>30</v>
      </c>
      <c r="E496" s="562" t="s">
        <v>958</v>
      </c>
      <c r="F496" s="562" t="s">
        <v>959</v>
      </c>
      <c r="G496" s="562" t="s">
        <v>1207</v>
      </c>
      <c r="H496" s="562" t="s">
        <v>974</v>
      </c>
      <c r="I496" s="562" t="s">
        <v>1208</v>
      </c>
      <c r="J496" s="562" t="s">
        <v>4998</v>
      </c>
      <c r="K496" s="562" t="s">
        <v>1209</v>
      </c>
      <c r="L496" s="562" t="s">
        <v>964</v>
      </c>
      <c r="M496" s="562" t="s">
        <v>970</v>
      </c>
      <c r="N496" s="562">
        <v>1</v>
      </c>
      <c r="O496" s="562">
        <v>1</v>
      </c>
      <c r="P496" s="562">
        <v>1</v>
      </c>
      <c r="Q496" s="562">
        <v>1</v>
      </c>
      <c r="R496" s="562">
        <v>1</v>
      </c>
      <c r="S496" s="562">
        <v>1</v>
      </c>
      <c r="T496" s="562">
        <v>0</v>
      </c>
      <c r="U496" s="562">
        <v>0</v>
      </c>
      <c r="V496" s="562">
        <v>0</v>
      </c>
      <c r="W496" s="563">
        <v>106200</v>
      </c>
      <c r="X496" s="563">
        <v>0</v>
      </c>
      <c r="Y496" s="563">
        <v>0</v>
      </c>
      <c r="Z496" s="563">
        <v>499.14</v>
      </c>
      <c r="AA496" s="563">
        <v>0</v>
      </c>
      <c r="AB496" s="563">
        <v>0</v>
      </c>
      <c r="AC496" s="563">
        <v>0</v>
      </c>
      <c r="AD496" s="563"/>
      <c r="AE496" s="563">
        <v>106200</v>
      </c>
      <c r="AF496" s="564">
        <v>44301</v>
      </c>
      <c r="AG496" s="564">
        <v>46858</v>
      </c>
      <c r="AH496" s="563">
        <v>106200</v>
      </c>
      <c r="AI496" s="565">
        <f t="shared" si="15"/>
        <v>2.128767123287671</v>
      </c>
      <c r="AJ496" s="565">
        <v>7.0054794520547903</v>
      </c>
      <c r="AK496" s="566">
        <v>5.6399999999999999E-2</v>
      </c>
      <c r="AL496" s="567">
        <f t="shared" si="16"/>
        <v>2.128767123287671</v>
      </c>
      <c r="AM496" s="567">
        <v>7.0054794520547903</v>
      </c>
      <c r="AN496" s="568">
        <v>5.6399999999999999E-2</v>
      </c>
      <c r="AO496" s="562" t="s">
        <v>977</v>
      </c>
      <c r="AP496" s="562" t="s">
        <v>978</v>
      </c>
    </row>
    <row r="497" spans="1:42" s="562" customFormat="1" ht="12" x14ac:dyDescent="0.25">
      <c r="A497" s="562" t="s">
        <v>1621</v>
      </c>
      <c r="B497" s="562" t="s">
        <v>1618</v>
      </c>
      <c r="C497" s="562">
        <v>8</v>
      </c>
      <c r="D497" s="562" t="s">
        <v>30</v>
      </c>
      <c r="E497" s="562" t="s">
        <v>958</v>
      </c>
      <c r="F497" s="562" t="s">
        <v>959</v>
      </c>
      <c r="G497" s="562" t="s">
        <v>1207</v>
      </c>
      <c r="H497" s="562" t="s">
        <v>974</v>
      </c>
      <c r="I497" s="562" t="s">
        <v>1208</v>
      </c>
      <c r="J497" s="562" t="s">
        <v>4998</v>
      </c>
      <c r="K497" s="562" t="s">
        <v>1209</v>
      </c>
      <c r="L497" s="562" t="s">
        <v>964</v>
      </c>
      <c r="M497" s="562" t="s">
        <v>970</v>
      </c>
      <c r="N497" s="562">
        <v>1</v>
      </c>
      <c r="O497" s="562">
        <v>1</v>
      </c>
      <c r="P497" s="562">
        <v>1</v>
      </c>
      <c r="Q497" s="562">
        <v>1</v>
      </c>
      <c r="R497" s="562">
        <v>1</v>
      </c>
      <c r="S497" s="562">
        <v>1</v>
      </c>
      <c r="T497" s="562">
        <v>0</v>
      </c>
      <c r="U497" s="562">
        <v>0</v>
      </c>
      <c r="V497" s="562">
        <v>0</v>
      </c>
      <c r="W497" s="563">
        <v>53100</v>
      </c>
      <c r="X497" s="563">
        <v>0</v>
      </c>
      <c r="Y497" s="563">
        <v>0</v>
      </c>
      <c r="Z497" s="563">
        <v>262.39999999999998</v>
      </c>
      <c r="AA497" s="563">
        <v>0</v>
      </c>
      <c r="AB497" s="563">
        <v>0</v>
      </c>
      <c r="AC497" s="563">
        <v>0</v>
      </c>
      <c r="AD497" s="563"/>
      <c r="AE497" s="563">
        <v>53100</v>
      </c>
      <c r="AF497" s="564">
        <v>44301</v>
      </c>
      <c r="AG497" s="564">
        <v>47223</v>
      </c>
      <c r="AH497" s="563">
        <v>53100</v>
      </c>
      <c r="AI497" s="565">
        <f t="shared" si="15"/>
        <v>3.128767123287671</v>
      </c>
      <c r="AJ497" s="565">
        <v>8.0054794520547894</v>
      </c>
      <c r="AK497" s="566">
        <v>5.9299999999999999E-2</v>
      </c>
      <c r="AL497" s="567">
        <f t="shared" si="16"/>
        <v>3.128767123287671</v>
      </c>
      <c r="AM497" s="567">
        <v>8.0054794520547894</v>
      </c>
      <c r="AN497" s="568">
        <v>5.9299999999999999E-2</v>
      </c>
      <c r="AO497" s="562" t="s">
        <v>977</v>
      </c>
      <c r="AP497" s="562" t="s">
        <v>978</v>
      </c>
    </row>
    <row r="498" spans="1:42" s="562" customFormat="1" ht="12" x14ac:dyDescent="0.25">
      <c r="A498" s="562" t="s">
        <v>1791</v>
      </c>
      <c r="B498" s="562" t="s">
        <v>1792</v>
      </c>
      <c r="C498" s="562">
        <v>1</v>
      </c>
      <c r="D498" s="562" t="s">
        <v>30</v>
      </c>
      <c r="E498" s="562" t="s">
        <v>958</v>
      </c>
      <c r="F498" s="562" t="s">
        <v>959</v>
      </c>
      <c r="G498" s="562" t="s">
        <v>1727</v>
      </c>
      <c r="H498" s="562" t="s">
        <v>1660</v>
      </c>
      <c r="I498" s="562" t="s">
        <v>1661</v>
      </c>
      <c r="J498" s="562" t="s">
        <v>1662</v>
      </c>
      <c r="K498" s="562" t="s">
        <v>1793</v>
      </c>
      <c r="L498" s="562" t="s">
        <v>964</v>
      </c>
      <c r="M498" s="562" t="s">
        <v>970</v>
      </c>
      <c r="N498" s="562">
        <v>1</v>
      </c>
      <c r="O498" s="562">
        <v>1</v>
      </c>
      <c r="P498" s="562">
        <v>1</v>
      </c>
      <c r="Q498" s="562">
        <v>0</v>
      </c>
      <c r="R498" s="562">
        <v>0</v>
      </c>
      <c r="S498" s="562">
        <v>1</v>
      </c>
      <c r="T498" s="562">
        <v>1</v>
      </c>
      <c r="U498" s="562">
        <v>1</v>
      </c>
      <c r="V498" s="562">
        <v>0</v>
      </c>
      <c r="W498" s="563">
        <v>659568.88</v>
      </c>
      <c r="X498" s="563">
        <v>0</v>
      </c>
      <c r="Y498" s="563">
        <v>0</v>
      </c>
      <c r="Z498" s="563">
        <v>0</v>
      </c>
      <c r="AA498" s="563">
        <v>0</v>
      </c>
      <c r="AB498" s="563">
        <v>0</v>
      </c>
      <c r="AC498" s="563">
        <v>0</v>
      </c>
      <c r="AD498" s="563"/>
      <c r="AE498" s="563">
        <v>659568.88</v>
      </c>
      <c r="AF498" s="564">
        <v>44291</v>
      </c>
      <c r="AG498" s="564">
        <v>46117</v>
      </c>
      <c r="AH498" s="563">
        <v>659568.88</v>
      </c>
      <c r="AI498" s="565">
        <f t="shared" si="15"/>
        <v>9.8630136986301367E-2</v>
      </c>
      <c r="AJ498" s="565">
        <v>5.0027397260274</v>
      </c>
      <c r="AK498" s="566">
        <v>7.1294999999999997E-2</v>
      </c>
      <c r="AL498" s="567">
        <f t="shared" si="16"/>
        <v>9.8630136986301367E-2</v>
      </c>
      <c r="AM498" s="567">
        <v>5.0027397260274</v>
      </c>
      <c r="AN498" s="568">
        <v>7.1294999999999997E-2</v>
      </c>
      <c r="AO498" s="562" t="s">
        <v>977</v>
      </c>
      <c r="AP498" s="562" t="s">
        <v>978</v>
      </c>
    </row>
    <row r="499" spans="1:42" s="562" customFormat="1" ht="12" x14ac:dyDescent="0.25">
      <c r="A499" s="562" t="s">
        <v>1803</v>
      </c>
      <c r="B499" s="562" t="s">
        <v>1804</v>
      </c>
      <c r="C499" s="562">
        <v>1</v>
      </c>
      <c r="D499" s="562" t="s">
        <v>30</v>
      </c>
      <c r="E499" s="562" t="s">
        <v>958</v>
      </c>
      <c r="F499" s="562" t="s">
        <v>959</v>
      </c>
      <c r="G499" s="562" t="s">
        <v>1727</v>
      </c>
      <c r="H499" s="562" t="s">
        <v>1660</v>
      </c>
      <c r="I499" s="562" t="s">
        <v>1661</v>
      </c>
      <c r="J499" s="562" t="s">
        <v>1662</v>
      </c>
      <c r="K499" s="562" t="s">
        <v>1805</v>
      </c>
      <c r="L499" s="562" t="s">
        <v>964</v>
      </c>
      <c r="M499" s="562" t="s">
        <v>970</v>
      </c>
      <c r="N499" s="562">
        <v>1</v>
      </c>
      <c r="O499" s="562">
        <v>1</v>
      </c>
      <c r="P499" s="562">
        <v>1</v>
      </c>
      <c r="Q499" s="562">
        <v>0</v>
      </c>
      <c r="R499" s="562">
        <v>0</v>
      </c>
      <c r="S499" s="562">
        <v>1</v>
      </c>
      <c r="T499" s="562">
        <v>1</v>
      </c>
      <c r="U499" s="562">
        <v>1</v>
      </c>
      <c r="V499" s="562">
        <v>0</v>
      </c>
      <c r="W499" s="563">
        <v>940514.33</v>
      </c>
      <c r="X499" s="563">
        <v>0</v>
      </c>
      <c r="Y499" s="563">
        <v>0</v>
      </c>
      <c r="Z499" s="563">
        <v>0</v>
      </c>
      <c r="AA499" s="563">
        <v>0</v>
      </c>
      <c r="AB499" s="563">
        <v>0</v>
      </c>
      <c r="AC499" s="563">
        <v>0</v>
      </c>
      <c r="AD499" s="563"/>
      <c r="AE499" s="563">
        <v>940514.33</v>
      </c>
      <c r="AF499" s="564">
        <v>44291</v>
      </c>
      <c r="AG499" s="564">
        <v>46117</v>
      </c>
      <c r="AH499" s="563">
        <v>940514.33</v>
      </c>
      <c r="AI499" s="565">
        <f t="shared" si="15"/>
        <v>9.8630136986301367E-2</v>
      </c>
      <c r="AJ499" s="565">
        <v>5.0027397260274</v>
      </c>
      <c r="AK499" s="566">
        <v>7.1294999999999997E-2</v>
      </c>
      <c r="AL499" s="567">
        <f t="shared" si="16"/>
        <v>9.8630136986301367E-2</v>
      </c>
      <c r="AM499" s="567">
        <v>5.0027397260274</v>
      </c>
      <c r="AN499" s="568">
        <v>7.1294999999999997E-2</v>
      </c>
      <c r="AO499" s="562" t="s">
        <v>977</v>
      </c>
      <c r="AP499" s="562" t="s">
        <v>978</v>
      </c>
    </row>
    <row r="500" spans="1:42" s="562" customFormat="1" ht="12" x14ac:dyDescent="0.25">
      <c r="A500" s="562" t="s">
        <v>1145</v>
      </c>
      <c r="B500" s="562" t="s">
        <v>1146</v>
      </c>
      <c r="C500" s="562">
        <v>1</v>
      </c>
      <c r="D500" s="562" t="s">
        <v>30</v>
      </c>
      <c r="E500" s="562" t="s">
        <v>958</v>
      </c>
      <c r="F500" s="562" t="s">
        <v>959</v>
      </c>
      <c r="G500" s="562" t="s">
        <v>973</v>
      </c>
      <c r="H500" s="562" t="s">
        <v>974</v>
      </c>
      <c r="I500" s="562" t="s">
        <v>975</v>
      </c>
      <c r="J500" s="562" t="s">
        <v>4998</v>
      </c>
      <c r="K500" s="562" t="s">
        <v>976</v>
      </c>
      <c r="L500" s="562" t="s">
        <v>964</v>
      </c>
      <c r="M500" s="562" t="s">
        <v>970</v>
      </c>
      <c r="N500" s="562">
        <v>1</v>
      </c>
      <c r="O500" s="562">
        <v>1</v>
      </c>
      <c r="P500" s="562">
        <v>1</v>
      </c>
      <c r="Q500" s="562">
        <v>1</v>
      </c>
      <c r="R500" s="562">
        <v>1</v>
      </c>
      <c r="S500" s="562">
        <v>1</v>
      </c>
      <c r="T500" s="562">
        <v>0</v>
      </c>
      <c r="U500" s="562">
        <v>0</v>
      </c>
      <c r="V500" s="562">
        <v>0</v>
      </c>
      <c r="W500" s="563">
        <v>195028.14</v>
      </c>
      <c r="X500" s="563">
        <v>0</v>
      </c>
      <c r="Y500" s="563">
        <v>0</v>
      </c>
      <c r="Z500" s="563">
        <v>0</v>
      </c>
      <c r="AA500" s="563">
        <v>0</v>
      </c>
      <c r="AB500" s="563">
        <v>0</v>
      </c>
      <c r="AC500" s="563">
        <v>0</v>
      </c>
      <c r="AD500" s="563"/>
      <c r="AE500" s="563">
        <v>195028.14</v>
      </c>
      <c r="AF500" s="564">
        <v>44291</v>
      </c>
      <c r="AG500" s="564">
        <v>46117</v>
      </c>
      <c r="AH500" s="563">
        <v>195028.14</v>
      </c>
      <c r="AI500" s="565">
        <f t="shared" si="15"/>
        <v>9.8630136986301367E-2</v>
      </c>
      <c r="AJ500" s="565">
        <v>5.0027397260274</v>
      </c>
      <c r="AK500" s="566">
        <v>7.1294999999999997E-2</v>
      </c>
      <c r="AL500" s="567">
        <f t="shared" si="16"/>
        <v>9.8630136986301367E-2</v>
      </c>
      <c r="AM500" s="567">
        <v>5.0027397260274</v>
      </c>
      <c r="AN500" s="568">
        <v>7.1294999999999997E-2</v>
      </c>
      <c r="AO500" s="562" t="s">
        <v>977</v>
      </c>
      <c r="AP500" s="562" t="s">
        <v>978</v>
      </c>
    </row>
    <row r="501" spans="1:42" s="562" customFormat="1" ht="12" x14ac:dyDescent="0.25">
      <c r="A501" s="562" t="s">
        <v>1147</v>
      </c>
      <c r="B501" s="562" t="s">
        <v>1148</v>
      </c>
      <c r="C501" s="562">
        <v>1</v>
      </c>
      <c r="D501" s="562" t="s">
        <v>30</v>
      </c>
      <c r="E501" s="562" t="s">
        <v>958</v>
      </c>
      <c r="F501" s="562" t="s">
        <v>959</v>
      </c>
      <c r="G501" s="562" t="s">
        <v>973</v>
      </c>
      <c r="H501" s="562" t="s">
        <v>974</v>
      </c>
      <c r="I501" s="562" t="s">
        <v>975</v>
      </c>
      <c r="J501" s="562" t="s">
        <v>4998</v>
      </c>
      <c r="K501" s="562" t="s">
        <v>976</v>
      </c>
      <c r="L501" s="562" t="s">
        <v>964</v>
      </c>
      <c r="M501" s="562" t="s">
        <v>970</v>
      </c>
      <c r="N501" s="562">
        <v>1</v>
      </c>
      <c r="O501" s="562">
        <v>1</v>
      </c>
      <c r="P501" s="562">
        <v>1</v>
      </c>
      <c r="Q501" s="562">
        <v>1</v>
      </c>
      <c r="R501" s="562">
        <v>1</v>
      </c>
      <c r="S501" s="562">
        <v>1</v>
      </c>
      <c r="T501" s="562">
        <v>0</v>
      </c>
      <c r="U501" s="562">
        <v>0</v>
      </c>
      <c r="V501" s="562">
        <v>0</v>
      </c>
      <c r="W501" s="563">
        <v>218389.96</v>
      </c>
      <c r="X501" s="563">
        <v>0</v>
      </c>
      <c r="Y501" s="563">
        <v>0</v>
      </c>
      <c r="Z501" s="563">
        <v>0</v>
      </c>
      <c r="AA501" s="563">
        <v>0</v>
      </c>
      <c r="AB501" s="563">
        <v>0</v>
      </c>
      <c r="AC501" s="563">
        <v>0</v>
      </c>
      <c r="AD501" s="563"/>
      <c r="AE501" s="563">
        <v>218389.96</v>
      </c>
      <c r="AF501" s="564">
        <v>44291</v>
      </c>
      <c r="AG501" s="564">
        <v>46117</v>
      </c>
      <c r="AH501" s="563">
        <v>218389.96</v>
      </c>
      <c r="AI501" s="565">
        <f t="shared" si="15"/>
        <v>9.8630136986301367E-2</v>
      </c>
      <c r="AJ501" s="565">
        <v>5.0027397260274</v>
      </c>
      <c r="AK501" s="566">
        <v>7.1294999999999997E-2</v>
      </c>
      <c r="AL501" s="567">
        <f t="shared" si="16"/>
        <v>9.8630136986301367E-2</v>
      </c>
      <c r="AM501" s="567">
        <v>5.0027397260274</v>
      </c>
      <c r="AN501" s="568">
        <v>7.1294999999999997E-2</v>
      </c>
      <c r="AO501" s="562" t="s">
        <v>977</v>
      </c>
      <c r="AP501" s="562" t="s">
        <v>978</v>
      </c>
    </row>
    <row r="502" spans="1:42" s="562" customFormat="1" ht="12" x14ac:dyDescent="0.25">
      <c r="A502" s="562" t="s">
        <v>1149</v>
      </c>
      <c r="B502" s="562" t="s">
        <v>1150</v>
      </c>
      <c r="C502" s="562">
        <v>1</v>
      </c>
      <c r="D502" s="562" t="s">
        <v>30</v>
      </c>
      <c r="E502" s="562" t="s">
        <v>958</v>
      </c>
      <c r="F502" s="562" t="s">
        <v>959</v>
      </c>
      <c r="G502" s="562" t="s">
        <v>973</v>
      </c>
      <c r="H502" s="562" t="s">
        <v>974</v>
      </c>
      <c r="I502" s="562" t="s">
        <v>975</v>
      </c>
      <c r="J502" s="562" t="s">
        <v>4998</v>
      </c>
      <c r="K502" s="562" t="s">
        <v>976</v>
      </c>
      <c r="L502" s="562" t="s">
        <v>964</v>
      </c>
      <c r="M502" s="562" t="s">
        <v>970</v>
      </c>
      <c r="N502" s="562">
        <v>1</v>
      </c>
      <c r="O502" s="562">
        <v>1</v>
      </c>
      <c r="P502" s="562">
        <v>1</v>
      </c>
      <c r="Q502" s="562">
        <v>1</v>
      </c>
      <c r="R502" s="562">
        <v>1</v>
      </c>
      <c r="S502" s="562">
        <v>1</v>
      </c>
      <c r="T502" s="562">
        <v>0</v>
      </c>
      <c r="U502" s="562">
        <v>0</v>
      </c>
      <c r="V502" s="562">
        <v>0</v>
      </c>
      <c r="W502" s="563">
        <v>226534.35</v>
      </c>
      <c r="X502" s="563">
        <v>0</v>
      </c>
      <c r="Y502" s="563">
        <v>0</v>
      </c>
      <c r="Z502" s="563">
        <v>0</v>
      </c>
      <c r="AA502" s="563">
        <v>0</v>
      </c>
      <c r="AB502" s="563">
        <v>0</v>
      </c>
      <c r="AC502" s="563">
        <v>0</v>
      </c>
      <c r="AD502" s="563"/>
      <c r="AE502" s="563">
        <v>226534.35</v>
      </c>
      <c r="AF502" s="564">
        <v>44291</v>
      </c>
      <c r="AG502" s="564">
        <v>46117</v>
      </c>
      <c r="AH502" s="563">
        <v>226534.35</v>
      </c>
      <c r="AI502" s="565">
        <f t="shared" si="15"/>
        <v>9.8630136986301367E-2</v>
      </c>
      <c r="AJ502" s="565">
        <v>5.0027397260274</v>
      </c>
      <c r="AK502" s="566">
        <v>7.1294999999999997E-2</v>
      </c>
      <c r="AL502" s="567">
        <f t="shared" si="16"/>
        <v>9.8630136986301367E-2</v>
      </c>
      <c r="AM502" s="567">
        <v>5.0027397260274</v>
      </c>
      <c r="AN502" s="568">
        <v>7.1294999999999997E-2</v>
      </c>
      <c r="AO502" s="562" t="s">
        <v>977</v>
      </c>
      <c r="AP502" s="562" t="s">
        <v>978</v>
      </c>
    </row>
    <row r="503" spans="1:42" s="562" customFormat="1" ht="12" x14ac:dyDescent="0.25">
      <c r="A503" s="562" t="s">
        <v>1151</v>
      </c>
      <c r="B503" s="562" t="s">
        <v>1152</v>
      </c>
      <c r="C503" s="562">
        <v>1</v>
      </c>
      <c r="D503" s="562" t="s">
        <v>30</v>
      </c>
      <c r="E503" s="562" t="s">
        <v>958</v>
      </c>
      <c r="F503" s="562" t="s">
        <v>959</v>
      </c>
      <c r="G503" s="562" t="s">
        <v>973</v>
      </c>
      <c r="H503" s="562" t="s">
        <v>974</v>
      </c>
      <c r="I503" s="562" t="s">
        <v>975</v>
      </c>
      <c r="J503" s="562" t="s">
        <v>4998</v>
      </c>
      <c r="K503" s="562" t="s">
        <v>976</v>
      </c>
      <c r="L503" s="562" t="s">
        <v>964</v>
      </c>
      <c r="M503" s="562" t="s">
        <v>970</v>
      </c>
      <c r="N503" s="562">
        <v>1</v>
      </c>
      <c r="O503" s="562">
        <v>1</v>
      </c>
      <c r="P503" s="562">
        <v>1</v>
      </c>
      <c r="Q503" s="562">
        <v>1</v>
      </c>
      <c r="R503" s="562">
        <v>1</v>
      </c>
      <c r="S503" s="562">
        <v>1</v>
      </c>
      <c r="T503" s="562">
        <v>0</v>
      </c>
      <c r="U503" s="562">
        <v>0</v>
      </c>
      <c r="V503" s="562">
        <v>0</v>
      </c>
      <c r="W503" s="563">
        <v>1190816.8400000001</v>
      </c>
      <c r="X503" s="563">
        <v>0</v>
      </c>
      <c r="Y503" s="563">
        <v>0</v>
      </c>
      <c r="Z503" s="563">
        <v>0</v>
      </c>
      <c r="AA503" s="563">
        <v>0</v>
      </c>
      <c r="AB503" s="563">
        <v>0</v>
      </c>
      <c r="AC503" s="563">
        <v>0</v>
      </c>
      <c r="AD503" s="563"/>
      <c r="AE503" s="563">
        <v>1190816.8400000001</v>
      </c>
      <c r="AF503" s="564">
        <v>44291</v>
      </c>
      <c r="AG503" s="564">
        <v>46117</v>
      </c>
      <c r="AH503" s="563">
        <v>1190816.8400000001</v>
      </c>
      <c r="AI503" s="565">
        <f t="shared" si="15"/>
        <v>9.8630136986301367E-2</v>
      </c>
      <c r="AJ503" s="565">
        <v>5.0027397260274</v>
      </c>
      <c r="AK503" s="566">
        <v>7.1294999999999997E-2</v>
      </c>
      <c r="AL503" s="567">
        <f t="shared" si="16"/>
        <v>9.8630136986301367E-2</v>
      </c>
      <c r="AM503" s="567">
        <v>5.0027397260274</v>
      </c>
      <c r="AN503" s="568">
        <v>7.1294999999999997E-2</v>
      </c>
      <c r="AO503" s="562" t="s">
        <v>977</v>
      </c>
      <c r="AP503" s="562" t="s">
        <v>978</v>
      </c>
    </row>
    <row r="504" spans="1:42" s="562" customFormat="1" ht="12" x14ac:dyDescent="0.25">
      <c r="A504" s="562" t="s">
        <v>1153</v>
      </c>
      <c r="B504" s="562" t="s">
        <v>1154</v>
      </c>
      <c r="C504" s="562">
        <v>1</v>
      </c>
      <c r="D504" s="562" t="s">
        <v>30</v>
      </c>
      <c r="E504" s="562" t="s">
        <v>958</v>
      </c>
      <c r="F504" s="562" t="s">
        <v>959</v>
      </c>
      <c r="G504" s="562" t="s">
        <v>973</v>
      </c>
      <c r="H504" s="562" t="s">
        <v>974</v>
      </c>
      <c r="I504" s="562" t="s">
        <v>975</v>
      </c>
      <c r="J504" s="562" t="s">
        <v>4998</v>
      </c>
      <c r="K504" s="562" t="s">
        <v>976</v>
      </c>
      <c r="L504" s="562" t="s">
        <v>964</v>
      </c>
      <c r="M504" s="562" t="s">
        <v>970</v>
      </c>
      <c r="N504" s="562">
        <v>1</v>
      </c>
      <c r="O504" s="562">
        <v>1</v>
      </c>
      <c r="P504" s="562">
        <v>1</v>
      </c>
      <c r="Q504" s="562">
        <v>1</v>
      </c>
      <c r="R504" s="562">
        <v>1</v>
      </c>
      <c r="S504" s="562">
        <v>1</v>
      </c>
      <c r="T504" s="562">
        <v>0</v>
      </c>
      <c r="U504" s="562">
        <v>0</v>
      </c>
      <c r="V504" s="562">
        <v>0</v>
      </c>
      <c r="W504" s="563">
        <v>1964000</v>
      </c>
      <c r="X504" s="563">
        <v>0</v>
      </c>
      <c r="Y504" s="563">
        <v>0</v>
      </c>
      <c r="Z504" s="563">
        <v>0</v>
      </c>
      <c r="AA504" s="563">
        <v>0</v>
      </c>
      <c r="AB504" s="563">
        <v>0</v>
      </c>
      <c r="AC504" s="563">
        <v>0</v>
      </c>
      <c r="AD504" s="563"/>
      <c r="AE504" s="563">
        <v>1964000</v>
      </c>
      <c r="AF504" s="564">
        <v>44291</v>
      </c>
      <c r="AG504" s="564">
        <v>46117</v>
      </c>
      <c r="AH504" s="563">
        <v>1964000</v>
      </c>
      <c r="AI504" s="565">
        <f t="shared" si="15"/>
        <v>9.8630136986301367E-2</v>
      </c>
      <c r="AJ504" s="565">
        <v>5.0027397260274</v>
      </c>
      <c r="AK504" s="566">
        <v>7.1294999999999997E-2</v>
      </c>
      <c r="AL504" s="567">
        <f t="shared" si="16"/>
        <v>9.8630136986301367E-2</v>
      </c>
      <c r="AM504" s="567">
        <v>5.0027397260274</v>
      </c>
      <c r="AN504" s="568">
        <v>7.1294999999999997E-2</v>
      </c>
      <c r="AO504" s="562" t="s">
        <v>977</v>
      </c>
      <c r="AP504" s="562" t="s">
        <v>978</v>
      </c>
    </row>
    <row r="505" spans="1:42" s="562" customFormat="1" ht="12" x14ac:dyDescent="0.25">
      <c r="A505" s="562" t="s">
        <v>1155</v>
      </c>
      <c r="B505" s="562" t="s">
        <v>1156</v>
      </c>
      <c r="C505" s="562">
        <v>1</v>
      </c>
      <c r="D505" s="562" t="s">
        <v>30</v>
      </c>
      <c r="E505" s="562" t="s">
        <v>958</v>
      </c>
      <c r="F505" s="562" t="s">
        <v>959</v>
      </c>
      <c r="G505" s="562" t="s">
        <v>973</v>
      </c>
      <c r="H505" s="562" t="s">
        <v>974</v>
      </c>
      <c r="I505" s="562" t="s">
        <v>975</v>
      </c>
      <c r="J505" s="562" t="s">
        <v>4998</v>
      </c>
      <c r="K505" s="562" t="s">
        <v>976</v>
      </c>
      <c r="L505" s="562" t="s">
        <v>964</v>
      </c>
      <c r="M505" s="562" t="s">
        <v>970</v>
      </c>
      <c r="N505" s="562">
        <v>1</v>
      </c>
      <c r="O505" s="562">
        <v>1</v>
      </c>
      <c r="P505" s="562">
        <v>1</v>
      </c>
      <c r="Q505" s="562">
        <v>1</v>
      </c>
      <c r="R505" s="562">
        <v>1</v>
      </c>
      <c r="S505" s="562">
        <v>1</v>
      </c>
      <c r="T505" s="562">
        <v>0</v>
      </c>
      <c r="U505" s="562">
        <v>0</v>
      </c>
      <c r="V505" s="562">
        <v>0</v>
      </c>
      <c r="W505" s="563">
        <v>1199513.1499999999</v>
      </c>
      <c r="X505" s="563">
        <v>0</v>
      </c>
      <c r="Y505" s="563">
        <v>0</v>
      </c>
      <c r="Z505" s="563">
        <v>0</v>
      </c>
      <c r="AA505" s="563">
        <v>0</v>
      </c>
      <c r="AB505" s="563">
        <v>0</v>
      </c>
      <c r="AC505" s="563">
        <v>0</v>
      </c>
      <c r="AD505" s="563"/>
      <c r="AE505" s="563">
        <v>1199513.1499999999</v>
      </c>
      <c r="AF505" s="564">
        <v>44291</v>
      </c>
      <c r="AG505" s="564">
        <v>46117</v>
      </c>
      <c r="AH505" s="563">
        <v>1199513.1499999999</v>
      </c>
      <c r="AI505" s="565">
        <f t="shared" si="15"/>
        <v>9.8630136986301367E-2</v>
      </c>
      <c r="AJ505" s="565">
        <v>5.0027397260274</v>
      </c>
      <c r="AK505" s="566">
        <v>7.1294999999999997E-2</v>
      </c>
      <c r="AL505" s="567">
        <f t="shared" si="16"/>
        <v>9.8630136986301367E-2</v>
      </c>
      <c r="AM505" s="567">
        <v>5.0027397260274</v>
      </c>
      <c r="AN505" s="568">
        <v>7.1294999999999997E-2</v>
      </c>
      <c r="AO505" s="562" t="s">
        <v>977</v>
      </c>
      <c r="AP505" s="562" t="s">
        <v>978</v>
      </c>
    </row>
    <row r="506" spans="1:42" s="562" customFormat="1" ht="12" x14ac:dyDescent="0.25">
      <c r="A506" s="562" t="s">
        <v>1157</v>
      </c>
      <c r="B506" s="562" t="s">
        <v>1158</v>
      </c>
      <c r="C506" s="562">
        <v>1</v>
      </c>
      <c r="D506" s="562" t="s">
        <v>30</v>
      </c>
      <c r="E506" s="562" t="s">
        <v>958</v>
      </c>
      <c r="F506" s="562" t="s">
        <v>959</v>
      </c>
      <c r="G506" s="562" t="s">
        <v>973</v>
      </c>
      <c r="H506" s="562" t="s">
        <v>974</v>
      </c>
      <c r="I506" s="562" t="s">
        <v>975</v>
      </c>
      <c r="J506" s="562" t="s">
        <v>4998</v>
      </c>
      <c r="K506" s="562" t="s">
        <v>976</v>
      </c>
      <c r="L506" s="562" t="s">
        <v>964</v>
      </c>
      <c r="M506" s="562" t="s">
        <v>970</v>
      </c>
      <c r="N506" s="562">
        <v>1</v>
      </c>
      <c r="O506" s="562">
        <v>1</v>
      </c>
      <c r="P506" s="562">
        <v>1</v>
      </c>
      <c r="Q506" s="562">
        <v>1</v>
      </c>
      <c r="R506" s="562">
        <v>1</v>
      </c>
      <c r="S506" s="562">
        <v>1</v>
      </c>
      <c r="T506" s="562">
        <v>0</v>
      </c>
      <c r="U506" s="562">
        <v>0</v>
      </c>
      <c r="V506" s="562">
        <v>0</v>
      </c>
      <c r="W506" s="563">
        <v>872844.86</v>
      </c>
      <c r="X506" s="563">
        <v>0</v>
      </c>
      <c r="Y506" s="563">
        <v>0</v>
      </c>
      <c r="Z506" s="563">
        <v>0</v>
      </c>
      <c r="AA506" s="563">
        <v>0</v>
      </c>
      <c r="AB506" s="563">
        <v>0</v>
      </c>
      <c r="AC506" s="563">
        <v>0</v>
      </c>
      <c r="AD506" s="563"/>
      <c r="AE506" s="563">
        <v>872844.86</v>
      </c>
      <c r="AF506" s="564">
        <v>44291</v>
      </c>
      <c r="AG506" s="564">
        <v>46117</v>
      </c>
      <c r="AH506" s="563">
        <v>872844.86</v>
      </c>
      <c r="AI506" s="565">
        <f t="shared" si="15"/>
        <v>9.8630136986301367E-2</v>
      </c>
      <c r="AJ506" s="565">
        <v>5.0027397260274</v>
      </c>
      <c r="AK506" s="566">
        <v>7.1294999999999997E-2</v>
      </c>
      <c r="AL506" s="567">
        <f t="shared" si="16"/>
        <v>9.8630136986301367E-2</v>
      </c>
      <c r="AM506" s="567">
        <v>5.0027397260274</v>
      </c>
      <c r="AN506" s="568">
        <v>7.1294999999999997E-2</v>
      </c>
      <c r="AO506" s="562" t="s">
        <v>977</v>
      </c>
      <c r="AP506" s="562" t="s">
        <v>978</v>
      </c>
    </row>
    <row r="507" spans="1:42" s="562" customFormat="1" ht="12" x14ac:dyDescent="0.25">
      <c r="A507" s="562" t="s">
        <v>1159</v>
      </c>
      <c r="B507" s="562" t="s">
        <v>1160</v>
      </c>
      <c r="C507" s="562">
        <v>1</v>
      </c>
      <c r="D507" s="562" t="s">
        <v>30</v>
      </c>
      <c r="E507" s="562" t="s">
        <v>958</v>
      </c>
      <c r="F507" s="562" t="s">
        <v>959</v>
      </c>
      <c r="G507" s="562" t="s">
        <v>973</v>
      </c>
      <c r="H507" s="562" t="s">
        <v>974</v>
      </c>
      <c r="I507" s="562" t="s">
        <v>975</v>
      </c>
      <c r="J507" s="562" t="s">
        <v>4998</v>
      </c>
      <c r="K507" s="562" t="s">
        <v>976</v>
      </c>
      <c r="L507" s="562" t="s">
        <v>964</v>
      </c>
      <c r="M507" s="562" t="s">
        <v>970</v>
      </c>
      <c r="N507" s="562">
        <v>1</v>
      </c>
      <c r="O507" s="562">
        <v>1</v>
      </c>
      <c r="P507" s="562">
        <v>1</v>
      </c>
      <c r="Q507" s="562">
        <v>1</v>
      </c>
      <c r="R507" s="562">
        <v>1</v>
      </c>
      <c r="S507" s="562">
        <v>1</v>
      </c>
      <c r="T507" s="562">
        <v>0</v>
      </c>
      <c r="U507" s="562">
        <v>0</v>
      </c>
      <c r="V507" s="562">
        <v>0</v>
      </c>
      <c r="W507" s="563">
        <v>1295191.5900000001</v>
      </c>
      <c r="X507" s="563">
        <v>0</v>
      </c>
      <c r="Y507" s="563">
        <v>0</v>
      </c>
      <c r="Z507" s="563">
        <v>0</v>
      </c>
      <c r="AA507" s="563">
        <v>0</v>
      </c>
      <c r="AB507" s="563">
        <v>0</v>
      </c>
      <c r="AC507" s="563">
        <v>0</v>
      </c>
      <c r="AD507" s="563"/>
      <c r="AE507" s="563">
        <v>1295191.5900000001</v>
      </c>
      <c r="AF507" s="564">
        <v>44291</v>
      </c>
      <c r="AG507" s="564">
        <v>46117</v>
      </c>
      <c r="AH507" s="563">
        <v>1295191.5900000001</v>
      </c>
      <c r="AI507" s="565">
        <f t="shared" si="15"/>
        <v>9.8630136986301367E-2</v>
      </c>
      <c r="AJ507" s="565">
        <v>5.0027397260274</v>
      </c>
      <c r="AK507" s="566">
        <v>7.1294999999999997E-2</v>
      </c>
      <c r="AL507" s="567">
        <f t="shared" si="16"/>
        <v>9.8630136986301367E-2</v>
      </c>
      <c r="AM507" s="567">
        <v>5.0027397260274</v>
      </c>
      <c r="AN507" s="568">
        <v>7.1294999999999997E-2</v>
      </c>
      <c r="AO507" s="562" t="s">
        <v>977</v>
      </c>
      <c r="AP507" s="562" t="s">
        <v>978</v>
      </c>
    </row>
    <row r="508" spans="1:42" s="562" customFormat="1" ht="12" x14ac:dyDescent="0.25">
      <c r="A508" s="562" t="s">
        <v>1707</v>
      </c>
      <c r="B508" s="562" t="s">
        <v>1708</v>
      </c>
      <c r="C508" s="562">
        <v>1</v>
      </c>
      <c r="D508" s="562" t="s">
        <v>30</v>
      </c>
      <c r="E508" s="562" t="s">
        <v>958</v>
      </c>
      <c r="F508" s="562" t="s">
        <v>959</v>
      </c>
      <c r="G508" s="562" t="s">
        <v>1659</v>
      </c>
      <c r="H508" s="562" t="s">
        <v>1660</v>
      </c>
      <c r="I508" s="562" t="s">
        <v>1661</v>
      </c>
      <c r="J508" s="562" t="s">
        <v>1662</v>
      </c>
      <c r="K508" s="562" t="s">
        <v>1663</v>
      </c>
      <c r="L508" s="562" t="s">
        <v>964</v>
      </c>
      <c r="M508" s="562" t="s">
        <v>970</v>
      </c>
      <c r="N508" s="562">
        <v>1</v>
      </c>
      <c r="O508" s="562">
        <v>1</v>
      </c>
      <c r="P508" s="562">
        <v>1</v>
      </c>
      <c r="Q508" s="562">
        <v>0</v>
      </c>
      <c r="R508" s="562">
        <v>0</v>
      </c>
      <c r="S508" s="562">
        <v>1</v>
      </c>
      <c r="T508" s="562">
        <v>1</v>
      </c>
      <c r="U508" s="562">
        <v>1</v>
      </c>
      <c r="V508" s="562">
        <v>0</v>
      </c>
      <c r="W508" s="563">
        <v>122400000</v>
      </c>
      <c r="X508" s="563">
        <v>0</v>
      </c>
      <c r="Y508" s="563">
        <v>0</v>
      </c>
      <c r="Z508" s="563">
        <v>0</v>
      </c>
      <c r="AA508" s="563">
        <v>0</v>
      </c>
      <c r="AB508" s="563">
        <v>0</v>
      </c>
      <c r="AC508" s="563">
        <v>0</v>
      </c>
      <c r="AD508" s="563"/>
      <c r="AE508" s="563">
        <v>122400000</v>
      </c>
      <c r="AF508" s="564">
        <v>44314</v>
      </c>
      <c r="AG508" s="564">
        <v>47966</v>
      </c>
      <c r="AH508" s="563">
        <v>122400000</v>
      </c>
      <c r="AI508" s="565">
        <f t="shared" si="15"/>
        <v>5.1643835616438354</v>
      </c>
      <c r="AJ508" s="565">
        <v>10.0054794520548</v>
      </c>
      <c r="AK508" s="566">
        <v>7.8262999999999999E-2</v>
      </c>
      <c r="AL508" s="567">
        <f t="shared" si="16"/>
        <v>5.1643835616438354</v>
      </c>
      <c r="AM508" s="567">
        <v>10.0054794520548</v>
      </c>
      <c r="AN508" s="568">
        <v>7.8262999999999999E-2</v>
      </c>
      <c r="AO508" s="562" t="s">
        <v>977</v>
      </c>
      <c r="AP508" s="562" t="s">
        <v>978</v>
      </c>
    </row>
    <row r="509" spans="1:42" s="562" customFormat="1" ht="12" x14ac:dyDescent="0.25">
      <c r="A509" s="562" t="s">
        <v>1794</v>
      </c>
      <c r="B509" s="562" t="s">
        <v>1795</v>
      </c>
      <c r="C509" s="562">
        <v>1</v>
      </c>
      <c r="D509" s="562" t="s">
        <v>30</v>
      </c>
      <c r="E509" s="562" t="s">
        <v>958</v>
      </c>
      <c r="F509" s="562" t="s">
        <v>959</v>
      </c>
      <c r="G509" s="562" t="s">
        <v>1727</v>
      </c>
      <c r="H509" s="562" t="s">
        <v>1660</v>
      </c>
      <c r="I509" s="562" t="s">
        <v>1661</v>
      </c>
      <c r="J509" s="562" t="s">
        <v>1662</v>
      </c>
      <c r="K509" s="562" t="s">
        <v>1796</v>
      </c>
      <c r="L509" s="562" t="s">
        <v>964</v>
      </c>
      <c r="M509" s="562" t="s">
        <v>970</v>
      </c>
      <c r="N509" s="562">
        <v>1</v>
      </c>
      <c r="O509" s="562">
        <v>1</v>
      </c>
      <c r="P509" s="562">
        <v>1</v>
      </c>
      <c r="Q509" s="562">
        <v>0</v>
      </c>
      <c r="R509" s="562">
        <v>0</v>
      </c>
      <c r="S509" s="562">
        <v>1</v>
      </c>
      <c r="T509" s="562">
        <v>1</v>
      </c>
      <c r="U509" s="562">
        <v>1</v>
      </c>
      <c r="V509" s="562">
        <v>0</v>
      </c>
      <c r="W509" s="563">
        <v>353107.51</v>
      </c>
      <c r="X509" s="563">
        <v>0</v>
      </c>
      <c r="Y509" s="563">
        <v>0</v>
      </c>
      <c r="Z509" s="563">
        <v>0</v>
      </c>
      <c r="AA509" s="563">
        <v>0</v>
      </c>
      <c r="AB509" s="563">
        <v>0</v>
      </c>
      <c r="AC509" s="563">
        <v>0</v>
      </c>
      <c r="AD509" s="563"/>
      <c r="AE509" s="563">
        <v>353107.51</v>
      </c>
      <c r="AF509" s="564">
        <v>44291</v>
      </c>
      <c r="AG509" s="564">
        <v>46117</v>
      </c>
      <c r="AH509" s="563">
        <v>353107.51</v>
      </c>
      <c r="AI509" s="565">
        <f t="shared" si="15"/>
        <v>9.8630136986301367E-2</v>
      </c>
      <c r="AJ509" s="565">
        <v>5.0027397260274</v>
      </c>
      <c r="AK509" s="566">
        <v>7.1294999999999997E-2</v>
      </c>
      <c r="AL509" s="567">
        <f t="shared" si="16"/>
        <v>9.8630136986301367E-2</v>
      </c>
      <c r="AM509" s="567">
        <v>5.0027397260274</v>
      </c>
      <c r="AN509" s="568">
        <v>7.1294999999999997E-2</v>
      </c>
      <c r="AO509" s="562" t="s">
        <v>977</v>
      </c>
      <c r="AP509" s="562" t="s">
        <v>978</v>
      </c>
    </row>
    <row r="510" spans="1:42" s="562" customFormat="1" ht="12" x14ac:dyDescent="0.25">
      <c r="A510" s="562" t="s">
        <v>1161</v>
      </c>
      <c r="B510" s="562" t="s">
        <v>1162</v>
      </c>
      <c r="C510" s="562">
        <v>1</v>
      </c>
      <c r="D510" s="562" t="s">
        <v>30</v>
      </c>
      <c r="E510" s="562" t="s">
        <v>958</v>
      </c>
      <c r="F510" s="562" t="s">
        <v>959</v>
      </c>
      <c r="G510" s="562" t="s">
        <v>973</v>
      </c>
      <c r="H510" s="562" t="s">
        <v>974</v>
      </c>
      <c r="I510" s="562" t="s">
        <v>975</v>
      </c>
      <c r="J510" s="562" t="s">
        <v>4998</v>
      </c>
      <c r="K510" s="562" t="s">
        <v>976</v>
      </c>
      <c r="L510" s="562" t="s">
        <v>964</v>
      </c>
      <c r="M510" s="562" t="s">
        <v>970</v>
      </c>
      <c r="N510" s="562">
        <v>1</v>
      </c>
      <c r="O510" s="562">
        <v>1</v>
      </c>
      <c r="P510" s="562">
        <v>1</v>
      </c>
      <c r="Q510" s="562">
        <v>1</v>
      </c>
      <c r="R510" s="562">
        <v>1</v>
      </c>
      <c r="S510" s="562">
        <v>1</v>
      </c>
      <c r="T510" s="562">
        <v>0</v>
      </c>
      <c r="U510" s="562">
        <v>0</v>
      </c>
      <c r="V510" s="562">
        <v>0</v>
      </c>
      <c r="W510" s="563">
        <v>1239554.1299999999</v>
      </c>
      <c r="X510" s="563">
        <v>0</v>
      </c>
      <c r="Y510" s="563">
        <v>0</v>
      </c>
      <c r="Z510" s="563">
        <v>0</v>
      </c>
      <c r="AA510" s="563">
        <v>0</v>
      </c>
      <c r="AB510" s="563">
        <v>0</v>
      </c>
      <c r="AC510" s="563">
        <v>0</v>
      </c>
      <c r="AD510" s="563"/>
      <c r="AE510" s="563">
        <v>1239554.1299999999</v>
      </c>
      <c r="AF510" s="564">
        <v>44291</v>
      </c>
      <c r="AG510" s="564">
        <v>46117</v>
      </c>
      <c r="AH510" s="563">
        <v>1239554.1299999999</v>
      </c>
      <c r="AI510" s="565">
        <f t="shared" si="15"/>
        <v>9.8630136986301367E-2</v>
      </c>
      <c r="AJ510" s="565">
        <v>5.0027397260274</v>
      </c>
      <c r="AK510" s="566">
        <v>7.1294999999999997E-2</v>
      </c>
      <c r="AL510" s="567">
        <f t="shared" si="16"/>
        <v>9.8630136986301367E-2</v>
      </c>
      <c r="AM510" s="567">
        <v>5.0027397260274</v>
      </c>
      <c r="AN510" s="568">
        <v>7.1294999999999997E-2</v>
      </c>
      <c r="AO510" s="562" t="s">
        <v>977</v>
      </c>
      <c r="AP510" s="562" t="s">
        <v>978</v>
      </c>
    </row>
    <row r="511" spans="1:42" s="562" customFormat="1" ht="12" x14ac:dyDescent="0.25">
      <c r="A511" s="562" t="s">
        <v>1797</v>
      </c>
      <c r="B511" s="562" t="s">
        <v>1798</v>
      </c>
      <c r="C511" s="562">
        <v>1</v>
      </c>
      <c r="D511" s="562" t="s">
        <v>30</v>
      </c>
      <c r="E511" s="562" t="s">
        <v>958</v>
      </c>
      <c r="F511" s="562" t="s">
        <v>959</v>
      </c>
      <c r="G511" s="562" t="s">
        <v>1727</v>
      </c>
      <c r="H511" s="562" t="s">
        <v>1660</v>
      </c>
      <c r="I511" s="562" t="s">
        <v>1661</v>
      </c>
      <c r="J511" s="562" t="s">
        <v>1662</v>
      </c>
      <c r="K511" s="562" t="s">
        <v>1799</v>
      </c>
      <c r="L511" s="562" t="s">
        <v>964</v>
      </c>
      <c r="M511" s="562" t="s">
        <v>970</v>
      </c>
      <c r="N511" s="562">
        <v>1</v>
      </c>
      <c r="O511" s="562">
        <v>1</v>
      </c>
      <c r="P511" s="562">
        <v>1</v>
      </c>
      <c r="Q511" s="562">
        <v>0</v>
      </c>
      <c r="R511" s="562">
        <v>0</v>
      </c>
      <c r="S511" s="562">
        <v>1</v>
      </c>
      <c r="T511" s="562">
        <v>1</v>
      </c>
      <c r="U511" s="562">
        <v>1</v>
      </c>
      <c r="V511" s="562">
        <v>0</v>
      </c>
      <c r="W511" s="563">
        <v>513270.53</v>
      </c>
      <c r="X511" s="563">
        <v>0</v>
      </c>
      <c r="Y511" s="563">
        <v>0</v>
      </c>
      <c r="Z511" s="563">
        <v>0</v>
      </c>
      <c r="AA511" s="563">
        <v>0</v>
      </c>
      <c r="AB511" s="563">
        <v>0</v>
      </c>
      <c r="AC511" s="563">
        <v>0</v>
      </c>
      <c r="AD511" s="563"/>
      <c r="AE511" s="563">
        <v>513270.53</v>
      </c>
      <c r="AF511" s="564">
        <v>44291</v>
      </c>
      <c r="AG511" s="564">
        <v>46117</v>
      </c>
      <c r="AH511" s="563">
        <v>513270.53</v>
      </c>
      <c r="AI511" s="565">
        <f t="shared" si="15"/>
        <v>9.8630136986301367E-2</v>
      </c>
      <c r="AJ511" s="565">
        <v>5.0027397260274</v>
      </c>
      <c r="AK511" s="566">
        <v>7.1294999999999997E-2</v>
      </c>
      <c r="AL511" s="567">
        <f t="shared" si="16"/>
        <v>9.8630136986301367E-2</v>
      </c>
      <c r="AM511" s="567">
        <v>5.0027397260274</v>
      </c>
      <c r="AN511" s="568">
        <v>7.1294999999999997E-2</v>
      </c>
      <c r="AO511" s="562" t="s">
        <v>977</v>
      </c>
      <c r="AP511" s="562" t="s">
        <v>978</v>
      </c>
    </row>
    <row r="512" spans="1:42" s="562" customFormat="1" ht="12" x14ac:dyDescent="0.25">
      <c r="A512" s="562" t="s">
        <v>1709</v>
      </c>
      <c r="B512" s="562" t="s">
        <v>1710</v>
      </c>
      <c r="C512" s="562">
        <v>1</v>
      </c>
      <c r="D512" s="562" t="s">
        <v>30</v>
      </c>
      <c r="E512" s="562" t="s">
        <v>958</v>
      </c>
      <c r="F512" s="562" t="s">
        <v>959</v>
      </c>
      <c r="G512" s="562" t="s">
        <v>1659</v>
      </c>
      <c r="H512" s="562" t="s">
        <v>1660</v>
      </c>
      <c r="I512" s="562" t="s">
        <v>1661</v>
      </c>
      <c r="J512" s="562" t="s">
        <v>1662</v>
      </c>
      <c r="K512" s="562" t="s">
        <v>1663</v>
      </c>
      <c r="L512" s="562" t="s">
        <v>964</v>
      </c>
      <c r="M512" s="562" t="s">
        <v>970</v>
      </c>
      <c r="N512" s="562">
        <v>1</v>
      </c>
      <c r="O512" s="562">
        <v>1</v>
      </c>
      <c r="P512" s="562">
        <v>1</v>
      </c>
      <c r="Q512" s="562">
        <v>0</v>
      </c>
      <c r="R512" s="562">
        <v>0</v>
      </c>
      <c r="S512" s="562">
        <v>1</v>
      </c>
      <c r="T512" s="562">
        <v>1</v>
      </c>
      <c r="U512" s="562">
        <v>1</v>
      </c>
      <c r="V512" s="562">
        <v>0</v>
      </c>
      <c r="W512" s="563">
        <v>81600000</v>
      </c>
      <c r="X512" s="563">
        <v>0</v>
      </c>
      <c r="Y512" s="563">
        <v>0</v>
      </c>
      <c r="Z512" s="563">
        <v>0</v>
      </c>
      <c r="AA512" s="563">
        <v>0</v>
      </c>
      <c r="AB512" s="563">
        <v>0</v>
      </c>
      <c r="AC512" s="563">
        <v>0</v>
      </c>
      <c r="AD512" s="563"/>
      <c r="AE512" s="563">
        <v>81600000</v>
      </c>
      <c r="AF512" s="564">
        <v>44315</v>
      </c>
      <c r="AG512" s="564">
        <v>48698</v>
      </c>
      <c r="AH512" s="563">
        <v>81600000</v>
      </c>
      <c r="AI512" s="565">
        <f t="shared" si="15"/>
        <v>7.1698630136986301</v>
      </c>
      <c r="AJ512" s="565">
        <v>12.0082191780822</v>
      </c>
      <c r="AK512" s="566">
        <v>7.9153000000000001E-2</v>
      </c>
      <c r="AL512" s="567">
        <f t="shared" si="16"/>
        <v>7.1698630136986301</v>
      </c>
      <c r="AM512" s="567">
        <v>12.0082191780822</v>
      </c>
      <c r="AN512" s="568">
        <v>7.9153000000000001E-2</v>
      </c>
      <c r="AO512" s="562" t="s">
        <v>977</v>
      </c>
      <c r="AP512" s="562" t="s">
        <v>978</v>
      </c>
    </row>
    <row r="513" spans="1:42" s="562" customFormat="1" ht="12" x14ac:dyDescent="0.25">
      <c r="A513" s="562" t="s">
        <v>1163</v>
      </c>
      <c r="B513" s="562" t="s">
        <v>1164</v>
      </c>
      <c r="C513" s="562">
        <v>1</v>
      </c>
      <c r="D513" s="562" t="s">
        <v>30</v>
      </c>
      <c r="E513" s="562" t="s">
        <v>958</v>
      </c>
      <c r="F513" s="562" t="s">
        <v>959</v>
      </c>
      <c r="G513" s="562" t="s">
        <v>973</v>
      </c>
      <c r="H513" s="562" t="s">
        <v>974</v>
      </c>
      <c r="I513" s="562" t="s">
        <v>975</v>
      </c>
      <c r="J513" s="562" t="s">
        <v>4998</v>
      </c>
      <c r="K513" s="562" t="s">
        <v>976</v>
      </c>
      <c r="L513" s="562" t="s">
        <v>964</v>
      </c>
      <c r="M513" s="562" t="s">
        <v>970</v>
      </c>
      <c r="N513" s="562">
        <v>1</v>
      </c>
      <c r="O513" s="562">
        <v>1</v>
      </c>
      <c r="P513" s="562">
        <v>1</v>
      </c>
      <c r="Q513" s="562">
        <v>1</v>
      </c>
      <c r="R513" s="562">
        <v>1</v>
      </c>
      <c r="S513" s="562">
        <v>1</v>
      </c>
      <c r="T513" s="562">
        <v>0</v>
      </c>
      <c r="U513" s="562">
        <v>0</v>
      </c>
      <c r="V513" s="562">
        <v>0</v>
      </c>
      <c r="W513" s="563">
        <v>160094.26999999999</v>
      </c>
      <c r="X513" s="563">
        <v>0</v>
      </c>
      <c r="Y513" s="563">
        <v>0</v>
      </c>
      <c r="Z513" s="563">
        <v>0</v>
      </c>
      <c r="AA513" s="563">
        <v>0</v>
      </c>
      <c r="AB513" s="563">
        <v>0</v>
      </c>
      <c r="AC513" s="563">
        <v>0</v>
      </c>
      <c r="AD513" s="563"/>
      <c r="AE513" s="563">
        <v>160094.26999999999</v>
      </c>
      <c r="AF513" s="564">
        <v>44291</v>
      </c>
      <c r="AG513" s="564">
        <v>46117</v>
      </c>
      <c r="AH513" s="563">
        <v>160094.26999999999</v>
      </c>
      <c r="AI513" s="565">
        <f t="shared" si="15"/>
        <v>9.8630136986301367E-2</v>
      </c>
      <c r="AJ513" s="565">
        <v>5.0027397260274</v>
      </c>
      <c r="AK513" s="566">
        <v>7.1294999999999997E-2</v>
      </c>
      <c r="AL513" s="567">
        <f t="shared" si="16"/>
        <v>9.8630136986301367E-2</v>
      </c>
      <c r="AM513" s="567">
        <v>5.0027397260274</v>
      </c>
      <c r="AN513" s="568">
        <v>7.1294999999999997E-2</v>
      </c>
      <c r="AO513" s="562" t="s">
        <v>977</v>
      </c>
      <c r="AP513" s="562" t="s">
        <v>978</v>
      </c>
    </row>
    <row r="514" spans="1:42" s="562" customFormat="1" ht="12" x14ac:dyDescent="0.25">
      <c r="A514" s="562" t="s">
        <v>1165</v>
      </c>
      <c r="B514" s="562" t="s">
        <v>1166</v>
      </c>
      <c r="C514" s="562">
        <v>1</v>
      </c>
      <c r="D514" s="562" t="s">
        <v>30</v>
      </c>
      <c r="E514" s="562" t="s">
        <v>958</v>
      </c>
      <c r="F514" s="562" t="s">
        <v>959</v>
      </c>
      <c r="G514" s="562" t="s">
        <v>973</v>
      </c>
      <c r="H514" s="562" t="s">
        <v>974</v>
      </c>
      <c r="I514" s="562" t="s">
        <v>975</v>
      </c>
      <c r="J514" s="562" t="s">
        <v>4998</v>
      </c>
      <c r="K514" s="562" t="s">
        <v>976</v>
      </c>
      <c r="L514" s="562" t="s">
        <v>964</v>
      </c>
      <c r="M514" s="562" t="s">
        <v>970</v>
      </c>
      <c r="N514" s="562">
        <v>1</v>
      </c>
      <c r="O514" s="562">
        <v>1</v>
      </c>
      <c r="P514" s="562">
        <v>1</v>
      </c>
      <c r="Q514" s="562">
        <v>1</v>
      </c>
      <c r="R514" s="562">
        <v>1</v>
      </c>
      <c r="S514" s="562">
        <v>1</v>
      </c>
      <c r="T514" s="562">
        <v>0</v>
      </c>
      <c r="U514" s="562">
        <v>0</v>
      </c>
      <c r="V514" s="562">
        <v>0</v>
      </c>
      <c r="W514" s="563">
        <v>310086.89</v>
      </c>
      <c r="X514" s="563">
        <v>0</v>
      </c>
      <c r="Y514" s="563">
        <v>0</v>
      </c>
      <c r="Z514" s="563">
        <v>0</v>
      </c>
      <c r="AA514" s="563">
        <v>0</v>
      </c>
      <c r="AB514" s="563">
        <v>0</v>
      </c>
      <c r="AC514" s="563">
        <v>0</v>
      </c>
      <c r="AD514" s="563"/>
      <c r="AE514" s="563">
        <v>310086.89</v>
      </c>
      <c r="AF514" s="564">
        <v>44291</v>
      </c>
      <c r="AG514" s="564">
        <v>46117</v>
      </c>
      <c r="AH514" s="563">
        <v>310086.89</v>
      </c>
      <c r="AI514" s="565">
        <f t="shared" si="15"/>
        <v>9.8630136986301367E-2</v>
      </c>
      <c r="AJ514" s="565">
        <v>5.0027397260274</v>
      </c>
      <c r="AK514" s="566">
        <v>7.1294999999999997E-2</v>
      </c>
      <c r="AL514" s="567">
        <f t="shared" si="16"/>
        <v>9.8630136986301367E-2</v>
      </c>
      <c r="AM514" s="567">
        <v>5.0027397260274</v>
      </c>
      <c r="AN514" s="568">
        <v>7.1294999999999997E-2</v>
      </c>
      <c r="AO514" s="562" t="s">
        <v>977</v>
      </c>
      <c r="AP514" s="562" t="s">
        <v>978</v>
      </c>
    </row>
    <row r="515" spans="1:42" s="562" customFormat="1" ht="12" x14ac:dyDescent="0.25">
      <c r="A515" s="562" t="s">
        <v>1848</v>
      </c>
      <c r="B515" s="562" t="s">
        <v>1849</v>
      </c>
      <c r="C515" s="562">
        <v>1</v>
      </c>
      <c r="D515" s="562" t="s">
        <v>30</v>
      </c>
      <c r="E515" s="562" t="s">
        <v>958</v>
      </c>
      <c r="F515" s="562" t="s">
        <v>959</v>
      </c>
      <c r="G515" s="562" t="s">
        <v>1735</v>
      </c>
      <c r="H515" s="562" t="s">
        <v>974</v>
      </c>
      <c r="I515" s="562" t="s">
        <v>1736</v>
      </c>
      <c r="J515" s="562" t="s">
        <v>4998</v>
      </c>
      <c r="K515" s="562" t="s">
        <v>1850</v>
      </c>
      <c r="L515" s="562" t="s">
        <v>964</v>
      </c>
      <c r="M515" s="562" t="s">
        <v>970</v>
      </c>
      <c r="N515" s="562">
        <v>1</v>
      </c>
      <c r="O515" s="562">
        <v>1</v>
      </c>
      <c r="P515" s="562">
        <v>1</v>
      </c>
      <c r="Q515" s="562">
        <v>1</v>
      </c>
      <c r="R515" s="562">
        <v>1</v>
      </c>
      <c r="S515" s="562">
        <v>1</v>
      </c>
      <c r="T515" s="562">
        <v>0</v>
      </c>
      <c r="U515" s="562">
        <v>1</v>
      </c>
      <c r="V515" s="562">
        <v>0</v>
      </c>
      <c r="W515" s="563">
        <v>2435775.94</v>
      </c>
      <c r="X515" s="563">
        <v>0</v>
      </c>
      <c r="Y515" s="563">
        <v>0</v>
      </c>
      <c r="Z515" s="563">
        <v>0</v>
      </c>
      <c r="AA515" s="563">
        <v>0</v>
      </c>
      <c r="AB515" s="563">
        <v>0</v>
      </c>
      <c r="AC515" s="563">
        <v>0</v>
      </c>
      <c r="AD515" s="563"/>
      <c r="AE515" s="563">
        <v>2435775.94</v>
      </c>
      <c r="AF515" s="564">
        <v>44291</v>
      </c>
      <c r="AG515" s="564">
        <v>46117</v>
      </c>
      <c r="AH515" s="563">
        <v>2435775.94</v>
      </c>
      <c r="AI515" s="565">
        <f t="shared" ref="AI515:AI578" si="17">+(AG515-$AQ$1)/365</f>
        <v>9.8630136986301367E-2</v>
      </c>
      <c r="AJ515" s="565">
        <v>5.0027397260274</v>
      </c>
      <c r="AK515" s="566">
        <v>7.1294999999999997E-2</v>
      </c>
      <c r="AL515" s="567">
        <f t="shared" si="16"/>
        <v>9.8630136986301367E-2</v>
      </c>
      <c r="AM515" s="567">
        <v>5.0027397260274</v>
      </c>
      <c r="AN515" s="568">
        <v>7.1294999999999997E-2</v>
      </c>
      <c r="AO515" s="562" t="s">
        <v>977</v>
      </c>
      <c r="AP515" s="562" t="s">
        <v>978</v>
      </c>
    </row>
    <row r="516" spans="1:42" s="562" customFormat="1" ht="12" x14ac:dyDescent="0.25">
      <c r="A516" s="562" t="s">
        <v>1167</v>
      </c>
      <c r="B516" s="562" t="s">
        <v>1168</v>
      </c>
      <c r="C516" s="562">
        <v>1</v>
      </c>
      <c r="D516" s="562" t="s">
        <v>30</v>
      </c>
      <c r="E516" s="562" t="s">
        <v>958</v>
      </c>
      <c r="F516" s="562" t="s">
        <v>959</v>
      </c>
      <c r="G516" s="562" t="s">
        <v>973</v>
      </c>
      <c r="H516" s="562" t="s">
        <v>974</v>
      </c>
      <c r="I516" s="562" t="s">
        <v>975</v>
      </c>
      <c r="J516" s="562" t="s">
        <v>4998</v>
      </c>
      <c r="K516" s="562" t="s">
        <v>976</v>
      </c>
      <c r="L516" s="562" t="s">
        <v>964</v>
      </c>
      <c r="M516" s="562" t="s">
        <v>970</v>
      </c>
      <c r="N516" s="562">
        <v>1</v>
      </c>
      <c r="O516" s="562">
        <v>1</v>
      </c>
      <c r="P516" s="562">
        <v>1</v>
      </c>
      <c r="Q516" s="562">
        <v>1</v>
      </c>
      <c r="R516" s="562">
        <v>1</v>
      </c>
      <c r="S516" s="562">
        <v>1</v>
      </c>
      <c r="T516" s="562">
        <v>0</v>
      </c>
      <c r="U516" s="562">
        <v>0</v>
      </c>
      <c r="V516" s="562">
        <v>0</v>
      </c>
      <c r="W516" s="563">
        <v>665094.68000000005</v>
      </c>
      <c r="X516" s="563">
        <v>0</v>
      </c>
      <c r="Y516" s="563">
        <v>0</v>
      </c>
      <c r="Z516" s="563">
        <v>0</v>
      </c>
      <c r="AA516" s="563">
        <v>0</v>
      </c>
      <c r="AB516" s="563">
        <v>0</v>
      </c>
      <c r="AC516" s="563">
        <v>0</v>
      </c>
      <c r="AD516" s="563"/>
      <c r="AE516" s="563">
        <v>665094.68000000005</v>
      </c>
      <c r="AF516" s="564">
        <v>44291</v>
      </c>
      <c r="AG516" s="564">
        <v>46117</v>
      </c>
      <c r="AH516" s="563">
        <v>665094.68000000005</v>
      </c>
      <c r="AI516" s="565">
        <f t="shared" si="17"/>
        <v>9.8630136986301367E-2</v>
      </c>
      <c r="AJ516" s="565">
        <v>5.0027397260274</v>
      </c>
      <c r="AK516" s="566">
        <v>7.1294999999999997E-2</v>
      </c>
      <c r="AL516" s="567">
        <f t="shared" si="16"/>
        <v>9.8630136986301367E-2</v>
      </c>
      <c r="AM516" s="567">
        <v>5.0027397260274</v>
      </c>
      <c r="AN516" s="568">
        <v>7.1294999999999997E-2</v>
      </c>
      <c r="AO516" s="562" t="s">
        <v>977</v>
      </c>
      <c r="AP516" s="562" t="s">
        <v>978</v>
      </c>
    </row>
    <row r="517" spans="1:42" s="562" customFormat="1" ht="12" x14ac:dyDescent="0.25">
      <c r="A517" s="562" t="s">
        <v>1169</v>
      </c>
      <c r="B517" s="562" t="s">
        <v>1170</v>
      </c>
      <c r="C517" s="562">
        <v>1</v>
      </c>
      <c r="D517" s="562" t="s">
        <v>30</v>
      </c>
      <c r="E517" s="562" t="s">
        <v>958</v>
      </c>
      <c r="F517" s="562" t="s">
        <v>959</v>
      </c>
      <c r="G517" s="562" t="s">
        <v>973</v>
      </c>
      <c r="H517" s="562" t="s">
        <v>974</v>
      </c>
      <c r="I517" s="562" t="s">
        <v>975</v>
      </c>
      <c r="J517" s="562" t="s">
        <v>4998</v>
      </c>
      <c r="K517" s="562" t="s">
        <v>976</v>
      </c>
      <c r="L517" s="562" t="s">
        <v>964</v>
      </c>
      <c r="M517" s="562" t="s">
        <v>970</v>
      </c>
      <c r="N517" s="562">
        <v>1</v>
      </c>
      <c r="O517" s="562">
        <v>1</v>
      </c>
      <c r="P517" s="562">
        <v>1</v>
      </c>
      <c r="Q517" s="562">
        <v>1</v>
      </c>
      <c r="R517" s="562">
        <v>1</v>
      </c>
      <c r="S517" s="562">
        <v>1</v>
      </c>
      <c r="T517" s="562">
        <v>0</v>
      </c>
      <c r="U517" s="562">
        <v>0</v>
      </c>
      <c r="V517" s="562">
        <v>0</v>
      </c>
      <c r="W517" s="563">
        <v>201501.13</v>
      </c>
      <c r="X517" s="563">
        <v>0</v>
      </c>
      <c r="Y517" s="563">
        <v>0</v>
      </c>
      <c r="Z517" s="563">
        <v>0</v>
      </c>
      <c r="AA517" s="563">
        <v>0</v>
      </c>
      <c r="AB517" s="563">
        <v>0</v>
      </c>
      <c r="AC517" s="563">
        <v>0</v>
      </c>
      <c r="AD517" s="563"/>
      <c r="AE517" s="563">
        <v>201501.13</v>
      </c>
      <c r="AF517" s="564">
        <v>44291</v>
      </c>
      <c r="AG517" s="564">
        <v>46117</v>
      </c>
      <c r="AH517" s="563">
        <v>201501.13</v>
      </c>
      <c r="AI517" s="565">
        <f t="shared" si="17"/>
        <v>9.8630136986301367E-2</v>
      </c>
      <c r="AJ517" s="565">
        <v>5.0027397260274</v>
      </c>
      <c r="AK517" s="566">
        <v>7.1294999999999997E-2</v>
      </c>
      <c r="AL517" s="567">
        <f t="shared" si="16"/>
        <v>9.8630136986301367E-2</v>
      </c>
      <c r="AM517" s="567">
        <v>5.0027397260274</v>
      </c>
      <c r="AN517" s="568">
        <v>7.1294999999999997E-2</v>
      </c>
      <c r="AO517" s="562" t="s">
        <v>977</v>
      </c>
      <c r="AP517" s="562" t="s">
        <v>978</v>
      </c>
    </row>
    <row r="518" spans="1:42" s="562" customFormat="1" ht="12" x14ac:dyDescent="0.25">
      <c r="A518" s="562" t="s">
        <v>1171</v>
      </c>
      <c r="B518" s="562" t="s">
        <v>1172</v>
      </c>
      <c r="C518" s="562">
        <v>1</v>
      </c>
      <c r="D518" s="562" t="s">
        <v>30</v>
      </c>
      <c r="E518" s="562" t="s">
        <v>958</v>
      </c>
      <c r="F518" s="562" t="s">
        <v>959</v>
      </c>
      <c r="G518" s="562" t="s">
        <v>973</v>
      </c>
      <c r="H518" s="562" t="s">
        <v>974</v>
      </c>
      <c r="I518" s="562" t="s">
        <v>975</v>
      </c>
      <c r="J518" s="562" t="s">
        <v>4998</v>
      </c>
      <c r="K518" s="562" t="s">
        <v>976</v>
      </c>
      <c r="L518" s="562" t="s">
        <v>964</v>
      </c>
      <c r="M518" s="562" t="s">
        <v>970</v>
      </c>
      <c r="N518" s="562">
        <v>1</v>
      </c>
      <c r="O518" s="562">
        <v>1</v>
      </c>
      <c r="P518" s="562">
        <v>1</v>
      </c>
      <c r="Q518" s="562">
        <v>1</v>
      </c>
      <c r="R518" s="562">
        <v>1</v>
      </c>
      <c r="S518" s="562">
        <v>1</v>
      </c>
      <c r="T518" s="562">
        <v>0</v>
      </c>
      <c r="U518" s="562">
        <v>0</v>
      </c>
      <c r="V518" s="562">
        <v>0</v>
      </c>
      <c r="W518" s="563">
        <v>43897.66</v>
      </c>
      <c r="X518" s="563">
        <v>0</v>
      </c>
      <c r="Y518" s="563">
        <v>0</v>
      </c>
      <c r="Z518" s="563">
        <v>0</v>
      </c>
      <c r="AA518" s="563">
        <v>0</v>
      </c>
      <c r="AB518" s="563">
        <v>0</v>
      </c>
      <c r="AC518" s="563">
        <v>0</v>
      </c>
      <c r="AD518" s="563"/>
      <c r="AE518" s="563">
        <v>43897.66</v>
      </c>
      <c r="AF518" s="564">
        <v>44291</v>
      </c>
      <c r="AG518" s="564">
        <v>46117</v>
      </c>
      <c r="AH518" s="563">
        <v>43897.66</v>
      </c>
      <c r="AI518" s="565">
        <f t="shared" si="17"/>
        <v>9.8630136986301367E-2</v>
      </c>
      <c r="AJ518" s="565">
        <v>5.0027397260274</v>
      </c>
      <c r="AK518" s="566">
        <v>7.1294999999999997E-2</v>
      </c>
      <c r="AL518" s="567">
        <f t="shared" ref="AL518:AL581" si="18">+AI518</f>
        <v>9.8630136986301367E-2</v>
      </c>
      <c r="AM518" s="567">
        <v>5.0027397260274</v>
      </c>
      <c r="AN518" s="568">
        <v>7.1294999999999997E-2</v>
      </c>
      <c r="AO518" s="562" t="s">
        <v>977</v>
      </c>
      <c r="AP518" s="562" t="s">
        <v>978</v>
      </c>
    </row>
    <row r="519" spans="1:42" s="562" customFormat="1" ht="12" x14ac:dyDescent="0.25">
      <c r="A519" s="562" t="s">
        <v>1173</v>
      </c>
      <c r="B519" s="562" t="s">
        <v>1174</v>
      </c>
      <c r="C519" s="562">
        <v>1</v>
      </c>
      <c r="D519" s="562" t="s">
        <v>30</v>
      </c>
      <c r="E519" s="562" t="s">
        <v>958</v>
      </c>
      <c r="F519" s="562" t="s">
        <v>959</v>
      </c>
      <c r="G519" s="562" t="s">
        <v>973</v>
      </c>
      <c r="H519" s="562" t="s">
        <v>974</v>
      </c>
      <c r="I519" s="562" t="s">
        <v>975</v>
      </c>
      <c r="J519" s="562" t="s">
        <v>4998</v>
      </c>
      <c r="K519" s="562" t="s">
        <v>976</v>
      </c>
      <c r="L519" s="562" t="s">
        <v>964</v>
      </c>
      <c r="M519" s="562" t="s">
        <v>970</v>
      </c>
      <c r="N519" s="562">
        <v>1</v>
      </c>
      <c r="O519" s="562">
        <v>1</v>
      </c>
      <c r="P519" s="562">
        <v>1</v>
      </c>
      <c r="Q519" s="562">
        <v>1</v>
      </c>
      <c r="R519" s="562">
        <v>1</v>
      </c>
      <c r="S519" s="562">
        <v>1</v>
      </c>
      <c r="T519" s="562">
        <v>0</v>
      </c>
      <c r="U519" s="562">
        <v>0</v>
      </c>
      <c r="V519" s="562">
        <v>0</v>
      </c>
      <c r="W519" s="563">
        <v>509133.41</v>
      </c>
      <c r="X519" s="563">
        <v>0</v>
      </c>
      <c r="Y519" s="563">
        <v>0</v>
      </c>
      <c r="Z519" s="563">
        <v>0</v>
      </c>
      <c r="AA519" s="563">
        <v>0</v>
      </c>
      <c r="AB519" s="563">
        <v>0</v>
      </c>
      <c r="AC519" s="563">
        <v>0</v>
      </c>
      <c r="AD519" s="563"/>
      <c r="AE519" s="563">
        <v>509133.41</v>
      </c>
      <c r="AF519" s="564">
        <v>44291</v>
      </c>
      <c r="AG519" s="564">
        <v>46117</v>
      </c>
      <c r="AH519" s="563">
        <v>509133.41</v>
      </c>
      <c r="AI519" s="565">
        <f t="shared" si="17"/>
        <v>9.8630136986301367E-2</v>
      </c>
      <c r="AJ519" s="565">
        <v>5.0027397260274</v>
      </c>
      <c r="AK519" s="566">
        <v>7.1294999999999997E-2</v>
      </c>
      <c r="AL519" s="567">
        <f t="shared" si="18"/>
        <v>9.8630136986301367E-2</v>
      </c>
      <c r="AM519" s="567">
        <v>5.0027397260274</v>
      </c>
      <c r="AN519" s="568">
        <v>7.1294999999999997E-2</v>
      </c>
      <c r="AO519" s="562" t="s">
        <v>977</v>
      </c>
      <c r="AP519" s="562" t="s">
        <v>978</v>
      </c>
    </row>
    <row r="520" spans="1:42" s="562" customFormat="1" ht="12" x14ac:dyDescent="0.25">
      <c r="A520" s="562" t="s">
        <v>1622</v>
      </c>
      <c r="B520" s="562" t="s">
        <v>1623</v>
      </c>
      <c r="C520" s="562">
        <v>5</v>
      </c>
      <c r="D520" s="562" t="s">
        <v>30</v>
      </c>
      <c r="E520" s="562" t="s">
        <v>958</v>
      </c>
      <c r="F520" s="562" t="s">
        <v>959</v>
      </c>
      <c r="G520" s="562" t="s">
        <v>1207</v>
      </c>
      <c r="H520" s="562" t="s">
        <v>974</v>
      </c>
      <c r="I520" s="562" t="s">
        <v>1208</v>
      </c>
      <c r="J520" s="562" t="s">
        <v>4998</v>
      </c>
      <c r="K520" s="562" t="s">
        <v>1209</v>
      </c>
      <c r="L520" s="562" t="s">
        <v>964</v>
      </c>
      <c r="M520" s="562" t="s">
        <v>970</v>
      </c>
      <c r="N520" s="562">
        <v>1</v>
      </c>
      <c r="O520" s="562">
        <v>1</v>
      </c>
      <c r="P520" s="562">
        <v>1</v>
      </c>
      <c r="Q520" s="562">
        <v>1</v>
      </c>
      <c r="R520" s="562">
        <v>1</v>
      </c>
      <c r="S520" s="562">
        <v>1</v>
      </c>
      <c r="T520" s="562">
        <v>0</v>
      </c>
      <c r="U520" s="562">
        <v>0</v>
      </c>
      <c r="V520" s="562">
        <v>0</v>
      </c>
      <c r="W520" s="563">
        <v>217857.5</v>
      </c>
      <c r="X520" s="563">
        <v>0</v>
      </c>
      <c r="Y520" s="563">
        <v>0</v>
      </c>
      <c r="Z520" s="563">
        <v>920.45</v>
      </c>
      <c r="AA520" s="563">
        <v>0</v>
      </c>
      <c r="AB520" s="563">
        <v>0</v>
      </c>
      <c r="AC520" s="563">
        <v>0</v>
      </c>
      <c r="AD520" s="563"/>
      <c r="AE520" s="563">
        <v>217857.5</v>
      </c>
      <c r="AF520" s="564">
        <v>44321</v>
      </c>
      <c r="AG520" s="564">
        <v>46147</v>
      </c>
      <c r="AH520" s="563">
        <v>435715</v>
      </c>
      <c r="AI520" s="565">
        <f t="shared" si="17"/>
        <v>0.18082191780821918</v>
      </c>
      <c r="AJ520" s="565">
        <v>5.0027397260274</v>
      </c>
      <c r="AK520" s="566">
        <v>5.0700000000000002E-2</v>
      </c>
      <c r="AL520" s="567">
        <f t="shared" si="18"/>
        <v>0.18082191780821918</v>
      </c>
      <c r="AM520" s="567">
        <v>5.0027397260274</v>
      </c>
      <c r="AN520" s="568">
        <v>5.0700000000000002E-2</v>
      </c>
      <c r="AO520" s="562" t="s">
        <v>977</v>
      </c>
      <c r="AP520" s="562" t="s">
        <v>978</v>
      </c>
    </row>
    <row r="521" spans="1:42" s="562" customFormat="1" ht="12" x14ac:dyDescent="0.25">
      <c r="A521" s="562" t="s">
        <v>1624</v>
      </c>
      <c r="B521" s="562" t="s">
        <v>1623</v>
      </c>
      <c r="C521" s="562">
        <v>6</v>
      </c>
      <c r="D521" s="562" t="s">
        <v>30</v>
      </c>
      <c r="E521" s="562" t="s">
        <v>958</v>
      </c>
      <c r="F521" s="562" t="s">
        <v>959</v>
      </c>
      <c r="G521" s="562" t="s">
        <v>1207</v>
      </c>
      <c r="H521" s="562" t="s">
        <v>974</v>
      </c>
      <c r="I521" s="562" t="s">
        <v>1208</v>
      </c>
      <c r="J521" s="562" t="s">
        <v>4998</v>
      </c>
      <c r="K521" s="562" t="s">
        <v>1209</v>
      </c>
      <c r="L521" s="562" t="s">
        <v>964</v>
      </c>
      <c r="M521" s="562" t="s">
        <v>970</v>
      </c>
      <c r="N521" s="562">
        <v>1</v>
      </c>
      <c r="O521" s="562">
        <v>1</v>
      </c>
      <c r="P521" s="562">
        <v>1</v>
      </c>
      <c r="Q521" s="562">
        <v>1</v>
      </c>
      <c r="R521" s="562">
        <v>1</v>
      </c>
      <c r="S521" s="562">
        <v>1</v>
      </c>
      <c r="T521" s="562">
        <v>0</v>
      </c>
      <c r="U521" s="562">
        <v>0</v>
      </c>
      <c r="V521" s="562">
        <v>0</v>
      </c>
      <c r="W521" s="563">
        <v>1729290</v>
      </c>
      <c r="X521" s="563">
        <v>0</v>
      </c>
      <c r="Y521" s="563">
        <v>0</v>
      </c>
      <c r="Z521" s="563">
        <v>7724.16</v>
      </c>
      <c r="AA521" s="563">
        <v>0</v>
      </c>
      <c r="AB521" s="563">
        <v>0</v>
      </c>
      <c r="AC521" s="563">
        <v>0</v>
      </c>
      <c r="AD521" s="563"/>
      <c r="AE521" s="563">
        <v>1729290</v>
      </c>
      <c r="AF521" s="564">
        <v>44321</v>
      </c>
      <c r="AG521" s="564">
        <v>46512</v>
      </c>
      <c r="AH521" s="563">
        <v>1729290</v>
      </c>
      <c r="AI521" s="565">
        <f t="shared" si="17"/>
        <v>1.1808219178082191</v>
      </c>
      <c r="AJ521" s="565">
        <v>6.0027397260274</v>
      </c>
      <c r="AK521" s="566">
        <v>5.3600000000000002E-2</v>
      </c>
      <c r="AL521" s="567">
        <f t="shared" si="18"/>
        <v>1.1808219178082191</v>
      </c>
      <c r="AM521" s="567">
        <v>6.0027397260274</v>
      </c>
      <c r="AN521" s="568">
        <v>5.3600000000000002E-2</v>
      </c>
      <c r="AO521" s="562" t="s">
        <v>977</v>
      </c>
      <c r="AP521" s="562" t="s">
        <v>978</v>
      </c>
    </row>
    <row r="522" spans="1:42" s="562" customFormat="1" ht="12" x14ac:dyDescent="0.25">
      <c r="A522" s="562" t="s">
        <v>1625</v>
      </c>
      <c r="B522" s="562" t="s">
        <v>1623</v>
      </c>
      <c r="C522" s="562">
        <v>7</v>
      </c>
      <c r="D522" s="562" t="s">
        <v>30</v>
      </c>
      <c r="E522" s="562" t="s">
        <v>958</v>
      </c>
      <c r="F522" s="562" t="s">
        <v>959</v>
      </c>
      <c r="G522" s="562" t="s">
        <v>1207</v>
      </c>
      <c r="H522" s="562" t="s">
        <v>974</v>
      </c>
      <c r="I522" s="562" t="s">
        <v>1208</v>
      </c>
      <c r="J522" s="562" t="s">
        <v>4998</v>
      </c>
      <c r="K522" s="562" t="s">
        <v>1209</v>
      </c>
      <c r="L522" s="562" t="s">
        <v>964</v>
      </c>
      <c r="M522" s="562" t="s">
        <v>970</v>
      </c>
      <c r="N522" s="562">
        <v>1</v>
      </c>
      <c r="O522" s="562">
        <v>1</v>
      </c>
      <c r="P522" s="562">
        <v>1</v>
      </c>
      <c r="Q522" s="562">
        <v>1</v>
      </c>
      <c r="R522" s="562">
        <v>1</v>
      </c>
      <c r="S522" s="562">
        <v>1</v>
      </c>
      <c r="T522" s="562">
        <v>0</v>
      </c>
      <c r="U522" s="562">
        <v>0</v>
      </c>
      <c r="V522" s="562">
        <v>0</v>
      </c>
      <c r="W522" s="563">
        <v>6743847.5</v>
      </c>
      <c r="X522" s="563">
        <v>0</v>
      </c>
      <c r="Y522" s="563">
        <v>0</v>
      </c>
      <c r="Z522" s="563">
        <v>31696.080000000002</v>
      </c>
      <c r="AA522" s="563">
        <v>0</v>
      </c>
      <c r="AB522" s="563">
        <v>0</v>
      </c>
      <c r="AC522" s="563">
        <v>0</v>
      </c>
      <c r="AD522" s="563"/>
      <c r="AE522" s="563">
        <v>6743847.5</v>
      </c>
      <c r="AF522" s="564">
        <v>44321</v>
      </c>
      <c r="AG522" s="564">
        <v>46878</v>
      </c>
      <c r="AH522" s="563">
        <v>6743847.5</v>
      </c>
      <c r="AI522" s="565">
        <f t="shared" si="17"/>
        <v>2.1835616438356165</v>
      </c>
      <c r="AJ522" s="565">
        <v>7.0054794520547903</v>
      </c>
      <c r="AK522" s="566">
        <v>5.6399999999999999E-2</v>
      </c>
      <c r="AL522" s="567">
        <f t="shared" si="18"/>
        <v>2.1835616438356165</v>
      </c>
      <c r="AM522" s="567">
        <v>7.0054794520547903</v>
      </c>
      <c r="AN522" s="568">
        <v>5.6399999999999999E-2</v>
      </c>
      <c r="AO522" s="562" t="s">
        <v>977</v>
      </c>
      <c r="AP522" s="562" t="s">
        <v>978</v>
      </c>
    </row>
    <row r="523" spans="1:42" s="562" customFormat="1" ht="12" x14ac:dyDescent="0.25">
      <c r="A523" s="562" t="s">
        <v>1626</v>
      </c>
      <c r="B523" s="562" t="s">
        <v>1623</v>
      </c>
      <c r="C523" s="562">
        <v>8</v>
      </c>
      <c r="D523" s="562" t="s">
        <v>30</v>
      </c>
      <c r="E523" s="562" t="s">
        <v>958</v>
      </c>
      <c r="F523" s="562" t="s">
        <v>959</v>
      </c>
      <c r="G523" s="562" t="s">
        <v>1207</v>
      </c>
      <c r="H523" s="562" t="s">
        <v>974</v>
      </c>
      <c r="I523" s="562" t="s">
        <v>1208</v>
      </c>
      <c r="J523" s="562" t="s">
        <v>4998</v>
      </c>
      <c r="K523" s="562" t="s">
        <v>1209</v>
      </c>
      <c r="L523" s="562" t="s">
        <v>964</v>
      </c>
      <c r="M523" s="562" t="s">
        <v>970</v>
      </c>
      <c r="N523" s="562">
        <v>1</v>
      </c>
      <c r="O523" s="562">
        <v>1</v>
      </c>
      <c r="P523" s="562">
        <v>1</v>
      </c>
      <c r="Q523" s="562">
        <v>1</v>
      </c>
      <c r="R523" s="562">
        <v>1</v>
      </c>
      <c r="S523" s="562">
        <v>1</v>
      </c>
      <c r="T523" s="562">
        <v>0</v>
      </c>
      <c r="U523" s="562">
        <v>0</v>
      </c>
      <c r="V523" s="562">
        <v>0</v>
      </c>
      <c r="W523" s="563">
        <v>53100</v>
      </c>
      <c r="X523" s="563">
        <v>0</v>
      </c>
      <c r="Y523" s="563">
        <v>0</v>
      </c>
      <c r="Z523" s="563">
        <v>262.39999999999998</v>
      </c>
      <c r="AA523" s="563">
        <v>0</v>
      </c>
      <c r="AB523" s="563">
        <v>0</v>
      </c>
      <c r="AC523" s="563">
        <v>0</v>
      </c>
      <c r="AD523" s="563"/>
      <c r="AE523" s="563">
        <v>53100</v>
      </c>
      <c r="AF523" s="564">
        <v>44321</v>
      </c>
      <c r="AG523" s="564">
        <v>47243</v>
      </c>
      <c r="AH523" s="563">
        <v>53100</v>
      </c>
      <c r="AI523" s="565">
        <f t="shared" si="17"/>
        <v>3.1835616438356165</v>
      </c>
      <c r="AJ523" s="565">
        <v>8.0054794520547894</v>
      </c>
      <c r="AK523" s="566">
        <v>5.9299999999999999E-2</v>
      </c>
      <c r="AL523" s="567">
        <f t="shared" si="18"/>
        <v>3.1835616438356165</v>
      </c>
      <c r="AM523" s="567">
        <v>8.0054794520547894</v>
      </c>
      <c r="AN523" s="568">
        <v>5.9299999999999999E-2</v>
      </c>
      <c r="AO523" s="562" t="s">
        <v>977</v>
      </c>
      <c r="AP523" s="562" t="s">
        <v>978</v>
      </c>
    </row>
    <row r="524" spans="1:42" s="562" customFormat="1" ht="12" x14ac:dyDescent="0.25">
      <c r="A524" s="562" t="s">
        <v>1627</v>
      </c>
      <c r="B524" s="562" t="s">
        <v>1623</v>
      </c>
      <c r="C524" s="562">
        <v>9</v>
      </c>
      <c r="D524" s="562" t="s">
        <v>30</v>
      </c>
      <c r="E524" s="562" t="s">
        <v>958</v>
      </c>
      <c r="F524" s="562" t="s">
        <v>959</v>
      </c>
      <c r="G524" s="562" t="s">
        <v>1207</v>
      </c>
      <c r="H524" s="562" t="s">
        <v>974</v>
      </c>
      <c r="I524" s="562" t="s">
        <v>1208</v>
      </c>
      <c r="J524" s="562" t="s">
        <v>4998</v>
      </c>
      <c r="K524" s="562" t="s">
        <v>1209</v>
      </c>
      <c r="L524" s="562" t="s">
        <v>964</v>
      </c>
      <c r="M524" s="562" t="s">
        <v>970</v>
      </c>
      <c r="N524" s="562">
        <v>1</v>
      </c>
      <c r="O524" s="562">
        <v>1</v>
      </c>
      <c r="P524" s="562">
        <v>1</v>
      </c>
      <c r="Q524" s="562">
        <v>1</v>
      </c>
      <c r="R524" s="562">
        <v>1</v>
      </c>
      <c r="S524" s="562">
        <v>1</v>
      </c>
      <c r="T524" s="562">
        <v>0</v>
      </c>
      <c r="U524" s="562">
        <v>0</v>
      </c>
      <c r="V524" s="562">
        <v>0</v>
      </c>
      <c r="W524" s="563">
        <v>53100</v>
      </c>
      <c r="X524" s="563">
        <v>0</v>
      </c>
      <c r="Y524" s="563">
        <v>0</v>
      </c>
      <c r="Z524" s="563">
        <v>287.62</v>
      </c>
      <c r="AA524" s="563">
        <v>0</v>
      </c>
      <c r="AB524" s="563">
        <v>0</v>
      </c>
      <c r="AC524" s="563">
        <v>0</v>
      </c>
      <c r="AD524" s="563"/>
      <c r="AE524" s="563">
        <v>53100</v>
      </c>
      <c r="AF524" s="564">
        <v>44321</v>
      </c>
      <c r="AG524" s="564">
        <v>47973</v>
      </c>
      <c r="AH524" s="563">
        <v>53100</v>
      </c>
      <c r="AI524" s="565">
        <f t="shared" si="17"/>
        <v>5.183561643835616</v>
      </c>
      <c r="AJ524" s="565">
        <v>10.0054794520548</v>
      </c>
      <c r="AK524" s="566">
        <v>6.5000000000000002E-2</v>
      </c>
      <c r="AL524" s="567">
        <f t="shared" si="18"/>
        <v>5.183561643835616</v>
      </c>
      <c r="AM524" s="567">
        <v>10.0054794520548</v>
      </c>
      <c r="AN524" s="568">
        <v>6.5000000000000002E-2</v>
      </c>
      <c r="AO524" s="562" t="s">
        <v>977</v>
      </c>
      <c r="AP524" s="562" t="s">
        <v>978</v>
      </c>
    </row>
    <row r="525" spans="1:42" s="562" customFormat="1" ht="12" x14ac:dyDescent="0.25">
      <c r="A525" s="562" t="s">
        <v>1175</v>
      </c>
      <c r="B525" s="562" t="s">
        <v>1176</v>
      </c>
      <c r="C525" s="562">
        <v>1</v>
      </c>
      <c r="D525" s="562" t="s">
        <v>30</v>
      </c>
      <c r="E525" s="562" t="s">
        <v>958</v>
      </c>
      <c r="F525" s="562" t="s">
        <v>959</v>
      </c>
      <c r="G525" s="562" t="s">
        <v>973</v>
      </c>
      <c r="H525" s="562" t="s">
        <v>974</v>
      </c>
      <c r="I525" s="562" t="s">
        <v>975</v>
      </c>
      <c r="J525" s="562" t="s">
        <v>4998</v>
      </c>
      <c r="K525" s="562" t="s">
        <v>976</v>
      </c>
      <c r="L525" s="562" t="s">
        <v>964</v>
      </c>
      <c r="M525" s="562" t="s">
        <v>970</v>
      </c>
      <c r="N525" s="562">
        <v>1</v>
      </c>
      <c r="O525" s="562">
        <v>1</v>
      </c>
      <c r="P525" s="562">
        <v>1</v>
      </c>
      <c r="Q525" s="562">
        <v>1</v>
      </c>
      <c r="R525" s="562">
        <v>1</v>
      </c>
      <c r="S525" s="562">
        <v>1</v>
      </c>
      <c r="T525" s="562">
        <v>0</v>
      </c>
      <c r="U525" s="562">
        <v>0</v>
      </c>
      <c r="V525" s="562">
        <v>0</v>
      </c>
      <c r="W525" s="563">
        <v>221256.76</v>
      </c>
      <c r="X525" s="563">
        <v>0</v>
      </c>
      <c r="Y525" s="563">
        <v>0</v>
      </c>
      <c r="Z525" s="563">
        <v>0</v>
      </c>
      <c r="AA525" s="563">
        <v>0</v>
      </c>
      <c r="AB525" s="563">
        <v>0</v>
      </c>
      <c r="AC525" s="563">
        <v>0</v>
      </c>
      <c r="AD525" s="563"/>
      <c r="AE525" s="563">
        <v>221256.76</v>
      </c>
      <c r="AF525" s="564">
        <v>44291</v>
      </c>
      <c r="AG525" s="564">
        <v>46117</v>
      </c>
      <c r="AH525" s="563">
        <v>221256.76</v>
      </c>
      <c r="AI525" s="565">
        <f t="shared" si="17"/>
        <v>9.8630136986301367E-2</v>
      </c>
      <c r="AJ525" s="565">
        <v>5.0027397260274</v>
      </c>
      <c r="AK525" s="566">
        <v>7.1294999999999997E-2</v>
      </c>
      <c r="AL525" s="567">
        <f t="shared" si="18"/>
        <v>9.8630136986301367E-2</v>
      </c>
      <c r="AM525" s="567">
        <v>5.0027397260274</v>
      </c>
      <c r="AN525" s="568">
        <v>7.1294999999999997E-2</v>
      </c>
      <c r="AO525" s="562" t="s">
        <v>977</v>
      </c>
      <c r="AP525" s="562" t="s">
        <v>978</v>
      </c>
    </row>
    <row r="526" spans="1:42" s="562" customFormat="1" ht="12" x14ac:dyDescent="0.25">
      <c r="A526" s="562" t="s">
        <v>1785</v>
      </c>
      <c r="B526" s="562" t="s">
        <v>1786</v>
      </c>
      <c r="C526" s="562">
        <v>1</v>
      </c>
      <c r="D526" s="562" t="s">
        <v>30</v>
      </c>
      <c r="E526" s="562" t="s">
        <v>958</v>
      </c>
      <c r="F526" s="562" t="s">
        <v>959</v>
      </c>
      <c r="G526" s="562" t="s">
        <v>1727</v>
      </c>
      <c r="H526" s="562" t="s">
        <v>1660</v>
      </c>
      <c r="I526" s="562" t="s">
        <v>1661</v>
      </c>
      <c r="J526" s="562" t="s">
        <v>1662</v>
      </c>
      <c r="K526" s="562" t="s">
        <v>1787</v>
      </c>
      <c r="L526" s="562" t="s">
        <v>964</v>
      </c>
      <c r="M526" s="562" t="s">
        <v>970</v>
      </c>
      <c r="N526" s="562">
        <v>1</v>
      </c>
      <c r="O526" s="562">
        <v>1</v>
      </c>
      <c r="P526" s="562">
        <v>1</v>
      </c>
      <c r="Q526" s="562">
        <v>0</v>
      </c>
      <c r="R526" s="562">
        <v>0</v>
      </c>
      <c r="S526" s="562">
        <v>1</v>
      </c>
      <c r="T526" s="562">
        <v>1</v>
      </c>
      <c r="U526" s="562">
        <v>1</v>
      </c>
      <c r="V526" s="562">
        <v>0</v>
      </c>
      <c r="W526" s="563">
        <v>1429962.1</v>
      </c>
      <c r="X526" s="563">
        <v>0</v>
      </c>
      <c r="Y526" s="563">
        <v>0</v>
      </c>
      <c r="Z526" s="563">
        <v>0</v>
      </c>
      <c r="AA526" s="563">
        <v>0</v>
      </c>
      <c r="AB526" s="563">
        <v>0</v>
      </c>
      <c r="AC526" s="563">
        <v>0</v>
      </c>
      <c r="AD526" s="563"/>
      <c r="AE526" s="563">
        <v>1429962.1</v>
      </c>
      <c r="AF526" s="564">
        <v>44291</v>
      </c>
      <c r="AG526" s="564">
        <v>46117</v>
      </c>
      <c r="AH526" s="563">
        <v>1429962.1</v>
      </c>
      <c r="AI526" s="565">
        <f t="shared" si="17"/>
        <v>9.8630136986301367E-2</v>
      </c>
      <c r="AJ526" s="565">
        <v>5.0027397260274</v>
      </c>
      <c r="AK526" s="566">
        <v>7.1294999999999997E-2</v>
      </c>
      <c r="AL526" s="567">
        <f t="shared" si="18"/>
        <v>9.8630136986301367E-2</v>
      </c>
      <c r="AM526" s="567">
        <v>5.0027397260274</v>
      </c>
      <c r="AN526" s="568">
        <v>7.1294999999999997E-2</v>
      </c>
      <c r="AO526" s="562" t="s">
        <v>977</v>
      </c>
      <c r="AP526" s="562" t="s">
        <v>978</v>
      </c>
    </row>
    <row r="527" spans="1:42" s="562" customFormat="1" ht="12" x14ac:dyDescent="0.25">
      <c r="A527" s="562" t="s">
        <v>1177</v>
      </c>
      <c r="B527" s="562" t="s">
        <v>1178</v>
      </c>
      <c r="C527" s="562">
        <v>1</v>
      </c>
      <c r="D527" s="562" t="s">
        <v>30</v>
      </c>
      <c r="E527" s="562" t="s">
        <v>958</v>
      </c>
      <c r="F527" s="562" t="s">
        <v>959</v>
      </c>
      <c r="G527" s="562" t="s">
        <v>973</v>
      </c>
      <c r="H527" s="562" t="s">
        <v>974</v>
      </c>
      <c r="I527" s="562" t="s">
        <v>975</v>
      </c>
      <c r="J527" s="562" t="s">
        <v>4998</v>
      </c>
      <c r="K527" s="562" t="s">
        <v>976</v>
      </c>
      <c r="L527" s="562" t="s">
        <v>964</v>
      </c>
      <c r="M527" s="562" t="s">
        <v>970</v>
      </c>
      <c r="N527" s="562">
        <v>1</v>
      </c>
      <c r="O527" s="562">
        <v>1</v>
      </c>
      <c r="P527" s="562">
        <v>1</v>
      </c>
      <c r="Q527" s="562">
        <v>1</v>
      </c>
      <c r="R527" s="562">
        <v>1</v>
      </c>
      <c r="S527" s="562">
        <v>1</v>
      </c>
      <c r="T527" s="562">
        <v>0</v>
      </c>
      <c r="U527" s="562">
        <v>0</v>
      </c>
      <c r="V527" s="562">
        <v>0</v>
      </c>
      <c r="W527" s="563">
        <v>289932.76</v>
      </c>
      <c r="X527" s="563">
        <v>0</v>
      </c>
      <c r="Y527" s="563">
        <v>0</v>
      </c>
      <c r="Z527" s="563">
        <v>0</v>
      </c>
      <c r="AA527" s="563">
        <v>0</v>
      </c>
      <c r="AB527" s="563">
        <v>0</v>
      </c>
      <c r="AC527" s="563">
        <v>0</v>
      </c>
      <c r="AD527" s="563"/>
      <c r="AE527" s="563">
        <v>289932.76</v>
      </c>
      <c r="AF527" s="564">
        <v>44291</v>
      </c>
      <c r="AG527" s="564">
        <v>46117</v>
      </c>
      <c r="AH527" s="563">
        <v>289932.76</v>
      </c>
      <c r="AI527" s="565">
        <f t="shared" si="17"/>
        <v>9.8630136986301367E-2</v>
      </c>
      <c r="AJ527" s="565">
        <v>5.0027397260274</v>
      </c>
      <c r="AK527" s="566">
        <v>7.1294999999999997E-2</v>
      </c>
      <c r="AL527" s="567">
        <f t="shared" si="18"/>
        <v>9.8630136986301367E-2</v>
      </c>
      <c r="AM527" s="567">
        <v>5.0027397260274</v>
      </c>
      <c r="AN527" s="568">
        <v>7.1294999999999997E-2</v>
      </c>
      <c r="AO527" s="562" t="s">
        <v>977</v>
      </c>
      <c r="AP527" s="562" t="s">
        <v>978</v>
      </c>
    </row>
    <row r="528" spans="1:42" s="562" customFormat="1" ht="12" x14ac:dyDescent="0.25">
      <c r="A528" s="562" t="s">
        <v>1811</v>
      </c>
      <c r="B528" s="562" t="s">
        <v>1812</v>
      </c>
      <c r="C528" s="562">
        <v>1</v>
      </c>
      <c r="D528" s="562" t="s">
        <v>30</v>
      </c>
      <c r="E528" s="562" t="s">
        <v>958</v>
      </c>
      <c r="F528" s="562" t="s">
        <v>959</v>
      </c>
      <c r="G528" s="562" t="s">
        <v>1727</v>
      </c>
      <c r="H528" s="562" t="s">
        <v>1660</v>
      </c>
      <c r="I528" s="562" t="s">
        <v>1661</v>
      </c>
      <c r="J528" s="562" t="s">
        <v>1662</v>
      </c>
      <c r="K528" s="562" t="s">
        <v>330</v>
      </c>
      <c r="L528" s="562" t="s">
        <v>964</v>
      </c>
      <c r="M528" s="562" t="s">
        <v>970</v>
      </c>
      <c r="N528" s="562">
        <v>1</v>
      </c>
      <c r="O528" s="562">
        <v>1</v>
      </c>
      <c r="P528" s="562">
        <v>1</v>
      </c>
      <c r="Q528" s="562">
        <v>0</v>
      </c>
      <c r="R528" s="562">
        <v>0</v>
      </c>
      <c r="S528" s="562">
        <v>1</v>
      </c>
      <c r="T528" s="562">
        <v>1</v>
      </c>
      <c r="U528" s="562">
        <v>1</v>
      </c>
      <c r="V528" s="562">
        <v>0</v>
      </c>
      <c r="W528" s="563">
        <v>1440208.53</v>
      </c>
      <c r="X528" s="563">
        <v>0</v>
      </c>
      <c r="Y528" s="563">
        <v>0</v>
      </c>
      <c r="Z528" s="563">
        <v>0</v>
      </c>
      <c r="AA528" s="563">
        <v>0</v>
      </c>
      <c r="AB528" s="563">
        <v>0</v>
      </c>
      <c r="AC528" s="563">
        <v>0</v>
      </c>
      <c r="AD528" s="563"/>
      <c r="AE528" s="563">
        <v>1440208.53</v>
      </c>
      <c r="AF528" s="564">
        <v>44291</v>
      </c>
      <c r="AG528" s="564">
        <v>46117</v>
      </c>
      <c r="AH528" s="563">
        <v>1440208.53</v>
      </c>
      <c r="AI528" s="565">
        <f t="shared" si="17"/>
        <v>9.8630136986301367E-2</v>
      </c>
      <c r="AJ528" s="565">
        <v>5.0027397260274</v>
      </c>
      <c r="AK528" s="566">
        <v>7.1294999999999997E-2</v>
      </c>
      <c r="AL528" s="567">
        <f t="shared" si="18"/>
        <v>9.8630136986301367E-2</v>
      </c>
      <c r="AM528" s="567">
        <v>5.0027397260274</v>
      </c>
      <c r="AN528" s="568">
        <v>7.1294999999999997E-2</v>
      </c>
      <c r="AO528" s="562" t="s">
        <v>977</v>
      </c>
      <c r="AP528" s="562" t="s">
        <v>978</v>
      </c>
    </row>
    <row r="529" spans="1:42" s="562" customFormat="1" ht="12" x14ac:dyDescent="0.25">
      <c r="A529" s="562" t="s">
        <v>1628</v>
      </c>
      <c r="B529" s="562" t="s">
        <v>1629</v>
      </c>
      <c r="C529" s="562">
        <v>4</v>
      </c>
      <c r="D529" s="562" t="s">
        <v>30</v>
      </c>
      <c r="E529" s="562" t="s">
        <v>958</v>
      </c>
      <c r="F529" s="562" t="s">
        <v>959</v>
      </c>
      <c r="G529" s="562" t="s">
        <v>1207</v>
      </c>
      <c r="H529" s="562" t="s">
        <v>974</v>
      </c>
      <c r="I529" s="562" t="s">
        <v>1208</v>
      </c>
      <c r="J529" s="562" t="s">
        <v>4998</v>
      </c>
      <c r="K529" s="562" t="s">
        <v>1209</v>
      </c>
      <c r="L529" s="562" t="s">
        <v>964</v>
      </c>
      <c r="M529" s="562" t="s">
        <v>970</v>
      </c>
      <c r="N529" s="562">
        <v>1</v>
      </c>
      <c r="O529" s="562">
        <v>1</v>
      </c>
      <c r="P529" s="562">
        <v>1</v>
      </c>
      <c r="Q529" s="562">
        <v>1</v>
      </c>
      <c r="R529" s="562">
        <v>1</v>
      </c>
      <c r="S529" s="562">
        <v>1</v>
      </c>
      <c r="T529" s="562">
        <v>0</v>
      </c>
      <c r="U529" s="562">
        <v>0</v>
      </c>
      <c r="V529" s="562">
        <v>0</v>
      </c>
      <c r="W529" s="563">
        <v>462191.25</v>
      </c>
      <c r="X529" s="563">
        <v>0</v>
      </c>
      <c r="Y529" s="563">
        <v>0</v>
      </c>
      <c r="Z529" s="563">
        <v>1952.76</v>
      </c>
      <c r="AA529" s="563">
        <v>0</v>
      </c>
      <c r="AB529" s="563">
        <v>0</v>
      </c>
      <c r="AC529" s="563">
        <v>0</v>
      </c>
      <c r="AD529" s="563"/>
      <c r="AE529" s="563">
        <v>462191.25</v>
      </c>
      <c r="AF529" s="564">
        <v>44328</v>
      </c>
      <c r="AG529" s="564">
        <v>46154</v>
      </c>
      <c r="AH529" s="563">
        <v>924382.5</v>
      </c>
      <c r="AI529" s="565">
        <f t="shared" si="17"/>
        <v>0.2</v>
      </c>
      <c r="AJ529" s="565">
        <v>5.0027397260274</v>
      </c>
      <c r="AK529" s="566">
        <v>5.0700000000000002E-2</v>
      </c>
      <c r="AL529" s="567">
        <f t="shared" si="18"/>
        <v>0.2</v>
      </c>
      <c r="AM529" s="567">
        <v>5.0027397260274</v>
      </c>
      <c r="AN529" s="568">
        <v>5.0700000000000002E-2</v>
      </c>
      <c r="AO529" s="562" t="s">
        <v>977</v>
      </c>
      <c r="AP529" s="562" t="s">
        <v>978</v>
      </c>
    </row>
    <row r="530" spans="1:42" s="562" customFormat="1" ht="12" x14ac:dyDescent="0.25">
      <c r="A530" s="562" t="s">
        <v>1630</v>
      </c>
      <c r="B530" s="562" t="s">
        <v>1629</v>
      </c>
      <c r="C530" s="562">
        <v>5</v>
      </c>
      <c r="D530" s="562" t="s">
        <v>30</v>
      </c>
      <c r="E530" s="562" t="s">
        <v>958</v>
      </c>
      <c r="F530" s="562" t="s">
        <v>959</v>
      </c>
      <c r="G530" s="562" t="s">
        <v>1207</v>
      </c>
      <c r="H530" s="562" t="s">
        <v>974</v>
      </c>
      <c r="I530" s="562" t="s">
        <v>1208</v>
      </c>
      <c r="J530" s="562" t="s">
        <v>4998</v>
      </c>
      <c r="K530" s="562" t="s">
        <v>1209</v>
      </c>
      <c r="L530" s="562" t="s">
        <v>964</v>
      </c>
      <c r="M530" s="562" t="s">
        <v>970</v>
      </c>
      <c r="N530" s="562">
        <v>1</v>
      </c>
      <c r="O530" s="562">
        <v>1</v>
      </c>
      <c r="P530" s="562">
        <v>1</v>
      </c>
      <c r="Q530" s="562">
        <v>1</v>
      </c>
      <c r="R530" s="562">
        <v>1</v>
      </c>
      <c r="S530" s="562">
        <v>1</v>
      </c>
      <c r="T530" s="562">
        <v>0</v>
      </c>
      <c r="U530" s="562">
        <v>0</v>
      </c>
      <c r="V530" s="562">
        <v>0</v>
      </c>
      <c r="W530" s="563">
        <v>1943460</v>
      </c>
      <c r="X530" s="563">
        <v>0</v>
      </c>
      <c r="Y530" s="563">
        <v>0</v>
      </c>
      <c r="Z530" s="563">
        <v>8680.7900000000009</v>
      </c>
      <c r="AA530" s="563">
        <v>0</v>
      </c>
      <c r="AB530" s="563">
        <v>0</v>
      </c>
      <c r="AC530" s="563">
        <v>0</v>
      </c>
      <c r="AD530" s="563"/>
      <c r="AE530" s="563">
        <v>1943460</v>
      </c>
      <c r="AF530" s="564">
        <v>44328</v>
      </c>
      <c r="AG530" s="564">
        <v>46519</v>
      </c>
      <c r="AH530" s="563">
        <v>1943460</v>
      </c>
      <c r="AI530" s="565">
        <f t="shared" si="17"/>
        <v>1.2</v>
      </c>
      <c r="AJ530" s="565">
        <v>6.0027397260274</v>
      </c>
      <c r="AK530" s="566">
        <v>5.3600000000000002E-2</v>
      </c>
      <c r="AL530" s="567">
        <f t="shared" si="18"/>
        <v>1.2</v>
      </c>
      <c r="AM530" s="567">
        <v>6.0027397260274</v>
      </c>
      <c r="AN530" s="568">
        <v>5.3600000000000002E-2</v>
      </c>
      <c r="AO530" s="562" t="s">
        <v>977</v>
      </c>
      <c r="AP530" s="562" t="s">
        <v>978</v>
      </c>
    </row>
    <row r="531" spans="1:42" s="562" customFormat="1" ht="12" x14ac:dyDescent="0.25">
      <c r="A531" s="562" t="s">
        <v>1631</v>
      </c>
      <c r="B531" s="562" t="s">
        <v>1629</v>
      </c>
      <c r="C531" s="562">
        <v>6</v>
      </c>
      <c r="D531" s="562" t="s">
        <v>30</v>
      </c>
      <c r="E531" s="562" t="s">
        <v>958</v>
      </c>
      <c r="F531" s="562" t="s">
        <v>959</v>
      </c>
      <c r="G531" s="562" t="s">
        <v>1207</v>
      </c>
      <c r="H531" s="562" t="s">
        <v>974</v>
      </c>
      <c r="I531" s="562" t="s">
        <v>1208</v>
      </c>
      <c r="J531" s="562" t="s">
        <v>4998</v>
      </c>
      <c r="K531" s="562" t="s">
        <v>1209</v>
      </c>
      <c r="L531" s="562" t="s">
        <v>964</v>
      </c>
      <c r="M531" s="562" t="s">
        <v>970</v>
      </c>
      <c r="N531" s="562">
        <v>1</v>
      </c>
      <c r="O531" s="562">
        <v>1</v>
      </c>
      <c r="P531" s="562">
        <v>1</v>
      </c>
      <c r="Q531" s="562">
        <v>1</v>
      </c>
      <c r="R531" s="562">
        <v>1</v>
      </c>
      <c r="S531" s="562">
        <v>1</v>
      </c>
      <c r="T531" s="562">
        <v>0</v>
      </c>
      <c r="U531" s="562">
        <v>0</v>
      </c>
      <c r="V531" s="562">
        <v>0</v>
      </c>
      <c r="W531" s="563">
        <v>856237.5</v>
      </c>
      <c r="X531" s="563">
        <v>0</v>
      </c>
      <c r="Y531" s="563">
        <v>0</v>
      </c>
      <c r="Z531" s="563">
        <v>4024.32</v>
      </c>
      <c r="AA531" s="563">
        <v>0</v>
      </c>
      <c r="AB531" s="563">
        <v>0</v>
      </c>
      <c r="AC531" s="563">
        <v>0</v>
      </c>
      <c r="AD531" s="563"/>
      <c r="AE531" s="563">
        <v>856237.5</v>
      </c>
      <c r="AF531" s="564">
        <v>44328</v>
      </c>
      <c r="AG531" s="564">
        <v>46885</v>
      </c>
      <c r="AH531" s="563">
        <v>856237.5</v>
      </c>
      <c r="AI531" s="565">
        <f t="shared" si="17"/>
        <v>2.2027397260273971</v>
      </c>
      <c r="AJ531" s="565">
        <v>7.0054794520547903</v>
      </c>
      <c r="AK531" s="566">
        <v>5.6399999999999999E-2</v>
      </c>
      <c r="AL531" s="567">
        <f t="shared" si="18"/>
        <v>2.2027397260273971</v>
      </c>
      <c r="AM531" s="567">
        <v>7.0054794520547903</v>
      </c>
      <c r="AN531" s="568">
        <v>5.6399999999999999E-2</v>
      </c>
      <c r="AO531" s="562" t="s">
        <v>977</v>
      </c>
      <c r="AP531" s="562" t="s">
        <v>978</v>
      </c>
    </row>
    <row r="532" spans="1:42" s="562" customFormat="1" ht="12" x14ac:dyDescent="0.25">
      <c r="A532" s="562" t="s">
        <v>1632</v>
      </c>
      <c r="B532" s="562" t="s">
        <v>1633</v>
      </c>
      <c r="C532" s="562">
        <v>5</v>
      </c>
      <c r="D532" s="562" t="s">
        <v>30</v>
      </c>
      <c r="E532" s="562" t="s">
        <v>958</v>
      </c>
      <c r="F532" s="562" t="s">
        <v>959</v>
      </c>
      <c r="G532" s="562" t="s">
        <v>1207</v>
      </c>
      <c r="H532" s="562" t="s">
        <v>974</v>
      </c>
      <c r="I532" s="562" t="s">
        <v>1208</v>
      </c>
      <c r="J532" s="562" t="s">
        <v>4998</v>
      </c>
      <c r="K532" s="562" t="s">
        <v>1209</v>
      </c>
      <c r="L532" s="562" t="s">
        <v>964</v>
      </c>
      <c r="M532" s="562" t="s">
        <v>970</v>
      </c>
      <c r="N532" s="562">
        <v>1</v>
      </c>
      <c r="O532" s="562">
        <v>1</v>
      </c>
      <c r="P532" s="562">
        <v>1</v>
      </c>
      <c r="Q532" s="562">
        <v>1</v>
      </c>
      <c r="R532" s="562">
        <v>1</v>
      </c>
      <c r="S532" s="562">
        <v>1</v>
      </c>
      <c r="T532" s="562">
        <v>0</v>
      </c>
      <c r="U532" s="562">
        <v>0</v>
      </c>
      <c r="V532" s="562">
        <v>0</v>
      </c>
      <c r="W532" s="563">
        <v>434977.5</v>
      </c>
      <c r="X532" s="563">
        <v>0</v>
      </c>
      <c r="Y532" s="563">
        <v>0</v>
      </c>
      <c r="Z532" s="563">
        <v>1837.78</v>
      </c>
      <c r="AA532" s="563">
        <v>0</v>
      </c>
      <c r="AB532" s="563">
        <v>0</v>
      </c>
      <c r="AC532" s="563">
        <v>0</v>
      </c>
      <c r="AD532" s="563"/>
      <c r="AE532" s="563">
        <v>434977.5</v>
      </c>
      <c r="AF532" s="564">
        <v>44328</v>
      </c>
      <c r="AG532" s="564">
        <v>46154</v>
      </c>
      <c r="AH532" s="563">
        <v>869955</v>
      </c>
      <c r="AI532" s="565">
        <f t="shared" si="17"/>
        <v>0.2</v>
      </c>
      <c r="AJ532" s="565">
        <v>5.0027397260274</v>
      </c>
      <c r="AK532" s="566">
        <v>5.0700000000000002E-2</v>
      </c>
      <c r="AL532" s="567">
        <f t="shared" si="18"/>
        <v>0.2</v>
      </c>
      <c r="AM532" s="567">
        <v>5.0027397260274</v>
      </c>
      <c r="AN532" s="568">
        <v>5.0700000000000002E-2</v>
      </c>
      <c r="AO532" s="562" t="s">
        <v>977</v>
      </c>
      <c r="AP532" s="562" t="s">
        <v>978</v>
      </c>
    </row>
    <row r="533" spans="1:42" s="562" customFormat="1" ht="12" x14ac:dyDescent="0.25">
      <c r="A533" s="562" t="s">
        <v>1634</v>
      </c>
      <c r="B533" s="562" t="s">
        <v>1633</v>
      </c>
      <c r="C533" s="562">
        <v>6</v>
      </c>
      <c r="D533" s="562" t="s">
        <v>30</v>
      </c>
      <c r="E533" s="562" t="s">
        <v>958</v>
      </c>
      <c r="F533" s="562" t="s">
        <v>959</v>
      </c>
      <c r="G533" s="562" t="s">
        <v>1207</v>
      </c>
      <c r="H533" s="562" t="s">
        <v>974</v>
      </c>
      <c r="I533" s="562" t="s">
        <v>1208</v>
      </c>
      <c r="J533" s="562" t="s">
        <v>4998</v>
      </c>
      <c r="K533" s="562" t="s">
        <v>1209</v>
      </c>
      <c r="L533" s="562" t="s">
        <v>964</v>
      </c>
      <c r="M533" s="562" t="s">
        <v>970</v>
      </c>
      <c r="N533" s="562">
        <v>1</v>
      </c>
      <c r="O533" s="562">
        <v>1</v>
      </c>
      <c r="P533" s="562">
        <v>1</v>
      </c>
      <c r="Q533" s="562">
        <v>1</v>
      </c>
      <c r="R533" s="562">
        <v>1</v>
      </c>
      <c r="S533" s="562">
        <v>1</v>
      </c>
      <c r="T533" s="562">
        <v>0</v>
      </c>
      <c r="U533" s="562">
        <v>0</v>
      </c>
      <c r="V533" s="562">
        <v>0</v>
      </c>
      <c r="W533" s="563">
        <v>1517185</v>
      </c>
      <c r="X533" s="563">
        <v>0</v>
      </c>
      <c r="Y533" s="563">
        <v>0</v>
      </c>
      <c r="Z533" s="563">
        <v>6776.76</v>
      </c>
      <c r="AA533" s="563">
        <v>0</v>
      </c>
      <c r="AB533" s="563">
        <v>0</v>
      </c>
      <c r="AC533" s="563">
        <v>0</v>
      </c>
      <c r="AD533" s="563"/>
      <c r="AE533" s="563">
        <v>1517185</v>
      </c>
      <c r="AF533" s="564">
        <v>44328</v>
      </c>
      <c r="AG533" s="564">
        <v>46519</v>
      </c>
      <c r="AH533" s="563">
        <v>1517185</v>
      </c>
      <c r="AI533" s="565">
        <f t="shared" si="17"/>
        <v>1.2</v>
      </c>
      <c r="AJ533" s="565">
        <v>6.0027397260274</v>
      </c>
      <c r="AK533" s="566">
        <v>5.3600000000000002E-2</v>
      </c>
      <c r="AL533" s="567">
        <f t="shared" si="18"/>
        <v>1.2</v>
      </c>
      <c r="AM533" s="567">
        <v>6.0027397260274</v>
      </c>
      <c r="AN533" s="568">
        <v>5.3600000000000002E-2</v>
      </c>
      <c r="AO533" s="562" t="s">
        <v>977</v>
      </c>
      <c r="AP533" s="562" t="s">
        <v>978</v>
      </c>
    </row>
    <row r="534" spans="1:42" s="562" customFormat="1" ht="12" x14ac:dyDescent="0.25">
      <c r="A534" s="562" t="s">
        <v>1635</v>
      </c>
      <c r="B534" s="562" t="s">
        <v>1633</v>
      </c>
      <c r="C534" s="562">
        <v>7</v>
      </c>
      <c r="D534" s="562" t="s">
        <v>30</v>
      </c>
      <c r="E534" s="562" t="s">
        <v>958</v>
      </c>
      <c r="F534" s="562" t="s">
        <v>959</v>
      </c>
      <c r="G534" s="562" t="s">
        <v>1207</v>
      </c>
      <c r="H534" s="562" t="s">
        <v>974</v>
      </c>
      <c r="I534" s="562" t="s">
        <v>1208</v>
      </c>
      <c r="J534" s="562" t="s">
        <v>4998</v>
      </c>
      <c r="K534" s="562" t="s">
        <v>1209</v>
      </c>
      <c r="L534" s="562" t="s">
        <v>964</v>
      </c>
      <c r="M534" s="562" t="s">
        <v>970</v>
      </c>
      <c r="N534" s="562">
        <v>1</v>
      </c>
      <c r="O534" s="562">
        <v>1</v>
      </c>
      <c r="P534" s="562">
        <v>1</v>
      </c>
      <c r="Q534" s="562">
        <v>1</v>
      </c>
      <c r="R534" s="562">
        <v>1</v>
      </c>
      <c r="S534" s="562">
        <v>1</v>
      </c>
      <c r="T534" s="562">
        <v>0</v>
      </c>
      <c r="U534" s="562">
        <v>0</v>
      </c>
      <c r="V534" s="562">
        <v>0</v>
      </c>
      <c r="W534" s="563">
        <v>2326370</v>
      </c>
      <c r="X534" s="563">
        <v>0</v>
      </c>
      <c r="Y534" s="563">
        <v>0</v>
      </c>
      <c r="Z534" s="563">
        <v>10933.94</v>
      </c>
      <c r="AA534" s="563">
        <v>0</v>
      </c>
      <c r="AB534" s="563">
        <v>0</v>
      </c>
      <c r="AC534" s="563">
        <v>0</v>
      </c>
      <c r="AD534" s="563"/>
      <c r="AE534" s="563">
        <v>2326370</v>
      </c>
      <c r="AF534" s="564">
        <v>44328</v>
      </c>
      <c r="AG534" s="564">
        <v>46885</v>
      </c>
      <c r="AH534" s="563">
        <v>2326370</v>
      </c>
      <c r="AI534" s="565">
        <f t="shared" si="17"/>
        <v>2.2027397260273971</v>
      </c>
      <c r="AJ534" s="565">
        <v>7.0054794520547903</v>
      </c>
      <c r="AK534" s="566">
        <v>5.6399999999999999E-2</v>
      </c>
      <c r="AL534" s="567">
        <f t="shared" si="18"/>
        <v>2.2027397260273971</v>
      </c>
      <c r="AM534" s="567">
        <v>7.0054794520547903</v>
      </c>
      <c r="AN534" s="568">
        <v>5.6399999999999999E-2</v>
      </c>
      <c r="AO534" s="562" t="s">
        <v>977</v>
      </c>
      <c r="AP534" s="562" t="s">
        <v>978</v>
      </c>
    </row>
    <row r="535" spans="1:42" s="562" customFormat="1" ht="12" x14ac:dyDescent="0.25">
      <c r="A535" s="562" t="s">
        <v>1636</v>
      </c>
      <c r="B535" s="562" t="s">
        <v>1633</v>
      </c>
      <c r="C535" s="562">
        <v>8</v>
      </c>
      <c r="D535" s="562" t="s">
        <v>30</v>
      </c>
      <c r="E535" s="562" t="s">
        <v>958</v>
      </c>
      <c r="F535" s="562" t="s">
        <v>959</v>
      </c>
      <c r="G535" s="562" t="s">
        <v>1207</v>
      </c>
      <c r="H535" s="562" t="s">
        <v>974</v>
      </c>
      <c r="I535" s="562" t="s">
        <v>1208</v>
      </c>
      <c r="J535" s="562" t="s">
        <v>4998</v>
      </c>
      <c r="K535" s="562" t="s">
        <v>1209</v>
      </c>
      <c r="L535" s="562" t="s">
        <v>964</v>
      </c>
      <c r="M535" s="562" t="s">
        <v>970</v>
      </c>
      <c r="N535" s="562">
        <v>1</v>
      </c>
      <c r="O535" s="562">
        <v>1</v>
      </c>
      <c r="P535" s="562">
        <v>1</v>
      </c>
      <c r="Q535" s="562">
        <v>1</v>
      </c>
      <c r="R535" s="562">
        <v>1</v>
      </c>
      <c r="S535" s="562">
        <v>1</v>
      </c>
      <c r="T535" s="562">
        <v>0</v>
      </c>
      <c r="U535" s="562">
        <v>0</v>
      </c>
      <c r="V535" s="562">
        <v>0</v>
      </c>
      <c r="W535" s="563">
        <v>3002657.5</v>
      </c>
      <c r="X535" s="563">
        <v>0</v>
      </c>
      <c r="Y535" s="563">
        <v>0</v>
      </c>
      <c r="Z535" s="563">
        <v>14838.13</v>
      </c>
      <c r="AA535" s="563">
        <v>0</v>
      </c>
      <c r="AB535" s="563">
        <v>0</v>
      </c>
      <c r="AC535" s="563">
        <v>0</v>
      </c>
      <c r="AD535" s="563"/>
      <c r="AE535" s="563">
        <v>3002657.5</v>
      </c>
      <c r="AF535" s="564">
        <v>44328</v>
      </c>
      <c r="AG535" s="564">
        <v>47250</v>
      </c>
      <c r="AH535" s="563">
        <v>3002657.5</v>
      </c>
      <c r="AI535" s="565">
        <f t="shared" si="17"/>
        <v>3.2027397260273971</v>
      </c>
      <c r="AJ535" s="565">
        <v>8.0054794520547894</v>
      </c>
      <c r="AK535" s="566">
        <v>5.9299999999999999E-2</v>
      </c>
      <c r="AL535" s="567">
        <f t="shared" si="18"/>
        <v>3.2027397260273971</v>
      </c>
      <c r="AM535" s="567">
        <v>8.0054794520547894</v>
      </c>
      <c r="AN535" s="568">
        <v>5.9299999999999999E-2</v>
      </c>
      <c r="AO535" s="562" t="s">
        <v>977</v>
      </c>
      <c r="AP535" s="562" t="s">
        <v>978</v>
      </c>
    </row>
    <row r="536" spans="1:42" s="562" customFormat="1" ht="12" x14ac:dyDescent="0.25">
      <c r="A536" s="562" t="s">
        <v>1637</v>
      </c>
      <c r="B536" s="562" t="s">
        <v>1633</v>
      </c>
      <c r="C536" s="562">
        <v>9</v>
      </c>
      <c r="D536" s="562" t="s">
        <v>30</v>
      </c>
      <c r="E536" s="562" t="s">
        <v>958</v>
      </c>
      <c r="F536" s="562" t="s">
        <v>959</v>
      </c>
      <c r="G536" s="562" t="s">
        <v>1207</v>
      </c>
      <c r="H536" s="562" t="s">
        <v>974</v>
      </c>
      <c r="I536" s="562" t="s">
        <v>1208</v>
      </c>
      <c r="J536" s="562" t="s">
        <v>4998</v>
      </c>
      <c r="K536" s="562" t="s">
        <v>1209</v>
      </c>
      <c r="L536" s="562" t="s">
        <v>964</v>
      </c>
      <c r="M536" s="562" t="s">
        <v>970</v>
      </c>
      <c r="N536" s="562">
        <v>1</v>
      </c>
      <c r="O536" s="562">
        <v>1</v>
      </c>
      <c r="P536" s="562">
        <v>1</v>
      </c>
      <c r="Q536" s="562">
        <v>1</v>
      </c>
      <c r="R536" s="562">
        <v>1</v>
      </c>
      <c r="S536" s="562">
        <v>1</v>
      </c>
      <c r="T536" s="562">
        <v>0</v>
      </c>
      <c r="U536" s="562">
        <v>0</v>
      </c>
      <c r="V536" s="562">
        <v>0</v>
      </c>
      <c r="W536" s="563">
        <v>2472395</v>
      </c>
      <c r="X536" s="563">
        <v>0</v>
      </c>
      <c r="Y536" s="563">
        <v>0</v>
      </c>
      <c r="Z536" s="563">
        <v>12794.64</v>
      </c>
      <c r="AA536" s="563">
        <v>0</v>
      </c>
      <c r="AB536" s="563">
        <v>0</v>
      </c>
      <c r="AC536" s="563">
        <v>0</v>
      </c>
      <c r="AD536" s="563"/>
      <c r="AE536" s="563">
        <v>2472395</v>
      </c>
      <c r="AF536" s="564">
        <v>44328</v>
      </c>
      <c r="AG536" s="564">
        <v>47615</v>
      </c>
      <c r="AH536" s="563">
        <v>2472395</v>
      </c>
      <c r="AI536" s="565">
        <f t="shared" si="17"/>
        <v>4.2027397260273975</v>
      </c>
      <c r="AJ536" s="565">
        <v>9.0054794520547894</v>
      </c>
      <c r="AK536" s="566">
        <v>6.2100000000000002E-2</v>
      </c>
      <c r="AL536" s="567">
        <f t="shared" si="18"/>
        <v>4.2027397260273975</v>
      </c>
      <c r="AM536" s="567">
        <v>9.0054794520547894</v>
      </c>
      <c r="AN536" s="568">
        <v>6.2100000000000002E-2</v>
      </c>
      <c r="AO536" s="562" t="s">
        <v>977</v>
      </c>
      <c r="AP536" s="562" t="s">
        <v>978</v>
      </c>
    </row>
    <row r="537" spans="1:42" s="562" customFormat="1" ht="12" x14ac:dyDescent="0.25">
      <c r="A537" s="562" t="s">
        <v>1638</v>
      </c>
      <c r="B537" s="562" t="s">
        <v>1633</v>
      </c>
      <c r="C537" s="562">
        <v>10</v>
      </c>
      <c r="D537" s="562" t="s">
        <v>30</v>
      </c>
      <c r="E537" s="562" t="s">
        <v>958</v>
      </c>
      <c r="F537" s="562" t="s">
        <v>959</v>
      </c>
      <c r="G537" s="562" t="s">
        <v>1207</v>
      </c>
      <c r="H537" s="562" t="s">
        <v>974</v>
      </c>
      <c r="I537" s="562" t="s">
        <v>1208</v>
      </c>
      <c r="J537" s="562" t="s">
        <v>4998</v>
      </c>
      <c r="K537" s="562" t="s">
        <v>1209</v>
      </c>
      <c r="L537" s="562" t="s">
        <v>964</v>
      </c>
      <c r="M537" s="562" t="s">
        <v>970</v>
      </c>
      <c r="N537" s="562">
        <v>1</v>
      </c>
      <c r="O537" s="562">
        <v>1</v>
      </c>
      <c r="P537" s="562">
        <v>1</v>
      </c>
      <c r="Q537" s="562">
        <v>1</v>
      </c>
      <c r="R537" s="562">
        <v>1</v>
      </c>
      <c r="S537" s="562">
        <v>1</v>
      </c>
      <c r="T537" s="562">
        <v>0</v>
      </c>
      <c r="U537" s="562">
        <v>0</v>
      </c>
      <c r="V537" s="562">
        <v>0</v>
      </c>
      <c r="W537" s="563">
        <v>97940</v>
      </c>
      <c r="X537" s="563">
        <v>0</v>
      </c>
      <c r="Y537" s="563">
        <v>0</v>
      </c>
      <c r="Z537" s="563">
        <v>530.51</v>
      </c>
      <c r="AA537" s="563">
        <v>0</v>
      </c>
      <c r="AB537" s="563">
        <v>0</v>
      </c>
      <c r="AC537" s="563">
        <v>0</v>
      </c>
      <c r="AD537" s="563"/>
      <c r="AE537" s="563">
        <v>97940</v>
      </c>
      <c r="AF537" s="564">
        <v>44328</v>
      </c>
      <c r="AG537" s="564">
        <v>47980</v>
      </c>
      <c r="AH537" s="563">
        <v>97940</v>
      </c>
      <c r="AI537" s="565">
        <f t="shared" si="17"/>
        <v>5.2027397260273975</v>
      </c>
      <c r="AJ537" s="565">
        <v>10.0054794520548</v>
      </c>
      <c r="AK537" s="566">
        <v>6.5000000000000002E-2</v>
      </c>
      <c r="AL537" s="567">
        <f t="shared" si="18"/>
        <v>5.2027397260273975</v>
      </c>
      <c r="AM537" s="567">
        <v>10.0054794520548</v>
      </c>
      <c r="AN537" s="568">
        <v>6.5000000000000002E-2</v>
      </c>
      <c r="AO537" s="562" t="s">
        <v>977</v>
      </c>
      <c r="AP537" s="562" t="s">
        <v>978</v>
      </c>
    </row>
    <row r="538" spans="1:42" s="562" customFormat="1" ht="12" x14ac:dyDescent="0.25">
      <c r="A538" s="562" t="s">
        <v>1179</v>
      </c>
      <c r="B538" s="562" t="s">
        <v>1180</v>
      </c>
      <c r="C538" s="562">
        <v>1</v>
      </c>
      <c r="D538" s="562" t="s">
        <v>30</v>
      </c>
      <c r="E538" s="562" t="s">
        <v>958</v>
      </c>
      <c r="F538" s="562" t="s">
        <v>959</v>
      </c>
      <c r="G538" s="562" t="s">
        <v>973</v>
      </c>
      <c r="H538" s="562" t="s">
        <v>974</v>
      </c>
      <c r="I538" s="562" t="s">
        <v>975</v>
      </c>
      <c r="J538" s="562" t="s">
        <v>4998</v>
      </c>
      <c r="K538" s="562" t="s">
        <v>976</v>
      </c>
      <c r="L538" s="562" t="s">
        <v>964</v>
      </c>
      <c r="M538" s="562" t="s">
        <v>970</v>
      </c>
      <c r="N538" s="562">
        <v>1</v>
      </c>
      <c r="O538" s="562">
        <v>1</v>
      </c>
      <c r="P538" s="562">
        <v>1</v>
      </c>
      <c r="Q538" s="562">
        <v>1</v>
      </c>
      <c r="R538" s="562">
        <v>1</v>
      </c>
      <c r="S538" s="562">
        <v>1</v>
      </c>
      <c r="T538" s="562">
        <v>0</v>
      </c>
      <c r="U538" s="562">
        <v>0</v>
      </c>
      <c r="V538" s="562">
        <v>0</v>
      </c>
      <c r="W538" s="563">
        <v>367760.08</v>
      </c>
      <c r="X538" s="563">
        <v>0</v>
      </c>
      <c r="Y538" s="563">
        <v>0</v>
      </c>
      <c r="Z538" s="563">
        <v>0</v>
      </c>
      <c r="AA538" s="563">
        <v>0</v>
      </c>
      <c r="AB538" s="563">
        <v>0</v>
      </c>
      <c r="AC538" s="563">
        <v>0</v>
      </c>
      <c r="AD538" s="563"/>
      <c r="AE538" s="563">
        <v>367760.08</v>
      </c>
      <c r="AF538" s="564">
        <v>44291</v>
      </c>
      <c r="AG538" s="564">
        <v>46117</v>
      </c>
      <c r="AH538" s="563">
        <v>367760.08</v>
      </c>
      <c r="AI538" s="565">
        <f t="shared" si="17"/>
        <v>9.8630136986301367E-2</v>
      </c>
      <c r="AJ538" s="565">
        <v>5.0027397260274</v>
      </c>
      <c r="AK538" s="566">
        <v>7.1294999999999997E-2</v>
      </c>
      <c r="AL538" s="567">
        <f t="shared" si="18"/>
        <v>9.8630136986301367E-2</v>
      </c>
      <c r="AM538" s="567">
        <v>5.0027397260274</v>
      </c>
      <c r="AN538" s="568">
        <v>7.1294999999999997E-2</v>
      </c>
      <c r="AO538" s="562" t="s">
        <v>977</v>
      </c>
      <c r="AP538" s="562" t="s">
        <v>978</v>
      </c>
    </row>
    <row r="539" spans="1:42" s="562" customFormat="1" ht="12" x14ac:dyDescent="0.25">
      <c r="A539" s="562" t="s">
        <v>1731</v>
      </c>
      <c r="B539" s="562" t="s">
        <v>1732</v>
      </c>
      <c r="C539" s="562">
        <v>1</v>
      </c>
      <c r="D539" s="562" t="s">
        <v>30</v>
      </c>
      <c r="E539" s="562" t="s">
        <v>958</v>
      </c>
      <c r="F539" s="562" t="s">
        <v>959</v>
      </c>
      <c r="G539" s="562" t="s">
        <v>1727</v>
      </c>
      <c r="H539" s="562" t="s">
        <v>1660</v>
      </c>
      <c r="I539" s="562" t="s">
        <v>1661</v>
      </c>
      <c r="J539" s="562" t="s">
        <v>1662</v>
      </c>
      <c r="K539" s="562" t="s">
        <v>296</v>
      </c>
      <c r="L539" s="562" t="s">
        <v>964</v>
      </c>
      <c r="M539" s="562" t="s">
        <v>970</v>
      </c>
      <c r="N539" s="562">
        <v>1</v>
      </c>
      <c r="O539" s="562">
        <v>1</v>
      </c>
      <c r="P539" s="562">
        <v>1</v>
      </c>
      <c r="Q539" s="562">
        <v>0</v>
      </c>
      <c r="R539" s="562">
        <v>0</v>
      </c>
      <c r="S539" s="562">
        <v>1</v>
      </c>
      <c r="T539" s="562">
        <v>1</v>
      </c>
      <c r="U539" s="562">
        <v>1</v>
      </c>
      <c r="V539" s="562">
        <v>0</v>
      </c>
      <c r="W539" s="563">
        <v>770482.75</v>
      </c>
      <c r="X539" s="563">
        <v>0</v>
      </c>
      <c r="Y539" s="563">
        <v>0</v>
      </c>
      <c r="Z539" s="563">
        <v>0</v>
      </c>
      <c r="AA539" s="563">
        <v>0</v>
      </c>
      <c r="AB539" s="563">
        <v>0</v>
      </c>
      <c r="AC539" s="563">
        <v>0</v>
      </c>
      <c r="AD539" s="563"/>
      <c r="AE539" s="563">
        <v>770482.75</v>
      </c>
      <c r="AF539" s="564">
        <v>44291</v>
      </c>
      <c r="AG539" s="564">
        <v>46117</v>
      </c>
      <c r="AH539" s="563">
        <v>770482.75</v>
      </c>
      <c r="AI539" s="565">
        <f t="shared" si="17"/>
        <v>9.8630136986301367E-2</v>
      </c>
      <c r="AJ539" s="565">
        <v>5.0027397260274</v>
      </c>
      <c r="AK539" s="566">
        <v>7.1294999999999997E-2</v>
      </c>
      <c r="AL539" s="567">
        <f t="shared" si="18"/>
        <v>9.8630136986301367E-2</v>
      </c>
      <c r="AM539" s="567">
        <v>5.0027397260274</v>
      </c>
      <c r="AN539" s="568">
        <v>7.1294999999999997E-2</v>
      </c>
      <c r="AO539" s="562" t="s">
        <v>977</v>
      </c>
      <c r="AP539" s="562" t="s">
        <v>978</v>
      </c>
    </row>
    <row r="540" spans="1:42" s="562" customFormat="1" ht="12" x14ac:dyDescent="0.25">
      <c r="A540" s="562" t="s">
        <v>1181</v>
      </c>
      <c r="B540" s="562" t="s">
        <v>1182</v>
      </c>
      <c r="C540" s="562">
        <v>1</v>
      </c>
      <c r="D540" s="562" t="s">
        <v>30</v>
      </c>
      <c r="E540" s="562" t="s">
        <v>958</v>
      </c>
      <c r="F540" s="562" t="s">
        <v>959</v>
      </c>
      <c r="G540" s="562" t="s">
        <v>973</v>
      </c>
      <c r="H540" s="562" t="s">
        <v>974</v>
      </c>
      <c r="I540" s="562" t="s">
        <v>975</v>
      </c>
      <c r="J540" s="562" t="s">
        <v>4998</v>
      </c>
      <c r="K540" s="562" t="s">
        <v>976</v>
      </c>
      <c r="L540" s="562" t="s">
        <v>964</v>
      </c>
      <c r="M540" s="562" t="s">
        <v>970</v>
      </c>
      <c r="N540" s="562">
        <v>1</v>
      </c>
      <c r="O540" s="562">
        <v>1</v>
      </c>
      <c r="P540" s="562">
        <v>1</v>
      </c>
      <c r="Q540" s="562">
        <v>1</v>
      </c>
      <c r="R540" s="562">
        <v>1</v>
      </c>
      <c r="S540" s="562">
        <v>1</v>
      </c>
      <c r="T540" s="562">
        <v>0</v>
      </c>
      <c r="U540" s="562">
        <v>0</v>
      </c>
      <c r="V540" s="562">
        <v>0</v>
      </c>
      <c r="W540" s="563">
        <v>134391.94</v>
      </c>
      <c r="X540" s="563">
        <v>0</v>
      </c>
      <c r="Y540" s="563">
        <v>0</v>
      </c>
      <c r="Z540" s="563">
        <v>0</v>
      </c>
      <c r="AA540" s="563">
        <v>0</v>
      </c>
      <c r="AB540" s="563">
        <v>0</v>
      </c>
      <c r="AC540" s="563">
        <v>0</v>
      </c>
      <c r="AD540" s="563"/>
      <c r="AE540" s="563">
        <v>134391.94</v>
      </c>
      <c r="AF540" s="564">
        <v>44291</v>
      </c>
      <c r="AG540" s="564">
        <v>46117</v>
      </c>
      <c r="AH540" s="563">
        <v>134391.94</v>
      </c>
      <c r="AI540" s="565">
        <f t="shared" si="17"/>
        <v>9.8630136986301367E-2</v>
      </c>
      <c r="AJ540" s="565">
        <v>5.0027397260274</v>
      </c>
      <c r="AK540" s="566">
        <v>7.1294999999999997E-2</v>
      </c>
      <c r="AL540" s="567">
        <f t="shared" si="18"/>
        <v>9.8630136986301367E-2</v>
      </c>
      <c r="AM540" s="567">
        <v>5.0027397260274</v>
      </c>
      <c r="AN540" s="568">
        <v>7.1294999999999997E-2</v>
      </c>
      <c r="AO540" s="562" t="s">
        <v>977</v>
      </c>
      <c r="AP540" s="562" t="s">
        <v>978</v>
      </c>
    </row>
    <row r="541" spans="1:42" s="562" customFormat="1" ht="12" x14ac:dyDescent="0.25">
      <c r="A541" s="562" t="s">
        <v>1639</v>
      </c>
      <c r="B541" s="562" t="s">
        <v>1640</v>
      </c>
      <c r="C541" s="562">
        <v>5</v>
      </c>
      <c r="D541" s="562" t="s">
        <v>30</v>
      </c>
      <c r="E541" s="562" t="s">
        <v>958</v>
      </c>
      <c r="F541" s="562" t="s">
        <v>959</v>
      </c>
      <c r="G541" s="562" t="s">
        <v>1207</v>
      </c>
      <c r="H541" s="562" t="s">
        <v>974</v>
      </c>
      <c r="I541" s="562" t="s">
        <v>1208</v>
      </c>
      <c r="J541" s="562" t="s">
        <v>4998</v>
      </c>
      <c r="K541" s="562" t="s">
        <v>1209</v>
      </c>
      <c r="L541" s="562" t="s">
        <v>964</v>
      </c>
      <c r="M541" s="562" t="s">
        <v>970</v>
      </c>
      <c r="N541" s="562">
        <v>1</v>
      </c>
      <c r="O541" s="562">
        <v>1</v>
      </c>
      <c r="P541" s="562">
        <v>1</v>
      </c>
      <c r="Q541" s="562">
        <v>1</v>
      </c>
      <c r="R541" s="562">
        <v>1</v>
      </c>
      <c r="S541" s="562">
        <v>1</v>
      </c>
      <c r="T541" s="562">
        <v>0</v>
      </c>
      <c r="U541" s="562">
        <v>0</v>
      </c>
      <c r="V541" s="562">
        <v>0</v>
      </c>
      <c r="W541" s="563">
        <v>462707.5</v>
      </c>
      <c r="X541" s="563">
        <v>0</v>
      </c>
      <c r="Y541" s="563">
        <v>0</v>
      </c>
      <c r="Z541" s="563">
        <v>1954.94</v>
      </c>
      <c r="AA541" s="563">
        <v>0</v>
      </c>
      <c r="AB541" s="563">
        <v>0</v>
      </c>
      <c r="AC541" s="563">
        <v>0</v>
      </c>
      <c r="AD541" s="563"/>
      <c r="AE541" s="563">
        <v>462707.5</v>
      </c>
      <c r="AF541" s="564">
        <v>44333</v>
      </c>
      <c r="AG541" s="564">
        <v>46159</v>
      </c>
      <c r="AH541" s="563">
        <v>925415</v>
      </c>
      <c r="AI541" s="565">
        <f t="shared" si="17"/>
        <v>0.21369863013698631</v>
      </c>
      <c r="AJ541" s="565">
        <v>5.0027397260274</v>
      </c>
      <c r="AK541" s="566">
        <v>5.0700000000000002E-2</v>
      </c>
      <c r="AL541" s="567">
        <f t="shared" si="18"/>
        <v>0.21369863013698631</v>
      </c>
      <c r="AM541" s="567">
        <v>5.0027397260274</v>
      </c>
      <c r="AN541" s="568">
        <v>5.0700000000000002E-2</v>
      </c>
      <c r="AO541" s="562" t="s">
        <v>977</v>
      </c>
      <c r="AP541" s="562" t="s">
        <v>978</v>
      </c>
    </row>
    <row r="542" spans="1:42" s="562" customFormat="1" ht="12" x14ac:dyDescent="0.25">
      <c r="A542" s="562" t="s">
        <v>1641</v>
      </c>
      <c r="B542" s="562" t="s">
        <v>1640</v>
      </c>
      <c r="C542" s="562">
        <v>6</v>
      </c>
      <c r="D542" s="562" t="s">
        <v>30</v>
      </c>
      <c r="E542" s="562" t="s">
        <v>958</v>
      </c>
      <c r="F542" s="562" t="s">
        <v>959</v>
      </c>
      <c r="G542" s="562" t="s">
        <v>1207</v>
      </c>
      <c r="H542" s="562" t="s">
        <v>974</v>
      </c>
      <c r="I542" s="562" t="s">
        <v>1208</v>
      </c>
      <c r="J542" s="562" t="s">
        <v>4998</v>
      </c>
      <c r="K542" s="562" t="s">
        <v>1209</v>
      </c>
      <c r="L542" s="562" t="s">
        <v>964</v>
      </c>
      <c r="M542" s="562" t="s">
        <v>970</v>
      </c>
      <c r="N542" s="562">
        <v>1</v>
      </c>
      <c r="O542" s="562">
        <v>1</v>
      </c>
      <c r="P542" s="562">
        <v>1</v>
      </c>
      <c r="Q542" s="562">
        <v>1</v>
      </c>
      <c r="R542" s="562">
        <v>1</v>
      </c>
      <c r="S542" s="562">
        <v>1</v>
      </c>
      <c r="T542" s="562">
        <v>0</v>
      </c>
      <c r="U542" s="562">
        <v>0</v>
      </c>
      <c r="V542" s="562">
        <v>0</v>
      </c>
      <c r="W542" s="563">
        <v>6710070</v>
      </c>
      <c r="X542" s="563">
        <v>0</v>
      </c>
      <c r="Y542" s="563">
        <v>0</v>
      </c>
      <c r="Z542" s="563">
        <v>29971.65</v>
      </c>
      <c r="AA542" s="563">
        <v>0</v>
      </c>
      <c r="AB542" s="563">
        <v>0</v>
      </c>
      <c r="AC542" s="563">
        <v>0</v>
      </c>
      <c r="AD542" s="563"/>
      <c r="AE542" s="563">
        <v>6710070</v>
      </c>
      <c r="AF542" s="564">
        <v>44333</v>
      </c>
      <c r="AG542" s="564">
        <v>46524</v>
      </c>
      <c r="AH542" s="563">
        <v>6710070</v>
      </c>
      <c r="AI542" s="565">
        <f t="shared" si="17"/>
        <v>1.2136986301369863</v>
      </c>
      <c r="AJ542" s="565">
        <v>6.0027397260274</v>
      </c>
      <c r="AK542" s="566">
        <v>5.3600000000000002E-2</v>
      </c>
      <c r="AL542" s="567">
        <f t="shared" si="18"/>
        <v>1.2136986301369863</v>
      </c>
      <c r="AM542" s="567">
        <v>6.0027397260274</v>
      </c>
      <c r="AN542" s="568">
        <v>5.3600000000000002E-2</v>
      </c>
      <c r="AO542" s="562" t="s">
        <v>977</v>
      </c>
      <c r="AP542" s="562" t="s">
        <v>978</v>
      </c>
    </row>
    <row r="543" spans="1:42" s="562" customFormat="1" ht="12" x14ac:dyDescent="0.25">
      <c r="A543" s="562" t="s">
        <v>1642</v>
      </c>
      <c r="B543" s="562" t="s">
        <v>1640</v>
      </c>
      <c r="C543" s="562">
        <v>7</v>
      </c>
      <c r="D543" s="562" t="s">
        <v>30</v>
      </c>
      <c r="E543" s="562" t="s">
        <v>958</v>
      </c>
      <c r="F543" s="562" t="s">
        <v>959</v>
      </c>
      <c r="G543" s="562" t="s">
        <v>1207</v>
      </c>
      <c r="H543" s="562" t="s">
        <v>974</v>
      </c>
      <c r="I543" s="562" t="s">
        <v>1208</v>
      </c>
      <c r="J543" s="562" t="s">
        <v>4998</v>
      </c>
      <c r="K543" s="562" t="s">
        <v>1209</v>
      </c>
      <c r="L543" s="562" t="s">
        <v>964</v>
      </c>
      <c r="M543" s="562" t="s">
        <v>970</v>
      </c>
      <c r="N543" s="562">
        <v>1</v>
      </c>
      <c r="O543" s="562">
        <v>1</v>
      </c>
      <c r="P543" s="562">
        <v>1</v>
      </c>
      <c r="Q543" s="562">
        <v>1</v>
      </c>
      <c r="R543" s="562">
        <v>1</v>
      </c>
      <c r="S543" s="562">
        <v>1</v>
      </c>
      <c r="T543" s="562">
        <v>0</v>
      </c>
      <c r="U543" s="562">
        <v>0</v>
      </c>
      <c r="V543" s="562">
        <v>0</v>
      </c>
      <c r="W543" s="563">
        <v>15747100</v>
      </c>
      <c r="X543" s="563">
        <v>0</v>
      </c>
      <c r="Y543" s="563">
        <v>0</v>
      </c>
      <c r="Z543" s="563">
        <v>74011.37</v>
      </c>
      <c r="AA543" s="563">
        <v>0</v>
      </c>
      <c r="AB543" s="563">
        <v>0</v>
      </c>
      <c r="AC543" s="563">
        <v>0</v>
      </c>
      <c r="AD543" s="563"/>
      <c r="AE543" s="563">
        <v>15747100</v>
      </c>
      <c r="AF543" s="564">
        <v>44333</v>
      </c>
      <c r="AG543" s="564">
        <v>46890</v>
      </c>
      <c r="AH543" s="563">
        <v>15747100</v>
      </c>
      <c r="AI543" s="565">
        <f t="shared" si="17"/>
        <v>2.2164383561643834</v>
      </c>
      <c r="AJ543" s="565">
        <v>7.0054794520547903</v>
      </c>
      <c r="AK543" s="566">
        <v>5.6399999999999999E-2</v>
      </c>
      <c r="AL543" s="567">
        <f t="shared" si="18"/>
        <v>2.2164383561643834</v>
      </c>
      <c r="AM543" s="567">
        <v>7.0054794520547903</v>
      </c>
      <c r="AN543" s="568">
        <v>5.6399999999999999E-2</v>
      </c>
      <c r="AO543" s="562" t="s">
        <v>977</v>
      </c>
      <c r="AP543" s="562" t="s">
        <v>978</v>
      </c>
    </row>
    <row r="544" spans="1:42" s="562" customFormat="1" ht="12" x14ac:dyDescent="0.25">
      <c r="A544" s="562" t="s">
        <v>1643</v>
      </c>
      <c r="B544" s="562" t="s">
        <v>1640</v>
      </c>
      <c r="C544" s="562">
        <v>8</v>
      </c>
      <c r="D544" s="562" t="s">
        <v>30</v>
      </c>
      <c r="E544" s="562" t="s">
        <v>958</v>
      </c>
      <c r="F544" s="562" t="s">
        <v>959</v>
      </c>
      <c r="G544" s="562" t="s">
        <v>1207</v>
      </c>
      <c r="H544" s="562" t="s">
        <v>974</v>
      </c>
      <c r="I544" s="562" t="s">
        <v>1208</v>
      </c>
      <c r="J544" s="562" t="s">
        <v>4998</v>
      </c>
      <c r="K544" s="562" t="s">
        <v>1209</v>
      </c>
      <c r="L544" s="562" t="s">
        <v>964</v>
      </c>
      <c r="M544" s="562" t="s">
        <v>970</v>
      </c>
      <c r="N544" s="562">
        <v>1</v>
      </c>
      <c r="O544" s="562">
        <v>1</v>
      </c>
      <c r="P544" s="562">
        <v>1</v>
      </c>
      <c r="Q544" s="562">
        <v>1</v>
      </c>
      <c r="R544" s="562">
        <v>1</v>
      </c>
      <c r="S544" s="562">
        <v>1</v>
      </c>
      <c r="T544" s="562">
        <v>0</v>
      </c>
      <c r="U544" s="562">
        <v>0</v>
      </c>
      <c r="V544" s="562">
        <v>0</v>
      </c>
      <c r="W544" s="563">
        <v>3438667.5</v>
      </c>
      <c r="X544" s="563">
        <v>0</v>
      </c>
      <c r="Y544" s="563">
        <v>0</v>
      </c>
      <c r="Z544" s="563">
        <v>16992.75</v>
      </c>
      <c r="AA544" s="563">
        <v>0</v>
      </c>
      <c r="AB544" s="563">
        <v>0</v>
      </c>
      <c r="AC544" s="563">
        <v>0</v>
      </c>
      <c r="AD544" s="563"/>
      <c r="AE544" s="563">
        <v>3438667.5</v>
      </c>
      <c r="AF544" s="564">
        <v>44333</v>
      </c>
      <c r="AG544" s="564">
        <v>47255</v>
      </c>
      <c r="AH544" s="563">
        <v>3438667.5</v>
      </c>
      <c r="AI544" s="565">
        <f t="shared" si="17"/>
        <v>3.2164383561643834</v>
      </c>
      <c r="AJ544" s="565">
        <v>8.0054794520547894</v>
      </c>
      <c r="AK544" s="566">
        <v>5.9299999999999999E-2</v>
      </c>
      <c r="AL544" s="567">
        <f t="shared" si="18"/>
        <v>3.2164383561643834</v>
      </c>
      <c r="AM544" s="567">
        <v>8.0054794520547894</v>
      </c>
      <c r="AN544" s="568">
        <v>5.9299999999999999E-2</v>
      </c>
      <c r="AO544" s="562" t="s">
        <v>977</v>
      </c>
      <c r="AP544" s="562" t="s">
        <v>978</v>
      </c>
    </row>
    <row r="545" spans="1:42" s="562" customFormat="1" ht="12" x14ac:dyDescent="0.25">
      <c r="A545" s="562" t="s">
        <v>1644</v>
      </c>
      <c r="B545" s="562" t="s">
        <v>1640</v>
      </c>
      <c r="C545" s="562">
        <v>9</v>
      </c>
      <c r="D545" s="562" t="s">
        <v>30</v>
      </c>
      <c r="E545" s="562" t="s">
        <v>958</v>
      </c>
      <c r="F545" s="562" t="s">
        <v>959</v>
      </c>
      <c r="G545" s="562" t="s">
        <v>1207</v>
      </c>
      <c r="H545" s="562" t="s">
        <v>974</v>
      </c>
      <c r="I545" s="562" t="s">
        <v>1208</v>
      </c>
      <c r="J545" s="562" t="s">
        <v>4998</v>
      </c>
      <c r="K545" s="562" t="s">
        <v>1209</v>
      </c>
      <c r="L545" s="562" t="s">
        <v>964</v>
      </c>
      <c r="M545" s="562" t="s">
        <v>970</v>
      </c>
      <c r="N545" s="562">
        <v>1</v>
      </c>
      <c r="O545" s="562">
        <v>1</v>
      </c>
      <c r="P545" s="562">
        <v>1</v>
      </c>
      <c r="Q545" s="562">
        <v>1</v>
      </c>
      <c r="R545" s="562">
        <v>1</v>
      </c>
      <c r="S545" s="562">
        <v>1</v>
      </c>
      <c r="T545" s="562">
        <v>0</v>
      </c>
      <c r="U545" s="562">
        <v>0</v>
      </c>
      <c r="V545" s="562">
        <v>0</v>
      </c>
      <c r="W545" s="563">
        <v>211957.5</v>
      </c>
      <c r="X545" s="563">
        <v>0</v>
      </c>
      <c r="Y545" s="563">
        <v>0</v>
      </c>
      <c r="Z545" s="563">
        <v>1096.8800000000001</v>
      </c>
      <c r="AA545" s="563">
        <v>0</v>
      </c>
      <c r="AB545" s="563">
        <v>0</v>
      </c>
      <c r="AC545" s="563">
        <v>0</v>
      </c>
      <c r="AD545" s="563"/>
      <c r="AE545" s="563">
        <v>211957.5</v>
      </c>
      <c r="AF545" s="564">
        <v>44333</v>
      </c>
      <c r="AG545" s="564">
        <v>47620</v>
      </c>
      <c r="AH545" s="563">
        <v>211957.5</v>
      </c>
      <c r="AI545" s="565">
        <f t="shared" si="17"/>
        <v>4.2164383561643834</v>
      </c>
      <c r="AJ545" s="565">
        <v>9.0054794520547894</v>
      </c>
      <c r="AK545" s="566">
        <v>6.2100000000000002E-2</v>
      </c>
      <c r="AL545" s="567">
        <f t="shared" si="18"/>
        <v>4.2164383561643834</v>
      </c>
      <c r="AM545" s="567">
        <v>9.0054794520547894</v>
      </c>
      <c r="AN545" s="568">
        <v>6.2100000000000002E-2</v>
      </c>
      <c r="AO545" s="562" t="s">
        <v>977</v>
      </c>
      <c r="AP545" s="562" t="s">
        <v>978</v>
      </c>
    </row>
    <row r="546" spans="1:42" s="562" customFormat="1" ht="12" x14ac:dyDescent="0.25">
      <c r="A546" s="562" t="s">
        <v>1645</v>
      </c>
      <c r="B546" s="562" t="s">
        <v>1646</v>
      </c>
      <c r="C546" s="562">
        <v>5</v>
      </c>
      <c r="D546" s="562" t="s">
        <v>30</v>
      </c>
      <c r="E546" s="562" t="s">
        <v>958</v>
      </c>
      <c r="F546" s="562" t="s">
        <v>959</v>
      </c>
      <c r="G546" s="562" t="s">
        <v>1207</v>
      </c>
      <c r="H546" s="562" t="s">
        <v>974</v>
      </c>
      <c r="I546" s="562" t="s">
        <v>1208</v>
      </c>
      <c r="J546" s="562" t="s">
        <v>4998</v>
      </c>
      <c r="K546" s="562" t="s">
        <v>1209</v>
      </c>
      <c r="L546" s="562" t="s">
        <v>964</v>
      </c>
      <c r="M546" s="562" t="s">
        <v>970</v>
      </c>
      <c r="N546" s="562">
        <v>1</v>
      </c>
      <c r="O546" s="562">
        <v>1</v>
      </c>
      <c r="P546" s="562">
        <v>1</v>
      </c>
      <c r="Q546" s="562">
        <v>1</v>
      </c>
      <c r="R546" s="562">
        <v>1</v>
      </c>
      <c r="S546" s="562">
        <v>1</v>
      </c>
      <c r="T546" s="562">
        <v>0</v>
      </c>
      <c r="U546" s="562">
        <v>0</v>
      </c>
      <c r="V546" s="562">
        <v>0</v>
      </c>
      <c r="W546" s="563">
        <v>117188.75</v>
      </c>
      <c r="X546" s="563">
        <v>0</v>
      </c>
      <c r="Y546" s="563">
        <v>0</v>
      </c>
      <c r="Z546" s="563">
        <v>495.12</v>
      </c>
      <c r="AA546" s="563">
        <v>0</v>
      </c>
      <c r="AB546" s="563">
        <v>0</v>
      </c>
      <c r="AC546" s="563">
        <v>0</v>
      </c>
      <c r="AD546" s="563"/>
      <c r="AE546" s="563">
        <v>117188.75</v>
      </c>
      <c r="AF546" s="564">
        <v>44335</v>
      </c>
      <c r="AG546" s="564">
        <v>46161</v>
      </c>
      <c r="AH546" s="563">
        <v>234377.5</v>
      </c>
      <c r="AI546" s="565">
        <f t="shared" si="17"/>
        <v>0.21917808219178081</v>
      </c>
      <c r="AJ546" s="565">
        <v>5.0027397260274</v>
      </c>
      <c r="AK546" s="566">
        <v>5.0700000000000002E-2</v>
      </c>
      <c r="AL546" s="567">
        <f t="shared" si="18"/>
        <v>0.21917808219178081</v>
      </c>
      <c r="AM546" s="567">
        <v>5.0027397260274</v>
      </c>
      <c r="AN546" s="568">
        <v>5.0700000000000002E-2</v>
      </c>
      <c r="AO546" s="562" t="s">
        <v>977</v>
      </c>
      <c r="AP546" s="562" t="s">
        <v>978</v>
      </c>
    </row>
    <row r="547" spans="1:42" s="562" customFormat="1" ht="12" x14ac:dyDescent="0.25">
      <c r="A547" s="562" t="s">
        <v>1647</v>
      </c>
      <c r="B547" s="562" t="s">
        <v>1646</v>
      </c>
      <c r="C547" s="562">
        <v>6</v>
      </c>
      <c r="D547" s="562" t="s">
        <v>30</v>
      </c>
      <c r="E547" s="562" t="s">
        <v>958</v>
      </c>
      <c r="F547" s="562" t="s">
        <v>959</v>
      </c>
      <c r="G547" s="562" t="s">
        <v>1207</v>
      </c>
      <c r="H547" s="562" t="s">
        <v>974</v>
      </c>
      <c r="I547" s="562" t="s">
        <v>1208</v>
      </c>
      <c r="J547" s="562" t="s">
        <v>4998</v>
      </c>
      <c r="K547" s="562" t="s">
        <v>1209</v>
      </c>
      <c r="L547" s="562" t="s">
        <v>964</v>
      </c>
      <c r="M547" s="562" t="s">
        <v>970</v>
      </c>
      <c r="N547" s="562">
        <v>1</v>
      </c>
      <c r="O547" s="562">
        <v>1</v>
      </c>
      <c r="P547" s="562">
        <v>1</v>
      </c>
      <c r="Q547" s="562">
        <v>1</v>
      </c>
      <c r="R547" s="562">
        <v>1</v>
      </c>
      <c r="S547" s="562">
        <v>1</v>
      </c>
      <c r="T547" s="562">
        <v>0</v>
      </c>
      <c r="U547" s="562">
        <v>0</v>
      </c>
      <c r="V547" s="562">
        <v>0</v>
      </c>
      <c r="W547" s="563">
        <v>1180000</v>
      </c>
      <c r="X547" s="563">
        <v>0</v>
      </c>
      <c r="Y547" s="563">
        <v>0</v>
      </c>
      <c r="Z547" s="563">
        <v>5270.67</v>
      </c>
      <c r="AA547" s="563">
        <v>0</v>
      </c>
      <c r="AB547" s="563">
        <v>0</v>
      </c>
      <c r="AC547" s="563">
        <v>0</v>
      </c>
      <c r="AD547" s="563"/>
      <c r="AE547" s="563">
        <v>1180000</v>
      </c>
      <c r="AF547" s="564">
        <v>44335</v>
      </c>
      <c r="AG547" s="564">
        <v>46526</v>
      </c>
      <c r="AH547" s="563">
        <v>1180000</v>
      </c>
      <c r="AI547" s="565">
        <f t="shared" si="17"/>
        <v>1.2191780821917808</v>
      </c>
      <c r="AJ547" s="565">
        <v>6.0027397260274</v>
      </c>
      <c r="AK547" s="566">
        <v>5.3600000000000002E-2</v>
      </c>
      <c r="AL547" s="567">
        <f t="shared" si="18"/>
        <v>1.2191780821917808</v>
      </c>
      <c r="AM547" s="567">
        <v>6.0027397260274</v>
      </c>
      <c r="AN547" s="568">
        <v>5.3600000000000002E-2</v>
      </c>
      <c r="AO547" s="562" t="s">
        <v>977</v>
      </c>
      <c r="AP547" s="562" t="s">
        <v>978</v>
      </c>
    </row>
    <row r="548" spans="1:42" s="562" customFormat="1" ht="12" x14ac:dyDescent="0.25">
      <c r="A548" s="562" t="s">
        <v>1648</v>
      </c>
      <c r="B548" s="562" t="s">
        <v>1646</v>
      </c>
      <c r="C548" s="562">
        <v>7</v>
      </c>
      <c r="D548" s="562" t="s">
        <v>30</v>
      </c>
      <c r="E548" s="562" t="s">
        <v>958</v>
      </c>
      <c r="F548" s="562" t="s">
        <v>959</v>
      </c>
      <c r="G548" s="562" t="s">
        <v>1207</v>
      </c>
      <c r="H548" s="562" t="s">
        <v>974</v>
      </c>
      <c r="I548" s="562" t="s">
        <v>1208</v>
      </c>
      <c r="J548" s="562" t="s">
        <v>4998</v>
      </c>
      <c r="K548" s="562" t="s">
        <v>1209</v>
      </c>
      <c r="L548" s="562" t="s">
        <v>964</v>
      </c>
      <c r="M548" s="562" t="s">
        <v>970</v>
      </c>
      <c r="N548" s="562">
        <v>1</v>
      </c>
      <c r="O548" s="562">
        <v>1</v>
      </c>
      <c r="P548" s="562">
        <v>1</v>
      </c>
      <c r="Q548" s="562">
        <v>1</v>
      </c>
      <c r="R548" s="562">
        <v>1</v>
      </c>
      <c r="S548" s="562">
        <v>1</v>
      </c>
      <c r="T548" s="562">
        <v>0</v>
      </c>
      <c r="U548" s="562">
        <v>0</v>
      </c>
      <c r="V548" s="562">
        <v>0</v>
      </c>
      <c r="W548" s="563">
        <v>2779047.5</v>
      </c>
      <c r="X548" s="563">
        <v>0</v>
      </c>
      <c r="Y548" s="563">
        <v>0</v>
      </c>
      <c r="Z548" s="563">
        <v>13061.52</v>
      </c>
      <c r="AA548" s="563">
        <v>0</v>
      </c>
      <c r="AB548" s="563">
        <v>0</v>
      </c>
      <c r="AC548" s="563">
        <v>0</v>
      </c>
      <c r="AD548" s="563"/>
      <c r="AE548" s="563">
        <v>2779047.5</v>
      </c>
      <c r="AF548" s="564">
        <v>44335</v>
      </c>
      <c r="AG548" s="564">
        <v>46892</v>
      </c>
      <c r="AH548" s="563">
        <v>2779047.5</v>
      </c>
      <c r="AI548" s="565">
        <f t="shared" si="17"/>
        <v>2.2219178082191782</v>
      </c>
      <c r="AJ548" s="565">
        <v>7.0054794520547903</v>
      </c>
      <c r="AK548" s="566">
        <v>5.6399999999999999E-2</v>
      </c>
      <c r="AL548" s="567">
        <f t="shared" si="18"/>
        <v>2.2219178082191782</v>
      </c>
      <c r="AM548" s="567">
        <v>7.0054794520547903</v>
      </c>
      <c r="AN548" s="568">
        <v>5.6399999999999999E-2</v>
      </c>
      <c r="AO548" s="562" t="s">
        <v>977</v>
      </c>
      <c r="AP548" s="562" t="s">
        <v>978</v>
      </c>
    </row>
    <row r="549" spans="1:42" s="562" customFormat="1" ht="12" x14ac:dyDescent="0.25">
      <c r="A549" s="562" t="s">
        <v>1649</v>
      </c>
      <c r="B549" s="562" t="s">
        <v>1646</v>
      </c>
      <c r="C549" s="562">
        <v>8</v>
      </c>
      <c r="D549" s="562" t="s">
        <v>30</v>
      </c>
      <c r="E549" s="562" t="s">
        <v>958</v>
      </c>
      <c r="F549" s="562" t="s">
        <v>959</v>
      </c>
      <c r="G549" s="562" t="s">
        <v>1207</v>
      </c>
      <c r="H549" s="562" t="s">
        <v>974</v>
      </c>
      <c r="I549" s="562" t="s">
        <v>1208</v>
      </c>
      <c r="J549" s="562" t="s">
        <v>4998</v>
      </c>
      <c r="K549" s="562" t="s">
        <v>1209</v>
      </c>
      <c r="L549" s="562" t="s">
        <v>964</v>
      </c>
      <c r="M549" s="562" t="s">
        <v>970</v>
      </c>
      <c r="N549" s="562">
        <v>1</v>
      </c>
      <c r="O549" s="562">
        <v>1</v>
      </c>
      <c r="P549" s="562">
        <v>1</v>
      </c>
      <c r="Q549" s="562">
        <v>1</v>
      </c>
      <c r="R549" s="562">
        <v>1</v>
      </c>
      <c r="S549" s="562">
        <v>1</v>
      </c>
      <c r="T549" s="562">
        <v>0</v>
      </c>
      <c r="U549" s="562">
        <v>0</v>
      </c>
      <c r="V549" s="562">
        <v>0</v>
      </c>
      <c r="W549" s="563">
        <v>683662.5</v>
      </c>
      <c r="X549" s="563">
        <v>0</v>
      </c>
      <c r="Y549" s="563">
        <v>0</v>
      </c>
      <c r="Z549" s="563">
        <v>3378.43</v>
      </c>
      <c r="AA549" s="563">
        <v>0</v>
      </c>
      <c r="AB549" s="563">
        <v>0</v>
      </c>
      <c r="AC549" s="563">
        <v>0</v>
      </c>
      <c r="AD549" s="563"/>
      <c r="AE549" s="563">
        <v>683662.5</v>
      </c>
      <c r="AF549" s="564">
        <v>44335</v>
      </c>
      <c r="AG549" s="564">
        <v>47257</v>
      </c>
      <c r="AH549" s="563">
        <v>683662.5</v>
      </c>
      <c r="AI549" s="565">
        <f t="shared" si="17"/>
        <v>3.2219178082191782</v>
      </c>
      <c r="AJ549" s="565">
        <v>8.0054794520547894</v>
      </c>
      <c r="AK549" s="566">
        <v>5.9299999999999999E-2</v>
      </c>
      <c r="AL549" s="567">
        <f t="shared" si="18"/>
        <v>3.2219178082191782</v>
      </c>
      <c r="AM549" s="567">
        <v>8.0054794520547894</v>
      </c>
      <c r="AN549" s="568">
        <v>5.9299999999999999E-2</v>
      </c>
      <c r="AO549" s="562" t="s">
        <v>977</v>
      </c>
      <c r="AP549" s="562" t="s">
        <v>978</v>
      </c>
    </row>
    <row r="550" spans="1:42" s="562" customFormat="1" ht="12" x14ac:dyDescent="0.25">
      <c r="A550" s="562" t="s">
        <v>1650</v>
      </c>
      <c r="B550" s="562" t="s">
        <v>1646</v>
      </c>
      <c r="C550" s="562">
        <v>9</v>
      </c>
      <c r="D550" s="562" t="s">
        <v>30</v>
      </c>
      <c r="E550" s="562" t="s">
        <v>958</v>
      </c>
      <c r="F550" s="562" t="s">
        <v>959</v>
      </c>
      <c r="G550" s="562" t="s">
        <v>1207</v>
      </c>
      <c r="H550" s="562" t="s">
        <v>974</v>
      </c>
      <c r="I550" s="562" t="s">
        <v>1208</v>
      </c>
      <c r="J550" s="562" t="s">
        <v>4998</v>
      </c>
      <c r="K550" s="562" t="s">
        <v>1209</v>
      </c>
      <c r="L550" s="562" t="s">
        <v>964</v>
      </c>
      <c r="M550" s="562" t="s">
        <v>970</v>
      </c>
      <c r="N550" s="562">
        <v>1</v>
      </c>
      <c r="O550" s="562">
        <v>1</v>
      </c>
      <c r="P550" s="562">
        <v>1</v>
      </c>
      <c r="Q550" s="562">
        <v>1</v>
      </c>
      <c r="R550" s="562">
        <v>1</v>
      </c>
      <c r="S550" s="562">
        <v>1</v>
      </c>
      <c r="T550" s="562">
        <v>0</v>
      </c>
      <c r="U550" s="562">
        <v>0</v>
      </c>
      <c r="V550" s="562">
        <v>0</v>
      </c>
      <c r="W550" s="563">
        <v>106200</v>
      </c>
      <c r="X550" s="563">
        <v>0</v>
      </c>
      <c r="Y550" s="563">
        <v>0</v>
      </c>
      <c r="Z550" s="563">
        <v>549.58000000000004</v>
      </c>
      <c r="AA550" s="563">
        <v>0</v>
      </c>
      <c r="AB550" s="563">
        <v>0</v>
      </c>
      <c r="AC550" s="563">
        <v>0</v>
      </c>
      <c r="AD550" s="563"/>
      <c r="AE550" s="563">
        <v>106200</v>
      </c>
      <c r="AF550" s="564">
        <v>44335</v>
      </c>
      <c r="AG550" s="564">
        <v>47622</v>
      </c>
      <c r="AH550" s="563">
        <v>106200</v>
      </c>
      <c r="AI550" s="565">
        <f t="shared" si="17"/>
        <v>4.2219178082191782</v>
      </c>
      <c r="AJ550" s="565">
        <v>9.0054794520547894</v>
      </c>
      <c r="AK550" s="566">
        <v>6.2100000000000002E-2</v>
      </c>
      <c r="AL550" s="567">
        <f t="shared" si="18"/>
        <v>4.2219178082191782</v>
      </c>
      <c r="AM550" s="567">
        <v>9.0054794520547894</v>
      </c>
      <c r="AN550" s="568">
        <v>6.2100000000000002E-2</v>
      </c>
      <c r="AO550" s="562" t="s">
        <v>977</v>
      </c>
      <c r="AP550" s="562" t="s">
        <v>978</v>
      </c>
    </row>
    <row r="551" spans="1:42" s="562" customFormat="1" ht="12" x14ac:dyDescent="0.25">
      <c r="A551" s="562" t="s">
        <v>1651</v>
      </c>
      <c r="B551" s="562" t="s">
        <v>1646</v>
      </c>
      <c r="C551" s="562">
        <v>10</v>
      </c>
      <c r="D551" s="562" t="s">
        <v>30</v>
      </c>
      <c r="E551" s="562" t="s">
        <v>958</v>
      </c>
      <c r="F551" s="562" t="s">
        <v>959</v>
      </c>
      <c r="G551" s="562" t="s">
        <v>1207</v>
      </c>
      <c r="H551" s="562" t="s">
        <v>974</v>
      </c>
      <c r="I551" s="562" t="s">
        <v>1208</v>
      </c>
      <c r="J551" s="562" t="s">
        <v>4998</v>
      </c>
      <c r="K551" s="562" t="s">
        <v>1209</v>
      </c>
      <c r="L551" s="562" t="s">
        <v>964</v>
      </c>
      <c r="M551" s="562" t="s">
        <v>970</v>
      </c>
      <c r="N551" s="562">
        <v>1</v>
      </c>
      <c r="O551" s="562">
        <v>1</v>
      </c>
      <c r="P551" s="562">
        <v>1</v>
      </c>
      <c r="Q551" s="562">
        <v>1</v>
      </c>
      <c r="R551" s="562">
        <v>1</v>
      </c>
      <c r="S551" s="562">
        <v>1</v>
      </c>
      <c r="T551" s="562">
        <v>0</v>
      </c>
      <c r="U551" s="562">
        <v>0</v>
      </c>
      <c r="V551" s="562">
        <v>0</v>
      </c>
      <c r="W551" s="563">
        <v>53100</v>
      </c>
      <c r="X551" s="563">
        <v>0</v>
      </c>
      <c r="Y551" s="563">
        <v>0</v>
      </c>
      <c r="Z551" s="563">
        <v>287.62</v>
      </c>
      <c r="AA551" s="563">
        <v>0</v>
      </c>
      <c r="AB551" s="563">
        <v>0</v>
      </c>
      <c r="AC551" s="563">
        <v>0</v>
      </c>
      <c r="AD551" s="563"/>
      <c r="AE551" s="563">
        <v>53100</v>
      </c>
      <c r="AF551" s="564">
        <v>44335</v>
      </c>
      <c r="AG551" s="564">
        <v>47987</v>
      </c>
      <c r="AH551" s="563">
        <v>53100</v>
      </c>
      <c r="AI551" s="565">
        <f t="shared" si="17"/>
        <v>5.2219178082191782</v>
      </c>
      <c r="AJ551" s="565">
        <v>10.0054794520548</v>
      </c>
      <c r="AK551" s="566">
        <v>6.5000000000000002E-2</v>
      </c>
      <c r="AL551" s="567">
        <f t="shared" si="18"/>
        <v>5.2219178082191782</v>
      </c>
      <c r="AM551" s="567">
        <v>10.0054794520548</v>
      </c>
      <c r="AN551" s="568">
        <v>6.5000000000000002E-2</v>
      </c>
      <c r="AO551" s="562" t="s">
        <v>977</v>
      </c>
      <c r="AP551" s="562" t="s">
        <v>978</v>
      </c>
    </row>
    <row r="552" spans="1:42" s="562" customFormat="1" ht="12" x14ac:dyDescent="0.25">
      <c r="A552" s="562" t="s">
        <v>1183</v>
      </c>
      <c r="B552" s="562" t="s">
        <v>1184</v>
      </c>
      <c r="C552" s="562">
        <v>1</v>
      </c>
      <c r="D552" s="562" t="s">
        <v>30</v>
      </c>
      <c r="E552" s="562" t="s">
        <v>958</v>
      </c>
      <c r="F552" s="562" t="s">
        <v>959</v>
      </c>
      <c r="G552" s="562" t="s">
        <v>973</v>
      </c>
      <c r="H552" s="562" t="s">
        <v>974</v>
      </c>
      <c r="I552" s="562" t="s">
        <v>975</v>
      </c>
      <c r="J552" s="562" t="s">
        <v>4998</v>
      </c>
      <c r="K552" s="562" t="s">
        <v>976</v>
      </c>
      <c r="L552" s="562" t="s">
        <v>964</v>
      </c>
      <c r="M552" s="562" t="s">
        <v>970</v>
      </c>
      <c r="N552" s="562">
        <v>1</v>
      </c>
      <c r="O552" s="562">
        <v>1</v>
      </c>
      <c r="P552" s="562">
        <v>1</v>
      </c>
      <c r="Q552" s="562">
        <v>1</v>
      </c>
      <c r="R552" s="562">
        <v>1</v>
      </c>
      <c r="S552" s="562">
        <v>1</v>
      </c>
      <c r="T552" s="562">
        <v>0</v>
      </c>
      <c r="U552" s="562">
        <v>0</v>
      </c>
      <c r="V552" s="562">
        <v>0</v>
      </c>
      <c r="W552" s="563">
        <v>59813</v>
      </c>
      <c r="X552" s="563">
        <v>0</v>
      </c>
      <c r="Y552" s="563">
        <v>0</v>
      </c>
      <c r="Z552" s="563">
        <v>0</v>
      </c>
      <c r="AA552" s="563">
        <v>0</v>
      </c>
      <c r="AB552" s="563">
        <v>0</v>
      </c>
      <c r="AC552" s="563">
        <v>0</v>
      </c>
      <c r="AD552" s="563"/>
      <c r="AE552" s="563">
        <v>59813</v>
      </c>
      <c r="AF552" s="564">
        <v>44291</v>
      </c>
      <c r="AG552" s="564">
        <v>46117</v>
      </c>
      <c r="AH552" s="563">
        <v>59813</v>
      </c>
      <c r="AI552" s="565">
        <f t="shared" si="17"/>
        <v>9.8630136986301367E-2</v>
      </c>
      <c r="AJ552" s="565">
        <v>5.0027397260274</v>
      </c>
      <c r="AK552" s="566">
        <v>7.1294999999999997E-2</v>
      </c>
      <c r="AL552" s="567">
        <f t="shared" si="18"/>
        <v>9.8630136986301367E-2</v>
      </c>
      <c r="AM552" s="567">
        <v>5.0027397260274</v>
      </c>
      <c r="AN552" s="568">
        <v>7.1294999999999997E-2</v>
      </c>
      <c r="AO552" s="562" t="s">
        <v>977</v>
      </c>
      <c r="AP552" s="562" t="s">
        <v>978</v>
      </c>
    </row>
    <row r="553" spans="1:42" s="562" customFormat="1" ht="12" x14ac:dyDescent="0.25">
      <c r="A553" s="562" t="s">
        <v>1729</v>
      </c>
      <c r="B553" s="562" t="s">
        <v>1730</v>
      </c>
      <c r="C553" s="562">
        <v>1</v>
      </c>
      <c r="D553" s="562" t="s">
        <v>30</v>
      </c>
      <c r="E553" s="562" t="s">
        <v>958</v>
      </c>
      <c r="F553" s="562" t="s">
        <v>959</v>
      </c>
      <c r="G553" s="562" t="s">
        <v>1727</v>
      </c>
      <c r="H553" s="562" t="s">
        <v>1660</v>
      </c>
      <c r="I553" s="562" t="s">
        <v>1661</v>
      </c>
      <c r="J553" s="562" t="s">
        <v>1662</v>
      </c>
      <c r="K553" s="562" t="s">
        <v>1728</v>
      </c>
      <c r="L553" s="562" t="s">
        <v>964</v>
      </c>
      <c r="M553" s="562" t="s">
        <v>970</v>
      </c>
      <c r="N553" s="562">
        <v>1</v>
      </c>
      <c r="O553" s="562">
        <v>1</v>
      </c>
      <c r="P553" s="562">
        <v>1</v>
      </c>
      <c r="Q553" s="562">
        <v>0</v>
      </c>
      <c r="R553" s="562">
        <v>0</v>
      </c>
      <c r="S553" s="562">
        <v>1</v>
      </c>
      <c r="T553" s="562">
        <v>1</v>
      </c>
      <c r="U553" s="562">
        <v>1</v>
      </c>
      <c r="V553" s="562">
        <v>0</v>
      </c>
      <c r="W553" s="563">
        <v>1657111.2</v>
      </c>
      <c r="X553" s="563">
        <v>0</v>
      </c>
      <c r="Y553" s="563">
        <v>0</v>
      </c>
      <c r="Z553" s="563">
        <v>0</v>
      </c>
      <c r="AA553" s="563">
        <v>0</v>
      </c>
      <c r="AB553" s="563">
        <v>0</v>
      </c>
      <c r="AC553" s="563">
        <v>0</v>
      </c>
      <c r="AD553" s="563"/>
      <c r="AE553" s="563">
        <v>1657111.2</v>
      </c>
      <c r="AF553" s="564">
        <v>44291</v>
      </c>
      <c r="AG553" s="564">
        <v>46117</v>
      </c>
      <c r="AH553" s="563">
        <v>1657111.2</v>
      </c>
      <c r="AI553" s="565">
        <f t="shared" si="17"/>
        <v>9.8630136986301367E-2</v>
      </c>
      <c r="AJ553" s="565">
        <v>5.0027397260274</v>
      </c>
      <c r="AK553" s="566">
        <v>7.1294999999999997E-2</v>
      </c>
      <c r="AL553" s="567">
        <f t="shared" si="18"/>
        <v>9.8630136986301367E-2</v>
      </c>
      <c r="AM553" s="567">
        <v>5.0027397260274</v>
      </c>
      <c r="AN553" s="568">
        <v>7.1294999999999997E-2</v>
      </c>
      <c r="AO553" s="562" t="s">
        <v>977</v>
      </c>
      <c r="AP553" s="562" t="s">
        <v>978</v>
      </c>
    </row>
    <row r="554" spans="1:42" s="562" customFormat="1" ht="12" x14ac:dyDescent="0.25">
      <c r="A554" s="562" t="s">
        <v>1800</v>
      </c>
      <c r="B554" s="562" t="s">
        <v>1801</v>
      </c>
      <c r="C554" s="562">
        <v>1</v>
      </c>
      <c r="D554" s="562" t="s">
        <v>30</v>
      </c>
      <c r="E554" s="562" t="s">
        <v>958</v>
      </c>
      <c r="F554" s="562" t="s">
        <v>959</v>
      </c>
      <c r="G554" s="562" t="s">
        <v>1727</v>
      </c>
      <c r="H554" s="562" t="s">
        <v>1660</v>
      </c>
      <c r="I554" s="562" t="s">
        <v>1661</v>
      </c>
      <c r="J554" s="562" t="s">
        <v>1662</v>
      </c>
      <c r="K554" s="562" t="s">
        <v>1802</v>
      </c>
      <c r="L554" s="562" t="s">
        <v>964</v>
      </c>
      <c r="M554" s="562" t="s">
        <v>970</v>
      </c>
      <c r="N554" s="562">
        <v>1</v>
      </c>
      <c r="O554" s="562">
        <v>1</v>
      </c>
      <c r="P554" s="562">
        <v>1</v>
      </c>
      <c r="Q554" s="562">
        <v>0</v>
      </c>
      <c r="R554" s="562">
        <v>0</v>
      </c>
      <c r="S554" s="562">
        <v>1</v>
      </c>
      <c r="T554" s="562">
        <v>1</v>
      </c>
      <c r="U554" s="562">
        <v>1</v>
      </c>
      <c r="V554" s="562">
        <v>0</v>
      </c>
      <c r="W554" s="563">
        <v>1025317.35</v>
      </c>
      <c r="X554" s="563">
        <v>0</v>
      </c>
      <c r="Y554" s="563">
        <v>0</v>
      </c>
      <c r="Z554" s="563">
        <v>0</v>
      </c>
      <c r="AA554" s="563">
        <v>0</v>
      </c>
      <c r="AB554" s="563">
        <v>0</v>
      </c>
      <c r="AC554" s="563">
        <v>0</v>
      </c>
      <c r="AD554" s="563"/>
      <c r="AE554" s="563">
        <v>1025317.35</v>
      </c>
      <c r="AF554" s="564">
        <v>44291</v>
      </c>
      <c r="AG554" s="564">
        <v>46117</v>
      </c>
      <c r="AH554" s="563">
        <v>1025317.35</v>
      </c>
      <c r="AI554" s="565">
        <f t="shared" si="17"/>
        <v>9.8630136986301367E-2</v>
      </c>
      <c r="AJ554" s="565">
        <v>5.0027397260274</v>
      </c>
      <c r="AK554" s="566">
        <v>7.1294999999999997E-2</v>
      </c>
      <c r="AL554" s="567">
        <f t="shared" si="18"/>
        <v>9.8630136986301367E-2</v>
      </c>
      <c r="AM554" s="567">
        <v>5.0027397260274</v>
      </c>
      <c r="AN554" s="568">
        <v>7.1294999999999997E-2</v>
      </c>
      <c r="AO554" s="562" t="s">
        <v>977</v>
      </c>
      <c r="AP554" s="562" t="s">
        <v>978</v>
      </c>
    </row>
    <row r="555" spans="1:42" s="562" customFormat="1" ht="12" x14ac:dyDescent="0.25">
      <c r="A555" s="562" t="s">
        <v>1185</v>
      </c>
      <c r="B555" s="562" t="s">
        <v>1186</v>
      </c>
      <c r="C555" s="562">
        <v>1</v>
      </c>
      <c r="D555" s="562" t="s">
        <v>30</v>
      </c>
      <c r="E555" s="562" t="s">
        <v>958</v>
      </c>
      <c r="F555" s="562" t="s">
        <v>959</v>
      </c>
      <c r="G555" s="562" t="s">
        <v>973</v>
      </c>
      <c r="H555" s="562" t="s">
        <v>974</v>
      </c>
      <c r="I555" s="562" t="s">
        <v>975</v>
      </c>
      <c r="J555" s="562" t="s">
        <v>4998</v>
      </c>
      <c r="K555" s="562" t="s">
        <v>976</v>
      </c>
      <c r="L555" s="562" t="s">
        <v>964</v>
      </c>
      <c r="M555" s="562" t="s">
        <v>970</v>
      </c>
      <c r="N555" s="562">
        <v>1</v>
      </c>
      <c r="O555" s="562">
        <v>1</v>
      </c>
      <c r="P555" s="562">
        <v>1</v>
      </c>
      <c r="Q555" s="562">
        <v>1</v>
      </c>
      <c r="R555" s="562">
        <v>1</v>
      </c>
      <c r="S555" s="562">
        <v>1</v>
      </c>
      <c r="T555" s="562">
        <v>0</v>
      </c>
      <c r="U555" s="562">
        <v>0</v>
      </c>
      <c r="V555" s="562">
        <v>0</v>
      </c>
      <c r="W555" s="563">
        <v>883483.46</v>
      </c>
      <c r="X555" s="563">
        <v>0</v>
      </c>
      <c r="Y555" s="563">
        <v>0</v>
      </c>
      <c r="Z555" s="563">
        <v>0</v>
      </c>
      <c r="AA555" s="563">
        <v>0</v>
      </c>
      <c r="AB555" s="563">
        <v>0</v>
      </c>
      <c r="AC555" s="563">
        <v>0</v>
      </c>
      <c r="AD555" s="563"/>
      <c r="AE555" s="563">
        <v>883483.46</v>
      </c>
      <c r="AF555" s="564">
        <v>44291</v>
      </c>
      <c r="AG555" s="564">
        <v>46117</v>
      </c>
      <c r="AH555" s="563">
        <v>883483.46</v>
      </c>
      <c r="AI555" s="565">
        <f t="shared" si="17"/>
        <v>9.8630136986301367E-2</v>
      </c>
      <c r="AJ555" s="565">
        <v>5.0027397260274</v>
      </c>
      <c r="AK555" s="566">
        <v>7.1294999999999997E-2</v>
      </c>
      <c r="AL555" s="567">
        <f t="shared" si="18"/>
        <v>9.8630136986301367E-2</v>
      </c>
      <c r="AM555" s="567">
        <v>5.0027397260274</v>
      </c>
      <c r="AN555" s="568">
        <v>7.1294999999999997E-2</v>
      </c>
      <c r="AO555" s="562" t="s">
        <v>977</v>
      </c>
      <c r="AP555" s="562" t="s">
        <v>978</v>
      </c>
    </row>
    <row r="556" spans="1:42" s="562" customFormat="1" ht="12" x14ac:dyDescent="0.25">
      <c r="A556" s="562" t="s">
        <v>1187</v>
      </c>
      <c r="B556" s="562" t="s">
        <v>1188</v>
      </c>
      <c r="C556" s="562">
        <v>1</v>
      </c>
      <c r="D556" s="562" t="s">
        <v>30</v>
      </c>
      <c r="E556" s="562" t="s">
        <v>958</v>
      </c>
      <c r="F556" s="562" t="s">
        <v>959</v>
      </c>
      <c r="G556" s="562" t="s">
        <v>973</v>
      </c>
      <c r="H556" s="562" t="s">
        <v>974</v>
      </c>
      <c r="I556" s="562" t="s">
        <v>975</v>
      </c>
      <c r="J556" s="562" t="s">
        <v>4998</v>
      </c>
      <c r="K556" s="562" t="s">
        <v>976</v>
      </c>
      <c r="L556" s="562" t="s">
        <v>964</v>
      </c>
      <c r="M556" s="562" t="s">
        <v>970</v>
      </c>
      <c r="N556" s="562">
        <v>1</v>
      </c>
      <c r="O556" s="562">
        <v>1</v>
      </c>
      <c r="P556" s="562">
        <v>1</v>
      </c>
      <c r="Q556" s="562">
        <v>1</v>
      </c>
      <c r="R556" s="562">
        <v>1</v>
      </c>
      <c r="S556" s="562">
        <v>1</v>
      </c>
      <c r="T556" s="562">
        <v>0</v>
      </c>
      <c r="U556" s="562">
        <v>0</v>
      </c>
      <c r="V556" s="562">
        <v>0</v>
      </c>
      <c r="W556" s="563">
        <v>937886.16</v>
      </c>
      <c r="X556" s="563">
        <v>0</v>
      </c>
      <c r="Y556" s="563">
        <v>0</v>
      </c>
      <c r="Z556" s="563">
        <v>0</v>
      </c>
      <c r="AA556" s="563">
        <v>0</v>
      </c>
      <c r="AB556" s="563">
        <v>0</v>
      </c>
      <c r="AC556" s="563">
        <v>0</v>
      </c>
      <c r="AD556" s="563"/>
      <c r="AE556" s="563">
        <v>937886.16</v>
      </c>
      <c r="AF556" s="564">
        <v>44291</v>
      </c>
      <c r="AG556" s="564">
        <v>46117</v>
      </c>
      <c r="AH556" s="563">
        <v>937886.16</v>
      </c>
      <c r="AI556" s="565">
        <f t="shared" si="17"/>
        <v>9.8630136986301367E-2</v>
      </c>
      <c r="AJ556" s="565">
        <v>5.0027397260274</v>
      </c>
      <c r="AK556" s="566">
        <v>7.1294999999999997E-2</v>
      </c>
      <c r="AL556" s="567">
        <f t="shared" si="18"/>
        <v>9.8630136986301367E-2</v>
      </c>
      <c r="AM556" s="567">
        <v>5.0027397260274</v>
      </c>
      <c r="AN556" s="568">
        <v>7.1294999999999997E-2</v>
      </c>
      <c r="AO556" s="562" t="s">
        <v>977</v>
      </c>
      <c r="AP556" s="562" t="s">
        <v>978</v>
      </c>
    </row>
    <row r="557" spans="1:42" s="562" customFormat="1" ht="12" x14ac:dyDescent="0.25">
      <c r="A557" s="562" t="s">
        <v>1189</v>
      </c>
      <c r="B557" s="562" t="s">
        <v>1190</v>
      </c>
      <c r="C557" s="562">
        <v>1</v>
      </c>
      <c r="D557" s="562" t="s">
        <v>30</v>
      </c>
      <c r="E557" s="562" t="s">
        <v>958</v>
      </c>
      <c r="F557" s="562" t="s">
        <v>959</v>
      </c>
      <c r="G557" s="562" t="s">
        <v>973</v>
      </c>
      <c r="H557" s="562" t="s">
        <v>974</v>
      </c>
      <c r="I557" s="562" t="s">
        <v>975</v>
      </c>
      <c r="J557" s="562" t="s">
        <v>4998</v>
      </c>
      <c r="K557" s="562" t="s">
        <v>976</v>
      </c>
      <c r="L557" s="562" t="s">
        <v>964</v>
      </c>
      <c r="M557" s="562" t="s">
        <v>970</v>
      </c>
      <c r="N557" s="562">
        <v>1</v>
      </c>
      <c r="O557" s="562">
        <v>1</v>
      </c>
      <c r="P557" s="562">
        <v>1</v>
      </c>
      <c r="Q557" s="562">
        <v>1</v>
      </c>
      <c r="R557" s="562">
        <v>1</v>
      </c>
      <c r="S557" s="562">
        <v>1</v>
      </c>
      <c r="T557" s="562">
        <v>0</v>
      </c>
      <c r="U557" s="562">
        <v>0</v>
      </c>
      <c r="V557" s="562">
        <v>0</v>
      </c>
      <c r="W557" s="563">
        <v>914591.86</v>
      </c>
      <c r="X557" s="563">
        <v>0</v>
      </c>
      <c r="Y557" s="563">
        <v>0</v>
      </c>
      <c r="Z557" s="563">
        <v>0</v>
      </c>
      <c r="AA557" s="563">
        <v>0</v>
      </c>
      <c r="AB557" s="563">
        <v>0</v>
      </c>
      <c r="AC557" s="563">
        <v>0</v>
      </c>
      <c r="AD557" s="563"/>
      <c r="AE557" s="563">
        <v>914591.86</v>
      </c>
      <c r="AF557" s="564">
        <v>44291</v>
      </c>
      <c r="AG557" s="564">
        <v>46117</v>
      </c>
      <c r="AH557" s="563">
        <v>914591.86</v>
      </c>
      <c r="AI557" s="565">
        <f t="shared" si="17"/>
        <v>9.8630136986301367E-2</v>
      </c>
      <c r="AJ557" s="565">
        <v>5.0027397260274</v>
      </c>
      <c r="AK557" s="566">
        <v>7.1294999999999997E-2</v>
      </c>
      <c r="AL557" s="567">
        <f t="shared" si="18"/>
        <v>9.8630136986301367E-2</v>
      </c>
      <c r="AM557" s="567">
        <v>5.0027397260274</v>
      </c>
      <c r="AN557" s="568">
        <v>7.1294999999999997E-2</v>
      </c>
      <c r="AO557" s="562" t="s">
        <v>977</v>
      </c>
      <c r="AP557" s="562" t="s">
        <v>978</v>
      </c>
    </row>
    <row r="558" spans="1:42" s="562" customFormat="1" ht="12" x14ac:dyDescent="0.25">
      <c r="A558" s="562" t="s">
        <v>1191</v>
      </c>
      <c r="B558" s="562" t="s">
        <v>1192</v>
      </c>
      <c r="C558" s="562">
        <v>1</v>
      </c>
      <c r="D558" s="562" t="s">
        <v>30</v>
      </c>
      <c r="E558" s="562" t="s">
        <v>958</v>
      </c>
      <c r="F558" s="562" t="s">
        <v>959</v>
      </c>
      <c r="G558" s="562" t="s">
        <v>973</v>
      </c>
      <c r="H558" s="562" t="s">
        <v>974</v>
      </c>
      <c r="I558" s="562" t="s">
        <v>975</v>
      </c>
      <c r="J558" s="562" t="s">
        <v>4998</v>
      </c>
      <c r="K558" s="562" t="s">
        <v>976</v>
      </c>
      <c r="L558" s="562" t="s">
        <v>964</v>
      </c>
      <c r="M558" s="562" t="s">
        <v>970</v>
      </c>
      <c r="N558" s="562">
        <v>1</v>
      </c>
      <c r="O558" s="562">
        <v>1</v>
      </c>
      <c r="P558" s="562">
        <v>1</v>
      </c>
      <c r="Q558" s="562">
        <v>1</v>
      </c>
      <c r="R558" s="562">
        <v>1</v>
      </c>
      <c r="S558" s="562">
        <v>1</v>
      </c>
      <c r="T558" s="562">
        <v>0</v>
      </c>
      <c r="U558" s="562">
        <v>0</v>
      </c>
      <c r="V558" s="562">
        <v>0</v>
      </c>
      <c r="W558" s="563">
        <v>406652.05</v>
      </c>
      <c r="X558" s="563">
        <v>0</v>
      </c>
      <c r="Y558" s="563">
        <v>0</v>
      </c>
      <c r="Z558" s="563">
        <v>0</v>
      </c>
      <c r="AA558" s="563">
        <v>0</v>
      </c>
      <c r="AB558" s="563">
        <v>0</v>
      </c>
      <c r="AC558" s="563">
        <v>0</v>
      </c>
      <c r="AD558" s="563"/>
      <c r="AE558" s="563">
        <v>406652.05</v>
      </c>
      <c r="AF558" s="564">
        <v>44291</v>
      </c>
      <c r="AG558" s="564">
        <v>46117</v>
      </c>
      <c r="AH558" s="563">
        <v>406652.05</v>
      </c>
      <c r="AI558" s="565">
        <f t="shared" si="17"/>
        <v>9.8630136986301367E-2</v>
      </c>
      <c r="AJ558" s="565">
        <v>5.0027397260274</v>
      </c>
      <c r="AK558" s="566">
        <v>7.1294999999999997E-2</v>
      </c>
      <c r="AL558" s="567">
        <f t="shared" si="18"/>
        <v>9.8630136986301367E-2</v>
      </c>
      <c r="AM558" s="567">
        <v>5.0027397260274</v>
      </c>
      <c r="AN558" s="568">
        <v>7.1294999999999997E-2</v>
      </c>
      <c r="AO558" s="562" t="s">
        <v>977</v>
      </c>
      <c r="AP558" s="562" t="s">
        <v>978</v>
      </c>
    </row>
    <row r="559" spans="1:42" s="562" customFormat="1" ht="12" x14ac:dyDescent="0.25">
      <c r="A559" s="562" t="s">
        <v>1193</v>
      </c>
      <c r="B559" s="562" t="s">
        <v>1194</v>
      </c>
      <c r="C559" s="562">
        <v>1</v>
      </c>
      <c r="D559" s="562" t="s">
        <v>30</v>
      </c>
      <c r="E559" s="562" t="s">
        <v>958</v>
      </c>
      <c r="F559" s="562" t="s">
        <v>959</v>
      </c>
      <c r="G559" s="562" t="s">
        <v>973</v>
      </c>
      <c r="H559" s="562" t="s">
        <v>974</v>
      </c>
      <c r="I559" s="562" t="s">
        <v>975</v>
      </c>
      <c r="J559" s="562" t="s">
        <v>4998</v>
      </c>
      <c r="K559" s="562" t="s">
        <v>976</v>
      </c>
      <c r="L559" s="562" t="s">
        <v>964</v>
      </c>
      <c r="M559" s="562" t="s">
        <v>970</v>
      </c>
      <c r="N559" s="562">
        <v>1</v>
      </c>
      <c r="O559" s="562">
        <v>1</v>
      </c>
      <c r="P559" s="562">
        <v>1</v>
      </c>
      <c r="Q559" s="562">
        <v>1</v>
      </c>
      <c r="R559" s="562">
        <v>1</v>
      </c>
      <c r="S559" s="562">
        <v>1</v>
      </c>
      <c r="T559" s="562">
        <v>0</v>
      </c>
      <c r="U559" s="562">
        <v>0</v>
      </c>
      <c r="V559" s="562">
        <v>0</v>
      </c>
      <c r="W559" s="563">
        <v>731588.55</v>
      </c>
      <c r="X559" s="563">
        <v>0</v>
      </c>
      <c r="Y559" s="563">
        <v>0</v>
      </c>
      <c r="Z559" s="563">
        <v>0</v>
      </c>
      <c r="AA559" s="563">
        <v>0</v>
      </c>
      <c r="AB559" s="563">
        <v>0</v>
      </c>
      <c r="AC559" s="563">
        <v>0</v>
      </c>
      <c r="AD559" s="563"/>
      <c r="AE559" s="563">
        <v>731588.55</v>
      </c>
      <c r="AF559" s="564">
        <v>44291</v>
      </c>
      <c r="AG559" s="564">
        <v>46117</v>
      </c>
      <c r="AH559" s="563">
        <v>731588.55</v>
      </c>
      <c r="AI559" s="565">
        <f t="shared" si="17"/>
        <v>9.8630136986301367E-2</v>
      </c>
      <c r="AJ559" s="565">
        <v>5.0027397260274</v>
      </c>
      <c r="AK559" s="566">
        <v>7.1294999999999997E-2</v>
      </c>
      <c r="AL559" s="567">
        <f t="shared" si="18"/>
        <v>9.8630136986301367E-2</v>
      </c>
      <c r="AM559" s="567">
        <v>5.0027397260274</v>
      </c>
      <c r="AN559" s="568">
        <v>7.1294999999999997E-2</v>
      </c>
      <c r="AO559" s="562" t="s">
        <v>977</v>
      </c>
      <c r="AP559" s="562" t="s">
        <v>978</v>
      </c>
    </row>
    <row r="560" spans="1:42" s="562" customFormat="1" ht="12" x14ac:dyDescent="0.25">
      <c r="A560" s="562" t="s">
        <v>1652</v>
      </c>
      <c r="B560" s="562" t="s">
        <v>1653</v>
      </c>
      <c r="C560" s="562">
        <v>5</v>
      </c>
      <c r="D560" s="562" t="s">
        <v>30</v>
      </c>
      <c r="E560" s="562" t="s">
        <v>958</v>
      </c>
      <c r="F560" s="562" t="s">
        <v>959</v>
      </c>
      <c r="G560" s="562" t="s">
        <v>1207</v>
      </c>
      <c r="H560" s="562" t="s">
        <v>974</v>
      </c>
      <c r="I560" s="562" t="s">
        <v>1208</v>
      </c>
      <c r="J560" s="562" t="s">
        <v>4998</v>
      </c>
      <c r="K560" s="562" t="s">
        <v>1209</v>
      </c>
      <c r="L560" s="562" t="s">
        <v>964</v>
      </c>
      <c r="M560" s="562" t="s">
        <v>970</v>
      </c>
      <c r="N560" s="562">
        <v>1</v>
      </c>
      <c r="O560" s="562">
        <v>1</v>
      </c>
      <c r="P560" s="562">
        <v>1</v>
      </c>
      <c r="Q560" s="562">
        <v>1</v>
      </c>
      <c r="R560" s="562">
        <v>1</v>
      </c>
      <c r="S560" s="562">
        <v>1</v>
      </c>
      <c r="T560" s="562">
        <v>0</v>
      </c>
      <c r="U560" s="562">
        <v>0</v>
      </c>
      <c r="V560" s="562">
        <v>0</v>
      </c>
      <c r="W560" s="563">
        <v>103323.75</v>
      </c>
      <c r="X560" s="563">
        <v>0</v>
      </c>
      <c r="Y560" s="563">
        <v>0</v>
      </c>
      <c r="Z560" s="563">
        <v>436.54</v>
      </c>
      <c r="AA560" s="563">
        <v>0</v>
      </c>
      <c r="AB560" s="563">
        <v>0</v>
      </c>
      <c r="AC560" s="563">
        <v>0</v>
      </c>
      <c r="AD560" s="563"/>
      <c r="AE560" s="563">
        <v>103323.75</v>
      </c>
      <c r="AF560" s="564">
        <v>44363</v>
      </c>
      <c r="AG560" s="564">
        <v>46189</v>
      </c>
      <c r="AH560" s="563">
        <v>206647.5</v>
      </c>
      <c r="AI560" s="565">
        <f t="shared" si="17"/>
        <v>0.29589041095890412</v>
      </c>
      <c r="AJ560" s="565">
        <v>5.0027397260274</v>
      </c>
      <c r="AK560" s="566">
        <v>5.0700000000000002E-2</v>
      </c>
      <c r="AL560" s="567">
        <f t="shared" si="18"/>
        <v>0.29589041095890412</v>
      </c>
      <c r="AM560" s="567">
        <v>5.0027397260274</v>
      </c>
      <c r="AN560" s="568">
        <v>5.0700000000000002E-2</v>
      </c>
      <c r="AO560" s="562" t="s">
        <v>977</v>
      </c>
      <c r="AP560" s="562" t="s">
        <v>978</v>
      </c>
    </row>
    <row r="561" spans="1:42" s="562" customFormat="1" ht="12" x14ac:dyDescent="0.25">
      <c r="A561" s="562" t="s">
        <v>1654</v>
      </c>
      <c r="B561" s="562" t="s">
        <v>1653</v>
      </c>
      <c r="C561" s="562">
        <v>6</v>
      </c>
      <c r="D561" s="562" t="s">
        <v>30</v>
      </c>
      <c r="E561" s="562" t="s">
        <v>958</v>
      </c>
      <c r="F561" s="562" t="s">
        <v>959</v>
      </c>
      <c r="G561" s="562" t="s">
        <v>1207</v>
      </c>
      <c r="H561" s="562" t="s">
        <v>974</v>
      </c>
      <c r="I561" s="562" t="s">
        <v>1208</v>
      </c>
      <c r="J561" s="562" t="s">
        <v>4998</v>
      </c>
      <c r="K561" s="562" t="s">
        <v>1209</v>
      </c>
      <c r="L561" s="562" t="s">
        <v>964</v>
      </c>
      <c r="M561" s="562" t="s">
        <v>970</v>
      </c>
      <c r="N561" s="562">
        <v>1</v>
      </c>
      <c r="O561" s="562">
        <v>1</v>
      </c>
      <c r="P561" s="562">
        <v>1</v>
      </c>
      <c r="Q561" s="562">
        <v>1</v>
      </c>
      <c r="R561" s="562">
        <v>1</v>
      </c>
      <c r="S561" s="562">
        <v>1</v>
      </c>
      <c r="T561" s="562">
        <v>0</v>
      </c>
      <c r="U561" s="562">
        <v>0</v>
      </c>
      <c r="V561" s="562">
        <v>0</v>
      </c>
      <c r="W561" s="563">
        <v>216677.5</v>
      </c>
      <c r="X561" s="563">
        <v>0</v>
      </c>
      <c r="Y561" s="563">
        <v>0</v>
      </c>
      <c r="Z561" s="563">
        <v>967.83</v>
      </c>
      <c r="AA561" s="563">
        <v>0</v>
      </c>
      <c r="AB561" s="563">
        <v>0</v>
      </c>
      <c r="AC561" s="563">
        <v>0</v>
      </c>
      <c r="AD561" s="563"/>
      <c r="AE561" s="563">
        <v>216677.5</v>
      </c>
      <c r="AF561" s="564">
        <v>44363</v>
      </c>
      <c r="AG561" s="564">
        <v>46554</v>
      </c>
      <c r="AH561" s="563">
        <v>216677.5</v>
      </c>
      <c r="AI561" s="565">
        <f t="shared" si="17"/>
        <v>1.295890410958904</v>
      </c>
      <c r="AJ561" s="565">
        <v>6.0027397260274</v>
      </c>
      <c r="AK561" s="566">
        <v>5.3600000000000002E-2</v>
      </c>
      <c r="AL561" s="567">
        <f t="shared" si="18"/>
        <v>1.295890410958904</v>
      </c>
      <c r="AM561" s="567">
        <v>6.0027397260274</v>
      </c>
      <c r="AN561" s="568">
        <v>5.3600000000000002E-2</v>
      </c>
      <c r="AO561" s="562" t="s">
        <v>977</v>
      </c>
      <c r="AP561" s="562" t="s">
        <v>978</v>
      </c>
    </row>
    <row r="562" spans="1:42" s="562" customFormat="1" ht="12" x14ac:dyDescent="0.25">
      <c r="A562" s="562" t="s">
        <v>1655</v>
      </c>
      <c r="B562" s="562" t="s">
        <v>1653</v>
      </c>
      <c r="C562" s="562">
        <v>7</v>
      </c>
      <c r="D562" s="562" t="s">
        <v>30</v>
      </c>
      <c r="E562" s="562" t="s">
        <v>958</v>
      </c>
      <c r="F562" s="562" t="s">
        <v>959</v>
      </c>
      <c r="G562" s="562" t="s">
        <v>1207</v>
      </c>
      <c r="H562" s="562" t="s">
        <v>974</v>
      </c>
      <c r="I562" s="562" t="s">
        <v>1208</v>
      </c>
      <c r="J562" s="562" t="s">
        <v>4998</v>
      </c>
      <c r="K562" s="562" t="s">
        <v>1209</v>
      </c>
      <c r="L562" s="562" t="s">
        <v>964</v>
      </c>
      <c r="M562" s="562" t="s">
        <v>970</v>
      </c>
      <c r="N562" s="562">
        <v>1</v>
      </c>
      <c r="O562" s="562">
        <v>1</v>
      </c>
      <c r="P562" s="562">
        <v>1</v>
      </c>
      <c r="Q562" s="562">
        <v>1</v>
      </c>
      <c r="R562" s="562">
        <v>1</v>
      </c>
      <c r="S562" s="562">
        <v>1</v>
      </c>
      <c r="T562" s="562">
        <v>0</v>
      </c>
      <c r="U562" s="562">
        <v>0</v>
      </c>
      <c r="V562" s="562">
        <v>0</v>
      </c>
      <c r="W562" s="563">
        <v>548847.5</v>
      </c>
      <c r="X562" s="563">
        <v>0</v>
      </c>
      <c r="Y562" s="563">
        <v>0</v>
      </c>
      <c r="Z562" s="563">
        <v>2579.58</v>
      </c>
      <c r="AA562" s="563">
        <v>0</v>
      </c>
      <c r="AB562" s="563">
        <v>0</v>
      </c>
      <c r="AC562" s="563">
        <v>0</v>
      </c>
      <c r="AD562" s="563"/>
      <c r="AE562" s="563">
        <v>548847.5</v>
      </c>
      <c r="AF562" s="564">
        <v>44363</v>
      </c>
      <c r="AG562" s="564">
        <v>46920</v>
      </c>
      <c r="AH562" s="563">
        <v>548847.5</v>
      </c>
      <c r="AI562" s="565">
        <f t="shared" si="17"/>
        <v>2.2986301369863016</v>
      </c>
      <c r="AJ562" s="565">
        <v>7.0054794520547903</v>
      </c>
      <c r="AK562" s="566">
        <v>5.6399999999999999E-2</v>
      </c>
      <c r="AL562" s="567">
        <f t="shared" si="18"/>
        <v>2.2986301369863016</v>
      </c>
      <c r="AM562" s="567">
        <v>7.0054794520547903</v>
      </c>
      <c r="AN562" s="568">
        <v>5.6399999999999999E-2</v>
      </c>
      <c r="AO562" s="562" t="s">
        <v>977</v>
      </c>
      <c r="AP562" s="562" t="s">
        <v>978</v>
      </c>
    </row>
    <row r="563" spans="1:42" s="562" customFormat="1" ht="12" x14ac:dyDescent="0.25">
      <c r="A563" s="562" t="s">
        <v>1656</v>
      </c>
      <c r="B563" s="562" t="s">
        <v>1653</v>
      </c>
      <c r="C563" s="562">
        <v>8</v>
      </c>
      <c r="D563" s="562" t="s">
        <v>30</v>
      </c>
      <c r="E563" s="562" t="s">
        <v>958</v>
      </c>
      <c r="F563" s="562" t="s">
        <v>959</v>
      </c>
      <c r="G563" s="562" t="s">
        <v>1207</v>
      </c>
      <c r="H563" s="562" t="s">
        <v>974</v>
      </c>
      <c r="I563" s="562" t="s">
        <v>1208</v>
      </c>
      <c r="J563" s="562" t="s">
        <v>4998</v>
      </c>
      <c r="K563" s="562" t="s">
        <v>1209</v>
      </c>
      <c r="L563" s="562" t="s">
        <v>964</v>
      </c>
      <c r="M563" s="562" t="s">
        <v>970</v>
      </c>
      <c r="N563" s="562">
        <v>1</v>
      </c>
      <c r="O563" s="562">
        <v>1</v>
      </c>
      <c r="P563" s="562">
        <v>1</v>
      </c>
      <c r="Q563" s="562">
        <v>1</v>
      </c>
      <c r="R563" s="562">
        <v>1</v>
      </c>
      <c r="S563" s="562">
        <v>1</v>
      </c>
      <c r="T563" s="562">
        <v>0</v>
      </c>
      <c r="U563" s="562">
        <v>0</v>
      </c>
      <c r="V563" s="562">
        <v>0</v>
      </c>
      <c r="W563" s="563">
        <v>402527.5</v>
      </c>
      <c r="X563" s="563">
        <v>0</v>
      </c>
      <c r="Y563" s="563">
        <v>0</v>
      </c>
      <c r="Z563" s="563">
        <v>1989.16</v>
      </c>
      <c r="AA563" s="563">
        <v>0</v>
      </c>
      <c r="AB563" s="563">
        <v>0</v>
      </c>
      <c r="AC563" s="563">
        <v>0</v>
      </c>
      <c r="AD563" s="563"/>
      <c r="AE563" s="563">
        <v>402527.5</v>
      </c>
      <c r="AF563" s="564">
        <v>44363</v>
      </c>
      <c r="AG563" s="564">
        <v>47285</v>
      </c>
      <c r="AH563" s="563">
        <v>402527.5</v>
      </c>
      <c r="AI563" s="565">
        <f t="shared" si="17"/>
        <v>3.2986301369863016</v>
      </c>
      <c r="AJ563" s="565">
        <v>8.0054794520547894</v>
      </c>
      <c r="AK563" s="566">
        <v>5.9299999999999999E-2</v>
      </c>
      <c r="AL563" s="567">
        <f t="shared" si="18"/>
        <v>3.2986301369863016</v>
      </c>
      <c r="AM563" s="567">
        <v>8.0054794520547894</v>
      </c>
      <c r="AN563" s="568">
        <v>5.9299999999999999E-2</v>
      </c>
      <c r="AO563" s="562" t="s">
        <v>977</v>
      </c>
      <c r="AP563" s="562" t="s">
        <v>978</v>
      </c>
    </row>
    <row r="564" spans="1:42" s="562" customFormat="1" ht="12" x14ac:dyDescent="0.25">
      <c r="A564" s="562" t="s">
        <v>1657</v>
      </c>
      <c r="B564" s="562" t="s">
        <v>1653</v>
      </c>
      <c r="C564" s="562">
        <v>9</v>
      </c>
      <c r="D564" s="562" t="s">
        <v>30</v>
      </c>
      <c r="E564" s="562" t="s">
        <v>958</v>
      </c>
      <c r="F564" s="562" t="s">
        <v>959</v>
      </c>
      <c r="G564" s="562" t="s">
        <v>1207</v>
      </c>
      <c r="H564" s="562" t="s">
        <v>974</v>
      </c>
      <c r="I564" s="562" t="s">
        <v>1208</v>
      </c>
      <c r="J564" s="562" t="s">
        <v>4998</v>
      </c>
      <c r="K564" s="562" t="s">
        <v>1209</v>
      </c>
      <c r="L564" s="562" t="s">
        <v>964</v>
      </c>
      <c r="M564" s="562" t="s">
        <v>970</v>
      </c>
      <c r="N564" s="562">
        <v>1</v>
      </c>
      <c r="O564" s="562">
        <v>1</v>
      </c>
      <c r="P564" s="562">
        <v>1</v>
      </c>
      <c r="Q564" s="562">
        <v>1</v>
      </c>
      <c r="R564" s="562">
        <v>1</v>
      </c>
      <c r="S564" s="562">
        <v>1</v>
      </c>
      <c r="T564" s="562">
        <v>0</v>
      </c>
      <c r="U564" s="562">
        <v>0</v>
      </c>
      <c r="V564" s="562">
        <v>0</v>
      </c>
      <c r="W564" s="563">
        <v>74340</v>
      </c>
      <c r="X564" s="563">
        <v>0</v>
      </c>
      <c r="Y564" s="563">
        <v>0</v>
      </c>
      <c r="Z564" s="563">
        <v>384.71</v>
      </c>
      <c r="AA564" s="563">
        <v>0</v>
      </c>
      <c r="AB564" s="563">
        <v>0</v>
      </c>
      <c r="AC564" s="563">
        <v>0</v>
      </c>
      <c r="AD564" s="563"/>
      <c r="AE564" s="563">
        <v>74340</v>
      </c>
      <c r="AF564" s="564">
        <v>44363</v>
      </c>
      <c r="AG564" s="564">
        <v>47650</v>
      </c>
      <c r="AH564" s="563">
        <v>74340</v>
      </c>
      <c r="AI564" s="565">
        <f t="shared" si="17"/>
        <v>4.2986301369863016</v>
      </c>
      <c r="AJ564" s="565">
        <v>9.0054794520547894</v>
      </c>
      <c r="AK564" s="566">
        <v>6.2100000000000002E-2</v>
      </c>
      <c r="AL564" s="567">
        <f t="shared" si="18"/>
        <v>4.2986301369863016</v>
      </c>
      <c r="AM564" s="567">
        <v>9.0054794520547894</v>
      </c>
      <c r="AN564" s="568">
        <v>6.2100000000000002E-2</v>
      </c>
      <c r="AO564" s="562" t="s">
        <v>977</v>
      </c>
      <c r="AP564" s="562" t="s">
        <v>978</v>
      </c>
    </row>
    <row r="565" spans="1:42" s="562" customFormat="1" ht="12" x14ac:dyDescent="0.25">
      <c r="A565" s="562" t="s">
        <v>1195</v>
      </c>
      <c r="B565" s="562" t="s">
        <v>1196</v>
      </c>
      <c r="C565" s="562">
        <v>1</v>
      </c>
      <c r="D565" s="562" t="s">
        <v>30</v>
      </c>
      <c r="E565" s="562" t="s">
        <v>958</v>
      </c>
      <c r="F565" s="562" t="s">
        <v>959</v>
      </c>
      <c r="G565" s="562" t="s">
        <v>973</v>
      </c>
      <c r="H565" s="562" t="s">
        <v>974</v>
      </c>
      <c r="I565" s="562" t="s">
        <v>975</v>
      </c>
      <c r="J565" s="562" t="s">
        <v>4998</v>
      </c>
      <c r="K565" s="562" t="s">
        <v>976</v>
      </c>
      <c r="L565" s="562" t="s">
        <v>964</v>
      </c>
      <c r="M565" s="562" t="s">
        <v>970</v>
      </c>
      <c r="N565" s="562">
        <v>1</v>
      </c>
      <c r="O565" s="562">
        <v>1</v>
      </c>
      <c r="P565" s="562">
        <v>1</v>
      </c>
      <c r="Q565" s="562">
        <v>1</v>
      </c>
      <c r="R565" s="562">
        <v>1</v>
      </c>
      <c r="S565" s="562">
        <v>1</v>
      </c>
      <c r="T565" s="562">
        <v>0</v>
      </c>
      <c r="U565" s="562">
        <v>0</v>
      </c>
      <c r="V565" s="562">
        <v>0</v>
      </c>
      <c r="W565" s="563">
        <v>576488.34</v>
      </c>
      <c r="X565" s="563">
        <v>0</v>
      </c>
      <c r="Y565" s="563">
        <v>0</v>
      </c>
      <c r="Z565" s="563">
        <v>0</v>
      </c>
      <c r="AA565" s="563">
        <v>0</v>
      </c>
      <c r="AB565" s="563">
        <v>0</v>
      </c>
      <c r="AC565" s="563">
        <v>0</v>
      </c>
      <c r="AD565" s="563"/>
      <c r="AE565" s="563">
        <v>576488.34</v>
      </c>
      <c r="AF565" s="564">
        <v>44291</v>
      </c>
      <c r="AG565" s="564">
        <v>46117</v>
      </c>
      <c r="AH565" s="563">
        <v>576488.34</v>
      </c>
      <c r="AI565" s="565">
        <f t="shared" si="17"/>
        <v>9.8630136986301367E-2</v>
      </c>
      <c r="AJ565" s="565">
        <v>5.0027397260274</v>
      </c>
      <c r="AK565" s="566">
        <v>7.1294999999999997E-2</v>
      </c>
      <c r="AL565" s="567">
        <f t="shared" si="18"/>
        <v>9.8630136986301367E-2</v>
      </c>
      <c r="AM565" s="567">
        <v>5.0027397260274</v>
      </c>
      <c r="AN565" s="568">
        <v>7.1294999999999997E-2</v>
      </c>
      <c r="AO565" s="562" t="s">
        <v>977</v>
      </c>
      <c r="AP565" s="562" t="s">
        <v>978</v>
      </c>
    </row>
    <row r="566" spans="1:42" s="562" customFormat="1" ht="12" x14ac:dyDescent="0.25">
      <c r="A566" s="562" t="s">
        <v>1197</v>
      </c>
      <c r="B566" s="562" t="s">
        <v>1198</v>
      </c>
      <c r="C566" s="562">
        <v>1</v>
      </c>
      <c r="D566" s="562" t="s">
        <v>30</v>
      </c>
      <c r="E566" s="562" t="s">
        <v>958</v>
      </c>
      <c r="F566" s="562" t="s">
        <v>959</v>
      </c>
      <c r="G566" s="562" t="s">
        <v>973</v>
      </c>
      <c r="H566" s="562" t="s">
        <v>974</v>
      </c>
      <c r="I566" s="562" t="s">
        <v>975</v>
      </c>
      <c r="J566" s="562" t="s">
        <v>4998</v>
      </c>
      <c r="K566" s="562" t="s">
        <v>976</v>
      </c>
      <c r="L566" s="562" t="s">
        <v>964</v>
      </c>
      <c r="M566" s="562" t="s">
        <v>970</v>
      </c>
      <c r="N566" s="562">
        <v>1</v>
      </c>
      <c r="O566" s="562">
        <v>1</v>
      </c>
      <c r="P566" s="562">
        <v>1</v>
      </c>
      <c r="Q566" s="562">
        <v>1</v>
      </c>
      <c r="R566" s="562">
        <v>1</v>
      </c>
      <c r="S566" s="562">
        <v>1</v>
      </c>
      <c r="T566" s="562">
        <v>0</v>
      </c>
      <c r="U566" s="562">
        <v>0</v>
      </c>
      <c r="V566" s="562">
        <v>0</v>
      </c>
      <c r="W566" s="563">
        <v>609111.47</v>
      </c>
      <c r="X566" s="563">
        <v>0</v>
      </c>
      <c r="Y566" s="563">
        <v>0</v>
      </c>
      <c r="Z566" s="563">
        <v>0</v>
      </c>
      <c r="AA566" s="563">
        <v>0</v>
      </c>
      <c r="AB566" s="563">
        <v>0</v>
      </c>
      <c r="AC566" s="563">
        <v>0</v>
      </c>
      <c r="AD566" s="563"/>
      <c r="AE566" s="563">
        <v>609111.47</v>
      </c>
      <c r="AF566" s="564">
        <v>44291</v>
      </c>
      <c r="AG566" s="564">
        <v>46117</v>
      </c>
      <c r="AH566" s="563">
        <v>609111.47</v>
      </c>
      <c r="AI566" s="565">
        <f t="shared" si="17"/>
        <v>9.8630136986301367E-2</v>
      </c>
      <c r="AJ566" s="565">
        <v>5.0027397260274</v>
      </c>
      <c r="AK566" s="566">
        <v>7.1294999999999997E-2</v>
      </c>
      <c r="AL566" s="567">
        <f t="shared" si="18"/>
        <v>9.8630136986301367E-2</v>
      </c>
      <c r="AM566" s="567">
        <v>5.0027397260274</v>
      </c>
      <c r="AN566" s="568">
        <v>7.1294999999999997E-2</v>
      </c>
      <c r="AO566" s="562" t="s">
        <v>977</v>
      </c>
      <c r="AP566" s="562" t="s">
        <v>978</v>
      </c>
    </row>
    <row r="567" spans="1:42" s="562" customFormat="1" ht="12" x14ac:dyDescent="0.25">
      <c r="A567" s="562" t="s">
        <v>1199</v>
      </c>
      <c r="B567" s="562" t="s">
        <v>1200</v>
      </c>
      <c r="C567" s="562">
        <v>1</v>
      </c>
      <c r="D567" s="562" t="s">
        <v>30</v>
      </c>
      <c r="E567" s="562" t="s">
        <v>958</v>
      </c>
      <c r="F567" s="562" t="s">
        <v>959</v>
      </c>
      <c r="G567" s="562" t="s">
        <v>973</v>
      </c>
      <c r="H567" s="562" t="s">
        <v>974</v>
      </c>
      <c r="I567" s="562" t="s">
        <v>975</v>
      </c>
      <c r="J567" s="562" t="s">
        <v>4998</v>
      </c>
      <c r="K567" s="562" t="s">
        <v>976</v>
      </c>
      <c r="L567" s="562" t="s">
        <v>964</v>
      </c>
      <c r="M567" s="562" t="s">
        <v>970</v>
      </c>
      <c r="N567" s="562">
        <v>1</v>
      </c>
      <c r="O567" s="562">
        <v>1</v>
      </c>
      <c r="P567" s="562">
        <v>1</v>
      </c>
      <c r="Q567" s="562">
        <v>1</v>
      </c>
      <c r="R567" s="562">
        <v>1</v>
      </c>
      <c r="S567" s="562">
        <v>1</v>
      </c>
      <c r="T567" s="562">
        <v>0</v>
      </c>
      <c r="U567" s="562">
        <v>0</v>
      </c>
      <c r="V567" s="562">
        <v>0</v>
      </c>
      <c r="W567" s="563">
        <v>366628.74</v>
      </c>
      <c r="X567" s="563">
        <v>0</v>
      </c>
      <c r="Y567" s="563">
        <v>0</v>
      </c>
      <c r="Z567" s="563">
        <v>0</v>
      </c>
      <c r="AA567" s="563">
        <v>0</v>
      </c>
      <c r="AB567" s="563">
        <v>0</v>
      </c>
      <c r="AC567" s="563">
        <v>0</v>
      </c>
      <c r="AD567" s="563"/>
      <c r="AE567" s="563">
        <v>366628.74</v>
      </c>
      <c r="AF567" s="564">
        <v>44291</v>
      </c>
      <c r="AG567" s="564">
        <v>46117</v>
      </c>
      <c r="AH567" s="563">
        <v>366628.74</v>
      </c>
      <c r="AI567" s="565">
        <f t="shared" si="17"/>
        <v>9.8630136986301367E-2</v>
      </c>
      <c r="AJ567" s="565">
        <v>5.0027397260274</v>
      </c>
      <c r="AK567" s="566">
        <v>7.1294999999999997E-2</v>
      </c>
      <c r="AL567" s="567">
        <f t="shared" si="18"/>
        <v>9.8630136986301367E-2</v>
      </c>
      <c r="AM567" s="567">
        <v>5.0027397260274</v>
      </c>
      <c r="AN567" s="568">
        <v>7.1294999999999997E-2</v>
      </c>
      <c r="AO567" s="562" t="s">
        <v>977</v>
      </c>
      <c r="AP567" s="562" t="s">
        <v>978</v>
      </c>
    </row>
    <row r="568" spans="1:42" s="562" customFormat="1" ht="12" x14ac:dyDescent="0.25">
      <c r="A568" s="562" t="s">
        <v>1201</v>
      </c>
      <c r="B568" s="562" t="s">
        <v>1202</v>
      </c>
      <c r="C568" s="562">
        <v>1</v>
      </c>
      <c r="D568" s="562" t="s">
        <v>30</v>
      </c>
      <c r="E568" s="562" t="s">
        <v>958</v>
      </c>
      <c r="F568" s="562" t="s">
        <v>959</v>
      </c>
      <c r="G568" s="562" t="s">
        <v>973</v>
      </c>
      <c r="H568" s="562" t="s">
        <v>974</v>
      </c>
      <c r="I568" s="562" t="s">
        <v>975</v>
      </c>
      <c r="J568" s="562" t="s">
        <v>4998</v>
      </c>
      <c r="K568" s="562" t="s">
        <v>976</v>
      </c>
      <c r="L568" s="562" t="s">
        <v>964</v>
      </c>
      <c r="M568" s="562" t="s">
        <v>970</v>
      </c>
      <c r="N568" s="562">
        <v>1</v>
      </c>
      <c r="O568" s="562">
        <v>1</v>
      </c>
      <c r="P568" s="562">
        <v>1</v>
      </c>
      <c r="Q568" s="562">
        <v>1</v>
      </c>
      <c r="R568" s="562">
        <v>1</v>
      </c>
      <c r="S568" s="562">
        <v>1</v>
      </c>
      <c r="T568" s="562">
        <v>0</v>
      </c>
      <c r="U568" s="562">
        <v>0</v>
      </c>
      <c r="V568" s="562">
        <v>0</v>
      </c>
      <c r="W568" s="563">
        <v>1177695.76</v>
      </c>
      <c r="X568" s="563">
        <v>0</v>
      </c>
      <c r="Y568" s="563">
        <v>0</v>
      </c>
      <c r="Z568" s="563">
        <v>0</v>
      </c>
      <c r="AA568" s="563">
        <v>0</v>
      </c>
      <c r="AB568" s="563">
        <v>0</v>
      </c>
      <c r="AC568" s="563">
        <v>0</v>
      </c>
      <c r="AD568" s="563"/>
      <c r="AE568" s="563">
        <v>1177695.76</v>
      </c>
      <c r="AF568" s="564">
        <v>44291</v>
      </c>
      <c r="AG568" s="564">
        <v>46117</v>
      </c>
      <c r="AH568" s="563">
        <v>1177695.76</v>
      </c>
      <c r="AI568" s="565">
        <f t="shared" si="17"/>
        <v>9.8630136986301367E-2</v>
      </c>
      <c r="AJ568" s="565">
        <v>5.0027397260274</v>
      </c>
      <c r="AK568" s="566">
        <v>7.1294999999999997E-2</v>
      </c>
      <c r="AL568" s="567">
        <f t="shared" si="18"/>
        <v>9.8630136986301367E-2</v>
      </c>
      <c r="AM568" s="567">
        <v>5.0027397260274</v>
      </c>
      <c r="AN568" s="568">
        <v>7.1294999999999997E-2</v>
      </c>
      <c r="AO568" s="562" t="s">
        <v>977</v>
      </c>
      <c r="AP568" s="562" t="s">
        <v>978</v>
      </c>
    </row>
    <row r="569" spans="1:42" s="562" customFormat="1" ht="12" x14ac:dyDescent="0.25">
      <c r="A569" s="562" t="s">
        <v>1203</v>
      </c>
      <c r="B569" s="562" t="s">
        <v>1204</v>
      </c>
      <c r="C569" s="562">
        <v>1</v>
      </c>
      <c r="D569" s="562" t="s">
        <v>30</v>
      </c>
      <c r="E569" s="562" t="s">
        <v>958</v>
      </c>
      <c r="F569" s="562" t="s">
        <v>959</v>
      </c>
      <c r="G569" s="562" t="s">
        <v>973</v>
      </c>
      <c r="H569" s="562" t="s">
        <v>974</v>
      </c>
      <c r="I569" s="562" t="s">
        <v>975</v>
      </c>
      <c r="J569" s="562" t="s">
        <v>4998</v>
      </c>
      <c r="K569" s="562" t="s">
        <v>976</v>
      </c>
      <c r="L569" s="562" t="s">
        <v>964</v>
      </c>
      <c r="M569" s="562" t="s">
        <v>970</v>
      </c>
      <c r="N569" s="562">
        <v>1</v>
      </c>
      <c r="O569" s="562">
        <v>1</v>
      </c>
      <c r="P569" s="562">
        <v>1</v>
      </c>
      <c r="Q569" s="562">
        <v>1</v>
      </c>
      <c r="R569" s="562">
        <v>1</v>
      </c>
      <c r="S569" s="562">
        <v>1</v>
      </c>
      <c r="T569" s="562">
        <v>0</v>
      </c>
      <c r="U569" s="562">
        <v>0</v>
      </c>
      <c r="V569" s="562">
        <v>0</v>
      </c>
      <c r="W569" s="563">
        <v>825166.01</v>
      </c>
      <c r="X569" s="563">
        <v>0</v>
      </c>
      <c r="Y569" s="563">
        <v>0</v>
      </c>
      <c r="Z569" s="563">
        <v>0</v>
      </c>
      <c r="AA569" s="563">
        <v>0</v>
      </c>
      <c r="AB569" s="563">
        <v>0</v>
      </c>
      <c r="AC569" s="563">
        <v>0</v>
      </c>
      <c r="AD569" s="563"/>
      <c r="AE569" s="563">
        <v>825166.01</v>
      </c>
      <c r="AF569" s="564">
        <v>44291</v>
      </c>
      <c r="AG569" s="564">
        <v>46117</v>
      </c>
      <c r="AH569" s="563">
        <v>825166.01</v>
      </c>
      <c r="AI569" s="565">
        <f t="shared" si="17"/>
        <v>9.8630136986301367E-2</v>
      </c>
      <c r="AJ569" s="565">
        <v>5.0027397260274</v>
      </c>
      <c r="AK569" s="566">
        <v>7.1294999999999997E-2</v>
      </c>
      <c r="AL569" s="567">
        <f t="shared" si="18"/>
        <v>9.8630136986301367E-2</v>
      </c>
      <c r="AM569" s="567">
        <v>5.0027397260274</v>
      </c>
      <c r="AN569" s="568">
        <v>7.1294999999999997E-2</v>
      </c>
      <c r="AO569" s="562" t="s">
        <v>977</v>
      </c>
      <c r="AP569" s="562" t="s">
        <v>978</v>
      </c>
    </row>
    <row r="570" spans="1:42" s="562" customFormat="1" ht="12" x14ac:dyDescent="0.25">
      <c r="A570" s="562" t="s">
        <v>1857</v>
      </c>
      <c r="B570" s="562" t="s">
        <v>1858</v>
      </c>
      <c r="C570" s="562">
        <v>1</v>
      </c>
      <c r="D570" s="562" t="s">
        <v>30</v>
      </c>
      <c r="E570" s="562" t="s">
        <v>958</v>
      </c>
      <c r="F570" s="562" t="s">
        <v>959</v>
      </c>
      <c r="G570" s="562" t="s">
        <v>973</v>
      </c>
      <c r="H570" s="562" t="s">
        <v>974</v>
      </c>
      <c r="I570" s="562" t="s">
        <v>975</v>
      </c>
      <c r="J570" s="562" t="s">
        <v>4998</v>
      </c>
      <c r="K570" s="562" t="s">
        <v>976</v>
      </c>
      <c r="L570" s="562" t="s">
        <v>964</v>
      </c>
      <c r="M570" s="562" t="s">
        <v>970</v>
      </c>
      <c r="N570" s="562">
        <v>1</v>
      </c>
      <c r="O570" s="562">
        <v>1</v>
      </c>
      <c r="P570" s="562">
        <v>1</v>
      </c>
      <c r="Q570" s="562">
        <v>1</v>
      </c>
      <c r="R570" s="562">
        <v>1</v>
      </c>
      <c r="S570" s="562">
        <v>1</v>
      </c>
      <c r="T570" s="562">
        <v>0</v>
      </c>
      <c r="U570" s="562">
        <v>0</v>
      </c>
      <c r="V570" s="562">
        <v>0</v>
      </c>
      <c r="W570" s="563">
        <v>3555893.6</v>
      </c>
      <c r="X570" s="563">
        <v>0</v>
      </c>
      <c r="Y570" s="563">
        <v>0</v>
      </c>
      <c r="Z570" s="563">
        <v>0</v>
      </c>
      <c r="AA570" s="563">
        <v>0</v>
      </c>
      <c r="AB570" s="563">
        <v>0</v>
      </c>
      <c r="AC570" s="563">
        <v>0</v>
      </c>
      <c r="AD570" s="563"/>
      <c r="AE570" s="563">
        <v>3555893.6</v>
      </c>
      <c r="AF570" s="564">
        <v>44291</v>
      </c>
      <c r="AG570" s="564">
        <v>46117</v>
      </c>
      <c r="AH570" s="563">
        <v>3555893.6</v>
      </c>
      <c r="AI570" s="565">
        <f t="shared" si="17"/>
        <v>9.8630136986301367E-2</v>
      </c>
      <c r="AJ570" s="565">
        <v>5.0027397260274</v>
      </c>
      <c r="AK570" s="566">
        <v>7.1294999999999997E-2</v>
      </c>
      <c r="AL570" s="567">
        <f t="shared" si="18"/>
        <v>9.8630136986301367E-2</v>
      </c>
      <c r="AM570" s="567">
        <v>5.0027397260274</v>
      </c>
      <c r="AN570" s="568">
        <v>7.1294999999999997E-2</v>
      </c>
      <c r="AO570" s="562" t="s">
        <v>977</v>
      </c>
      <c r="AP570" s="562" t="s">
        <v>978</v>
      </c>
    </row>
    <row r="571" spans="1:42" s="562" customFormat="1" ht="12" x14ac:dyDescent="0.25">
      <c r="A571" s="562" t="s">
        <v>1851</v>
      </c>
      <c r="B571" s="562" t="s">
        <v>1852</v>
      </c>
      <c r="C571" s="562">
        <v>1</v>
      </c>
      <c r="D571" s="562" t="s">
        <v>30</v>
      </c>
      <c r="E571" s="562" t="s">
        <v>958</v>
      </c>
      <c r="F571" s="562" t="s">
        <v>959</v>
      </c>
      <c r="G571" s="562" t="s">
        <v>973</v>
      </c>
      <c r="H571" s="562" t="s">
        <v>974</v>
      </c>
      <c r="I571" s="562" t="s">
        <v>975</v>
      </c>
      <c r="J571" s="562" t="s">
        <v>4998</v>
      </c>
      <c r="K571" s="562" t="s">
        <v>976</v>
      </c>
      <c r="L571" s="562" t="s">
        <v>964</v>
      </c>
      <c r="M571" s="562" t="s">
        <v>970</v>
      </c>
      <c r="N571" s="562">
        <v>1</v>
      </c>
      <c r="O571" s="562">
        <v>1</v>
      </c>
      <c r="P571" s="562">
        <v>1</v>
      </c>
      <c r="Q571" s="562">
        <v>1</v>
      </c>
      <c r="R571" s="562">
        <v>1</v>
      </c>
      <c r="S571" s="562">
        <v>1</v>
      </c>
      <c r="T571" s="562">
        <v>0</v>
      </c>
      <c r="U571" s="562">
        <v>0</v>
      </c>
      <c r="V571" s="562">
        <v>0</v>
      </c>
      <c r="W571" s="563">
        <v>91282.02</v>
      </c>
      <c r="X571" s="563">
        <v>0</v>
      </c>
      <c r="Y571" s="563">
        <v>0</v>
      </c>
      <c r="Z571" s="563">
        <v>0</v>
      </c>
      <c r="AA571" s="563">
        <v>0</v>
      </c>
      <c r="AB571" s="563">
        <v>0</v>
      </c>
      <c r="AC571" s="563">
        <v>0</v>
      </c>
      <c r="AD571" s="563"/>
      <c r="AE571" s="563">
        <v>91282.02</v>
      </c>
      <c r="AF571" s="564">
        <v>44291</v>
      </c>
      <c r="AG571" s="564">
        <v>46117</v>
      </c>
      <c r="AH571" s="563">
        <v>91282.02</v>
      </c>
      <c r="AI571" s="565">
        <f t="shared" si="17"/>
        <v>9.8630136986301367E-2</v>
      </c>
      <c r="AJ571" s="565">
        <v>5.0027397260274</v>
      </c>
      <c r="AK571" s="566">
        <v>7.1294999999999997E-2</v>
      </c>
      <c r="AL571" s="567">
        <f t="shared" si="18"/>
        <v>9.8630136986301367E-2</v>
      </c>
      <c r="AM571" s="567">
        <v>5.0027397260274</v>
      </c>
      <c r="AN571" s="568">
        <v>7.1294999999999997E-2</v>
      </c>
      <c r="AO571" s="562" t="s">
        <v>977</v>
      </c>
      <c r="AP571" s="562" t="s">
        <v>978</v>
      </c>
    </row>
    <row r="572" spans="1:42" s="562" customFormat="1" ht="12" x14ac:dyDescent="0.25">
      <c r="A572" s="562" t="s">
        <v>1853</v>
      </c>
      <c r="B572" s="562" t="s">
        <v>1854</v>
      </c>
      <c r="C572" s="562">
        <v>1</v>
      </c>
      <c r="D572" s="562" t="s">
        <v>30</v>
      </c>
      <c r="E572" s="562" t="s">
        <v>958</v>
      </c>
      <c r="F572" s="562" t="s">
        <v>959</v>
      </c>
      <c r="G572" s="562" t="s">
        <v>973</v>
      </c>
      <c r="H572" s="562" t="s">
        <v>974</v>
      </c>
      <c r="I572" s="562" t="s">
        <v>975</v>
      </c>
      <c r="J572" s="562" t="s">
        <v>4998</v>
      </c>
      <c r="K572" s="562" t="s">
        <v>976</v>
      </c>
      <c r="L572" s="562" t="s">
        <v>964</v>
      </c>
      <c r="M572" s="562" t="s">
        <v>970</v>
      </c>
      <c r="N572" s="562">
        <v>1</v>
      </c>
      <c r="O572" s="562">
        <v>1</v>
      </c>
      <c r="P572" s="562">
        <v>1</v>
      </c>
      <c r="Q572" s="562">
        <v>1</v>
      </c>
      <c r="R572" s="562">
        <v>1</v>
      </c>
      <c r="S572" s="562">
        <v>1</v>
      </c>
      <c r="T572" s="562">
        <v>0</v>
      </c>
      <c r="U572" s="562">
        <v>0</v>
      </c>
      <c r="V572" s="562">
        <v>0</v>
      </c>
      <c r="W572" s="563">
        <v>80356.710000000006</v>
      </c>
      <c r="X572" s="563">
        <v>0</v>
      </c>
      <c r="Y572" s="563">
        <v>0</v>
      </c>
      <c r="Z572" s="563">
        <v>0</v>
      </c>
      <c r="AA572" s="563">
        <v>0</v>
      </c>
      <c r="AB572" s="563">
        <v>0</v>
      </c>
      <c r="AC572" s="563">
        <v>0</v>
      </c>
      <c r="AD572" s="563"/>
      <c r="AE572" s="563">
        <v>80356.710000000006</v>
      </c>
      <c r="AF572" s="564">
        <v>44291</v>
      </c>
      <c r="AG572" s="564">
        <v>46117</v>
      </c>
      <c r="AH572" s="563">
        <v>80356.710000000006</v>
      </c>
      <c r="AI572" s="565">
        <f t="shared" si="17"/>
        <v>9.8630136986301367E-2</v>
      </c>
      <c r="AJ572" s="565">
        <v>5.0027397260274</v>
      </c>
      <c r="AK572" s="566">
        <v>7.1294999999999997E-2</v>
      </c>
      <c r="AL572" s="567">
        <f t="shared" si="18"/>
        <v>9.8630136986301367E-2</v>
      </c>
      <c r="AM572" s="567">
        <v>5.0027397260274</v>
      </c>
      <c r="AN572" s="568">
        <v>7.1294999999999997E-2</v>
      </c>
      <c r="AO572" s="562" t="s">
        <v>977</v>
      </c>
      <c r="AP572" s="562" t="s">
        <v>978</v>
      </c>
    </row>
    <row r="573" spans="1:42" s="562" customFormat="1" ht="12" x14ac:dyDescent="0.25">
      <c r="A573" s="562" t="s">
        <v>1855</v>
      </c>
      <c r="B573" s="562" t="s">
        <v>1856</v>
      </c>
      <c r="C573" s="562">
        <v>1</v>
      </c>
      <c r="D573" s="562" t="s">
        <v>30</v>
      </c>
      <c r="E573" s="562" t="s">
        <v>958</v>
      </c>
      <c r="F573" s="562" t="s">
        <v>959</v>
      </c>
      <c r="G573" s="562" t="s">
        <v>973</v>
      </c>
      <c r="H573" s="562" t="s">
        <v>974</v>
      </c>
      <c r="I573" s="562" t="s">
        <v>975</v>
      </c>
      <c r="J573" s="562" t="s">
        <v>4998</v>
      </c>
      <c r="K573" s="562" t="s">
        <v>976</v>
      </c>
      <c r="L573" s="562" t="s">
        <v>964</v>
      </c>
      <c r="M573" s="562" t="s">
        <v>970</v>
      </c>
      <c r="N573" s="562">
        <v>1</v>
      </c>
      <c r="O573" s="562">
        <v>1</v>
      </c>
      <c r="P573" s="562">
        <v>1</v>
      </c>
      <c r="Q573" s="562">
        <v>1</v>
      </c>
      <c r="R573" s="562">
        <v>1</v>
      </c>
      <c r="S573" s="562">
        <v>1</v>
      </c>
      <c r="T573" s="562">
        <v>0</v>
      </c>
      <c r="U573" s="562">
        <v>0</v>
      </c>
      <c r="V573" s="562">
        <v>0</v>
      </c>
      <c r="W573" s="563">
        <v>1046714.93</v>
      </c>
      <c r="X573" s="563">
        <v>0</v>
      </c>
      <c r="Y573" s="563">
        <v>0</v>
      </c>
      <c r="Z573" s="563">
        <v>0</v>
      </c>
      <c r="AA573" s="563">
        <v>0</v>
      </c>
      <c r="AB573" s="563">
        <v>0</v>
      </c>
      <c r="AC573" s="563">
        <v>0</v>
      </c>
      <c r="AD573" s="563"/>
      <c r="AE573" s="563">
        <v>1046714.93</v>
      </c>
      <c r="AF573" s="564">
        <v>44291</v>
      </c>
      <c r="AG573" s="564">
        <v>46117</v>
      </c>
      <c r="AH573" s="563">
        <v>1046714.93</v>
      </c>
      <c r="AI573" s="565">
        <f t="shared" si="17"/>
        <v>9.8630136986301367E-2</v>
      </c>
      <c r="AJ573" s="565">
        <v>5.0027397260274</v>
      </c>
      <c r="AK573" s="566">
        <v>7.1294999999999997E-2</v>
      </c>
      <c r="AL573" s="567">
        <f t="shared" si="18"/>
        <v>9.8630136986301367E-2</v>
      </c>
      <c r="AM573" s="567">
        <v>5.0027397260274</v>
      </c>
      <c r="AN573" s="568">
        <v>7.1294999999999997E-2</v>
      </c>
      <c r="AO573" s="562" t="s">
        <v>977</v>
      </c>
      <c r="AP573" s="562" t="s">
        <v>978</v>
      </c>
    </row>
    <row r="574" spans="1:42" s="562" customFormat="1" ht="12" x14ac:dyDescent="0.25">
      <c r="A574" s="562" t="s">
        <v>1859</v>
      </c>
      <c r="B574" s="562" t="s">
        <v>1860</v>
      </c>
      <c r="C574" s="562">
        <v>1</v>
      </c>
      <c r="D574" s="562" t="s">
        <v>30</v>
      </c>
      <c r="E574" s="562" t="s">
        <v>958</v>
      </c>
      <c r="F574" s="562" t="s">
        <v>959</v>
      </c>
      <c r="G574" s="562" t="s">
        <v>973</v>
      </c>
      <c r="H574" s="562" t="s">
        <v>974</v>
      </c>
      <c r="I574" s="562" t="s">
        <v>975</v>
      </c>
      <c r="J574" s="562" t="s">
        <v>4998</v>
      </c>
      <c r="K574" s="562" t="s">
        <v>976</v>
      </c>
      <c r="L574" s="562" t="s">
        <v>964</v>
      </c>
      <c r="M574" s="562" t="s">
        <v>970</v>
      </c>
      <c r="N574" s="562">
        <v>1</v>
      </c>
      <c r="O574" s="562">
        <v>1</v>
      </c>
      <c r="P574" s="562">
        <v>1</v>
      </c>
      <c r="Q574" s="562">
        <v>1</v>
      </c>
      <c r="R574" s="562">
        <v>1</v>
      </c>
      <c r="S574" s="562">
        <v>1</v>
      </c>
      <c r="T574" s="562">
        <v>0</v>
      </c>
      <c r="U574" s="562">
        <v>0</v>
      </c>
      <c r="V574" s="562">
        <v>0</v>
      </c>
      <c r="W574" s="563">
        <v>1850375.09</v>
      </c>
      <c r="X574" s="563">
        <v>0</v>
      </c>
      <c r="Y574" s="563">
        <v>0</v>
      </c>
      <c r="Z574" s="563">
        <v>0</v>
      </c>
      <c r="AA574" s="563">
        <v>0</v>
      </c>
      <c r="AB574" s="563">
        <v>0</v>
      </c>
      <c r="AC574" s="563">
        <v>0</v>
      </c>
      <c r="AD574" s="563"/>
      <c r="AE574" s="563">
        <v>1850375.09</v>
      </c>
      <c r="AF574" s="564">
        <v>44291</v>
      </c>
      <c r="AG574" s="564">
        <v>46117</v>
      </c>
      <c r="AH574" s="563">
        <v>1850375.09</v>
      </c>
      <c r="AI574" s="565">
        <f t="shared" si="17"/>
        <v>9.8630136986301367E-2</v>
      </c>
      <c r="AJ574" s="565">
        <v>5.0027397260274</v>
      </c>
      <c r="AK574" s="566">
        <v>7.1294999999999997E-2</v>
      </c>
      <c r="AL574" s="567">
        <f t="shared" si="18"/>
        <v>9.8630136986301367E-2</v>
      </c>
      <c r="AM574" s="567">
        <v>5.0027397260274</v>
      </c>
      <c r="AN574" s="568">
        <v>7.1294999999999997E-2</v>
      </c>
      <c r="AO574" s="562" t="s">
        <v>977</v>
      </c>
      <c r="AP574" s="562" t="s">
        <v>978</v>
      </c>
    </row>
    <row r="575" spans="1:42" s="562" customFormat="1" ht="12" x14ac:dyDescent="0.25">
      <c r="A575" s="562" t="s">
        <v>1861</v>
      </c>
      <c r="B575" s="562" t="s">
        <v>1862</v>
      </c>
      <c r="C575" s="562">
        <v>1</v>
      </c>
      <c r="D575" s="562" t="s">
        <v>30</v>
      </c>
      <c r="E575" s="562" t="s">
        <v>958</v>
      </c>
      <c r="F575" s="562" t="s">
        <v>959</v>
      </c>
      <c r="G575" s="562" t="s">
        <v>1659</v>
      </c>
      <c r="H575" s="562" t="s">
        <v>1660</v>
      </c>
      <c r="I575" s="562" t="s">
        <v>1661</v>
      </c>
      <c r="J575" s="562" t="s">
        <v>1662</v>
      </c>
      <c r="K575" s="562" t="s">
        <v>1663</v>
      </c>
      <c r="L575" s="562" t="s">
        <v>964</v>
      </c>
      <c r="M575" s="562" t="s">
        <v>970</v>
      </c>
      <c r="N575" s="562">
        <v>1</v>
      </c>
      <c r="O575" s="562">
        <v>1</v>
      </c>
      <c r="P575" s="562">
        <v>1</v>
      </c>
      <c r="Q575" s="562">
        <v>0</v>
      </c>
      <c r="R575" s="562">
        <v>0</v>
      </c>
      <c r="S575" s="562">
        <v>1</v>
      </c>
      <c r="T575" s="562">
        <v>1</v>
      </c>
      <c r="U575" s="562">
        <v>1</v>
      </c>
      <c r="V575" s="562">
        <v>0</v>
      </c>
      <c r="W575" s="563">
        <v>183406083.75</v>
      </c>
      <c r="X575" s="563">
        <v>0</v>
      </c>
      <c r="Y575" s="563">
        <v>0</v>
      </c>
      <c r="Z575" s="563">
        <v>0</v>
      </c>
      <c r="AA575" s="563">
        <v>0</v>
      </c>
      <c r="AB575" s="563">
        <v>0</v>
      </c>
      <c r="AC575" s="563">
        <v>0</v>
      </c>
      <c r="AD575" s="563"/>
      <c r="AE575" s="563">
        <v>183406083.75</v>
      </c>
      <c r="AF575" s="564">
        <v>44314</v>
      </c>
      <c r="AG575" s="564">
        <v>47966</v>
      </c>
      <c r="AH575" s="563">
        <v>183406083.75</v>
      </c>
      <c r="AI575" s="565">
        <f t="shared" si="17"/>
        <v>5.1643835616438354</v>
      </c>
      <c r="AJ575" s="565">
        <v>10.0054794520548</v>
      </c>
      <c r="AK575" s="566">
        <v>7.8262999999999999E-2</v>
      </c>
      <c r="AL575" s="567">
        <f t="shared" si="18"/>
        <v>5.1643835616438354</v>
      </c>
      <c r="AM575" s="567">
        <v>10.0054794520548</v>
      </c>
      <c r="AN575" s="568">
        <v>7.8262999999999999E-2</v>
      </c>
      <c r="AO575" s="562" t="s">
        <v>977</v>
      </c>
      <c r="AP575" s="562" t="s">
        <v>978</v>
      </c>
    </row>
    <row r="576" spans="1:42" s="562" customFormat="1" ht="12" x14ac:dyDescent="0.25">
      <c r="A576" s="562" t="s">
        <v>1875</v>
      </c>
      <c r="B576" s="562" t="s">
        <v>1876</v>
      </c>
      <c r="C576" s="562">
        <v>2</v>
      </c>
      <c r="D576" s="562" t="s">
        <v>30</v>
      </c>
      <c r="E576" s="562" t="s">
        <v>958</v>
      </c>
      <c r="F576" s="562" t="s">
        <v>959</v>
      </c>
      <c r="G576" s="562" t="s">
        <v>1207</v>
      </c>
      <c r="H576" s="562" t="s">
        <v>974</v>
      </c>
      <c r="I576" s="562" t="s">
        <v>1208</v>
      </c>
      <c r="J576" s="562" t="s">
        <v>4998</v>
      </c>
      <c r="K576" s="562" t="s">
        <v>1209</v>
      </c>
      <c r="L576" s="562" t="s">
        <v>964</v>
      </c>
      <c r="M576" s="562" t="s">
        <v>970</v>
      </c>
      <c r="N576" s="562">
        <v>1</v>
      </c>
      <c r="O576" s="562">
        <v>1</v>
      </c>
      <c r="P576" s="562">
        <v>1</v>
      </c>
      <c r="Q576" s="562">
        <v>1</v>
      </c>
      <c r="R576" s="562">
        <v>1</v>
      </c>
      <c r="S576" s="562">
        <v>1</v>
      </c>
      <c r="T576" s="562">
        <v>0</v>
      </c>
      <c r="U576" s="562">
        <v>0</v>
      </c>
      <c r="V576" s="562">
        <v>0</v>
      </c>
      <c r="W576" s="563">
        <v>53100</v>
      </c>
      <c r="X576" s="563">
        <v>0</v>
      </c>
      <c r="Y576" s="563">
        <v>0</v>
      </c>
      <c r="Z576" s="563">
        <v>237.18</v>
      </c>
      <c r="AA576" s="563">
        <v>0</v>
      </c>
      <c r="AB576" s="563">
        <v>0</v>
      </c>
      <c r="AC576" s="563">
        <v>0</v>
      </c>
      <c r="AD576" s="563"/>
      <c r="AE576" s="563">
        <v>53100</v>
      </c>
      <c r="AF576" s="564">
        <v>44414</v>
      </c>
      <c r="AG576" s="564">
        <v>46605</v>
      </c>
      <c r="AH576" s="563">
        <v>53100</v>
      </c>
      <c r="AI576" s="565">
        <f t="shared" si="17"/>
        <v>1.4356164383561645</v>
      </c>
      <c r="AJ576" s="565">
        <v>6.0027397260274</v>
      </c>
      <c r="AK576" s="566">
        <v>5.3600000000000002E-2</v>
      </c>
      <c r="AL576" s="567">
        <f t="shared" si="18"/>
        <v>1.4356164383561645</v>
      </c>
      <c r="AM576" s="567">
        <v>6.0027397260274</v>
      </c>
      <c r="AN576" s="568">
        <v>5.3600000000000002E-2</v>
      </c>
      <c r="AO576" s="562" t="s">
        <v>977</v>
      </c>
      <c r="AP576" s="562" t="s">
        <v>978</v>
      </c>
    </row>
    <row r="577" spans="1:42" s="562" customFormat="1" ht="12" x14ac:dyDescent="0.25">
      <c r="A577" s="562" t="s">
        <v>1877</v>
      </c>
      <c r="B577" s="562" t="s">
        <v>1876</v>
      </c>
      <c r="C577" s="562">
        <v>3</v>
      </c>
      <c r="D577" s="562" t="s">
        <v>30</v>
      </c>
      <c r="E577" s="562" t="s">
        <v>958</v>
      </c>
      <c r="F577" s="562" t="s">
        <v>959</v>
      </c>
      <c r="G577" s="562" t="s">
        <v>1207</v>
      </c>
      <c r="H577" s="562" t="s">
        <v>974</v>
      </c>
      <c r="I577" s="562" t="s">
        <v>1208</v>
      </c>
      <c r="J577" s="562" t="s">
        <v>4998</v>
      </c>
      <c r="K577" s="562" t="s">
        <v>1209</v>
      </c>
      <c r="L577" s="562" t="s">
        <v>964</v>
      </c>
      <c r="M577" s="562" t="s">
        <v>970</v>
      </c>
      <c r="N577" s="562">
        <v>1</v>
      </c>
      <c r="O577" s="562">
        <v>1</v>
      </c>
      <c r="P577" s="562">
        <v>1</v>
      </c>
      <c r="Q577" s="562">
        <v>1</v>
      </c>
      <c r="R577" s="562">
        <v>1</v>
      </c>
      <c r="S577" s="562">
        <v>1</v>
      </c>
      <c r="T577" s="562">
        <v>0</v>
      </c>
      <c r="U577" s="562">
        <v>0</v>
      </c>
      <c r="V577" s="562">
        <v>0</v>
      </c>
      <c r="W577" s="563">
        <v>102955</v>
      </c>
      <c r="X577" s="563">
        <v>0</v>
      </c>
      <c r="Y577" s="563">
        <v>0</v>
      </c>
      <c r="Z577" s="563">
        <v>483.89</v>
      </c>
      <c r="AA577" s="563">
        <v>0</v>
      </c>
      <c r="AB577" s="563">
        <v>0</v>
      </c>
      <c r="AC577" s="563">
        <v>0</v>
      </c>
      <c r="AD577" s="563"/>
      <c r="AE577" s="563">
        <v>102955</v>
      </c>
      <c r="AF577" s="564">
        <v>44414</v>
      </c>
      <c r="AG577" s="564">
        <v>46971</v>
      </c>
      <c r="AH577" s="563">
        <v>102955</v>
      </c>
      <c r="AI577" s="565">
        <f t="shared" si="17"/>
        <v>2.4383561643835616</v>
      </c>
      <c r="AJ577" s="565">
        <v>7.0054794520547903</v>
      </c>
      <c r="AK577" s="566">
        <v>5.6399999999999999E-2</v>
      </c>
      <c r="AL577" s="567">
        <f t="shared" si="18"/>
        <v>2.4383561643835616</v>
      </c>
      <c r="AM577" s="567">
        <v>7.0054794520547903</v>
      </c>
      <c r="AN577" s="568">
        <v>5.6399999999999999E-2</v>
      </c>
      <c r="AO577" s="562" t="s">
        <v>977</v>
      </c>
      <c r="AP577" s="562" t="s">
        <v>978</v>
      </c>
    </row>
    <row r="578" spans="1:42" s="562" customFormat="1" ht="12" x14ac:dyDescent="0.25">
      <c r="A578" s="562" t="s">
        <v>1878</v>
      </c>
      <c r="B578" s="562" t="s">
        <v>1876</v>
      </c>
      <c r="C578" s="562">
        <v>4</v>
      </c>
      <c r="D578" s="562" t="s">
        <v>30</v>
      </c>
      <c r="E578" s="562" t="s">
        <v>958</v>
      </c>
      <c r="F578" s="562" t="s">
        <v>959</v>
      </c>
      <c r="G578" s="562" t="s">
        <v>1207</v>
      </c>
      <c r="H578" s="562" t="s">
        <v>974</v>
      </c>
      <c r="I578" s="562" t="s">
        <v>1208</v>
      </c>
      <c r="J578" s="562" t="s">
        <v>4998</v>
      </c>
      <c r="K578" s="562" t="s">
        <v>1209</v>
      </c>
      <c r="L578" s="562" t="s">
        <v>964</v>
      </c>
      <c r="M578" s="562" t="s">
        <v>970</v>
      </c>
      <c r="N578" s="562">
        <v>1</v>
      </c>
      <c r="O578" s="562">
        <v>1</v>
      </c>
      <c r="P578" s="562">
        <v>1</v>
      </c>
      <c r="Q578" s="562">
        <v>1</v>
      </c>
      <c r="R578" s="562">
        <v>1</v>
      </c>
      <c r="S578" s="562">
        <v>1</v>
      </c>
      <c r="T578" s="562">
        <v>0</v>
      </c>
      <c r="U578" s="562">
        <v>0</v>
      </c>
      <c r="V578" s="562">
        <v>0</v>
      </c>
      <c r="W578" s="563">
        <v>2512515</v>
      </c>
      <c r="X578" s="563">
        <v>0</v>
      </c>
      <c r="Y578" s="563">
        <v>0</v>
      </c>
      <c r="Z578" s="563">
        <v>12416.01</v>
      </c>
      <c r="AA578" s="563">
        <v>0</v>
      </c>
      <c r="AB578" s="563">
        <v>0</v>
      </c>
      <c r="AC578" s="563">
        <v>0</v>
      </c>
      <c r="AD578" s="563"/>
      <c r="AE578" s="563">
        <v>2512515</v>
      </c>
      <c r="AF578" s="564">
        <v>44414</v>
      </c>
      <c r="AG578" s="564">
        <v>47336</v>
      </c>
      <c r="AH578" s="563">
        <v>2512515</v>
      </c>
      <c r="AI578" s="565">
        <f t="shared" si="17"/>
        <v>3.4383561643835616</v>
      </c>
      <c r="AJ578" s="565">
        <v>8.0054794520547894</v>
      </c>
      <c r="AK578" s="566">
        <v>5.9299999999999999E-2</v>
      </c>
      <c r="AL578" s="567">
        <f t="shared" si="18"/>
        <v>3.4383561643835616</v>
      </c>
      <c r="AM578" s="567">
        <v>8.0054794520547894</v>
      </c>
      <c r="AN578" s="568">
        <v>5.9299999999999999E-2</v>
      </c>
      <c r="AO578" s="562" t="s">
        <v>977</v>
      </c>
      <c r="AP578" s="562" t="s">
        <v>978</v>
      </c>
    </row>
    <row r="579" spans="1:42" s="562" customFormat="1" ht="12" x14ac:dyDescent="0.25">
      <c r="A579" s="562" t="s">
        <v>1879</v>
      </c>
      <c r="B579" s="562" t="s">
        <v>1876</v>
      </c>
      <c r="C579" s="562">
        <v>5</v>
      </c>
      <c r="D579" s="562" t="s">
        <v>30</v>
      </c>
      <c r="E579" s="562" t="s">
        <v>958</v>
      </c>
      <c r="F579" s="562" t="s">
        <v>959</v>
      </c>
      <c r="G579" s="562" t="s">
        <v>1207</v>
      </c>
      <c r="H579" s="562" t="s">
        <v>974</v>
      </c>
      <c r="I579" s="562" t="s">
        <v>1208</v>
      </c>
      <c r="J579" s="562" t="s">
        <v>4998</v>
      </c>
      <c r="K579" s="562" t="s">
        <v>1209</v>
      </c>
      <c r="L579" s="562" t="s">
        <v>964</v>
      </c>
      <c r="M579" s="562" t="s">
        <v>970</v>
      </c>
      <c r="N579" s="562">
        <v>1</v>
      </c>
      <c r="O579" s="562">
        <v>1</v>
      </c>
      <c r="P579" s="562">
        <v>1</v>
      </c>
      <c r="Q579" s="562">
        <v>1</v>
      </c>
      <c r="R579" s="562">
        <v>1</v>
      </c>
      <c r="S579" s="562">
        <v>1</v>
      </c>
      <c r="T579" s="562">
        <v>0</v>
      </c>
      <c r="U579" s="562">
        <v>0</v>
      </c>
      <c r="V579" s="562">
        <v>0</v>
      </c>
      <c r="W579" s="563">
        <v>5635975</v>
      </c>
      <c r="X579" s="563">
        <v>0</v>
      </c>
      <c r="Y579" s="563">
        <v>0</v>
      </c>
      <c r="Z579" s="563">
        <v>29166.17</v>
      </c>
      <c r="AA579" s="563">
        <v>0</v>
      </c>
      <c r="AB579" s="563">
        <v>0</v>
      </c>
      <c r="AC579" s="563">
        <v>0</v>
      </c>
      <c r="AD579" s="563"/>
      <c r="AE579" s="563">
        <v>5635975</v>
      </c>
      <c r="AF579" s="564">
        <v>44414</v>
      </c>
      <c r="AG579" s="564">
        <v>47701</v>
      </c>
      <c r="AH579" s="563">
        <v>5635975</v>
      </c>
      <c r="AI579" s="565">
        <f t="shared" ref="AI579:AI642" si="19">+(AG579-$AQ$1)/365</f>
        <v>4.4383561643835616</v>
      </c>
      <c r="AJ579" s="565">
        <v>9.0054794520547894</v>
      </c>
      <c r="AK579" s="566">
        <v>6.2100000000000002E-2</v>
      </c>
      <c r="AL579" s="567">
        <f t="shared" si="18"/>
        <v>4.4383561643835616</v>
      </c>
      <c r="AM579" s="567">
        <v>9.0054794520547894</v>
      </c>
      <c r="AN579" s="568">
        <v>6.2100000000000002E-2</v>
      </c>
      <c r="AO579" s="562" t="s">
        <v>977</v>
      </c>
      <c r="AP579" s="562" t="s">
        <v>978</v>
      </c>
    </row>
    <row r="580" spans="1:42" s="562" customFormat="1" ht="12" x14ac:dyDescent="0.25">
      <c r="A580" s="562" t="s">
        <v>1880</v>
      </c>
      <c r="B580" s="562" t="s">
        <v>1876</v>
      </c>
      <c r="C580" s="562">
        <v>6</v>
      </c>
      <c r="D580" s="562" t="s">
        <v>30</v>
      </c>
      <c r="E580" s="562" t="s">
        <v>958</v>
      </c>
      <c r="F580" s="562" t="s">
        <v>959</v>
      </c>
      <c r="G580" s="562" t="s">
        <v>1207</v>
      </c>
      <c r="H580" s="562" t="s">
        <v>974</v>
      </c>
      <c r="I580" s="562" t="s">
        <v>1208</v>
      </c>
      <c r="J580" s="562" t="s">
        <v>4998</v>
      </c>
      <c r="K580" s="562" t="s">
        <v>1209</v>
      </c>
      <c r="L580" s="562" t="s">
        <v>964</v>
      </c>
      <c r="M580" s="562" t="s">
        <v>970</v>
      </c>
      <c r="N580" s="562">
        <v>1</v>
      </c>
      <c r="O580" s="562">
        <v>1</v>
      </c>
      <c r="P580" s="562">
        <v>1</v>
      </c>
      <c r="Q580" s="562">
        <v>1</v>
      </c>
      <c r="R580" s="562">
        <v>1</v>
      </c>
      <c r="S580" s="562">
        <v>1</v>
      </c>
      <c r="T580" s="562">
        <v>0</v>
      </c>
      <c r="U580" s="562">
        <v>0</v>
      </c>
      <c r="V580" s="562">
        <v>0</v>
      </c>
      <c r="W580" s="563">
        <v>52067.5</v>
      </c>
      <c r="X580" s="563">
        <v>0</v>
      </c>
      <c r="Y580" s="563">
        <v>0</v>
      </c>
      <c r="Z580" s="563">
        <v>282.02999999999997</v>
      </c>
      <c r="AA580" s="563">
        <v>0</v>
      </c>
      <c r="AB580" s="563">
        <v>0</v>
      </c>
      <c r="AC580" s="563">
        <v>0</v>
      </c>
      <c r="AD580" s="563"/>
      <c r="AE580" s="563">
        <v>52067.5</v>
      </c>
      <c r="AF580" s="564">
        <v>44414</v>
      </c>
      <c r="AG580" s="564">
        <v>48066</v>
      </c>
      <c r="AH580" s="563">
        <v>52067.5</v>
      </c>
      <c r="AI580" s="565">
        <f t="shared" si="19"/>
        <v>5.4383561643835616</v>
      </c>
      <c r="AJ580" s="565">
        <v>10.0054794520548</v>
      </c>
      <c r="AK580" s="566">
        <v>6.5000000000000002E-2</v>
      </c>
      <c r="AL580" s="567">
        <f t="shared" si="18"/>
        <v>5.4383561643835616</v>
      </c>
      <c r="AM580" s="567">
        <v>10.0054794520548</v>
      </c>
      <c r="AN580" s="568">
        <v>6.5000000000000002E-2</v>
      </c>
      <c r="AO580" s="562" t="s">
        <v>977</v>
      </c>
      <c r="AP580" s="562" t="s">
        <v>978</v>
      </c>
    </row>
    <row r="581" spans="1:42" s="562" customFormat="1" ht="12" x14ac:dyDescent="0.25">
      <c r="A581" s="562" t="s">
        <v>1863</v>
      </c>
      <c r="B581" s="562" t="s">
        <v>1864</v>
      </c>
      <c r="C581" s="562">
        <v>1</v>
      </c>
      <c r="D581" s="562" t="s">
        <v>30</v>
      </c>
      <c r="E581" s="562" t="s">
        <v>958</v>
      </c>
      <c r="F581" s="562" t="s">
        <v>959</v>
      </c>
      <c r="G581" s="562" t="s">
        <v>973</v>
      </c>
      <c r="H581" s="562" t="s">
        <v>974</v>
      </c>
      <c r="I581" s="562" t="s">
        <v>975</v>
      </c>
      <c r="J581" s="562" t="s">
        <v>4998</v>
      </c>
      <c r="K581" s="562" t="s">
        <v>976</v>
      </c>
      <c r="L581" s="562" t="s">
        <v>964</v>
      </c>
      <c r="M581" s="562" t="s">
        <v>970</v>
      </c>
      <c r="N581" s="562">
        <v>1</v>
      </c>
      <c r="O581" s="562">
        <v>1</v>
      </c>
      <c r="P581" s="562">
        <v>1</v>
      </c>
      <c r="Q581" s="562">
        <v>1</v>
      </c>
      <c r="R581" s="562">
        <v>1</v>
      </c>
      <c r="S581" s="562">
        <v>1</v>
      </c>
      <c r="T581" s="562">
        <v>0</v>
      </c>
      <c r="U581" s="562">
        <v>0</v>
      </c>
      <c r="V581" s="562">
        <v>0</v>
      </c>
      <c r="W581" s="563">
        <v>268396.38</v>
      </c>
      <c r="X581" s="563">
        <v>0</v>
      </c>
      <c r="Y581" s="563">
        <v>0</v>
      </c>
      <c r="Z581" s="563">
        <v>0</v>
      </c>
      <c r="AA581" s="563">
        <v>0</v>
      </c>
      <c r="AB581" s="563">
        <v>0</v>
      </c>
      <c r="AC581" s="563">
        <v>0</v>
      </c>
      <c r="AD581" s="563"/>
      <c r="AE581" s="563">
        <v>268396.38</v>
      </c>
      <c r="AF581" s="564">
        <v>44291</v>
      </c>
      <c r="AG581" s="564">
        <v>46117</v>
      </c>
      <c r="AH581" s="563">
        <v>268396.38</v>
      </c>
      <c r="AI581" s="565">
        <f t="shared" si="19"/>
        <v>9.8630136986301367E-2</v>
      </c>
      <c r="AJ581" s="565">
        <v>5.0027397260274</v>
      </c>
      <c r="AK581" s="566">
        <v>7.1294999999999997E-2</v>
      </c>
      <c r="AL581" s="567">
        <f t="shared" si="18"/>
        <v>9.8630136986301367E-2</v>
      </c>
      <c r="AM581" s="567">
        <v>5.0027397260274</v>
      </c>
      <c r="AN581" s="568">
        <v>7.1294999999999997E-2</v>
      </c>
      <c r="AO581" s="562" t="s">
        <v>977</v>
      </c>
      <c r="AP581" s="562" t="s">
        <v>978</v>
      </c>
    </row>
    <row r="582" spans="1:42" s="562" customFormat="1" ht="12" x14ac:dyDescent="0.25">
      <c r="A582" s="562" t="s">
        <v>1865</v>
      </c>
      <c r="B582" s="562" t="s">
        <v>1866</v>
      </c>
      <c r="C582" s="562">
        <v>1</v>
      </c>
      <c r="D582" s="562" t="s">
        <v>30</v>
      </c>
      <c r="E582" s="562" t="s">
        <v>958</v>
      </c>
      <c r="F582" s="562" t="s">
        <v>959</v>
      </c>
      <c r="G582" s="562" t="s">
        <v>973</v>
      </c>
      <c r="H582" s="562" t="s">
        <v>974</v>
      </c>
      <c r="I582" s="562" t="s">
        <v>975</v>
      </c>
      <c r="J582" s="562" t="s">
        <v>4998</v>
      </c>
      <c r="K582" s="562" t="s">
        <v>976</v>
      </c>
      <c r="L582" s="562" t="s">
        <v>964</v>
      </c>
      <c r="M582" s="562" t="s">
        <v>970</v>
      </c>
      <c r="N582" s="562">
        <v>1</v>
      </c>
      <c r="O582" s="562">
        <v>1</v>
      </c>
      <c r="P582" s="562">
        <v>1</v>
      </c>
      <c r="Q582" s="562">
        <v>1</v>
      </c>
      <c r="R582" s="562">
        <v>1</v>
      </c>
      <c r="S582" s="562">
        <v>1</v>
      </c>
      <c r="T582" s="562">
        <v>0</v>
      </c>
      <c r="U582" s="562">
        <v>0</v>
      </c>
      <c r="V582" s="562">
        <v>0</v>
      </c>
      <c r="W582" s="563">
        <v>897783.5</v>
      </c>
      <c r="X582" s="563">
        <v>0</v>
      </c>
      <c r="Y582" s="563">
        <v>0</v>
      </c>
      <c r="Z582" s="563">
        <v>0</v>
      </c>
      <c r="AA582" s="563">
        <v>0</v>
      </c>
      <c r="AB582" s="563">
        <v>0</v>
      </c>
      <c r="AC582" s="563">
        <v>0</v>
      </c>
      <c r="AD582" s="563"/>
      <c r="AE582" s="563">
        <v>897783.5</v>
      </c>
      <c r="AF582" s="564">
        <v>44291</v>
      </c>
      <c r="AG582" s="564">
        <v>46117</v>
      </c>
      <c r="AH582" s="563">
        <v>897783.5</v>
      </c>
      <c r="AI582" s="565">
        <f t="shared" si="19"/>
        <v>9.8630136986301367E-2</v>
      </c>
      <c r="AJ582" s="565">
        <v>5.0027397260274</v>
      </c>
      <c r="AK582" s="566">
        <v>7.1294999999999997E-2</v>
      </c>
      <c r="AL582" s="567">
        <f t="shared" ref="AL582:AL645" si="20">+AI582</f>
        <v>9.8630136986301367E-2</v>
      </c>
      <c r="AM582" s="567">
        <v>5.0027397260274</v>
      </c>
      <c r="AN582" s="568">
        <v>7.1294999999999997E-2</v>
      </c>
      <c r="AO582" s="562" t="s">
        <v>977</v>
      </c>
      <c r="AP582" s="562" t="s">
        <v>978</v>
      </c>
    </row>
    <row r="583" spans="1:42" s="562" customFormat="1" ht="12" x14ac:dyDescent="0.25">
      <c r="A583" s="562" t="s">
        <v>1867</v>
      </c>
      <c r="B583" s="562" t="s">
        <v>1868</v>
      </c>
      <c r="C583" s="562">
        <v>1</v>
      </c>
      <c r="D583" s="562" t="s">
        <v>30</v>
      </c>
      <c r="E583" s="562" t="s">
        <v>958</v>
      </c>
      <c r="F583" s="562" t="s">
        <v>959</v>
      </c>
      <c r="G583" s="562" t="s">
        <v>973</v>
      </c>
      <c r="H583" s="562" t="s">
        <v>974</v>
      </c>
      <c r="I583" s="562" t="s">
        <v>975</v>
      </c>
      <c r="J583" s="562" t="s">
        <v>4998</v>
      </c>
      <c r="K583" s="562" t="s">
        <v>976</v>
      </c>
      <c r="L583" s="562" t="s">
        <v>964</v>
      </c>
      <c r="M583" s="562" t="s">
        <v>970</v>
      </c>
      <c r="N583" s="562">
        <v>1</v>
      </c>
      <c r="O583" s="562">
        <v>1</v>
      </c>
      <c r="P583" s="562">
        <v>1</v>
      </c>
      <c r="Q583" s="562">
        <v>1</v>
      </c>
      <c r="R583" s="562">
        <v>1</v>
      </c>
      <c r="S583" s="562">
        <v>1</v>
      </c>
      <c r="T583" s="562">
        <v>0</v>
      </c>
      <c r="U583" s="562">
        <v>0</v>
      </c>
      <c r="V583" s="562">
        <v>0</v>
      </c>
      <c r="W583" s="563">
        <v>299860</v>
      </c>
      <c r="X583" s="563">
        <v>0</v>
      </c>
      <c r="Y583" s="563">
        <v>0</v>
      </c>
      <c r="Z583" s="563">
        <v>0</v>
      </c>
      <c r="AA583" s="563">
        <v>0</v>
      </c>
      <c r="AB583" s="563">
        <v>0</v>
      </c>
      <c r="AC583" s="563">
        <v>0</v>
      </c>
      <c r="AD583" s="563"/>
      <c r="AE583" s="563">
        <v>299860</v>
      </c>
      <c r="AF583" s="564">
        <v>44291</v>
      </c>
      <c r="AG583" s="564">
        <v>46117</v>
      </c>
      <c r="AH583" s="563">
        <v>299860</v>
      </c>
      <c r="AI583" s="565">
        <f t="shared" si="19"/>
        <v>9.8630136986301367E-2</v>
      </c>
      <c r="AJ583" s="565">
        <v>5.0027397260274</v>
      </c>
      <c r="AK583" s="566">
        <v>7.1294999999999997E-2</v>
      </c>
      <c r="AL583" s="567">
        <f t="shared" si="20"/>
        <v>9.8630136986301367E-2</v>
      </c>
      <c r="AM583" s="567">
        <v>5.0027397260274</v>
      </c>
      <c r="AN583" s="568">
        <v>7.1294999999999997E-2</v>
      </c>
      <c r="AO583" s="562" t="s">
        <v>977</v>
      </c>
      <c r="AP583" s="562" t="s">
        <v>978</v>
      </c>
    </row>
    <row r="584" spans="1:42" s="562" customFormat="1" ht="12" x14ac:dyDescent="0.25">
      <c r="A584" s="562" t="s">
        <v>1869</v>
      </c>
      <c r="B584" s="562" t="s">
        <v>1870</v>
      </c>
      <c r="C584" s="562">
        <v>1</v>
      </c>
      <c r="D584" s="562" t="s">
        <v>30</v>
      </c>
      <c r="E584" s="562" t="s">
        <v>958</v>
      </c>
      <c r="F584" s="562" t="s">
        <v>959</v>
      </c>
      <c r="G584" s="562" t="s">
        <v>973</v>
      </c>
      <c r="H584" s="562" t="s">
        <v>974</v>
      </c>
      <c r="I584" s="562" t="s">
        <v>975</v>
      </c>
      <c r="J584" s="562" t="s">
        <v>4998</v>
      </c>
      <c r="K584" s="562" t="s">
        <v>976</v>
      </c>
      <c r="L584" s="562" t="s">
        <v>964</v>
      </c>
      <c r="M584" s="562" t="s">
        <v>970</v>
      </c>
      <c r="N584" s="562">
        <v>1</v>
      </c>
      <c r="O584" s="562">
        <v>1</v>
      </c>
      <c r="P584" s="562">
        <v>1</v>
      </c>
      <c r="Q584" s="562">
        <v>1</v>
      </c>
      <c r="R584" s="562">
        <v>1</v>
      </c>
      <c r="S584" s="562">
        <v>1</v>
      </c>
      <c r="T584" s="562">
        <v>0</v>
      </c>
      <c r="U584" s="562">
        <v>0</v>
      </c>
      <c r="V584" s="562">
        <v>0</v>
      </c>
      <c r="W584" s="563">
        <v>497838.23</v>
      </c>
      <c r="X584" s="563">
        <v>0</v>
      </c>
      <c r="Y584" s="563">
        <v>0</v>
      </c>
      <c r="Z584" s="563">
        <v>0</v>
      </c>
      <c r="AA584" s="563">
        <v>0</v>
      </c>
      <c r="AB584" s="563">
        <v>0</v>
      </c>
      <c r="AC584" s="563">
        <v>0</v>
      </c>
      <c r="AD584" s="563"/>
      <c r="AE584" s="563">
        <v>497838.23</v>
      </c>
      <c r="AF584" s="564">
        <v>44291</v>
      </c>
      <c r="AG584" s="564">
        <v>46117</v>
      </c>
      <c r="AH584" s="563">
        <v>497838.23</v>
      </c>
      <c r="AI584" s="565">
        <f t="shared" si="19"/>
        <v>9.8630136986301367E-2</v>
      </c>
      <c r="AJ584" s="565">
        <v>5.0027397260274</v>
      </c>
      <c r="AK584" s="566">
        <v>7.1294999999999997E-2</v>
      </c>
      <c r="AL584" s="567">
        <f t="shared" si="20"/>
        <v>9.8630136986301367E-2</v>
      </c>
      <c r="AM584" s="567">
        <v>5.0027397260274</v>
      </c>
      <c r="AN584" s="568">
        <v>7.1294999999999997E-2</v>
      </c>
      <c r="AO584" s="562" t="s">
        <v>977</v>
      </c>
      <c r="AP584" s="562" t="s">
        <v>978</v>
      </c>
    </row>
    <row r="585" spans="1:42" s="562" customFormat="1" ht="12" x14ac:dyDescent="0.25">
      <c r="A585" s="562" t="s">
        <v>1871</v>
      </c>
      <c r="B585" s="562" t="s">
        <v>1872</v>
      </c>
      <c r="C585" s="562">
        <v>1</v>
      </c>
      <c r="D585" s="562" t="s">
        <v>30</v>
      </c>
      <c r="E585" s="562" t="s">
        <v>958</v>
      </c>
      <c r="F585" s="562" t="s">
        <v>959</v>
      </c>
      <c r="G585" s="562" t="s">
        <v>973</v>
      </c>
      <c r="H585" s="562" t="s">
        <v>974</v>
      </c>
      <c r="I585" s="562" t="s">
        <v>975</v>
      </c>
      <c r="J585" s="562" t="s">
        <v>4998</v>
      </c>
      <c r="K585" s="562" t="s">
        <v>976</v>
      </c>
      <c r="L585" s="562" t="s">
        <v>964</v>
      </c>
      <c r="M585" s="562" t="s">
        <v>970</v>
      </c>
      <c r="N585" s="562">
        <v>1</v>
      </c>
      <c r="O585" s="562">
        <v>1</v>
      </c>
      <c r="P585" s="562">
        <v>1</v>
      </c>
      <c r="Q585" s="562">
        <v>1</v>
      </c>
      <c r="R585" s="562">
        <v>1</v>
      </c>
      <c r="S585" s="562">
        <v>1</v>
      </c>
      <c r="T585" s="562">
        <v>0</v>
      </c>
      <c r="U585" s="562">
        <v>0</v>
      </c>
      <c r="V585" s="562">
        <v>0</v>
      </c>
      <c r="W585" s="563">
        <v>682304.59</v>
      </c>
      <c r="X585" s="563">
        <v>0</v>
      </c>
      <c r="Y585" s="563">
        <v>0</v>
      </c>
      <c r="Z585" s="563">
        <v>0</v>
      </c>
      <c r="AA585" s="563">
        <v>0</v>
      </c>
      <c r="AB585" s="563">
        <v>0</v>
      </c>
      <c r="AC585" s="563">
        <v>0</v>
      </c>
      <c r="AD585" s="563"/>
      <c r="AE585" s="563">
        <v>682304.59</v>
      </c>
      <c r="AF585" s="564">
        <v>44291</v>
      </c>
      <c r="AG585" s="564">
        <v>46117</v>
      </c>
      <c r="AH585" s="563">
        <v>682304.59</v>
      </c>
      <c r="AI585" s="565">
        <f t="shared" si="19"/>
        <v>9.8630136986301367E-2</v>
      </c>
      <c r="AJ585" s="565">
        <v>5.0027397260274</v>
      </c>
      <c r="AK585" s="566">
        <v>7.1294999999999997E-2</v>
      </c>
      <c r="AL585" s="567">
        <f t="shared" si="20"/>
        <v>9.8630136986301367E-2</v>
      </c>
      <c r="AM585" s="567">
        <v>5.0027397260274</v>
      </c>
      <c r="AN585" s="568">
        <v>7.1294999999999997E-2</v>
      </c>
      <c r="AO585" s="562" t="s">
        <v>977</v>
      </c>
      <c r="AP585" s="562" t="s">
        <v>978</v>
      </c>
    </row>
    <row r="586" spans="1:42" s="562" customFormat="1" ht="12" x14ac:dyDescent="0.25">
      <c r="A586" s="562" t="s">
        <v>1881</v>
      </c>
      <c r="B586" s="562" t="s">
        <v>1882</v>
      </c>
      <c r="C586" s="562">
        <v>1</v>
      </c>
      <c r="D586" s="562" t="s">
        <v>30</v>
      </c>
      <c r="E586" s="562" t="s">
        <v>958</v>
      </c>
      <c r="F586" s="562" t="s">
        <v>959</v>
      </c>
      <c r="G586" s="562" t="s">
        <v>1659</v>
      </c>
      <c r="H586" s="562" t="s">
        <v>1660</v>
      </c>
      <c r="I586" s="562" t="s">
        <v>1661</v>
      </c>
      <c r="J586" s="562" t="s">
        <v>1662</v>
      </c>
      <c r="K586" s="562" t="s">
        <v>1663</v>
      </c>
      <c r="L586" s="562" t="s">
        <v>964</v>
      </c>
      <c r="M586" s="562" t="s">
        <v>970</v>
      </c>
      <c r="N586" s="562">
        <v>1</v>
      </c>
      <c r="O586" s="562">
        <v>1</v>
      </c>
      <c r="P586" s="562">
        <v>1</v>
      </c>
      <c r="Q586" s="562">
        <v>0</v>
      </c>
      <c r="R586" s="562">
        <v>0</v>
      </c>
      <c r="S586" s="562">
        <v>1</v>
      </c>
      <c r="T586" s="562">
        <v>1</v>
      </c>
      <c r="U586" s="562">
        <v>1</v>
      </c>
      <c r="V586" s="562">
        <v>0</v>
      </c>
      <c r="W586" s="563">
        <v>126653981.23999999</v>
      </c>
      <c r="X586" s="563">
        <v>0</v>
      </c>
      <c r="Y586" s="563">
        <v>0</v>
      </c>
      <c r="Z586" s="563">
        <v>0</v>
      </c>
      <c r="AA586" s="563">
        <v>0</v>
      </c>
      <c r="AB586" s="563">
        <v>0</v>
      </c>
      <c r="AC586" s="563">
        <v>0</v>
      </c>
      <c r="AD586" s="563"/>
      <c r="AE586" s="563">
        <v>126653981.23999999</v>
      </c>
      <c r="AF586" s="564">
        <v>44291</v>
      </c>
      <c r="AG586" s="564">
        <v>46117</v>
      </c>
      <c r="AH586" s="563">
        <v>126653981.23999999</v>
      </c>
      <c r="AI586" s="565">
        <f t="shared" si="19"/>
        <v>9.8630136986301367E-2</v>
      </c>
      <c r="AJ586" s="565">
        <v>5.0027397260274</v>
      </c>
      <c r="AK586" s="566">
        <v>7.1294999999999997E-2</v>
      </c>
      <c r="AL586" s="567">
        <f t="shared" si="20"/>
        <v>9.8630136986301367E-2</v>
      </c>
      <c r="AM586" s="567">
        <v>5.0027397260274</v>
      </c>
      <c r="AN586" s="568">
        <v>7.1294999999999997E-2</v>
      </c>
      <c r="AO586" s="562" t="s">
        <v>977</v>
      </c>
      <c r="AP586" s="562" t="s">
        <v>978</v>
      </c>
    </row>
    <row r="587" spans="1:42" s="562" customFormat="1" ht="12" x14ac:dyDescent="0.25">
      <c r="A587" s="562" t="s">
        <v>1883</v>
      </c>
      <c r="B587" s="562" t="s">
        <v>1884</v>
      </c>
      <c r="C587" s="562">
        <v>1</v>
      </c>
      <c r="D587" s="562" t="s">
        <v>30</v>
      </c>
      <c r="E587" s="562" t="s">
        <v>958</v>
      </c>
      <c r="F587" s="562" t="s">
        <v>959</v>
      </c>
      <c r="G587" s="562" t="s">
        <v>973</v>
      </c>
      <c r="H587" s="562" t="s">
        <v>974</v>
      </c>
      <c r="I587" s="562" t="s">
        <v>975</v>
      </c>
      <c r="J587" s="562" t="s">
        <v>4998</v>
      </c>
      <c r="K587" s="562" t="s">
        <v>976</v>
      </c>
      <c r="L587" s="562" t="s">
        <v>964</v>
      </c>
      <c r="M587" s="562" t="s">
        <v>970</v>
      </c>
      <c r="N587" s="562">
        <v>1</v>
      </c>
      <c r="O587" s="562">
        <v>1</v>
      </c>
      <c r="P587" s="562">
        <v>1</v>
      </c>
      <c r="Q587" s="562">
        <v>1</v>
      </c>
      <c r="R587" s="562">
        <v>1</v>
      </c>
      <c r="S587" s="562">
        <v>1</v>
      </c>
      <c r="T587" s="562">
        <v>0</v>
      </c>
      <c r="U587" s="562">
        <v>0</v>
      </c>
      <c r="V587" s="562">
        <v>0</v>
      </c>
      <c r="W587" s="563">
        <v>1094019.6000000001</v>
      </c>
      <c r="X587" s="563">
        <v>0</v>
      </c>
      <c r="Y587" s="563">
        <v>0</v>
      </c>
      <c r="Z587" s="563">
        <v>0</v>
      </c>
      <c r="AA587" s="563">
        <v>0</v>
      </c>
      <c r="AB587" s="563">
        <v>0</v>
      </c>
      <c r="AC587" s="563">
        <v>0</v>
      </c>
      <c r="AD587" s="563"/>
      <c r="AE587" s="563">
        <v>1094019.6000000001</v>
      </c>
      <c r="AF587" s="564">
        <v>44291</v>
      </c>
      <c r="AG587" s="564">
        <v>46117</v>
      </c>
      <c r="AH587" s="563">
        <v>1094019.6000000001</v>
      </c>
      <c r="AI587" s="565">
        <f t="shared" si="19"/>
        <v>9.8630136986301367E-2</v>
      </c>
      <c r="AJ587" s="565">
        <v>5.0027397260274</v>
      </c>
      <c r="AK587" s="566">
        <v>7.1294999999999997E-2</v>
      </c>
      <c r="AL587" s="567">
        <f t="shared" si="20"/>
        <v>9.8630136986301367E-2</v>
      </c>
      <c r="AM587" s="567">
        <v>5.0027397260274</v>
      </c>
      <c r="AN587" s="568">
        <v>7.1294999999999997E-2</v>
      </c>
      <c r="AO587" s="562" t="s">
        <v>977</v>
      </c>
      <c r="AP587" s="562" t="s">
        <v>978</v>
      </c>
    </row>
    <row r="588" spans="1:42" s="562" customFormat="1" ht="12" x14ac:dyDescent="0.25">
      <c r="A588" s="562" t="s">
        <v>1885</v>
      </c>
      <c r="B588" s="562" t="s">
        <v>1886</v>
      </c>
      <c r="C588" s="562">
        <v>1</v>
      </c>
      <c r="D588" s="562" t="s">
        <v>30</v>
      </c>
      <c r="E588" s="562" t="s">
        <v>958</v>
      </c>
      <c r="F588" s="562" t="s">
        <v>959</v>
      </c>
      <c r="G588" s="562" t="s">
        <v>973</v>
      </c>
      <c r="H588" s="562" t="s">
        <v>974</v>
      </c>
      <c r="I588" s="562" t="s">
        <v>975</v>
      </c>
      <c r="J588" s="562" t="s">
        <v>4998</v>
      </c>
      <c r="K588" s="562" t="s">
        <v>976</v>
      </c>
      <c r="L588" s="562" t="s">
        <v>964</v>
      </c>
      <c r="M588" s="562" t="s">
        <v>970</v>
      </c>
      <c r="N588" s="562">
        <v>1</v>
      </c>
      <c r="O588" s="562">
        <v>1</v>
      </c>
      <c r="P588" s="562">
        <v>1</v>
      </c>
      <c r="Q588" s="562">
        <v>1</v>
      </c>
      <c r="R588" s="562">
        <v>1</v>
      </c>
      <c r="S588" s="562">
        <v>1</v>
      </c>
      <c r="T588" s="562">
        <v>0</v>
      </c>
      <c r="U588" s="562">
        <v>0</v>
      </c>
      <c r="V588" s="562">
        <v>0</v>
      </c>
      <c r="W588" s="563">
        <v>1094019.6100000001</v>
      </c>
      <c r="X588" s="563">
        <v>0</v>
      </c>
      <c r="Y588" s="563">
        <v>0</v>
      </c>
      <c r="Z588" s="563">
        <v>0</v>
      </c>
      <c r="AA588" s="563">
        <v>0</v>
      </c>
      <c r="AB588" s="563">
        <v>0</v>
      </c>
      <c r="AC588" s="563">
        <v>0</v>
      </c>
      <c r="AD588" s="563"/>
      <c r="AE588" s="563">
        <v>1094019.6100000001</v>
      </c>
      <c r="AF588" s="564">
        <v>44291</v>
      </c>
      <c r="AG588" s="564">
        <v>46117</v>
      </c>
      <c r="AH588" s="563">
        <v>1094019.6100000001</v>
      </c>
      <c r="AI588" s="565">
        <f t="shared" si="19"/>
        <v>9.8630136986301367E-2</v>
      </c>
      <c r="AJ588" s="565">
        <v>5.0027397260274</v>
      </c>
      <c r="AK588" s="566">
        <v>7.1294999999999997E-2</v>
      </c>
      <c r="AL588" s="567">
        <f t="shared" si="20"/>
        <v>9.8630136986301367E-2</v>
      </c>
      <c r="AM588" s="567">
        <v>5.0027397260274</v>
      </c>
      <c r="AN588" s="568">
        <v>7.1294999999999997E-2</v>
      </c>
      <c r="AO588" s="562" t="s">
        <v>977</v>
      </c>
      <c r="AP588" s="562" t="s">
        <v>978</v>
      </c>
    </row>
    <row r="589" spans="1:42" s="562" customFormat="1" ht="12" x14ac:dyDescent="0.25">
      <c r="A589" s="562" t="s">
        <v>1873</v>
      </c>
      <c r="B589" s="562" t="s">
        <v>1874</v>
      </c>
      <c r="C589" s="562">
        <v>1</v>
      </c>
      <c r="D589" s="562" t="s">
        <v>30</v>
      </c>
      <c r="E589" s="562" t="s">
        <v>958</v>
      </c>
      <c r="F589" s="562" t="s">
        <v>959</v>
      </c>
      <c r="G589" s="562" t="s">
        <v>973</v>
      </c>
      <c r="H589" s="562" t="s">
        <v>974</v>
      </c>
      <c r="I589" s="562" t="s">
        <v>975</v>
      </c>
      <c r="J589" s="562" t="s">
        <v>4998</v>
      </c>
      <c r="K589" s="562" t="s">
        <v>976</v>
      </c>
      <c r="L589" s="562" t="s">
        <v>964</v>
      </c>
      <c r="M589" s="562" t="s">
        <v>970</v>
      </c>
      <c r="N589" s="562">
        <v>1</v>
      </c>
      <c r="O589" s="562">
        <v>1</v>
      </c>
      <c r="P589" s="562">
        <v>1</v>
      </c>
      <c r="Q589" s="562">
        <v>1</v>
      </c>
      <c r="R589" s="562">
        <v>1</v>
      </c>
      <c r="S589" s="562">
        <v>1</v>
      </c>
      <c r="T589" s="562">
        <v>0</v>
      </c>
      <c r="U589" s="562">
        <v>0</v>
      </c>
      <c r="V589" s="562">
        <v>0</v>
      </c>
      <c r="W589" s="563">
        <v>625422.69999999995</v>
      </c>
      <c r="X589" s="563">
        <v>0</v>
      </c>
      <c r="Y589" s="563">
        <v>0</v>
      </c>
      <c r="Z589" s="563">
        <v>0</v>
      </c>
      <c r="AA589" s="563">
        <v>0</v>
      </c>
      <c r="AB589" s="563">
        <v>0</v>
      </c>
      <c r="AC589" s="563">
        <v>0</v>
      </c>
      <c r="AD589" s="563"/>
      <c r="AE589" s="563">
        <v>625422.69999999995</v>
      </c>
      <c r="AF589" s="564">
        <v>44291</v>
      </c>
      <c r="AG589" s="564">
        <v>46117</v>
      </c>
      <c r="AH589" s="563">
        <v>625422.69999999995</v>
      </c>
      <c r="AI589" s="565">
        <f t="shared" si="19"/>
        <v>9.8630136986301367E-2</v>
      </c>
      <c r="AJ589" s="565">
        <v>5.0027397260274</v>
      </c>
      <c r="AK589" s="566">
        <v>7.1294999999999997E-2</v>
      </c>
      <c r="AL589" s="567">
        <f t="shared" si="20"/>
        <v>9.8630136986301367E-2</v>
      </c>
      <c r="AM589" s="567">
        <v>5.0027397260274</v>
      </c>
      <c r="AN589" s="568">
        <v>7.1294999999999997E-2</v>
      </c>
      <c r="AO589" s="562" t="s">
        <v>977</v>
      </c>
      <c r="AP589" s="562" t="s">
        <v>978</v>
      </c>
    </row>
    <row r="590" spans="1:42" s="562" customFormat="1" ht="12" x14ac:dyDescent="0.25">
      <c r="A590" s="562" t="s">
        <v>1887</v>
      </c>
      <c r="B590" s="562" t="s">
        <v>1888</v>
      </c>
      <c r="C590" s="562">
        <v>4</v>
      </c>
      <c r="D590" s="562" t="s">
        <v>30</v>
      </c>
      <c r="E590" s="562" t="s">
        <v>958</v>
      </c>
      <c r="F590" s="562" t="s">
        <v>959</v>
      </c>
      <c r="G590" s="562" t="s">
        <v>1207</v>
      </c>
      <c r="H590" s="562" t="s">
        <v>974</v>
      </c>
      <c r="I590" s="562" t="s">
        <v>1208</v>
      </c>
      <c r="J590" s="562" t="s">
        <v>4998</v>
      </c>
      <c r="K590" s="562" t="s">
        <v>1209</v>
      </c>
      <c r="L590" s="562" t="s">
        <v>964</v>
      </c>
      <c r="M590" s="562" t="s">
        <v>970</v>
      </c>
      <c r="N590" s="562">
        <v>1</v>
      </c>
      <c r="O590" s="562">
        <v>1</v>
      </c>
      <c r="P590" s="562">
        <v>1</v>
      </c>
      <c r="Q590" s="562">
        <v>1</v>
      </c>
      <c r="R590" s="562">
        <v>1</v>
      </c>
      <c r="S590" s="562">
        <v>1</v>
      </c>
      <c r="T590" s="562">
        <v>0</v>
      </c>
      <c r="U590" s="562">
        <v>0</v>
      </c>
      <c r="V590" s="562">
        <v>0</v>
      </c>
      <c r="W590" s="563">
        <v>139240</v>
      </c>
      <c r="X590" s="563">
        <v>0</v>
      </c>
      <c r="Y590" s="563">
        <v>0</v>
      </c>
      <c r="Z590" s="563">
        <v>588.29</v>
      </c>
      <c r="AA590" s="563">
        <v>0</v>
      </c>
      <c r="AB590" s="563">
        <v>0</v>
      </c>
      <c r="AC590" s="563">
        <v>0</v>
      </c>
      <c r="AD590" s="563"/>
      <c r="AE590" s="563">
        <v>139240</v>
      </c>
      <c r="AF590" s="564">
        <v>44446</v>
      </c>
      <c r="AG590" s="564">
        <v>46272</v>
      </c>
      <c r="AH590" s="563">
        <v>139240</v>
      </c>
      <c r="AI590" s="565">
        <f t="shared" si="19"/>
        <v>0.52328767123287667</v>
      </c>
      <c r="AJ590" s="565">
        <v>5.0027397260274</v>
      </c>
      <c r="AK590" s="566">
        <v>5.0700000000000002E-2</v>
      </c>
      <c r="AL590" s="567">
        <f t="shared" si="20"/>
        <v>0.52328767123287667</v>
      </c>
      <c r="AM590" s="567">
        <v>5.0027397260274</v>
      </c>
      <c r="AN590" s="568">
        <v>5.0700000000000002E-2</v>
      </c>
      <c r="AO590" s="562" t="s">
        <v>977</v>
      </c>
      <c r="AP590" s="562" t="s">
        <v>978</v>
      </c>
    </row>
    <row r="591" spans="1:42" s="562" customFormat="1" ht="12" x14ac:dyDescent="0.25">
      <c r="A591" s="562" t="s">
        <v>1889</v>
      </c>
      <c r="B591" s="562" t="s">
        <v>1888</v>
      </c>
      <c r="C591" s="562">
        <v>5</v>
      </c>
      <c r="D591" s="562" t="s">
        <v>30</v>
      </c>
      <c r="E591" s="562" t="s">
        <v>958</v>
      </c>
      <c r="F591" s="562" t="s">
        <v>959</v>
      </c>
      <c r="G591" s="562" t="s">
        <v>1207</v>
      </c>
      <c r="H591" s="562" t="s">
        <v>974</v>
      </c>
      <c r="I591" s="562" t="s">
        <v>1208</v>
      </c>
      <c r="J591" s="562" t="s">
        <v>4998</v>
      </c>
      <c r="K591" s="562" t="s">
        <v>1209</v>
      </c>
      <c r="L591" s="562" t="s">
        <v>964</v>
      </c>
      <c r="M591" s="562" t="s">
        <v>970</v>
      </c>
      <c r="N591" s="562">
        <v>1</v>
      </c>
      <c r="O591" s="562">
        <v>1</v>
      </c>
      <c r="P591" s="562">
        <v>1</v>
      </c>
      <c r="Q591" s="562">
        <v>1</v>
      </c>
      <c r="R591" s="562">
        <v>1</v>
      </c>
      <c r="S591" s="562">
        <v>1</v>
      </c>
      <c r="T591" s="562">
        <v>0</v>
      </c>
      <c r="U591" s="562">
        <v>0</v>
      </c>
      <c r="V591" s="562">
        <v>0</v>
      </c>
      <c r="W591" s="563">
        <v>1247555</v>
      </c>
      <c r="X591" s="563">
        <v>0</v>
      </c>
      <c r="Y591" s="563">
        <v>0</v>
      </c>
      <c r="Z591" s="563">
        <v>5572.41</v>
      </c>
      <c r="AA591" s="563">
        <v>0</v>
      </c>
      <c r="AB591" s="563">
        <v>0</v>
      </c>
      <c r="AC591" s="563">
        <v>0</v>
      </c>
      <c r="AD591" s="563"/>
      <c r="AE591" s="563">
        <v>1247555</v>
      </c>
      <c r="AF591" s="564">
        <v>44446</v>
      </c>
      <c r="AG591" s="564">
        <v>46637</v>
      </c>
      <c r="AH591" s="563">
        <v>1247555</v>
      </c>
      <c r="AI591" s="565">
        <f t="shared" si="19"/>
        <v>1.5232876712328767</v>
      </c>
      <c r="AJ591" s="565">
        <v>6.0027397260274</v>
      </c>
      <c r="AK591" s="566">
        <v>5.3600000000000002E-2</v>
      </c>
      <c r="AL591" s="567">
        <f t="shared" si="20"/>
        <v>1.5232876712328767</v>
      </c>
      <c r="AM591" s="567">
        <v>6.0027397260274</v>
      </c>
      <c r="AN591" s="568">
        <v>5.3600000000000002E-2</v>
      </c>
      <c r="AO591" s="562" t="s">
        <v>977</v>
      </c>
      <c r="AP591" s="562" t="s">
        <v>978</v>
      </c>
    </row>
    <row r="592" spans="1:42" s="562" customFormat="1" ht="12" x14ac:dyDescent="0.25">
      <c r="A592" s="562" t="s">
        <v>1890</v>
      </c>
      <c r="B592" s="562" t="s">
        <v>1888</v>
      </c>
      <c r="C592" s="562">
        <v>6</v>
      </c>
      <c r="D592" s="562" t="s">
        <v>30</v>
      </c>
      <c r="E592" s="562" t="s">
        <v>958</v>
      </c>
      <c r="F592" s="562" t="s">
        <v>959</v>
      </c>
      <c r="G592" s="562" t="s">
        <v>1207</v>
      </c>
      <c r="H592" s="562" t="s">
        <v>974</v>
      </c>
      <c r="I592" s="562" t="s">
        <v>1208</v>
      </c>
      <c r="J592" s="562" t="s">
        <v>4998</v>
      </c>
      <c r="K592" s="562" t="s">
        <v>1209</v>
      </c>
      <c r="L592" s="562" t="s">
        <v>964</v>
      </c>
      <c r="M592" s="562" t="s">
        <v>970</v>
      </c>
      <c r="N592" s="562">
        <v>1</v>
      </c>
      <c r="O592" s="562">
        <v>1</v>
      </c>
      <c r="P592" s="562">
        <v>1</v>
      </c>
      <c r="Q592" s="562">
        <v>1</v>
      </c>
      <c r="R592" s="562">
        <v>1</v>
      </c>
      <c r="S592" s="562">
        <v>1</v>
      </c>
      <c r="T592" s="562">
        <v>0</v>
      </c>
      <c r="U592" s="562">
        <v>0</v>
      </c>
      <c r="V592" s="562">
        <v>0</v>
      </c>
      <c r="W592" s="563">
        <v>4091650</v>
      </c>
      <c r="X592" s="563">
        <v>0</v>
      </c>
      <c r="Y592" s="563">
        <v>0</v>
      </c>
      <c r="Z592" s="563">
        <v>19230.75</v>
      </c>
      <c r="AA592" s="563">
        <v>0</v>
      </c>
      <c r="AB592" s="563">
        <v>0</v>
      </c>
      <c r="AC592" s="563">
        <v>0</v>
      </c>
      <c r="AD592" s="563"/>
      <c r="AE592" s="563">
        <v>4091650</v>
      </c>
      <c r="AF592" s="564">
        <v>44446</v>
      </c>
      <c r="AG592" s="564">
        <v>47003</v>
      </c>
      <c r="AH592" s="563">
        <v>4091650</v>
      </c>
      <c r="AI592" s="565">
        <f t="shared" si="19"/>
        <v>2.526027397260274</v>
      </c>
      <c r="AJ592" s="565">
        <v>7.0054794520547903</v>
      </c>
      <c r="AK592" s="566">
        <v>5.6399999999999999E-2</v>
      </c>
      <c r="AL592" s="567">
        <f t="shared" si="20"/>
        <v>2.526027397260274</v>
      </c>
      <c r="AM592" s="567">
        <v>7.0054794520547903</v>
      </c>
      <c r="AN592" s="568">
        <v>5.6399999999999999E-2</v>
      </c>
      <c r="AO592" s="562" t="s">
        <v>977</v>
      </c>
      <c r="AP592" s="562" t="s">
        <v>978</v>
      </c>
    </row>
    <row r="593" spans="1:42" s="562" customFormat="1" ht="12" x14ac:dyDescent="0.25">
      <c r="A593" s="562" t="s">
        <v>1891</v>
      </c>
      <c r="B593" s="562" t="s">
        <v>1888</v>
      </c>
      <c r="C593" s="562">
        <v>7</v>
      </c>
      <c r="D593" s="562" t="s">
        <v>30</v>
      </c>
      <c r="E593" s="562" t="s">
        <v>958</v>
      </c>
      <c r="F593" s="562" t="s">
        <v>959</v>
      </c>
      <c r="G593" s="562" t="s">
        <v>1207</v>
      </c>
      <c r="H593" s="562" t="s">
        <v>974</v>
      </c>
      <c r="I593" s="562" t="s">
        <v>1208</v>
      </c>
      <c r="J593" s="562" t="s">
        <v>4998</v>
      </c>
      <c r="K593" s="562" t="s">
        <v>1209</v>
      </c>
      <c r="L593" s="562" t="s">
        <v>964</v>
      </c>
      <c r="M593" s="562" t="s">
        <v>970</v>
      </c>
      <c r="N593" s="562">
        <v>1</v>
      </c>
      <c r="O593" s="562">
        <v>1</v>
      </c>
      <c r="P593" s="562">
        <v>1</v>
      </c>
      <c r="Q593" s="562">
        <v>1</v>
      </c>
      <c r="R593" s="562">
        <v>1</v>
      </c>
      <c r="S593" s="562">
        <v>1</v>
      </c>
      <c r="T593" s="562">
        <v>0</v>
      </c>
      <c r="U593" s="562">
        <v>0</v>
      </c>
      <c r="V593" s="562">
        <v>0</v>
      </c>
      <c r="W593" s="563">
        <v>1859827.5</v>
      </c>
      <c r="X593" s="563">
        <v>0</v>
      </c>
      <c r="Y593" s="563">
        <v>0</v>
      </c>
      <c r="Z593" s="563">
        <v>9190.65</v>
      </c>
      <c r="AA593" s="563">
        <v>0</v>
      </c>
      <c r="AB593" s="563">
        <v>0</v>
      </c>
      <c r="AC593" s="563">
        <v>0</v>
      </c>
      <c r="AD593" s="563"/>
      <c r="AE593" s="563">
        <v>1859827.5</v>
      </c>
      <c r="AF593" s="564">
        <v>44446</v>
      </c>
      <c r="AG593" s="564">
        <v>47368</v>
      </c>
      <c r="AH593" s="563">
        <v>1859827.5</v>
      </c>
      <c r="AI593" s="565">
        <f t="shared" si="19"/>
        <v>3.526027397260274</v>
      </c>
      <c r="AJ593" s="565">
        <v>8.0054794520547894</v>
      </c>
      <c r="AK593" s="566">
        <v>5.9299999999999999E-2</v>
      </c>
      <c r="AL593" s="567">
        <f t="shared" si="20"/>
        <v>3.526027397260274</v>
      </c>
      <c r="AM593" s="567">
        <v>8.0054794520547894</v>
      </c>
      <c r="AN593" s="568">
        <v>5.9299999999999999E-2</v>
      </c>
      <c r="AO593" s="562" t="s">
        <v>977</v>
      </c>
      <c r="AP593" s="562" t="s">
        <v>978</v>
      </c>
    </row>
    <row r="594" spans="1:42" s="562" customFormat="1" ht="12" x14ac:dyDescent="0.25">
      <c r="A594" s="562" t="s">
        <v>1892</v>
      </c>
      <c r="B594" s="562" t="s">
        <v>1888</v>
      </c>
      <c r="C594" s="562">
        <v>8</v>
      </c>
      <c r="D594" s="562" t="s">
        <v>30</v>
      </c>
      <c r="E594" s="562" t="s">
        <v>958</v>
      </c>
      <c r="F594" s="562" t="s">
        <v>959</v>
      </c>
      <c r="G594" s="562" t="s">
        <v>1207</v>
      </c>
      <c r="H594" s="562" t="s">
        <v>974</v>
      </c>
      <c r="I594" s="562" t="s">
        <v>1208</v>
      </c>
      <c r="J594" s="562" t="s">
        <v>4998</v>
      </c>
      <c r="K594" s="562" t="s">
        <v>1209</v>
      </c>
      <c r="L594" s="562" t="s">
        <v>964</v>
      </c>
      <c r="M594" s="562" t="s">
        <v>970</v>
      </c>
      <c r="N594" s="562">
        <v>1</v>
      </c>
      <c r="O594" s="562">
        <v>1</v>
      </c>
      <c r="P594" s="562">
        <v>1</v>
      </c>
      <c r="Q594" s="562">
        <v>1</v>
      </c>
      <c r="R594" s="562">
        <v>1</v>
      </c>
      <c r="S594" s="562">
        <v>1</v>
      </c>
      <c r="T594" s="562">
        <v>0</v>
      </c>
      <c r="U594" s="562">
        <v>0</v>
      </c>
      <c r="V594" s="562">
        <v>0</v>
      </c>
      <c r="W594" s="563">
        <v>53100</v>
      </c>
      <c r="X594" s="563">
        <v>0</v>
      </c>
      <c r="Y594" s="563">
        <v>0</v>
      </c>
      <c r="Z594" s="563">
        <v>274.79000000000002</v>
      </c>
      <c r="AA594" s="563">
        <v>0</v>
      </c>
      <c r="AB594" s="563">
        <v>0</v>
      </c>
      <c r="AC594" s="563">
        <v>0</v>
      </c>
      <c r="AD594" s="563"/>
      <c r="AE594" s="563">
        <v>53100</v>
      </c>
      <c r="AF594" s="564">
        <v>44446</v>
      </c>
      <c r="AG594" s="564">
        <v>47733</v>
      </c>
      <c r="AH594" s="563">
        <v>53100</v>
      </c>
      <c r="AI594" s="565">
        <f t="shared" si="19"/>
        <v>4.5260273972602736</v>
      </c>
      <c r="AJ594" s="565">
        <v>9.0054794520547894</v>
      </c>
      <c r="AK594" s="566">
        <v>6.2100000000000002E-2</v>
      </c>
      <c r="AL594" s="567">
        <f t="shared" si="20"/>
        <v>4.5260273972602736</v>
      </c>
      <c r="AM594" s="567">
        <v>9.0054794520547894</v>
      </c>
      <c r="AN594" s="568">
        <v>6.2100000000000002E-2</v>
      </c>
      <c r="AO594" s="562" t="s">
        <v>977</v>
      </c>
      <c r="AP594" s="562" t="s">
        <v>978</v>
      </c>
    </row>
    <row r="595" spans="1:42" s="562" customFormat="1" ht="12" x14ac:dyDescent="0.25">
      <c r="A595" s="562" t="s">
        <v>1893</v>
      </c>
      <c r="B595" s="562" t="s">
        <v>1888</v>
      </c>
      <c r="C595" s="562">
        <v>9</v>
      </c>
      <c r="D595" s="562" t="s">
        <v>30</v>
      </c>
      <c r="E595" s="562" t="s">
        <v>958</v>
      </c>
      <c r="F595" s="562" t="s">
        <v>959</v>
      </c>
      <c r="G595" s="562" t="s">
        <v>1207</v>
      </c>
      <c r="H595" s="562" t="s">
        <v>974</v>
      </c>
      <c r="I595" s="562" t="s">
        <v>1208</v>
      </c>
      <c r="J595" s="562" t="s">
        <v>4998</v>
      </c>
      <c r="K595" s="562" t="s">
        <v>1209</v>
      </c>
      <c r="L595" s="562" t="s">
        <v>964</v>
      </c>
      <c r="M595" s="562" t="s">
        <v>970</v>
      </c>
      <c r="N595" s="562">
        <v>1</v>
      </c>
      <c r="O595" s="562">
        <v>1</v>
      </c>
      <c r="P595" s="562">
        <v>1</v>
      </c>
      <c r="Q595" s="562">
        <v>1</v>
      </c>
      <c r="R595" s="562">
        <v>1</v>
      </c>
      <c r="S595" s="562">
        <v>1</v>
      </c>
      <c r="T595" s="562">
        <v>0</v>
      </c>
      <c r="U595" s="562">
        <v>0</v>
      </c>
      <c r="V595" s="562">
        <v>0</v>
      </c>
      <c r="W595" s="563">
        <v>105905</v>
      </c>
      <c r="X595" s="563">
        <v>0</v>
      </c>
      <c r="Y595" s="563">
        <v>0</v>
      </c>
      <c r="Z595" s="563">
        <v>573.65</v>
      </c>
      <c r="AA595" s="563">
        <v>0</v>
      </c>
      <c r="AB595" s="563">
        <v>0</v>
      </c>
      <c r="AC595" s="563">
        <v>0</v>
      </c>
      <c r="AD595" s="563"/>
      <c r="AE595" s="563">
        <v>105905</v>
      </c>
      <c r="AF595" s="564">
        <v>44446</v>
      </c>
      <c r="AG595" s="564">
        <v>48098</v>
      </c>
      <c r="AH595" s="563">
        <v>105905</v>
      </c>
      <c r="AI595" s="565">
        <f t="shared" si="19"/>
        <v>5.5260273972602736</v>
      </c>
      <c r="AJ595" s="565">
        <v>10.0054794520548</v>
      </c>
      <c r="AK595" s="566">
        <v>6.5000000000000002E-2</v>
      </c>
      <c r="AL595" s="567">
        <f t="shared" si="20"/>
        <v>5.5260273972602736</v>
      </c>
      <c r="AM595" s="567">
        <v>10.0054794520548</v>
      </c>
      <c r="AN595" s="568">
        <v>6.5000000000000002E-2</v>
      </c>
      <c r="AO595" s="562" t="s">
        <v>977</v>
      </c>
      <c r="AP595" s="562" t="s">
        <v>978</v>
      </c>
    </row>
    <row r="596" spans="1:42" s="562" customFormat="1" ht="12" x14ac:dyDescent="0.25">
      <c r="A596" s="562" t="s">
        <v>1894</v>
      </c>
      <c r="B596" s="562" t="s">
        <v>1895</v>
      </c>
      <c r="C596" s="562">
        <v>4</v>
      </c>
      <c r="D596" s="562" t="s">
        <v>30</v>
      </c>
      <c r="E596" s="562" t="s">
        <v>958</v>
      </c>
      <c r="F596" s="562" t="s">
        <v>959</v>
      </c>
      <c r="G596" s="562" t="s">
        <v>1207</v>
      </c>
      <c r="H596" s="562" t="s">
        <v>974</v>
      </c>
      <c r="I596" s="562" t="s">
        <v>1208</v>
      </c>
      <c r="J596" s="562" t="s">
        <v>4998</v>
      </c>
      <c r="K596" s="562" t="s">
        <v>1209</v>
      </c>
      <c r="L596" s="562" t="s">
        <v>964</v>
      </c>
      <c r="M596" s="562" t="s">
        <v>970</v>
      </c>
      <c r="N596" s="562">
        <v>1</v>
      </c>
      <c r="O596" s="562">
        <v>1</v>
      </c>
      <c r="P596" s="562">
        <v>1</v>
      </c>
      <c r="Q596" s="562">
        <v>1</v>
      </c>
      <c r="R596" s="562">
        <v>1</v>
      </c>
      <c r="S596" s="562">
        <v>1</v>
      </c>
      <c r="T596" s="562">
        <v>0</v>
      </c>
      <c r="U596" s="562">
        <v>0</v>
      </c>
      <c r="V596" s="562">
        <v>0</v>
      </c>
      <c r="W596" s="563">
        <v>458135</v>
      </c>
      <c r="X596" s="563">
        <v>0</v>
      </c>
      <c r="Y596" s="563">
        <v>0</v>
      </c>
      <c r="Z596" s="563">
        <v>0</v>
      </c>
      <c r="AA596" s="563">
        <v>0</v>
      </c>
      <c r="AB596" s="563">
        <v>0</v>
      </c>
      <c r="AC596" s="563">
        <v>0</v>
      </c>
      <c r="AD596" s="563"/>
      <c r="AE596" s="563">
        <v>458135</v>
      </c>
      <c r="AF596" s="564">
        <v>44467</v>
      </c>
      <c r="AG596" s="564">
        <v>46293</v>
      </c>
      <c r="AH596" s="563">
        <v>458135</v>
      </c>
      <c r="AI596" s="565">
        <f t="shared" si="19"/>
        <v>0.58082191780821912</v>
      </c>
      <c r="AJ596" s="565">
        <v>5.0027397260274</v>
      </c>
      <c r="AK596" s="566">
        <v>5.0700000000000002E-2</v>
      </c>
      <c r="AL596" s="567">
        <f t="shared" si="20"/>
        <v>0.58082191780821912</v>
      </c>
      <c r="AM596" s="567">
        <v>5.0027397260274</v>
      </c>
      <c r="AN596" s="568">
        <v>5.0700000000000002E-2</v>
      </c>
      <c r="AO596" s="562" t="s">
        <v>977</v>
      </c>
      <c r="AP596" s="562" t="s">
        <v>978</v>
      </c>
    </row>
    <row r="597" spans="1:42" s="562" customFormat="1" ht="12" x14ac:dyDescent="0.25">
      <c r="A597" s="562" t="s">
        <v>1896</v>
      </c>
      <c r="B597" s="562" t="s">
        <v>1895</v>
      </c>
      <c r="C597" s="562">
        <v>5</v>
      </c>
      <c r="D597" s="562" t="s">
        <v>30</v>
      </c>
      <c r="E597" s="562" t="s">
        <v>958</v>
      </c>
      <c r="F597" s="562" t="s">
        <v>959</v>
      </c>
      <c r="G597" s="562" t="s">
        <v>1207</v>
      </c>
      <c r="H597" s="562" t="s">
        <v>974</v>
      </c>
      <c r="I597" s="562" t="s">
        <v>1208</v>
      </c>
      <c r="J597" s="562" t="s">
        <v>4998</v>
      </c>
      <c r="K597" s="562" t="s">
        <v>1209</v>
      </c>
      <c r="L597" s="562" t="s">
        <v>964</v>
      </c>
      <c r="M597" s="562" t="s">
        <v>970</v>
      </c>
      <c r="N597" s="562">
        <v>1</v>
      </c>
      <c r="O597" s="562">
        <v>1</v>
      </c>
      <c r="P597" s="562">
        <v>1</v>
      </c>
      <c r="Q597" s="562">
        <v>1</v>
      </c>
      <c r="R597" s="562">
        <v>1</v>
      </c>
      <c r="S597" s="562">
        <v>1</v>
      </c>
      <c r="T597" s="562">
        <v>0</v>
      </c>
      <c r="U597" s="562">
        <v>0</v>
      </c>
      <c r="V597" s="562">
        <v>0</v>
      </c>
      <c r="W597" s="563">
        <v>925710</v>
      </c>
      <c r="X597" s="563">
        <v>0</v>
      </c>
      <c r="Y597" s="563">
        <v>0</v>
      </c>
      <c r="Z597" s="563">
        <v>0</v>
      </c>
      <c r="AA597" s="563">
        <v>0</v>
      </c>
      <c r="AB597" s="563">
        <v>0</v>
      </c>
      <c r="AC597" s="563">
        <v>0</v>
      </c>
      <c r="AD597" s="563"/>
      <c r="AE597" s="563">
        <v>925710</v>
      </c>
      <c r="AF597" s="564">
        <v>44467</v>
      </c>
      <c r="AG597" s="564">
        <v>46658</v>
      </c>
      <c r="AH597" s="563">
        <v>925710</v>
      </c>
      <c r="AI597" s="565">
        <f t="shared" si="19"/>
        <v>1.5808219178082192</v>
      </c>
      <c r="AJ597" s="565">
        <v>6.0027397260274</v>
      </c>
      <c r="AK597" s="566">
        <v>5.3600000000000002E-2</v>
      </c>
      <c r="AL597" s="567">
        <f t="shared" si="20"/>
        <v>1.5808219178082192</v>
      </c>
      <c r="AM597" s="567">
        <v>6.0027397260274</v>
      </c>
      <c r="AN597" s="568">
        <v>5.3600000000000002E-2</v>
      </c>
      <c r="AO597" s="562" t="s">
        <v>977</v>
      </c>
      <c r="AP597" s="562" t="s">
        <v>978</v>
      </c>
    </row>
    <row r="598" spans="1:42" s="562" customFormat="1" ht="12" x14ac:dyDescent="0.25">
      <c r="A598" s="562" t="s">
        <v>1897</v>
      </c>
      <c r="B598" s="562" t="s">
        <v>1895</v>
      </c>
      <c r="C598" s="562">
        <v>6</v>
      </c>
      <c r="D598" s="562" t="s">
        <v>30</v>
      </c>
      <c r="E598" s="562" t="s">
        <v>958</v>
      </c>
      <c r="F598" s="562" t="s">
        <v>959</v>
      </c>
      <c r="G598" s="562" t="s">
        <v>1207</v>
      </c>
      <c r="H598" s="562" t="s">
        <v>974</v>
      </c>
      <c r="I598" s="562" t="s">
        <v>1208</v>
      </c>
      <c r="J598" s="562" t="s">
        <v>4998</v>
      </c>
      <c r="K598" s="562" t="s">
        <v>1209</v>
      </c>
      <c r="L598" s="562" t="s">
        <v>964</v>
      </c>
      <c r="M598" s="562" t="s">
        <v>970</v>
      </c>
      <c r="N598" s="562">
        <v>1</v>
      </c>
      <c r="O598" s="562">
        <v>1</v>
      </c>
      <c r="P598" s="562">
        <v>1</v>
      </c>
      <c r="Q598" s="562">
        <v>1</v>
      </c>
      <c r="R598" s="562">
        <v>1</v>
      </c>
      <c r="S598" s="562">
        <v>1</v>
      </c>
      <c r="T598" s="562">
        <v>0</v>
      </c>
      <c r="U598" s="562">
        <v>0</v>
      </c>
      <c r="V598" s="562">
        <v>0</v>
      </c>
      <c r="W598" s="563">
        <v>3460645</v>
      </c>
      <c r="X598" s="563">
        <v>0</v>
      </c>
      <c r="Y598" s="563">
        <v>0</v>
      </c>
      <c r="Z598" s="563">
        <v>0</v>
      </c>
      <c r="AA598" s="563">
        <v>0</v>
      </c>
      <c r="AB598" s="563">
        <v>0</v>
      </c>
      <c r="AC598" s="563">
        <v>0</v>
      </c>
      <c r="AD598" s="563"/>
      <c r="AE598" s="563">
        <v>3460645</v>
      </c>
      <c r="AF598" s="564">
        <v>44467</v>
      </c>
      <c r="AG598" s="564">
        <v>47024</v>
      </c>
      <c r="AH598" s="563">
        <v>3460645</v>
      </c>
      <c r="AI598" s="565">
        <f t="shared" si="19"/>
        <v>2.5835616438356164</v>
      </c>
      <c r="AJ598" s="565">
        <v>7.0054794520547903</v>
      </c>
      <c r="AK598" s="566">
        <v>5.6399999999999999E-2</v>
      </c>
      <c r="AL598" s="567">
        <f t="shared" si="20"/>
        <v>2.5835616438356164</v>
      </c>
      <c r="AM598" s="567">
        <v>7.0054794520547903</v>
      </c>
      <c r="AN598" s="568">
        <v>5.6399999999999999E-2</v>
      </c>
      <c r="AO598" s="562" t="s">
        <v>977</v>
      </c>
      <c r="AP598" s="562" t="s">
        <v>978</v>
      </c>
    </row>
    <row r="599" spans="1:42" s="562" customFormat="1" ht="12" x14ac:dyDescent="0.25">
      <c r="A599" s="562" t="s">
        <v>1898</v>
      </c>
      <c r="B599" s="562" t="s">
        <v>1895</v>
      </c>
      <c r="C599" s="562">
        <v>7</v>
      </c>
      <c r="D599" s="562" t="s">
        <v>30</v>
      </c>
      <c r="E599" s="562" t="s">
        <v>958</v>
      </c>
      <c r="F599" s="562" t="s">
        <v>959</v>
      </c>
      <c r="G599" s="562" t="s">
        <v>1207</v>
      </c>
      <c r="H599" s="562" t="s">
        <v>974</v>
      </c>
      <c r="I599" s="562" t="s">
        <v>1208</v>
      </c>
      <c r="J599" s="562" t="s">
        <v>4998</v>
      </c>
      <c r="K599" s="562" t="s">
        <v>1209</v>
      </c>
      <c r="L599" s="562" t="s">
        <v>964</v>
      </c>
      <c r="M599" s="562" t="s">
        <v>970</v>
      </c>
      <c r="N599" s="562">
        <v>1</v>
      </c>
      <c r="O599" s="562">
        <v>1</v>
      </c>
      <c r="P599" s="562">
        <v>1</v>
      </c>
      <c r="Q599" s="562">
        <v>1</v>
      </c>
      <c r="R599" s="562">
        <v>1</v>
      </c>
      <c r="S599" s="562">
        <v>1</v>
      </c>
      <c r="T599" s="562">
        <v>0</v>
      </c>
      <c r="U599" s="562">
        <v>0</v>
      </c>
      <c r="V599" s="562">
        <v>0</v>
      </c>
      <c r="W599" s="563">
        <v>1880920</v>
      </c>
      <c r="X599" s="563">
        <v>0</v>
      </c>
      <c r="Y599" s="563">
        <v>0</v>
      </c>
      <c r="Z599" s="563">
        <v>0</v>
      </c>
      <c r="AA599" s="563">
        <v>0</v>
      </c>
      <c r="AB599" s="563">
        <v>0</v>
      </c>
      <c r="AC599" s="563">
        <v>0</v>
      </c>
      <c r="AD599" s="563"/>
      <c r="AE599" s="563">
        <v>1880920</v>
      </c>
      <c r="AF599" s="564">
        <v>44467</v>
      </c>
      <c r="AG599" s="564">
        <v>47389</v>
      </c>
      <c r="AH599" s="563">
        <v>1880920</v>
      </c>
      <c r="AI599" s="565">
        <f t="shared" si="19"/>
        <v>3.5835616438356164</v>
      </c>
      <c r="AJ599" s="565">
        <v>8.0054794520547894</v>
      </c>
      <c r="AK599" s="566">
        <v>5.9299999999999999E-2</v>
      </c>
      <c r="AL599" s="567">
        <f t="shared" si="20"/>
        <v>3.5835616438356164</v>
      </c>
      <c r="AM599" s="567">
        <v>8.0054794520547894</v>
      </c>
      <c r="AN599" s="568">
        <v>5.9299999999999999E-2</v>
      </c>
      <c r="AO599" s="562" t="s">
        <v>977</v>
      </c>
      <c r="AP599" s="562" t="s">
        <v>978</v>
      </c>
    </row>
    <row r="600" spans="1:42" s="562" customFormat="1" ht="12" x14ac:dyDescent="0.25">
      <c r="A600" s="562" t="s">
        <v>1899</v>
      </c>
      <c r="B600" s="562" t="s">
        <v>1895</v>
      </c>
      <c r="C600" s="562">
        <v>8</v>
      </c>
      <c r="D600" s="562" t="s">
        <v>30</v>
      </c>
      <c r="E600" s="562" t="s">
        <v>958</v>
      </c>
      <c r="F600" s="562" t="s">
        <v>959</v>
      </c>
      <c r="G600" s="562" t="s">
        <v>1207</v>
      </c>
      <c r="H600" s="562" t="s">
        <v>974</v>
      </c>
      <c r="I600" s="562" t="s">
        <v>1208</v>
      </c>
      <c r="J600" s="562" t="s">
        <v>4998</v>
      </c>
      <c r="K600" s="562" t="s">
        <v>1209</v>
      </c>
      <c r="L600" s="562" t="s">
        <v>964</v>
      </c>
      <c r="M600" s="562" t="s">
        <v>970</v>
      </c>
      <c r="N600" s="562">
        <v>1</v>
      </c>
      <c r="O600" s="562">
        <v>1</v>
      </c>
      <c r="P600" s="562">
        <v>1</v>
      </c>
      <c r="Q600" s="562">
        <v>1</v>
      </c>
      <c r="R600" s="562">
        <v>1</v>
      </c>
      <c r="S600" s="562">
        <v>1</v>
      </c>
      <c r="T600" s="562">
        <v>0</v>
      </c>
      <c r="U600" s="562">
        <v>0</v>
      </c>
      <c r="V600" s="562">
        <v>0</v>
      </c>
      <c r="W600" s="563">
        <v>93515</v>
      </c>
      <c r="X600" s="563">
        <v>0</v>
      </c>
      <c r="Y600" s="563">
        <v>0</v>
      </c>
      <c r="Z600" s="563">
        <v>0</v>
      </c>
      <c r="AA600" s="563">
        <v>0</v>
      </c>
      <c r="AB600" s="563">
        <v>0</v>
      </c>
      <c r="AC600" s="563">
        <v>0</v>
      </c>
      <c r="AD600" s="563"/>
      <c r="AE600" s="563">
        <v>93515</v>
      </c>
      <c r="AF600" s="564">
        <v>44467</v>
      </c>
      <c r="AG600" s="564">
        <v>47754</v>
      </c>
      <c r="AH600" s="563">
        <v>93515</v>
      </c>
      <c r="AI600" s="565">
        <f t="shared" si="19"/>
        <v>4.5835616438356164</v>
      </c>
      <c r="AJ600" s="565">
        <v>9.0054794520547894</v>
      </c>
      <c r="AK600" s="566">
        <v>6.2100000000000002E-2</v>
      </c>
      <c r="AL600" s="567">
        <f t="shared" si="20"/>
        <v>4.5835616438356164</v>
      </c>
      <c r="AM600" s="567">
        <v>9.0054794520547894</v>
      </c>
      <c r="AN600" s="568">
        <v>6.2100000000000002E-2</v>
      </c>
      <c r="AO600" s="562" t="s">
        <v>977</v>
      </c>
      <c r="AP600" s="562" t="s">
        <v>978</v>
      </c>
    </row>
    <row r="601" spans="1:42" s="562" customFormat="1" ht="12" x14ac:dyDescent="0.25">
      <c r="A601" s="562" t="s">
        <v>1900</v>
      </c>
      <c r="B601" s="562" t="s">
        <v>1895</v>
      </c>
      <c r="C601" s="562">
        <v>9</v>
      </c>
      <c r="D601" s="562" t="s">
        <v>30</v>
      </c>
      <c r="E601" s="562" t="s">
        <v>958</v>
      </c>
      <c r="F601" s="562" t="s">
        <v>959</v>
      </c>
      <c r="G601" s="562" t="s">
        <v>1207</v>
      </c>
      <c r="H601" s="562" t="s">
        <v>974</v>
      </c>
      <c r="I601" s="562" t="s">
        <v>1208</v>
      </c>
      <c r="J601" s="562" t="s">
        <v>4998</v>
      </c>
      <c r="K601" s="562" t="s">
        <v>1209</v>
      </c>
      <c r="L601" s="562" t="s">
        <v>964</v>
      </c>
      <c r="M601" s="562" t="s">
        <v>970</v>
      </c>
      <c r="N601" s="562">
        <v>1</v>
      </c>
      <c r="O601" s="562">
        <v>1</v>
      </c>
      <c r="P601" s="562">
        <v>1</v>
      </c>
      <c r="Q601" s="562">
        <v>1</v>
      </c>
      <c r="R601" s="562">
        <v>1</v>
      </c>
      <c r="S601" s="562">
        <v>1</v>
      </c>
      <c r="T601" s="562">
        <v>0</v>
      </c>
      <c r="U601" s="562">
        <v>0</v>
      </c>
      <c r="V601" s="562">
        <v>0</v>
      </c>
      <c r="W601" s="563">
        <v>51920</v>
      </c>
      <c r="X601" s="563">
        <v>0</v>
      </c>
      <c r="Y601" s="563">
        <v>0</v>
      </c>
      <c r="Z601" s="563">
        <v>0</v>
      </c>
      <c r="AA601" s="563">
        <v>0</v>
      </c>
      <c r="AB601" s="563">
        <v>0</v>
      </c>
      <c r="AC601" s="563">
        <v>0</v>
      </c>
      <c r="AD601" s="563"/>
      <c r="AE601" s="563">
        <v>51920</v>
      </c>
      <c r="AF601" s="564">
        <v>44467</v>
      </c>
      <c r="AG601" s="564">
        <v>48119</v>
      </c>
      <c r="AH601" s="563">
        <v>51920</v>
      </c>
      <c r="AI601" s="565">
        <f t="shared" si="19"/>
        <v>5.5835616438356164</v>
      </c>
      <c r="AJ601" s="565">
        <v>10.0054794520548</v>
      </c>
      <c r="AK601" s="566">
        <v>6.5000000000000002E-2</v>
      </c>
      <c r="AL601" s="567">
        <f t="shared" si="20"/>
        <v>5.5835616438356164</v>
      </c>
      <c r="AM601" s="567">
        <v>10.0054794520548</v>
      </c>
      <c r="AN601" s="568">
        <v>6.5000000000000002E-2</v>
      </c>
      <c r="AO601" s="562" t="s">
        <v>977</v>
      </c>
      <c r="AP601" s="562" t="s">
        <v>978</v>
      </c>
    </row>
    <row r="602" spans="1:42" s="562" customFormat="1" ht="12" x14ac:dyDescent="0.25">
      <c r="A602" s="562" t="s">
        <v>1965</v>
      </c>
      <c r="B602" s="562" t="s">
        <v>1966</v>
      </c>
      <c r="C602" s="562">
        <v>1</v>
      </c>
      <c r="D602" s="562" t="s">
        <v>30</v>
      </c>
      <c r="E602" s="562" t="s">
        <v>958</v>
      </c>
      <c r="F602" s="562" t="s">
        <v>959</v>
      </c>
      <c r="G602" s="562" t="s">
        <v>1659</v>
      </c>
      <c r="H602" s="562" t="s">
        <v>1660</v>
      </c>
      <c r="I602" s="562" t="s">
        <v>1661</v>
      </c>
      <c r="J602" s="562" t="s">
        <v>1662</v>
      </c>
      <c r="K602" s="562" t="s">
        <v>1663</v>
      </c>
      <c r="L602" s="562" t="s">
        <v>964</v>
      </c>
      <c r="M602" s="562" t="s">
        <v>970</v>
      </c>
      <c r="N602" s="562">
        <v>1</v>
      </c>
      <c r="O602" s="562">
        <v>1</v>
      </c>
      <c r="P602" s="562">
        <v>1</v>
      </c>
      <c r="Q602" s="562">
        <v>0</v>
      </c>
      <c r="R602" s="562">
        <v>0</v>
      </c>
      <c r="S602" s="562">
        <v>1</v>
      </c>
      <c r="T602" s="562">
        <v>1</v>
      </c>
      <c r="U602" s="562">
        <v>1</v>
      </c>
      <c r="V602" s="562">
        <v>0</v>
      </c>
      <c r="W602" s="563">
        <v>500000000</v>
      </c>
      <c r="X602" s="563">
        <v>0</v>
      </c>
      <c r="Y602" s="563">
        <v>0</v>
      </c>
      <c r="Z602" s="563">
        <v>0</v>
      </c>
      <c r="AA602" s="563">
        <v>0</v>
      </c>
      <c r="AB602" s="563">
        <v>0</v>
      </c>
      <c r="AC602" s="563">
        <v>0</v>
      </c>
      <c r="AD602" s="563"/>
      <c r="AE602" s="563">
        <v>500000000</v>
      </c>
      <c r="AF602" s="564">
        <v>44314</v>
      </c>
      <c r="AG602" s="564">
        <v>47966</v>
      </c>
      <c r="AH602" s="563">
        <v>500000000</v>
      </c>
      <c r="AI602" s="565">
        <f t="shared" si="19"/>
        <v>5.1643835616438354</v>
      </c>
      <c r="AJ602" s="565">
        <v>10.0054794520548</v>
      </c>
      <c r="AK602" s="566">
        <v>7.8262999999999999E-2</v>
      </c>
      <c r="AL602" s="567">
        <f t="shared" si="20"/>
        <v>5.1643835616438354</v>
      </c>
      <c r="AM602" s="567">
        <v>10.0054794520548</v>
      </c>
      <c r="AN602" s="568">
        <v>7.8262999999999999E-2</v>
      </c>
      <c r="AO602" s="562" t="s">
        <v>977</v>
      </c>
      <c r="AP602" s="562" t="s">
        <v>978</v>
      </c>
    </row>
    <row r="603" spans="1:42" s="562" customFormat="1" ht="12" x14ac:dyDescent="0.25">
      <c r="A603" s="562" t="s">
        <v>1901</v>
      </c>
      <c r="B603" s="562" t="s">
        <v>1902</v>
      </c>
      <c r="C603" s="562">
        <v>1</v>
      </c>
      <c r="D603" s="562" t="s">
        <v>30</v>
      </c>
      <c r="E603" s="562" t="s">
        <v>958</v>
      </c>
      <c r="F603" s="562" t="s">
        <v>959</v>
      </c>
      <c r="G603" s="562" t="s">
        <v>973</v>
      </c>
      <c r="H603" s="562" t="s">
        <v>974</v>
      </c>
      <c r="I603" s="562" t="s">
        <v>975</v>
      </c>
      <c r="J603" s="562" t="s">
        <v>4998</v>
      </c>
      <c r="K603" s="562" t="s">
        <v>976</v>
      </c>
      <c r="L603" s="562" t="s">
        <v>964</v>
      </c>
      <c r="M603" s="562" t="s">
        <v>970</v>
      </c>
      <c r="N603" s="562">
        <v>1</v>
      </c>
      <c r="O603" s="562">
        <v>1</v>
      </c>
      <c r="P603" s="562">
        <v>1</v>
      </c>
      <c r="Q603" s="562">
        <v>1</v>
      </c>
      <c r="R603" s="562">
        <v>1</v>
      </c>
      <c r="S603" s="562">
        <v>1</v>
      </c>
      <c r="T603" s="562">
        <v>0</v>
      </c>
      <c r="U603" s="562">
        <v>0</v>
      </c>
      <c r="V603" s="562">
        <v>0</v>
      </c>
      <c r="W603" s="563">
        <v>2954385.53</v>
      </c>
      <c r="X603" s="563">
        <v>0</v>
      </c>
      <c r="Y603" s="563">
        <v>0</v>
      </c>
      <c r="Z603" s="563">
        <v>0</v>
      </c>
      <c r="AA603" s="563">
        <v>0</v>
      </c>
      <c r="AB603" s="563">
        <v>0</v>
      </c>
      <c r="AC603" s="563">
        <v>0</v>
      </c>
      <c r="AD603" s="563"/>
      <c r="AE603" s="563">
        <v>2954385.53</v>
      </c>
      <c r="AF603" s="564">
        <v>44291</v>
      </c>
      <c r="AG603" s="564">
        <v>46117</v>
      </c>
      <c r="AH603" s="563">
        <v>2954385.53</v>
      </c>
      <c r="AI603" s="565">
        <f t="shared" si="19"/>
        <v>9.8630136986301367E-2</v>
      </c>
      <c r="AJ603" s="565">
        <v>5.0027397260274</v>
      </c>
      <c r="AK603" s="566">
        <v>7.1300000000000002E-2</v>
      </c>
      <c r="AL603" s="567">
        <f t="shared" si="20"/>
        <v>9.8630136986301367E-2</v>
      </c>
      <c r="AM603" s="567">
        <v>5.0027397260274</v>
      </c>
      <c r="AN603" s="568">
        <v>7.1300000000000002E-2</v>
      </c>
      <c r="AO603" s="562" t="s">
        <v>977</v>
      </c>
      <c r="AP603" s="562" t="s">
        <v>978</v>
      </c>
    </row>
    <row r="604" spans="1:42" s="562" customFormat="1" ht="12" x14ac:dyDescent="0.25">
      <c r="A604" s="562" t="s">
        <v>1903</v>
      </c>
      <c r="B604" s="562" t="s">
        <v>1904</v>
      </c>
      <c r="C604" s="562">
        <v>1</v>
      </c>
      <c r="D604" s="562" t="s">
        <v>30</v>
      </c>
      <c r="E604" s="562" t="s">
        <v>958</v>
      </c>
      <c r="F604" s="562" t="s">
        <v>959</v>
      </c>
      <c r="G604" s="562" t="s">
        <v>973</v>
      </c>
      <c r="H604" s="562" t="s">
        <v>974</v>
      </c>
      <c r="I604" s="562" t="s">
        <v>975</v>
      </c>
      <c r="J604" s="562" t="s">
        <v>4998</v>
      </c>
      <c r="K604" s="562" t="s">
        <v>976</v>
      </c>
      <c r="L604" s="562" t="s">
        <v>964</v>
      </c>
      <c r="M604" s="562" t="s">
        <v>970</v>
      </c>
      <c r="N604" s="562">
        <v>1</v>
      </c>
      <c r="O604" s="562">
        <v>1</v>
      </c>
      <c r="P604" s="562">
        <v>1</v>
      </c>
      <c r="Q604" s="562">
        <v>1</v>
      </c>
      <c r="R604" s="562">
        <v>1</v>
      </c>
      <c r="S604" s="562">
        <v>1</v>
      </c>
      <c r="T604" s="562">
        <v>0</v>
      </c>
      <c r="U604" s="562">
        <v>0</v>
      </c>
      <c r="V604" s="562">
        <v>0</v>
      </c>
      <c r="W604" s="563">
        <v>161888.79</v>
      </c>
      <c r="X604" s="563">
        <v>0</v>
      </c>
      <c r="Y604" s="563">
        <v>0</v>
      </c>
      <c r="Z604" s="563">
        <v>0</v>
      </c>
      <c r="AA604" s="563">
        <v>0</v>
      </c>
      <c r="AB604" s="563">
        <v>0</v>
      </c>
      <c r="AC604" s="563">
        <v>0</v>
      </c>
      <c r="AD604" s="563"/>
      <c r="AE604" s="563">
        <v>161888.79</v>
      </c>
      <c r="AF604" s="564">
        <v>44291</v>
      </c>
      <c r="AG604" s="564">
        <v>46117</v>
      </c>
      <c r="AH604" s="563">
        <v>161866.76</v>
      </c>
      <c r="AI604" s="565">
        <f t="shared" si="19"/>
        <v>9.8630136986301367E-2</v>
      </c>
      <c r="AJ604" s="565">
        <v>5.0027397260274</v>
      </c>
      <c r="AK604" s="566">
        <v>7.1300000000000002E-2</v>
      </c>
      <c r="AL604" s="567">
        <f t="shared" si="20"/>
        <v>9.8630136986301367E-2</v>
      </c>
      <c r="AM604" s="567">
        <v>5.0027397260274</v>
      </c>
      <c r="AN604" s="568">
        <v>7.1300000000000002E-2</v>
      </c>
      <c r="AO604" s="562" t="s">
        <v>977</v>
      </c>
      <c r="AP604" s="562" t="s">
        <v>978</v>
      </c>
    </row>
    <row r="605" spans="1:42" s="562" customFormat="1" ht="12" x14ac:dyDescent="0.25">
      <c r="A605" s="562" t="s">
        <v>1905</v>
      </c>
      <c r="B605" s="562" t="s">
        <v>1906</v>
      </c>
      <c r="C605" s="562">
        <v>1</v>
      </c>
      <c r="D605" s="562" t="s">
        <v>30</v>
      </c>
      <c r="E605" s="562" t="s">
        <v>958</v>
      </c>
      <c r="F605" s="562" t="s">
        <v>959</v>
      </c>
      <c r="G605" s="562" t="s">
        <v>973</v>
      </c>
      <c r="H605" s="562" t="s">
        <v>974</v>
      </c>
      <c r="I605" s="562" t="s">
        <v>975</v>
      </c>
      <c r="J605" s="562" t="s">
        <v>4998</v>
      </c>
      <c r="K605" s="562" t="s">
        <v>976</v>
      </c>
      <c r="L605" s="562" t="s">
        <v>964</v>
      </c>
      <c r="M605" s="562" t="s">
        <v>970</v>
      </c>
      <c r="N605" s="562">
        <v>1</v>
      </c>
      <c r="O605" s="562">
        <v>1</v>
      </c>
      <c r="P605" s="562">
        <v>1</v>
      </c>
      <c r="Q605" s="562">
        <v>1</v>
      </c>
      <c r="R605" s="562">
        <v>1</v>
      </c>
      <c r="S605" s="562">
        <v>1</v>
      </c>
      <c r="T605" s="562">
        <v>0</v>
      </c>
      <c r="U605" s="562">
        <v>0</v>
      </c>
      <c r="V605" s="562">
        <v>0</v>
      </c>
      <c r="W605" s="563">
        <v>4870703.75</v>
      </c>
      <c r="X605" s="563">
        <v>0</v>
      </c>
      <c r="Y605" s="563">
        <v>0</v>
      </c>
      <c r="Z605" s="563">
        <v>0</v>
      </c>
      <c r="AA605" s="563">
        <v>0</v>
      </c>
      <c r="AB605" s="563">
        <v>0</v>
      </c>
      <c r="AC605" s="563">
        <v>0</v>
      </c>
      <c r="AD605" s="563"/>
      <c r="AE605" s="563">
        <v>4870703.75</v>
      </c>
      <c r="AF605" s="564">
        <v>44291</v>
      </c>
      <c r="AG605" s="564">
        <v>46117</v>
      </c>
      <c r="AH605" s="563">
        <v>4870041.04</v>
      </c>
      <c r="AI605" s="565">
        <f t="shared" si="19"/>
        <v>9.8630136986301367E-2</v>
      </c>
      <c r="AJ605" s="565">
        <v>5.0027397260274</v>
      </c>
      <c r="AK605" s="566">
        <v>7.1300000000000002E-2</v>
      </c>
      <c r="AL605" s="567">
        <f t="shared" si="20"/>
        <v>9.8630136986301367E-2</v>
      </c>
      <c r="AM605" s="567">
        <v>5.0027397260274</v>
      </c>
      <c r="AN605" s="568">
        <v>7.1300000000000002E-2</v>
      </c>
      <c r="AO605" s="562" t="s">
        <v>977</v>
      </c>
      <c r="AP605" s="562" t="s">
        <v>978</v>
      </c>
    </row>
    <row r="606" spans="1:42" s="562" customFormat="1" ht="12" x14ac:dyDescent="0.25">
      <c r="A606" s="562" t="s">
        <v>1907</v>
      </c>
      <c r="B606" s="562" t="s">
        <v>1908</v>
      </c>
      <c r="C606" s="562">
        <v>1</v>
      </c>
      <c r="D606" s="562" t="s">
        <v>30</v>
      </c>
      <c r="E606" s="562" t="s">
        <v>958</v>
      </c>
      <c r="F606" s="562" t="s">
        <v>959</v>
      </c>
      <c r="G606" s="562" t="s">
        <v>973</v>
      </c>
      <c r="H606" s="562" t="s">
        <v>974</v>
      </c>
      <c r="I606" s="562" t="s">
        <v>975</v>
      </c>
      <c r="J606" s="562" t="s">
        <v>4998</v>
      </c>
      <c r="K606" s="562" t="s">
        <v>976</v>
      </c>
      <c r="L606" s="562" t="s">
        <v>964</v>
      </c>
      <c r="M606" s="562" t="s">
        <v>970</v>
      </c>
      <c r="N606" s="562">
        <v>1</v>
      </c>
      <c r="O606" s="562">
        <v>1</v>
      </c>
      <c r="P606" s="562">
        <v>1</v>
      </c>
      <c r="Q606" s="562">
        <v>1</v>
      </c>
      <c r="R606" s="562">
        <v>1</v>
      </c>
      <c r="S606" s="562">
        <v>1</v>
      </c>
      <c r="T606" s="562">
        <v>0</v>
      </c>
      <c r="U606" s="562">
        <v>0</v>
      </c>
      <c r="V606" s="562">
        <v>0</v>
      </c>
      <c r="W606" s="563">
        <v>606448.37</v>
      </c>
      <c r="X606" s="563">
        <v>0</v>
      </c>
      <c r="Y606" s="563">
        <v>0</v>
      </c>
      <c r="Z606" s="563">
        <v>0</v>
      </c>
      <c r="AA606" s="563">
        <v>0</v>
      </c>
      <c r="AB606" s="563">
        <v>0</v>
      </c>
      <c r="AC606" s="563">
        <v>0</v>
      </c>
      <c r="AD606" s="563"/>
      <c r="AE606" s="563">
        <v>606448.37</v>
      </c>
      <c r="AF606" s="564">
        <v>44291</v>
      </c>
      <c r="AG606" s="564">
        <v>46117</v>
      </c>
      <c r="AH606" s="563">
        <v>606448.37</v>
      </c>
      <c r="AI606" s="565">
        <f t="shared" si="19"/>
        <v>9.8630136986301367E-2</v>
      </c>
      <c r="AJ606" s="565">
        <v>5.0027397260274</v>
      </c>
      <c r="AK606" s="566">
        <v>7.1300000000000002E-2</v>
      </c>
      <c r="AL606" s="567">
        <f t="shared" si="20"/>
        <v>9.8630136986301367E-2</v>
      </c>
      <c r="AM606" s="567">
        <v>5.0027397260274</v>
      </c>
      <c r="AN606" s="568">
        <v>7.1300000000000002E-2</v>
      </c>
      <c r="AO606" s="562" t="s">
        <v>977</v>
      </c>
      <c r="AP606" s="562" t="s">
        <v>978</v>
      </c>
    </row>
    <row r="607" spans="1:42" s="562" customFormat="1" ht="12" x14ac:dyDescent="0.25">
      <c r="A607" s="562" t="s">
        <v>1909</v>
      </c>
      <c r="B607" s="562" t="s">
        <v>1910</v>
      </c>
      <c r="C607" s="562">
        <v>1</v>
      </c>
      <c r="D607" s="562" t="s">
        <v>30</v>
      </c>
      <c r="E607" s="562" t="s">
        <v>958</v>
      </c>
      <c r="F607" s="562" t="s">
        <v>959</v>
      </c>
      <c r="G607" s="562" t="s">
        <v>973</v>
      </c>
      <c r="H607" s="562" t="s">
        <v>974</v>
      </c>
      <c r="I607" s="562" t="s">
        <v>975</v>
      </c>
      <c r="J607" s="562" t="s">
        <v>4998</v>
      </c>
      <c r="K607" s="562" t="s">
        <v>976</v>
      </c>
      <c r="L607" s="562" t="s">
        <v>964</v>
      </c>
      <c r="M607" s="562" t="s">
        <v>970</v>
      </c>
      <c r="N607" s="562">
        <v>1</v>
      </c>
      <c r="O607" s="562">
        <v>1</v>
      </c>
      <c r="P607" s="562">
        <v>1</v>
      </c>
      <c r="Q607" s="562">
        <v>1</v>
      </c>
      <c r="R607" s="562">
        <v>1</v>
      </c>
      <c r="S607" s="562">
        <v>1</v>
      </c>
      <c r="T607" s="562">
        <v>0</v>
      </c>
      <c r="U607" s="562">
        <v>0</v>
      </c>
      <c r="V607" s="562">
        <v>0</v>
      </c>
      <c r="W607" s="563">
        <v>2815700.29</v>
      </c>
      <c r="X607" s="563">
        <v>0</v>
      </c>
      <c r="Y607" s="563">
        <v>0</v>
      </c>
      <c r="Z607" s="563">
        <v>0</v>
      </c>
      <c r="AA607" s="563">
        <v>0</v>
      </c>
      <c r="AB607" s="563">
        <v>0</v>
      </c>
      <c r="AC607" s="563">
        <v>0</v>
      </c>
      <c r="AD607" s="563"/>
      <c r="AE607" s="563">
        <v>2815700.29</v>
      </c>
      <c r="AF607" s="564">
        <v>44291</v>
      </c>
      <c r="AG607" s="564">
        <v>46117</v>
      </c>
      <c r="AH607" s="563">
        <v>2815700.29</v>
      </c>
      <c r="AI607" s="565">
        <f t="shared" si="19"/>
        <v>9.8630136986301367E-2</v>
      </c>
      <c r="AJ607" s="565">
        <v>5.0027397260274</v>
      </c>
      <c r="AK607" s="566">
        <v>7.1300000000000002E-2</v>
      </c>
      <c r="AL607" s="567">
        <f t="shared" si="20"/>
        <v>9.8630136986301367E-2</v>
      </c>
      <c r="AM607" s="567">
        <v>5.0027397260274</v>
      </c>
      <c r="AN607" s="568">
        <v>7.1300000000000002E-2</v>
      </c>
      <c r="AO607" s="562" t="s">
        <v>977</v>
      </c>
      <c r="AP607" s="562" t="s">
        <v>978</v>
      </c>
    </row>
    <row r="608" spans="1:42" s="562" customFormat="1" ht="12" x14ac:dyDescent="0.25">
      <c r="A608" s="562" t="s">
        <v>1911</v>
      </c>
      <c r="B608" s="562" t="s">
        <v>1912</v>
      </c>
      <c r="C608" s="562">
        <v>1</v>
      </c>
      <c r="D608" s="562" t="s">
        <v>30</v>
      </c>
      <c r="E608" s="562" t="s">
        <v>958</v>
      </c>
      <c r="F608" s="562" t="s">
        <v>959</v>
      </c>
      <c r="G608" s="562" t="s">
        <v>973</v>
      </c>
      <c r="H608" s="562" t="s">
        <v>974</v>
      </c>
      <c r="I608" s="562" t="s">
        <v>975</v>
      </c>
      <c r="J608" s="562" t="s">
        <v>4998</v>
      </c>
      <c r="K608" s="562" t="s">
        <v>976</v>
      </c>
      <c r="L608" s="562" t="s">
        <v>964</v>
      </c>
      <c r="M608" s="562" t="s">
        <v>970</v>
      </c>
      <c r="N608" s="562">
        <v>1</v>
      </c>
      <c r="O608" s="562">
        <v>1</v>
      </c>
      <c r="P608" s="562">
        <v>1</v>
      </c>
      <c r="Q608" s="562">
        <v>1</v>
      </c>
      <c r="R608" s="562">
        <v>1</v>
      </c>
      <c r="S608" s="562">
        <v>1</v>
      </c>
      <c r="T608" s="562">
        <v>0</v>
      </c>
      <c r="U608" s="562">
        <v>0</v>
      </c>
      <c r="V608" s="562">
        <v>0</v>
      </c>
      <c r="W608" s="563">
        <v>567294</v>
      </c>
      <c r="X608" s="563">
        <v>0</v>
      </c>
      <c r="Y608" s="563">
        <v>0</v>
      </c>
      <c r="Z608" s="563">
        <v>0</v>
      </c>
      <c r="AA608" s="563">
        <v>0</v>
      </c>
      <c r="AB608" s="563">
        <v>0</v>
      </c>
      <c r="AC608" s="563">
        <v>0</v>
      </c>
      <c r="AD608" s="563"/>
      <c r="AE608" s="563">
        <v>567294</v>
      </c>
      <c r="AF608" s="564">
        <v>44291</v>
      </c>
      <c r="AG608" s="564">
        <v>46117</v>
      </c>
      <c r="AH608" s="563">
        <v>567294</v>
      </c>
      <c r="AI608" s="565">
        <f t="shared" si="19"/>
        <v>9.8630136986301367E-2</v>
      </c>
      <c r="AJ608" s="565">
        <v>5.0027397260274</v>
      </c>
      <c r="AK608" s="566">
        <v>7.1300000000000002E-2</v>
      </c>
      <c r="AL608" s="567">
        <f t="shared" si="20"/>
        <v>9.8630136986301367E-2</v>
      </c>
      <c r="AM608" s="567">
        <v>5.0027397260274</v>
      </c>
      <c r="AN608" s="568">
        <v>7.1300000000000002E-2</v>
      </c>
      <c r="AO608" s="562" t="s">
        <v>977</v>
      </c>
      <c r="AP608" s="562" t="s">
        <v>978</v>
      </c>
    </row>
    <row r="609" spans="1:42" s="562" customFormat="1" ht="12" x14ac:dyDescent="0.25">
      <c r="A609" s="562" t="s">
        <v>1913</v>
      </c>
      <c r="B609" s="562" t="s">
        <v>1914</v>
      </c>
      <c r="C609" s="562">
        <v>1</v>
      </c>
      <c r="D609" s="562" t="s">
        <v>30</v>
      </c>
      <c r="E609" s="562" t="s">
        <v>958</v>
      </c>
      <c r="F609" s="562" t="s">
        <v>959</v>
      </c>
      <c r="G609" s="562" t="s">
        <v>973</v>
      </c>
      <c r="H609" s="562" t="s">
        <v>974</v>
      </c>
      <c r="I609" s="562" t="s">
        <v>975</v>
      </c>
      <c r="J609" s="562" t="s">
        <v>4998</v>
      </c>
      <c r="K609" s="562" t="s">
        <v>976</v>
      </c>
      <c r="L609" s="562" t="s">
        <v>964</v>
      </c>
      <c r="M609" s="562" t="s">
        <v>970</v>
      </c>
      <c r="N609" s="562">
        <v>1</v>
      </c>
      <c r="O609" s="562">
        <v>1</v>
      </c>
      <c r="P609" s="562">
        <v>1</v>
      </c>
      <c r="Q609" s="562">
        <v>1</v>
      </c>
      <c r="R609" s="562">
        <v>1</v>
      </c>
      <c r="S609" s="562">
        <v>1</v>
      </c>
      <c r="T609" s="562">
        <v>0</v>
      </c>
      <c r="U609" s="562">
        <v>0</v>
      </c>
      <c r="V609" s="562">
        <v>0</v>
      </c>
      <c r="W609" s="563">
        <v>2768097.42</v>
      </c>
      <c r="X609" s="563">
        <v>0</v>
      </c>
      <c r="Y609" s="563">
        <v>0</v>
      </c>
      <c r="Z609" s="563">
        <v>0</v>
      </c>
      <c r="AA609" s="563">
        <v>0</v>
      </c>
      <c r="AB609" s="563">
        <v>0</v>
      </c>
      <c r="AC609" s="563">
        <v>0</v>
      </c>
      <c r="AD609" s="563"/>
      <c r="AE609" s="563">
        <v>2768097.42</v>
      </c>
      <c r="AF609" s="564">
        <v>44291</v>
      </c>
      <c r="AG609" s="564">
        <v>46117</v>
      </c>
      <c r="AH609" s="563">
        <v>2768097.42</v>
      </c>
      <c r="AI609" s="565">
        <f t="shared" si="19"/>
        <v>9.8630136986301367E-2</v>
      </c>
      <c r="AJ609" s="565">
        <v>5.0027397260274</v>
      </c>
      <c r="AK609" s="566">
        <v>7.1300000000000002E-2</v>
      </c>
      <c r="AL609" s="567">
        <f t="shared" si="20"/>
        <v>9.8630136986301367E-2</v>
      </c>
      <c r="AM609" s="567">
        <v>5.0027397260274</v>
      </c>
      <c r="AN609" s="568">
        <v>7.1300000000000002E-2</v>
      </c>
      <c r="AO609" s="562" t="s">
        <v>977</v>
      </c>
      <c r="AP609" s="562" t="s">
        <v>978</v>
      </c>
    </row>
    <row r="610" spans="1:42" s="562" customFormat="1" ht="12" x14ac:dyDescent="0.25">
      <c r="A610" s="562" t="s">
        <v>1915</v>
      </c>
      <c r="B610" s="562" t="s">
        <v>1916</v>
      </c>
      <c r="C610" s="562">
        <v>1</v>
      </c>
      <c r="D610" s="562" t="s">
        <v>30</v>
      </c>
      <c r="E610" s="562" t="s">
        <v>958</v>
      </c>
      <c r="F610" s="562" t="s">
        <v>959</v>
      </c>
      <c r="G610" s="562" t="s">
        <v>973</v>
      </c>
      <c r="H610" s="562" t="s">
        <v>974</v>
      </c>
      <c r="I610" s="562" t="s">
        <v>975</v>
      </c>
      <c r="J610" s="562" t="s">
        <v>4998</v>
      </c>
      <c r="K610" s="562" t="s">
        <v>976</v>
      </c>
      <c r="L610" s="562" t="s">
        <v>964</v>
      </c>
      <c r="M610" s="562" t="s">
        <v>970</v>
      </c>
      <c r="N610" s="562">
        <v>1</v>
      </c>
      <c r="O610" s="562">
        <v>1</v>
      </c>
      <c r="P610" s="562">
        <v>1</v>
      </c>
      <c r="Q610" s="562">
        <v>1</v>
      </c>
      <c r="R610" s="562">
        <v>1</v>
      </c>
      <c r="S610" s="562">
        <v>1</v>
      </c>
      <c r="T610" s="562">
        <v>0</v>
      </c>
      <c r="U610" s="562">
        <v>0</v>
      </c>
      <c r="V610" s="562">
        <v>0</v>
      </c>
      <c r="W610" s="563">
        <v>2978506.37</v>
      </c>
      <c r="X610" s="563">
        <v>0</v>
      </c>
      <c r="Y610" s="563">
        <v>0</v>
      </c>
      <c r="Z610" s="563">
        <v>0</v>
      </c>
      <c r="AA610" s="563">
        <v>0</v>
      </c>
      <c r="AB610" s="563">
        <v>0</v>
      </c>
      <c r="AC610" s="563">
        <v>0</v>
      </c>
      <c r="AD610" s="563"/>
      <c r="AE610" s="563">
        <v>2978506.37</v>
      </c>
      <c r="AF610" s="564">
        <v>44291</v>
      </c>
      <c r="AG610" s="564">
        <v>46117</v>
      </c>
      <c r="AH610" s="563">
        <v>2978506.37</v>
      </c>
      <c r="AI610" s="565">
        <f t="shared" si="19"/>
        <v>9.8630136986301367E-2</v>
      </c>
      <c r="AJ610" s="565">
        <v>5.0027397260274</v>
      </c>
      <c r="AK610" s="566">
        <v>7.1300000000000002E-2</v>
      </c>
      <c r="AL610" s="567">
        <f t="shared" si="20"/>
        <v>9.8630136986301367E-2</v>
      </c>
      <c r="AM610" s="567">
        <v>5.0027397260274</v>
      </c>
      <c r="AN610" s="568">
        <v>7.1300000000000002E-2</v>
      </c>
      <c r="AO610" s="562" t="s">
        <v>977</v>
      </c>
      <c r="AP610" s="562" t="s">
        <v>978</v>
      </c>
    </row>
    <row r="611" spans="1:42" s="562" customFormat="1" ht="12" x14ac:dyDescent="0.25">
      <c r="A611" s="562" t="s">
        <v>1917</v>
      </c>
      <c r="B611" s="562" t="s">
        <v>1918</v>
      </c>
      <c r="C611" s="562">
        <v>1</v>
      </c>
      <c r="D611" s="562" t="s">
        <v>30</v>
      </c>
      <c r="E611" s="562" t="s">
        <v>958</v>
      </c>
      <c r="F611" s="562" t="s">
        <v>959</v>
      </c>
      <c r="G611" s="562" t="s">
        <v>973</v>
      </c>
      <c r="H611" s="562" t="s">
        <v>974</v>
      </c>
      <c r="I611" s="562" t="s">
        <v>975</v>
      </c>
      <c r="J611" s="562" t="s">
        <v>4998</v>
      </c>
      <c r="K611" s="562" t="s">
        <v>976</v>
      </c>
      <c r="L611" s="562" t="s">
        <v>964</v>
      </c>
      <c r="M611" s="562" t="s">
        <v>970</v>
      </c>
      <c r="N611" s="562">
        <v>1</v>
      </c>
      <c r="O611" s="562">
        <v>1</v>
      </c>
      <c r="P611" s="562">
        <v>1</v>
      </c>
      <c r="Q611" s="562">
        <v>1</v>
      </c>
      <c r="R611" s="562">
        <v>1</v>
      </c>
      <c r="S611" s="562">
        <v>1</v>
      </c>
      <c r="T611" s="562">
        <v>0</v>
      </c>
      <c r="U611" s="562">
        <v>0</v>
      </c>
      <c r="V611" s="562">
        <v>0</v>
      </c>
      <c r="W611" s="563">
        <v>6813386.9900000002</v>
      </c>
      <c r="X611" s="563">
        <v>0</v>
      </c>
      <c r="Y611" s="563">
        <v>0</v>
      </c>
      <c r="Z611" s="563">
        <v>0</v>
      </c>
      <c r="AA611" s="563">
        <v>0</v>
      </c>
      <c r="AB611" s="563">
        <v>0</v>
      </c>
      <c r="AC611" s="563">
        <v>0</v>
      </c>
      <c r="AD611" s="563"/>
      <c r="AE611" s="563">
        <v>6813386.9900000002</v>
      </c>
      <c r="AF611" s="564">
        <v>44291</v>
      </c>
      <c r="AG611" s="564">
        <v>46117</v>
      </c>
      <c r="AH611" s="563">
        <v>6813386.9900000002</v>
      </c>
      <c r="AI611" s="565">
        <f t="shared" si="19"/>
        <v>9.8630136986301367E-2</v>
      </c>
      <c r="AJ611" s="565">
        <v>5.0027397260274</v>
      </c>
      <c r="AK611" s="566">
        <v>7.1300000000000002E-2</v>
      </c>
      <c r="AL611" s="567">
        <f t="shared" si="20"/>
        <v>9.8630136986301367E-2</v>
      </c>
      <c r="AM611" s="567">
        <v>5.0027397260274</v>
      </c>
      <c r="AN611" s="568">
        <v>7.1300000000000002E-2</v>
      </c>
      <c r="AO611" s="562" t="s">
        <v>977</v>
      </c>
      <c r="AP611" s="562" t="s">
        <v>978</v>
      </c>
    </row>
    <row r="612" spans="1:42" s="562" customFormat="1" ht="12" x14ac:dyDescent="0.25">
      <c r="A612" s="562" t="s">
        <v>1919</v>
      </c>
      <c r="B612" s="562" t="s">
        <v>1920</v>
      </c>
      <c r="C612" s="562">
        <v>1</v>
      </c>
      <c r="D612" s="562" t="s">
        <v>30</v>
      </c>
      <c r="E612" s="562" t="s">
        <v>958</v>
      </c>
      <c r="F612" s="562" t="s">
        <v>959</v>
      </c>
      <c r="G612" s="562" t="s">
        <v>973</v>
      </c>
      <c r="H612" s="562" t="s">
        <v>974</v>
      </c>
      <c r="I612" s="562" t="s">
        <v>975</v>
      </c>
      <c r="J612" s="562" t="s">
        <v>4998</v>
      </c>
      <c r="K612" s="562" t="s">
        <v>976</v>
      </c>
      <c r="L612" s="562" t="s">
        <v>964</v>
      </c>
      <c r="M612" s="562" t="s">
        <v>970</v>
      </c>
      <c r="N612" s="562">
        <v>1</v>
      </c>
      <c r="O612" s="562">
        <v>1</v>
      </c>
      <c r="P612" s="562">
        <v>1</v>
      </c>
      <c r="Q612" s="562">
        <v>1</v>
      </c>
      <c r="R612" s="562">
        <v>1</v>
      </c>
      <c r="S612" s="562">
        <v>1</v>
      </c>
      <c r="T612" s="562">
        <v>0</v>
      </c>
      <c r="U612" s="562">
        <v>0</v>
      </c>
      <c r="V612" s="562">
        <v>0</v>
      </c>
      <c r="W612" s="563">
        <v>660076.67000000004</v>
      </c>
      <c r="X612" s="563">
        <v>0</v>
      </c>
      <c r="Y612" s="563">
        <v>0</v>
      </c>
      <c r="Z612" s="563">
        <v>0</v>
      </c>
      <c r="AA612" s="563">
        <v>0</v>
      </c>
      <c r="AB612" s="563">
        <v>0</v>
      </c>
      <c r="AC612" s="563">
        <v>0</v>
      </c>
      <c r="AD612" s="563"/>
      <c r="AE612" s="563">
        <v>660076.67000000004</v>
      </c>
      <c r="AF612" s="564">
        <v>44291</v>
      </c>
      <c r="AG612" s="564">
        <v>46117</v>
      </c>
      <c r="AH612" s="563">
        <v>660076.67000000004</v>
      </c>
      <c r="AI612" s="565">
        <f t="shared" si="19"/>
        <v>9.8630136986301367E-2</v>
      </c>
      <c r="AJ612" s="565">
        <v>5.0027397260274</v>
      </c>
      <c r="AK612" s="566">
        <v>7.1300000000000002E-2</v>
      </c>
      <c r="AL612" s="567">
        <f t="shared" si="20"/>
        <v>9.8630136986301367E-2</v>
      </c>
      <c r="AM612" s="567">
        <v>5.0027397260274</v>
      </c>
      <c r="AN612" s="568">
        <v>7.1300000000000002E-2</v>
      </c>
      <c r="AO612" s="562" t="s">
        <v>977</v>
      </c>
      <c r="AP612" s="562" t="s">
        <v>978</v>
      </c>
    </row>
    <row r="613" spans="1:42" s="562" customFormat="1" ht="12" x14ac:dyDescent="0.25">
      <c r="A613" s="562" t="s">
        <v>1924</v>
      </c>
      <c r="B613" s="562" t="s">
        <v>1925</v>
      </c>
      <c r="C613" s="562">
        <v>1</v>
      </c>
      <c r="D613" s="562" t="s">
        <v>30</v>
      </c>
      <c r="E613" s="562" t="s">
        <v>958</v>
      </c>
      <c r="F613" s="562" t="s">
        <v>959</v>
      </c>
      <c r="G613" s="562" t="s">
        <v>973</v>
      </c>
      <c r="H613" s="562" t="s">
        <v>974</v>
      </c>
      <c r="I613" s="562" t="s">
        <v>975</v>
      </c>
      <c r="J613" s="562" t="s">
        <v>4998</v>
      </c>
      <c r="K613" s="562" t="s">
        <v>976</v>
      </c>
      <c r="L613" s="562" t="s">
        <v>964</v>
      </c>
      <c r="M613" s="562" t="s">
        <v>970</v>
      </c>
      <c r="N613" s="562">
        <v>1</v>
      </c>
      <c r="O613" s="562">
        <v>1</v>
      </c>
      <c r="P613" s="562">
        <v>1</v>
      </c>
      <c r="Q613" s="562">
        <v>1</v>
      </c>
      <c r="R613" s="562">
        <v>1</v>
      </c>
      <c r="S613" s="562">
        <v>1</v>
      </c>
      <c r="T613" s="562">
        <v>0</v>
      </c>
      <c r="U613" s="562">
        <v>0</v>
      </c>
      <c r="V613" s="562">
        <v>0</v>
      </c>
      <c r="W613" s="563">
        <v>101084.49</v>
      </c>
      <c r="X613" s="563">
        <v>0</v>
      </c>
      <c r="Y613" s="563">
        <v>0</v>
      </c>
      <c r="Z613" s="563">
        <v>0</v>
      </c>
      <c r="AA613" s="563">
        <v>0</v>
      </c>
      <c r="AB613" s="563">
        <v>0</v>
      </c>
      <c r="AC613" s="563">
        <v>0</v>
      </c>
      <c r="AD613" s="563"/>
      <c r="AE613" s="563">
        <v>101084.49</v>
      </c>
      <c r="AF613" s="564">
        <v>44291</v>
      </c>
      <c r="AG613" s="564">
        <v>46117</v>
      </c>
      <c r="AH613" s="563">
        <v>101069.95</v>
      </c>
      <c r="AI613" s="565">
        <f t="shared" si="19"/>
        <v>9.8630136986301367E-2</v>
      </c>
      <c r="AJ613" s="565">
        <v>5.0027397260274</v>
      </c>
      <c r="AK613" s="566">
        <v>7.1300000000000002E-2</v>
      </c>
      <c r="AL613" s="567">
        <f t="shared" si="20"/>
        <v>9.8630136986301367E-2</v>
      </c>
      <c r="AM613" s="567">
        <v>5.0027397260274</v>
      </c>
      <c r="AN613" s="568">
        <v>7.1300000000000002E-2</v>
      </c>
      <c r="AO613" s="562" t="s">
        <v>977</v>
      </c>
      <c r="AP613" s="562" t="s">
        <v>978</v>
      </c>
    </row>
    <row r="614" spans="1:42" s="562" customFormat="1" ht="12" x14ac:dyDescent="0.25">
      <c r="A614" s="562" t="s">
        <v>1926</v>
      </c>
      <c r="B614" s="562" t="s">
        <v>1927</v>
      </c>
      <c r="C614" s="562">
        <v>1</v>
      </c>
      <c r="D614" s="562" t="s">
        <v>30</v>
      </c>
      <c r="E614" s="562" t="s">
        <v>958</v>
      </c>
      <c r="F614" s="562" t="s">
        <v>959</v>
      </c>
      <c r="G614" s="562" t="s">
        <v>973</v>
      </c>
      <c r="H614" s="562" t="s">
        <v>974</v>
      </c>
      <c r="I614" s="562" t="s">
        <v>975</v>
      </c>
      <c r="J614" s="562" t="s">
        <v>4998</v>
      </c>
      <c r="K614" s="562" t="s">
        <v>976</v>
      </c>
      <c r="L614" s="562" t="s">
        <v>964</v>
      </c>
      <c r="M614" s="562" t="s">
        <v>970</v>
      </c>
      <c r="N614" s="562">
        <v>1</v>
      </c>
      <c r="O614" s="562">
        <v>1</v>
      </c>
      <c r="P614" s="562">
        <v>1</v>
      </c>
      <c r="Q614" s="562">
        <v>1</v>
      </c>
      <c r="R614" s="562">
        <v>1</v>
      </c>
      <c r="S614" s="562">
        <v>1</v>
      </c>
      <c r="T614" s="562">
        <v>0</v>
      </c>
      <c r="U614" s="562">
        <v>0</v>
      </c>
      <c r="V614" s="562">
        <v>0</v>
      </c>
      <c r="W614" s="563">
        <v>1271455</v>
      </c>
      <c r="X614" s="563">
        <v>0</v>
      </c>
      <c r="Y614" s="563">
        <v>0</v>
      </c>
      <c r="Z614" s="563">
        <v>0</v>
      </c>
      <c r="AA614" s="563">
        <v>0</v>
      </c>
      <c r="AB614" s="563">
        <v>0</v>
      </c>
      <c r="AC614" s="563">
        <v>0</v>
      </c>
      <c r="AD614" s="563"/>
      <c r="AE614" s="563">
        <v>1271455</v>
      </c>
      <c r="AF614" s="564">
        <v>44291</v>
      </c>
      <c r="AG614" s="564">
        <v>46117</v>
      </c>
      <c r="AH614" s="563">
        <v>1271455</v>
      </c>
      <c r="AI614" s="565">
        <f t="shared" si="19"/>
        <v>9.8630136986301367E-2</v>
      </c>
      <c r="AJ614" s="565">
        <v>5.0027397260274</v>
      </c>
      <c r="AK614" s="566">
        <v>7.1300000000000002E-2</v>
      </c>
      <c r="AL614" s="567">
        <f t="shared" si="20"/>
        <v>9.8630136986301367E-2</v>
      </c>
      <c r="AM614" s="567">
        <v>5.0027397260274</v>
      </c>
      <c r="AN614" s="568">
        <v>7.1300000000000002E-2</v>
      </c>
      <c r="AO614" s="562" t="s">
        <v>977</v>
      </c>
      <c r="AP614" s="562" t="s">
        <v>978</v>
      </c>
    </row>
    <row r="615" spans="1:42" s="562" customFormat="1" ht="12" x14ac:dyDescent="0.25">
      <c r="A615" s="562" t="s">
        <v>1928</v>
      </c>
      <c r="B615" s="562" t="s">
        <v>1929</v>
      </c>
      <c r="C615" s="562">
        <v>1</v>
      </c>
      <c r="D615" s="562" t="s">
        <v>30</v>
      </c>
      <c r="E615" s="562" t="s">
        <v>958</v>
      </c>
      <c r="F615" s="562" t="s">
        <v>959</v>
      </c>
      <c r="G615" s="562" t="s">
        <v>973</v>
      </c>
      <c r="H615" s="562" t="s">
        <v>974</v>
      </c>
      <c r="I615" s="562" t="s">
        <v>975</v>
      </c>
      <c r="J615" s="562" t="s">
        <v>4998</v>
      </c>
      <c r="K615" s="562" t="s">
        <v>976</v>
      </c>
      <c r="L615" s="562" t="s">
        <v>964</v>
      </c>
      <c r="M615" s="562" t="s">
        <v>970</v>
      </c>
      <c r="N615" s="562">
        <v>1</v>
      </c>
      <c r="O615" s="562">
        <v>1</v>
      </c>
      <c r="P615" s="562">
        <v>1</v>
      </c>
      <c r="Q615" s="562">
        <v>1</v>
      </c>
      <c r="R615" s="562">
        <v>1</v>
      </c>
      <c r="S615" s="562">
        <v>1</v>
      </c>
      <c r="T615" s="562">
        <v>0</v>
      </c>
      <c r="U615" s="562">
        <v>0</v>
      </c>
      <c r="V615" s="562">
        <v>0</v>
      </c>
      <c r="W615" s="563">
        <v>4725056.59</v>
      </c>
      <c r="X615" s="563">
        <v>0</v>
      </c>
      <c r="Y615" s="563">
        <v>0</v>
      </c>
      <c r="Z615" s="563">
        <v>0</v>
      </c>
      <c r="AA615" s="563">
        <v>0</v>
      </c>
      <c r="AB615" s="563">
        <v>0</v>
      </c>
      <c r="AC615" s="563">
        <v>0</v>
      </c>
      <c r="AD615" s="563"/>
      <c r="AE615" s="563">
        <v>4725056.59</v>
      </c>
      <c r="AF615" s="564">
        <v>44291</v>
      </c>
      <c r="AG615" s="564">
        <v>46117</v>
      </c>
      <c r="AH615" s="563">
        <v>4724056.59</v>
      </c>
      <c r="AI615" s="565">
        <f t="shared" si="19"/>
        <v>9.8630136986301367E-2</v>
      </c>
      <c r="AJ615" s="565">
        <v>5.0027397260274</v>
      </c>
      <c r="AK615" s="566">
        <v>7.1300000000000002E-2</v>
      </c>
      <c r="AL615" s="567">
        <f t="shared" si="20"/>
        <v>9.8630136986301367E-2</v>
      </c>
      <c r="AM615" s="567">
        <v>5.0027397260274</v>
      </c>
      <c r="AN615" s="568">
        <v>7.1300000000000002E-2</v>
      </c>
      <c r="AO615" s="562" t="s">
        <v>977</v>
      </c>
      <c r="AP615" s="562" t="s">
        <v>978</v>
      </c>
    </row>
    <row r="616" spans="1:42" s="562" customFormat="1" ht="12" x14ac:dyDescent="0.25">
      <c r="A616" s="562" t="s">
        <v>1921</v>
      </c>
      <c r="B616" s="562" t="s">
        <v>1922</v>
      </c>
      <c r="C616" s="562">
        <v>1</v>
      </c>
      <c r="D616" s="562" t="s">
        <v>30</v>
      </c>
      <c r="E616" s="562" t="s">
        <v>958</v>
      </c>
      <c r="F616" s="562" t="s">
        <v>959</v>
      </c>
      <c r="G616" s="562" t="s">
        <v>1727</v>
      </c>
      <c r="H616" s="562" t="s">
        <v>1660</v>
      </c>
      <c r="I616" s="562" t="s">
        <v>1661</v>
      </c>
      <c r="J616" s="562" t="s">
        <v>1662</v>
      </c>
      <c r="K616" s="562" t="s">
        <v>1923</v>
      </c>
      <c r="L616" s="562" t="s">
        <v>964</v>
      </c>
      <c r="M616" s="562" t="s">
        <v>970</v>
      </c>
      <c r="N616" s="562">
        <v>1</v>
      </c>
      <c r="O616" s="562">
        <v>1</v>
      </c>
      <c r="P616" s="562">
        <v>1</v>
      </c>
      <c r="Q616" s="562">
        <v>0</v>
      </c>
      <c r="R616" s="562">
        <v>0</v>
      </c>
      <c r="S616" s="562">
        <v>1</v>
      </c>
      <c r="T616" s="562">
        <v>1</v>
      </c>
      <c r="U616" s="562">
        <v>1</v>
      </c>
      <c r="V616" s="562">
        <v>0</v>
      </c>
      <c r="W616" s="563">
        <v>928479.65</v>
      </c>
      <c r="X616" s="563">
        <v>0</v>
      </c>
      <c r="Y616" s="563">
        <v>0</v>
      </c>
      <c r="Z616" s="563">
        <v>0</v>
      </c>
      <c r="AA616" s="563">
        <v>0</v>
      </c>
      <c r="AB616" s="563">
        <v>0</v>
      </c>
      <c r="AC616" s="563">
        <v>0</v>
      </c>
      <c r="AD616" s="563"/>
      <c r="AE616" s="563">
        <v>928479.65</v>
      </c>
      <c r="AF616" s="564">
        <v>44291</v>
      </c>
      <c r="AG616" s="564">
        <v>46117</v>
      </c>
      <c r="AH616" s="563">
        <v>928479.65</v>
      </c>
      <c r="AI616" s="565">
        <f t="shared" si="19"/>
        <v>9.8630136986301367E-2</v>
      </c>
      <c r="AJ616" s="565">
        <v>5.0027397260274</v>
      </c>
      <c r="AK616" s="566">
        <v>7.1300000000000002E-2</v>
      </c>
      <c r="AL616" s="567">
        <f t="shared" si="20"/>
        <v>9.8630136986301367E-2</v>
      </c>
      <c r="AM616" s="567">
        <v>5.0027397260274</v>
      </c>
      <c r="AN616" s="568">
        <v>7.1300000000000002E-2</v>
      </c>
      <c r="AO616" s="562" t="s">
        <v>977</v>
      </c>
      <c r="AP616" s="562" t="s">
        <v>978</v>
      </c>
    </row>
    <row r="617" spans="1:42" s="562" customFormat="1" ht="12" x14ac:dyDescent="0.25">
      <c r="A617" s="562" t="s">
        <v>1930</v>
      </c>
      <c r="B617" s="562" t="s">
        <v>1931</v>
      </c>
      <c r="C617" s="562">
        <v>1</v>
      </c>
      <c r="D617" s="562" t="s">
        <v>30</v>
      </c>
      <c r="E617" s="562" t="s">
        <v>958</v>
      </c>
      <c r="F617" s="562" t="s">
        <v>959</v>
      </c>
      <c r="G617" s="562" t="s">
        <v>1727</v>
      </c>
      <c r="H617" s="562" t="s">
        <v>1660</v>
      </c>
      <c r="I617" s="562" t="s">
        <v>1661</v>
      </c>
      <c r="J617" s="562" t="s">
        <v>1662</v>
      </c>
      <c r="K617" s="562" t="s">
        <v>818</v>
      </c>
      <c r="L617" s="562" t="s">
        <v>964</v>
      </c>
      <c r="M617" s="562" t="s">
        <v>970</v>
      </c>
      <c r="N617" s="562">
        <v>1</v>
      </c>
      <c r="O617" s="562">
        <v>1</v>
      </c>
      <c r="P617" s="562">
        <v>1</v>
      </c>
      <c r="Q617" s="562">
        <v>0</v>
      </c>
      <c r="R617" s="562">
        <v>0</v>
      </c>
      <c r="S617" s="562">
        <v>1</v>
      </c>
      <c r="T617" s="562">
        <v>1</v>
      </c>
      <c r="U617" s="562">
        <v>1</v>
      </c>
      <c r="V617" s="562">
        <v>0</v>
      </c>
      <c r="W617" s="563">
        <v>2222644.7999999998</v>
      </c>
      <c r="X617" s="563">
        <v>0</v>
      </c>
      <c r="Y617" s="563">
        <v>0</v>
      </c>
      <c r="Z617" s="563">
        <v>0</v>
      </c>
      <c r="AA617" s="563">
        <v>0</v>
      </c>
      <c r="AB617" s="563">
        <v>0</v>
      </c>
      <c r="AC617" s="563">
        <v>0</v>
      </c>
      <c r="AD617" s="563"/>
      <c r="AE617" s="563">
        <v>2222644.7999999998</v>
      </c>
      <c r="AF617" s="564">
        <v>44291</v>
      </c>
      <c r="AG617" s="564">
        <v>46117</v>
      </c>
      <c r="AH617" s="563">
        <v>2222644.7999999998</v>
      </c>
      <c r="AI617" s="565">
        <f t="shared" si="19"/>
        <v>9.8630136986301367E-2</v>
      </c>
      <c r="AJ617" s="565">
        <v>5.0027397260274</v>
      </c>
      <c r="AK617" s="566">
        <v>7.1300000000000002E-2</v>
      </c>
      <c r="AL617" s="567">
        <f t="shared" si="20"/>
        <v>9.8630136986301367E-2</v>
      </c>
      <c r="AM617" s="567">
        <v>5.0027397260274</v>
      </c>
      <c r="AN617" s="568">
        <v>7.1300000000000002E-2</v>
      </c>
      <c r="AO617" s="562" t="s">
        <v>977</v>
      </c>
      <c r="AP617" s="562" t="s">
        <v>978</v>
      </c>
    </row>
    <row r="618" spans="1:42" s="562" customFormat="1" ht="12" x14ac:dyDescent="0.25">
      <c r="A618" s="562" t="s">
        <v>1932</v>
      </c>
      <c r="B618" s="562" t="s">
        <v>1933</v>
      </c>
      <c r="C618" s="562">
        <v>1</v>
      </c>
      <c r="D618" s="562" t="s">
        <v>30</v>
      </c>
      <c r="E618" s="562" t="s">
        <v>958</v>
      </c>
      <c r="F618" s="562" t="s">
        <v>959</v>
      </c>
      <c r="G618" s="562" t="s">
        <v>973</v>
      </c>
      <c r="H618" s="562" t="s">
        <v>974</v>
      </c>
      <c r="I618" s="562" t="s">
        <v>975</v>
      </c>
      <c r="J618" s="562" t="s">
        <v>4998</v>
      </c>
      <c r="K618" s="562" t="s">
        <v>976</v>
      </c>
      <c r="L618" s="562" t="s">
        <v>964</v>
      </c>
      <c r="M618" s="562" t="s">
        <v>970</v>
      </c>
      <c r="N618" s="562">
        <v>1</v>
      </c>
      <c r="O618" s="562">
        <v>1</v>
      </c>
      <c r="P618" s="562">
        <v>1</v>
      </c>
      <c r="Q618" s="562">
        <v>1</v>
      </c>
      <c r="R618" s="562">
        <v>1</v>
      </c>
      <c r="S618" s="562">
        <v>1</v>
      </c>
      <c r="T618" s="562">
        <v>0</v>
      </c>
      <c r="U618" s="562">
        <v>0</v>
      </c>
      <c r="V618" s="562">
        <v>0</v>
      </c>
      <c r="W618" s="563">
        <v>634251.98</v>
      </c>
      <c r="X618" s="563">
        <v>0</v>
      </c>
      <c r="Y618" s="563">
        <v>0</v>
      </c>
      <c r="Z618" s="563">
        <v>0</v>
      </c>
      <c r="AA618" s="563">
        <v>0</v>
      </c>
      <c r="AB618" s="563">
        <v>0</v>
      </c>
      <c r="AC618" s="563">
        <v>0</v>
      </c>
      <c r="AD618" s="563"/>
      <c r="AE618" s="563">
        <v>634251.98</v>
      </c>
      <c r="AF618" s="564">
        <v>44291</v>
      </c>
      <c r="AG618" s="564">
        <v>46117</v>
      </c>
      <c r="AH618" s="563">
        <v>634251.98</v>
      </c>
      <c r="AI618" s="565">
        <f t="shared" si="19"/>
        <v>9.8630136986301367E-2</v>
      </c>
      <c r="AJ618" s="565">
        <v>5.0027397260274</v>
      </c>
      <c r="AK618" s="566">
        <v>7.1300000000000002E-2</v>
      </c>
      <c r="AL618" s="567">
        <f t="shared" si="20"/>
        <v>9.8630136986301367E-2</v>
      </c>
      <c r="AM618" s="567">
        <v>5.0027397260274</v>
      </c>
      <c r="AN618" s="568">
        <v>7.1300000000000002E-2</v>
      </c>
      <c r="AO618" s="562" t="s">
        <v>977</v>
      </c>
      <c r="AP618" s="562" t="s">
        <v>978</v>
      </c>
    </row>
    <row r="619" spans="1:42" s="562" customFormat="1" ht="12" x14ac:dyDescent="0.25">
      <c r="A619" s="562" t="s">
        <v>1934</v>
      </c>
      <c r="B619" s="562" t="s">
        <v>1935</v>
      </c>
      <c r="C619" s="562">
        <v>1</v>
      </c>
      <c r="D619" s="562" t="s">
        <v>30</v>
      </c>
      <c r="E619" s="562" t="s">
        <v>958</v>
      </c>
      <c r="F619" s="562" t="s">
        <v>959</v>
      </c>
      <c r="G619" s="562" t="s">
        <v>973</v>
      </c>
      <c r="H619" s="562" t="s">
        <v>974</v>
      </c>
      <c r="I619" s="562" t="s">
        <v>975</v>
      </c>
      <c r="J619" s="562" t="s">
        <v>4998</v>
      </c>
      <c r="K619" s="562" t="s">
        <v>976</v>
      </c>
      <c r="L619" s="562" t="s">
        <v>964</v>
      </c>
      <c r="M619" s="562" t="s">
        <v>970</v>
      </c>
      <c r="N619" s="562">
        <v>1</v>
      </c>
      <c r="O619" s="562">
        <v>1</v>
      </c>
      <c r="P619" s="562">
        <v>1</v>
      </c>
      <c r="Q619" s="562">
        <v>1</v>
      </c>
      <c r="R619" s="562">
        <v>1</v>
      </c>
      <c r="S619" s="562">
        <v>1</v>
      </c>
      <c r="T619" s="562">
        <v>0</v>
      </c>
      <c r="U619" s="562">
        <v>0</v>
      </c>
      <c r="V619" s="562">
        <v>0</v>
      </c>
      <c r="W619" s="563">
        <v>450536.43</v>
      </c>
      <c r="X619" s="563">
        <v>0</v>
      </c>
      <c r="Y619" s="563">
        <v>0</v>
      </c>
      <c r="Z619" s="563">
        <v>0</v>
      </c>
      <c r="AA619" s="563">
        <v>0</v>
      </c>
      <c r="AB619" s="563">
        <v>0</v>
      </c>
      <c r="AC619" s="563">
        <v>0</v>
      </c>
      <c r="AD619" s="563"/>
      <c r="AE619" s="563">
        <v>450536.43</v>
      </c>
      <c r="AF619" s="564">
        <v>44291</v>
      </c>
      <c r="AG619" s="564">
        <v>46117</v>
      </c>
      <c r="AH619" s="563">
        <v>450536.43</v>
      </c>
      <c r="AI619" s="565">
        <f t="shared" si="19"/>
        <v>9.8630136986301367E-2</v>
      </c>
      <c r="AJ619" s="565">
        <v>5.0027397260274</v>
      </c>
      <c r="AK619" s="566">
        <v>7.1300000000000002E-2</v>
      </c>
      <c r="AL619" s="567">
        <f t="shared" si="20"/>
        <v>9.8630136986301367E-2</v>
      </c>
      <c r="AM619" s="567">
        <v>5.0027397260274</v>
      </c>
      <c r="AN619" s="568">
        <v>7.1300000000000002E-2</v>
      </c>
      <c r="AO619" s="562" t="s">
        <v>977</v>
      </c>
      <c r="AP619" s="562" t="s">
        <v>978</v>
      </c>
    </row>
    <row r="620" spans="1:42" s="562" customFormat="1" ht="12" x14ac:dyDescent="0.25">
      <c r="A620" s="562" t="s">
        <v>1936</v>
      </c>
      <c r="B620" s="562" t="s">
        <v>1937</v>
      </c>
      <c r="C620" s="562">
        <v>1</v>
      </c>
      <c r="D620" s="562" t="s">
        <v>30</v>
      </c>
      <c r="E620" s="562" t="s">
        <v>958</v>
      </c>
      <c r="F620" s="562" t="s">
        <v>959</v>
      </c>
      <c r="G620" s="562" t="s">
        <v>973</v>
      </c>
      <c r="H620" s="562" t="s">
        <v>974</v>
      </c>
      <c r="I620" s="562" t="s">
        <v>975</v>
      </c>
      <c r="J620" s="562" t="s">
        <v>4998</v>
      </c>
      <c r="K620" s="562" t="s">
        <v>976</v>
      </c>
      <c r="L620" s="562" t="s">
        <v>964</v>
      </c>
      <c r="M620" s="562" t="s">
        <v>970</v>
      </c>
      <c r="N620" s="562">
        <v>1</v>
      </c>
      <c r="O620" s="562">
        <v>1</v>
      </c>
      <c r="P620" s="562">
        <v>1</v>
      </c>
      <c r="Q620" s="562">
        <v>1</v>
      </c>
      <c r="R620" s="562">
        <v>1</v>
      </c>
      <c r="S620" s="562">
        <v>1</v>
      </c>
      <c r="T620" s="562">
        <v>0</v>
      </c>
      <c r="U620" s="562">
        <v>0</v>
      </c>
      <c r="V620" s="562">
        <v>0</v>
      </c>
      <c r="W620" s="563">
        <v>65675.649999999994</v>
      </c>
      <c r="X620" s="563">
        <v>0</v>
      </c>
      <c r="Y620" s="563">
        <v>0</v>
      </c>
      <c r="Z620" s="563">
        <v>0</v>
      </c>
      <c r="AA620" s="563">
        <v>0</v>
      </c>
      <c r="AB620" s="563">
        <v>0</v>
      </c>
      <c r="AC620" s="563">
        <v>0</v>
      </c>
      <c r="AD620" s="563"/>
      <c r="AE620" s="563">
        <v>65675.649999999994</v>
      </c>
      <c r="AF620" s="564">
        <v>44291</v>
      </c>
      <c r="AG620" s="564">
        <v>46117</v>
      </c>
      <c r="AH620" s="563">
        <v>65675.649999999994</v>
      </c>
      <c r="AI620" s="565">
        <f t="shared" si="19"/>
        <v>9.8630136986301367E-2</v>
      </c>
      <c r="AJ620" s="565">
        <v>5.0027397260274</v>
      </c>
      <c r="AK620" s="566">
        <v>7.1300000000000002E-2</v>
      </c>
      <c r="AL620" s="567">
        <f t="shared" si="20"/>
        <v>9.8630136986301367E-2</v>
      </c>
      <c r="AM620" s="567">
        <v>5.0027397260274</v>
      </c>
      <c r="AN620" s="568">
        <v>7.1300000000000002E-2</v>
      </c>
      <c r="AO620" s="562" t="s">
        <v>977</v>
      </c>
      <c r="AP620" s="562" t="s">
        <v>978</v>
      </c>
    </row>
    <row r="621" spans="1:42" s="562" customFormat="1" ht="12" x14ac:dyDescent="0.25">
      <c r="A621" s="562" t="s">
        <v>1938</v>
      </c>
      <c r="B621" s="562" t="s">
        <v>1939</v>
      </c>
      <c r="C621" s="562">
        <v>1</v>
      </c>
      <c r="D621" s="562" t="s">
        <v>30</v>
      </c>
      <c r="E621" s="562" t="s">
        <v>958</v>
      </c>
      <c r="F621" s="562" t="s">
        <v>959</v>
      </c>
      <c r="G621" s="562" t="s">
        <v>973</v>
      </c>
      <c r="H621" s="562" t="s">
        <v>974</v>
      </c>
      <c r="I621" s="562" t="s">
        <v>975</v>
      </c>
      <c r="J621" s="562" t="s">
        <v>4998</v>
      </c>
      <c r="K621" s="562" t="s">
        <v>976</v>
      </c>
      <c r="L621" s="562" t="s">
        <v>964</v>
      </c>
      <c r="M621" s="562" t="s">
        <v>970</v>
      </c>
      <c r="N621" s="562">
        <v>1</v>
      </c>
      <c r="O621" s="562">
        <v>1</v>
      </c>
      <c r="P621" s="562">
        <v>1</v>
      </c>
      <c r="Q621" s="562">
        <v>1</v>
      </c>
      <c r="R621" s="562">
        <v>1</v>
      </c>
      <c r="S621" s="562">
        <v>1</v>
      </c>
      <c r="T621" s="562">
        <v>0</v>
      </c>
      <c r="U621" s="562">
        <v>0</v>
      </c>
      <c r="V621" s="562">
        <v>0</v>
      </c>
      <c r="W621" s="563">
        <v>122126.15</v>
      </c>
      <c r="X621" s="563">
        <v>0</v>
      </c>
      <c r="Y621" s="563">
        <v>0</v>
      </c>
      <c r="Z621" s="563">
        <v>0</v>
      </c>
      <c r="AA621" s="563">
        <v>0</v>
      </c>
      <c r="AB621" s="563">
        <v>0</v>
      </c>
      <c r="AC621" s="563">
        <v>0</v>
      </c>
      <c r="AD621" s="563"/>
      <c r="AE621" s="563">
        <v>122126.15</v>
      </c>
      <c r="AF621" s="564">
        <v>44291</v>
      </c>
      <c r="AG621" s="564">
        <v>46117</v>
      </c>
      <c r="AH621" s="563">
        <v>122126.15</v>
      </c>
      <c r="AI621" s="565">
        <f t="shared" si="19"/>
        <v>9.8630136986301367E-2</v>
      </c>
      <c r="AJ621" s="565">
        <v>5.0027397260274</v>
      </c>
      <c r="AK621" s="566">
        <v>7.1300000000000002E-2</v>
      </c>
      <c r="AL621" s="567">
        <f t="shared" si="20"/>
        <v>9.8630136986301367E-2</v>
      </c>
      <c r="AM621" s="567">
        <v>5.0027397260274</v>
      </c>
      <c r="AN621" s="568">
        <v>7.1300000000000002E-2</v>
      </c>
      <c r="AO621" s="562" t="s">
        <v>977</v>
      </c>
      <c r="AP621" s="562" t="s">
        <v>978</v>
      </c>
    </row>
    <row r="622" spans="1:42" s="562" customFormat="1" ht="12" x14ac:dyDescent="0.25">
      <c r="A622" s="562" t="s">
        <v>1940</v>
      </c>
      <c r="B622" s="562" t="s">
        <v>1941</v>
      </c>
      <c r="C622" s="562">
        <v>1</v>
      </c>
      <c r="D622" s="562" t="s">
        <v>30</v>
      </c>
      <c r="E622" s="562" t="s">
        <v>958</v>
      </c>
      <c r="F622" s="562" t="s">
        <v>959</v>
      </c>
      <c r="G622" s="562" t="s">
        <v>973</v>
      </c>
      <c r="H622" s="562" t="s">
        <v>974</v>
      </c>
      <c r="I622" s="562" t="s">
        <v>975</v>
      </c>
      <c r="J622" s="562" t="s">
        <v>4998</v>
      </c>
      <c r="K622" s="562" t="s">
        <v>976</v>
      </c>
      <c r="L622" s="562" t="s">
        <v>964</v>
      </c>
      <c r="M622" s="562" t="s">
        <v>970</v>
      </c>
      <c r="N622" s="562">
        <v>1</v>
      </c>
      <c r="O622" s="562">
        <v>1</v>
      </c>
      <c r="P622" s="562">
        <v>1</v>
      </c>
      <c r="Q622" s="562">
        <v>1</v>
      </c>
      <c r="R622" s="562">
        <v>1</v>
      </c>
      <c r="S622" s="562">
        <v>1</v>
      </c>
      <c r="T622" s="562">
        <v>0</v>
      </c>
      <c r="U622" s="562">
        <v>0</v>
      </c>
      <c r="V622" s="562">
        <v>0</v>
      </c>
      <c r="W622" s="563">
        <v>402375</v>
      </c>
      <c r="X622" s="563">
        <v>0</v>
      </c>
      <c r="Y622" s="563">
        <v>0</v>
      </c>
      <c r="Z622" s="563">
        <v>0</v>
      </c>
      <c r="AA622" s="563">
        <v>0</v>
      </c>
      <c r="AB622" s="563">
        <v>0</v>
      </c>
      <c r="AC622" s="563">
        <v>0</v>
      </c>
      <c r="AD622" s="563"/>
      <c r="AE622" s="563">
        <v>402375</v>
      </c>
      <c r="AF622" s="564">
        <v>44291</v>
      </c>
      <c r="AG622" s="564">
        <v>46117</v>
      </c>
      <c r="AH622" s="563">
        <v>402375</v>
      </c>
      <c r="AI622" s="565">
        <f t="shared" si="19"/>
        <v>9.8630136986301367E-2</v>
      </c>
      <c r="AJ622" s="565">
        <v>5.0027397260274</v>
      </c>
      <c r="AK622" s="566">
        <v>7.1300000000000002E-2</v>
      </c>
      <c r="AL622" s="567">
        <f t="shared" si="20"/>
        <v>9.8630136986301367E-2</v>
      </c>
      <c r="AM622" s="567">
        <v>5.0027397260274</v>
      </c>
      <c r="AN622" s="568">
        <v>7.1300000000000002E-2</v>
      </c>
      <c r="AO622" s="562" t="s">
        <v>977</v>
      </c>
      <c r="AP622" s="562" t="s">
        <v>978</v>
      </c>
    </row>
    <row r="623" spans="1:42" s="562" customFormat="1" ht="12" x14ac:dyDescent="0.25">
      <c r="A623" s="562" t="s">
        <v>1967</v>
      </c>
      <c r="B623" s="562" t="s">
        <v>1968</v>
      </c>
      <c r="C623" s="562">
        <v>5</v>
      </c>
      <c r="D623" s="562" t="s">
        <v>30</v>
      </c>
      <c r="E623" s="562" t="s">
        <v>958</v>
      </c>
      <c r="F623" s="562" t="s">
        <v>959</v>
      </c>
      <c r="G623" s="562" t="s">
        <v>1207</v>
      </c>
      <c r="H623" s="562" t="s">
        <v>974</v>
      </c>
      <c r="I623" s="562" t="s">
        <v>1208</v>
      </c>
      <c r="J623" s="562" t="s">
        <v>4998</v>
      </c>
      <c r="K623" s="562" t="s">
        <v>1209</v>
      </c>
      <c r="L623" s="562" t="s">
        <v>964</v>
      </c>
      <c r="M623" s="562" t="s">
        <v>970</v>
      </c>
      <c r="N623" s="562">
        <v>1</v>
      </c>
      <c r="O623" s="562">
        <v>1</v>
      </c>
      <c r="P623" s="562">
        <v>1</v>
      </c>
      <c r="Q623" s="562">
        <v>1</v>
      </c>
      <c r="R623" s="562">
        <v>1</v>
      </c>
      <c r="S623" s="562">
        <v>1</v>
      </c>
      <c r="T623" s="562">
        <v>0</v>
      </c>
      <c r="U623" s="562">
        <v>0</v>
      </c>
      <c r="V623" s="562">
        <v>0</v>
      </c>
      <c r="W623" s="563">
        <v>950490</v>
      </c>
      <c r="X623" s="563">
        <v>0</v>
      </c>
      <c r="Y623" s="563">
        <v>0</v>
      </c>
      <c r="Z623" s="563">
        <v>4015.82</v>
      </c>
      <c r="AA623" s="563">
        <v>0</v>
      </c>
      <c r="AB623" s="563">
        <v>0</v>
      </c>
      <c r="AC623" s="563">
        <v>0</v>
      </c>
      <c r="AD623" s="563"/>
      <c r="AE623" s="563">
        <v>950490</v>
      </c>
      <c r="AF623" s="564">
        <v>44537</v>
      </c>
      <c r="AG623" s="564">
        <v>46363</v>
      </c>
      <c r="AH623" s="563">
        <v>950490</v>
      </c>
      <c r="AI623" s="565">
        <f t="shared" si="19"/>
        <v>0.77260273972602744</v>
      </c>
      <c r="AJ623" s="565">
        <v>5.0027397260274</v>
      </c>
      <c r="AK623" s="566">
        <v>5.0700000000000002E-2</v>
      </c>
      <c r="AL623" s="567">
        <f t="shared" si="20"/>
        <v>0.77260273972602744</v>
      </c>
      <c r="AM623" s="567">
        <v>5.0027397260274</v>
      </c>
      <c r="AN623" s="568">
        <v>5.0700000000000002E-2</v>
      </c>
      <c r="AO623" s="562" t="s">
        <v>977</v>
      </c>
      <c r="AP623" s="562" t="s">
        <v>978</v>
      </c>
    </row>
    <row r="624" spans="1:42" s="562" customFormat="1" ht="12" x14ac:dyDescent="0.25">
      <c r="A624" s="562" t="s">
        <v>1969</v>
      </c>
      <c r="B624" s="562" t="s">
        <v>1968</v>
      </c>
      <c r="C624" s="562">
        <v>6</v>
      </c>
      <c r="D624" s="562" t="s">
        <v>30</v>
      </c>
      <c r="E624" s="562" t="s">
        <v>958</v>
      </c>
      <c r="F624" s="562" t="s">
        <v>959</v>
      </c>
      <c r="G624" s="562" t="s">
        <v>1207</v>
      </c>
      <c r="H624" s="562" t="s">
        <v>974</v>
      </c>
      <c r="I624" s="562" t="s">
        <v>1208</v>
      </c>
      <c r="J624" s="562" t="s">
        <v>4998</v>
      </c>
      <c r="K624" s="562" t="s">
        <v>1209</v>
      </c>
      <c r="L624" s="562" t="s">
        <v>964</v>
      </c>
      <c r="M624" s="562" t="s">
        <v>970</v>
      </c>
      <c r="N624" s="562">
        <v>1</v>
      </c>
      <c r="O624" s="562">
        <v>1</v>
      </c>
      <c r="P624" s="562">
        <v>1</v>
      </c>
      <c r="Q624" s="562">
        <v>1</v>
      </c>
      <c r="R624" s="562">
        <v>1</v>
      </c>
      <c r="S624" s="562">
        <v>1</v>
      </c>
      <c r="T624" s="562">
        <v>0</v>
      </c>
      <c r="U624" s="562">
        <v>0</v>
      </c>
      <c r="V624" s="562">
        <v>0</v>
      </c>
      <c r="W624" s="563">
        <v>1021585</v>
      </c>
      <c r="X624" s="563">
        <v>0</v>
      </c>
      <c r="Y624" s="563">
        <v>0</v>
      </c>
      <c r="Z624" s="563">
        <v>4563.08</v>
      </c>
      <c r="AA624" s="563">
        <v>0</v>
      </c>
      <c r="AB624" s="563">
        <v>0</v>
      </c>
      <c r="AC624" s="563">
        <v>0</v>
      </c>
      <c r="AD624" s="563"/>
      <c r="AE624" s="563">
        <v>1021585</v>
      </c>
      <c r="AF624" s="564">
        <v>44537</v>
      </c>
      <c r="AG624" s="564">
        <v>46728</v>
      </c>
      <c r="AH624" s="563">
        <v>1021585</v>
      </c>
      <c r="AI624" s="565">
        <f t="shared" si="19"/>
        <v>1.7726027397260273</v>
      </c>
      <c r="AJ624" s="565">
        <v>6.0027397260274</v>
      </c>
      <c r="AK624" s="566">
        <v>5.3600000000000002E-2</v>
      </c>
      <c r="AL624" s="567">
        <f t="shared" si="20"/>
        <v>1.7726027397260273</v>
      </c>
      <c r="AM624" s="567">
        <v>6.0027397260274</v>
      </c>
      <c r="AN624" s="568">
        <v>5.3600000000000002E-2</v>
      </c>
      <c r="AO624" s="562" t="s">
        <v>977</v>
      </c>
      <c r="AP624" s="562" t="s">
        <v>978</v>
      </c>
    </row>
    <row r="625" spans="1:42" s="562" customFormat="1" ht="12" x14ac:dyDescent="0.25">
      <c r="A625" s="562" t="s">
        <v>1970</v>
      </c>
      <c r="B625" s="562" t="s">
        <v>1968</v>
      </c>
      <c r="C625" s="562">
        <v>7</v>
      </c>
      <c r="D625" s="562" t="s">
        <v>30</v>
      </c>
      <c r="E625" s="562" t="s">
        <v>958</v>
      </c>
      <c r="F625" s="562" t="s">
        <v>959</v>
      </c>
      <c r="G625" s="562" t="s">
        <v>1207</v>
      </c>
      <c r="H625" s="562" t="s">
        <v>974</v>
      </c>
      <c r="I625" s="562" t="s">
        <v>1208</v>
      </c>
      <c r="J625" s="562" t="s">
        <v>4998</v>
      </c>
      <c r="K625" s="562" t="s">
        <v>1209</v>
      </c>
      <c r="L625" s="562" t="s">
        <v>964</v>
      </c>
      <c r="M625" s="562" t="s">
        <v>970</v>
      </c>
      <c r="N625" s="562">
        <v>1</v>
      </c>
      <c r="O625" s="562">
        <v>1</v>
      </c>
      <c r="P625" s="562">
        <v>1</v>
      </c>
      <c r="Q625" s="562">
        <v>1</v>
      </c>
      <c r="R625" s="562">
        <v>1</v>
      </c>
      <c r="S625" s="562">
        <v>1</v>
      </c>
      <c r="T625" s="562">
        <v>0</v>
      </c>
      <c r="U625" s="562">
        <v>0</v>
      </c>
      <c r="V625" s="562">
        <v>0</v>
      </c>
      <c r="W625" s="563">
        <v>1658490</v>
      </c>
      <c r="X625" s="563">
        <v>0</v>
      </c>
      <c r="Y625" s="563">
        <v>0</v>
      </c>
      <c r="Z625" s="563">
        <v>7794.9</v>
      </c>
      <c r="AA625" s="563">
        <v>0</v>
      </c>
      <c r="AB625" s="563">
        <v>0</v>
      </c>
      <c r="AC625" s="563">
        <v>0</v>
      </c>
      <c r="AD625" s="563"/>
      <c r="AE625" s="563">
        <v>1658490</v>
      </c>
      <c r="AF625" s="564">
        <v>44537</v>
      </c>
      <c r="AG625" s="564">
        <v>47094</v>
      </c>
      <c r="AH625" s="563">
        <v>1658490</v>
      </c>
      <c r="AI625" s="565">
        <f t="shared" si="19"/>
        <v>2.7753424657534245</v>
      </c>
      <c r="AJ625" s="565">
        <v>7.0054794520547903</v>
      </c>
      <c r="AK625" s="566">
        <v>5.6399999999999999E-2</v>
      </c>
      <c r="AL625" s="567">
        <f t="shared" si="20"/>
        <v>2.7753424657534245</v>
      </c>
      <c r="AM625" s="567">
        <v>7.0054794520547903</v>
      </c>
      <c r="AN625" s="568">
        <v>5.6399999999999999E-2</v>
      </c>
      <c r="AO625" s="562" t="s">
        <v>977</v>
      </c>
      <c r="AP625" s="562" t="s">
        <v>978</v>
      </c>
    </row>
    <row r="626" spans="1:42" s="562" customFormat="1" ht="12" x14ac:dyDescent="0.25">
      <c r="A626" s="562" t="s">
        <v>1971</v>
      </c>
      <c r="B626" s="562" t="s">
        <v>1968</v>
      </c>
      <c r="C626" s="562">
        <v>8</v>
      </c>
      <c r="D626" s="562" t="s">
        <v>30</v>
      </c>
      <c r="E626" s="562" t="s">
        <v>958</v>
      </c>
      <c r="F626" s="562" t="s">
        <v>959</v>
      </c>
      <c r="G626" s="562" t="s">
        <v>1207</v>
      </c>
      <c r="H626" s="562" t="s">
        <v>974</v>
      </c>
      <c r="I626" s="562" t="s">
        <v>1208</v>
      </c>
      <c r="J626" s="562" t="s">
        <v>4998</v>
      </c>
      <c r="K626" s="562" t="s">
        <v>1209</v>
      </c>
      <c r="L626" s="562" t="s">
        <v>964</v>
      </c>
      <c r="M626" s="562" t="s">
        <v>970</v>
      </c>
      <c r="N626" s="562">
        <v>1</v>
      </c>
      <c r="O626" s="562">
        <v>1</v>
      </c>
      <c r="P626" s="562">
        <v>1</v>
      </c>
      <c r="Q626" s="562">
        <v>1</v>
      </c>
      <c r="R626" s="562">
        <v>1</v>
      </c>
      <c r="S626" s="562">
        <v>1</v>
      </c>
      <c r="T626" s="562">
        <v>0</v>
      </c>
      <c r="U626" s="562">
        <v>0</v>
      </c>
      <c r="V626" s="562">
        <v>0</v>
      </c>
      <c r="W626" s="563">
        <v>309897.5</v>
      </c>
      <c r="X626" s="563">
        <v>0</v>
      </c>
      <c r="Y626" s="563">
        <v>0</v>
      </c>
      <c r="Z626" s="563">
        <v>1531.41</v>
      </c>
      <c r="AA626" s="563">
        <v>0</v>
      </c>
      <c r="AB626" s="563">
        <v>0</v>
      </c>
      <c r="AC626" s="563">
        <v>0</v>
      </c>
      <c r="AD626" s="563"/>
      <c r="AE626" s="563">
        <v>309897.5</v>
      </c>
      <c r="AF626" s="564">
        <v>44537</v>
      </c>
      <c r="AG626" s="564">
        <v>47459</v>
      </c>
      <c r="AH626" s="563">
        <v>309897.5</v>
      </c>
      <c r="AI626" s="565">
        <f t="shared" si="19"/>
        <v>3.7753424657534245</v>
      </c>
      <c r="AJ626" s="565">
        <v>8.0054794520547894</v>
      </c>
      <c r="AK626" s="566">
        <v>5.9299999999999999E-2</v>
      </c>
      <c r="AL626" s="567">
        <f t="shared" si="20"/>
        <v>3.7753424657534245</v>
      </c>
      <c r="AM626" s="567">
        <v>8.0054794520547894</v>
      </c>
      <c r="AN626" s="568">
        <v>5.9299999999999999E-2</v>
      </c>
      <c r="AO626" s="562" t="s">
        <v>977</v>
      </c>
      <c r="AP626" s="562" t="s">
        <v>978</v>
      </c>
    </row>
    <row r="627" spans="1:42" s="562" customFormat="1" ht="12" x14ac:dyDescent="0.25">
      <c r="A627" s="562" t="s">
        <v>1972</v>
      </c>
      <c r="B627" s="562" t="s">
        <v>1968</v>
      </c>
      <c r="C627" s="562">
        <v>9</v>
      </c>
      <c r="D627" s="562" t="s">
        <v>30</v>
      </c>
      <c r="E627" s="562" t="s">
        <v>958</v>
      </c>
      <c r="F627" s="562" t="s">
        <v>959</v>
      </c>
      <c r="G627" s="562" t="s">
        <v>1207</v>
      </c>
      <c r="H627" s="562" t="s">
        <v>974</v>
      </c>
      <c r="I627" s="562" t="s">
        <v>1208</v>
      </c>
      <c r="J627" s="562" t="s">
        <v>4998</v>
      </c>
      <c r="K627" s="562" t="s">
        <v>1209</v>
      </c>
      <c r="L627" s="562" t="s">
        <v>964</v>
      </c>
      <c r="M627" s="562" t="s">
        <v>970</v>
      </c>
      <c r="N627" s="562">
        <v>1</v>
      </c>
      <c r="O627" s="562">
        <v>1</v>
      </c>
      <c r="P627" s="562">
        <v>1</v>
      </c>
      <c r="Q627" s="562">
        <v>1</v>
      </c>
      <c r="R627" s="562">
        <v>1</v>
      </c>
      <c r="S627" s="562">
        <v>1</v>
      </c>
      <c r="T627" s="562">
        <v>0</v>
      </c>
      <c r="U627" s="562">
        <v>0</v>
      </c>
      <c r="V627" s="562">
        <v>0</v>
      </c>
      <c r="W627" s="563">
        <v>93810</v>
      </c>
      <c r="X627" s="563">
        <v>0</v>
      </c>
      <c r="Y627" s="563">
        <v>0</v>
      </c>
      <c r="Z627" s="563">
        <v>485.47</v>
      </c>
      <c r="AA627" s="563">
        <v>0</v>
      </c>
      <c r="AB627" s="563">
        <v>0</v>
      </c>
      <c r="AC627" s="563">
        <v>0</v>
      </c>
      <c r="AD627" s="563"/>
      <c r="AE627" s="563">
        <v>93810</v>
      </c>
      <c r="AF627" s="564">
        <v>44537</v>
      </c>
      <c r="AG627" s="564">
        <v>47824</v>
      </c>
      <c r="AH627" s="563">
        <v>93810</v>
      </c>
      <c r="AI627" s="565">
        <f t="shared" si="19"/>
        <v>4.7753424657534245</v>
      </c>
      <c r="AJ627" s="565">
        <v>9.0054794520547894</v>
      </c>
      <c r="AK627" s="566">
        <v>6.2100000000000002E-2</v>
      </c>
      <c r="AL627" s="567">
        <f t="shared" si="20"/>
        <v>4.7753424657534245</v>
      </c>
      <c r="AM627" s="567">
        <v>9.0054794520547894</v>
      </c>
      <c r="AN627" s="568">
        <v>6.2100000000000002E-2</v>
      </c>
      <c r="AO627" s="562" t="s">
        <v>977</v>
      </c>
      <c r="AP627" s="562" t="s">
        <v>978</v>
      </c>
    </row>
    <row r="628" spans="1:42" s="562" customFormat="1" ht="12" x14ac:dyDescent="0.25">
      <c r="A628" s="562" t="s">
        <v>1973</v>
      </c>
      <c r="B628" s="562" t="s">
        <v>1968</v>
      </c>
      <c r="C628" s="562">
        <v>10</v>
      </c>
      <c r="D628" s="562" t="s">
        <v>30</v>
      </c>
      <c r="E628" s="562" t="s">
        <v>958</v>
      </c>
      <c r="F628" s="562" t="s">
        <v>959</v>
      </c>
      <c r="G628" s="562" t="s">
        <v>1207</v>
      </c>
      <c r="H628" s="562" t="s">
        <v>974</v>
      </c>
      <c r="I628" s="562" t="s">
        <v>1208</v>
      </c>
      <c r="J628" s="562" t="s">
        <v>4998</v>
      </c>
      <c r="K628" s="562" t="s">
        <v>1209</v>
      </c>
      <c r="L628" s="562" t="s">
        <v>964</v>
      </c>
      <c r="M628" s="562" t="s">
        <v>970</v>
      </c>
      <c r="N628" s="562">
        <v>1</v>
      </c>
      <c r="O628" s="562">
        <v>1</v>
      </c>
      <c r="P628" s="562">
        <v>1</v>
      </c>
      <c r="Q628" s="562">
        <v>1</v>
      </c>
      <c r="R628" s="562">
        <v>1</v>
      </c>
      <c r="S628" s="562">
        <v>1</v>
      </c>
      <c r="T628" s="562">
        <v>0</v>
      </c>
      <c r="U628" s="562">
        <v>0</v>
      </c>
      <c r="V628" s="562">
        <v>0</v>
      </c>
      <c r="W628" s="563">
        <v>53100</v>
      </c>
      <c r="X628" s="563">
        <v>0</v>
      </c>
      <c r="Y628" s="563">
        <v>0</v>
      </c>
      <c r="Z628" s="563">
        <v>287.62</v>
      </c>
      <c r="AA628" s="563">
        <v>0</v>
      </c>
      <c r="AB628" s="563">
        <v>0</v>
      </c>
      <c r="AC628" s="563">
        <v>0</v>
      </c>
      <c r="AD628" s="563"/>
      <c r="AE628" s="563">
        <v>53100</v>
      </c>
      <c r="AF628" s="564">
        <v>44537</v>
      </c>
      <c r="AG628" s="564">
        <v>48189</v>
      </c>
      <c r="AH628" s="563">
        <v>53100</v>
      </c>
      <c r="AI628" s="565">
        <f t="shared" si="19"/>
        <v>5.7753424657534245</v>
      </c>
      <c r="AJ628" s="565">
        <v>10.0054794520548</v>
      </c>
      <c r="AK628" s="566">
        <v>6.5000000000000002E-2</v>
      </c>
      <c r="AL628" s="567">
        <f t="shared" si="20"/>
        <v>5.7753424657534245</v>
      </c>
      <c r="AM628" s="567">
        <v>10.0054794520548</v>
      </c>
      <c r="AN628" s="568">
        <v>6.5000000000000002E-2</v>
      </c>
      <c r="AO628" s="562" t="s">
        <v>977</v>
      </c>
      <c r="AP628" s="562" t="s">
        <v>978</v>
      </c>
    </row>
    <row r="629" spans="1:42" s="562" customFormat="1" ht="12" x14ac:dyDescent="0.25">
      <c r="A629" s="562" t="s">
        <v>1999</v>
      </c>
      <c r="B629" s="562" t="s">
        <v>2000</v>
      </c>
      <c r="C629" s="562">
        <v>1</v>
      </c>
      <c r="D629" s="562" t="s">
        <v>30</v>
      </c>
      <c r="E629" s="562" t="s">
        <v>958</v>
      </c>
      <c r="F629" s="562" t="s">
        <v>959</v>
      </c>
      <c r="G629" s="562" t="s">
        <v>973</v>
      </c>
      <c r="H629" s="562" t="s">
        <v>974</v>
      </c>
      <c r="I629" s="562" t="s">
        <v>975</v>
      </c>
      <c r="J629" s="562" t="s">
        <v>4998</v>
      </c>
      <c r="K629" s="562" t="s">
        <v>976</v>
      </c>
      <c r="L629" s="562" t="s">
        <v>964</v>
      </c>
      <c r="M629" s="562" t="s">
        <v>970</v>
      </c>
      <c r="N629" s="562">
        <v>1</v>
      </c>
      <c r="O629" s="562">
        <v>1</v>
      </c>
      <c r="P629" s="562">
        <v>1</v>
      </c>
      <c r="Q629" s="562">
        <v>1</v>
      </c>
      <c r="R629" s="562">
        <v>1</v>
      </c>
      <c r="S629" s="562">
        <v>1</v>
      </c>
      <c r="T629" s="562">
        <v>0</v>
      </c>
      <c r="U629" s="562">
        <v>0</v>
      </c>
      <c r="V629" s="562">
        <v>0</v>
      </c>
      <c r="W629" s="563">
        <v>721797.96</v>
      </c>
      <c r="X629" s="563">
        <v>0</v>
      </c>
      <c r="Y629" s="563">
        <v>0</v>
      </c>
      <c r="Z629" s="563">
        <v>0</v>
      </c>
      <c r="AA629" s="563">
        <v>0</v>
      </c>
      <c r="AB629" s="563">
        <v>0</v>
      </c>
      <c r="AC629" s="563">
        <v>0</v>
      </c>
      <c r="AD629" s="563"/>
      <c r="AE629" s="563">
        <v>721797.96</v>
      </c>
      <c r="AF629" s="564">
        <v>44291</v>
      </c>
      <c r="AG629" s="564">
        <v>46117</v>
      </c>
      <c r="AH629" s="563">
        <v>721797.96</v>
      </c>
      <c r="AI629" s="565">
        <f t="shared" si="19"/>
        <v>9.8630136986301367E-2</v>
      </c>
      <c r="AJ629" s="565">
        <v>5.0027397260274</v>
      </c>
      <c r="AK629" s="566">
        <v>7.1300000000000002E-2</v>
      </c>
      <c r="AL629" s="567">
        <f t="shared" si="20"/>
        <v>9.8630136986301367E-2</v>
      </c>
      <c r="AM629" s="567">
        <v>5.0027397260274</v>
      </c>
      <c r="AN629" s="568">
        <v>7.1300000000000002E-2</v>
      </c>
      <c r="AO629" s="562" t="s">
        <v>977</v>
      </c>
      <c r="AP629" s="562" t="s">
        <v>978</v>
      </c>
    </row>
    <row r="630" spans="1:42" s="562" customFormat="1" ht="12" x14ac:dyDescent="0.25">
      <c r="A630" s="562" t="s">
        <v>1997</v>
      </c>
      <c r="B630" s="562" t="s">
        <v>1998</v>
      </c>
      <c r="C630" s="562">
        <v>1</v>
      </c>
      <c r="D630" s="562" t="s">
        <v>30</v>
      </c>
      <c r="E630" s="562" t="s">
        <v>958</v>
      </c>
      <c r="F630" s="562" t="s">
        <v>959</v>
      </c>
      <c r="G630" s="562" t="s">
        <v>973</v>
      </c>
      <c r="H630" s="562" t="s">
        <v>974</v>
      </c>
      <c r="I630" s="562" t="s">
        <v>975</v>
      </c>
      <c r="J630" s="562" t="s">
        <v>4998</v>
      </c>
      <c r="K630" s="562" t="s">
        <v>976</v>
      </c>
      <c r="L630" s="562" t="s">
        <v>964</v>
      </c>
      <c r="M630" s="562" t="s">
        <v>970</v>
      </c>
      <c r="N630" s="562">
        <v>1</v>
      </c>
      <c r="O630" s="562">
        <v>1</v>
      </c>
      <c r="P630" s="562">
        <v>1</v>
      </c>
      <c r="Q630" s="562">
        <v>1</v>
      </c>
      <c r="R630" s="562">
        <v>1</v>
      </c>
      <c r="S630" s="562">
        <v>1</v>
      </c>
      <c r="T630" s="562">
        <v>0</v>
      </c>
      <c r="U630" s="562">
        <v>0</v>
      </c>
      <c r="V630" s="562">
        <v>0</v>
      </c>
      <c r="W630" s="563">
        <v>151259.07999999999</v>
      </c>
      <c r="X630" s="563">
        <v>0</v>
      </c>
      <c r="Y630" s="563">
        <v>0</v>
      </c>
      <c r="Z630" s="563">
        <v>0</v>
      </c>
      <c r="AA630" s="563">
        <v>0</v>
      </c>
      <c r="AB630" s="563">
        <v>0</v>
      </c>
      <c r="AC630" s="563">
        <v>0</v>
      </c>
      <c r="AD630" s="563"/>
      <c r="AE630" s="563">
        <v>151259.07999999999</v>
      </c>
      <c r="AF630" s="564">
        <v>44291</v>
      </c>
      <c r="AG630" s="564">
        <v>46117</v>
      </c>
      <c r="AH630" s="563">
        <v>151259.07999999999</v>
      </c>
      <c r="AI630" s="565">
        <f t="shared" si="19"/>
        <v>9.8630136986301367E-2</v>
      </c>
      <c r="AJ630" s="565">
        <v>5.0027397260274</v>
      </c>
      <c r="AK630" s="566">
        <v>7.1300000000000002E-2</v>
      </c>
      <c r="AL630" s="567">
        <f t="shared" si="20"/>
        <v>9.8630136986301367E-2</v>
      </c>
      <c r="AM630" s="567">
        <v>5.0027397260274</v>
      </c>
      <c r="AN630" s="568">
        <v>7.1300000000000002E-2</v>
      </c>
      <c r="AO630" s="562" t="s">
        <v>977</v>
      </c>
      <c r="AP630" s="562" t="s">
        <v>978</v>
      </c>
    </row>
    <row r="631" spans="1:42" s="562" customFormat="1" ht="12" x14ac:dyDescent="0.25">
      <c r="A631" s="562" t="s">
        <v>2001</v>
      </c>
      <c r="B631" s="562" t="s">
        <v>2002</v>
      </c>
      <c r="C631" s="562">
        <v>1</v>
      </c>
      <c r="D631" s="562" t="s">
        <v>30</v>
      </c>
      <c r="E631" s="562" t="s">
        <v>958</v>
      </c>
      <c r="F631" s="562" t="s">
        <v>959</v>
      </c>
      <c r="G631" s="562" t="s">
        <v>973</v>
      </c>
      <c r="H631" s="562" t="s">
        <v>974</v>
      </c>
      <c r="I631" s="562" t="s">
        <v>975</v>
      </c>
      <c r="J631" s="562" t="s">
        <v>4998</v>
      </c>
      <c r="K631" s="562" t="s">
        <v>976</v>
      </c>
      <c r="L631" s="562" t="s">
        <v>964</v>
      </c>
      <c r="M631" s="562" t="s">
        <v>970</v>
      </c>
      <c r="N631" s="562">
        <v>1</v>
      </c>
      <c r="O631" s="562">
        <v>1</v>
      </c>
      <c r="P631" s="562">
        <v>1</v>
      </c>
      <c r="Q631" s="562">
        <v>1</v>
      </c>
      <c r="R631" s="562">
        <v>1</v>
      </c>
      <c r="S631" s="562">
        <v>1</v>
      </c>
      <c r="T631" s="562">
        <v>0</v>
      </c>
      <c r="U631" s="562">
        <v>0</v>
      </c>
      <c r="V631" s="562">
        <v>0</v>
      </c>
      <c r="W631" s="563">
        <v>56207.43</v>
      </c>
      <c r="X631" s="563">
        <v>0</v>
      </c>
      <c r="Y631" s="563">
        <v>0</v>
      </c>
      <c r="Z631" s="563">
        <v>0</v>
      </c>
      <c r="AA631" s="563">
        <v>0</v>
      </c>
      <c r="AB631" s="563">
        <v>0</v>
      </c>
      <c r="AC631" s="563">
        <v>0</v>
      </c>
      <c r="AD631" s="563"/>
      <c r="AE631" s="563">
        <v>56207.43</v>
      </c>
      <c r="AF631" s="564">
        <v>44291</v>
      </c>
      <c r="AG631" s="564">
        <v>46117</v>
      </c>
      <c r="AH631" s="563">
        <v>56207.43</v>
      </c>
      <c r="AI631" s="565">
        <f t="shared" si="19"/>
        <v>9.8630136986301367E-2</v>
      </c>
      <c r="AJ631" s="565">
        <v>5.0027397260274</v>
      </c>
      <c r="AK631" s="566">
        <v>7.1300000000000002E-2</v>
      </c>
      <c r="AL631" s="567">
        <f t="shared" si="20"/>
        <v>9.8630136986301367E-2</v>
      </c>
      <c r="AM631" s="567">
        <v>5.0027397260274</v>
      </c>
      <c r="AN631" s="568">
        <v>7.1300000000000002E-2</v>
      </c>
      <c r="AO631" s="562" t="s">
        <v>977</v>
      </c>
      <c r="AP631" s="562" t="s">
        <v>978</v>
      </c>
    </row>
    <row r="632" spans="1:42" s="562" customFormat="1" ht="12" x14ac:dyDescent="0.25">
      <c r="A632" s="562" t="s">
        <v>2003</v>
      </c>
      <c r="B632" s="562" t="s">
        <v>2004</v>
      </c>
      <c r="C632" s="562">
        <v>1</v>
      </c>
      <c r="D632" s="562" t="s">
        <v>30</v>
      </c>
      <c r="E632" s="562" t="s">
        <v>958</v>
      </c>
      <c r="F632" s="562" t="s">
        <v>959</v>
      </c>
      <c r="G632" s="562" t="s">
        <v>973</v>
      </c>
      <c r="H632" s="562" t="s">
        <v>974</v>
      </c>
      <c r="I632" s="562" t="s">
        <v>975</v>
      </c>
      <c r="J632" s="562" t="s">
        <v>4998</v>
      </c>
      <c r="K632" s="562" t="s">
        <v>976</v>
      </c>
      <c r="L632" s="562" t="s">
        <v>964</v>
      </c>
      <c r="M632" s="562" t="s">
        <v>970</v>
      </c>
      <c r="N632" s="562">
        <v>1</v>
      </c>
      <c r="O632" s="562">
        <v>1</v>
      </c>
      <c r="P632" s="562">
        <v>1</v>
      </c>
      <c r="Q632" s="562">
        <v>1</v>
      </c>
      <c r="R632" s="562">
        <v>1</v>
      </c>
      <c r="S632" s="562">
        <v>1</v>
      </c>
      <c r="T632" s="562">
        <v>0</v>
      </c>
      <c r="U632" s="562">
        <v>0</v>
      </c>
      <c r="V632" s="562">
        <v>0</v>
      </c>
      <c r="W632" s="563">
        <v>724956.36</v>
      </c>
      <c r="X632" s="563">
        <v>0</v>
      </c>
      <c r="Y632" s="563">
        <v>0</v>
      </c>
      <c r="Z632" s="563">
        <v>0</v>
      </c>
      <c r="AA632" s="563">
        <v>0</v>
      </c>
      <c r="AB632" s="563">
        <v>0</v>
      </c>
      <c r="AC632" s="563">
        <v>0</v>
      </c>
      <c r="AD632" s="563"/>
      <c r="AE632" s="563">
        <v>724956.36</v>
      </c>
      <c r="AF632" s="564">
        <v>44291</v>
      </c>
      <c r="AG632" s="564">
        <v>46117</v>
      </c>
      <c r="AH632" s="563">
        <v>724956.36</v>
      </c>
      <c r="AI632" s="565">
        <f t="shared" si="19"/>
        <v>9.8630136986301367E-2</v>
      </c>
      <c r="AJ632" s="565">
        <v>5.0027397260274</v>
      </c>
      <c r="AK632" s="566">
        <v>7.1300000000000002E-2</v>
      </c>
      <c r="AL632" s="567">
        <f t="shared" si="20"/>
        <v>9.8630136986301367E-2</v>
      </c>
      <c r="AM632" s="567">
        <v>5.0027397260274</v>
      </c>
      <c r="AN632" s="568">
        <v>7.1300000000000002E-2</v>
      </c>
      <c r="AO632" s="562" t="s">
        <v>977</v>
      </c>
      <c r="AP632" s="562" t="s">
        <v>978</v>
      </c>
    </row>
    <row r="633" spans="1:42" s="562" customFormat="1" ht="12" x14ac:dyDescent="0.25">
      <c r="A633" s="562" t="s">
        <v>2007</v>
      </c>
      <c r="B633" s="562" t="s">
        <v>2008</v>
      </c>
      <c r="C633" s="562">
        <v>1</v>
      </c>
      <c r="D633" s="562" t="s">
        <v>30</v>
      </c>
      <c r="E633" s="562" t="s">
        <v>958</v>
      </c>
      <c r="F633" s="562" t="s">
        <v>959</v>
      </c>
      <c r="G633" s="562" t="s">
        <v>973</v>
      </c>
      <c r="H633" s="562" t="s">
        <v>974</v>
      </c>
      <c r="I633" s="562" t="s">
        <v>975</v>
      </c>
      <c r="J633" s="562" t="s">
        <v>4998</v>
      </c>
      <c r="K633" s="562" t="s">
        <v>976</v>
      </c>
      <c r="L633" s="562" t="s">
        <v>964</v>
      </c>
      <c r="M633" s="562" t="s">
        <v>970</v>
      </c>
      <c r="N633" s="562">
        <v>1</v>
      </c>
      <c r="O633" s="562">
        <v>1</v>
      </c>
      <c r="P633" s="562">
        <v>1</v>
      </c>
      <c r="Q633" s="562">
        <v>1</v>
      </c>
      <c r="R633" s="562">
        <v>1</v>
      </c>
      <c r="S633" s="562">
        <v>1</v>
      </c>
      <c r="T633" s="562">
        <v>0</v>
      </c>
      <c r="U633" s="562">
        <v>0</v>
      </c>
      <c r="V633" s="562">
        <v>0</v>
      </c>
      <c r="W633" s="563">
        <v>111473.73</v>
      </c>
      <c r="X633" s="563">
        <v>0</v>
      </c>
      <c r="Y633" s="563">
        <v>0</v>
      </c>
      <c r="Z633" s="563">
        <v>0</v>
      </c>
      <c r="AA633" s="563">
        <v>0</v>
      </c>
      <c r="AB633" s="563">
        <v>0</v>
      </c>
      <c r="AC633" s="563">
        <v>0</v>
      </c>
      <c r="AD633" s="563"/>
      <c r="AE633" s="563">
        <v>111473.73</v>
      </c>
      <c r="AF633" s="564">
        <v>44291</v>
      </c>
      <c r="AG633" s="564">
        <v>46117</v>
      </c>
      <c r="AH633" s="563">
        <v>111473.73</v>
      </c>
      <c r="AI633" s="565">
        <f t="shared" si="19"/>
        <v>9.8630136986301367E-2</v>
      </c>
      <c r="AJ633" s="565">
        <v>5.0027397260274</v>
      </c>
      <c r="AK633" s="566">
        <v>7.1300000000000002E-2</v>
      </c>
      <c r="AL633" s="567">
        <f t="shared" si="20"/>
        <v>9.8630136986301367E-2</v>
      </c>
      <c r="AM633" s="567">
        <v>5.0027397260274</v>
      </c>
      <c r="AN633" s="568">
        <v>7.1300000000000002E-2</v>
      </c>
      <c r="AO633" s="562" t="s">
        <v>977</v>
      </c>
      <c r="AP633" s="562" t="s">
        <v>978</v>
      </c>
    </row>
    <row r="634" spans="1:42" s="562" customFormat="1" ht="12" x14ac:dyDescent="0.25">
      <c r="A634" s="562" t="s">
        <v>2009</v>
      </c>
      <c r="B634" s="562" t="s">
        <v>2010</v>
      </c>
      <c r="C634" s="562">
        <v>1</v>
      </c>
      <c r="D634" s="562" t="s">
        <v>30</v>
      </c>
      <c r="E634" s="562" t="s">
        <v>958</v>
      </c>
      <c r="F634" s="562" t="s">
        <v>959</v>
      </c>
      <c r="G634" s="562" t="s">
        <v>973</v>
      </c>
      <c r="H634" s="562" t="s">
        <v>974</v>
      </c>
      <c r="I634" s="562" t="s">
        <v>975</v>
      </c>
      <c r="J634" s="562" t="s">
        <v>4998</v>
      </c>
      <c r="K634" s="562" t="s">
        <v>976</v>
      </c>
      <c r="L634" s="562" t="s">
        <v>964</v>
      </c>
      <c r="M634" s="562" t="s">
        <v>970</v>
      </c>
      <c r="N634" s="562">
        <v>1</v>
      </c>
      <c r="O634" s="562">
        <v>1</v>
      </c>
      <c r="P634" s="562">
        <v>1</v>
      </c>
      <c r="Q634" s="562">
        <v>1</v>
      </c>
      <c r="R634" s="562">
        <v>1</v>
      </c>
      <c r="S634" s="562">
        <v>1</v>
      </c>
      <c r="T634" s="562">
        <v>0</v>
      </c>
      <c r="U634" s="562">
        <v>0</v>
      </c>
      <c r="V634" s="562">
        <v>0</v>
      </c>
      <c r="W634" s="563">
        <v>87206.83</v>
      </c>
      <c r="X634" s="563">
        <v>0</v>
      </c>
      <c r="Y634" s="563">
        <v>0</v>
      </c>
      <c r="Z634" s="563">
        <v>0</v>
      </c>
      <c r="AA634" s="563">
        <v>0</v>
      </c>
      <c r="AB634" s="563">
        <v>0</v>
      </c>
      <c r="AC634" s="563">
        <v>0</v>
      </c>
      <c r="AD634" s="563"/>
      <c r="AE634" s="563">
        <v>87206.83</v>
      </c>
      <c r="AF634" s="564">
        <v>44291</v>
      </c>
      <c r="AG634" s="564">
        <v>46117</v>
      </c>
      <c r="AH634" s="563">
        <v>87206.83</v>
      </c>
      <c r="AI634" s="565">
        <f t="shared" si="19"/>
        <v>9.8630136986301367E-2</v>
      </c>
      <c r="AJ634" s="565">
        <v>5.0027397260274</v>
      </c>
      <c r="AK634" s="566">
        <v>7.1300000000000002E-2</v>
      </c>
      <c r="AL634" s="567">
        <f t="shared" si="20"/>
        <v>9.8630136986301367E-2</v>
      </c>
      <c r="AM634" s="567">
        <v>5.0027397260274</v>
      </c>
      <c r="AN634" s="568">
        <v>7.1300000000000002E-2</v>
      </c>
      <c r="AO634" s="562" t="s">
        <v>977</v>
      </c>
      <c r="AP634" s="562" t="s">
        <v>978</v>
      </c>
    </row>
    <row r="635" spans="1:42" s="562" customFormat="1" ht="12" x14ac:dyDescent="0.25">
      <c r="A635" s="562" t="s">
        <v>2005</v>
      </c>
      <c r="B635" s="562" t="s">
        <v>2006</v>
      </c>
      <c r="C635" s="562">
        <v>1</v>
      </c>
      <c r="D635" s="562" t="s">
        <v>30</v>
      </c>
      <c r="E635" s="562" t="s">
        <v>958</v>
      </c>
      <c r="F635" s="562" t="s">
        <v>959</v>
      </c>
      <c r="G635" s="562" t="s">
        <v>973</v>
      </c>
      <c r="H635" s="562" t="s">
        <v>974</v>
      </c>
      <c r="I635" s="562" t="s">
        <v>975</v>
      </c>
      <c r="J635" s="562" t="s">
        <v>4998</v>
      </c>
      <c r="K635" s="562" t="s">
        <v>976</v>
      </c>
      <c r="L635" s="562" t="s">
        <v>964</v>
      </c>
      <c r="M635" s="562" t="s">
        <v>970</v>
      </c>
      <c r="N635" s="562">
        <v>1</v>
      </c>
      <c r="O635" s="562">
        <v>1</v>
      </c>
      <c r="P635" s="562">
        <v>1</v>
      </c>
      <c r="Q635" s="562">
        <v>1</v>
      </c>
      <c r="R635" s="562">
        <v>1</v>
      </c>
      <c r="S635" s="562">
        <v>1</v>
      </c>
      <c r="T635" s="562">
        <v>0</v>
      </c>
      <c r="U635" s="562">
        <v>0</v>
      </c>
      <c r="V635" s="562">
        <v>0</v>
      </c>
      <c r="W635" s="563">
        <v>44222.59</v>
      </c>
      <c r="X635" s="563">
        <v>0</v>
      </c>
      <c r="Y635" s="563">
        <v>0</v>
      </c>
      <c r="Z635" s="563">
        <v>0</v>
      </c>
      <c r="AA635" s="563">
        <v>0</v>
      </c>
      <c r="AB635" s="563">
        <v>0</v>
      </c>
      <c r="AC635" s="563">
        <v>0</v>
      </c>
      <c r="AD635" s="563"/>
      <c r="AE635" s="563">
        <v>44222.59</v>
      </c>
      <c r="AF635" s="564">
        <v>44291</v>
      </c>
      <c r="AG635" s="564">
        <v>46117</v>
      </c>
      <c r="AH635" s="563">
        <v>44222.59</v>
      </c>
      <c r="AI635" s="565">
        <f t="shared" si="19"/>
        <v>9.8630136986301367E-2</v>
      </c>
      <c r="AJ635" s="565">
        <v>5.0027397260274</v>
      </c>
      <c r="AK635" s="566">
        <v>7.1300000000000002E-2</v>
      </c>
      <c r="AL635" s="567">
        <f t="shared" si="20"/>
        <v>9.8630136986301367E-2</v>
      </c>
      <c r="AM635" s="567">
        <v>5.0027397260274</v>
      </c>
      <c r="AN635" s="568">
        <v>7.1300000000000002E-2</v>
      </c>
      <c r="AO635" s="562" t="s">
        <v>977</v>
      </c>
      <c r="AP635" s="562" t="s">
        <v>978</v>
      </c>
    </row>
    <row r="636" spans="1:42" s="562" customFormat="1" ht="12" x14ac:dyDescent="0.25">
      <c r="A636" s="562" t="s">
        <v>2011</v>
      </c>
      <c r="B636" s="562" t="s">
        <v>2012</v>
      </c>
      <c r="C636" s="562">
        <v>1</v>
      </c>
      <c r="D636" s="562" t="s">
        <v>30</v>
      </c>
      <c r="E636" s="562" t="s">
        <v>958</v>
      </c>
      <c r="F636" s="562" t="s">
        <v>959</v>
      </c>
      <c r="G636" s="562" t="s">
        <v>973</v>
      </c>
      <c r="H636" s="562" t="s">
        <v>974</v>
      </c>
      <c r="I636" s="562" t="s">
        <v>975</v>
      </c>
      <c r="J636" s="562" t="s">
        <v>4998</v>
      </c>
      <c r="K636" s="562" t="s">
        <v>976</v>
      </c>
      <c r="L636" s="562" t="s">
        <v>964</v>
      </c>
      <c r="M636" s="562" t="s">
        <v>970</v>
      </c>
      <c r="N636" s="562">
        <v>1</v>
      </c>
      <c r="O636" s="562">
        <v>1</v>
      </c>
      <c r="P636" s="562">
        <v>1</v>
      </c>
      <c r="Q636" s="562">
        <v>1</v>
      </c>
      <c r="R636" s="562">
        <v>1</v>
      </c>
      <c r="S636" s="562">
        <v>1</v>
      </c>
      <c r="T636" s="562">
        <v>0</v>
      </c>
      <c r="U636" s="562">
        <v>0</v>
      </c>
      <c r="V636" s="562">
        <v>0</v>
      </c>
      <c r="W636" s="563">
        <v>149802.44</v>
      </c>
      <c r="X636" s="563">
        <v>0</v>
      </c>
      <c r="Y636" s="563">
        <v>0</v>
      </c>
      <c r="Z636" s="563">
        <v>0</v>
      </c>
      <c r="AA636" s="563">
        <v>0</v>
      </c>
      <c r="AB636" s="563">
        <v>0</v>
      </c>
      <c r="AC636" s="563">
        <v>0</v>
      </c>
      <c r="AD636" s="563"/>
      <c r="AE636" s="563">
        <v>149802.44</v>
      </c>
      <c r="AF636" s="564">
        <v>44291</v>
      </c>
      <c r="AG636" s="564">
        <v>46117</v>
      </c>
      <c r="AH636" s="563">
        <v>149802.44</v>
      </c>
      <c r="AI636" s="565">
        <f t="shared" si="19"/>
        <v>9.8630136986301367E-2</v>
      </c>
      <c r="AJ636" s="565">
        <v>5.0027397260274</v>
      </c>
      <c r="AK636" s="566">
        <v>7.1300000000000002E-2</v>
      </c>
      <c r="AL636" s="567">
        <f t="shared" si="20"/>
        <v>9.8630136986301367E-2</v>
      </c>
      <c r="AM636" s="567">
        <v>5.0027397260274</v>
      </c>
      <c r="AN636" s="568">
        <v>7.1300000000000002E-2</v>
      </c>
      <c r="AO636" s="562" t="s">
        <v>977</v>
      </c>
      <c r="AP636" s="562" t="s">
        <v>978</v>
      </c>
    </row>
    <row r="637" spans="1:42" s="562" customFormat="1" ht="12" x14ac:dyDescent="0.25">
      <c r="A637" s="562" t="s">
        <v>2013</v>
      </c>
      <c r="B637" s="562" t="s">
        <v>2014</v>
      </c>
      <c r="C637" s="562">
        <v>1</v>
      </c>
      <c r="D637" s="562" t="s">
        <v>30</v>
      </c>
      <c r="E637" s="562" t="s">
        <v>958</v>
      </c>
      <c r="F637" s="562" t="s">
        <v>959</v>
      </c>
      <c r="G637" s="562" t="s">
        <v>1727</v>
      </c>
      <c r="H637" s="562" t="s">
        <v>1660</v>
      </c>
      <c r="I637" s="562" t="s">
        <v>1661</v>
      </c>
      <c r="J637" s="562" t="s">
        <v>1662</v>
      </c>
      <c r="K637" s="562" t="s">
        <v>1728</v>
      </c>
      <c r="L637" s="562" t="s">
        <v>964</v>
      </c>
      <c r="M637" s="562" t="s">
        <v>970</v>
      </c>
      <c r="N637" s="562">
        <v>1</v>
      </c>
      <c r="O637" s="562">
        <v>1</v>
      </c>
      <c r="P637" s="562">
        <v>1</v>
      </c>
      <c r="Q637" s="562">
        <v>0</v>
      </c>
      <c r="R637" s="562">
        <v>0</v>
      </c>
      <c r="S637" s="562">
        <v>1</v>
      </c>
      <c r="T637" s="562">
        <v>1</v>
      </c>
      <c r="U637" s="562">
        <v>1</v>
      </c>
      <c r="V637" s="562">
        <v>0</v>
      </c>
      <c r="W637" s="563">
        <v>2071588.69</v>
      </c>
      <c r="X637" s="563">
        <v>0</v>
      </c>
      <c r="Y637" s="563">
        <v>0</v>
      </c>
      <c r="Z637" s="563">
        <v>0</v>
      </c>
      <c r="AA637" s="563">
        <v>0</v>
      </c>
      <c r="AB637" s="563">
        <v>0</v>
      </c>
      <c r="AC637" s="563">
        <v>0</v>
      </c>
      <c r="AD637" s="563"/>
      <c r="AE637" s="563">
        <v>2071588.69</v>
      </c>
      <c r="AF637" s="564">
        <v>44291</v>
      </c>
      <c r="AG637" s="564">
        <v>46117</v>
      </c>
      <c r="AH637" s="563">
        <v>2071588.69</v>
      </c>
      <c r="AI637" s="565">
        <f t="shared" si="19"/>
        <v>9.8630136986301367E-2</v>
      </c>
      <c r="AJ637" s="565">
        <v>5.0027397260274</v>
      </c>
      <c r="AK637" s="566">
        <v>7.1300000000000002E-2</v>
      </c>
      <c r="AL637" s="567">
        <f t="shared" si="20"/>
        <v>9.8630136986301367E-2</v>
      </c>
      <c r="AM637" s="567">
        <v>5.0027397260274</v>
      </c>
      <c r="AN637" s="568">
        <v>7.1300000000000002E-2</v>
      </c>
      <c r="AO637" s="562" t="s">
        <v>977</v>
      </c>
      <c r="AP637" s="562" t="s">
        <v>978</v>
      </c>
    </row>
    <row r="638" spans="1:42" s="562" customFormat="1" ht="12" x14ac:dyDescent="0.25">
      <c r="A638" s="562" t="s">
        <v>1942</v>
      </c>
      <c r="B638" s="562" t="s">
        <v>1943</v>
      </c>
      <c r="C638" s="562">
        <v>1</v>
      </c>
      <c r="D638" s="562" t="s">
        <v>30</v>
      </c>
      <c r="E638" s="562" t="s">
        <v>958</v>
      </c>
      <c r="F638" s="562" t="s">
        <v>959</v>
      </c>
      <c r="G638" s="562" t="s">
        <v>973</v>
      </c>
      <c r="H638" s="562" t="s">
        <v>974</v>
      </c>
      <c r="I638" s="562" t="s">
        <v>975</v>
      </c>
      <c r="J638" s="562" t="s">
        <v>4998</v>
      </c>
      <c r="K638" s="562" t="s">
        <v>976</v>
      </c>
      <c r="L638" s="562" t="s">
        <v>964</v>
      </c>
      <c r="M638" s="562" t="s">
        <v>970</v>
      </c>
      <c r="N638" s="562">
        <v>1</v>
      </c>
      <c r="O638" s="562">
        <v>1</v>
      </c>
      <c r="P638" s="562">
        <v>1</v>
      </c>
      <c r="Q638" s="562">
        <v>1</v>
      </c>
      <c r="R638" s="562">
        <v>1</v>
      </c>
      <c r="S638" s="562">
        <v>1</v>
      </c>
      <c r="T638" s="562">
        <v>0</v>
      </c>
      <c r="U638" s="562">
        <v>0</v>
      </c>
      <c r="V638" s="562">
        <v>0</v>
      </c>
      <c r="W638" s="563">
        <v>183679.42</v>
      </c>
      <c r="X638" s="563">
        <v>0</v>
      </c>
      <c r="Y638" s="563">
        <v>0</v>
      </c>
      <c r="Z638" s="563">
        <v>0</v>
      </c>
      <c r="AA638" s="563">
        <v>0</v>
      </c>
      <c r="AB638" s="563">
        <v>0</v>
      </c>
      <c r="AC638" s="563">
        <v>0</v>
      </c>
      <c r="AD638" s="563"/>
      <c r="AE638" s="563">
        <v>183679.42</v>
      </c>
      <c r="AF638" s="564">
        <v>44291</v>
      </c>
      <c r="AG638" s="564">
        <v>46117</v>
      </c>
      <c r="AH638" s="563">
        <v>183679.42</v>
      </c>
      <c r="AI638" s="565">
        <f t="shared" si="19"/>
        <v>9.8630136986301367E-2</v>
      </c>
      <c r="AJ638" s="565">
        <v>5.0027397260274</v>
      </c>
      <c r="AK638" s="566">
        <v>7.1300000000000002E-2</v>
      </c>
      <c r="AL638" s="567">
        <f t="shared" si="20"/>
        <v>9.8630136986301367E-2</v>
      </c>
      <c r="AM638" s="567">
        <v>5.0027397260274</v>
      </c>
      <c r="AN638" s="568">
        <v>7.1300000000000002E-2</v>
      </c>
      <c r="AO638" s="562" t="s">
        <v>977</v>
      </c>
      <c r="AP638" s="562" t="s">
        <v>978</v>
      </c>
    </row>
    <row r="639" spans="1:42" s="562" customFormat="1" ht="12" x14ac:dyDescent="0.25">
      <c r="A639" s="562" t="s">
        <v>1944</v>
      </c>
      <c r="B639" s="562" t="s">
        <v>1945</v>
      </c>
      <c r="C639" s="562">
        <v>1</v>
      </c>
      <c r="D639" s="562" t="s">
        <v>30</v>
      </c>
      <c r="E639" s="562" t="s">
        <v>958</v>
      </c>
      <c r="F639" s="562" t="s">
        <v>959</v>
      </c>
      <c r="G639" s="562" t="s">
        <v>973</v>
      </c>
      <c r="H639" s="562" t="s">
        <v>974</v>
      </c>
      <c r="I639" s="562" t="s">
        <v>975</v>
      </c>
      <c r="J639" s="562" t="s">
        <v>4998</v>
      </c>
      <c r="K639" s="562" t="s">
        <v>976</v>
      </c>
      <c r="L639" s="562" t="s">
        <v>964</v>
      </c>
      <c r="M639" s="562" t="s">
        <v>970</v>
      </c>
      <c r="N639" s="562">
        <v>1</v>
      </c>
      <c r="O639" s="562">
        <v>1</v>
      </c>
      <c r="P639" s="562">
        <v>1</v>
      </c>
      <c r="Q639" s="562">
        <v>1</v>
      </c>
      <c r="R639" s="562">
        <v>1</v>
      </c>
      <c r="S639" s="562">
        <v>1</v>
      </c>
      <c r="T639" s="562">
        <v>0</v>
      </c>
      <c r="U639" s="562">
        <v>0</v>
      </c>
      <c r="V639" s="562">
        <v>0</v>
      </c>
      <c r="W639" s="563">
        <v>64677.71</v>
      </c>
      <c r="X639" s="563">
        <v>0</v>
      </c>
      <c r="Y639" s="563">
        <v>0</v>
      </c>
      <c r="Z639" s="563">
        <v>0</v>
      </c>
      <c r="AA639" s="563">
        <v>0</v>
      </c>
      <c r="AB639" s="563">
        <v>0</v>
      </c>
      <c r="AC639" s="563">
        <v>0</v>
      </c>
      <c r="AD639" s="563"/>
      <c r="AE639" s="563">
        <v>64677.71</v>
      </c>
      <c r="AF639" s="564">
        <v>44291</v>
      </c>
      <c r="AG639" s="564">
        <v>46117</v>
      </c>
      <c r="AH639" s="563">
        <v>64677.71</v>
      </c>
      <c r="AI639" s="565">
        <f t="shared" si="19"/>
        <v>9.8630136986301367E-2</v>
      </c>
      <c r="AJ639" s="565">
        <v>5.0027397260274</v>
      </c>
      <c r="AK639" s="566">
        <v>7.1300000000000002E-2</v>
      </c>
      <c r="AL639" s="567">
        <f t="shared" si="20"/>
        <v>9.8630136986301367E-2</v>
      </c>
      <c r="AM639" s="567">
        <v>5.0027397260274</v>
      </c>
      <c r="AN639" s="568">
        <v>7.1300000000000002E-2</v>
      </c>
      <c r="AO639" s="562" t="s">
        <v>977</v>
      </c>
      <c r="AP639" s="562" t="s">
        <v>978</v>
      </c>
    </row>
    <row r="640" spans="1:42" s="562" customFormat="1" ht="12" x14ac:dyDescent="0.25">
      <c r="A640" s="562" t="s">
        <v>1946</v>
      </c>
      <c r="B640" s="562" t="s">
        <v>1947</v>
      </c>
      <c r="C640" s="562">
        <v>1</v>
      </c>
      <c r="D640" s="562" t="s">
        <v>30</v>
      </c>
      <c r="E640" s="562" t="s">
        <v>958</v>
      </c>
      <c r="F640" s="562" t="s">
        <v>959</v>
      </c>
      <c r="G640" s="562" t="s">
        <v>973</v>
      </c>
      <c r="H640" s="562" t="s">
        <v>974</v>
      </c>
      <c r="I640" s="562" t="s">
        <v>975</v>
      </c>
      <c r="J640" s="562" t="s">
        <v>4998</v>
      </c>
      <c r="K640" s="562" t="s">
        <v>976</v>
      </c>
      <c r="L640" s="562" t="s">
        <v>964</v>
      </c>
      <c r="M640" s="562" t="s">
        <v>970</v>
      </c>
      <c r="N640" s="562">
        <v>1</v>
      </c>
      <c r="O640" s="562">
        <v>1</v>
      </c>
      <c r="P640" s="562">
        <v>1</v>
      </c>
      <c r="Q640" s="562">
        <v>1</v>
      </c>
      <c r="R640" s="562">
        <v>1</v>
      </c>
      <c r="S640" s="562">
        <v>1</v>
      </c>
      <c r="T640" s="562">
        <v>0</v>
      </c>
      <c r="U640" s="562">
        <v>0</v>
      </c>
      <c r="V640" s="562">
        <v>0</v>
      </c>
      <c r="W640" s="563">
        <v>258811.39</v>
      </c>
      <c r="X640" s="563">
        <v>0</v>
      </c>
      <c r="Y640" s="563">
        <v>0</v>
      </c>
      <c r="Z640" s="563">
        <v>0</v>
      </c>
      <c r="AA640" s="563">
        <v>0</v>
      </c>
      <c r="AB640" s="563">
        <v>0</v>
      </c>
      <c r="AC640" s="563">
        <v>0</v>
      </c>
      <c r="AD640" s="563"/>
      <c r="AE640" s="563">
        <v>258811.39</v>
      </c>
      <c r="AF640" s="564">
        <v>44291</v>
      </c>
      <c r="AG640" s="564">
        <v>46117</v>
      </c>
      <c r="AH640" s="563">
        <v>258811.39</v>
      </c>
      <c r="AI640" s="565">
        <f t="shared" si="19"/>
        <v>9.8630136986301367E-2</v>
      </c>
      <c r="AJ640" s="565">
        <v>5.0027397260274</v>
      </c>
      <c r="AK640" s="566">
        <v>7.1300000000000002E-2</v>
      </c>
      <c r="AL640" s="567">
        <f t="shared" si="20"/>
        <v>9.8630136986301367E-2</v>
      </c>
      <c r="AM640" s="567">
        <v>5.0027397260274</v>
      </c>
      <c r="AN640" s="568">
        <v>7.1300000000000002E-2</v>
      </c>
      <c r="AO640" s="562" t="s">
        <v>977</v>
      </c>
      <c r="AP640" s="562" t="s">
        <v>978</v>
      </c>
    </row>
    <row r="641" spans="1:42" s="562" customFormat="1" ht="12" x14ac:dyDescent="0.25">
      <c r="A641" s="562" t="s">
        <v>1948</v>
      </c>
      <c r="B641" s="562" t="s">
        <v>1949</v>
      </c>
      <c r="C641" s="562">
        <v>1</v>
      </c>
      <c r="D641" s="562" t="s">
        <v>30</v>
      </c>
      <c r="E641" s="562" t="s">
        <v>958</v>
      </c>
      <c r="F641" s="562" t="s">
        <v>959</v>
      </c>
      <c r="G641" s="562" t="s">
        <v>973</v>
      </c>
      <c r="H641" s="562" t="s">
        <v>974</v>
      </c>
      <c r="I641" s="562" t="s">
        <v>975</v>
      </c>
      <c r="J641" s="562" t="s">
        <v>4998</v>
      </c>
      <c r="K641" s="562" t="s">
        <v>976</v>
      </c>
      <c r="L641" s="562" t="s">
        <v>964</v>
      </c>
      <c r="M641" s="562" t="s">
        <v>970</v>
      </c>
      <c r="N641" s="562">
        <v>1</v>
      </c>
      <c r="O641" s="562">
        <v>1</v>
      </c>
      <c r="P641" s="562">
        <v>1</v>
      </c>
      <c r="Q641" s="562">
        <v>1</v>
      </c>
      <c r="R641" s="562">
        <v>1</v>
      </c>
      <c r="S641" s="562">
        <v>1</v>
      </c>
      <c r="T641" s="562">
        <v>0</v>
      </c>
      <c r="U641" s="562">
        <v>0</v>
      </c>
      <c r="V641" s="562">
        <v>0</v>
      </c>
      <c r="W641" s="563">
        <v>47743.16</v>
      </c>
      <c r="X641" s="563">
        <v>0</v>
      </c>
      <c r="Y641" s="563">
        <v>0</v>
      </c>
      <c r="Z641" s="563">
        <v>0</v>
      </c>
      <c r="AA641" s="563">
        <v>0</v>
      </c>
      <c r="AB641" s="563">
        <v>0</v>
      </c>
      <c r="AC641" s="563">
        <v>0</v>
      </c>
      <c r="AD641" s="563"/>
      <c r="AE641" s="563">
        <v>47743.16</v>
      </c>
      <c r="AF641" s="564">
        <v>44291</v>
      </c>
      <c r="AG641" s="564">
        <v>46117</v>
      </c>
      <c r="AH641" s="563">
        <v>47743.16</v>
      </c>
      <c r="AI641" s="565">
        <f t="shared" si="19"/>
        <v>9.8630136986301367E-2</v>
      </c>
      <c r="AJ641" s="565">
        <v>5.0027397260274</v>
      </c>
      <c r="AK641" s="566">
        <v>7.1300000000000002E-2</v>
      </c>
      <c r="AL641" s="567">
        <f t="shared" si="20"/>
        <v>9.8630136986301367E-2</v>
      </c>
      <c r="AM641" s="567">
        <v>5.0027397260274</v>
      </c>
      <c r="AN641" s="568">
        <v>7.1300000000000002E-2</v>
      </c>
      <c r="AO641" s="562" t="s">
        <v>977</v>
      </c>
      <c r="AP641" s="562" t="s">
        <v>978</v>
      </c>
    </row>
    <row r="642" spans="1:42" s="562" customFormat="1" ht="12" x14ac:dyDescent="0.25">
      <c r="A642" s="562" t="s">
        <v>1950</v>
      </c>
      <c r="B642" s="562" t="s">
        <v>1951</v>
      </c>
      <c r="C642" s="562">
        <v>1</v>
      </c>
      <c r="D642" s="562" t="s">
        <v>30</v>
      </c>
      <c r="E642" s="562" t="s">
        <v>958</v>
      </c>
      <c r="F642" s="562" t="s">
        <v>959</v>
      </c>
      <c r="G642" s="562" t="s">
        <v>973</v>
      </c>
      <c r="H642" s="562" t="s">
        <v>974</v>
      </c>
      <c r="I642" s="562" t="s">
        <v>975</v>
      </c>
      <c r="J642" s="562" t="s">
        <v>4998</v>
      </c>
      <c r="K642" s="562" t="s">
        <v>976</v>
      </c>
      <c r="L642" s="562" t="s">
        <v>964</v>
      </c>
      <c r="M642" s="562" t="s">
        <v>970</v>
      </c>
      <c r="N642" s="562">
        <v>1</v>
      </c>
      <c r="O642" s="562">
        <v>1</v>
      </c>
      <c r="P642" s="562">
        <v>1</v>
      </c>
      <c r="Q642" s="562">
        <v>1</v>
      </c>
      <c r="R642" s="562">
        <v>1</v>
      </c>
      <c r="S642" s="562">
        <v>1</v>
      </c>
      <c r="T642" s="562">
        <v>0</v>
      </c>
      <c r="U642" s="562">
        <v>0</v>
      </c>
      <c r="V642" s="562">
        <v>0</v>
      </c>
      <c r="W642" s="563">
        <v>233636.33</v>
      </c>
      <c r="X642" s="563">
        <v>0</v>
      </c>
      <c r="Y642" s="563">
        <v>0</v>
      </c>
      <c r="Z642" s="563">
        <v>0</v>
      </c>
      <c r="AA642" s="563">
        <v>0</v>
      </c>
      <c r="AB642" s="563">
        <v>0</v>
      </c>
      <c r="AC642" s="563">
        <v>0</v>
      </c>
      <c r="AD642" s="563"/>
      <c r="AE642" s="563">
        <v>233636.33</v>
      </c>
      <c r="AF642" s="564">
        <v>44291</v>
      </c>
      <c r="AG642" s="564">
        <v>46117</v>
      </c>
      <c r="AH642" s="563">
        <v>233636.33</v>
      </c>
      <c r="AI642" s="565">
        <f t="shared" si="19"/>
        <v>9.8630136986301367E-2</v>
      </c>
      <c r="AJ642" s="565">
        <v>5.0027397260274</v>
      </c>
      <c r="AK642" s="566">
        <v>7.1300000000000002E-2</v>
      </c>
      <c r="AL642" s="567">
        <f t="shared" si="20"/>
        <v>9.8630136986301367E-2</v>
      </c>
      <c r="AM642" s="567">
        <v>5.0027397260274</v>
      </c>
      <c r="AN642" s="568">
        <v>7.1300000000000002E-2</v>
      </c>
      <c r="AO642" s="562" t="s">
        <v>977</v>
      </c>
      <c r="AP642" s="562" t="s">
        <v>978</v>
      </c>
    </row>
    <row r="643" spans="1:42" s="562" customFormat="1" ht="12" x14ac:dyDescent="0.25">
      <c r="A643" s="562" t="s">
        <v>1952</v>
      </c>
      <c r="B643" s="562" t="s">
        <v>1953</v>
      </c>
      <c r="C643" s="562">
        <v>1</v>
      </c>
      <c r="D643" s="562" t="s">
        <v>30</v>
      </c>
      <c r="E643" s="562" t="s">
        <v>958</v>
      </c>
      <c r="F643" s="562" t="s">
        <v>959</v>
      </c>
      <c r="G643" s="562" t="s">
        <v>973</v>
      </c>
      <c r="H643" s="562" t="s">
        <v>974</v>
      </c>
      <c r="I643" s="562" t="s">
        <v>975</v>
      </c>
      <c r="J643" s="562" t="s">
        <v>4998</v>
      </c>
      <c r="K643" s="562" t="s">
        <v>976</v>
      </c>
      <c r="L643" s="562" t="s">
        <v>964</v>
      </c>
      <c r="M643" s="562" t="s">
        <v>970</v>
      </c>
      <c r="N643" s="562">
        <v>1</v>
      </c>
      <c r="O643" s="562">
        <v>1</v>
      </c>
      <c r="P643" s="562">
        <v>1</v>
      </c>
      <c r="Q643" s="562">
        <v>1</v>
      </c>
      <c r="R643" s="562">
        <v>1</v>
      </c>
      <c r="S643" s="562">
        <v>1</v>
      </c>
      <c r="T643" s="562">
        <v>0</v>
      </c>
      <c r="U643" s="562">
        <v>0</v>
      </c>
      <c r="V643" s="562">
        <v>0</v>
      </c>
      <c r="W643" s="563">
        <v>52305.23</v>
      </c>
      <c r="X643" s="563">
        <v>0</v>
      </c>
      <c r="Y643" s="563">
        <v>0</v>
      </c>
      <c r="Z643" s="563">
        <v>0</v>
      </c>
      <c r="AA643" s="563">
        <v>0</v>
      </c>
      <c r="AB643" s="563">
        <v>0</v>
      </c>
      <c r="AC643" s="563">
        <v>0</v>
      </c>
      <c r="AD643" s="563"/>
      <c r="AE643" s="563">
        <v>52305.23</v>
      </c>
      <c r="AF643" s="564">
        <v>44291</v>
      </c>
      <c r="AG643" s="564">
        <v>46117</v>
      </c>
      <c r="AH643" s="563">
        <v>52305.23</v>
      </c>
      <c r="AI643" s="565">
        <f t="shared" ref="AI643:AI706" si="21">+(AG643-$AQ$1)/365</f>
        <v>9.8630136986301367E-2</v>
      </c>
      <c r="AJ643" s="565">
        <v>5.0027397260274</v>
      </c>
      <c r="AK643" s="566">
        <v>7.1300000000000002E-2</v>
      </c>
      <c r="AL643" s="567">
        <f t="shared" si="20"/>
        <v>9.8630136986301367E-2</v>
      </c>
      <c r="AM643" s="567">
        <v>5.0027397260274</v>
      </c>
      <c r="AN643" s="568">
        <v>7.1300000000000002E-2</v>
      </c>
      <c r="AO643" s="562" t="s">
        <v>977</v>
      </c>
      <c r="AP643" s="562" t="s">
        <v>978</v>
      </c>
    </row>
    <row r="644" spans="1:42" s="562" customFormat="1" ht="12" x14ac:dyDescent="0.25">
      <c r="A644" s="562" t="s">
        <v>1954</v>
      </c>
      <c r="B644" s="562" t="s">
        <v>1955</v>
      </c>
      <c r="C644" s="562">
        <v>1</v>
      </c>
      <c r="D644" s="562" t="s">
        <v>30</v>
      </c>
      <c r="E644" s="562" t="s">
        <v>958</v>
      </c>
      <c r="F644" s="562" t="s">
        <v>959</v>
      </c>
      <c r="G644" s="562" t="s">
        <v>973</v>
      </c>
      <c r="H644" s="562" t="s">
        <v>974</v>
      </c>
      <c r="I644" s="562" t="s">
        <v>975</v>
      </c>
      <c r="J644" s="562" t="s">
        <v>4998</v>
      </c>
      <c r="K644" s="562" t="s">
        <v>976</v>
      </c>
      <c r="L644" s="562" t="s">
        <v>964</v>
      </c>
      <c r="M644" s="562" t="s">
        <v>970</v>
      </c>
      <c r="N644" s="562">
        <v>1</v>
      </c>
      <c r="O644" s="562">
        <v>1</v>
      </c>
      <c r="P644" s="562">
        <v>1</v>
      </c>
      <c r="Q644" s="562">
        <v>1</v>
      </c>
      <c r="R644" s="562">
        <v>1</v>
      </c>
      <c r="S644" s="562">
        <v>1</v>
      </c>
      <c r="T644" s="562">
        <v>0</v>
      </c>
      <c r="U644" s="562">
        <v>0</v>
      </c>
      <c r="V644" s="562">
        <v>0</v>
      </c>
      <c r="W644" s="563">
        <v>69570.5</v>
      </c>
      <c r="X644" s="563">
        <v>0</v>
      </c>
      <c r="Y644" s="563">
        <v>0</v>
      </c>
      <c r="Z644" s="563">
        <v>0</v>
      </c>
      <c r="AA644" s="563">
        <v>0</v>
      </c>
      <c r="AB644" s="563">
        <v>0</v>
      </c>
      <c r="AC644" s="563">
        <v>0</v>
      </c>
      <c r="AD644" s="563"/>
      <c r="AE644" s="563">
        <v>69570.5</v>
      </c>
      <c r="AF644" s="564">
        <v>44291</v>
      </c>
      <c r="AG644" s="564">
        <v>46117</v>
      </c>
      <c r="AH644" s="563">
        <v>69570.5</v>
      </c>
      <c r="AI644" s="565">
        <f t="shared" si="21"/>
        <v>9.8630136986301367E-2</v>
      </c>
      <c r="AJ644" s="565">
        <v>5.0027397260274</v>
      </c>
      <c r="AK644" s="566">
        <v>7.1300000000000002E-2</v>
      </c>
      <c r="AL644" s="567">
        <f t="shared" si="20"/>
        <v>9.8630136986301367E-2</v>
      </c>
      <c r="AM644" s="567">
        <v>5.0027397260274</v>
      </c>
      <c r="AN644" s="568">
        <v>7.1300000000000002E-2</v>
      </c>
      <c r="AO644" s="562" t="s">
        <v>977</v>
      </c>
      <c r="AP644" s="562" t="s">
        <v>978</v>
      </c>
    </row>
    <row r="645" spans="1:42" s="562" customFormat="1" ht="12" x14ac:dyDescent="0.25">
      <c r="A645" s="562" t="s">
        <v>1956</v>
      </c>
      <c r="B645" s="562" t="s">
        <v>1957</v>
      </c>
      <c r="C645" s="562">
        <v>1</v>
      </c>
      <c r="D645" s="562" t="s">
        <v>30</v>
      </c>
      <c r="E645" s="562" t="s">
        <v>958</v>
      </c>
      <c r="F645" s="562" t="s">
        <v>959</v>
      </c>
      <c r="G645" s="562" t="s">
        <v>973</v>
      </c>
      <c r="H645" s="562" t="s">
        <v>974</v>
      </c>
      <c r="I645" s="562" t="s">
        <v>975</v>
      </c>
      <c r="J645" s="562" t="s">
        <v>4998</v>
      </c>
      <c r="K645" s="562" t="s">
        <v>976</v>
      </c>
      <c r="L645" s="562" t="s">
        <v>964</v>
      </c>
      <c r="M645" s="562" t="s">
        <v>970</v>
      </c>
      <c r="N645" s="562">
        <v>1</v>
      </c>
      <c r="O645" s="562">
        <v>1</v>
      </c>
      <c r="P645" s="562">
        <v>1</v>
      </c>
      <c r="Q645" s="562">
        <v>1</v>
      </c>
      <c r="R645" s="562">
        <v>1</v>
      </c>
      <c r="S645" s="562">
        <v>1</v>
      </c>
      <c r="T645" s="562">
        <v>0</v>
      </c>
      <c r="U645" s="562">
        <v>0</v>
      </c>
      <c r="V645" s="562">
        <v>0</v>
      </c>
      <c r="W645" s="563">
        <v>292504.68</v>
      </c>
      <c r="X645" s="563">
        <v>0</v>
      </c>
      <c r="Y645" s="563">
        <v>0</v>
      </c>
      <c r="Z645" s="563">
        <v>0</v>
      </c>
      <c r="AA645" s="563">
        <v>0</v>
      </c>
      <c r="AB645" s="563">
        <v>0</v>
      </c>
      <c r="AC645" s="563">
        <v>0</v>
      </c>
      <c r="AD645" s="563"/>
      <c r="AE645" s="563">
        <v>292504.68</v>
      </c>
      <c r="AF645" s="564">
        <v>44291</v>
      </c>
      <c r="AG645" s="564">
        <v>46117</v>
      </c>
      <c r="AH645" s="563">
        <v>292504.68</v>
      </c>
      <c r="AI645" s="565">
        <f t="shared" si="21"/>
        <v>9.8630136986301367E-2</v>
      </c>
      <c r="AJ645" s="565">
        <v>5.0027397260274</v>
      </c>
      <c r="AK645" s="566">
        <v>7.1300000000000002E-2</v>
      </c>
      <c r="AL645" s="567">
        <f t="shared" si="20"/>
        <v>9.8630136986301367E-2</v>
      </c>
      <c r="AM645" s="567">
        <v>5.0027397260274</v>
      </c>
      <c r="AN645" s="568">
        <v>7.1300000000000002E-2</v>
      </c>
      <c r="AO645" s="562" t="s">
        <v>977</v>
      </c>
      <c r="AP645" s="562" t="s">
        <v>978</v>
      </c>
    </row>
    <row r="646" spans="1:42" s="562" customFormat="1" ht="12" x14ac:dyDescent="0.25">
      <c r="A646" s="562" t="s">
        <v>1958</v>
      </c>
      <c r="B646" s="562" t="s">
        <v>1959</v>
      </c>
      <c r="C646" s="562">
        <v>1</v>
      </c>
      <c r="D646" s="562" t="s">
        <v>30</v>
      </c>
      <c r="E646" s="562" t="s">
        <v>958</v>
      </c>
      <c r="F646" s="562" t="s">
        <v>959</v>
      </c>
      <c r="G646" s="562" t="s">
        <v>973</v>
      </c>
      <c r="H646" s="562" t="s">
        <v>974</v>
      </c>
      <c r="I646" s="562" t="s">
        <v>975</v>
      </c>
      <c r="J646" s="562" t="s">
        <v>4998</v>
      </c>
      <c r="K646" s="562" t="s">
        <v>976</v>
      </c>
      <c r="L646" s="562" t="s">
        <v>964</v>
      </c>
      <c r="M646" s="562" t="s">
        <v>970</v>
      </c>
      <c r="N646" s="562">
        <v>1</v>
      </c>
      <c r="O646" s="562">
        <v>1</v>
      </c>
      <c r="P646" s="562">
        <v>1</v>
      </c>
      <c r="Q646" s="562">
        <v>1</v>
      </c>
      <c r="R646" s="562">
        <v>1</v>
      </c>
      <c r="S646" s="562">
        <v>1</v>
      </c>
      <c r="T646" s="562">
        <v>0</v>
      </c>
      <c r="U646" s="562">
        <v>0</v>
      </c>
      <c r="V646" s="562">
        <v>0</v>
      </c>
      <c r="W646" s="563">
        <v>953583.05</v>
      </c>
      <c r="X646" s="563">
        <v>0</v>
      </c>
      <c r="Y646" s="563">
        <v>0</v>
      </c>
      <c r="Z646" s="563">
        <v>0</v>
      </c>
      <c r="AA646" s="563">
        <v>0</v>
      </c>
      <c r="AB646" s="563">
        <v>0</v>
      </c>
      <c r="AC646" s="563">
        <v>0</v>
      </c>
      <c r="AD646" s="563"/>
      <c r="AE646" s="563">
        <v>953583.05</v>
      </c>
      <c r="AF646" s="564">
        <v>44291</v>
      </c>
      <c r="AG646" s="564">
        <v>46117</v>
      </c>
      <c r="AH646" s="563">
        <v>953583.05</v>
      </c>
      <c r="AI646" s="565">
        <f t="shared" si="21"/>
        <v>9.8630136986301367E-2</v>
      </c>
      <c r="AJ646" s="565">
        <v>5.0027397260274</v>
      </c>
      <c r="AK646" s="566">
        <v>7.1300000000000002E-2</v>
      </c>
      <c r="AL646" s="567">
        <f t="shared" ref="AL646:AL709" si="22">+AI646</f>
        <v>9.8630136986301367E-2</v>
      </c>
      <c r="AM646" s="567">
        <v>5.0027397260274</v>
      </c>
      <c r="AN646" s="568">
        <v>7.1300000000000002E-2</v>
      </c>
      <c r="AO646" s="562" t="s">
        <v>977</v>
      </c>
      <c r="AP646" s="562" t="s">
        <v>978</v>
      </c>
    </row>
    <row r="647" spans="1:42" s="562" customFormat="1" ht="12" x14ac:dyDescent="0.25">
      <c r="A647" s="562" t="s">
        <v>2015</v>
      </c>
      <c r="B647" s="562" t="s">
        <v>2016</v>
      </c>
      <c r="C647" s="562">
        <v>1</v>
      </c>
      <c r="D647" s="562" t="s">
        <v>30</v>
      </c>
      <c r="E647" s="562" t="s">
        <v>958</v>
      </c>
      <c r="F647" s="562" t="s">
        <v>959</v>
      </c>
      <c r="G647" s="562" t="s">
        <v>973</v>
      </c>
      <c r="H647" s="562" t="s">
        <v>974</v>
      </c>
      <c r="I647" s="562" t="s">
        <v>975</v>
      </c>
      <c r="J647" s="562" t="s">
        <v>4998</v>
      </c>
      <c r="K647" s="562" t="s">
        <v>976</v>
      </c>
      <c r="L647" s="562" t="s">
        <v>964</v>
      </c>
      <c r="M647" s="562" t="s">
        <v>970</v>
      </c>
      <c r="N647" s="562">
        <v>1</v>
      </c>
      <c r="O647" s="562">
        <v>1</v>
      </c>
      <c r="P647" s="562">
        <v>1</v>
      </c>
      <c r="Q647" s="562">
        <v>1</v>
      </c>
      <c r="R647" s="562">
        <v>1</v>
      </c>
      <c r="S647" s="562">
        <v>1</v>
      </c>
      <c r="T647" s="562">
        <v>0</v>
      </c>
      <c r="U647" s="562">
        <v>0</v>
      </c>
      <c r="V647" s="562">
        <v>0</v>
      </c>
      <c r="W647" s="563">
        <v>8060.18</v>
      </c>
      <c r="X647" s="563">
        <v>0</v>
      </c>
      <c r="Y647" s="563">
        <v>0</v>
      </c>
      <c r="Z647" s="563">
        <v>0</v>
      </c>
      <c r="AA647" s="563">
        <v>0</v>
      </c>
      <c r="AB647" s="563">
        <v>0</v>
      </c>
      <c r="AC647" s="563">
        <v>0</v>
      </c>
      <c r="AD647" s="563"/>
      <c r="AE647" s="563">
        <v>8060.18</v>
      </c>
      <c r="AF647" s="564">
        <v>44291</v>
      </c>
      <c r="AG647" s="564">
        <v>46117</v>
      </c>
      <c r="AH647" s="563">
        <v>8060.18</v>
      </c>
      <c r="AI647" s="565">
        <f t="shared" si="21"/>
        <v>9.8630136986301367E-2</v>
      </c>
      <c r="AJ647" s="565">
        <v>5.0027397260274</v>
      </c>
      <c r="AK647" s="566">
        <v>7.1300000000000002E-2</v>
      </c>
      <c r="AL647" s="567">
        <f t="shared" si="22"/>
        <v>9.8630136986301367E-2</v>
      </c>
      <c r="AM647" s="567">
        <v>5.0027397260274</v>
      </c>
      <c r="AN647" s="568">
        <v>7.1300000000000002E-2</v>
      </c>
      <c r="AO647" s="562" t="s">
        <v>977</v>
      </c>
      <c r="AP647" s="562" t="s">
        <v>978</v>
      </c>
    </row>
    <row r="648" spans="1:42" s="562" customFormat="1" ht="12" x14ac:dyDescent="0.25">
      <c r="A648" s="562" t="s">
        <v>1960</v>
      </c>
      <c r="B648" s="562" t="s">
        <v>1961</v>
      </c>
      <c r="C648" s="562">
        <v>1</v>
      </c>
      <c r="D648" s="562" t="s">
        <v>30</v>
      </c>
      <c r="E648" s="562" t="s">
        <v>958</v>
      </c>
      <c r="F648" s="562" t="s">
        <v>959</v>
      </c>
      <c r="G648" s="562" t="s">
        <v>1727</v>
      </c>
      <c r="H648" s="562" t="s">
        <v>1660</v>
      </c>
      <c r="I648" s="562" t="s">
        <v>1661</v>
      </c>
      <c r="J648" s="562" t="s">
        <v>1662</v>
      </c>
      <c r="K648" s="562" t="s">
        <v>85</v>
      </c>
      <c r="L648" s="562" t="s">
        <v>964</v>
      </c>
      <c r="M648" s="562" t="s">
        <v>970</v>
      </c>
      <c r="N648" s="562">
        <v>1</v>
      </c>
      <c r="O648" s="562">
        <v>1</v>
      </c>
      <c r="P648" s="562">
        <v>1</v>
      </c>
      <c r="Q648" s="562">
        <v>0</v>
      </c>
      <c r="R648" s="562">
        <v>0</v>
      </c>
      <c r="S648" s="562">
        <v>1</v>
      </c>
      <c r="T648" s="562">
        <v>1</v>
      </c>
      <c r="U648" s="562">
        <v>1</v>
      </c>
      <c r="V648" s="562">
        <v>0</v>
      </c>
      <c r="W648" s="563">
        <v>12994667.630000001</v>
      </c>
      <c r="X648" s="563">
        <v>0</v>
      </c>
      <c r="Y648" s="563">
        <v>0</v>
      </c>
      <c r="Z648" s="563">
        <v>0</v>
      </c>
      <c r="AA648" s="563">
        <v>0</v>
      </c>
      <c r="AB648" s="563">
        <v>0</v>
      </c>
      <c r="AC648" s="563">
        <v>0</v>
      </c>
      <c r="AD648" s="563"/>
      <c r="AE648" s="563">
        <v>12994667.630000001</v>
      </c>
      <c r="AF648" s="564">
        <v>44291</v>
      </c>
      <c r="AG648" s="564">
        <v>46117</v>
      </c>
      <c r="AH648" s="563">
        <v>12994667.630000001</v>
      </c>
      <c r="AI648" s="565">
        <f t="shared" si="21"/>
        <v>9.8630136986301367E-2</v>
      </c>
      <c r="AJ648" s="565">
        <v>5.0027397260274</v>
      </c>
      <c r="AK648" s="566">
        <v>7.1300000000000002E-2</v>
      </c>
      <c r="AL648" s="567">
        <f t="shared" si="22"/>
        <v>9.8630136986301367E-2</v>
      </c>
      <c r="AM648" s="567">
        <v>5.0027397260274</v>
      </c>
      <c r="AN648" s="568">
        <v>7.1300000000000002E-2</v>
      </c>
      <c r="AO648" s="562" t="s">
        <v>977</v>
      </c>
      <c r="AP648" s="562" t="s">
        <v>978</v>
      </c>
    </row>
    <row r="649" spans="1:42" s="562" customFormat="1" ht="12" x14ac:dyDescent="0.25">
      <c r="A649" s="562" t="s">
        <v>1976</v>
      </c>
      <c r="B649" s="562" t="s">
        <v>1977</v>
      </c>
      <c r="C649" s="562">
        <v>1</v>
      </c>
      <c r="D649" s="562" t="s">
        <v>30</v>
      </c>
      <c r="E649" s="562" t="s">
        <v>958</v>
      </c>
      <c r="F649" s="562" t="s">
        <v>959</v>
      </c>
      <c r="G649" s="562" t="s">
        <v>1727</v>
      </c>
      <c r="H649" s="562" t="s">
        <v>1660</v>
      </c>
      <c r="I649" s="562" t="s">
        <v>1661</v>
      </c>
      <c r="J649" s="562" t="s">
        <v>1662</v>
      </c>
      <c r="K649" s="562" t="s">
        <v>839</v>
      </c>
      <c r="L649" s="562" t="s">
        <v>964</v>
      </c>
      <c r="M649" s="562" t="s">
        <v>970</v>
      </c>
      <c r="N649" s="562">
        <v>1</v>
      </c>
      <c r="O649" s="562">
        <v>1</v>
      </c>
      <c r="P649" s="562">
        <v>1</v>
      </c>
      <c r="Q649" s="562">
        <v>0</v>
      </c>
      <c r="R649" s="562">
        <v>0</v>
      </c>
      <c r="S649" s="562">
        <v>1</v>
      </c>
      <c r="T649" s="562">
        <v>1</v>
      </c>
      <c r="U649" s="562">
        <v>1</v>
      </c>
      <c r="V649" s="562">
        <v>0</v>
      </c>
      <c r="W649" s="563">
        <v>2337432.89</v>
      </c>
      <c r="X649" s="563">
        <v>0</v>
      </c>
      <c r="Y649" s="563">
        <v>0</v>
      </c>
      <c r="Z649" s="563">
        <v>0</v>
      </c>
      <c r="AA649" s="563">
        <v>0</v>
      </c>
      <c r="AB649" s="563">
        <v>0</v>
      </c>
      <c r="AC649" s="563">
        <v>0</v>
      </c>
      <c r="AD649" s="563"/>
      <c r="AE649" s="563">
        <v>2337432.89</v>
      </c>
      <c r="AF649" s="564">
        <v>44291</v>
      </c>
      <c r="AG649" s="564">
        <v>46117</v>
      </c>
      <c r="AH649" s="563">
        <v>2337432.89</v>
      </c>
      <c r="AI649" s="565">
        <f t="shared" si="21"/>
        <v>9.8630136986301367E-2</v>
      </c>
      <c r="AJ649" s="565">
        <v>5.0027397260274</v>
      </c>
      <c r="AK649" s="566">
        <v>7.1300000000000002E-2</v>
      </c>
      <c r="AL649" s="567">
        <f t="shared" si="22"/>
        <v>9.8630136986301367E-2</v>
      </c>
      <c r="AM649" s="567">
        <v>5.0027397260274</v>
      </c>
      <c r="AN649" s="568">
        <v>7.1300000000000002E-2</v>
      </c>
      <c r="AO649" s="562" t="s">
        <v>977</v>
      </c>
      <c r="AP649" s="562" t="s">
        <v>978</v>
      </c>
    </row>
    <row r="650" spans="1:42" s="562" customFormat="1" ht="12" x14ac:dyDescent="0.25">
      <c r="A650" s="562" t="s">
        <v>1978</v>
      </c>
      <c r="B650" s="562" t="s">
        <v>1979</v>
      </c>
      <c r="C650" s="562">
        <v>1</v>
      </c>
      <c r="D650" s="562" t="s">
        <v>30</v>
      </c>
      <c r="E650" s="562" t="s">
        <v>958</v>
      </c>
      <c r="F650" s="562" t="s">
        <v>959</v>
      </c>
      <c r="G650" s="562" t="s">
        <v>1727</v>
      </c>
      <c r="H650" s="562" t="s">
        <v>1660</v>
      </c>
      <c r="I650" s="562" t="s">
        <v>1661</v>
      </c>
      <c r="J650" s="562" t="s">
        <v>1662</v>
      </c>
      <c r="K650" s="562" t="s">
        <v>839</v>
      </c>
      <c r="L650" s="562" t="s">
        <v>964</v>
      </c>
      <c r="M650" s="562" t="s">
        <v>970</v>
      </c>
      <c r="N650" s="562">
        <v>1</v>
      </c>
      <c r="O650" s="562">
        <v>1</v>
      </c>
      <c r="P650" s="562">
        <v>1</v>
      </c>
      <c r="Q650" s="562">
        <v>0</v>
      </c>
      <c r="R650" s="562">
        <v>0</v>
      </c>
      <c r="S650" s="562">
        <v>1</v>
      </c>
      <c r="T650" s="562">
        <v>1</v>
      </c>
      <c r="U650" s="562">
        <v>1</v>
      </c>
      <c r="V650" s="562">
        <v>0</v>
      </c>
      <c r="W650" s="563">
        <v>1040699.65</v>
      </c>
      <c r="X650" s="563">
        <v>0</v>
      </c>
      <c r="Y650" s="563">
        <v>0</v>
      </c>
      <c r="Z650" s="563">
        <v>0</v>
      </c>
      <c r="AA650" s="563">
        <v>0</v>
      </c>
      <c r="AB650" s="563">
        <v>0</v>
      </c>
      <c r="AC650" s="563">
        <v>0</v>
      </c>
      <c r="AD650" s="563"/>
      <c r="AE650" s="563">
        <v>1040699.65</v>
      </c>
      <c r="AF650" s="564">
        <v>44291</v>
      </c>
      <c r="AG650" s="564">
        <v>46117</v>
      </c>
      <c r="AH650" s="563">
        <v>1040699.65</v>
      </c>
      <c r="AI650" s="565">
        <f t="shared" si="21"/>
        <v>9.8630136986301367E-2</v>
      </c>
      <c r="AJ650" s="565">
        <v>5.0027397260274</v>
      </c>
      <c r="AK650" s="566">
        <v>7.1300000000000002E-2</v>
      </c>
      <c r="AL650" s="567">
        <f t="shared" si="22"/>
        <v>9.8630136986301367E-2</v>
      </c>
      <c r="AM650" s="567">
        <v>5.0027397260274</v>
      </c>
      <c r="AN650" s="568">
        <v>7.1300000000000002E-2</v>
      </c>
      <c r="AO650" s="562" t="s">
        <v>977</v>
      </c>
      <c r="AP650" s="562" t="s">
        <v>978</v>
      </c>
    </row>
    <row r="651" spans="1:42" s="562" customFormat="1" ht="12" x14ac:dyDescent="0.25">
      <c r="A651" s="562" t="s">
        <v>1980</v>
      </c>
      <c r="B651" s="562" t="s">
        <v>1981</v>
      </c>
      <c r="C651" s="562">
        <v>5</v>
      </c>
      <c r="D651" s="562" t="s">
        <v>30</v>
      </c>
      <c r="E651" s="562" t="s">
        <v>958</v>
      </c>
      <c r="F651" s="562" t="s">
        <v>959</v>
      </c>
      <c r="G651" s="562" t="s">
        <v>1207</v>
      </c>
      <c r="H651" s="562" t="s">
        <v>974</v>
      </c>
      <c r="I651" s="562" t="s">
        <v>1208</v>
      </c>
      <c r="J651" s="562" t="s">
        <v>4998</v>
      </c>
      <c r="K651" s="562" t="s">
        <v>1209</v>
      </c>
      <c r="L651" s="562" t="s">
        <v>964</v>
      </c>
      <c r="M651" s="562" t="s">
        <v>970</v>
      </c>
      <c r="N651" s="562">
        <v>1</v>
      </c>
      <c r="O651" s="562">
        <v>1</v>
      </c>
      <c r="P651" s="562">
        <v>1</v>
      </c>
      <c r="Q651" s="562">
        <v>1</v>
      </c>
      <c r="R651" s="562">
        <v>1</v>
      </c>
      <c r="S651" s="562">
        <v>1</v>
      </c>
      <c r="T651" s="562">
        <v>0</v>
      </c>
      <c r="U651" s="562">
        <v>0</v>
      </c>
      <c r="V651" s="562">
        <v>0</v>
      </c>
      <c r="W651" s="563">
        <v>1078520</v>
      </c>
      <c r="X651" s="563">
        <v>0</v>
      </c>
      <c r="Y651" s="563">
        <v>0</v>
      </c>
      <c r="Z651" s="563">
        <v>4556.75</v>
      </c>
      <c r="AA651" s="563">
        <v>0</v>
      </c>
      <c r="AB651" s="563">
        <v>0</v>
      </c>
      <c r="AC651" s="563">
        <v>0</v>
      </c>
      <c r="AD651" s="563"/>
      <c r="AE651" s="563">
        <v>1078520</v>
      </c>
      <c r="AF651" s="564">
        <v>44553</v>
      </c>
      <c r="AG651" s="564">
        <v>46379</v>
      </c>
      <c r="AH651" s="563">
        <v>1078520</v>
      </c>
      <c r="AI651" s="565">
        <f t="shared" si="21"/>
        <v>0.81643835616438354</v>
      </c>
      <c r="AJ651" s="565">
        <v>5.0027397260274</v>
      </c>
      <c r="AK651" s="566">
        <v>5.0700000000000002E-2</v>
      </c>
      <c r="AL651" s="567">
        <f t="shared" si="22"/>
        <v>0.81643835616438354</v>
      </c>
      <c r="AM651" s="567">
        <v>5.0027397260274</v>
      </c>
      <c r="AN651" s="568">
        <v>5.0700000000000002E-2</v>
      </c>
      <c r="AO651" s="562" t="s">
        <v>977</v>
      </c>
      <c r="AP651" s="562" t="s">
        <v>978</v>
      </c>
    </row>
    <row r="652" spans="1:42" s="562" customFormat="1" ht="12" x14ac:dyDescent="0.25">
      <c r="A652" s="562" t="s">
        <v>1982</v>
      </c>
      <c r="B652" s="562" t="s">
        <v>1981</v>
      </c>
      <c r="C652" s="562">
        <v>6</v>
      </c>
      <c r="D652" s="562" t="s">
        <v>30</v>
      </c>
      <c r="E652" s="562" t="s">
        <v>958</v>
      </c>
      <c r="F652" s="562" t="s">
        <v>959</v>
      </c>
      <c r="G652" s="562" t="s">
        <v>1207</v>
      </c>
      <c r="H652" s="562" t="s">
        <v>974</v>
      </c>
      <c r="I652" s="562" t="s">
        <v>1208</v>
      </c>
      <c r="J652" s="562" t="s">
        <v>4998</v>
      </c>
      <c r="K652" s="562" t="s">
        <v>1209</v>
      </c>
      <c r="L652" s="562" t="s">
        <v>964</v>
      </c>
      <c r="M652" s="562" t="s">
        <v>970</v>
      </c>
      <c r="N652" s="562">
        <v>1</v>
      </c>
      <c r="O652" s="562">
        <v>1</v>
      </c>
      <c r="P652" s="562">
        <v>1</v>
      </c>
      <c r="Q652" s="562">
        <v>1</v>
      </c>
      <c r="R652" s="562">
        <v>1</v>
      </c>
      <c r="S652" s="562">
        <v>1</v>
      </c>
      <c r="T652" s="562">
        <v>0</v>
      </c>
      <c r="U652" s="562">
        <v>0</v>
      </c>
      <c r="V652" s="562">
        <v>0</v>
      </c>
      <c r="W652" s="563">
        <v>4820447.5</v>
      </c>
      <c r="X652" s="563">
        <v>0</v>
      </c>
      <c r="Y652" s="563">
        <v>0</v>
      </c>
      <c r="Z652" s="563">
        <v>21531.33</v>
      </c>
      <c r="AA652" s="563">
        <v>0</v>
      </c>
      <c r="AB652" s="563">
        <v>0</v>
      </c>
      <c r="AC652" s="563">
        <v>0</v>
      </c>
      <c r="AD652" s="563"/>
      <c r="AE652" s="563">
        <v>4820447.5</v>
      </c>
      <c r="AF652" s="564">
        <v>44553</v>
      </c>
      <c r="AG652" s="564">
        <v>46744</v>
      </c>
      <c r="AH652" s="563">
        <v>4820447.5</v>
      </c>
      <c r="AI652" s="565">
        <f t="shared" si="21"/>
        <v>1.8164383561643835</v>
      </c>
      <c r="AJ652" s="565">
        <v>6.0027397260274</v>
      </c>
      <c r="AK652" s="566">
        <v>5.3600000000000002E-2</v>
      </c>
      <c r="AL652" s="567">
        <f t="shared" si="22"/>
        <v>1.8164383561643835</v>
      </c>
      <c r="AM652" s="567">
        <v>6.0027397260274</v>
      </c>
      <c r="AN652" s="568">
        <v>5.3600000000000002E-2</v>
      </c>
      <c r="AO652" s="562" t="s">
        <v>977</v>
      </c>
      <c r="AP652" s="562" t="s">
        <v>978</v>
      </c>
    </row>
    <row r="653" spans="1:42" s="562" customFormat="1" ht="12" x14ac:dyDescent="0.25">
      <c r="A653" s="562" t="s">
        <v>1983</v>
      </c>
      <c r="B653" s="562" t="s">
        <v>1981</v>
      </c>
      <c r="C653" s="562">
        <v>7</v>
      </c>
      <c r="D653" s="562" t="s">
        <v>30</v>
      </c>
      <c r="E653" s="562" t="s">
        <v>958</v>
      </c>
      <c r="F653" s="562" t="s">
        <v>959</v>
      </c>
      <c r="G653" s="562" t="s">
        <v>1207</v>
      </c>
      <c r="H653" s="562" t="s">
        <v>974</v>
      </c>
      <c r="I653" s="562" t="s">
        <v>1208</v>
      </c>
      <c r="J653" s="562" t="s">
        <v>4998</v>
      </c>
      <c r="K653" s="562" t="s">
        <v>1209</v>
      </c>
      <c r="L653" s="562" t="s">
        <v>964</v>
      </c>
      <c r="M653" s="562" t="s">
        <v>970</v>
      </c>
      <c r="N653" s="562">
        <v>1</v>
      </c>
      <c r="O653" s="562">
        <v>1</v>
      </c>
      <c r="P653" s="562">
        <v>1</v>
      </c>
      <c r="Q653" s="562">
        <v>1</v>
      </c>
      <c r="R653" s="562">
        <v>1</v>
      </c>
      <c r="S653" s="562">
        <v>1</v>
      </c>
      <c r="T653" s="562">
        <v>0</v>
      </c>
      <c r="U653" s="562">
        <v>0</v>
      </c>
      <c r="V653" s="562">
        <v>0</v>
      </c>
      <c r="W653" s="563">
        <v>419195</v>
      </c>
      <c r="X653" s="563">
        <v>0</v>
      </c>
      <c r="Y653" s="563">
        <v>0</v>
      </c>
      <c r="Z653" s="563">
        <v>1970.22</v>
      </c>
      <c r="AA653" s="563">
        <v>0</v>
      </c>
      <c r="AB653" s="563">
        <v>0</v>
      </c>
      <c r="AC653" s="563">
        <v>0</v>
      </c>
      <c r="AD653" s="563"/>
      <c r="AE653" s="563">
        <v>419195</v>
      </c>
      <c r="AF653" s="564">
        <v>44553</v>
      </c>
      <c r="AG653" s="564">
        <v>47110</v>
      </c>
      <c r="AH653" s="563">
        <v>419195</v>
      </c>
      <c r="AI653" s="565">
        <f t="shared" si="21"/>
        <v>2.8191780821917809</v>
      </c>
      <c r="AJ653" s="565">
        <v>7.0054794520547903</v>
      </c>
      <c r="AK653" s="566">
        <v>5.6399999999999999E-2</v>
      </c>
      <c r="AL653" s="567">
        <f t="shared" si="22"/>
        <v>2.8191780821917809</v>
      </c>
      <c r="AM653" s="567">
        <v>7.0054794520547903</v>
      </c>
      <c r="AN653" s="568">
        <v>5.6399999999999999E-2</v>
      </c>
      <c r="AO653" s="562" t="s">
        <v>977</v>
      </c>
      <c r="AP653" s="562" t="s">
        <v>978</v>
      </c>
    </row>
    <row r="654" spans="1:42" s="562" customFormat="1" ht="12" x14ac:dyDescent="0.25">
      <c r="A654" s="562" t="s">
        <v>1984</v>
      </c>
      <c r="B654" s="562" t="s">
        <v>1981</v>
      </c>
      <c r="C654" s="562">
        <v>8</v>
      </c>
      <c r="D654" s="562" t="s">
        <v>30</v>
      </c>
      <c r="E654" s="562" t="s">
        <v>958</v>
      </c>
      <c r="F654" s="562" t="s">
        <v>959</v>
      </c>
      <c r="G654" s="562" t="s">
        <v>1207</v>
      </c>
      <c r="H654" s="562" t="s">
        <v>974</v>
      </c>
      <c r="I654" s="562" t="s">
        <v>1208</v>
      </c>
      <c r="J654" s="562" t="s">
        <v>4998</v>
      </c>
      <c r="K654" s="562" t="s">
        <v>1209</v>
      </c>
      <c r="L654" s="562" t="s">
        <v>964</v>
      </c>
      <c r="M654" s="562" t="s">
        <v>970</v>
      </c>
      <c r="N654" s="562">
        <v>1</v>
      </c>
      <c r="O654" s="562">
        <v>1</v>
      </c>
      <c r="P654" s="562">
        <v>1</v>
      </c>
      <c r="Q654" s="562">
        <v>1</v>
      </c>
      <c r="R654" s="562">
        <v>1</v>
      </c>
      <c r="S654" s="562">
        <v>1</v>
      </c>
      <c r="T654" s="562">
        <v>0</v>
      </c>
      <c r="U654" s="562">
        <v>0</v>
      </c>
      <c r="V654" s="562">
        <v>0</v>
      </c>
      <c r="W654" s="563">
        <v>53100</v>
      </c>
      <c r="X654" s="563">
        <v>0</v>
      </c>
      <c r="Y654" s="563">
        <v>0</v>
      </c>
      <c r="Z654" s="563">
        <v>262.39999999999998</v>
      </c>
      <c r="AA654" s="563">
        <v>0</v>
      </c>
      <c r="AB654" s="563">
        <v>0</v>
      </c>
      <c r="AC654" s="563">
        <v>0</v>
      </c>
      <c r="AD654" s="563"/>
      <c r="AE654" s="563">
        <v>53100</v>
      </c>
      <c r="AF654" s="564">
        <v>44553</v>
      </c>
      <c r="AG654" s="564">
        <v>47475</v>
      </c>
      <c r="AH654" s="563">
        <v>53100</v>
      </c>
      <c r="AI654" s="565">
        <f t="shared" si="21"/>
        <v>3.8191780821917809</v>
      </c>
      <c r="AJ654" s="565">
        <v>8.0054794520547894</v>
      </c>
      <c r="AK654" s="566">
        <v>5.9299999999999999E-2</v>
      </c>
      <c r="AL654" s="567">
        <f t="shared" si="22"/>
        <v>3.8191780821917809</v>
      </c>
      <c r="AM654" s="567">
        <v>8.0054794520547894</v>
      </c>
      <c r="AN654" s="568">
        <v>5.9299999999999999E-2</v>
      </c>
      <c r="AO654" s="562" t="s">
        <v>977</v>
      </c>
      <c r="AP654" s="562" t="s">
        <v>978</v>
      </c>
    </row>
    <row r="655" spans="1:42" s="562" customFormat="1" ht="12" x14ac:dyDescent="0.25">
      <c r="A655" s="562" t="s">
        <v>1962</v>
      </c>
      <c r="B655" s="562" t="s">
        <v>1963</v>
      </c>
      <c r="C655" s="562">
        <v>1</v>
      </c>
      <c r="D655" s="562" t="s">
        <v>30</v>
      </c>
      <c r="E655" s="562" t="s">
        <v>958</v>
      </c>
      <c r="F655" s="562" t="s">
        <v>959</v>
      </c>
      <c r="G655" s="562" t="s">
        <v>1727</v>
      </c>
      <c r="H655" s="562" t="s">
        <v>1660</v>
      </c>
      <c r="I655" s="562" t="s">
        <v>1661</v>
      </c>
      <c r="J655" s="562" t="s">
        <v>1662</v>
      </c>
      <c r="K655" s="562" t="s">
        <v>1964</v>
      </c>
      <c r="L655" s="562" t="s">
        <v>964</v>
      </c>
      <c r="M655" s="562" t="s">
        <v>970</v>
      </c>
      <c r="N655" s="562">
        <v>1</v>
      </c>
      <c r="O655" s="562">
        <v>1</v>
      </c>
      <c r="P655" s="562">
        <v>1</v>
      </c>
      <c r="Q655" s="562">
        <v>0</v>
      </c>
      <c r="R655" s="562">
        <v>0</v>
      </c>
      <c r="S655" s="562">
        <v>1</v>
      </c>
      <c r="T655" s="562">
        <v>1</v>
      </c>
      <c r="U655" s="562">
        <v>1</v>
      </c>
      <c r="V655" s="562">
        <v>0</v>
      </c>
      <c r="W655" s="563">
        <v>1549766.08</v>
      </c>
      <c r="X655" s="563">
        <v>0</v>
      </c>
      <c r="Y655" s="563">
        <v>0</v>
      </c>
      <c r="Z655" s="563">
        <v>0</v>
      </c>
      <c r="AA655" s="563">
        <v>0</v>
      </c>
      <c r="AB655" s="563">
        <v>0</v>
      </c>
      <c r="AC655" s="563">
        <v>0</v>
      </c>
      <c r="AD655" s="563"/>
      <c r="AE655" s="563">
        <v>1549766.08</v>
      </c>
      <c r="AF655" s="564">
        <v>44291</v>
      </c>
      <c r="AG655" s="564">
        <v>46117</v>
      </c>
      <c r="AH655" s="563">
        <v>1549766.09</v>
      </c>
      <c r="AI655" s="565">
        <f t="shared" si="21"/>
        <v>9.8630136986301367E-2</v>
      </c>
      <c r="AJ655" s="565">
        <v>5.0027397260274</v>
      </c>
      <c r="AK655" s="566">
        <v>7.1300000000000002E-2</v>
      </c>
      <c r="AL655" s="567">
        <f t="shared" si="22"/>
        <v>9.8630136986301367E-2</v>
      </c>
      <c r="AM655" s="567">
        <v>5.0027397260274</v>
      </c>
      <c r="AN655" s="568">
        <v>7.1300000000000002E-2</v>
      </c>
      <c r="AO655" s="562" t="s">
        <v>977</v>
      </c>
      <c r="AP655" s="562" t="s">
        <v>978</v>
      </c>
    </row>
    <row r="656" spans="1:42" s="562" customFormat="1" ht="12" x14ac:dyDescent="0.25">
      <c r="A656" s="562" t="s">
        <v>2017</v>
      </c>
      <c r="B656" s="562" t="s">
        <v>2018</v>
      </c>
      <c r="C656" s="562">
        <v>1</v>
      </c>
      <c r="D656" s="562" t="s">
        <v>30</v>
      </c>
      <c r="E656" s="562" t="s">
        <v>958</v>
      </c>
      <c r="F656" s="562" t="s">
        <v>959</v>
      </c>
      <c r="G656" s="562" t="s">
        <v>973</v>
      </c>
      <c r="H656" s="562" t="s">
        <v>974</v>
      </c>
      <c r="I656" s="562" t="s">
        <v>975</v>
      </c>
      <c r="J656" s="562" t="s">
        <v>4998</v>
      </c>
      <c r="K656" s="562" t="s">
        <v>976</v>
      </c>
      <c r="L656" s="562" t="s">
        <v>964</v>
      </c>
      <c r="M656" s="562" t="s">
        <v>970</v>
      </c>
      <c r="N656" s="562">
        <v>1</v>
      </c>
      <c r="O656" s="562">
        <v>1</v>
      </c>
      <c r="P656" s="562">
        <v>1</v>
      </c>
      <c r="Q656" s="562">
        <v>1</v>
      </c>
      <c r="R656" s="562">
        <v>1</v>
      </c>
      <c r="S656" s="562">
        <v>1</v>
      </c>
      <c r="T656" s="562">
        <v>0</v>
      </c>
      <c r="U656" s="562">
        <v>0</v>
      </c>
      <c r="V656" s="562">
        <v>0</v>
      </c>
      <c r="W656" s="563">
        <v>2090599</v>
      </c>
      <c r="X656" s="563">
        <v>0</v>
      </c>
      <c r="Y656" s="563">
        <v>0</v>
      </c>
      <c r="Z656" s="563">
        <v>0</v>
      </c>
      <c r="AA656" s="563">
        <v>0</v>
      </c>
      <c r="AB656" s="563">
        <v>0</v>
      </c>
      <c r="AC656" s="563">
        <v>0</v>
      </c>
      <c r="AD656" s="563"/>
      <c r="AE656" s="563">
        <v>2090599</v>
      </c>
      <c r="AF656" s="564">
        <v>44291</v>
      </c>
      <c r="AG656" s="564">
        <v>46117</v>
      </c>
      <c r="AH656" s="563">
        <v>2090599</v>
      </c>
      <c r="AI656" s="565">
        <f t="shared" si="21"/>
        <v>9.8630136986301367E-2</v>
      </c>
      <c r="AJ656" s="565">
        <v>5.0027397260274</v>
      </c>
      <c r="AK656" s="566">
        <v>7.1300000000000002E-2</v>
      </c>
      <c r="AL656" s="567">
        <f t="shared" si="22"/>
        <v>9.8630136986301367E-2</v>
      </c>
      <c r="AM656" s="567">
        <v>5.0027397260274</v>
      </c>
      <c r="AN656" s="568">
        <v>7.1300000000000002E-2</v>
      </c>
      <c r="AO656" s="562" t="s">
        <v>977</v>
      </c>
      <c r="AP656" s="562" t="s">
        <v>978</v>
      </c>
    </row>
    <row r="657" spans="1:42" s="562" customFormat="1" ht="12" x14ac:dyDescent="0.25">
      <c r="A657" s="562" t="s">
        <v>2027</v>
      </c>
      <c r="B657" s="562" t="s">
        <v>2028</v>
      </c>
      <c r="C657" s="562">
        <v>1</v>
      </c>
      <c r="D657" s="562" t="s">
        <v>30</v>
      </c>
      <c r="E657" s="562" t="s">
        <v>958</v>
      </c>
      <c r="F657" s="562" t="s">
        <v>959</v>
      </c>
      <c r="G657" s="562" t="s">
        <v>973</v>
      </c>
      <c r="H657" s="562" t="s">
        <v>974</v>
      </c>
      <c r="I657" s="562" t="s">
        <v>975</v>
      </c>
      <c r="J657" s="562" t="s">
        <v>4998</v>
      </c>
      <c r="K657" s="562" t="s">
        <v>976</v>
      </c>
      <c r="L657" s="562" t="s">
        <v>964</v>
      </c>
      <c r="M657" s="562" t="s">
        <v>970</v>
      </c>
      <c r="N657" s="562">
        <v>1</v>
      </c>
      <c r="O657" s="562">
        <v>1</v>
      </c>
      <c r="P657" s="562">
        <v>1</v>
      </c>
      <c r="Q657" s="562">
        <v>1</v>
      </c>
      <c r="R657" s="562">
        <v>1</v>
      </c>
      <c r="S657" s="562">
        <v>1</v>
      </c>
      <c r="T657" s="562">
        <v>0</v>
      </c>
      <c r="U657" s="562">
        <v>0</v>
      </c>
      <c r="V657" s="562">
        <v>0</v>
      </c>
      <c r="W657" s="563">
        <v>21770402</v>
      </c>
      <c r="X657" s="563">
        <v>0</v>
      </c>
      <c r="Y657" s="563">
        <v>0</v>
      </c>
      <c r="Z657" s="563">
        <v>0</v>
      </c>
      <c r="AA657" s="563">
        <v>0</v>
      </c>
      <c r="AB657" s="563">
        <v>0</v>
      </c>
      <c r="AC657" s="563">
        <v>0</v>
      </c>
      <c r="AD657" s="563"/>
      <c r="AE657" s="563">
        <v>21770402</v>
      </c>
      <c r="AF657" s="564">
        <v>44291</v>
      </c>
      <c r="AG657" s="564">
        <v>46117</v>
      </c>
      <c r="AH657" s="563">
        <v>21770402</v>
      </c>
      <c r="AI657" s="565">
        <f t="shared" si="21"/>
        <v>9.8630136986301367E-2</v>
      </c>
      <c r="AJ657" s="565">
        <v>5.0027397260274</v>
      </c>
      <c r="AK657" s="566">
        <v>7.1300000000000002E-2</v>
      </c>
      <c r="AL657" s="567">
        <f t="shared" si="22"/>
        <v>9.8630136986301367E-2</v>
      </c>
      <c r="AM657" s="567">
        <v>5.0027397260274</v>
      </c>
      <c r="AN657" s="568">
        <v>7.1300000000000002E-2</v>
      </c>
      <c r="AO657" s="562" t="s">
        <v>977</v>
      </c>
      <c r="AP657" s="562" t="s">
        <v>978</v>
      </c>
    </row>
    <row r="658" spans="1:42" s="562" customFormat="1" ht="12" x14ac:dyDescent="0.25">
      <c r="A658" s="562" t="s">
        <v>1985</v>
      </c>
      <c r="B658" s="562" t="s">
        <v>1986</v>
      </c>
      <c r="C658" s="562">
        <v>4</v>
      </c>
      <c r="D658" s="562" t="s">
        <v>30</v>
      </c>
      <c r="E658" s="562" t="s">
        <v>958</v>
      </c>
      <c r="F658" s="562" t="s">
        <v>959</v>
      </c>
      <c r="G658" s="562" t="s">
        <v>1207</v>
      </c>
      <c r="H658" s="562" t="s">
        <v>974</v>
      </c>
      <c r="I658" s="562" t="s">
        <v>1208</v>
      </c>
      <c r="J658" s="562" t="s">
        <v>4998</v>
      </c>
      <c r="K658" s="562" t="s">
        <v>1209</v>
      </c>
      <c r="L658" s="562" t="s">
        <v>964</v>
      </c>
      <c r="M658" s="562" t="s">
        <v>970</v>
      </c>
      <c r="N658" s="562">
        <v>1</v>
      </c>
      <c r="O658" s="562">
        <v>1</v>
      </c>
      <c r="P658" s="562">
        <v>1</v>
      </c>
      <c r="Q658" s="562">
        <v>1</v>
      </c>
      <c r="R658" s="562">
        <v>1</v>
      </c>
      <c r="S658" s="562">
        <v>1</v>
      </c>
      <c r="T658" s="562">
        <v>0</v>
      </c>
      <c r="U658" s="562">
        <v>0</v>
      </c>
      <c r="V658" s="562">
        <v>0</v>
      </c>
      <c r="W658" s="563">
        <v>751807.5</v>
      </c>
      <c r="X658" s="563">
        <v>0</v>
      </c>
      <c r="Y658" s="563">
        <v>0</v>
      </c>
      <c r="Z658" s="563">
        <v>0</v>
      </c>
      <c r="AA658" s="563">
        <v>0</v>
      </c>
      <c r="AB658" s="563">
        <v>0</v>
      </c>
      <c r="AC658" s="563">
        <v>0</v>
      </c>
      <c r="AD658" s="563"/>
      <c r="AE658" s="563">
        <v>751807.5</v>
      </c>
      <c r="AF658" s="564">
        <v>44558</v>
      </c>
      <c r="AG658" s="564">
        <v>46384</v>
      </c>
      <c r="AH658" s="563">
        <v>751807.5</v>
      </c>
      <c r="AI658" s="565">
        <f t="shared" si="21"/>
        <v>0.83013698630136989</v>
      </c>
      <c r="AJ658" s="565">
        <v>5.0027397260274</v>
      </c>
      <c r="AK658" s="566">
        <v>5.0700000000000002E-2</v>
      </c>
      <c r="AL658" s="567">
        <f t="shared" si="22"/>
        <v>0.83013698630136989</v>
      </c>
      <c r="AM658" s="567">
        <v>5.0027397260274</v>
      </c>
      <c r="AN658" s="568">
        <v>5.0700000000000002E-2</v>
      </c>
      <c r="AO658" s="562" t="s">
        <v>977</v>
      </c>
      <c r="AP658" s="562" t="s">
        <v>978</v>
      </c>
    </row>
    <row r="659" spans="1:42" s="562" customFormat="1" ht="12" x14ac:dyDescent="0.25">
      <c r="A659" s="562" t="s">
        <v>1987</v>
      </c>
      <c r="B659" s="562" t="s">
        <v>1986</v>
      </c>
      <c r="C659" s="562">
        <v>5</v>
      </c>
      <c r="D659" s="562" t="s">
        <v>30</v>
      </c>
      <c r="E659" s="562" t="s">
        <v>958</v>
      </c>
      <c r="F659" s="562" t="s">
        <v>959</v>
      </c>
      <c r="G659" s="562" t="s">
        <v>1207</v>
      </c>
      <c r="H659" s="562" t="s">
        <v>974</v>
      </c>
      <c r="I659" s="562" t="s">
        <v>1208</v>
      </c>
      <c r="J659" s="562" t="s">
        <v>4998</v>
      </c>
      <c r="K659" s="562" t="s">
        <v>1209</v>
      </c>
      <c r="L659" s="562" t="s">
        <v>964</v>
      </c>
      <c r="M659" s="562" t="s">
        <v>970</v>
      </c>
      <c r="N659" s="562">
        <v>1</v>
      </c>
      <c r="O659" s="562">
        <v>1</v>
      </c>
      <c r="P659" s="562">
        <v>1</v>
      </c>
      <c r="Q659" s="562">
        <v>1</v>
      </c>
      <c r="R659" s="562">
        <v>1</v>
      </c>
      <c r="S659" s="562">
        <v>1</v>
      </c>
      <c r="T659" s="562">
        <v>0</v>
      </c>
      <c r="U659" s="562">
        <v>0</v>
      </c>
      <c r="V659" s="562">
        <v>0</v>
      </c>
      <c r="W659" s="563">
        <v>1693447.5</v>
      </c>
      <c r="X659" s="563">
        <v>0</v>
      </c>
      <c r="Y659" s="563">
        <v>0</v>
      </c>
      <c r="Z659" s="563">
        <v>0</v>
      </c>
      <c r="AA659" s="563">
        <v>0</v>
      </c>
      <c r="AB659" s="563">
        <v>0</v>
      </c>
      <c r="AC659" s="563">
        <v>0</v>
      </c>
      <c r="AD659" s="563"/>
      <c r="AE659" s="563">
        <v>1693447.5</v>
      </c>
      <c r="AF659" s="564">
        <v>44558</v>
      </c>
      <c r="AG659" s="564">
        <v>46749</v>
      </c>
      <c r="AH659" s="563">
        <v>1693447.5</v>
      </c>
      <c r="AI659" s="565">
        <f t="shared" si="21"/>
        <v>1.8301369863013699</v>
      </c>
      <c r="AJ659" s="565">
        <v>6.0027397260274</v>
      </c>
      <c r="AK659" s="566">
        <v>5.3600000000000002E-2</v>
      </c>
      <c r="AL659" s="567">
        <f t="shared" si="22"/>
        <v>1.8301369863013699</v>
      </c>
      <c r="AM659" s="567">
        <v>6.0027397260274</v>
      </c>
      <c r="AN659" s="568">
        <v>5.3600000000000002E-2</v>
      </c>
      <c r="AO659" s="562" t="s">
        <v>977</v>
      </c>
      <c r="AP659" s="562" t="s">
        <v>978</v>
      </c>
    </row>
    <row r="660" spans="1:42" s="562" customFormat="1" ht="12" x14ac:dyDescent="0.25">
      <c r="A660" s="562" t="s">
        <v>1988</v>
      </c>
      <c r="B660" s="562" t="s">
        <v>1986</v>
      </c>
      <c r="C660" s="562">
        <v>6</v>
      </c>
      <c r="D660" s="562" t="s">
        <v>30</v>
      </c>
      <c r="E660" s="562" t="s">
        <v>958</v>
      </c>
      <c r="F660" s="562" t="s">
        <v>959</v>
      </c>
      <c r="G660" s="562" t="s">
        <v>1207</v>
      </c>
      <c r="H660" s="562" t="s">
        <v>974</v>
      </c>
      <c r="I660" s="562" t="s">
        <v>1208</v>
      </c>
      <c r="J660" s="562" t="s">
        <v>4998</v>
      </c>
      <c r="K660" s="562" t="s">
        <v>1209</v>
      </c>
      <c r="L660" s="562" t="s">
        <v>964</v>
      </c>
      <c r="M660" s="562" t="s">
        <v>970</v>
      </c>
      <c r="N660" s="562">
        <v>1</v>
      </c>
      <c r="O660" s="562">
        <v>1</v>
      </c>
      <c r="P660" s="562">
        <v>1</v>
      </c>
      <c r="Q660" s="562">
        <v>1</v>
      </c>
      <c r="R660" s="562">
        <v>1</v>
      </c>
      <c r="S660" s="562">
        <v>1</v>
      </c>
      <c r="T660" s="562">
        <v>0</v>
      </c>
      <c r="U660" s="562">
        <v>0</v>
      </c>
      <c r="V660" s="562">
        <v>0</v>
      </c>
      <c r="W660" s="563">
        <v>938247.5</v>
      </c>
      <c r="X660" s="563">
        <v>0</v>
      </c>
      <c r="Y660" s="563">
        <v>0</v>
      </c>
      <c r="Z660" s="563">
        <v>0</v>
      </c>
      <c r="AA660" s="563">
        <v>0</v>
      </c>
      <c r="AB660" s="563">
        <v>0</v>
      </c>
      <c r="AC660" s="563">
        <v>0</v>
      </c>
      <c r="AD660" s="563"/>
      <c r="AE660" s="563">
        <v>938247.5</v>
      </c>
      <c r="AF660" s="564">
        <v>44558</v>
      </c>
      <c r="AG660" s="564">
        <v>47115</v>
      </c>
      <c r="AH660" s="563">
        <v>938247.5</v>
      </c>
      <c r="AI660" s="565">
        <f t="shared" si="21"/>
        <v>2.8328767123287673</v>
      </c>
      <c r="AJ660" s="565">
        <v>7.0054794520547903</v>
      </c>
      <c r="AK660" s="566">
        <v>5.6399999999999999E-2</v>
      </c>
      <c r="AL660" s="567">
        <f t="shared" si="22"/>
        <v>2.8328767123287673</v>
      </c>
      <c r="AM660" s="567">
        <v>7.0054794520547903</v>
      </c>
      <c r="AN660" s="568">
        <v>5.6399999999999999E-2</v>
      </c>
      <c r="AO660" s="562" t="s">
        <v>977</v>
      </c>
      <c r="AP660" s="562" t="s">
        <v>978</v>
      </c>
    </row>
    <row r="661" spans="1:42" s="562" customFormat="1" ht="12" x14ac:dyDescent="0.25">
      <c r="A661" s="562" t="s">
        <v>1989</v>
      </c>
      <c r="B661" s="562" t="s">
        <v>1986</v>
      </c>
      <c r="C661" s="562">
        <v>7</v>
      </c>
      <c r="D661" s="562" t="s">
        <v>30</v>
      </c>
      <c r="E661" s="562" t="s">
        <v>958</v>
      </c>
      <c r="F661" s="562" t="s">
        <v>959</v>
      </c>
      <c r="G661" s="562" t="s">
        <v>1207</v>
      </c>
      <c r="H661" s="562" t="s">
        <v>974</v>
      </c>
      <c r="I661" s="562" t="s">
        <v>1208</v>
      </c>
      <c r="J661" s="562" t="s">
        <v>4998</v>
      </c>
      <c r="K661" s="562" t="s">
        <v>1209</v>
      </c>
      <c r="L661" s="562" t="s">
        <v>964</v>
      </c>
      <c r="M661" s="562" t="s">
        <v>970</v>
      </c>
      <c r="N661" s="562">
        <v>1</v>
      </c>
      <c r="O661" s="562">
        <v>1</v>
      </c>
      <c r="P661" s="562">
        <v>1</v>
      </c>
      <c r="Q661" s="562">
        <v>1</v>
      </c>
      <c r="R661" s="562">
        <v>1</v>
      </c>
      <c r="S661" s="562">
        <v>1</v>
      </c>
      <c r="T661" s="562">
        <v>0</v>
      </c>
      <c r="U661" s="562">
        <v>0</v>
      </c>
      <c r="V661" s="562">
        <v>0</v>
      </c>
      <c r="W661" s="563">
        <v>957717.5</v>
      </c>
      <c r="X661" s="563">
        <v>0</v>
      </c>
      <c r="Y661" s="563">
        <v>0</v>
      </c>
      <c r="Z661" s="563">
        <v>0</v>
      </c>
      <c r="AA661" s="563">
        <v>0</v>
      </c>
      <c r="AB661" s="563">
        <v>0</v>
      </c>
      <c r="AC661" s="563">
        <v>0</v>
      </c>
      <c r="AD661" s="563"/>
      <c r="AE661" s="563">
        <v>957717.5</v>
      </c>
      <c r="AF661" s="564">
        <v>44558</v>
      </c>
      <c r="AG661" s="564">
        <v>47480</v>
      </c>
      <c r="AH661" s="563">
        <v>857717.5</v>
      </c>
      <c r="AI661" s="565">
        <f t="shared" si="21"/>
        <v>3.8328767123287673</v>
      </c>
      <c r="AJ661" s="565">
        <v>8.0054794520547894</v>
      </c>
      <c r="AK661" s="566">
        <v>5.9299999999999999E-2</v>
      </c>
      <c r="AL661" s="567">
        <f t="shared" si="22"/>
        <v>3.8328767123287673</v>
      </c>
      <c r="AM661" s="567">
        <v>8.0054794520547894</v>
      </c>
      <c r="AN661" s="568">
        <v>5.9299999999999999E-2</v>
      </c>
      <c r="AO661" s="562" t="s">
        <v>977</v>
      </c>
      <c r="AP661" s="562" t="s">
        <v>978</v>
      </c>
    </row>
    <row r="662" spans="1:42" s="562" customFormat="1" ht="12" x14ac:dyDescent="0.25">
      <c r="A662" s="562" t="s">
        <v>1990</v>
      </c>
      <c r="B662" s="562" t="s">
        <v>1986</v>
      </c>
      <c r="C662" s="562">
        <v>8</v>
      </c>
      <c r="D662" s="562" t="s">
        <v>30</v>
      </c>
      <c r="E662" s="562" t="s">
        <v>958</v>
      </c>
      <c r="F662" s="562" t="s">
        <v>959</v>
      </c>
      <c r="G662" s="562" t="s">
        <v>1207</v>
      </c>
      <c r="H662" s="562" t="s">
        <v>974</v>
      </c>
      <c r="I662" s="562" t="s">
        <v>1208</v>
      </c>
      <c r="J662" s="562" t="s">
        <v>4998</v>
      </c>
      <c r="K662" s="562" t="s">
        <v>1209</v>
      </c>
      <c r="L662" s="562" t="s">
        <v>964</v>
      </c>
      <c r="M662" s="562" t="s">
        <v>970</v>
      </c>
      <c r="N662" s="562">
        <v>1</v>
      </c>
      <c r="O662" s="562">
        <v>1</v>
      </c>
      <c r="P662" s="562">
        <v>1</v>
      </c>
      <c r="Q662" s="562">
        <v>1</v>
      </c>
      <c r="R662" s="562">
        <v>1</v>
      </c>
      <c r="S662" s="562">
        <v>1</v>
      </c>
      <c r="T662" s="562">
        <v>0</v>
      </c>
      <c r="U662" s="562">
        <v>0</v>
      </c>
      <c r="V662" s="562">
        <v>0</v>
      </c>
      <c r="W662" s="563">
        <v>53100</v>
      </c>
      <c r="X662" s="563">
        <v>0</v>
      </c>
      <c r="Y662" s="563">
        <v>0</v>
      </c>
      <c r="Z662" s="563">
        <v>0</v>
      </c>
      <c r="AA662" s="563">
        <v>0</v>
      </c>
      <c r="AB662" s="563">
        <v>0</v>
      </c>
      <c r="AC662" s="563">
        <v>0</v>
      </c>
      <c r="AD662" s="563"/>
      <c r="AE662" s="563">
        <v>53100</v>
      </c>
      <c r="AF662" s="564">
        <v>44558</v>
      </c>
      <c r="AG662" s="564">
        <v>47845</v>
      </c>
      <c r="AH662" s="563">
        <v>53100</v>
      </c>
      <c r="AI662" s="565">
        <f t="shared" si="21"/>
        <v>4.8328767123287673</v>
      </c>
      <c r="AJ662" s="565">
        <v>9.0054794520547894</v>
      </c>
      <c r="AK662" s="566">
        <v>6.2100000000000002E-2</v>
      </c>
      <c r="AL662" s="567">
        <f t="shared" si="22"/>
        <v>4.8328767123287673</v>
      </c>
      <c r="AM662" s="567">
        <v>9.0054794520547894</v>
      </c>
      <c r="AN662" s="568">
        <v>6.2100000000000002E-2</v>
      </c>
      <c r="AO662" s="562" t="s">
        <v>977</v>
      </c>
      <c r="AP662" s="562" t="s">
        <v>978</v>
      </c>
    </row>
    <row r="663" spans="1:42" s="562" customFormat="1" ht="12" x14ac:dyDescent="0.25">
      <c r="A663" s="562" t="s">
        <v>1994</v>
      </c>
      <c r="B663" s="562" t="s">
        <v>1995</v>
      </c>
      <c r="C663" s="562">
        <v>1</v>
      </c>
      <c r="D663" s="562" t="s">
        <v>30</v>
      </c>
      <c r="E663" s="562" t="s">
        <v>958</v>
      </c>
      <c r="F663" s="562" t="s">
        <v>959</v>
      </c>
      <c r="G663" s="562" t="s">
        <v>1727</v>
      </c>
      <c r="H663" s="562" t="s">
        <v>1660</v>
      </c>
      <c r="I663" s="562" t="s">
        <v>1661</v>
      </c>
      <c r="J663" s="562" t="s">
        <v>1662</v>
      </c>
      <c r="K663" s="562" t="s">
        <v>1996</v>
      </c>
      <c r="L663" s="562" t="s">
        <v>964</v>
      </c>
      <c r="M663" s="562" t="s">
        <v>970</v>
      </c>
      <c r="N663" s="562">
        <v>1</v>
      </c>
      <c r="O663" s="562">
        <v>1</v>
      </c>
      <c r="P663" s="562">
        <v>1</v>
      </c>
      <c r="Q663" s="562">
        <v>0</v>
      </c>
      <c r="R663" s="562">
        <v>0</v>
      </c>
      <c r="S663" s="562">
        <v>1</v>
      </c>
      <c r="T663" s="562">
        <v>1</v>
      </c>
      <c r="U663" s="562">
        <v>1</v>
      </c>
      <c r="V663" s="562">
        <v>0</v>
      </c>
      <c r="W663" s="563">
        <v>1239330.45</v>
      </c>
      <c r="X663" s="563">
        <v>0</v>
      </c>
      <c r="Y663" s="563">
        <v>0</v>
      </c>
      <c r="Z663" s="563">
        <v>0</v>
      </c>
      <c r="AA663" s="563">
        <v>0</v>
      </c>
      <c r="AB663" s="563">
        <v>0</v>
      </c>
      <c r="AC663" s="563">
        <v>0</v>
      </c>
      <c r="AD663" s="563"/>
      <c r="AE663" s="563">
        <v>1239330.45</v>
      </c>
      <c r="AF663" s="564">
        <v>44291</v>
      </c>
      <c r="AG663" s="564">
        <v>46117</v>
      </c>
      <c r="AH663" s="563">
        <v>1239330.45</v>
      </c>
      <c r="AI663" s="565">
        <f t="shared" si="21"/>
        <v>9.8630136986301367E-2</v>
      </c>
      <c r="AJ663" s="565">
        <v>5.0027397260274</v>
      </c>
      <c r="AK663" s="566">
        <v>7.1300000000000002E-2</v>
      </c>
      <c r="AL663" s="567">
        <f t="shared" si="22"/>
        <v>9.8630136986301367E-2</v>
      </c>
      <c r="AM663" s="567">
        <v>5.0027397260274</v>
      </c>
      <c r="AN663" s="568">
        <v>7.1300000000000002E-2</v>
      </c>
      <c r="AO663" s="562" t="s">
        <v>977</v>
      </c>
      <c r="AP663" s="562" t="s">
        <v>978</v>
      </c>
    </row>
    <row r="664" spans="1:42" s="562" customFormat="1" ht="12" x14ac:dyDescent="0.25">
      <c r="A664" s="562" t="s">
        <v>1991</v>
      </c>
      <c r="B664" s="562" t="s">
        <v>1992</v>
      </c>
      <c r="C664" s="562">
        <v>1</v>
      </c>
      <c r="D664" s="562" t="s">
        <v>30</v>
      </c>
      <c r="E664" s="562" t="s">
        <v>958</v>
      </c>
      <c r="F664" s="562" t="s">
        <v>959</v>
      </c>
      <c r="G664" s="562" t="s">
        <v>1727</v>
      </c>
      <c r="H664" s="562" t="s">
        <v>1660</v>
      </c>
      <c r="I664" s="562" t="s">
        <v>1661</v>
      </c>
      <c r="J664" s="562" t="s">
        <v>1662</v>
      </c>
      <c r="K664" s="562" t="s">
        <v>1993</v>
      </c>
      <c r="L664" s="562" t="s">
        <v>964</v>
      </c>
      <c r="M664" s="562" t="s">
        <v>970</v>
      </c>
      <c r="N664" s="562">
        <v>1</v>
      </c>
      <c r="O664" s="562">
        <v>1</v>
      </c>
      <c r="P664" s="562">
        <v>1</v>
      </c>
      <c r="Q664" s="562">
        <v>0</v>
      </c>
      <c r="R664" s="562">
        <v>0</v>
      </c>
      <c r="S664" s="562">
        <v>1</v>
      </c>
      <c r="T664" s="562">
        <v>1</v>
      </c>
      <c r="U664" s="562">
        <v>1</v>
      </c>
      <c r="V664" s="562">
        <v>0</v>
      </c>
      <c r="W664" s="563">
        <v>639337.13</v>
      </c>
      <c r="X664" s="563">
        <v>0</v>
      </c>
      <c r="Y664" s="563">
        <v>0</v>
      </c>
      <c r="Z664" s="563">
        <v>0</v>
      </c>
      <c r="AA664" s="563">
        <v>0</v>
      </c>
      <c r="AB664" s="563">
        <v>0</v>
      </c>
      <c r="AC664" s="563">
        <v>0</v>
      </c>
      <c r="AD664" s="563"/>
      <c r="AE664" s="563">
        <v>639337.13</v>
      </c>
      <c r="AF664" s="564">
        <v>44291</v>
      </c>
      <c r="AG664" s="564">
        <v>46117</v>
      </c>
      <c r="AH664" s="563">
        <v>639337.13</v>
      </c>
      <c r="AI664" s="565">
        <f t="shared" si="21"/>
        <v>9.8630136986301367E-2</v>
      </c>
      <c r="AJ664" s="565">
        <v>5.0027397260274</v>
      </c>
      <c r="AK664" s="566">
        <v>7.1300000000000002E-2</v>
      </c>
      <c r="AL664" s="567">
        <f t="shared" si="22"/>
        <v>9.8630136986301367E-2</v>
      </c>
      <c r="AM664" s="567">
        <v>5.0027397260274</v>
      </c>
      <c r="AN664" s="568">
        <v>7.1300000000000002E-2</v>
      </c>
      <c r="AO664" s="562" t="s">
        <v>977</v>
      </c>
      <c r="AP664" s="562" t="s">
        <v>978</v>
      </c>
    </row>
    <row r="665" spans="1:42" s="562" customFormat="1" ht="12" x14ac:dyDescent="0.25">
      <c r="A665" s="562" t="s">
        <v>1974</v>
      </c>
      <c r="B665" s="562" t="s">
        <v>1975</v>
      </c>
      <c r="C665" s="562">
        <v>1</v>
      </c>
      <c r="D665" s="562" t="s">
        <v>30</v>
      </c>
      <c r="E665" s="562" t="s">
        <v>958</v>
      </c>
      <c r="F665" s="562" t="s">
        <v>959</v>
      </c>
      <c r="G665" s="562" t="s">
        <v>1727</v>
      </c>
      <c r="H665" s="562" t="s">
        <v>1660</v>
      </c>
      <c r="I665" s="562" t="s">
        <v>1661</v>
      </c>
      <c r="J665" s="562" t="s">
        <v>1662</v>
      </c>
      <c r="K665" s="562" t="s">
        <v>288</v>
      </c>
      <c r="L665" s="562" t="s">
        <v>964</v>
      </c>
      <c r="M665" s="562" t="s">
        <v>970</v>
      </c>
      <c r="N665" s="562">
        <v>1</v>
      </c>
      <c r="O665" s="562">
        <v>1</v>
      </c>
      <c r="P665" s="562">
        <v>1</v>
      </c>
      <c r="Q665" s="562">
        <v>0</v>
      </c>
      <c r="R665" s="562">
        <v>0</v>
      </c>
      <c r="S665" s="562">
        <v>1</v>
      </c>
      <c r="T665" s="562">
        <v>1</v>
      </c>
      <c r="U665" s="562">
        <v>1</v>
      </c>
      <c r="V665" s="562">
        <v>0</v>
      </c>
      <c r="W665" s="563">
        <v>901812.87</v>
      </c>
      <c r="X665" s="563">
        <v>0</v>
      </c>
      <c r="Y665" s="563">
        <v>0</v>
      </c>
      <c r="Z665" s="563">
        <v>0</v>
      </c>
      <c r="AA665" s="563">
        <v>0</v>
      </c>
      <c r="AB665" s="563">
        <v>0</v>
      </c>
      <c r="AC665" s="563">
        <v>0</v>
      </c>
      <c r="AD665" s="563"/>
      <c r="AE665" s="563">
        <v>901812.87</v>
      </c>
      <c r="AF665" s="564">
        <v>44291</v>
      </c>
      <c r="AG665" s="564">
        <v>46117</v>
      </c>
      <c r="AH665" s="563">
        <v>901812.87</v>
      </c>
      <c r="AI665" s="565">
        <f t="shared" si="21"/>
        <v>9.8630136986301367E-2</v>
      </c>
      <c r="AJ665" s="565">
        <v>5.0027397260274</v>
      </c>
      <c r="AK665" s="566">
        <v>7.1300000000000002E-2</v>
      </c>
      <c r="AL665" s="567">
        <f t="shared" si="22"/>
        <v>9.8630136986301367E-2</v>
      </c>
      <c r="AM665" s="567">
        <v>5.0027397260274</v>
      </c>
      <c r="AN665" s="568">
        <v>7.1300000000000002E-2</v>
      </c>
      <c r="AO665" s="562" t="s">
        <v>977</v>
      </c>
      <c r="AP665" s="562" t="s">
        <v>978</v>
      </c>
    </row>
    <row r="666" spans="1:42" s="562" customFormat="1" ht="12" x14ac:dyDescent="0.25">
      <c r="A666" s="562" t="s">
        <v>2019</v>
      </c>
      <c r="B666" s="562" t="s">
        <v>2020</v>
      </c>
      <c r="C666" s="562">
        <v>1</v>
      </c>
      <c r="D666" s="562" t="s">
        <v>30</v>
      </c>
      <c r="E666" s="562" t="s">
        <v>958</v>
      </c>
      <c r="F666" s="562" t="s">
        <v>959</v>
      </c>
      <c r="G666" s="562" t="s">
        <v>973</v>
      </c>
      <c r="H666" s="562" t="s">
        <v>974</v>
      </c>
      <c r="I666" s="562" t="s">
        <v>975</v>
      </c>
      <c r="J666" s="562" t="s">
        <v>4998</v>
      </c>
      <c r="K666" s="562" t="s">
        <v>976</v>
      </c>
      <c r="L666" s="562" t="s">
        <v>964</v>
      </c>
      <c r="M666" s="562" t="s">
        <v>970</v>
      </c>
      <c r="N666" s="562">
        <v>1</v>
      </c>
      <c r="O666" s="562">
        <v>1</v>
      </c>
      <c r="P666" s="562">
        <v>1</v>
      </c>
      <c r="Q666" s="562">
        <v>1</v>
      </c>
      <c r="R666" s="562">
        <v>1</v>
      </c>
      <c r="S666" s="562">
        <v>1</v>
      </c>
      <c r="T666" s="562">
        <v>0</v>
      </c>
      <c r="U666" s="562">
        <v>0</v>
      </c>
      <c r="V666" s="562">
        <v>0</v>
      </c>
      <c r="W666" s="563">
        <v>992544.18</v>
      </c>
      <c r="X666" s="563">
        <v>0</v>
      </c>
      <c r="Y666" s="563">
        <v>0</v>
      </c>
      <c r="Z666" s="563">
        <v>0</v>
      </c>
      <c r="AA666" s="563">
        <v>0</v>
      </c>
      <c r="AB666" s="563">
        <v>0</v>
      </c>
      <c r="AC666" s="563">
        <v>0</v>
      </c>
      <c r="AD666" s="563"/>
      <c r="AE666" s="563">
        <v>992544.18</v>
      </c>
      <c r="AF666" s="564">
        <v>44291</v>
      </c>
      <c r="AG666" s="564">
        <v>46117</v>
      </c>
      <c r="AH666" s="563">
        <v>992544.18</v>
      </c>
      <c r="AI666" s="565">
        <f t="shared" si="21"/>
        <v>9.8630136986301367E-2</v>
      </c>
      <c r="AJ666" s="565">
        <v>5.0027397260274</v>
      </c>
      <c r="AK666" s="566">
        <v>7.1300000000000002E-2</v>
      </c>
      <c r="AL666" s="567">
        <f t="shared" si="22"/>
        <v>9.8630136986301367E-2</v>
      </c>
      <c r="AM666" s="567">
        <v>5.0027397260274</v>
      </c>
      <c r="AN666" s="568">
        <v>7.1300000000000002E-2</v>
      </c>
      <c r="AO666" s="562" t="s">
        <v>977</v>
      </c>
      <c r="AP666" s="562" t="s">
        <v>978</v>
      </c>
    </row>
    <row r="667" spans="1:42" s="562" customFormat="1" ht="12" x14ac:dyDescent="0.25">
      <c r="A667" s="562" t="s">
        <v>2021</v>
      </c>
      <c r="B667" s="562" t="s">
        <v>2022</v>
      </c>
      <c r="C667" s="562">
        <v>1</v>
      </c>
      <c r="D667" s="562" t="s">
        <v>30</v>
      </c>
      <c r="E667" s="562" t="s">
        <v>958</v>
      </c>
      <c r="F667" s="562" t="s">
        <v>959</v>
      </c>
      <c r="G667" s="562" t="s">
        <v>973</v>
      </c>
      <c r="H667" s="562" t="s">
        <v>974</v>
      </c>
      <c r="I667" s="562" t="s">
        <v>975</v>
      </c>
      <c r="J667" s="562" t="s">
        <v>4998</v>
      </c>
      <c r="K667" s="562" t="s">
        <v>976</v>
      </c>
      <c r="L667" s="562" t="s">
        <v>964</v>
      </c>
      <c r="M667" s="562" t="s">
        <v>970</v>
      </c>
      <c r="N667" s="562">
        <v>1</v>
      </c>
      <c r="O667" s="562">
        <v>1</v>
      </c>
      <c r="P667" s="562">
        <v>1</v>
      </c>
      <c r="Q667" s="562">
        <v>1</v>
      </c>
      <c r="R667" s="562">
        <v>1</v>
      </c>
      <c r="S667" s="562">
        <v>1</v>
      </c>
      <c r="T667" s="562">
        <v>0</v>
      </c>
      <c r="U667" s="562">
        <v>0</v>
      </c>
      <c r="V667" s="562">
        <v>0</v>
      </c>
      <c r="W667" s="563">
        <v>112785.86</v>
      </c>
      <c r="X667" s="563">
        <v>0</v>
      </c>
      <c r="Y667" s="563">
        <v>0</v>
      </c>
      <c r="Z667" s="563">
        <v>0</v>
      </c>
      <c r="AA667" s="563">
        <v>0</v>
      </c>
      <c r="AB667" s="563">
        <v>0</v>
      </c>
      <c r="AC667" s="563">
        <v>0</v>
      </c>
      <c r="AD667" s="563"/>
      <c r="AE667" s="563">
        <v>112785.86</v>
      </c>
      <c r="AF667" s="564">
        <v>44291</v>
      </c>
      <c r="AG667" s="564">
        <v>46117</v>
      </c>
      <c r="AH667" s="563">
        <v>112785.86</v>
      </c>
      <c r="AI667" s="565">
        <f t="shared" si="21"/>
        <v>9.8630136986301367E-2</v>
      </c>
      <c r="AJ667" s="565">
        <v>5.0027397260274</v>
      </c>
      <c r="AK667" s="566">
        <v>7.1300000000000002E-2</v>
      </c>
      <c r="AL667" s="567">
        <f t="shared" si="22"/>
        <v>9.8630136986301367E-2</v>
      </c>
      <c r="AM667" s="567">
        <v>5.0027397260274</v>
      </c>
      <c r="AN667" s="568">
        <v>7.1300000000000002E-2</v>
      </c>
      <c r="AO667" s="562" t="s">
        <v>977</v>
      </c>
      <c r="AP667" s="562" t="s">
        <v>978</v>
      </c>
    </row>
    <row r="668" spans="1:42" s="562" customFormat="1" ht="12" x14ac:dyDescent="0.25">
      <c r="A668" s="562" t="s">
        <v>2023</v>
      </c>
      <c r="B668" s="562" t="s">
        <v>2024</v>
      </c>
      <c r="C668" s="562">
        <v>1</v>
      </c>
      <c r="D668" s="562" t="s">
        <v>30</v>
      </c>
      <c r="E668" s="562" t="s">
        <v>958</v>
      </c>
      <c r="F668" s="562" t="s">
        <v>959</v>
      </c>
      <c r="G668" s="562" t="s">
        <v>973</v>
      </c>
      <c r="H668" s="562" t="s">
        <v>974</v>
      </c>
      <c r="I668" s="562" t="s">
        <v>975</v>
      </c>
      <c r="J668" s="562" t="s">
        <v>4998</v>
      </c>
      <c r="K668" s="562" t="s">
        <v>976</v>
      </c>
      <c r="L668" s="562" t="s">
        <v>964</v>
      </c>
      <c r="M668" s="562" t="s">
        <v>970</v>
      </c>
      <c r="N668" s="562">
        <v>1</v>
      </c>
      <c r="O668" s="562">
        <v>1</v>
      </c>
      <c r="P668" s="562">
        <v>1</v>
      </c>
      <c r="Q668" s="562">
        <v>1</v>
      </c>
      <c r="R668" s="562">
        <v>1</v>
      </c>
      <c r="S668" s="562">
        <v>1</v>
      </c>
      <c r="T668" s="562">
        <v>0</v>
      </c>
      <c r="U668" s="562">
        <v>0</v>
      </c>
      <c r="V668" s="562">
        <v>0</v>
      </c>
      <c r="W668" s="563">
        <v>762726.56</v>
      </c>
      <c r="X668" s="563">
        <v>0</v>
      </c>
      <c r="Y668" s="563">
        <v>0</v>
      </c>
      <c r="Z668" s="563">
        <v>0</v>
      </c>
      <c r="AA668" s="563">
        <v>0</v>
      </c>
      <c r="AB668" s="563">
        <v>0</v>
      </c>
      <c r="AC668" s="563">
        <v>0</v>
      </c>
      <c r="AD668" s="563"/>
      <c r="AE668" s="563">
        <v>762726.56</v>
      </c>
      <c r="AF668" s="564">
        <v>44291</v>
      </c>
      <c r="AG668" s="564">
        <v>46117</v>
      </c>
      <c r="AH668" s="563">
        <v>762726.56</v>
      </c>
      <c r="AI668" s="565">
        <f t="shared" si="21"/>
        <v>9.8630136986301367E-2</v>
      </c>
      <c r="AJ668" s="565">
        <v>5.0027397260274</v>
      </c>
      <c r="AK668" s="566">
        <v>7.1300000000000002E-2</v>
      </c>
      <c r="AL668" s="567">
        <f t="shared" si="22"/>
        <v>9.8630136986301367E-2</v>
      </c>
      <c r="AM668" s="567">
        <v>5.0027397260274</v>
      </c>
      <c r="AN668" s="568">
        <v>7.1300000000000002E-2</v>
      </c>
      <c r="AO668" s="562" t="s">
        <v>977</v>
      </c>
      <c r="AP668" s="562" t="s">
        <v>978</v>
      </c>
    </row>
    <row r="669" spans="1:42" s="562" customFormat="1" ht="12" x14ac:dyDescent="0.25">
      <c r="A669" s="562" t="s">
        <v>2025</v>
      </c>
      <c r="B669" s="562" t="s">
        <v>2026</v>
      </c>
      <c r="C669" s="562">
        <v>1</v>
      </c>
      <c r="D669" s="562" t="s">
        <v>30</v>
      </c>
      <c r="E669" s="562" t="s">
        <v>958</v>
      </c>
      <c r="F669" s="562" t="s">
        <v>959</v>
      </c>
      <c r="G669" s="562" t="s">
        <v>973</v>
      </c>
      <c r="H669" s="562" t="s">
        <v>974</v>
      </c>
      <c r="I669" s="562" t="s">
        <v>975</v>
      </c>
      <c r="J669" s="562" t="s">
        <v>4998</v>
      </c>
      <c r="K669" s="562" t="s">
        <v>976</v>
      </c>
      <c r="L669" s="562" t="s">
        <v>964</v>
      </c>
      <c r="M669" s="562" t="s">
        <v>970</v>
      </c>
      <c r="N669" s="562">
        <v>1</v>
      </c>
      <c r="O669" s="562">
        <v>1</v>
      </c>
      <c r="P669" s="562">
        <v>1</v>
      </c>
      <c r="Q669" s="562">
        <v>1</v>
      </c>
      <c r="R669" s="562">
        <v>1</v>
      </c>
      <c r="S669" s="562">
        <v>1</v>
      </c>
      <c r="T669" s="562">
        <v>0</v>
      </c>
      <c r="U669" s="562">
        <v>0</v>
      </c>
      <c r="V669" s="562">
        <v>0</v>
      </c>
      <c r="W669" s="563">
        <v>314070.59999999998</v>
      </c>
      <c r="X669" s="563">
        <v>0</v>
      </c>
      <c r="Y669" s="563">
        <v>0</v>
      </c>
      <c r="Z669" s="563">
        <v>0</v>
      </c>
      <c r="AA669" s="563">
        <v>0</v>
      </c>
      <c r="AB669" s="563">
        <v>0</v>
      </c>
      <c r="AC669" s="563">
        <v>0</v>
      </c>
      <c r="AD669" s="563"/>
      <c r="AE669" s="563">
        <v>314070.59999999998</v>
      </c>
      <c r="AF669" s="564">
        <v>44291</v>
      </c>
      <c r="AG669" s="564">
        <v>46117</v>
      </c>
      <c r="AH669" s="563">
        <v>314070.59999999998</v>
      </c>
      <c r="AI669" s="565">
        <f t="shared" si="21"/>
        <v>9.8630136986301367E-2</v>
      </c>
      <c r="AJ669" s="565">
        <v>3.0027397260274</v>
      </c>
      <c r="AK669" s="566">
        <v>7.1300000000000002E-2</v>
      </c>
      <c r="AL669" s="567">
        <f t="shared" si="22"/>
        <v>9.8630136986301367E-2</v>
      </c>
      <c r="AM669" s="567">
        <v>3.0027397260274</v>
      </c>
      <c r="AN669" s="568">
        <v>7.1300000000000002E-2</v>
      </c>
      <c r="AO669" s="562" t="s">
        <v>977</v>
      </c>
      <c r="AP669" s="562" t="s">
        <v>978</v>
      </c>
    </row>
    <row r="670" spans="1:42" s="562" customFormat="1" ht="12" x14ac:dyDescent="0.25">
      <c r="A670" s="562" t="s">
        <v>2048</v>
      </c>
      <c r="B670" s="562" t="s">
        <v>2049</v>
      </c>
      <c r="C670" s="562">
        <v>1</v>
      </c>
      <c r="D670" s="562" t="s">
        <v>30</v>
      </c>
      <c r="E670" s="562" t="s">
        <v>958</v>
      </c>
      <c r="F670" s="562" t="s">
        <v>959</v>
      </c>
      <c r="G670" s="562" t="s">
        <v>973</v>
      </c>
      <c r="H670" s="562" t="s">
        <v>974</v>
      </c>
      <c r="I670" s="562" t="s">
        <v>975</v>
      </c>
      <c r="J670" s="562" t="s">
        <v>4998</v>
      </c>
      <c r="K670" s="562" t="s">
        <v>976</v>
      </c>
      <c r="L670" s="562" t="s">
        <v>964</v>
      </c>
      <c r="M670" s="562" t="s">
        <v>970</v>
      </c>
      <c r="N670" s="562">
        <v>1</v>
      </c>
      <c r="O670" s="562">
        <v>1</v>
      </c>
      <c r="P670" s="562">
        <v>1</v>
      </c>
      <c r="Q670" s="562">
        <v>1</v>
      </c>
      <c r="R670" s="562">
        <v>1</v>
      </c>
      <c r="S670" s="562">
        <v>1</v>
      </c>
      <c r="T670" s="562">
        <v>0</v>
      </c>
      <c r="U670" s="562">
        <v>0</v>
      </c>
      <c r="V670" s="562">
        <v>0</v>
      </c>
      <c r="W670" s="563">
        <v>546305.76</v>
      </c>
      <c r="X670" s="563">
        <v>0</v>
      </c>
      <c r="Y670" s="563">
        <v>0</v>
      </c>
      <c r="Z670" s="563">
        <v>0</v>
      </c>
      <c r="AA670" s="563">
        <v>0</v>
      </c>
      <c r="AB670" s="563">
        <v>0</v>
      </c>
      <c r="AC670" s="563">
        <v>0</v>
      </c>
      <c r="AD670" s="563"/>
      <c r="AE670" s="563">
        <v>546305.76</v>
      </c>
      <c r="AF670" s="564">
        <v>44291</v>
      </c>
      <c r="AG670" s="564">
        <v>46117</v>
      </c>
      <c r="AH670" s="563">
        <v>546305.76</v>
      </c>
      <c r="AI670" s="565">
        <f t="shared" si="21"/>
        <v>9.8630136986301367E-2</v>
      </c>
      <c r="AJ670" s="565">
        <v>5.0027397260274</v>
      </c>
      <c r="AK670" s="566">
        <v>7.1300000000000002E-2</v>
      </c>
      <c r="AL670" s="567">
        <f t="shared" si="22"/>
        <v>9.8630136986301367E-2</v>
      </c>
      <c r="AM670" s="567">
        <v>5.0027397260274</v>
      </c>
      <c r="AN670" s="568">
        <v>7.1300000000000002E-2</v>
      </c>
      <c r="AO670" s="562" t="s">
        <v>977</v>
      </c>
      <c r="AP670" s="562" t="s">
        <v>978</v>
      </c>
    </row>
    <row r="671" spans="1:42" s="562" customFormat="1" ht="12" x14ac:dyDescent="0.25">
      <c r="A671" s="562" t="s">
        <v>2038</v>
      </c>
      <c r="B671" s="562" t="s">
        <v>2039</v>
      </c>
      <c r="C671" s="562">
        <v>1</v>
      </c>
      <c r="D671" s="562" t="s">
        <v>30</v>
      </c>
      <c r="E671" s="562" t="s">
        <v>958</v>
      </c>
      <c r="F671" s="562" t="s">
        <v>959</v>
      </c>
      <c r="G671" s="562" t="s">
        <v>973</v>
      </c>
      <c r="H671" s="562" t="s">
        <v>974</v>
      </c>
      <c r="I671" s="562" t="s">
        <v>975</v>
      </c>
      <c r="J671" s="562" t="s">
        <v>4998</v>
      </c>
      <c r="K671" s="562" t="s">
        <v>976</v>
      </c>
      <c r="L671" s="562" t="s">
        <v>964</v>
      </c>
      <c r="M671" s="562" t="s">
        <v>970</v>
      </c>
      <c r="N671" s="562">
        <v>1</v>
      </c>
      <c r="O671" s="562">
        <v>1</v>
      </c>
      <c r="P671" s="562">
        <v>1</v>
      </c>
      <c r="Q671" s="562">
        <v>1</v>
      </c>
      <c r="R671" s="562">
        <v>1</v>
      </c>
      <c r="S671" s="562">
        <v>1</v>
      </c>
      <c r="T671" s="562">
        <v>0</v>
      </c>
      <c r="U671" s="562">
        <v>0</v>
      </c>
      <c r="V671" s="562">
        <v>0</v>
      </c>
      <c r="W671" s="563">
        <v>125255.29</v>
      </c>
      <c r="X671" s="563">
        <v>0</v>
      </c>
      <c r="Y671" s="563">
        <v>0</v>
      </c>
      <c r="Z671" s="563">
        <v>0</v>
      </c>
      <c r="AA671" s="563">
        <v>0</v>
      </c>
      <c r="AB671" s="563">
        <v>0</v>
      </c>
      <c r="AC671" s="563">
        <v>0</v>
      </c>
      <c r="AD671" s="563"/>
      <c r="AE671" s="563">
        <v>125255.29</v>
      </c>
      <c r="AF671" s="564">
        <v>44291</v>
      </c>
      <c r="AG671" s="564">
        <v>46117</v>
      </c>
      <c r="AH671" s="563">
        <v>125255.29</v>
      </c>
      <c r="AI671" s="565">
        <f t="shared" si="21"/>
        <v>9.8630136986301367E-2</v>
      </c>
      <c r="AJ671" s="565">
        <v>5.0027397260274</v>
      </c>
      <c r="AK671" s="566">
        <v>7.1300000000000002E-2</v>
      </c>
      <c r="AL671" s="567">
        <f t="shared" si="22"/>
        <v>9.8630136986301367E-2</v>
      </c>
      <c r="AM671" s="567">
        <v>5.0027397260274</v>
      </c>
      <c r="AN671" s="568">
        <v>7.1300000000000002E-2</v>
      </c>
      <c r="AO671" s="562" t="s">
        <v>977</v>
      </c>
      <c r="AP671" s="562" t="s">
        <v>978</v>
      </c>
    </row>
    <row r="672" spans="1:42" s="562" customFormat="1" ht="12" x14ac:dyDescent="0.25">
      <c r="A672" s="562" t="s">
        <v>2029</v>
      </c>
      <c r="B672" s="562" t="s">
        <v>2030</v>
      </c>
      <c r="C672" s="562">
        <v>1</v>
      </c>
      <c r="D672" s="562" t="s">
        <v>30</v>
      </c>
      <c r="E672" s="562" t="s">
        <v>958</v>
      </c>
      <c r="F672" s="562" t="s">
        <v>959</v>
      </c>
      <c r="G672" s="562" t="s">
        <v>973</v>
      </c>
      <c r="H672" s="562" t="s">
        <v>974</v>
      </c>
      <c r="I672" s="562" t="s">
        <v>975</v>
      </c>
      <c r="J672" s="562" t="s">
        <v>4998</v>
      </c>
      <c r="K672" s="562" t="s">
        <v>976</v>
      </c>
      <c r="L672" s="562" t="s">
        <v>964</v>
      </c>
      <c r="M672" s="562" t="s">
        <v>970</v>
      </c>
      <c r="N672" s="562">
        <v>1</v>
      </c>
      <c r="O672" s="562">
        <v>1</v>
      </c>
      <c r="P672" s="562">
        <v>1</v>
      </c>
      <c r="Q672" s="562">
        <v>1</v>
      </c>
      <c r="R672" s="562">
        <v>1</v>
      </c>
      <c r="S672" s="562">
        <v>1</v>
      </c>
      <c r="T672" s="562">
        <v>0</v>
      </c>
      <c r="U672" s="562">
        <v>0</v>
      </c>
      <c r="V672" s="562">
        <v>0</v>
      </c>
      <c r="W672" s="563">
        <v>8906.68</v>
      </c>
      <c r="X672" s="563">
        <v>0</v>
      </c>
      <c r="Y672" s="563">
        <v>0</v>
      </c>
      <c r="Z672" s="563">
        <v>0</v>
      </c>
      <c r="AA672" s="563">
        <v>0</v>
      </c>
      <c r="AB672" s="563">
        <v>0</v>
      </c>
      <c r="AC672" s="563">
        <v>0</v>
      </c>
      <c r="AD672" s="563"/>
      <c r="AE672" s="563">
        <v>8906.68</v>
      </c>
      <c r="AF672" s="564">
        <v>44291</v>
      </c>
      <c r="AG672" s="564">
        <v>46117</v>
      </c>
      <c r="AH672" s="563">
        <v>8906.68</v>
      </c>
      <c r="AI672" s="565">
        <f t="shared" si="21"/>
        <v>9.8630136986301367E-2</v>
      </c>
      <c r="AJ672" s="565">
        <v>5.0027397260274</v>
      </c>
      <c r="AK672" s="566">
        <v>7.1300000000000002E-2</v>
      </c>
      <c r="AL672" s="567">
        <f t="shared" si="22"/>
        <v>9.8630136986301367E-2</v>
      </c>
      <c r="AM672" s="567">
        <v>5.0027397260274</v>
      </c>
      <c r="AN672" s="568">
        <v>7.1300000000000002E-2</v>
      </c>
      <c r="AO672" s="562" t="s">
        <v>977</v>
      </c>
      <c r="AP672" s="562" t="s">
        <v>978</v>
      </c>
    </row>
    <row r="673" spans="1:42" s="562" customFormat="1" ht="12" x14ac:dyDescent="0.25">
      <c r="A673" s="562" t="s">
        <v>2040</v>
      </c>
      <c r="B673" s="562" t="s">
        <v>2041</v>
      </c>
      <c r="C673" s="562">
        <v>1</v>
      </c>
      <c r="D673" s="562" t="s">
        <v>30</v>
      </c>
      <c r="E673" s="562" t="s">
        <v>958</v>
      </c>
      <c r="F673" s="562" t="s">
        <v>959</v>
      </c>
      <c r="G673" s="562" t="s">
        <v>973</v>
      </c>
      <c r="H673" s="562" t="s">
        <v>974</v>
      </c>
      <c r="I673" s="562" t="s">
        <v>975</v>
      </c>
      <c r="J673" s="562" t="s">
        <v>4998</v>
      </c>
      <c r="K673" s="562" t="s">
        <v>976</v>
      </c>
      <c r="L673" s="562" t="s">
        <v>964</v>
      </c>
      <c r="M673" s="562" t="s">
        <v>970</v>
      </c>
      <c r="N673" s="562">
        <v>1</v>
      </c>
      <c r="O673" s="562">
        <v>1</v>
      </c>
      <c r="P673" s="562">
        <v>1</v>
      </c>
      <c r="Q673" s="562">
        <v>1</v>
      </c>
      <c r="R673" s="562">
        <v>1</v>
      </c>
      <c r="S673" s="562">
        <v>1</v>
      </c>
      <c r="T673" s="562">
        <v>0</v>
      </c>
      <c r="U673" s="562">
        <v>0</v>
      </c>
      <c r="V673" s="562">
        <v>0</v>
      </c>
      <c r="W673" s="563">
        <v>761638.71</v>
      </c>
      <c r="X673" s="563">
        <v>0</v>
      </c>
      <c r="Y673" s="563">
        <v>0</v>
      </c>
      <c r="Z673" s="563">
        <v>0</v>
      </c>
      <c r="AA673" s="563">
        <v>0</v>
      </c>
      <c r="AB673" s="563">
        <v>0</v>
      </c>
      <c r="AC673" s="563">
        <v>0</v>
      </c>
      <c r="AD673" s="563"/>
      <c r="AE673" s="563">
        <v>761638.71</v>
      </c>
      <c r="AF673" s="564">
        <v>44291</v>
      </c>
      <c r="AG673" s="564">
        <v>46117</v>
      </c>
      <c r="AH673" s="563">
        <v>761638.71</v>
      </c>
      <c r="AI673" s="565">
        <f t="shared" si="21"/>
        <v>9.8630136986301367E-2</v>
      </c>
      <c r="AJ673" s="565">
        <v>5.0027397260274</v>
      </c>
      <c r="AK673" s="566">
        <v>7.1300000000000002E-2</v>
      </c>
      <c r="AL673" s="567">
        <f t="shared" si="22"/>
        <v>9.8630136986301367E-2</v>
      </c>
      <c r="AM673" s="567">
        <v>5.0027397260274</v>
      </c>
      <c r="AN673" s="568">
        <v>7.1300000000000002E-2</v>
      </c>
      <c r="AO673" s="562" t="s">
        <v>977</v>
      </c>
      <c r="AP673" s="562" t="s">
        <v>978</v>
      </c>
    </row>
    <row r="674" spans="1:42" s="562" customFormat="1" ht="12" x14ac:dyDescent="0.25">
      <c r="A674" s="562" t="s">
        <v>2050</v>
      </c>
      <c r="B674" s="562" t="s">
        <v>2051</v>
      </c>
      <c r="C674" s="562">
        <v>1</v>
      </c>
      <c r="D674" s="562" t="s">
        <v>30</v>
      </c>
      <c r="E674" s="562" t="s">
        <v>958</v>
      </c>
      <c r="F674" s="562" t="s">
        <v>959</v>
      </c>
      <c r="G674" s="562" t="s">
        <v>973</v>
      </c>
      <c r="H674" s="562" t="s">
        <v>974</v>
      </c>
      <c r="I674" s="562" t="s">
        <v>975</v>
      </c>
      <c r="J674" s="562" t="s">
        <v>4998</v>
      </c>
      <c r="K674" s="562" t="s">
        <v>976</v>
      </c>
      <c r="L674" s="562" t="s">
        <v>964</v>
      </c>
      <c r="M674" s="562" t="s">
        <v>970</v>
      </c>
      <c r="N674" s="562">
        <v>1</v>
      </c>
      <c r="O674" s="562">
        <v>1</v>
      </c>
      <c r="P674" s="562">
        <v>1</v>
      </c>
      <c r="Q674" s="562">
        <v>1</v>
      </c>
      <c r="R674" s="562">
        <v>1</v>
      </c>
      <c r="S674" s="562">
        <v>1</v>
      </c>
      <c r="T674" s="562">
        <v>0</v>
      </c>
      <c r="U674" s="562">
        <v>0</v>
      </c>
      <c r="V674" s="562">
        <v>0</v>
      </c>
      <c r="W674" s="563">
        <v>428350.51</v>
      </c>
      <c r="X674" s="563">
        <v>0</v>
      </c>
      <c r="Y674" s="563">
        <v>0</v>
      </c>
      <c r="Z674" s="563">
        <v>0</v>
      </c>
      <c r="AA674" s="563">
        <v>0</v>
      </c>
      <c r="AB674" s="563">
        <v>0</v>
      </c>
      <c r="AC674" s="563">
        <v>0</v>
      </c>
      <c r="AD674" s="563"/>
      <c r="AE674" s="563">
        <v>428350.51</v>
      </c>
      <c r="AF674" s="564">
        <v>44291</v>
      </c>
      <c r="AG674" s="564">
        <v>46117</v>
      </c>
      <c r="AH674" s="563">
        <v>428350.51</v>
      </c>
      <c r="AI674" s="565">
        <f t="shared" si="21"/>
        <v>9.8630136986301367E-2</v>
      </c>
      <c r="AJ674" s="565">
        <v>5.0027397260274</v>
      </c>
      <c r="AK674" s="566">
        <v>7.1300000000000002E-2</v>
      </c>
      <c r="AL674" s="567">
        <f t="shared" si="22"/>
        <v>9.8630136986301367E-2</v>
      </c>
      <c r="AM674" s="567">
        <v>5.0027397260274</v>
      </c>
      <c r="AN674" s="568">
        <v>7.1300000000000002E-2</v>
      </c>
      <c r="AO674" s="562" t="s">
        <v>977</v>
      </c>
      <c r="AP674" s="562" t="s">
        <v>978</v>
      </c>
    </row>
    <row r="675" spans="1:42" s="562" customFormat="1" ht="12" x14ac:dyDescent="0.25">
      <c r="A675" s="562" t="s">
        <v>2031</v>
      </c>
      <c r="B675" s="562" t="s">
        <v>2032</v>
      </c>
      <c r="C675" s="562">
        <v>1</v>
      </c>
      <c r="D675" s="562" t="s">
        <v>30</v>
      </c>
      <c r="E675" s="562" t="s">
        <v>958</v>
      </c>
      <c r="F675" s="562" t="s">
        <v>959</v>
      </c>
      <c r="G675" s="562" t="s">
        <v>973</v>
      </c>
      <c r="H675" s="562" t="s">
        <v>974</v>
      </c>
      <c r="I675" s="562" t="s">
        <v>975</v>
      </c>
      <c r="J675" s="562" t="s">
        <v>4998</v>
      </c>
      <c r="K675" s="562" t="s">
        <v>976</v>
      </c>
      <c r="L675" s="562" t="s">
        <v>964</v>
      </c>
      <c r="M675" s="562" t="s">
        <v>970</v>
      </c>
      <c r="N675" s="562">
        <v>1</v>
      </c>
      <c r="O675" s="562">
        <v>1</v>
      </c>
      <c r="P675" s="562">
        <v>1</v>
      </c>
      <c r="Q675" s="562">
        <v>1</v>
      </c>
      <c r="R675" s="562">
        <v>1</v>
      </c>
      <c r="S675" s="562">
        <v>1</v>
      </c>
      <c r="T675" s="562">
        <v>0</v>
      </c>
      <c r="U675" s="562">
        <v>0</v>
      </c>
      <c r="V675" s="562">
        <v>0</v>
      </c>
      <c r="W675" s="563">
        <v>1410648.09</v>
      </c>
      <c r="X675" s="563">
        <v>0</v>
      </c>
      <c r="Y675" s="563">
        <v>0</v>
      </c>
      <c r="Z675" s="563">
        <v>0</v>
      </c>
      <c r="AA675" s="563">
        <v>0</v>
      </c>
      <c r="AB675" s="563">
        <v>0</v>
      </c>
      <c r="AC675" s="563">
        <v>0</v>
      </c>
      <c r="AD675" s="563"/>
      <c r="AE675" s="563">
        <v>1410648.09</v>
      </c>
      <c r="AF675" s="564">
        <v>44291</v>
      </c>
      <c r="AG675" s="564">
        <v>46117</v>
      </c>
      <c r="AH675" s="563">
        <v>1410648.09</v>
      </c>
      <c r="AI675" s="565">
        <f t="shared" si="21"/>
        <v>9.8630136986301367E-2</v>
      </c>
      <c r="AJ675" s="565">
        <v>5.0027397260274</v>
      </c>
      <c r="AK675" s="566">
        <v>7.1300000000000002E-2</v>
      </c>
      <c r="AL675" s="567">
        <f t="shared" si="22"/>
        <v>9.8630136986301367E-2</v>
      </c>
      <c r="AM675" s="567">
        <v>5.0027397260274</v>
      </c>
      <c r="AN675" s="568">
        <v>7.1300000000000002E-2</v>
      </c>
      <c r="AO675" s="562" t="s">
        <v>977</v>
      </c>
      <c r="AP675" s="562" t="s">
        <v>978</v>
      </c>
    </row>
    <row r="676" spans="1:42" s="562" customFormat="1" ht="12" x14ac:dyDescent="0.25">
      <c r="A676" s="562" t="s">
        <v>2033</v>
      </c>
      <c r="B676" s="562" t="s">
        <v>2034</v>
      </c>
      <c r="C676" s="562">
        <v>1</v>
      </c>
      <c r="D676" s="562" t="s">
        <v>30</v>
      </c>
      <c r="E676" s="562" t="s">
        <v>958</v>
      </c>
      <c r="F676" s="562" t="s">
        <v>959</v>
      </c>
      <c r="G676" s="562" t="s">
        <v>973</v>
      </c>
      <c r="H676" s="562" t="s">
        <v>974</v>
      </c>
      <c r="I676" s="562" t="s">
        <v>975</v>
      </c>
      <c r="J676" s="562" t="s">
        <v>4998</v>
      </c>
      <c r="K676" s="562" t="s">
        <v>976</v>
      </c>
      <c r="L676" s="562" t="s">
        <v>964</v>
      </c>
      <c r="M676" s="562" t="s">
        <v>970</v>
      </c>
      <c r="N676" s="562">
        <v>1</v>
      </c>
      <c r="O676" s="562">
        <v>1</v>
      </c>
      <c r="P676" s="562">
        <v>1</v>
      </c>
      <c r="Q676" s="562">
        <v>1</v>
      </c>
      <c r="R676" s="562">
        <v>1</v>
      </c>
      <c r="S676" s="562">
        <v>1</v>
      </c>
      <c r="T676" s="562">
        <v>0</v>
      </c>
      <c r="U676" s="562">
        <v>0</v>
      </c>
      <c r="V676" s="562">
        <v>0</v>
      </c>
      <c r="W676" s="563">
        <v>536242.06999999995</v>
      </c>
      <c r="X676" s="563">
        <v>0</v>
      </c>
      <c r="Y676" s="563">
        <v>0</v>
      </c>
      <c r="Z676" s="563">
        <v>0</v>
      </c>
      <c r="AA676" s="563">
        <v>0</v>
      </c>
      <c r="AB676" s="563">
        <v>0</v>
      </c>
      <c r="AC676" s="563">
        <v>0</v>
      </c>
      <c r="AD676" s="563"/>
      <c r="AE676" s="563">
        <v>536242.06999999995</v>
      </c>
      <c r="AF676" s="564">
        <v>44291</v>
      </c>
      <c r="AG676" s="564">
        <v>46117</v>
      </c>
      <c r="AH676" s="563">
        <v>536242.06999999995</v>
      </c>
      <c r="AI676" s="565">
        <f t="shared" si="21"/>
        <v>9.8630136986301367E-2</v>
      </c>
      <c r="AJ676" s="565">
        <v>5.0027397260274</v>
      </c>
      <c r="AK676" s="566">
        <v>7.1300000000000002E-2</v>
      </c>
      <c r="AL676" s="567">
        <f t="shared" si="22"/>
        <v>9.8630136986301367E-2</v>
      </c>
      <c r="AM676" s="567">
        <v>5.0027397260274</v>
      </c>
      <c r="AN676" s="568">
        <v>7.1300000000000002E-2</v>
      </c>
      <c r="AO676" s="562" t="s">
        <v>977</v>
      </c>
      <c r="AP676" s="562" t="s">
        <v>978</v>
      </c>
    </row>
    <row r="677" spans="1:42" s="562" customFormat="1" ht="12" x14ac:dyDescent="0.25">
      <c r="A677" s="562" t="s">
        <v>2042</v>
      </c>
      <c r="B677" s="562" t="s">
        <v>2043</v>
      </c>
      <c r="C677" s="562">
        <v>1</v>
      </c>
      <c r="D677" s="562" t="s">
        <v>30</v>
      </c>
      <c r="E677" s="562" t="s">
        <v>958</v>
      </c>
      <c r="F677" s="562" t="s">
        <v>959</v>
      </c>
      <c r="G677" s="562" t="s">
        <v>973</v>
      </c>
      <c r="H677" s="562" t="s">
        <v>974</v>
      </c>
      <c r="I677" s="562" t="s">
        <v>975</v>
      </c>
      <c r="J677" s="562" t="s">
        <v>4998</v>
      </c>
      <c r="K677" s="562" t="s">
        <v>976</v>
      </c>
      <c r="L677" s="562" t="s">
        <v>964</v>
      </c>
      <c r="M677" s="562" t="s">
        <v>970</v>
      </c>
      <c r="N677" s="562">
        <v>1</v>
      </c>
      <c r="O677" s="562">
        <v>1</v>
      </c>
      <c r="P677" s="562">
        <v>1</v>
      </c>
      <c r="Q677" s="562">
        <v>1</v>
      </c>
      <c r="R677" s="562">
        <v>1</v>
      </c>
      <c r="S677" s="562">
        <v>1</v>
      </c>
      <c r="T677" s="562">
        <v>0</v>
      </c>
      <c r="U677" s="562">
        <v>0</v>
      </c>
      <c r="V677" s="562">
        <v>0</v>
      </c>
      <c r="W677" s="563">
        <v>41874.61</v>
      </c>
      <c r="X677" s="563">
        <v>0</v>
      </c>
      <c r="Y677" s="563">
        <v>0</v>
      </c>
      <c r="Z677" s="563">
        <v>0</v>
      </c>
      <c r="AA677" s="563">
        <v>0</v>
      </c>
      <c r="AB677" s="563">
        <v>0</v>
      </c>
      <c r="AC677" s="563">
        <v>0</v>
      </c>
      <c r="AD677" s="563"/>
      <c r="AE677" s="563">
        <v>41874.61</v>
      </c>
      <c r="AF677" s="564">
        <v>44291</v>
      </c>
      <c r="AG677" s="564">
        <v>46117</v>
      </c>
      <c r="AH677" s="563">
        <v>41874.61</v>
      </c>
      <c r="AI677" s="565">
        <f t="shared" si="21"/>
        <v>9.8630136986301367E-2</v>
      </c>
      <c r="AJ677" s="565">
        <v>5.0027397260274</v>
      </c>
      <c r="AK677" s="566">
        <v>7.1300000000000002E-2</v>
      </c>
      <c r="AL677" s="567">
        <f t="shared" si="22"/>
        <v>9.8630136986301367E-2</v>
      </c>
      <c r="AM677" s="567">
        <v>5.0027397260274</v>
      </c>
      <c r="AN677" s="568">
        <v>7.1300000000000002E-2</v>
      </c>
      <c r="AO677" s="562" t="s">
        <v>977</v>
      </c>
      <c r="AP677" s="562" t="s">
        <v>978</v>
      </c>
    </row>
    <row r="678" spans="1:42" s="562" customFormat="1" ht="12" x14ac:dyDescent="0.25">
      <c r="A678" s="562" t="s">
        <v>2044</v>
      </c>
      <c r="B678" s="562" t="s">
        <v>2045</v>
      </c>
      <c r="C678" s="562">
        <v>1</v>
      </c>
      <c r="D678" s="562" t="s">
        <v>30</v>
      </c>
      <c r="E678" s="562" t="s">
        <v>958</v>
      </c>
      <c r="F678" s="562" t="s">
        <v>959</v>
      </c>
      <c r="G678" s="562" t="s">
        <v>973</v>
      </c>
      <c r="H678" s="562" t="s">
        <v>974</v>
      </c>
      <c r="I678" s="562" t="s">
        <v>975</v>
      </c>
      <c r="J678" s="562" t="s">
        <v>4998</v>
      </c>
      <c r="K678" s="562" t="s">
        <v>976</v>
      </c>
      <c r="L678" s="562" t="s">
        <v>964</v>
      </c>
      <c r="M678" s="562" t="s">
        <v>970</v>
      </c>
      <c r="N678" s="562">
        <v>1</v>
      </c>
      <c r="O678" s="562">
        <v>1</v>
      </c>
      <c r="P678" s="562">
        <v>1</v>
      </c>
      <c r="Q678" s="562">
        <v>1</v>
      </c>
      <c r="R678" s="562">
        <v>1</v>
      </c>
      <c r="S678" s="562">
        <v>1</v>
      </c>
      <c r="T678" s="562">
        <v>0</v>
      </c>
      <c r="U678" s="562">
        <v>0</v>
      </c>
      <c r="V678" s="562">
        <v>0</v>
      </c>
      <c r="W678" s="563">
        <v>77561</v>
      </c>
      <c r="X678" s="563">
        <v>0</v>
      </c>
      <c r="Y678" s="563">
        <v>0</v>
      </c>
      <c r="Z678" s="563">
        <v>0</v>
      </c>
      <c r="AA678" s="563">
        <v>0</v>
      </c>
      <c r="AB678" s="563">
        <v>0</v>
      </c>
      <c r="AC678" s="563">
        <v>0</v>
      </c>
      <c r="AD678" s="563"/>
      <c r="AE678" s="563">
        <v>77561</v>
      </c>
      <c r="AF678" s="564">
        <v>44291</v>
      </c>
      <c r="AG678" s="564">
        <v>46117</v>
      </c>
      <c r="AH678" s="563">
        <v>77561</v>
      </c>
      <c r="AI678" s="565">
        <f t="shared" si="21"/>
        <v>9.8630136986301367E-2</v>
      </c>
      <c r="AJ678" s="565">
        <v>5.0027397260274</v>
      </c>
      <c r="AK678" s="566">
        <v>7.1300000000000002E-2</v>
      </c>
      <c r="AL678" s="567">
        <f t="shared" si="22"/>
        <v>9.8630136986301367E-2</v>
      </c>
      <c r="AM678" s="567">
        <v>5.0027397260274</v>
      </c>
      <c r="AN678" s="568">
        <v>7.1300000000000002E-2</v>
      </c>
      <c r="AO678" s="562" t="s">
        <v>977</v>
      </c>
      <c r="AP678" s="562" t="s">
        <v>978</v>
      </c>
    </row>
    <row r="679" spans="1:42" s="562" customFormat="1" ht="12" x14ac:dyDescent="0.25">
      <c r="A679" s="562" t="s">
        <v>2052</v>
      </c>
      <c r="B679" s="562" t="s">
        <v>2053</v>
      </c>
      <c r="C679" s="562">
        <v>1</v>
      </c>
      <c r="D679" s="562" t="s">
        <v>30</v>
      </c>
      <c r="E679" s="562" t="s">
        <v>958</v>
      </c>
      <c r="F679" s="562" t="s">
        <v>959</v>
      </c>
      <c r="G679" s="562" t="s">
        <v>973</v>
      </c>
      <c r="H679" s="562" t="s">
        <v>974</v>
      </c>
      <c r="I679" s="562" t="s">
        <v>975</v>
      </c>
      <c r="J679" s="562" t="s">
        <v>4998</v>
      </c>
      <c r="K679" s="562" t="s">
        <v>976</v>
      </c>
      <c r="L679" s="562" t="s">
        <v>964</v>
      </c>
      <c r="M679" s="562" t="s">
        <v>970</v>
      </c>
      <c r="N679" s="562">
        <v>1</v>
      </c>
      <c r="O679" s="562">
        <v>1</v>
      </c>
      <c r="P679" s="562">
        <v>1</v>
      </c>
      <c r="Q679" s="562">
        <v>1</v>
      </c>
      <c r="R679" s="562">
        <v>1</v>
      </c>
      <c r="S679" s="562">
        <v>1</v>
      </c>
      <c r="T679" s="562">
        <v>0</v>
      </c>
      <c r="U679" s="562">
        <v>0</v>
      </c>
      <c r="V679" s="562">
        <v>0</v>
      </c>
      <c r="W679" s="563">
        <v>390992.09</v>
      </c>
      <c r="X679" s="563">
        <v>0</v>
      </c>
      <c r="Y679" s="563">
        <v>0</v>
      </c>
      <c r="Z679" s="563">
        <v>0</v>
      </c>
      <c r="AA679" s="563">
        <v>0</v>
      </c>
      <c r="AB679" s="563">
        <v>0</v>
      </c>
      <c r="AC679" s="563">
        <v>0</v>
      </c>
      <c r="AD679" s="563"/>
      <c r="AE679" s="563">
        <v>390992.09</v>
      </c>
      <c r="AF679" s="564">
        <v>44291</v>
      </c>
      <c r="AG679" s="564">
        <v>46117</v>
      </c>
      <c r="AH679" s="563">
        <v>390992.09</v>
      </c>
      <c r="AI679" s="565">
        <f t="shared" si="21"/>
        <v>9.8630136986301367E-2</v>
      </c>
      <c r="AJ679" s="565">
        <v>5.0027397260274</v>
      </c>
      <c r="AK679" s="566">
        <v>7.1300000000000002E-2</v>
      </c>
      <c r="AL679" s="567">
        <f t="shared" si="22"/>
        <v>9.8630136986301367E-2</v>
      </c>
      <c r="AM679" s="567">
        <v>5.0027397260274</v>
      </c>
      <c r="AN679" s="568">
        <v>7.1300000000000002E-2</v>
      </c>
      <c r="AO679" s="562" t="s">
        <v>977</v>
      </c>
      <c r="AP679" s="562" t="s">
        <v>978</v>
      </c>
    </row>
    <row r="680" spans="1:42" s="562" customFormat="1" ht="12" x14ac:dyDescent="0.25">
      <c r="A680" s="562" t="s">
        <v>2054</v>
      </c>
      <c r="B680" s="562" t="s">
        <v>2055</v>
      </c>
      <c r="C680" s="562">
        <v>1</v>
      </c>
      <c r="D680" s="562" t="s">
        <v>30</v>
      </c>
      <c r="E680" s="562" t="s">
        <v>958</v>
      </c>
      <c r="F680" s="562" t="s">
        <v>959</v>
      </c>
      <c r="G680" s="562" t="s">
        <v>973</v>
      </c>
      <c r="H680" s="562" t="s">
        <v>974</v>
      </c>
      <c r="I680" s="562" t="s">
        <v>975</v>
      </c>
      <c r="J680" s="562" t="s">
        <v>4998</v>
      </c>
      <c r="K680" s="562" t="s">
        <v>976</v>
      </c>
      <c r="L680" s="562" t="s">
        <v>964</v>
      </c>
      <c r="M680" s="562" t="s">
        <v>970</v>
      </c>
      <c r="N680" s="562">
        <v>1</v>
      </c>
      <c r="O680" s="562">
        <v>1</v>
      </c>
      <c r="P680" s="562">
        <v>1</v>
      </c>
      <c r="Q680" s="562">
        <v>1</v>
      </c>
      <c r="R680" s="562">
        <v>1</v>
      </c>
      <c r="S680" s="562">
        <v>1</v>
      </c>
      <c r="T680" s="562">
        <v>0</v>
      </c>
      <c r="U680" s="562">
        <v>0</v>
      </c>
      <c r="V680" s="562">
        <v>0</v>
      </c>
      <c r="W680" s="563">
        <v>2428426</v>
      </c>
      <c r="X680" s="563">
        <v>0</v>
      </c>
      <c r="Y680" s="563">
        <v>0</v>
      </c>
      <c r="Z680" s="563">
        <v>0</v>
      </c>
      <c r="AA680" s="563">
        <v>0</v>
      </c>
      <c r="AB680" s="563">
        <v>0</v>
      </c>
      <c r="AC680" s="563">
        <v>0</v>
      </c>
      <c r="AD680" s="563"/>
      <c r="AE680" s="563">
        <v>2428426</v>
      </c>
      <c r="AF680" s="564">
        <v>44291</v>
      </c>
      <c r="AG680" s="564">
        <v>46117</v>
      </c>
      <c r="AH680" s="563">
        <v>2428426</v>
      </c>
      <c r="AI680" s="565">
        <f t="shared" si="21"/>
        <v>9.8630136986301367E-2</v>
      </c>
      <c r="AJ680" s="565">
        <v>5.0027397260274</v>
      </c>
      <c r="AK680" s="566">
        <v>7.1300000000000002E-2</v>
      </c>
      <c r="AL680" s="567">
        <f t="shared" si="22"/>
        <v>9.8630136986301367E-2</v>
      </c>
      <c r="AM680" s="567">
        <v>5.0027397260274</v>
      </c>
      <c r="AN680" s="568">
        <v>7.1300000000000002E-2</v>
      </c>
      <c r="AO680" s="562" t="s">
        <v>977</v>
      </c>
      <c r="AP680" s="562" t="s">
        <v>978</v>
      </c>
    </row>
    <row r="681" spans="1:42" s="562" customFormat="1" ht="12" x14ac:dyDescent="0.25">
      <c r="A681" s="562" t="s">
        <v>2046</v>
      </c>
      <c r="B681" s="562" t="s">
        <v>2047</v>
      </c>
      <c r="C681" s="562">
        <v>1</v>
      </c>
      <c r="D681" s="562" t="s">
        <v>30</v>
      </c>
      <c r="E681" s="562" t="s">
        <v>958</v>
      </c>
      <c r="F681" s="562" t="s">
        <v>959</v>
      </c>
      <c r="G681" s="562" t="s">
        <v>973</v>
      </c>
      <c r="H681" s="562" t="s">
        <v>974</v>
      </c>
      <c r="I681" s="562" t="s">
        <v>975</v>
      </c>
      <c r="J681" s="562" t="s">
        <v>4998</v>
      </c>
      <c r="K681" s="562" t="s">
        <v>976</v>
      </c>
      <c r="L681" s="562" t="s">
        <v>964</v>
      </c>
      <c r="M681" s="562" t="s">
        <v>970</v>
      </c>
      <c r="N681" s="562">
        <v>1</v>
      </c>
      <c r="O681" s="562">
        <v>1</v>
      </c>
      <c r="P681" s="562">
        <v>1</v>
      </c>
      <c r="Q681" s="562">
        <v>1</v>
      </c>
      <c r="R681" s="562">
        <v>1</v>
      </c>
      <c r="S681" s="562">
        <v>1</v>
      </c>
      <c r="T681" s="562">
        <v>0</v>
      </c>
      <c r="U681" s="562">
        <v>0</v>
      </c>
      <c r="V681" s="562">
        <v>0</v>
      </c>
      <c r="W681" s="563">
        <v>222412.32</v>
      </c>
      <c r="X681" s="563">
        <v>0</v>
      </c>
      <c r="Y681" s="563">
        <v>0</v>
      </c>
      <c r="Z681" s="563">
        <v>0</v>
      </c>
      <c r="AA681" s="563">
        <v>0</v>
      </c>
      <c r="AB681" s="563">
        <v>0</v>
      </c>
      <c r="AC681" s="563">
        <v>0</v>
      </c>
      <c r="AD681" s="563"/>
      <c r="AE681" s="563">
        <v>222412.32</v>
      </c>
      <c r="AF681" s="564">
        <v>44291</v>
      </c>
      <c r="AG681" s="564">
        <v>46117</v>
      </c>
      <c r="AH681" s="563">
        <v>222412.32</v>
      </c>
      <c r="AI681" s="565">
        <f t="shared" si="21"/>
        <v>9.8630136986301367E-2</v>
      </c>
      <c r="AJ681" s="565">
        <v>5.0027397260274</v>
      </c>
      <c r="AK681" s="566">
        <v>7.1300000000000002E-2</v>
      </c>
      <c r="AL681" s="567">
        <f t="shared" si="22"/>
        <v>9.8630136986301367E-2</v>
      </c>
      <c r="AM681" s="567">
        <v>5.0027397260274</v>
      </c>
      <c r="AN681" s="568">
        <v>7.1300000000000002E-2</v>
      </c>
      <c r="AO681" s="562" t="s">
        <v>977</v>
      </c>
      <c r="AP681" s="562" t="s">
        <v>978</v>
      </c>
    </row>
    <row r="682" spans="1:42" s="562" customFormat="1" ht="12" x14ac:dyDescent="0.25">
      <c r="A682" s="562" t="s">
        <v>2035</v>
      </c>
      <c r="B682" s="562" t="s">
        <v>2036</v>
      </c>
      <c r="C682" s="562">
        <v>1</v>
      </c>
      <c r="D682" s="562" t="s">
        <v>30</v>
      </c>
      <c r="E682" s="562" t="s">
        <v>958</v>
      </c>
      <c r="F682" s="562" t="s">
        <v>959</v>
      </c>
      <c r="G682" s="562" t="s">
        <v>2037</v>
      </c>
      <c r="H682" s="562" t="s">
        <v>1660</v>
      </c>
      <c r="I682" s="562" t="s">
        <v>1661</v>
      </c>
      <c r="J682" s="562" t="s">
        <v>1662</v>
      </c>
      <c r="K682" s="562" t="s">
        <v>2037</v>
      </c>
      <c r="L682" s="562" t="s">
        <v>964</v>
      </c>
      <c r="M682" s="562" t="s">
        <v>970</v>
      </c>
      <c r="N682" s="562">
        <v>1</v>
      </c>
      <c r="O682" s="562">
        <v>1</v>
      </c>
      <c r="P682" s="562">
        <v>1</v>
      </c>
      <c r="Q682" s="562">
        <v>0</v>
      </c>
      <c r="R682" s="562">
        <v>0</v>
      </c>
      <c r="S682" s="562">
        <v>1</v>
      </c>
      <c r="T682" s="562">
        <v>1</v>
      </c>
      <c r="U682" s="562">
        <v>1</v>
      </c>
      <c r="V682" s="562">
        <v>0</v>
      </c>
      <c r="W682" s="563">
        <v>19710609.879999999</v>
      </c>
      <c r="X682" s="563">
        <v>0</v>
      </c>
      <c r="Y682" s="563">
        <v>0</v>
      </c>
      <c r="Z682" s="563">
        <v>0</v>
      </c>
      <c r="AA682" s="563">
        <v>0</v>
      </c>
      <c r="AB682" s="563">
        <v>0</v>
      </c>
      <c r="AC682" s="563">
        <v>0</v>
      </c>
      <c r="AD682" s="563"/>
      <c r="AE682" s="563">
        <v>19710609.879999999</v>
      </c>
      <c r="AF682" s="564">
        <v>44291</v>
      </c>
      <c r="AG682" s="564">
        <v>46117</v>
      </c>
      <c r="AH682" s="563">
        <v>19710609.879999999</v>
      </c>
      <c r="AI682" s="565">
        <f t="shared" si="21"/>
        <v>9.8630136986301367E-2</v>
      </c>
      <c r="AJ682" s="565">
        <v>5.0027397260274</v>
      </c>
      <c r="AK682" s="566">
        <v>6.1699999999999998E-2</v>
      </c>
      <c r="AL682" s="567">
        <f t="shared" si="22"/>
        <v>9.8630136986301367E-2</v>
      </c>
      <c r="AM682" s="567">
        <v>5.0027397260274</v>
      </c>
      <c r="AN682" s="568">
        <v>6.1699999999999998E-2</v>
      </c>
      <c r="AO682" s="562" t="s">
        <v>977</v>
      </c>
      <c r="AP682" s="562" t="s">
        <v>978</v>
      </c>
    </row>
    <row r="683" spans="1:42" s="562" customFormat="1" ht="12" x14ac:dyDescent="0.25">
      <c r="A683" s="562" t="s">
        <v>2056</v>
      </c>
      <c r="B683" s="562" t="s">
        <v>2057</v>
      </c>
      <c r="C683" s="562">
        <v>1</v>
      </c>
      <c r="D683" s="562" t="s">
        <v>30</v>
      </c>
      <c r="E683" s="562" t="s">
        <v>958</v>
      </c>
      <c r="F683" s="562" t="s">
        <v>959</v>
      </c>
      <c r="G683" s="562" t="s">
        <v>973</v>
      </c>
      <c r="H683" s="562" t="s">
        <v>974</v>
      </c>
      <c r="I683" s="562" t="s">
        <v>975</v>
      </c>
      <c r="J683" s="562" t="s">
        <v>4998</v>
      </c>
      <c r="K683" s="562" t="s">
        <v>976</v>
      </c>
      <c r="L683" s="562" t="s">
        <v>964</v>
      </c>
      <c r="M683" s="562" t="s">
        <v>970</v>
      </c>
      <c r="N683" s="562">
        <v>1</v>
      </c>
      <c r="O683" s="562">
        <v>1</v>
      </c>
      <c r="P683" s="562">
        <v>1</v>
      </c>
      <c r="Q683" s="562">
        <v>1</v>
      </c>
      <c r="R683" s="562">
        <v>1</v>
      </c>
      <c r="S683" s="562">
        <v>1</v>
      </c>
      <c r="T683" s="562">
        <v>0</v>
      </c>
      <c r="U683" s="562">
        <v>0</v>
      </c>
      <c r="V683" s="562">
        <v>0</v>
      </c>
      <c r="W683" s="563">
        <v>239449.89</v>
      </c>
      <c r="X683" s="563">
        <v>0</v>
      </c>
      <c r="Y683" s="563">
        <v>0</v>
      </c>
      <c r="Z683" s="563">
        <v>0</v>
      </c>
      <c r="AA683" s="563">
        <v>0</v>
      </c>
      <c r="AB683" s="563">
        <v>0</v>
      </c>
      <c r="AC683" s="563">
        <v>0</v>
      </c>
      <c r="AD683" s="563"/>
      <c r="AE683" s="563">
        <v>239449.89</v>
      </c>
      <c r="AF683" s="564">
        <v>44291</v>
      </c>
      <c r="AG683" s="564">
        <v>46117</v>
      </c>
      <c r="AH683" s="563">
        <v>239449.89</v>
      </c>
      <c r="AI683" s="565">
        <f t="shared" si="21"/>
        <v>9.8630136986301367E-2</v>
      </c>
      <c r="AJ683" s="565">
        <v>5.0027397260274</v>
      </c>
      <c r="AK683" s="566">
        <v>7.1300000000000002E-2</v>
      </c>
      <c r="AL683" s="567">
        <f t="shared" si="22"/>
        <v>9.8630136986301367E-2</v>
      </c>
      <c r="AM683" s="567">
        <v>5.0027397260274</v>
      </c>
      <c r="AN683" s="568">
        <v>7.1300000000000002E-2</v>
      </c>
      <c r="AO683" s="562" t="s">
        <v>977</v>
      </c>
      <c r="AP683" s="562" t="s">
        <v>978</v>
      </c>
    </row>
    <row r="684" spans="1:42" s="562" customFormat="1" ht="12" x14ac:dyDescent="0.25">
      <c r="A684" s="562" t="s">
        <v>2058</v>
      </c>
      <c r="B684" s="562" t="s">
        <v>2059</v>
      </c>
      <c r="C684" s="562">
        <v>1</v>
      </c>
      <c r="D684" s="562" t="s">
        <v>30</v>
      </c>
      <c r="E684" s="562" t="s">
        <v>958</v>
      </c>
      <c r="F684" s="562" t="s">
        <v>959</v>
      </c>
      <c r="G684" s="562" t="s">
        <v>973</v>
      </c>
      <c r="H684" s="562" t="s">
        <v>974</v>
      </c>
      <c r="I684" s="562" t="s">
        <v>975</v>
      </c>
      <c r="J684" s="562" t="s">
        <v>4998</v>
      </c>
      <c r="K684" s="562" t="s">
        <v>976</v>
      </c>
      <c r="L684" s="562" t="s">
        <v>964</v>
      </c>
      <c r="M684" s="562" t="s">
        <v>970</v>
      </c>
      <c r="N684" s="562">
        <v>1</v>
      </c>
      <c r="O684" s="562">
        <v>1</v>
      </c>
      <c r="P684" s="562">
        <v>1</v>
      </c>
      <c r="Q684" s="562">
        <v>1</v>
      </c>
      <c r="R684" s="562">
        <v>1</v>
      </c>
      <c r="S684" s="562">
        <v>1</v>
      </c>
      <c r="T684" s="562">
        <v>0</v>
      </c>
      <c r="U684" s="562">
        <v>0</v>
      </c>
      <c r="V684" s="562">
        <v>0</v>
      </c>
      <c r="W684" s="563">
        <v>2277850</v>
      </c>
      <c r="X684" s="563">
        <v>0</v>
      </c>
      <c r="Y684" s="563">
        <v>0</v>
      </c>
      <c r="Z684" s="563">
        <v>0</v>
      </c>
      <c r="AA684" s="563">
        <v>0</v>
      </c>
      <c r="AB684" s="563">
        <v>0</v>
      </c>
      <c r="AC684" s="563">
        <v>0</v>
      </c>
      <c r="AD684" s="563"/>
      <c r="AE684" s="563">
        <v>2277850</v>
      </c>
      <c r="AF684" s="564">
        <v>44291</v>
      </c>
      <c r="AG684" s="564">
        <v>46117</v>
      </c>
      <c r="AH684" s="563">
        <v>2277850</v>
      </c>
      <c r="AI684" s="565">
        <f t="shared" si="21"/>
        <v>9.8630136986301367E-2</v>
      </c>
      <c r="AJ684" s="565">
        <v>5.0027397260274</v>
      </c>
      <c r="AK684" s="566">
        <v>7.1300000000000002E-2</v>
      </c>
      <c r="AL684" s="567">
        <f t="shared" si="22"/>
        <v>9.8630136986301367E-2</v>
      </c>
      <c r="AM684" s="567">
        <v>5.0027397260274</v>
      </c>
      <c r="AN684" s="568">
        <v>7.1300000000000002E-2</v>
      </c>
      <c r="AO684" s="562" t="s">
        <v>977</v>
      </c>
      <c r="AP684" s="562" t="s">
        <v>978</v>
      </c>
    </row>
    <row r="685" spans="1:42" s="562" customFormat="1" ht="12" x14ac:dyDescent="0.25">
      <c r="A685" s="562" t="s">
        <v>2060</v>
      </c>
      <c r="B685" s="562" t="s">
        <v>2061</v>
      </c>
      <c r="C685" s="562">
        <v>1</v>
      </c>
      <c r="D685" s="562" t="s">
        <v>30</v>
      </c>
      <c r="E685" s="562" t="s">
        <v>958</v>
      </c>
      <c r="F685" s="562" t="s">
        <v>959</v>
      </c>
      <c r="G685" s="562" t="s">
        <v>973</v>
      </c>
      <c r="H685" s="562" t="s">
        <v>974</v>
      </c>
      <c r="I685" s="562" t="s">
        <v>975</v>
      </c>
      <c r="J685" s="562" t="s">
        <v>4998</v>
      </c>
      <c r="K685" s="562" t="s">
        <v>976</v>
      </c>
      <c r="L685" s="562" t="s">
        <v>964</v>
      </c>
      <c r="M685" s="562" t="s">
        <v>970</v>
      </c>
      <c r="N685" s="562">
        <v>1</v>
      </c>
      <c r="O685" s="562">
        <v>1</v>
      </c>
      <c r="P685" s="562">
        <v>1</v>
      </c>
      <c r="Q685" s="562">
        <v>1</v>
      </c>
      <c r="R685" s="562">
        <v>1</v>
      </c>
      <c r="S685" s="562">
        <v>1</v>
      </c>
      <c r="T685" s="562">
        <v>0</v>
      </c>
      <c r="U685" s="562">
        <v>0</v>
      </c>
      <c r="V685" s="562">
        <v>0</v>
      </c>
      <c r="W685" s="563">
        <v>1516409.26</v>
      </c>
      <c r="X685" s="563">
        <v>0</v>
      </c>
      <c r="Y685" s="563">
        <v>0</v>
      </c>
      <c r="Z685" s="563">
        <v>0</v>
      </c>
      <c r="AA685" s="563">
        <v>0</v>
      </c>
      <c r="AB685" s="563">
        <v>0</v>
      </c>
      <c r="AC685" s="563">
        <v>0</v>
      </c>
      <c r="AD685" s="563"/>
      <c r="AE685" s="563">
        <v>1516409.26</v>
      </c>
      <c r="AF685" s="564">
        <v>44291</v>
      </c>
      <c r="AG685" s="564">
        <v>46117</v>
      </c>
      <c r="AH685" s="563">
        <v>1516409.26</v>
      </c>
      <c r="AI685" s="565">
        <f t="shared" si="21"/>
        <v>9.8630136986301367E-2</v>
      </c>
      <c r="AJ685" s="565">
        <v>5.0027397260274</v>
      </c>
      <c r="AK685" s="566">
        <v>7.1300000000000002E-2</v>
      </c>
      <c r="AL685" s="567">
        <f t="shared" si="22"/>
        <v>9.8630136986301367E-2</v>
      </c>
      <c r="AM685" s="567">
        <v>5.0027397260274</v>
      </c>
      <c r="AN685" s="568">
        <v>7.1300000000000002E-2</v>
      </c>
      <c r="AO685" s="562" t="s">
        <v>977</v>
      </c>
      <c r="AP685" s="562" t="s">
        <v>978</v>
      </c>
    </row>
    <row r="686" spans="1:42" s="562" customFormat="1" ht="12" x14ac:dyDescent="0.25">
      <c r="A686" s="562" t="s">
        <v>2062</v>
      </c>
      <c r="B686" s="562" t="s">
        <v>2063</v>
      </c>
      <c r="C686" s="562">
        <v>1</v>
      </c>
      <c r="D686" s="562" t="s">
        <v>30</v>
      </c>
      <c r="E686" s="562" t="s">
        <v>958</v>
      </c>
      <c r="F686" s="562" t="s">
        <v>959</v>
      </c>
      <c r="G686" s="562" t="s">
        <v>973</v>
      </c>
      <c r="H686" s="562" t="s">
        <v>974</v>
      </c>
      <c r="I686" s="562" t="s">
        <v>975</v>
      </c>
      <c r="J686" s="562" t="s">
        <v>4998</v>
      </c>
      <c r="K686" s="562" t="s">
        <v>976</v>
      </c>
      <c r="L686" s="562" t="s">
        <v>964</v>
      </c>
      <c r="M686" s="562" t="s">
        <v>970</v>
      </c>
      <c r="N686" s="562">
        <v>1</v>
      </c>
      <c r="O686" s="562">
        <v>1</v>
      </c>
      <c r="P686" s="562">
        <v>1</v>
      </c>
      <c r="Q686" s="562">
        <v>1</v>
      </c>
      <c r="R686" s="562">
        <v>1</v>
      </c>
      <c r="S686" s="562">
        <v>1</v>
      </c>
      <c r="T686" s="562">
        <v>0</v>
      </c>
      <c r="U686" s="562">
        <v>0</v>
      </c>
      <c r="V686" s="562">
        <v>0</v>
      </c>
      <c r="W686" s="563">
        <v>4934730.53</v>
      </c>
      <c r="X686" s="563">
        <v>0</v>
      </c>
      <c r="Y686" s="563">
        <v>0</v>
      </c>
      <c r="Z686" s="563">
        <v>0</v>
      </c>
      <c r="AA686" s="563">
        <v>0</v>
      </c>
      <c r="AB686" s="563">
        <v>0</v>
      </c>
      <c r="AC686" s="563">
        <v>0</v>
      </c>
      <c r="AD686" s="563"/>
      <c r="AE686" s="563">
        <v>4934730.53</v>
      </c>
      <c r="AF686" s="564">
        <v>44291</v>
      </c>
      <c r="AG686" s="564">
        <v>46117</v>
      </c>
      <c r="AH686" s="563">
        <v>4934730.53</v>
      </c>
      <c r="AI686" s="565">
        <f t="shared" si="21"/>
        <v>9.8630136986301367E-2</v>
      </c>
      <c r="AJ686" s="565">
        <v>5.0027397260274</v>
      </c>
      <c r="AK686" s="566">
        <v>7.1300000000000002E-2</v>
      </c>
      <c r="AL686" s="567">
        <f t="shared" si="22"/>
        <v>9.8630136986301367E-2</v>
      </c>
      <c r="AM686" s="567">
        <v>5.0027397260274</v>
      </c>
      <c r="AN686" s="568">
        <v>7.1300000000000002E-2</v>
      </c>
      <c r="AO686" s="562" t="s">
        <v>977</v>
      </c>
      <c r="AP686" s="562" t="s">
        <v>978</v>
      </c>
    </row>
    <row r="687" spans="1:42" s="562" customFormat="1" ht="12" x14ac:dyDescent="0.25">
      <c r="A687" s="562" t="s">
        <v>2064</v>
      </c>
      <c r="B687" s="562" t="s">
        <v>2065</v>
      </c>
      <c r="C687" s="562">
        <v>1</v>
      </c>
      <c r="D687" s="562" t="s">
        <v>30</v>
      </c>
      <c r="E687" s="562" t="s">
        <v>958</v>
      </c>
      <c r="F687" s="562" t="s">
        <v>959</v>
      </c>
      <c r="G687" s="562" t="s">
        <v>973</v>
      </c>
      <c r="H687" s="562" t="s">
        <v>974</v>
      </c>
      <c r="I687" s="562" t="s">
        <v>975</v>
      </c>
      <c r="J687" s="562" t="s">
        <v>4998</v>
      </c>
      <c r="K687" s="562" t="s">
        <v>976</v>
      </c>
      <c r="L687" s="562" t="s">
        <v>964</v>
      </c>
      <c r="M687" s="562" t="s">
        <v>970</v>
      </c>
      <c r="N687" s="562">
        <v>1</v>
      </c>
      <c r="O687" s="562">
        <v>1</v>
      </c>
      <c r="P687" s="562">
        <v>1</v>
      </c>
      <c r="Q687" s="562">
        <v>1</v>
      </c>
      <c r="R687" s="562">
        <v>1</v>
      </c>
      <c r="S687" s="562">
        <v>1</v>
      </c>
      <c r="T687" s="562">
        <v>0</v>
      </c>
      <c r="U687" s="562">
        <v>0</v>
      </c>
      <c r="V687" s="562">
        <v>0</v>
      </c>
      <c r="W687" s="563">
        <v>8149311.8399999999</v>
      </c>
      <c r="X687" s="563">
        <v>0</v>
      </c>
      <c r="Y687" s="563">
        <v>0</v>
      </c>
      <c r="Z687" s="563">
        <v>0</v>
      </c>
      <c r="AA687" s="563">
        <v>0</v>
      </c>
      <c r="AB687" s="563">
        <v>0</v>
      </c>
      <c r="AC687" s="563">
        <v>0</v>
      </c>
      <c r="AD687" s="563"/>
      <c r="AE687" s="563">
        <v>8149311.8399999999</v>
      </c>
      <c r="AF687" s="564">
        <v>44291</v>
      </c>
      <c r="AG687" s="564">
        <v>46117</v>
      </c>
      <c r="AH687" s="563">
        <v>8149311.8399999999</v>
      </c>
      <c r="AI687" s="565">
        <f t="shared" si="21"/>
        <v>9.8630136986301367E-2</v>
      </c>
      <c r="AJ687" s="565">
        <v>5.0027397260274</v>
      </c>
      <c r="AK687" s="566">
        <v>7.1300000000000002E-2</v>
      </c>
      <c r="AL687" s="567">
        <f t="shared" si="22"/>
        <v>9.8630136986301367E-2</v>
      </c>
      <c r="AM687" s="567">
        <v>5.0027397260274</v>
      </c>
      <c r="AN687" s="568">
        <v>7.1300000000000002E-2</v>
      </c>
      <c r="AO687" s="562" t="s">
        <v>977</v>
      </c>
      <c r="AP687" s="562" t="s">
        <v>978</v>
      </c>
    </row>
    <row r="688" spans="1:42" s="562" customFormat="1" ht="12" x14ac:dyDescent="0.25">
      <c r="A688" s="562" t="s">
        <v>2066</v>
      </c>
      <c r="B688" s="562" t="s">
        <v>2067</v>
      </c>
      <c r="C688" s="562">
        <v>1</v>
      </c>
      <c r="D688" s="562" t="s">
        <v>30</v>
      </c>
      <c r="E688" s="562" t="s">
        <v>958</v>
      </c>
      <c r="F688" s="562" t="s">
        <v>959</v>
      </c>
      <c r="G688" s="562" t="s">
        <v>973</v>
      </c>
      <c r="H688" s="562" t="s">
        <v>974</v>
      </c>
      <c r="I688" s="562" t="s">
        <v>975</v>
      </c>
      <c r="J688" s="562" t="s">
        <v>4998</v>
      </c>
      <c r="K688" s="562" t="s">
        <v>976</v>
      </c>
      <c r="L688" s="562" t="s">
        <v>964</v>
      </c>
      <c r="M688" s="562" t="s">
        <v>970</v>
      </c>
      <c r="N688" s="562">
        <v>1</v>
      </c>
      <c r="O688" s="562">
        <v>1</v>
      </c>
      <c r="P688" s="562">
        <v>1</v>
      </c>
      <c r="Q688" s="562">
        <v>1</v>
      </c>
      <c r="R688" s="562">
        <v>1</v>
      </c>
      <c r="S688" s="562">
        <v>1</v>
      </c>
      <c r="T688" s="562">
        <v>0</v>
      </c>
      <c r="U688" s="562">
        <v>0</v>
      </c>
      <c r="V688" s="562">
        <v>0</v>
      </c>
      <c r="W688" s="563">
        <v>1666646</v>
      </c>
      <c r="X688" s="563">
        <v>0</v>
      </c>
      <c r="Y688" s="563">
        <v>0</v>
      </c>
      <c r="Z688" s="563">
        <v>0</v>
      </c>
      <c r="AA688" s="563">
        <v>0</v>
      </c>
      <c r="AB688" s="563">
        <v>0</v>
      </c>
      <c r="AC688" s="563">
        <v>0</v>
      </c>
      <c r="AD688" s="563"/>
      <c r="AE688" s="563">
        <v>1666646</v>
      </c>
      <c r="AF688" s="564">
        <v>44291</v>
      </c>
      <c r="AG688" s="564">
        <v>46117</v>
      </c>
      <c r="AH688" s="563">
        <v>1666646</v>
      </c>
      <c r="AI688" s="565">
        <f t="shared" si="21"/>
        <v>9.8630136986301367E-2</v>
      </c>
      <c r="AJ688" s="565">
        <v>5.0027397260274</v>
      </c>
      <c r="AK688" s="566">
        <v>7.1300000000000002E-2</v>
      </c>
      <c r="AL688" s="567">
        <f t="shared" si="22"/>
        <v>9.8630136986301367E-2</v>
      </c>
      <c r="AM688" s="567">
        <v>5.0027397260274</v>
      </c>
      <c r="AN688" s="568">
        <v>7.1300000000000002E-2</v>
      </c>
      <c r="AO688" s="562" t="s">
        <v>977</v>
      </c>
      <c r="AP688" s="562" t="s">
        <v>978</v>
      </c>
    </row>
    <row r="689" spans="1:42" s="562" customFormat="1" ht="12" x14ac:dyDescent="0.25">
      <c r="A689" s="562" t="s">
        <v>2068</v>
      </c>
      <c r="B689" s="562" t="s">
        <v>2069</v>
      </c>
      <c r="C689" s="562">
        <v>1</v>
      </c>
      <c r="D689" s="562" t="s">
        <v>30</v>
      </c>
      <c r="E689" s="562" t="s">
        <v>958</v>
      </c>
      <c r="F689" s="562" t="s">
        <v>959</v>
      </c>
      <c r="G689" s="562" t="s">
        <v>1659</v>
      </c>
      <c r="H689" s="562" t="s">
        <v>1660</v>
      </c>
      <c r="I689" s="562" t="s">
        <v>1661</v>
      </c>
      <c r="J689" s="562" t="s">
        <v>1662</v>
      </c>
      <c r="K689" s="562" t="s">
        <v>1663</v>
      </c>
      <c r="L689" s="562" t="s">
        <v>964</v>
      </c>
      <c r="M689" s="562" t="s">
        <v>970</v>
      </c>
      <c r="N689" s="562">
        <v>1</v>
      </c>
      <c r="O689" s="562">
        <v>1</v>
      </c>
      <c r="P689" s="562">
        <v>1</v>
      </c>
      <c r="Q689" s="562">
        <v>0</v>
      </c>
      <c r="R689" s="562">
        <v>0</v>
      </c>
      <c r="S689" s="562">
        <v>1</v>
      </c>
      <c r="T689" s="562">
        <v>1</v>
      </c>
      <c r="U689" s="562">
        <v>1</v>
      </c>
      <c r="V689" s="562">
        <v>0</v>
      </c>
      <c r="W689" s="563">
        <v>96810548.420000002</v>
      </c>
      <c r="X689" s="563">
        <v>0</v>
      </c>
      <c r="Y689" s="563">
        <v>0</v>
      </c>
      <c r="Z689" s="563">
        <v>0</v>
      </c>
      <c r="AA689" s="563">
        <v>0</v>
      </c>
      <c r="AB689" s="563">
        <v>0</v>
      </c>
      <c r="AC689" s="563">
        <v>0</v>
      </c>
      <c r="AD689" s="563"/>
      <c r="AE689" s="563">
        <v>96810548.420000002</v>
      </c>
      <c r="AF689" s="564">
        <v>44314</v>
      </c>
      <c r="AG689" s="564">
        <v>47966</v>
      </c>
      <c r="AH689" s="563">
        <v>96810548.420000002</v>
      </c>
      <c r="AI689" s="565">
        <f t="shared" si="21"/>
        <v>5.1643835616438354</v>
      </c>
      <c r="AJ689" s="565">
        <v>10.0054794520548</v>
      </c>
      <c r="AK689" s="566">
        <v>7.8262999999999999E-2</v>
      </c>
      <c r="AL689" s="567">
        <f t="shared" si="22"/>
        <v>5.1643835616438354</v>
      </c>
      <c r="AM689" s="567">
        <v>10.0054794520548</v>
      </c>
      <c r="AN689" s="568">
        <v>7.8262999999999999E-2</v>
      </c>
      <c r="AO689" s="562" t="s">
        <v>977</v>
      </c>
      <c r="AP689" s="562" t="s">
        <v>978</v>
      </c>
    </row>
    <row r="690" spans="1:42" s="562" customFormat="1" ht="12" x14ac:dyDescent="0.25">
      <c r="A690" s="562" t="s">
        <v>2070</v>
      </c>
      <c r="B690" s="562" t="s">
        <v>2071</v>
      </c>
      <c r="C690" s="562">
        <v>4</v>
      </c>
      <c r="D690" s="562" t="s">
        <v>30</v>
      </c>
      <c r="E690" s="562" t="s">
        <v>958</v>
      </c>
      <c r="F690" s="562" t="s">
        <v>959</v>
      </c>
      <c r="G690" s="562" t="s">
        <v>1207</v>
      </c>
      <c r="H690" s="562" t="s">
        <v>974</v>
      </c>
      <c r="I690" s="562" t="s">
        <v>1208</v>
      </c>
      <c r="J690" s="562" t="s">
        <v>4998</v>
      </c>
      <c r="K690" s="562" t="s">
        <v>1209</v>
      </c>
      <c r="L690" s="562" t="s">
        <v>964</v>
      </c>
      <c r="M690" s="562" t="s">
        <v>970</v>
      </c>
      <c r="N690" s="562">
        <v>1</v>
      </c>
      <c r="O690" s="562">
        <v>1</v>
      </c>
      <c r="P690" s="562">
        <v>1</v>
      </c>
      <c r="Q690" s="562">
        <v>1</v>
      </c>
      <c r="R690" s="562">
        <v>1</v>
      </c>
      <c r="S690" s="562">
        <v>1</v>
      </c>
      <c r="T690" s="562">
        <v>0</v>
      </c>
      <c r="U690" s="562">
        <v>0</v>
      </c>
      <c r="V690" s="562">
        <v>0</v>
      </c>
      <c r="W690" s="563">
        <v>260042.5</v>
      </c>
      <c r="X690" s="563">
        <v>0</v>
      </c>
      <c r="Y690" s="563">
        <v>0</v>
      </c>
      <c r="Z690" s="563">
        <v>1020.67</v>
      </c>
      <c r="AA690" s="563">
        <v>0</v>
      </c>
      <c r="AB690" s="563">
        <v>0</v>
      </c>
      <c r="AC690" s="563">
        <v>0</v>
      </c>
      <c r="AD690" s="563"/>
      <c r="AE690" s="563">
        <v>260042.5</v>
      </c>
      <c r="AF690" s="564">
        <v>44678</v>
      </c>
      <c r="AG690" s="564">
        <v>46139</v>
      </c>
      <c r="AH690" s="563">
        <v>520085</v>
      </c>
      <c r="AI690" s="565">
        <f t="shared" si="21"/>
        <v>0.15890410958904111</v>
      </c>
      <c r="AJ690" s="565">
        <v>4.0027397260274</v>
      </c>
      <c r="AK690" s="566">
        <v>4.7100000000000003E-2</v>
      </c>
      <c r="AL690" s="567">
        <f t="shared" si="22"/>
        <v>0.15890410958904111</v>
      </c>
      <c r="AM690" s="567">
        <v>4.0027397260274</v>
      </c>
      <c r="AN690" s="568">
        <v>4.7100000000000003E-2</v>
      </c>
      <c r="AO690" s="562" t="s">
        <v>977</v>
      </c>
      <c r="AP690" s="562" t="s">
        <v>978</v>
      </c>
    </row>
    <row r="691" spans="1:42" s="562" customFormat="1" ht="12" x14ac:dyDescent="0.25">
      <c r="A691" s="562" t="s">
        <v>2072</v>
      </c>
      <c r="B691" s="562" t="s">
        <v>2071</v>
      </c>
      <c r="C691" s="562">
        <v>5</v>
      </c>
      <c r="D691" s="562" t="s">
        <v>30</v>
      </c>
      <c r="E691" s="562" t="s">
        <v>958</v>
      </c>
      <c r="F691" s="562" t="s">
        <v>959</v>
      </c>
      <c r="G691" s="562" t="s">
        <v>1207</v>
      </c>
      <c r="H691" s="562" t="s">
        <v>974</v>
      </c>
      <c r="I691" s="562" t="s">
        <v>1208</v>
      </c>
      <c r="J691" s="562" t="s">
        <v>4998</v>
      </c>
      <c r="K691" s="562" t="s">
        <v>1209</v>
      </c>
      <c r="L691" s="562" t="s">
        <v>964</v>
      </c>
      <c r="M691" s="562" t="s">
        <v>970</v>
      </c>
      <c r="N691" s="562">
        <v>1</v>
      </c>
      <c r="O691" s="562">
        <v>1</v>
      </c>
      <c r="P691" s="562">
        <v>1</v>
      </c>
      <c r="Q691" s="562">
        <v>1</v>
      </c>
      <c r="R691" s="562">
        <v>1</v>
      </c>
      <c r="S691" s="562">
        <v>1</v>
      </c>
      <c r="T691" s="562">
        <v>0</v>
      </c>
      <c r="U691" s="562">
        <v>0</v>
      </c>
      <c r="V691" s="562">
        <v>0</v>
      </c>
      <c r="W691" s="563">
        <v>1439010</v>
      </c>
      <c r="X691" s="563">
        <v>0</v>
      </c>
      <c r="Y691" s="563">
        <v>0</v>
      </c>
      <c r="Z691" s="563">
        <v>6079.82</v>
      </c>
      <c r="AA691" s="563">
        <v>0</v>
      </c>
      <c r="AB691" s="563">
        <v>0</v>
      </c>
      <c r="AC691" s="563">
        <v>0</v>
      </c>
      <c r="AD691" s="563"/>
      <c r="AE691" s="563">
        <v>1439010</v>
      </c>
      <c r="AF691" s="564">
        <v>44678</v>
      </c>
      <c r="AG691" s="564">
        <v>46504</v>
      </c>
      <c r="AH691" s="563">
        <v>1439010</v>
      </c>
      <c r="AI691" s="565">
        <f t="shared" si="21"/>
        <v>1.1589041095890411</v>
      </c>
      <c r="AJ691" s="565">
        <v>5.0027397260274</v>
      </c>
      <c r="AK691" s="566">
        <v>5.0700000000000002E-2</v>
      </c>
      <c r="AL691" s="567">
        <f t="shared" si="22"/>
        <v>1.1589041095890411</v>
      </c>
      <c r="AM691" s="567">
        <v>5.0027397260274</v>
      </c>
      <c r="AN691" s="568">
        <v>5.0700000000000002E-2</v>
      </c>
      <c r="AO691" s="562" t="s">
        <v>977</v>
      </c>
      <c r="AP691" s="562" t="s">
        <v>978</v>
      </c>
    </row>
    <row r="692" spans="1:42" s="562" customFormat="1" ht="12" x14ac:dyDescent="0.25">
      <c r="A692" s="562" t="s">
        <v>2073</v>
      </c>
      <c r="B692" s="562" t="s">
        <v>2071</v>
      </c>
      <c r="C692" s="562">
        <v>6</v>
      </c>
      <c r="D692" s="562" t="s">
        <v>30</v>
      </c>
      <c r="E692" s="562" t="s">
        <v>958</v>
      </c>
      <c r="F692" s="562" t="s">
        <v>959</v>
      </c>
      <c r="G692" s="562" t="s">
        <v>1207</v>
      </c>
      <c r="H692" s="562" t="s">
        <v>974</v>
      </c>
      <c r="I692" s="562" t="s">
        <v>1208</v>
      </c>
      <c r="J692" s="562" t="s">
        <v>4998</v>
      </c>
      <c r="K692" s="562" t="s">
        <v>1209</v>
      </c>
      <c r="L692" s="562" t="s">
        <v>964</v>
      </c>
      <c r="M692" s="562" t="s">
        <v>970</v>
      </c>
      <c r="N692" s="562">
        <v>1</v>
      </c>
      <c r="O692" s="562">
        <v>1</v>
      </c>
      <c r="P692" s="562">
        <v>1</v>
      </c>
      <c r="Q692" s="562">
        <v>1</v>
      </c>
      <c r="R692" s="562">
        <v>1</v>
      </c>
      <c r="S692" s="562">
        <v>1</v>
      </c>
      <c r="T692" s="562">
        <v>0</v>
      </c>
      <c r="U692" s="562">
        <v>0</v>
      </c>
      <c r="V692" s="562">
        <v>0</v>
      </c>
      <c r="W692" s="563">
        <v>8232712.5</v>
      </c>
      <c r="X692" s="563">
        <v>0</v>
      </c>
      <c r="Y692" s="563">
        <v>0</v>
      </c>
      <c r="Z692" s="563">
        <v>36772.78</v>
      </c>
      <c r="AA692" s="563">
        <v>0</v>
      </c>
      <c r="AB692" s="563">
        <v>0</v>
      </c>
      <c r="AC692" s="563">
        <v>0</v>
      </c>
      <c r="AD692" s="563"/>
      <c r="AE692" s="563">
        <v>8232712.5</v>
      </c>
      <c r="AF692" s="564">
        <v>44678</v>
      </c>
      <c r="AG692" s="564">
        <v>46870</v>
      </c>
      <c r="AH692" s="563">
        <v>8232712.5</v>
      </c>
      <c r="AI692" s="565">
        <f t="shared" si="21"/>
        <v>2.1616438356164385</v>
      </c>
      <c r="AJ692" s="565">
        <v>6.0054794520547903</v>
      </c>
      <c r="AK692" s="566">
        <v>5.3600000000000002E-2</v>
      </c>
      <c r="AL692" s="567">
        <f t="shared" si="22"/>
        <v>2.1616438356164385</v>
      </c>
      <c r="AM692" s="567">
        <v>6.0054794520547903</v>
      </c>
      <c r="AN692" s="568">
        <v>5.3600000000000002E-2</v>
      </c>
      <c r="AO692" s="562" t="s">
        <v>977</v>
      </c>
      <c r="AP692" s="562" t="s">
        <v>978</v>
      </c>
    </row>
    <row r="693" spans="1:42" s="562" customFormat="1" ht="12" x14ac:dyDescent="0.25">
      <c r="A693" s="562" t="s">
        <v>2074</v>
      </c>
      <c r="B693" s="562" t="s">
        <v>2071</v>
      </c>
      <c r="C693" s="562">
        <v>7</v>
      </c>
      <c r="D693" s="562" t="s">
        <v>30</v>
      </c>
      <c r="E693" s="562" t="s">
        <v>958</v>
      </c>
      <c r="F693" s="562" t="s">
        <v>959</v>
      </c>
      <c r="G693" s="562" t="s">
        <v>1207</v>
      </c>
      <c r="H693" s="562" t="s">
        <v>974</v>
      </c>
      <c r="I693" s="562" t="s">
        <v>1208</v>
      </c>
      <c r="J693" s="562" t="s">
        <v>4998</v>
      </c>
      <c r="K693" s="562" t="s">
        <v>1209</v>
      </c>
      <c r="L693" s="562" t="s">
        <v>964</v>
      </c>
      <c r="M693" s="562" t="s">
        <v>970</v>
      </c>
      <c r="N693" s="562">
        <v>1</v>
      </c>
      <c r="O693" s="562">
        <v>1</v>
      </c>
      <c r="P693" s="562">
        <v>1</v>
      </c>
      <c r="Q693" s="562">
        <v>1</v>
      </c>
      <c r="R693" s="562">
        <v>1</v>
      </c>
      <c r="S693" s="562">
        <v>1</v>
      </c>
      <c r="T693" s="562">
        <v>0</v>
      </c>
      <c r="U693" s="562">
        <v>0</v>
      </c>
      <c r="V693" s="562">
        <v>0</v>
      </c>
      <c r="W693" s="563">
        <v>4168350</v>
      </c>
      <c r="X693" s="563">
        <v>0</v>
      </c>
      <c r="Y693" s="563">
        <v>0</v>
      </c>
      <c r="Z693" s="563">
        <v>19591.240000000002</v>
      </c>
      <c r="AA693" s="563">
        <v>0</v>
      </c>
      <c r="AB693" s="563">
        <v>0</v>
      </c>
      <c r="AC693" s="563">
        <v>0</v>
      </c>
      <c r="AD693" s="563"/>
      <c r="AE693" s="563">
        <v>4168350</v>
      </c>
      <c r="AF693" s="564">
        <v>44678</v>
      </c>
      <c r="AG693" s="564">
        <v>47235</v>
      </c>
      <c r="AH693" s="563">
        <v>4168350</v>
      </c>
      <c r="AI693" s="565">
        <f t="shared" si="21"/>
        <v>3.1616438356164385</v>
      </c>
      <c r="AJ693" s="565">
        <v>7.0054794520547903</v>
      </c>
      <c r="AK693" s="566">
        <v>5.6399999999999999E-2</v>
      </c>
      <c r="AL693" s="567">
        <f t="shared" si="22"/>
        <v>3.1616438356164385</v>
      </c>
      <c r="AM693" s="567">
        <v>7.0054794520547903</v>
      </c>
      <c r="AN693" s="568">
        <v>5.6399999999999999E-2</v>
      </c>
      <c r="AO693" s="562" t="s">
        <v>977</v>
      </c>
      <c r="AP693" s="562" t="s">
        <v>978</v>
      </c>
    </row>
    <row r="694" spans="1:42" s="562" customFormat="1" ht="12" x14ac:dyDescent="0.25">
      <c r="A694" s="562" t="s">
        <v>2075</v>
      </c>
      <c r="B694" s="562" t="s">
        <v>2071</v>
      </c>
      <c r="C694" s="562">
        <v>8</v>
      </c>
      <c r="D694" s="562" t="s">
        <v>30</v>
      </c>
      <c r="E694" s="562" t="s">
        <v>958</v>
      </c>
      <c r="F694" s="562" t="s">
        <v>959</v>
      </c>
      <c r="G694" s="562" t="s">
        <v>1207</v>
      </c>
      <c r="H694" s="562" t="s">
        <v>974</v>
      </c>
      <c r="I694" s="562" t="s">
        <v>1208</v>
      </c>
      <c r="J694" s="562" t="s">
        <v>4998</v>
      </c>
      <c r="K694" s="562" t="s">
        <v>1209</v>
      </c>
      <c r="L694" s="562" t="s">
        <v>964</v>
      </c>
      <c r="M694" s="562" t="s">
        <v>970</v>
      </c>
      <c r="N694" s="562">
        <v>1</v>
      </c>
      <c r="O694" s="562">
        <v>1</v>
      </c>
      <c r="P694" s="562">
        <v>1</v>
      </c>
      <c r="Q694" s="562">
        <v>1</v>
      </c>
      <c r="R694" s="562">
        <v>1</v>
      </c>
      <c r="S694" s="562">
        <v>1</v>
      </c>
      <c r="T694" s="562">
        <v>0</v>
      </c>
      <c r="U694" s="562">
        <v>0</v>
      </c>
      <c r="V694" s="562">
        <v>0</v>
      </c>
      <c r="W694" s="563">
        <v>388957.5</v>
      </c>
      <c r="X694" s="563">
        <v>0</v>
      </c>
      <c r="Y694" s="563">
        <v>0</v>
      </c>
      <c r="Z694" s="563">
        <v>1922.1</v>
      </c>
      <c r="AA694" s="563">
        <v>0</v>
      </c>
      <c r="AB694" s="563">
        <v>0</v>
      </c>
      <c r="AC694" s="563">
        <v>0</v>
      </c>
      <c r="AD694" s="563"/>
      <c r="AE694" s="563">
        <v>388957.5</v>
      </c>
      <c r="AF694" s="564">
        <v>44678</v>
      </c>
      <c r="AG694" s="564">
        <v>47600</v>
      </c>
      <c r="AH694" s="563">
        <v>388957.5</v>
      </c>
      <c r="AI694" s="565">
        <f t="shared" si="21"/>
        <v>4.161643835616438</v>
      </c>
      <c r="AJ694" s="565">
        <v>8.0054794520547894</v>
      </c>
      <c r="AK694" s="566">
        <v>5.9299999999999999E-2</v>
      </c>
      <c r="AL694" s="567">
        <f t="shared" si="22"/>
        <v>4.161643835616438</v>
      </c>
      <c r="AM694" s="567">
        <v>8.0054794520547894</v>
      </c>
      <c r="AN694" s="568">
        <v>5.9299999999999999E-2</v>
      </c>
      <c r="AO694" s="562" t="s">
        <v>977</v>
      </c>
      <c r="AP694" s="562" t="s">
        <v>978</v>
      </c>
    </row>
    <row r="695" spans="1:42" s="562" customFormat="1" ht="12" x14ac:dyDescent="0.25">
      <c r="A695" s="562" t="s">
        <v>2076</v>
      </c>
      <c r="B695" s="562" t="s">
        <v>2071</v>
      </c>
      <c r="C695" s="562">
        <v>9</v>
      </c>
      <c r="D695" s="562" t="s">
        <v>30</v>
      </c>
      <c r="E695" s="562" t="s">
        <v>958</v>
      </c>
      <c r="F695" s="562" t="s">
        <v>959</v>
      </c>
      <c r="G695" s="562" t="s">
        <v>1207</v>
      </c>
      <c r="H695" s="562" t="s">
        <v>974</v>
      </c>
      <c r="I695" s="562" t="s">
        <v>1208</v>
      </c>
      <c r="J695" s="562" t="s">
        <v>4998</v>
      </c>
      <c r="K695" s="562" t="s">
        <v>1209</v>
      </c>
      <c r="L695" s="562" t="s">
        <v>964</v>
      </c>
      <c r="M695" s="562" t="s">
        <v>970</v>
      </c>
      <c r="N695" s="562">
        <v>1</v>
      </c>
      <c r="O695" s="562">
        <v>1</v>
      </c>
      <c r="P695" s="562">
        <v>1</v>
      </c>
      <c r="Q695" s="562">
        <v>1</v>
      </c>
      <c r="R695" s="562">
        <v>1</v>
      </c>
      <c r="S695" s="562">
        <v>1</v>
      </c>
      <c r="T695" s="562">
        <v>0</v>
      </c>
      <c r="U695" s="562">
        <v>0</v>
      </c>
      <c r="V695" s="562">
        <v>0</v>
      </c>
      <c r="W695" s="563">
        <v>53100</v>
      </c>
      <c r="X695" s="563">
        <v>0</v>
      </c>
      <c r="Y695" s="563">
        <v>0</v>
      </c>
      <c r="Z695" s="563">
        <v>287.62</v>
      </c>
      <c r="AA695" s="563">
        <v>0</v>
      </c>
      <c r="AB695" s="563">
        <v>0</v>
      </c>
      <c r="AC695" s="563">
        <v>0</v>
      </c>
      <c r="AD695" s="563"/>
      <c r="AE695" s="563">
        <v>53100</v>
      </c>
      <c r="AF695" s="564">
        <v>44678</v>
      </c>
      <c r="AG695" s="564">
        <v>48331</v>
      </c>
      <c r="AH695" s="563">
        <v>53100</v>
      </c>
      <c r="AI695" s="565">
        <f t="shared" si="21"/>
        <v>6.1643835616438354</v>
      </c>
      <c r="AJ695" s="565">
        <v>10.0082191780822</v>
      </c>
      <c r="AK695" s="566">
        <v>6.5000000000000002E-2</v>
      </c>
      <c r="AL695" s="567">
        <f t="shared" si="22"/>
        <v>6.1643835616438354</v>
      </c>
      <c r="AM695" s="567">
        <v>10.0082191780822</v>
      </c>
      <c r="AN695" s="568">
        <v>6.5000000000000002E-2</v>
      </c>
      <c r="AO695" s="562" t="s">
        <v>977</v>
      </c>
      <c r="AP695" s="562" t="s">
        <v>978</v>
      </c>
    </row>
    <row r="696" spans="1:42" s="562" customFormat="1" ht="12" x14ac:dyDescent="0.25">
      <c r="A696" s="562" t="s">
        <v>2077</v>
      </c>
      <c r="B696" s="562" t="s">
        <v>2078</v>
      </c>
      <c r="C696" s="562">
        <v>1</v>
      </c>
      <c r="D696" s="562" t="s">
        <v>30</v>
      </c>
      <c r="E696" s="562" t="s">
        <v>958</v>
      </c>
      <c r="F696" s="562" t="s">
        <v>959</v>
      </c>
      <c r="G696" s="562" t="s">
        <v>973</v>
      </c>
      <c r="H696" s="562" t="s">
        <v>974</v>
      </c>
      <c r="I696" s="562" t="s">
        <v>975</v>
      </c>
      <c r="J696" s="562" t="s">
        <v>4998</v>
      </c>
      <c r="K696" s="562" t="s">
        <v>976</v>
      </c>
      <c r="L696" s="562" t="s">
        <v>964</v>
      </c>
      <c r="M696" s="562" t="s">
        <v>970</v>
      </c>
      <c r="N696" s="562">
        <v>1</v>
      </c>
      <c r="O696" s="562">
        <v>1</v>
      </c>
      <c r="P696" s="562">
        <v>1</v>
      </c>
      <c r="Q696" s="562">
        <v>1</v>
      </c>
      <c r="R696" s="562">
        <v>1</v>
      </c>
      <c r="S696" s="562">
        <v>1</v>
      </c>
      <c r="T696" s="562">
        <v>0</v>
      </c>
      <c r="U696" s="562">
        <v>0</v>
      </c>
      <c r="V696" s="562">
        <v>0</v>
      </c>
      <c r="W696" s="563">
        <v>1978795.64</v>
      </c>
      <c r="X696" s="563">
        <v>0</v>
      </c>
      <c r="Y696" s="563">
        <v>0</v>
      </c>
      <c r="Z696" s="563">
        <v>0</v>
      </c>
      <c r="AA696" s="563">
        <v>0</v>
      </c>
      <c r="AB696" s="563">
        <v>0</v>
      </c>
      <c r="AC696" s="563">
        <v>0</v>
      </c>
      <c r="AD696" s="563"/>
      <c r="AE696" s="563">
        <v>1978795.64</v>
      </c>
      <c r="AF696" s="564">
        <v>44685</v>
      </c>
      <c r="AG696" s="564">
        <v>46511</v>
      </c>
      <c r="AH696" s="563">
        <v>1978795.64</v>
      </c>
      <c r="AI696" s="565">
        <f t="shared" si="21"/>
        <v>1.178082191780822</v>
      </c>
      <c r="AJ696" s="565">
        <v>5.0027397260274</v>
      </c>
      <c r="AK696" s="566">
        <v>7.1294999999999997E-2</v>
      </c>
      <c r="AL696" s="567">
        <f t="shared" si="22"/>
        <v>1.178082191780822</v>
      </c>
      <c r="AM696" s="567">
        <v>5.0027397260274</v>
      </c>
      <c r="AN696" s="568">
        <v>7.1294999999999997E-2</v>
      </c>
      <c r="AO696" s="562" t="s">
        <v>977</v>
      </c>
      <c r="AP696" s="562" t="s">
        <v>978</v>
      </c>
    </row>
    <row r="697" spans="1:42" s="562" customFormat="1" ht="12" x14ac:dyDescent="0.25">
      <c r="A697" s="562" t="s">
        <v>2079</v>
      </c>
      <c r="B697" s="562" t="s">
        <v>2080</v>
      </c>
      <c r="C697" s="562">
        <v>1</v>
      </c>
      <c r="D697" s="562" t="s">
        <v>30</v>
      </c>
      <c r="E697" s="562" t="s">
        <v>958</v>
      </c>
      <c r="F697" s="562" t="s">
        <v>959</v>
      </c>
      <c r="G697" s="562" t="s">
        <v>973</v>
      </c>
      <c r="H697" s="562" t="s">
        <v>974</v>
      </c>
      <c r="I697" s="562" t="s">
        <v>975</v>
      </c>
      <c r="J697" s="562" t="s">
        <v>4998</v>
      </c>
      <c r="K697" s="562" t="s">
        <v>976</v>
      </c>
      <c r="L697" s="562" t="s">
        <v>964</v>
      </c>
      <c r="M697" s="562" t="s">
        <v>970</v>
      </c>
      <c r="N697" s="562">
        <v>1</v>
      </c>
      <c r="O697" s="562">
        <v>1</v>
      </c>
      <c r="P697" s="562">
        <v>1</v>
      </c>
      <c r="Q697" s="562">
        <v>1</v>
      </c>
      <c r="R697" s="562">
        <v>1</v>
      </c>
      <c r="S697" s="562">
        <v>1</v>
      </c>
      <c r="T697" s="562">
        <v>0</v>
      </c>
      <c r="U697" s="562">
        <v>0</v>
      </c>
      <c r="V697" s="562">
        <v>0</v>
      </c>
      <c r="W697" s="563">
        <v>3058826.75</v>
      </c>
      <c r="X697" s="563">
        <v>0</v>
      </c>
      <c r="Y697" s="563">
        <v>0</v>
      </c>
      <c r="Z697" s="563">
        <v>0</v>
      </c>
      <c r="AA697" s="563">
        <v>0</v>
      </c>
      <c r="AB697" s="563">
        <v>0</v>
      </c>
      <c r="AC697" s="563">
        <v>0</v>
      </c>
      <c r="AD697" s="563"/>
      <c r="AE697" s="563">
        <v>3058826.75</v>
      </c>
      <c r="AF697" s="564">
        <v>44685</v>
      </c>
      <c r="AG697" s="564">
        <v>46511</v>
      </c>
      <c r="AH697" s="563">
        <v>3058826.75</v>
      </c>
      <c r="AI697" s="565">
        <f t="shared" si="21"/>
        <v>1.178082191780822</v>
      </c>
      <c r="AJ697" s="565">
        <v>5.0027397260274</v>
      </c>
      <c r="AK697" s="566">
        <v>7.1294999999999997E-2</v>
      </c>
      <c r="AL697" s="567">
        <f t="shared" si="22"/>
        <v>1.178082191780822</v>
      </c>
      <c r="AM697" s="567">
        <v>5.0027397260274</v>
      </c>
      <c r="AN697" s="568">
        <v>7.1294999999999997E-2</v>
      </c>
      <c r="AO697" s="562" t="s">
        <v>977</v>
      </c>
      <c r="AP697" s="562" t="s">
        <v>978</v>
      </c>
    </row>
    <row r="698" spans="1:42" s="562" customFormat="1" ht="12" x14ac:dyDescent="0.25">
      <c r="A698" s="562" t="s">
        <v>2081</v>
      </c>
      <c r="B698" s="562" t="s">
        <v>2082</v>
      </c>
      <c r="C698" s="562">
        <v>1</v>
      </c>
      <c r="D698" s="562" t="s">
        <v>30</v>
      </c>
      <c r="E698" s="562" t="s">
        <v>958</v>
      </c>
      <c r="F698" s="562" t="s">
        <v>959</v>
      </c>
      <c r="G698" s="562" t="s">
        <v>973</v>
      </c>
      <c r="H698" s="562" t="s">
        <v>974</v>
      </c>
      <c r="I698" s="562" t="s">
        <v>975</v>
      </c>
      <c r="J698" s="562" t="s">
        <v>4998</v>
      </c>
      <c r="K698" s="562" t="s">
        <v>976</v>
      </c>
      <c r="L698" s="562" t="s">
        <v>964</v>
      </c>
      <c r="M698" s="562" t="s">
        <v>970</v>
      </c>
      <c r="N698" s="562">
        <v>1</v>
      </c>
      <c r="O698" s="562">
        <v>1</v>
      </c>
      <c r="P698" s="562">
        <v>1</v>
      </c>
      <c r="Q698" s="562">
        <v>1</v>
      </c>
      <c r="R698" s="562">
        <v>1</v>
      </c>
      <c r="S698" s="562">
        <v>1</v>
      </c>
      <c r="T698" s="562">
        <v>0</v>
      </c>
      <c r="U698" s="562">
        <v>0</v>
      </c>
      <c r="V698" s="562">
        <v>0</v>
      </c>
      <c r="W698" s="563">
        <v>1020818.17</v>
      </c>
      <c r="X698" s="563">
        <v>0</v>
      </c>
      <c r="Y698" s="563">
        <v>0</v>
      </c>
      <c r="Z698" s="563">
        <v>0</v>
      </c>
      <c r="AA698" s="563">
        <v>0</v>
      </c>
      <c r="AB698" s="563">
        <v>0</v>
      </c>
      <c r="AC698" s="563">
        <v>0</v>
      </c>
      <c r="AD698" s="563"/>
      <c r="AE698" s="563">
        <v>1020818.17</v>
      </c>
      <c r="AF698" s="564">
        <v>44685</v>
      </c>
      <c r="AG698" s="564">
        <v>46511</v>
      </c>
      <c r="AH698" s="563">
        <v>1020818.17</v>
      </c>
      <c r="AI698" s="565">
        <f t="shared" si="21"/>
        <v>1.178082191780822</v>
      </c>
      <c r="AJ698" s="565">
        <v>5.0027397260274</v>
      </c>
      <c r="AK698" s="566">
        <v>7.1294999999999997E-2</v>
      </c>
      <c r="AL698" s="567">
        <f t="shared" si="22"/>
        <v>1.178082191780822</v>
      </c>
      <c r="AM698" s="567">
        <v>5.0027397260274</v>
      </c>
      <c r="AN698" s="568">
        <v>7.1294999999999997E-2</v>
      </c>
      <c r="AO698" s="562" t="s">
        <v>977</v>
      </c>
      <c r="AP698" s="562" t="s">
        <v>978</v>
      </c>
    </row>
    <row r="699" spans="1:42" s="562" customFormat="1" ht="12" x14ac:dyDescent="0.25">
      <c r="A699" s="562" t="s">
        <v>2083</v>
      </c>
      <c r="B699" s="562" t="s">
        <v>2084</v>
      </c>
      <c r="C699" s="562">
        <v>1</v>
      </c>
      <c r="D699" s="562" t="s">
        <v>30</v>
      </c>
      <c r="E699" s="562" t="s">
        <v>958</v>
      </c>
      <c r="F699" s="562" t="s">
        <v>959</v>
      </c>
      <c r="G699" s="562" t="s">
        <v>973</v>
      </c>
      <c r="H699" s="562" t="s">
        <v>974</v>
      </c>
      <c r="I699" s="562" t="s">
        <v>975</v>
      </c>
      <c r="J699" s="562" t="s">
        <v>4998</v>
      </c>
      <c r="K699" s="562" t="s">
        <v>976</v>
      </c>
      <c r="L699" s="562" t="s">
        <v>964</v>
      </c>
      <c r="M699" s="562" t="s">
        <v>970</v>
      </c>
      <c r="N699" s="562">
        <v>1</v>
      </c>
      <c r="O699" s="562">
        <v>1</v>
      </c>
      <c r="P699" s="562">
        <v>1</v>
      </c>
      <c r="Q699" s="562">
        <v>1</v>
      </c>
      <c r="R699" s="562">
        <v>1</v>
      </c>
      <c r="S699" s="562">
        <v>1</v>
      </c>
      <c r="T699" s="562">
        <v>0</v>
      </c>
      <c r="U699" s="562">
        <v>0</v>
      </c>
      <c r="V699" s="562">
        <v>0</v>
      </c>
      <c r="W699" s="563">
        <v>1399098.41</v>
      </c>
      <c r="X699" s="563">
        <v>0</v>
      </c>
      <c r="Y699" s="563">
        <v>0</v>
      </c>
      <c r="Z699" s="563">
        <v>0</v>
      </c>
      <c r="AA699" s="563">
        <v>0</v>
      </c>
      <c r="AB699" s="563">
        <v>0</v>
      </c>
      <c r="AC699" s="563">
        <v>0</v>
      </c>
      <c r="AD699" s="563"/>
      <c r="AE699" s="563">
        <v>1399098.41</v>
      </c>
      <c r="AF699" s="564">
        <v>44685</v>
      </c>
      <c r="AG699" s="564">
        <v>46511</v>
      </c>
      <c r="AH699" s="563">
        <v>1399098.41</v>
      </c>
      <c r="AI699" s="565">
        <f t="shared" si="21"/>
        <v>1.178082191780822</v>
      </c>
      <c r="AJ699" s="565">
        <v>5.0027397260274</v>
      </c>
      <c r="AK699" s="566">
        <v>7.1294999999999997E-2</v>
      </c>
      <c r="AL699" s="567">
        <f t="shared" si="22"/>
        <v>1.178082191780822</v>
      </c>
      <c r="AM699" s="567">
        <v>5.0027397260274</v>
      </c>
      <c r="AN699" s="568">
        <v>7.1294999999999997E-2</v>
      </c>
      <c r="AO699" s="562" t="s">
        <v>977</v>
      </c>
      <c r="AP699" s="562" t="s">
        <v>978</v>
      </c>
    </row>
    <row r="700" spans="1:42" s="562" customFormat="1" ht="12" x14ac:dyDescent="0.25">
      <c r="A700" s="562" t="s">
        <v>2085</v>
      </c>
      <c r="B700" s="562" t="s">
        <v>2086</v>
      </c>
      <c r="C700" s="562">
        <v>1</v>
      </c>
      <c r="D700" s="562" t="s">
        <v>30</v>
      </c>
      <c r="E700" s="562" t="s">
        <v>958</v>
      </c>
      <c r="F700" s="562" t="s">
        <v>959</v>
      </c>
      <c r="G700" s="562" t="s">
        <v>973</v>
      </c>
      <c r="H700" s="562" t="s">
        <v>974</v>
      </c>
      <c r="I700" s="562" t="s">
        <v>975</v>
      </c>
      <c r="J700" s="562" t="s">
        <v>4998</v>
      </c>
      <c r="K700" s="562" t="s">
        <v>976</v>
      </c>
      <c r="L700" s="562" t="s">
        <v>964</v>
      </c>
      <c r="M700" s="562" t="s">
        <v>970</v>
      </c>
      <c r="N700" s="562">
        <v>1</v>
      </c>
      <c r="O700" s="562">
        <v>1</v>
      </c>
      <c r="P700" s="562">
        <v>1</v>
      </c>
      <c r="Q700" s="562">
        <v>1</v>
      </c>
      <c r="R700" s="562">
        <v>1</v>
      </c>
      <c r="S700" s="562">
        <v>1</v>
      </c>
      <c r="T700" s="562">
        <v>0</v>
      </c>
      <c r="U700" s="562">
        <v>0</v>
      </c>
      <c r="V700" s="562">
        <v>0</v>
      </c>
      <c r="W700" s="563">
        <v>1604277</v>
      </c>
      <c r="X700" s="563">
        <v>0</v>
      </c>
      <c r="Y700" s="563">
        <v>0</v>
      </c>
      <c r="Z700" s="563">
        <v>0</v>
      </c>
      <c r="AA700" s="563">
        <v>0</v>
      </c>
      <c r="AB700" s="563">
        <v>0</v>
      </c>
      <c r="AC700" s="563">
        <v>0</v>
      </c>
      <c r="AD700" s="563"/>
      <c r="AE700" s="563">
        <v>1604277</v>
      </c>
      <c r="AF700" s="564">
        <v>44685</v>
      </c>
      <c r="AG700" s="564">
        <v>46511</v>
      </c>
      <c r="AH700" s="563">
        <v>1604277</v>
      </c>
      <c r="AI700" s="565">
        <f t="shared" si="21"/>
        <v>1.178082191780822</v>
      </c>
      <c r="AJ700" s="565">
        <v>5.0027397260274</v>
      </c>
      <c r="AK700" s="566">
        <v>7.1294999999999997E-2</v>
      </c>
      <c r="AL700" s="567">
        <f t="shared" si="22"/>
        <v>1.178082191780822</v>
      </c>
      <c r="AM700" s="567">
        <v>5.0027397260274</v>
      </c>
      <c r="AN700" s="568">
        <v>7.1294999999999997E-2</v>
      </c>
      <c r="AO700" s="562" t="s">
        <v>977</v>
      </c>
      <c r="AP700" s="562" t="s">
        <v>978</v>
      </c>
    </row>
    <row r="701" spans="1:42" s="562" customFormat="1" ht="12" x14ac:dyDescent="0.25">
      <c r="A701" s="562" t="s">
        <v>2087</v>
      </c>
      <c r="B701" s="562" t="s">
        <v>2088</v>
      </c>
      <c r="C701" s="562">
        <v>1</v>
      </c>
      <c r="D701" s="562" t="s">
        <v>30</v>
      </c>
      <c r="E701" s="562" t="s">
        <v>958</v>
      </c>
      <c r="F701" s="562" t="s">
        <v>959</v>
      </c>
      <c r="G701" s="562" t="s">
        <v>973</v>
      </c>
      <c r="H701" s="562" t="s">
        <v>974</v>
      </c>
      <c r="I701" s="562" t="s">
        <v>975</v>
      </c>
      <c r="J701" s="562" t="s">
        <v>4998</v>
      </c>
      <c r="K701" s="562" t="s">
        <v>976</v>
      </c>
      <c r="L701" s="562" t="s">
        <v>964</v>
      </c>
      <c r="M701" s="562" t="s">
        <v>970</v>
      </c>
      <c r="N701" s="562">
        <v>1</v>
      </c>
      <c r="O701" s="562">
        <v>1</v>
      </c>
      <c r="P701" s="562">
        <v>1</v>
      </c>
      <c r="Q701" s="562">
        <v>1</v>
      </c>
      <c r="R701" s="562">
        <v>1</v>
      </c>
      <c r="S701" s="562">
        <v>1</v>
      </c>
      <c r="T701" s="562">
        <v>0</v>
      </c>
      <c r="U701" s="562">
        <v>0</v>
      </c>
      <c r="V701" s="562">
        <v>0</v>
      </c>
      <c r="W701" s="563">
        <v>546335.80000000005</v>
      </c>
      <c r="X701" s="563">
        <v>0</v>
      </c>
      <c r="Y701" s="563">
        <v>0</v>
      </c>
      <c r="Z701" s="563">
        <v>0</v>
      </c>
      <c r="AA701" s="563">
        <v>0</v>
      </c>
      <c r="AB701" s="563">
        <v>0</v>
      </c>
      <c r="AC701" s="563">
        <v>0</v>
      </c>
      <c r="AD701" s="563"/>
      <c r="AE701" s="563">
        <v>546335.80000000005</v>
      </c>
      <c r="AF701" s="564">
        <v>44685</v>
      </c>
      <c r="AG701" s="564">
        <v>46511</v>
      </c>
      <c r="AH701" s="563">
        <v>546335.80000000005</v>
      </c>
      <c r="AI701" s="565">
        <f t="shared" si="21"/>
        <v>1.178082191780822</v>
      </c>
      <c r="AJ701" s="565">
        <v>5.0027397260274</v>
      </c>
      <c r="AK701" s="566">
        <v>7.1294999999999997E-2</v>
      </c>
      <c r="AL701" s="567">
        <f t="shared" si="22"/>
        <v>1.178082191780822</v>
      </c>
      <c r="AM701" s="567">
        <v>5.0027397260274</v>
      </c>
      <c r="AN701" s="568">
        <v>7.1294999999999997E-2</v>
      </c>
      <c r="AO701" s="562" t="s">
        <v>977</v>
      </c>
      <c r="AP701" s="562" t="s">
        <v>978</v>
      </c>
    </row>
    <row r="702" spans="1:42" s="562" customFormat="1" ht="12" x14ac:dyDescent="0.25">
      <c r="A702" s="562" t="s">
        <v>2089</v>
      </c>
      <c r="B702" s="562" t="s">
        <v>2090</v>
      </c>
      <c r="C702" s="562">
        <v>1</v>
      </c>
      <c r="D702" s="562" t="s">
        <v>30</v>
      </c>
      <c r="E702" s="562" t="s">
        <v>958</v>
      </c>
      <c r="F702" s="562" t="s">
        <v>959</v>
      </c>
      <c r="G702" s="562" t="s">
        <v>973</v>
      </c>
      <c r="H702" s="562" t="s">
        <v>974</v>
      </c>
      <c r="I702" s="562" t="s">
        <v>975</v>
      </c>
      <c r="J702" s="562" t="s">
        <v>4998</v>
      </c>
      <c r="K702" s="562" t="s">
        <v>976</v>
      </c>
      <c r="L702" s="562" t="s">
        <v>964</v>
      </c>
      <c r="M702" s="562" t="s">
        <v>970</v>
      </c>
      <c r="N702" s="562">
        <v>1</v>
      </c>
      <c r="O702" s="562">
        <v>1</v>
      </c>
      <c r="P702" s="562">
        <v>1</v>
      </c>
      <c r="Q702" s="562">
        <v>1</v>
      </c>
      <c r="R702" s="562">
        <v>1</v>
      </c>
      <c r="S702" s="562">
        <v>1</v>
      </c>
      <c r="T702" s="562">
        <v>0</v>
      </c>
      <c r="U702" s="562">
        <v>0</v>
      </c>
      <c r="V702" s="562">
        <v>0</v>
      </c>
      <c r="W702" s="563">
        <v>1372605.32</v>
      </c>
      <c r="X702" s="563">
        <v>0</v>
      </c>
      <c r="Y702" s="563">
        <v>0</v>
      </c>
      <c r="Z702" s="563">
        <v>0</v>
      </c>
      <c r="AA702" s="563">
        <v>0</v>
      </c>
      <c r="AB702" s="563">
        <v>0</v>
      </c>
      <c r="AC702" s="563">
        <v>0</v>
      </c>
      <c r="AD702" s="563"/>
      <c r="AE702" s="563">
        <v>1372605.32</v>
      </c>
      <c r="AF702" s="564">
        <v>44685</v>
      </c>
      <c r="AG702" s="564">
        <v>46511</v>
      </c>
      <c r="AH702" s="563">
        <v>1372605.32</v>
      </c>
      <c r="AI702" s="565">
        <f t="shared" si="21"/>
        <v>1.178082191780822</v>
      </c>
      <c r="AJ702" s="565">
        <v>5.0027397260274</v>
      </c>
      <c r="AK702" s="566">
        <v>7.1294999999999997E-2</v>
      </c>
      <c r="AL702" s="567">
        <f t="shared" si="22"/>
        <v>1.178082191780822</v>
      </c>
      <c r="AM702" s="567">
        <v>5.0027397260274</v>
      </c>
      <c r="AN702" s="568">
        <v>7.1294999999999997E-2</v>
      </c>
      <c r="AO702" s="562" t="s">
        <v>977</v>
      </c>
      <c r="AP702" s="562" t="s">
        <v>978</v>
      </c>
    </row>
    <row r="703" spans="1:42" s="562" customFormat="1" ht="12" x14ac:dyDescent="0.25">
      <c r="A703" s="562" t="s">
        <v>2091</v>
      </c>
      <c r="B703" s="562" t="s">
        <v>2092</v>
      </c>
      <c r="C703" s="562">
        <v>1</v>
      </c>
      <c r="D703" s="562" t="s">
        <v>30</v>
      </c>
      <c r="E703" s="562" t="s">
        <v>958</v>
      </c>
      <c r="F703" s="562" t="s">
        <v>959</v>
      </c>
      <c r="G703" s="562" t="s">
        <v>973</v>
      </c>
      <c r="H703" s="562" t="s">
        <v>974</v>
      </c>
      <c r="I703" s="562" t="s">
        <v>975</v>
      </c>
      <c r="J703" s="562" t="s">
        <v>4998</v>
      </c>
      <c r="K703" s="562" t="s">
        <v>976</v>
      </c>
      <c r="L703" s="562" t="s">
        <v>964</v>
      </c>
      <c r="M703" s="562" t="s">
        <v>970</v>
      </c>
      <c r="N703" s="562">
        <v>1</v>
      </c>
      <c r="O703" s="562">
        <v>1</v>
      </c>
      <c r="P703" s="562">
        <v>1</v>
      </c>
      <c r="Q703" s="562">
        <v>1</v>
      </c>
      <c r="R703" s="562">
        <v>1</v>
      </c>
      <c r="S703" s="562">
        <v>1</v>
      </c>
      <c r="T703" s="562">
        <v>0</v>
      </c>
      <c r="U703" s="562">
        <v>0</v>
      </c>
      <c r="V703" s="562">
        <v>0</v>
      </c>
      <c r="W703" s="563">
        <v>1838571.49</v>
      </c>
      <c r="X703" s="563">
        <v>0</v>
      </c>
      <c r="Y703" s="563">
        <v>0</v>
      </c>
      <c r="Z703" s="563">
        <v>0</v>
      </c>
      <c r="AA703" s="563">
        <v>0</v>
      </c>
      <c r="AB703" s="563">
        <v>0</v>
      </c>
      <c r="AC703" s="563">
        <v>0</v>
      </c>
      <c r="AD703" s="563"/>
      <c r="AE703" s="563">
        <v>1838571.49</v>
      </c>
      <c r="AF703" s="564">
        <v>44685</v>
      </c>
      <c r="AG703" s="564">
        <v>46511</v>
      </c>
      <c r="AH703" s="563">
        <v>1838571.49</v>
      </c>
      <c r="AI703" s="565">
        <f t="shared" si="21"/>
        <v>1.178082191780822</v>
      </c>
      <c r="AJ703" s="565">
        <v>5.0027397260274</v>
      </c>
      <c r="AK703" s="566">
        <v>7.1294999999999997E-2</v>
      </c>
      <c r="AL703" s="567">
        <f t="shared" si="22"/>
        <v>1.178082191780822</v>
      </c>
      <c r="AM703" s="567">
        <v>5.0027397260274</v>
      </c>
      <c r="AN703" s="568">
        <v>7.1294999999999997E-2</v>
      </c>
      <c r="AO703" s="562" t="s">
        <v>977</v>
      </c>
      <c r="AP703" s="562" t="s">
        <v>978</v>
      </c>
    </row>
    <row r="704" spans="1:42" s="562" customFormat="1" ht="12" x14ac:dyDescent="0.25">
      <c r="A704" s="562" t="s">
        <v>2093</v>
      </c>
      <c r="B704" s="562" t="s">
        <v>2094</v>
      </c>
      <c r="C704" s="562">
        <v>1</v>
      </c>
      <c r="D704" s="562" t="s">
        <v>30</v>
      </c>
      <c r="E704" s="562" t="s">
        <v>958</v>
      </c>
      <c r="F704" s="562" t="s">
        <v>959</v>
      </c>
      <c r="G704" s="562" t="s">
        <v>973</v>
      </c>
      <c r="H704" s="562" t="s">
        <v>974</v>
      </c>
      <c r="I704" s="562" t="s">
        <v>975</v>
      </c>
      <c r="J704" s="562" t="s">
        <v>4998</v>
      </c>
      <c r="K704" s="562" t="s">
        <v>976</v>
      </c>
      <c r="L704" s="562" t="s">
        <v>964</v>
      </c>
      <c r="M704" s="562" t="s">
        <v>970</v>
      </c>
      <c r="N704" s="562">
        <v>1</v>
      </c>
      <c r="O704" s="562">
        <v>1</v>
      </c>
      <c r="P704" s="562">
        <v>1</v>
      </c>
      <c r="Q704" s="562">
        <v>1</v>
      </c>
      <c r="R704" s="562">
        <v>1</v>
      </c>
      <c r="S704" s="562">
        <v>1</v>
      </c>
      <c r="T704" s="562">
        <v>0</v>
      </c>
      <c r="U704" s="562">
        <v>0</v>
      </c>
      <c r="V704" s="562">
        <v>0</v>
      </c>
      <c r="W704" s="563">
        <v>1572331.46</v>
      </c>
      <c r="X704" s="563">
        <v>0</v>
      </c>
      <c r="Y704" s="563">
        <v>0</v>
      </c>
      <c r="Z704" s="563">
        <v>0</v>
      </c>
      <c r="AA704" s="563">
        <v>0</v>
      </c>
      <c r="AB704" s="563">
        <v>0</v>
      </c>
      <c r="AC704" s="563">
        <v>0</v>
      </c>
      <c r="AD704" s="563"/>
      <c r="AE704" s="563">
        <v>1572331.46</v>
      </c>
      <c r="AF704" s="564">
        <v>44685</v>
      </c>
      <c r="AG704" s="564">
        <v>46511</v>
      </c>
      <c r="AH704" s="563">
        <v>1572331.46</v>
      </c>
      <c r="AI704" s="565">
        <f t="shared" si="21"/>
        <v>1.178082191780822</v>
      </c>
      <c r="AJ704" s="565">
        <v>5.0027397260274</v>
      </c>
      <c r="AK704" s="566">
        <v>7.1294999999999997E-2</v>
      </c>
      <c r="AL704" s="567">
        <f t="shared" si="22"/>
        <v>1.178082191780822</v>
      </c>
      <c r="AM704" s="567">
        <v>5.0027397260274</v>
      </c>
      <c r="AN704" s="568">
        <v>7.1294999999999997E-2</v>
      </c>
      <c r="AO704" s="562" t="s">
        <v>977</v>
      </c>
      <c r="AP704" s="562" t="s">
        <v>978</v>
      </c>
    </row>
    <row r="705" spans="1:42" s="562" customFormat="1" ht="12" x14ac:dyDescent="0.25">
      <c r="A705" s="562" t="s">
        <v>2095</v>
      </c>
      <c r="B705" s="562" t="s">
        <v>2096</v>
      </c>
      <c r="C705" s="562">
        <v>4</v>
      </c>
      <c r="D705" s="562" t="s">
        <v>30</v>
      </c>
      <c r="E705" s="562" t="s">
        <v>958</v>
      </c>
      <c r="F705" s="562" t="s">
        <v>959</v>
      </c>
      <c r="G705" s="562" t="s">
        <v>1207</v>
      </c>
      <c r="H705" s="562" t="s">
        <v>974</v>
      </c>
      <c r="I705" s="562" t="s">
        <v>1208</v>
      </c>
      <c r="J705" s="562" t="s">
        <v>4998</v>
      </c>
      <c r="K705" s="562" t="s">
        <v>1209</v>
      </c>
      <c r="L705" s="562" t="s">
        <v>964</v>
      </c>
      <c r="M705" s="562" t="s">
        <v>970</v>
      </c>
      <c r="N705" s="562">
        <v>1</v>
      </c>
      <c r="O705" s="562">
        <v>1</v>
      </c>
      <c r="P705" s="562">
        <v>1</v>
      </c>
      <c r="Q705" s="562">
        <v>1</v>
      </c>
      <c r="R705" s="562">
        <v>1</v>
      </c>
      <c r="S705" s="562">
        <v>1</v>
      </c>
      <c r="T705" s="562">
        <v>0</v>
      </c>
      <c r="U705" s="562">
        <v>0</v>
      </c>
      <c r="V705" s="562">
        <v>0</v>
      </c>
      <c r="W705" s="563">
        <v>94990</v>
      </c>
      <c r="X705" s="563">
        <v>0</v>
      </c>
      <c r="Y705" s="563">
        <v>0</v>
      </c>
      <c r="Z705" s="563">
        <v>372.84</v>
      </c>
      <c r="AA705" s="563">
        <v>0</v>
      </c>
      <c r="AB705" s="563">
        <v>0</v>
      </c>
      <c r="AC705" s="563">
        <v>0</v>
      </c>
      <c r="AD705" s="563"/>
      <c r="AE705" s="563">
        <v>94990</v>
      </c>
      <c r="AF705" s="564">
        <v>44697</v>
      </c>
      <c r="AG705" s="564">
        <v>46158</v>
      </c>
      <c r="AH705" s="563">
        <v>189980</v>
      </c>
      <c r="AI705" s="565">
        <f t="shared" si="21"/>
        <v>0.21095890410958903</v>
      </c>
      <c r="AJ705" s="565">
        <v>4.0027397260274</v>
      </c>
      <c r="AK705" s="566">
        <v>4.7100000000000003E-2</v>
      </c>
      <c r="AL705" s="567">
        <f t="shared" si="22"/>
        <v>0.21095890410958903</v>
      </c>
      <c r="AM705" s="567">
        <v>4.0027397260274</v>
      </c>
      <c r="AN705" s="568">
        <v>4.7100000000000003E-2</v>
      </c>
      <c r="AO705" s="562" t="s">
        <v>977</v>
      </c>
      <c r="AP705" s="562" t="s">
        <v>978</v>
      </c>
    </row>
    <row r="706" spans="1:42" s="562" customFormat="1" ht="12" x14ac:dyDescent="0.25">
      <c r="A706" s="562" t="s">
        <v>2097</v>
      </c>
      <c r="B706" s="562" t="s">
        <v>2096</v>
      </c>
      <c r="C706" s="562">
        <v>5</v>
      </c>
      <c r="D706" s="562" t="s">
        <v>30</v>
      </c>
      <c r="E706" s="562" t="s">
        <v>958</v>
      </c>
      <c r="F706" s="562" t="s">
        <v>959</v>
      </c>
      <c r="G706" s="562" t="s">
        <v>1207</v>
      </c>
      <c r="H706" s="562" t="s">
        <v>974</v>
      </c>
      <c r="I706" s="562" t="s">
        <v>1208</v>
      </c>
      <c r="J706" s="562" t="s">
        <v>4998</v>
      </c>
      <c r="K706" s="562" t="s">
        <v>1209</v>
      </c>
      <c r="L706" s="562" t="s">
        <v>964</v>
      </c>
      <c r="M706" s="562" t="s">
        <v>970</v>
      </c>
      <c r="N706" s="562">
        <v>1</v>
      </c>
      <c r="O706" s="562">
        <v>1</v>
      </c>
      <c r="P706" s="562">
        <v>1</v>
      </c>
      <c r="Q706" s="562">
        <v>1</v>
      </c>
      <c r="R706" s="562">
        <v>1</v>
      </c>
      <c r="S706" s="562">
        <v>1</v>
      </c>
      <c r="T706" s="562">
        <v>0</v>
      </c>
      <c r="U706" s="562">
        <v>0</v>
      </c>
      <c r="V706" s="562">
        <v>0</v>
      </c>
      <c r="W706" s="563">
        <v>577462.5</v>
      </c>
      <c r="X706" s="563">
        <v>0</v>
      </c>
      <c r="Y706" s="563">
        <v>0</v>
      </c>
      <c r="Z706" s="563">
        <v>2439.7800000000002</v>
      </c>
      <c r="AA706" s="563">
        <v>0</v>
      </c>
      <c r="AB706" s="563">
        <v>0</v>
      </c>
      <c r="AC706" s="563">
        <v>0</v>
      </c>
      <c r="AD706" s="563"/>
      <c r="AE706" s="563">
        <v>577462.5</v>
      </c>
      <c r="AF706" s="564">
        <v>44697</v>
      </c>
      <c r="AG706" s="564">
        <v>46523</v>
      </c>
      <c r="AH706" s="563">
        <v>577462.5</v>
      </c>
      <c r="AI706" s="565">
        <f t="shared" si="21"/>
        <v>1.210958904109589</v>
      </c>
      <c r="AJ706" s="565">
        <v>5.0027397260274</v>
      </c>
      <c r="AK706" s="566">
        <v>5.0700000000000002E-2</v>
      </c>
      <c r="AL706" s="567">
        <f t="shared" si="22"/>
        <v>1.210958904109589</v>
      </c>
      <c r="AM706" s="567">
        <v>5.0027397260274</v>
      </c>
      <c r="AN706" s="568">
        <v>5.0700000000000002E-2</v>
      </c>
      <c r="AO706" s="562" t="s">
        <v>977</v>
      </c>
      <c r="AP706" s="562" t="s">
        <v>978</v>
      </c>
    </row>
    <row r="707" spans="1:42" s="562" customFormat="1" ht="12" x14ac:dyDescent="0.25">
      <c r="A707" s="562" t="s">
        <v>2098</v>
      </c>
      <c r="B707" s="562" t="s">
        <v>2096</v>
      </c>
      <c r="C707" s="562">
        <v>6</v>
      </c>
      <c r="D707" s="562" t="s">
        <v>30</v>
      </c>
      <c r="E707" s="562" t="s">
        <v>958</v>
      </c>
      <c r="F707" s="562" t="s">
        <v>959</v>
      </c>
      <c r="G707" s="562" t="s">
        <v>1207</v>
      </c>
      <c r="H707" s="562" t="s">
        <v>974</v>
      </c>
      <c r="I707" s="562" t="s">
        <v>1208</v>
      </c>
      <c r="J707" s="562" t="s">
        <v>4998</v>
      </c>
      <c r="K707" s="562" t="s">
        <v>1209</v>
      </c>
      <c r="L707" s="562" t="s">
        <v>964</v>
      </c>
      <c r="M707" s="562" t="s">
        <v>970</v>
      </c>
      <c r="N707" s="562">
        <v>1</v>
      </c>
      <c r="O707" s="562">
        <v>1</v>
      </c>
      <c r="P707" s="562">
        <v>1</v>
      </c>
      <c r="Q707" s="562">
        <v>1</v>
      </c>
      <c r="R707" s="562">
        <v>1</v>
      </c>
      <c r="S707" s="562">
        <v>1</v>
      </c>
      <c r="T707" s="562">
        <v>0</v>
      </c>
      <c r="U707" s="562">
        <v>0</v>
      </c>
      <c r="V707" s="562">
        <v>0</v>
      </c>
      <c r="W707" s="563">
        <v>987601</v>
      </c>
      <c r="X707" s="563">
        <v>0</v>
      </c>
      <c r="Y707" s="563">
        <v>0</v>
      </c>
      <c r="Z707" s="563">
        <v>4411.28</v>
      </c>
      <c r="AA707" s="563">
        <v>0</v>
      </c>
      <c r="AB707" s="563">
        <v>0</v>
      </c>
      <c r="AC707" s="563">
        <v>0</v>
      </c>
      <c r="AD707" s="563"/>
      <c r="AE707" s="563">
        <v>987601</v>
      </c>
      <c r="AF707" s="564">
        <v>44697</v>
      </c>
      <c r="AG707" s="564">
        <v>46889</v>
      </c>
      <c r="AH707" s="563">
        <v>987601</v>
      </c>
      <c r="AI707" s="565">
        <f t="shared" ref="AI707:AI770" si="23">+(AG707-$AQ$1)/365</f>
        <v>2.2136986301369861</v>
      </c>
      <c r="AJ707" s="565">
        <v>6.0054794520547903</v>
      </c>
      <c r="AK707" s="566">
        <v>5.3600000000000002E-2</v>
      </c>
      <c r="AL707" s="567">
        <f t="shared" si="22"/>
        <v>2.2136986301369861</v>
      </c>
      <c r="AM707" s="567">
        <v>6.0054794520547903</v>
      </c>
      <c r="AN707" s="568">
        <v>5.3600000000000002E-2</v>
      </c>
      <c r="AO707" s="562" t="s">
        <v>977</v>
      </c>
      <c r="AP707" s="562" t="s">
        <v>978</v>
      </c>
    </row>
    <row r="708" spans="1:42" s="562" customFormat="1" ht="12" x14ac:dyDescent="0.25">
      <c r="A708" s="562" t="s">
        <v>2099</v>
      </c>
      <c r="B708" s="562" t="s">
        <v>2096</v>
      </c>
      <c r="C708" s="562">
        <v>7</v>
      </c>
      <c r="D708" s="562" t="s">
        <v>30</v>
      </c>
      <c r="E708" s="562" t="s">
        <v>958</v>
      </c>
      <c r="F708" s="562" t="s">
        <v>959</v>
      </c>
      <c r="G708" s="562" t="s">
        <v>1207</v>
      </c>
      <c r="H708" s="562" t="s">
        <v>974</v>
      </c>
      <c r="I708" s="562" t="s">
        <v>1208</v>
      </c>
      <c r="J708" s="562" t="s">
        <v>4998</v>
      </c>
      <c r="K708" s="562" t="s">
        <v>1209</v>
      </c>
      <c r="L708" s="562" t="s">
        <v>964</v>
      </c>
      <c r="M708" s="562" t="s">
        <v>970</v>
      </c>
      <c r="N708" s="562">
        <v>1</v>
      </c>
      <c r="O708" s="562">
        <v>1</v>
      </c>
      <c r="P708" s="562">
        <v>1</v>
      </c>
      <c r="Q708" s="562">
        <v>1</v>
      </c>
      <c r="R708" s="562">
        <v>1</v>
      </c>
      <c r="S708" s="562">
        <v>1</v>
      </c>
      <c r="T708" s="562">
        <v>0</v>
      </c>
      <c r="U708" s="562">
        <v>0</v>
      </c>
      <c r="V708" s="562">
        <v>0</v>
      </c>
      <c r="W708" s="563">
        <v>1124540</v>
      </c>
      <c r="X708" s="563">
        <v>0</v>
      </c>
      <c r="Y708" s="563">
        <v>0</v>
      </c>
      <c r="Z708" s="563">
        <v>5285.34</v>
      </c>
      <c r="AA708" s="563">
        <v>0</v>
      </c>
      <c r="AB708" s="563">
        <v>0</v>
      </c>
      <c r="AC708" s="563">
        <v>0</v>
      </c>
      <c r="AD708" s="563"/>
      <c r="AE708" s="563">
        <v>1124540</v>
      </c>
      <c r="AF708" s="564">
        <v>44697</v>
      </c>
      <c r="AG708" s="564">
        <v>47254</v>
      </c>
      <c r="AH708" s="563">
        <v>1124540</v>
      </c>
      <c r="AI708" s="565">
        <f t="shared" si="23"/>
        <v>3.2136986301369861</v>
      </c>
      <c r="AJ708" s="565">
        <v>7.0054794520547903</v>
      </c>
      <c r="AK708" s="566">
        <v>5.6399999999999999E-2</v>
      </c>
      <c r="AL708" s="567">
        <f t="shared" si="22"/>
        <v>3.2136986301369861</v>
      </c>
      <c r="AM708" s="567">
        <v>7.0054794520547903</v>
      </c>
      <c r="AN708" s="568">
        <v>5.6399999999999999E-2</v>
      </c>
      <c r="AO708" s="562" t="s">
        <v>977</v>
      </c>
      <c r="AP708" s="562" t="s">
        <v>978</v>
      </c>
    </row>
    <row r="709" spans="1:42" s="562" customFormat="1" ht="12" x14ac:dyDescent="0.25">
      <c r="A709" s="562" t="s">
        <v>2100</v>
      </c>
      <c r="B709" s="562" t="s">
        <v>2096</v>
      </c>
      <c r="C709" s="562">
        <v>8</v>
      </c>
      <c r="D709" s="562" t="s">
        <v>30</v>
      </c>
      <c r="E709" s="562" t="s">
        <v>958</v>
      </c>
      <c r="F709" s="562" t="s">
        <v>959</v>
      </c>
      <c r="G709" s="562" t="s">
        <v>1207</v>
      </c>
      <c r="H709" s="562" t="s">
        <v>974</v>
      </c>
      <c r="I709" s="562" t="s">
        <v>1208</v>
      </c>
      <c r="J709" s="562" t="s">
        <v>4998</v>
      </c>
      <c r="K709" s="562" t="s">
        <v>1209</v>
      </c>
      <c r="L709" s="562" t="s">
        <v>964</v>
      </c>
      <c r="M709" s="562" t="s">
        <v>970</v>
      </c>
      <c r="N709" s="562">
        <v>1</v>
      </c>
      <c r="O709" s="562">
        <v>1</v>
      </c>
      <c r="P709" s="562">
        <v>1</v>
      </c>
      <c r="Q709" s="562">
        <v>1</v>
      </c>
      <c r="R709" s="562">
        <v>1</v>
      </c>
      <c r="S709" s="562">
        <v>1</v>
      </c>
      <c r="T709" s="562">
        <v>0</v>
      </c>
      <c r="U709" s="562">
        <v>0</v>
      </c>
      <c r="V709" s="562">
        <v>0</v>
      </c>
      <c r="W709" s="563">
        <v>975270</v>
      </c>
      <c r="X709" s="563">
        <v>0</v>
      </c>
      <c r="Y709" s="563">
        <v>0</v>
      </c>
      <c r="Z709" s="563">
        <v>4819.46</v>
      </c>
      <c r="AA709" s="563">
        <v>0</v>
      </c>
      <c r="AB709" s="563">
        <v>0</v>
      </c>
      <c r="AC709" s="563">
        <v>0</v>
      </c>
      <c r="AD709" s="563"/>
      <c r="AE709" s="563">
        <v>975270</v>
      </c>
      <c r="AF709" s="564">
        <v>44697</v>
      </c>
      <c r="AG709" s="564">
        <v>47619</v>
      </c>
      <c r="AH709" s="563">
        <v>975270</v>
      </c>
      <c r="AI709" s="565">
        <f t="shared" si="23"/>
        <v>4.2136986301369861</v>
      </c>
      <c r="AJ709" s="565">
        <v>8.0054794520547894</v>
      </c>
      <c r="AK709" s="566">
        <v>5.9299999999999999E-2</v>
      </c>
      <c r="AL709" s="567">
        <f t="shared" si="22"/>
        <v>4.2136986301369861</v>
      </c>
      <c r="AM709" s="567">
        <v>8.0054794520547894</v>
      </c>
      <c r="AN709" s="568">
        <v>5.9299999999999999E-2</v>
      </c>
      <c r="AO709" s="562" t="s">
        <v>977</v>
      </c>
      <c r="AP709" s="562" t="s">
        <v>978</v>
      </c>
    </row>
    <row r="710" spans="1:42" s="562" customFormat="1" ht="12" x14ac:dyDescent="0.25">
      <c r="A710" s="562" t="s">
        <v>2101</v>
      </c>
      <c r="B710" s="562" t="s">
        <v>2096</v>
      </c>
      <c r="C710" s="562">
        <v>9</v>
      </c>
      <c r="D710" s="562" t="s">
        <v>30</v>
      </c>
      <c r="E710" s="562" t="s">
        <v>958</v>
      </c>
      <c r="F710" s="562" t="s">
        <v>959</v>
      </c>
      <c r="G710" s="562" t="s">
        <v>1207</v>
      </c>
      <c r="H710" s="562" t="s">
        <v>974</v>
      </c>
      <c r="I710" s="562" t="s">
        <v>1208</v>
      </c>
      <c r="J710" s="562" t="s">
        <v>4998</v>
      </c>
      <c r="K710" s="562" t="s">
        <v>1209</v>
      </c>
      <c r="L710" s="562" t="s">
        <v>964</v>
      </c>
      <c r="M710" s="562" t="s">
        <v>970</v>
      </c>
      <c r="N710" s="562">
        <v>1</v>
      </c>
      <c r="O710" s="562">
        <v>1</v>
      </c>
      <c r="P710" s="562">
        <v>1</v>
      </c>
      <c r="Q710" s="562">
        <v>1</v>
      </c>
      <c r="R710" s="562">
        <v>1</v>
      </c>
      <c r="S710" s="562">
        <v>1</v>
      </c>
      <c r="T710" s="562">
        <v>0</v>
      </c>
      <c r="U710" s="562">
        <v>0</v>
      </c>
      <c r="V710" s="562">
        <v>0</v>
      </c>
      <c r="W710" s="563">
        <v>74340</v>
      </c>
      <c r="X710" s="563">
        <v>0</v>
      </c>
      <c r="Y710" s="563">
        <v>0</v>
      </c>
      <c r="Z710" s="563">
        <v>384.71</v>
      </c>
      <c r="AA710" s="563">
        <v>0</v>
      </c>
      <c r="AB710" s="563">
        <v>0</v>
      </c>
      <c r="AC710" s="563">
        <v>0</v>
      </c>
      <c r="AD710" s="563"/>
      <c r="AE710" s="563">
        <v>74340</v>
      </c>
      <c r="AF710" s="564">
        <v>44697</v>
      </c>
      <c r="AG710" s="564">
        <v>47984</v>
      </c>
      <c r="AH710" s="563">
        <v>74340</v>
      </c>
      <c r="AI710" s="565">
        <f t="shared" si="23"/>
        <v>5.2136986301369861</v>
      </c>
      <c r="AJ710" s="565">
        <v>9.0054794520547894</v>
      </c>
      <c r="AK710" s="566">
        <v>6.2100000000000002E-2</v>
      </c>
      <c r="AL710" s="567">
        <f t="shared" ref="AL710:AL773" si="24">+AI710</f>
        <v>5.2136986301369861</v>
      </c>
      <c r="AM710" s="567">
        <v>9.0054794520547894</v>
      </c>
      <c r="AN710" s="568">
        <v>6.2100000000000002E-2</v>
      </c>
      <c r="AO710" s="562" t="s">
        <v>977</v>
      </c>
      <c r="AP710" s="562" t="s">
        <v>978</v>
      </c>
    </row>
    <row r="711" spans="1:42" s="562" customFormat="1" ht="12" x14ac:dyDescent="0.25">
      <c r="A711" s="562" t="s">
        <v>2102</v>
      </c>
      <c r="B711" s="562" t="s">
        <v>2103</v>
      </c>
      <c r="C711" s="562">
        <v>1</v>
      </c>
      <c r="D711" s="562" t="s">
        <v>30</v>
      </c>
      <c r="E711" s="562" t="s">
        <v>958</v>
      </c>
      <c r="F711" s="562" t="s">
        <v>959</v>
      </c>
      <c r="G711" s="562" t="s">
        <v>973</v>
      </c>
      <c r="H711" s="562" t="s">
        <v>974</v>
      </c>
      <c r="I711" s="562" t="s">
        <v>975</v>
      </c>
      <c r="J711" s="562" t="s">
        <v>4998</v>
      </c>
      <c r="K711" s="562" t="s">
        <v>976</v>
      </c>
      <c r="L711" s="562" t="s">
        <v>964</v>
      </c>
      <c r="M711" s="562" t="s">
        <v>970</v>
      </c>
      <c r="N711" s="562">
        <v>1</v>
      </c>
      <c r="O711" s="562">
        <v>1</v>
      </c>
      <c r="P711" s="562">
        <v>1</v>
      </c>
      <c r="Q711" s="562">
        <v>1</v>
      </c>
      <c r="R711" s="562">
        <v>1</v>
      </c>
      <c r="S711" s="562">
        <v>1</v>
      </c>
      <c r="T711" s="562">
        <v>0</v>
      </c>
      <c r="U711" s="562">
        <v>0</v>
      </c>
      <c r="V711" s="562">
        <v>0</v>
      </c>
      <c r="W711" s="563">
        <v>1191863.72</v>
      </c>
      <c r="X711" s="563">
        <v>0</v>
      </c>
      <c r="Y711" s="563">
        <v>0</v>
      </c>
      <c r="Z711" s="563">
        <v>0</v>
      </c>
      <c r="AA711" s="563">
        <v>0</v>
      </c>
      <c r="AB711" s="563">
        <v>0</v>
      </c>
      <c r="AC711" s="563">
        <v>0</v>
      </c>
      <c r="AD711" s="563"/>
      <c r="AE711" s="563">
        <v>1191863.72</v>
      </c>
      <c r="AF711" s="564">
        <v>44685</v>
      </c>
      <c r="AG711" s="564">
        <v>46511</v>
      </c>
      <c r="AH711" s="563">
        <v>1191863.72</v>
      </c>
      <c r="AI711" s="565">
        <f t="shared" si="23"/>
        <v>1.178082191780822</v>
      </c>
      <c r="AJ711" s="565">
        <v>5.0027397260274</v>
      </c>
      <c r="AK711" s="566">
        <v>7.1294999999999997E-2</v>
      </c>
      <c r="AL711" s="567">
        <f t="shared" si="24"/>
        <v>1.178082191780822</v>
      </c>
      <c r="AM711" s="567">
        <v>5.0027397260274</v>
      </c>
      <c r="AN711" s="568">
        <v>7.1294999999999997E-2</v>
      </c>
      <c r="AO711" s="562" t="s">
        <v>977</v>
      </c>
      <c r="AP711" s="562" t="s">
        <v>978</v>
      </c>
    </row>
    <row r="712" spans="1:42" s="562" customFormat="1" ht="12" x14ac:dyDescent="0.25">
      <c r="A712" s="562" t="s">
        <v>2104</v>
      </c>
      <c r="B712" s="562" t="s">
        <v>2105</v>
      </c>
      <c r="C712" s="562">
        <v>1</v>
      </c>
      <c r="D712" s="562" t="s">
        <v>30</v>
      </c>
      <c r="E712" s="562" t="s">
        <v>958</v>
      </c>
      <c r="F712" s="562" t="s">
        <v>959</v>
      </c>
      <c r="G712" s="562" t="s">
        <v>1659</v>
      </c>
      <c r="H712" s="562" t="s">
        <v>1660</v>
      </c>
      <c r="I712" s="562" t="s">
        <v>1661</v>
      </c>
      <c r="J712" s="562" t="s">
        <v>1662</v>
      </c>
      <c r="K712" s="562" t="s">
        <v>1663</v>
      </c>
      <c r="L712" s="562" t="s">
        <v>964</v>
      </c>
      <c r="M712" s="562" t="s">
        <v>970</v>
      </c>
      <c r="N712" s="562">
        <v>1</v>
      </c>
      <c r="O712" s="562">
        <v>1</v>
      </c>
      <c r="P712" s="562">
        <v>1</v>
      </c>
      <c r="Q712" s="562">
        <v>0</v>
      </c>
      <c r="R712" s="562">
        <v>0</v>
      </c>
      <c r="S712" s="562">
        <v>1</v>
      </c>
      <c r="T712" s="562">
        <v>1</v>
      </c>
      <c r="U712" s="562">
        <v>1</v>
      </c>
      <c r="V712" s="562">
        <v>0</v>
      </c>
      <c r="W712" s="563">
        <v>200000000</v>
      </c>
      <c r="X712" s="563">
        <v>0</v>
      </c>
      <c r="Y712" s="563">
        <v>0</v>
      </c>
      <c r="Z712" s="563">
        <v>0</v>
      </c>
      <c r="AA712" s="563">
        <v>0</v>
      </c>
      <c r="AB712" s="563">
        <v>0</v>
      </c>
      <c r="AC712" s="563">
        <v>0</v>
      </c>
      <c r="AD712" s="563"/>
      <c r="AE712" s="563">
        <v>200000000</v>
      </c>
      <c r="AF712" s="564">
        <v>44698</v>
      </c>
      <c r="AG712" s="564">
        <v>48351</v>
      </c>
      <c r="AH712" s="563">
        <v>200000000</v>
      </c>
      <c r="AI712" s="565">
        <f t="shared" si="23"/>
        <v>6.2191780821917808</v>
      </c>
      <c r="AJ712" s="565">
        <v>10.0082191780822</v>
      </c>
      <c r="AK712" s="566">
        <v>7.8262999999999999E-2</v>
      </c>
      <c r="AL712" s="567">
        <f t="shared" si="24"/>
        <v>6.2191780821917808</v>
      </c>
      <c r="AM712" s="567">
        <v>10.0082191780822</v>
      </c>
      <c r="AN712" s="568">
        <v>7.8262999999999999E-2</v>
      </c>
      <c r="AO712" s="562" t="s">
        <v>977</v>
      </c>
      <c r="AP712" s="562" t="s">
        <v>978</v>
      </c>
    </row>
    <row r="713" spans="1:42" s="562" customFormat="1" ht="12" x14ac:dyDescent="0.25">
      <c r="A713" s="562" t="s">
        <v>2106</v>
      </c>
      <c r="B713" s="562" t="s">
        <v>2107</v>
      </c>
      <c r="C713" s="562">
        <v>1</v>
      </c>
      <c r="D713" s="562" t="s">
        <v>30</v>
      </c>
      <c r="E713" s="562" t="s">
        <v>958</v>
      </c>
      <c r="F713" s="562" t="s">
        <v>959</v>
      </c>
      <c r="G713" s="562" t="s">
        <v>1659</v>
      </c>
      <c r="H713" s="562" t="s">
        <v>1660</v>
      </c>
      <c r="I713" s="562" t="s">
        <v>1661</v>
      </c>
      <c r="J713" s="562" t="s">
        <v>1662</v>
      </c>
      <c r="K713" s="562" t="s">
        <v>1663</v>
      </c>
      <c r="L713" s="562" t="s">
        <v>964</v>
      </c>
      <c r="M713" s="562" t="s">
        <v>970</v>
      </c>
      <c r="N713" s="562">
        <v>1</v>
      </c>
      <c r="O713" s="562">
        <v>1</v>
      </c>
      <c r="P713" s="562">
        <v>1</v>
      </c>
      <c r="Q713" s="562">
        <v>0</v>
      </c>
      <c r="R713" s="562">
        <v>0</v>
      </c>
      <c r="S713" s="562">
        <v>1</v>
      </c>
      <c r="T713" s="562">
        <v>1</v>
      </c>
      <c r="U713" s="562">
        <v>1</v>
      </c>
      <c r="V713" s="562">
        <v>0</v>
      </c>
      <c r="W713" s="563">
        <v>186980919.34</v>
      </c>
      <c r="X713" s="563">
        <v>0</v>
      </c>
      <c r="Y713" s="563">
        <v>0</v>
      </c>
      <c r="Z713" s="563">
        <v>0</v>
      </c>
      <c r="AA713" s="563">
        <v>0</v>
      </c>
      <c r="AB713" s="563">
        <v>0</v>
      </c>
      <c r="AC713" s="563">
        <v>0</v>
      </c>
      <c r="AD713" s="563"/>
      <c r="AE713" s="563">
        <v>186980919.34</v>
      </c>
      <c r="AF713" s="564">
        <v>44698</v>
      </c>
      <c r="AG713" s="564">
        <v>48351</v>
      </c>
      <c r="AH713" s="563">
        <v>186980919.342462</v>
      </c>
      <c r="AI713" s="565">
        <f t="shared" si="23"/>
        <v>6.2191780821917808</v>
      </c>
      <c r="AJ713" s="565">
        <v>10.0082191780822</v>
      </c>
      <c r="AK713" s="566">
        <v>7.8262999999999999E-2</v>
      </c>
      <c r="AL713" s="567">
        <f t="shared" si="24"/>
        <v>6.2191780821917808</v>
      </c>
      <c r="AM713" s="567">
        <v>10.0082191780822</v>
      </c>
      <c r="AN713" s="568">
        <v>7.8262999999999999E-2</v>
      </c>
      <c r="AO713" s="562" t="s">
        <v>977</v>
      </c>
      <c r="AP713" s="562" t="s">
        <v>978</v>
      </c>
    </row>
    <row r="714" spans="1:42" s="562" customFormat="1" ht="12" x14ac:dyDescent="0.25">
      <c r="A714" s="562" t="s">
        <v>2108</v>
      </c>
      <c r="B714" s="562" t="s">
        <v>2109</v>
      </c>
      <c r="C714" s="562">
        <v>4</v>
      </c>
      <c r="D714" s="562" t="s">
        <v>30</v>
      </c>
      <c r="E714" s="562" t="s">
        <v>958</v>
      </c>
      <c r="F714" s="562" t="s">
        <v>959</v>
      </c>
      <c r="G714" s="562" t="s">
        <v>1207</v>
      </c>
      <c r="H714" s="562" t="s">
        <v>974</v>
      </c>
      <c r="I714" s="562" t="s">
        <v>1208</v>
      </c>
      <c r="J714" s="562" t="s">
        <v>4998</v>
      </c>
      <c r="K714" s="562" t="s">
        <v>1209</v>
      </c>
      <c r="L714" s="562" t="s">
        <v>964</v>
      </c>
      <c r="M714" s="562" t="s">
        <v>970</v>
      </c>
      <c r="N714" s="562">
        <v>1</v>
      </c>
      <c r="O714" s="562">
        <v>1</v>
      </c>
      <c r="P714" s="562">
        <v>1</v>
      </c>
      <c r="Q714" s="562">
        <v>1</v>
      </c>
      <c r="R714" s="562">
        <v>1</v>
      </c>
      <c r="S714" s="562">
        <v>1</v>
      </c>
      <c r="T714" s="562">
        <v>0</v>
      </c>
      <c r="U714" s="562">
        <v>0</v>
      </c>
      <c r="V714" s="562">
        <v>0</v>
      </c>
      <c r="W714" s="563">
        <v>128841.25</v>
      </c>
      <c r="X714" s="563">
        <v>0</v>
      </c>
      <c r="Y714" s="563">
        <v>0</v>
      </c>
      <c r="Z714" s="563">
        <v>505.7</v>
      </c>
      <c r="AA714" s="563">
        <v>0</v>
      </c>
      <c r="AB714" s="563">
        <v>0</v>
      </c>
      <c r="AC714" s="563">
        <v>0</v>
      </c>
      <c r="AD714" s="563"/>
      <c r="AE714" s="563">
        <v>128841.25</v>
      </c>
      <c r="AF714" s="564">
        <v>44735</v>
      </c>
      <c r="AG714" s="564">
        <v>46196</v>
      </c>
      <c r="AH714" s="563">
        <v>257682.5</v>
      </c>
      <c r="AI714" s="565">
        <f t="shared" si="23"/>
        <v>0.31506849315068491</v>
      </c>
      <c r="AJ714" s="565">
        <v>4.0027397260274</v>
      </c>
      <c r="AK714" s="566">
        <v>4.7100000000000003E-2</v>
      </c>
      <c r="AL714" s="567">
        <f t="shared" si="24"/>
        <v>0.31506849315068491</v>
      </c>
      <c r="AM714" s="567">
        <v>4.0027397260274</v>
      </c>
      <c r="AN714" s="568">
        <v>4.7100000000000003E-2</v>
      </c>
      <c r="AO714" s="562" t="s">
        <v>977</v>
      </c>
      <c r="AP714" s="562" t="s">
        <v>978</v>
      </c>
    </row>
    <row r="715" spans="1:42" s="562" customFormat="1" ht="12" x14ac:dyDescent="0.25">
      <c r="A715" s="562" t="s">
        <v>2110</v>
      </c>
      <c r="B715" s="562" t="s">
        <v>2109</v>
      </c>
      <c r="C715" s="562">
        <v>5</v>
      </c>
      <c r="D715" s="562" t="s">
        <v>30</v>
      </c>
      <c r="E715" s="562" t="s">
        <v>958</v>
      </c>
      <c r="F715" s="562" t="s">
        <v>959</v>
      </c>
      <c r="G715" s="562" t="s">
        <v>1207</v>
      </c>
      <c r="H715" s="562" t="s">
        <v>974</v>
      </c>
      <c r="I715" s="562" t="s">
        <v>1208</v>
      </c>
      <c r="J715" s="562" t="s">
        <v>4998</v>
      </c>
      <c r="K715" s="562" t="s">
        <v>1209</v>
      </c>
      <c r="L715" s="562" t="s">
        <v>964</v>
      </c>
      <c r="M715" s="562" t="s">
        <v>970</v>
      </c>
      <c r="N715" s="562">
        <v>1</v>
      </c>
      <c r="O715" s="562">
        <v>1</v>
      </c>
      <c r="P715" s="562">
        <v>1</v>
      </c>
      <c r="Q715" s="562">
        <v>1</v>
      </c>
      <c r="R715" s="562">
        <v>1</v>
      </c>
      <c r="S715" s="562">
        <v>1</v>
      </c>
      <c r="T715" s="562">
        <v>0</v>
      </c>
      <c r="U715" s="562">
        <v>0</v>
      </c>
      <c r="V715" s="562">
        <v>0</v>
      </c>
      <c r="W715" s="563">
        <v>851517.5</v>
      </c>
      <c r="X715" s="563">
        <v>0</v>
      </c>
      <c r="Y715" s="563">
        <v>0</v>
      </c>
      <c r="Z715" s="563">
        <v>3597.66</v>
      </c>
      <c r="AA715" s="563">
        <v>0</v>
      </c>
      <c r="AB715" s="563">
        <v>0</v>
      </c>
      <c r="AC715" s="563">
        <v>0</v>
      </c>
      <c r="AD715" s="563"/>
      <c r="AE715" s="563">
        <v>851517.5</v>
      </c>
      <c r="AF715" s="564">
        <v>44735</v>
      </c>
      <c r="AG715" s="564">
        <v>46561</v>
      </c>
      <c r="AH715" s="563">
        <v>851517.5</v>
      </c>
      <c r="AI715" s="565">
        <f t="shared" si="23"/>
        <v>1.3150684931506849</v>
      </c>
      <c r="AJ715" s="565">
        <v>5.0027397260274</v>
      </c>
      <c r="AK715" s="566">
        <v>5.0700000000000002E-2</v>
      </c>
      <c r="AL715" s="567">
        <f t="shared" si="24"/>
        <v>1.3150684931506849</v>
      </c>
      <c r="AM715" s="567">
        <v>5.0027397260274</v>
      </c>
      <c r="AN715" s="568">
        <v>5.0700000000000002E-2</v>
      </c>
      <c r="AO715" s="562" t="s">
        <v>977</v>
      </c>
      <c r="AP715" s="562" t="s">
        <v>978</v>
      </c>
    </row>
    <row r="716" spans="1:42" s="562" customFormat="1" ht="12" x14ac:dyDescent="0.25">
      <c r="A716" s="562" t="s">
        <v>2111</v>
      </c>
      <c r="B716" s="562" t="s">
        <v>2109</v>
      </c>
      <c r="C716" s="562">
        <v>6</v>
      </c>
      <c r="D716" s="562" t="s">
        <v>30</v>
      </c>
      <c r="E716" s="562" t="s">
        <v>958</v>
      </c>
      <c r="F716" s="562" t="s">
        <v>959</v>
      </c>
      <c r="G716" s="562" t="s">
        <v>1207</v>
      </c>
      <c r="H716" s="562" t="s">
        <v>974</v>
      </c>
      <c r="I716" s="562" t="s">
        <v>1208</v>
      </c>
      <c r="J716" s="562" t="s">
        <v>4998</v>
      </c>
      <c r="K716" s="562" t="s">
        <v>1209</v>
      </c>
      <c r="L716" s="562" t="s">
        <v>964</v>
      </c>
      <c r="M716" s="562" t="s">
        <v>970</v>
      </c>
      <c r="N716" s="562">
        <v>1</v>
      </c>
      <c r="O716" s="562">
        <v>1</v>
      </c>
      <c r="P716" s="562">
        <v>1</v>
      </c>
      <c r="Q716" s="562">
        <v>1</v>
      </c>
      <c r="R716" s="562">
        <v>1</v>
      </c>
      <c r="S716" s="562">
        <v>1</v>
      </c>
      <c r="T716" s="562">
        <v>0</v>
      </c>
      <c r="U716" s="562">
        <v>0</v>
      </c>
      <c r="V716" s="562">
        <v>0</v>
      </c>
      <c r="W716" s="563">
        <v>50740</v>
      </c>
      <c r="X716" s="563">
        <v>0</v>
      </c>
      <c r="Y716" s="563">
        <v>0</v>
      </c>
      <c r="Z716" s="563">
        <v>226.64</v>
      </c>
      <c r="AA716" s="563">
        <v>0</v>
      </c>
      <c r="AB716" s="563">
        <v>0</v>
      </c>
      <c r="AC716" s="563">
        <v>0</v>
      </c>
      <c r="AD716" s="563"/>
      <c r="AE716" s="563">
        <v>50740</v>
      </c>
      <c r="AF716" s="564">
        <v>44735</v>
      </c>
      <c r="AG716" s="564">
        <v>46927</v>
      </c>
      <c r="AH716" s="563">
        <v>50740</v>
      </c>
      <c r="AI716" s="565">
        <f t="shared" si="23"/>
        <v>2.3178082191780822</v>
      </c>
      <c r="AJ716" s="565">
        <v>6.0054794520547903</v>
      </c>
      <c r="AK716" s="566">
        <v>5.3600000000000002E-2</v>
      </c>
      <c r="AL716" s="567">
        <f t="shared" si="24"/>
        <v>2.3178082191780822</v>
      </c>
      <c r="AM716" s="567">
        <v>6.0054794520547903</v>
      </c>
      <c r="AN716" s="568">
        <v>5.3600000000000002E-2</v>
      </c>
      <c r="AO716" s="562" t="s">
        <v>977</v>
      </c>
      <c r="AP716" s="562" t="s">
        <v>978</v>
      </c>
    </row>
    <row r="717" spans="1:42" s="562" customFormat="1" ht="12" x14ac:dyDescent="0.25">
      <c r="A717" s="562" t="s">
        <v>2112</v>
      </c>
      <c r="B717" s="562" t="s">
        <v>2109</v>
      </c>
      <c r="C717" s="562">
        <v>7</v>
      </c>
      <c r="D717" s="562" t="s">
        <v>30</v>
      </c>
      <c r="E717" s="562" t="s">
        <v>958</v>
      </c>
      <c r="F717" s="562" t="s">
        <v>959</v>
      </c>
      <c r="G717" s="562" t="s">
        <v>1207</v>
      </c>
      <c r="H717" s="562" t="s">
        <v>974</v>
      </c>
      <c r="I717" s="562" t="s">
        <v>1208</v>
      </c>
      <c r="J717" s="562" t="s">
        <v>4998</v>
      </c>
      <c r="K717" s="562" t="s">
        <v>1209</v>
      </c>
      <c r="L717" s="562" t="s">
        <v>964</v>
      </c>
      <c r="M717" s="562" t="s">
        <v>970</v>
      </c>
      <c r="N717" s="562">
        <v>1</v>
      </c>
      <c r="O717" s="562">
        <v>1</v>
      </c>
      <c r="P717" s="562">
        <v>1</v>
      </c>
      <c r="Q717" s="562">
        <v>1</v>
      </c>
      <c r="R717" s="562">
        <v>1</v>
      </c>
      <c r="S717" s="562">
        <v>1</v>
      </c>
      <c r="T717" s="562">
        <v>0</v>
      </c>
      <c r="U717" s="562">
        <v>0</v>
      </c>
      <c r="V717" s="562">
        <v>0</v>
      </c>
      <c r="W717" s="563">
        <v>159300</v>
      </c>
      <c r="X717" s="563">
        <v>0</v>
      </c>
      <c r="Y717" s="563">
        <v>0</v>
      </c>
      <c r="Z717" s="563">
        <v>748.71</v>
      </c>
      <c r="AA717" s="563">
        <v>0</v>
      </c>
      <c r="AB717" s="563">
        <v>0</v>
      </c>
      <c r="AC717" s="563">
        <v>0</v>
      </c>
      <c r="AD717" s="563"/>
      <c r="AE717" s="563">
        <v>159300</v>
      </c>
      <c r="AF717" s="564">
        <v>44735</v>
      </c>
      <c r="AG717" s="564">
        <v>47292</v>
      </c>
      <c r="AH717" s="563">
        <v>159300</v>
      </c>
      <c r="AI717" s="565">
        <f t="shared" si="23"/>
        <v>3.3178082191780822</v>
      </c>
      <c r="AJ717" s="565">
        <v>7.0054794520547903</v>
      </c>
      <c r="AK717" s="566">
        <v>5.6399999999999999E-2</v>
      </c>
      <c r="AL717" s="567">
        <f t="shared" si="24"/>
        <v>3.3178082191780822</v>
      </c>
      <c r="AM717" s="567">
        <v>7.0054794520547903</v>
      </c>
      <c r="AN717" s="568">
        <v>5.6399999999999999E-2</v>
      </c>
      <c r="AO717" s="562" t="s">
        <v>977</v>
      </c>
      <c r="AP717" s="562" t="s">
        <v>978</v>
      </c>
    </row>
    <row r="718" spans="1:42" s="562" customFormat="1" ht="12" x14ac:dyDescent="0.25">
      <c r="A718" s="562" t="s">
        <v>2113</v>
      </c>
      <c r="B718" s="562" t="s">
        <v>2114</v>
      </c>
      <c r="C718" s="562">
        <v>4</v>
      </c>
      <c r="D718" s="562" t="s">
        <v>30</v>
      </c>
      <c r="E718" s="562" t="s">
        <v>958</v>
      </c>
      <c r="F718" s="562" t="s">
        <v>959</v>
      </c>
      <c r="G718" s="562" t="s">
        <v>1207</v>
      </c>
      <c r="H718" s="562" t="s">
        <v>974</v>
      </c>
      <c r="I718" s="562" t="s">
        <v>1208</v>
      </c>
      <c r="J718" s="562" t="s">
        <v>4998</v>
      </c>
      <c r="K718" s="562" t="s">
        <v>1209</v>
      </c>
      <c r="L718" s="562" t="s">
        <v>964</v>
      </c>
      <c r="M718" s="562" t="s">
        <v>970</v>
      </c>
      <c r="N718" s="562">
        <v>1</v>
      </c>
      <c r="O718" s="562">
        <v>1</v>
      </c>
      <c r="P718" s="562">
        <v>1</v>
      </c>
      <c r="Q718" s="562">
        <v>1</v>
      </c>
      <c r="R718" s="562">
        <v>1</v>
      </c>
      <c r="S718" s="562">
        <v>1</v>
      </c>
      <c r="T718" s="562">
        <v>0</v>
      </c>
      <c r="U718" s="562">
        <v>0</v>
      </c>
      <c r="V718" s="562">
        <v>0</v>
      </c>
      <c r="W718" s="563">
        <v>265278.75</v>
      </c>
      <c r="X718" s="563">
        <v>0</v>
      </c>
      <c r="Y718" s="563">
        <v>0</v>
      </c>
      <c r="Z718" s="563">
        <v>1041.22</v>
      </c>
      <c r="AA718" s="563">
        <v>0</v>
      </c>
      <c r="AB718" s="563">
        <v>0</v>
      </c>
      <c r="AC718" s="563">
        <v>0</v>
      </c>
      <c r="AD718" s="563"/>
      <c r="AE718" s="563">
        <v>265278.75</v>
      </c>
      <c r="AF718" s="564">
        <v>44739</v>
      </c>
      <c r="AG718" s="564">
        <v>46200</v>
      </c>
      <c r="AH718" s="563">
        <v>530557.5</v>
      </c>
      <c r="AI718" s="565">
        <f t="shared" si="23"/>
        <v>0.32602739726027397</v>
      </c>
      <c r="AJ718" s="565">
        <v>4.0027397260274</v>
      </c>
      <c r="AK718" s="566">
        <v>4.7100000000000003E-2</v>
      </c>
      <c r="AL718" s="567">
        <f t="shared" si="24"/>
        <v>0.32602739726027397</v>
      </c>
      <c r="AM718" s="567">
        <v>4.0027397260274</v>
      </c>
      <c r="AN718" s="568">
        <v>4.7100000000000003E-2</v>
      </c>
      <c r="AO718" s="562" t="s">
        <v>977</v>
      </c>
      <c r="AP718" s="562" t="s">
        <v>978</v>
      </c>
    </row>
    <row r="719" spans="1:42" s="562" customFormat="1" ht="12" x14ac:dyDescent="0.25">
      <c r="A719" s="562" t="s">
        <v>2115</v>
      </c>
      <c r="B719" s="562" t="s">
        <v>2114</v>
      </c>
      <c r="C719" s="562">
        <v>5</v>
      </c>
      <c r="D719" s="562" t="s">
        <v>30</v>
      </c>
      <c r="E719" s="562" t="s">
        <v>958</v>
      </c>
      <c r="F719" s="562" t="s">
        <v>959</v>
      </c>
      <c r="G719" s="562" t="s">
        <v>1207</v>
      </c>
      <c r="H719" s="562" t="s">
        <v>974</v>
      </c>
      <c r="I719" s="562" t="s">
        <v>1208</v>
      </c>
      <c r="J719" s="562" t="s">
        <v>4998</v>
      </c>
      <c r="K719" s="562" t="s">
        <v>1209</v>
      </c>
      <c r="L719" s="562" t="s">
        <v>964</v>
      </c>
      <c r="M719" s="562" t="s">
        <v>970</v>
      </c>
      <c r="N719" s="562">
        <v>1</v>
      </c>
      <c r="O719" s="562">
        <v>1</v>
      </c>
      <c r="P719" s="562">
        <v>1</v>
      </c>
      <c r="Q719" s="562">
        <v>1</v>
      </c>
      <c r="R719" s="562">
        <v>1</v>
      </c>
      <c r="S719" s="562">
        <v>1</v>
      </c>
      <c r="T719" s="562">
        <v>0</v>
      </c>
      <c r="U719" s="562">
        <v>0</v>
      </c>
      <c r="V719" s="562">
        <v>0</v>
      </c>
      <c r="W719" s="563">
        <v>2247457.5</v>
      </c>
      <c r="X719" s="563">
        <v>0</v>
      </c>
      <c r="Y719" s="563">
        <v>0</v>
      </c>
      <c r="Z719" s="563">
        <v>9495.51</v>
      </c>
      <c r="AA719" s="563">
        <v>0</v>
      </c>
      <c r="AB719" s="563">
        <v>0</v>
      </c>
      <c r="AC719" s="563">
        <v>0</v>
      </c>
      <c r="AD719" s="563"/>
      <c r="AE719" s="563">
        <v>2247457.5</v>
      </c>
      <c r="AF719" s="564">
        <v>44739</v>
      </c>
      <c r="AG719" s="564">
        <v>46565</v>
      </c>
      <c r="AH719" s="563">
        <v>2247457.5</v>
      </c>
      <c r="AI719" s="565">
        <f t="shared" si="23"/>
        <v>1.3260273972602741</v>
      </c>
      <c r="AJ719" s="565">
        <v>5.0027397260274</v>
      </c>
      <c r="AK719" s="566">
        <v>5.0700000000000002E-2</v>
      </c>
      <c r="AL719" s="567">
        <f t="shared" si="24"/>
        <v>1.3260273972602741</v>
      </c>
      <c r="AM719" s="567">
        <v>5.0027397260274</v>
      </c>
      <c r="AN719" s="568">
        <v>5.0700000000000002E-2</v>
      </c>
      <c r="AO719" s="562" t="s">
        <v>977</v>
      </c>
      <c r="AP719" s="562" t="s">
        <v>978</v>
      </c>
    </row>
    <row r="720" spans="1:42" s="562" customFormat="1" ht="12" x14ac:dyDescent="0.25">
      <c r="A720" s="562" t="s">
        <v>2116</v>
      </c>
      <c r="B720" s="562" t="s">
        <v>2114</v>
      </c>
      <c r="C720" s="562">
        <v>6</v>
      </c>
      <c r="D720" s="562" t="s">
        <v>30</v>
      </c>
      <c r="E720" s="562" t="s">
        <v>958</v>
      </c>
      <c r="F720" s="562" t="s">
        <v>959</v>
      </c>
      <c r="G720" s="562" t="s">
        <v>1207</v>
      </c>
      <c r="H720" s="562" t="s">
        <v>974</v>
      </c>
      <c r="I720" s="562" t="s">
        <v>1208</v>
      </c>
      <c r="J720" s="562" t="s">
        <v>4998</v>
      </c>
      <c r="K720" s="562" t="s">
        <v>1209</v>
      </c>
      <c r="L720" s="562" t="s">
        <v>964</v>
      </c>
      <c r="M720" s="562" t="s">
        <v>970</v>
      </c>
      <c r="N720" s="562">
        <v>1</v>
      </c>
      <c r="O720" s="562">
        <v>1</v>
      </c>
      <c r="P720" s="562">
        <v>1</v>
      </c>
      <c r="Q720" s="562">
        <v>1</v>
      </c>
      <c r="R720" s="562">
        <v>1</v>
      </c>
      <c r="S720" s="562">
        <v>1</v>
      </c>
      <c r="T720" s="562">
        <v>0</v>
      </c>
      <c r="U720" s="562">
        <v>0</v>
      </c>
      <c r="V720" s="562">
        <v>0</v>
      </c>
      <c r="W720" s="563">
        <v>9782937.5</v>
      </c>
      <c r="X720" s="563">
        <v>0</v>
      </c>
      <c r="Y720" s="563">
        <v>0</v>
      </c>
      <c r="Z720" s="563">
        <v>43697.120000000003</v>
      </c>
      <c r="AA720" s="563">
        <v>0</v>
      </c>
      <c r="AB720" s="563">
        <v>0</v>
      </c>
      <c r="AC720" s="563">
        <v>0</v>
      </c>
      <c r="AD720" s="563"/>
      <c r="AE720" s="563">
        <v>9782937.5</v>
      </c>
      <c r="AF720" s="564">
        <v>44739</v>
      </c>
      <c r="AG720" s="564">
        <v>46931</v>
      </c>
      <c r="AH720" s="563">
        <v>9782937.5</v>
      </c>
      <c r="AI720" s="565">
        <f t="shared" si="23"/>
        <v>2.3287671232876712</v>
      </c>
      <c r="AJ720" s="565">
        <v>6.0054794520547903</v>
      </c>
      <c r="AK720" s="566">
        <v>5.3600000000000002E-2</v>
      </c>
      <c r="AL720" s="567">
        <f t="shared" si="24"/>
        <v>2.3287671232876712</v>
      </c>
      <c r="AM720" s="567">
        <v>6.0054794520547903</v>
      </c>
      <c r="AN720" s="568">
        <v>5.3600000000000002E-2</v>
      </c>
      <c r="AO720" s="562" t="s">
        <v>977</v>
      </c>
      <c r="AP720" s="562" t="s">
        <v>978</v>
      </c>
    </row>
    <row r="721" spans="1:42" s="562" customFormat="1" ht="12" x14ac:dyDescent="0.25">
      <c r="A721" s="562" t="s">
        <v>2117</v>
      </c>
      <c r="B721" s="562" t="s">
        <v>2114</v>
      </c>
      <c r="C721" s="562">
        <v>7</v>
      </c>
      <c r="D721" s="562" t="s">
        <v>30</v>
      </c>
      <c r="E721" s="562" t="s">
        <v>958</v>
      </c>
      <c r="F721" s="562" t="s">
        <v>959</v>
      </c>
      <c r="G721" s="562" t="s">
        <v>1207</v>
      </c>
      <c r="H721" s="562" t="s">
        <v>974</v>
      </c>
      <c r="I721" s="562" t="s">
        <v>1208</v>
      </c>
      <c r="J721" s="562" t="s">
        <v>4998</v>
      </c>
      <c r="K721" s="562" t="s">
        <v>1209</v>
      </c>
      <c r="L721" s="562" t="s">
        <v>964</v>
      </c>
      <c r="M721" s="562" t="s">
        <v>970</v>
      </c>
      <c r="N721" s="562">
        <v>1</v>
      </c>
      <c r="O721" s="562">
        <v>1</v>
      </c>
      <c r="P721" s="562">
        <v>1</v>
      </c>
      <c r="Q721" s="562">
        <v>1</v>
      </c>
      <c r="R721" s="562">
        <v>1</v>
      </c>
      <c r="S721" s="562">
        <v>1</v>
      </c>
      <c r="T721" s="562">
        <v>0</v>
      </c>
      <c r="U721" s="562">
        <v>0</v>
      </c>
      <c r="V721" s="562">
        <v>0</v>
      </c>
      <c r="W721" s="563">
        <v>11935552.5</v>
      </c>
      <c r="X721" s="563">
        <v>0</v>
      </c>
      <c r="Y721" s="563">
        <v>0</v>
      </c>
      <c r="Z721" s="563">
        <v>56097.1</v>
      </c>
      <c r="AA721" s="563">
        <v>0</v>
      </c>
      <c r="AB721" s="563">
        <v>0</v>
      </c>
      <c r="AC721" s="563">
        <v>0</v>
      </c>
      <c r="AD721" s="563"/>
      <c r="AE721" s="563">
        <v>11935552.5</v>
      </c>
      <c r="AF721" s="564">
        <v>44739</v>
      </c>
      <c r="AG721" s="564">
        <v>47296</v>
      </c>
      <c r="AH721" s="563">
        <v>11935552.5</v>
      </c>
      <c r="AI721" s="565">
        <f t="shared" si="23"/>
        <v>3.3287671232876712</v>
      </c>
      <c r="AJ721" s="565">
        <v>7.0054794520547903</v>
      </c>
      <c r="AK721" s="566">
        <v>5.6399999999999999E-2</v>
      </c>
      <c r="AL721" s="567">
        <f t="shared" si="24"/>
        <v>3.3287671232876712</v>
      </c>
      <c r="AM721" s="567">
        <v>7.0054794520547903</v>
      </c>
      <c r="AN721" s="568">
        <v>5.6399999999999999E-2</v>
      </c>
      <c r="AO721" s="562" t="s">
        <v>977</v>
      </c>
      <c r="AP721" s="562" t="s">
        <v>978</v>
      </c>
    </row>
    <row r="722" spans="1:42" s="562" customFormat="1" ht="12" x14ac:dyDescent="0.25">
      <c r="A722" s="562" t="s">
        <v>2118</v>
      </c>
      <c r="B722" s="562" t="s">
        <v>2114</v>
      </c>
      <c r="C722" s="562">
        <v>8</v>
      </c>
      <c r="D722" s="562" t="s">
        <v>30</v>
      </c>
      <c r="E722" s="562" t="s">
        <v>958</v>
      </c>
      <c r="F722" s="562" t="s">
        <v>959</v>
      </c>
      <c r="G722" s="562" t="s">
        <v>1207</v>
      </c>
      <c r="H722" s="562" t="s">
        <v>974</v>
      </c>
      <c r="I722" s="562" t="s">
        <v>1208</v>
      </c>
      <c r="J722" s="562" t="s">
        <v>4998</v>
      </c>
      <c r="K722" s="562" t="s">
        <v>1209</v>
      </c>
      <c r="L722" s="562" t="s">
        <v>964</v>
      </c>
      <c r="M722" s="562" t="s">
        <v>970</v>
      </c>
      <c r="N722" s="562">
        <v>1</v>
      </c>
      <c r="O722" s="562">
        <v>1</v>
      </c>
      <c r="P722" s="562">
        <v>1</v>
      </c>
      <c r="Q722" s="562">
        <v>1</v>
      </c>
      <c r="R722" s="562">
        <v>1</v>
      </c>
      <c r="S722" s="562">
        <v>1</v>
      </c>
      <c r="T722" s="562">
        <v>0</v>
      </c>
      <c r="U722" s="562">
        <v>0</v>
      </c>
      <c r="V722" s="562">
        <v>0</v>
      </c>
      <c r="W722" s="563">
        <v>419637.5</v>
      </c>
      <c r="X722" s="563">
        <v>0</v>
      </c>
      <c r="Y722" s="563">
        <v>0</v>
      </c>
      <c r="Z722" s="563">
        <v>2073.71</v>
      </c>
      <c r="AA722" s="563">
        <v>0</v>
      </c>
      <c r="AB722" s="563">
        <v>0</v>
      </c>
      <c r="AC722" s="563">
        <v>0</v>
      </c>
      <c r="AD722" s="563"/>
      <c r="AE722" s="563">
        <v>419637.5</v>
      </c>
      <c r="AF722" s="564">
        <v>44739</v>
      </c>
      <c r="AG722" s="564">
        <v>47661</v>
      </c>
      <c r="AH722" s="563">
        <v>419637.5</v>
      </c>
      <c r="AI722" s="565">
        <f t="shared" si="23"/>
        <v>4.3287671232876717</v>
      </c>
      <c r="AJ722" s="565">
        <v>8.0054794520547894</v>
      </c>
      <c r="AK722" s="566">
        <v>5.9299999999999999E-2</v>
      </c>
      <c r="AL722" s="567">
        <f t="shared" si="24"/>
        <v>4.3287671232876717</v>
      </c>
      <c r="AM722" s="567">
        <v>8.0054794520547894</v>
      </c>
      <c r="AN722" s="568">
        <v>5.9299999999999999E-2</v>
      </c>
      <c r="AO722" s="562" t="s">
        <v>977</v>
      </c>
      <c r="AP722" s="562" t="s">
        <v>978</v>
      </c>
    </row>
    <row r="723" spans="1:42" s="562" customFormat="1" ht="12" x14ac:dyDescent="0.25">
      <c r="A723" s="562" t="s">
        <v>2119</v>
      </c>
      <c r="B723" s="562" t="s">
        <v>2114</v>
      </c>
      <c r="C723" s="562">
        <v>9</v>
      </c>
      <c r="D723" s="562" t="s">
        <v>30</v>
      </c>
      <c r="E723" s="562" t="s">
        <v>958</v>
      </c>
      <c r="F723" s="562" t="s">
        <v>959</v>
      </c>
      <c r="G723" s="562" t="s">
        <v>1207</v>
      </c>
      <c r="H723" s="562" t="s">
        <v>974</v>
      </c>
      <c r="I723" s="562" t="s">
        <v>1208</v>
      </c>
      <c r="J723" s="562" t="s">
        <v>4998</v>
      </c>
      <c r="K723" s="562" t="s">
        <v>1209</v>
      </c>
      <c r="L723" s="562" t="s">
        <v>964</v>
      </c>
      <c r="M723" s="562" t="s">
        <v>970</v>
      </c>
      <c r="N723" s="562">
        <v>1</v>
      </c>
      <c r="O723" s="562">
        <v>1</v>
      </c>
      <c r="P723" s="562">
        <v>1</v>
      </c>
      <c r="Q723" s="562">
        <v>1</v>
      </c>
      <c r="R723" s="562">
        <v>1</v>
      </c>
      <c r="S723" s="562">
        <v>1</v>
      </c>
      <c r="T723" s="562">
        <v>0</v>
      </c>
      <c r="U723" s="562">
        <v>0</v>
      </c>
      <c r="V723" s="562">
        <v>0</v>
      </c>
      <c r="W723" s="563">
        <v>188062.5</v>
      </c>
      <c r="X723" s="563">
        <v>0</v>
      </c>
      <c r="Y723" s="563">
        <v>0</v>
      </c>
      <c r="Z723" s="563">
        <v>973.22</v>
      </c>
      <c r="AA723" s="563">
        <v>0</v>
      </c>
      <c r="AB723" s="563">
        <v>0</v>
      </c>
      <c r="AC723" s="563">
        <v>0</v>
      </c>
      <c r="AD723" s="563"/>
      <c r="AE723" s="563">
        <v>188062.5</v>
      </c>
      <c r="AF723" s="564">
        <v>44739</v>
      </c>
      <c r="AG723" s="564">
        <v>48026</v>
      </c>
      <c r="AH723" s="563">
        <v>188062.5</v>
      </c>
      <c r="AI723" s="565">
        <f t="shared" si="23"/>
        <v>5.3287671232876717</v>
      </c>
      <c r="AJ723" s="565">
        <v>9.0054794520547894</v>
      </c>
      <c r="AK723" s="566">
        <v>6.2100000000000002E-2</v>
      </c>
      <c r="AL723" s="567">
        <f t="shared" si="24"/>
        <v>5.3287671232876717</v>
      </c>
      <c r="AM723" s="567">
        <v>9.0054794520547894</v>
      </c>
      <c r="AN723" s="568">
        <v>6.2100000000000002E-2</v>
      </c>
      <c r="AO723" s="562" t="s">
        <v>977</v>
      </c>
      <c r="AP723" s="562" t="s">
        <v>978</v>
      </c>
    </row>
    <row r="724" spans="1:42" s="562" customFormat="1" ht="12" x14ac:dyDescent="0.25">
      <c r="A724" s="562" t="s">
        <v>2120</v>
      </c>
      <c r="B724" s="562" t="s">
        <v>2121</v>
      </c>
      <c r="C724" s="562">
        <v>1</v>
      </c>
      <c r="D724" s="562" t="s">
        <v>30</v>
      </c>
      <c r="E724" s="562" t="s">
        <v>958</v>
      </c>
      <c r="F724" s="562" t="s">
        <v>959</v>
      </c>
      <c r="G724" s="562" t="s">
        <v>1659</v>
      </c>
      <c r="H724" s="562" t="s">
        <v>1660</v>
      </c>
      <c r="I724" s="562" t="s">
        <v>1661</v>
      </c>
      <c r="J724" s="562" t="s">
        <v>1662</v>
      </c>
      <c r="K724" s="562" t="s">
        <v>1663</v>
      </c>
      <c r="L724" s="562" t="s">
        <v>964</v>
      </c>
      <c r="M724" s="562" t="s">
        <v>970</v>
      </c>
      <c r="N724" s="562">
        <v>1</v>
      </c>
      <c r="O724" s="562">
        <v>1</v>
      </c>
      <c r="P724" s="562">
        <v>1</v>
      </c>
      <c r="Q724" s="562">
        <v>0</v>
      </c>
      <c r="R724" s="562">
        <v>0</v>
      </c>
      <c r="S724" s="562">
        <v>1</v>
      </c>
      <c r="T724" s="562">
        <v>1</v>
      </c>
      <c r="U724" s="562">
        <v>1</v>
      </c>
      <c r="V724" s="562">
        <v>0</v>
      </c>
      <c r="W724" s="563">
        <v>34695318.020000003</v>
      </c>
      <c r="X724" s="563">
        <v>0</v>
      </c>
      <c r="Y724" s="563">
        <v>0</v>
      </c>
      <c r="Z724" s="563">
        <v>0</v>
      </c>
      <c r="AA724" s="563">
        <v>0</v>
      </c>
      <c r="AB724" s="563">
        <v>0</v>
      </c>
      <c r="AC724" s="563">
        <v>0</v>
      </c>
      <c r="AD724" s="563"/>
      <c r="AE724" s="563">
        <v>34695318.020000003</v>
      </c>
      <c r="AF724" s="564">
        <v>44698</v>
      </c>
      <c r="AG724" s="564">
        <v>48351</v>
      </c>
      <c r="AH724" s="563">
        <v>34695318.049999997</v>
      </c>
      <c r="AI724" s="565">
        <f t="shared" si="23"/>
        <v>6.2191780821917808</v>
      </c>
      <c r="AJ724" s="565">
        <v>10.0082191780822</v>
      </c>
      <c r="AK724" s="566">
        <v>7.8262999999999999E-2</v>
      </c>
      <c r="AL724" s="567">
        <f t="shared" si="24"/>
        <v>6.2191780821917808</v>
      </c>
      <c r="AM724" s="567">
        <v>10.0082191780822</v>
      </c>
      <c r="AN724" s="568">
        <v>7.8262999999999999E-2</v>
      </c>
      <c r="AO724" s="562" t="s">
        <v>977</v>
      </c>
      <c r="AP724" s="562" t="s">
        <v>978</v>
      </c>
    </row>
    <row r="725" spans="1:42" s="562" customFormat="1" ht="12" x14ac:dyDescent="0.25">
      <c r="A725" s="562" t="s">
        <v>2122</v>
      </c>
      <c r="B725" s="562" t="s">
        <v>2123</v>
      </c>
      <c r="C725" s="562">
        <v>1</v>
      </c>
      <c r="D725" s="562" t="s">
        <v>30</v>
      </c>
      <c r="E725" s="562" t="s">
        <v>958</v>
      </c>
      <c r="F725" s="562" t="s">
        <v>959</v>
      </c>
      <c r="G725" s="562" t="s">
        <v>973</v>
      </c>
      <c r="H725" s="562" t="s">
        <v>974</v>
      </c>
      <c r="I725" s="562" t="s">
        <v>975</v>
      </c>
      <c r="J725" s="562" t="s">
        <v>4998</v>
      </c>
      <c r="K725" s="562" t="s">
        <v>976</v>
      </c>
      <c r="L725" s="562" t="s">
        <v>964</v>
      </c>
      <c r="M725" s="562" t="s">
        <v>970</v>
      </c>
      <c r="N725" s="562">
        <v>1</v>
      </c>
      <c r="O725" s="562">
        <v>1</v>
      </c>
      <c r="P725" s="562">
        <v>1</v>
      </c>
      <c r="Q725" s="562">
        <v>1</v>
      </c>
      <c r="R725" s="562">
        <v>1</v>
      </c>
      <c r="S725" s="562">
        <v>1</v>
      </c>
      <c r="T725" s="562">
        <v>0</v>
      </c>
      <c r="U725" s="562">
        <v>0</v>
      </c>
      <c r="V725" s="562">
        <v>0</v>
      </c>
      <c r="W725" s="563">
        <v>1216426.58</v>
      </c>
      <c r="X725" s="563">
        <v>0</v>
      </c>
      <c r="Y725" s="563">
        <v>0</v>
      </c>
      <c r="Z725" s="563">
        <v>0</v>
      </c>
      <c r="AA725" s="563">
        <v>0</v>
      </c>
      <c r="AB725" s="563">
        <v>0</v>
      </c>
      <c r="AC725" s="563">
        <v>0</v>
      </c>
      <c r="AD725" s="563"/>
      <c r="AE725" s="563">
        <v>1216426.58</v>
      </c>
      <c r="AF725" s="564">
        <v>44685</v>
      </c>
      <c r="AG725" s="564">
        <v>46511</v>
      </c>
      <c r="AH725" s="563">
        <v>1216426.58</v>
      </c>
      <c r="AI725" s="565">
        <f t="shared" si="23"/>
        <v>1.178082191780822</v>
      </c>
      <c r="AJ725" s="565">
        <v>5.0027397260274</v>
      </c>
      <c r="AK725" s="566">
        <v>7.1294999999999997E-2</v>
      </c>
      <c r="AL725" s="567">
        <f t="shared" si="24"/>
        <v>1.178082191780822</v>
      </c>
      <c r="AM725" s="567">
        <v>5.0027397260274</v>
      </c>
      <c r="AN725" s="568">
        <v>7.1294999999999997E-2</v>
      </c>
      <c r="AO725" s="562" t="s">
        <v>977</v>
      </c>
      <c r="AP725" s="562" t="s">
        <v>978</v>
      </c>
    </row>
    <row r="726" spans="1:42" s="562" customFormat="1" ht="12" x14ac:dyDescent="0.25">
      <c r="A726" s="562" t="s">
        <v>2124</v>
      </c>
      <c r="B726" s="562" t="s">
        <v>2125</v>
      </c>
      <c r="C726" s="562">
        <v>1</v>
      </c>
      <c r="D726" s="562" t="s">
        <v>30</v>
      </c>
      <c r="E726" s="562" t="s">
        <v>958</v>
      </c>
      <c r="F726" s="562" t="s">
        <v>959</v>
      </c>
      <c r="G726" s="562" t="s">
        <v>973</v>
      </c>
      <c r="H726" s="562" t="s">
        <v>974</v>
      </c>
      <c r="I726" s="562" t="s">
        <v>975</v>
      </c>
      <c r="J726" s="562" t="s">
        <v>4998</v>
      </c>
      <c r="K726" s="562" t="s">
        <v>976</v>
      </c>
      <c r="L726" s="562" t="s">
        <v>964</v>
      </c>
      <c r="M726" s="562" t="s">
        <v>970</v>
      </c>
      <c r="N726" s="562">
        <v>1</v>
      </c>
      <c r="O726" s="562">
        <v>1</v>
      </c>
      <c r="P726" s="562">
        <v>1</v>
      </c>
      <c r="Q726" s="562">
        <v>1</v>
      </c>
      <c r="R726" s="562">
        <v>1</v>
      </c>
      <c r="S726" s="562">
        <v>1</v>
      </c>
      <c r="T726" s="562">
        <v>0</v>
      </c>
      <c r="U726" s="562">
        <v>0</v>
      </c>
      <c r="V726" s="562">
        <v>0</v>
      </c>
      <c r="W726" s="563">
        <v>1288948.49</v>
      </c>
      <c r="X726" s="563">
        <v>0</v>
      </c>
      <c r="Y726" s="563">
        <v>0</v>
      </c>
      <c r="Z726" s="563">
        <v>0</v>
      </c>
      <c r="AA726" s="563">
        <v>0</v>
      </c>
      <c r="AB726" s="563">
        <v>0</v>
      </c>
      <c r="AC726" s="563">
        <v>0</v>
      </c>
      <c r="AD726" s="563"/>
      <c r="AE726" s="563">
        <v>1288948.49</v>
      </c>
      <c r="AF726" s="564">
        <v>44685</v>
      </c>
      <c r="AG726" s="564">
        <v>46511</v>
      </c>
      <c r="AH726" s="563">
        <v>1288948.49</v>
      </c>
      <c r="AI726" s="565">
        <f t="shared" si="23"/>
        <v>1.178082191780822</v>
      </c>
      <c r="AJ726" s="565">
        <v>5.0027397260274</v>
      </c>
      <c r="AK726" s="566">
        <v>7.2566000000000005E-2</v>
      </c>
      <c r="AL726" s="567">
        <f t="shared" si="24"/>
        <v>1.178082191780822</v>
      </c>
      <c r="AM726" s="567">
        <v>5.0027397260274</v>
      </c>
      <c r="AN726" s="568">
        <v>7.2566000000000005E-2</v>
      </c>
      <c r="AO726" s="562" t="s">
        <v>977</v>
      </c>
      <c r="AP726" s="562" t="s">
        <v>978</v>
      </c>
    </row>
    <row r="727" spans="1:42" s="562" customFormat="1" ht="12" x14ac:dyDescent="0.25">
      <c r="A727" s="562" t="s">
        <v>2126</v>
      </c>
      <c r="B727" s="562" t="s">
        <v>2127</v>
      </c>
      <c r="C727" s="562">
        <v>1</v>
      </c>
      <c r="D727" s="562" t="s">
        <v>30</v>
      </c>
      <c r="E727" s="562" t="s">
        <v>958</v>
      </c>
      <c r="F727" s="562" t="s">
        <v>959</v>
      </c>
      <c r="G727" s="562" t="s">
        <v>973</v>
      </c>
      <c r="H727" s="562" t="s">
        <v>974</v>
      </c>
      <c r="I727" s="562" t="s">
        <v>975</v>
      </c>
      <c r="J727" s="562" t="s">
        <v>4998</v>
      </c>
      <c r="K727" s="562" t="s">
        <v>976</v>
      </c>
      <c r="L727" s="562" t="s">
        <v>964</v>
      </c>
      <c r="M727" s="562" t="s">
        <v>970</v>
      </c>
      <c r="N727" s="562">
        <v>1</v>
      </c>
      <c r="O727" s="562">
        <v>1</v>
      </c>
      <c r="P727" s="562">
        <v>1</v>
      </c>
      <c r="Q727" s="562">
        <v>1</v>
      </c>
      <c r="R727" s="562">
        <v>1</v>
      </c>
      <c r="S727" s="562">
        <v>1</v>
      </c>
      <c r="T727" s="562">
        <v>0</v>
      </c>
      <c r="U727" s="562">
        <v>0</v>
      </c>
      <c r="V727" s="562">
        <v>0</v>
      </c>
      <c r="W727" s="563">
        <v>1089243</v>
      </c>
      <c r="X727" s="563">
        <v>0</v>
      </c>
      <c r="Y727" s="563">
        <v>0</v>
      </c>
      <c r="Z727" s="563">
        <v>0</v>
      </c>
      <c r="AA727" s="563">
        <v>0</v>
      </c>
      <c r="AB727" s="563">
        <v>0</v>
      </c>
      <c r="AC727" s="563">
        <v>0</v>
      </c>
      <c r="AD727" s="563"/>
      <c r="AE727" s="563">
        <v>1089243</v>
      </c>
      <c r="AF727" s="564">
        <v>44685</v>
      </c>
      <c r="AG727" s="564">
        <v>46511</v>
      </c>
      <c r="AH727" s="563">
        <v>1089243</v>
      </c>
      <c r="AI727" s="565">
        <f t="shared" si="23"/>
        <v>1.178082191780822</v>
      </c>
      <c r="AJ727" s="565">
        <v>5.0027397260274</v>
      </c>
      <c r="AK727" s="566">
        <v>7.2566000000000005E-2</v>
      </c>
      <c r="AL727" s="567">
        <f t="shared" si="24"/>
        <v>1.178082191780822</v>
      </c>
      <c r="AM727" s="567">
        <v>5.0027397260274</v>
      </c>
      <c r="AN727" s="568">
        <v>7.2566000000000005E-2</v>
      </c>
      <c r="AO727" s="562" t="s">
        <v>977</v>
      </c>
      <c r="AP727" s="562" t="s">
        <v>978</v>
      </c>
    </row>
    <row r="728" spans="1:42" s="562" customFormat="1" ht="12" x14ac:dyDescent="0.25">
      <c r="A728" s="562" t="s">
        <v>2128</v>
      </c>
      <c r="B728" s="562" t="s">
        <v>2129</v>
      </c>
      <c r="C728" s="562">
        <v>1</v>
      </c>
      <c r="D728" s="562" t="s">
        <v>30</v>
      </c>
      <c r="E728" s="562" t="s">
        <v>958</v>
      </c>
      <c r="F728" s="562" t="s">
        <v>959</v>
      </c>
      <c r="G728" s="562" t="s">
        <v>973</v>
      </c>
      <c r="H728" s="562" t="s">
        <v>974</v>
      </c>
      <c r="I728" s="562" t="s">
        <v>975</v>
      </c>
      <c r="J728" s="562" t="s">
        <v>4998</v>
      </c>
      <c r="K728" s="562" t="s">
        <v>976</v>
      </c>
      <c r="L728" s="562" t="s">
        <v>964</v>
      </c>
      <c r="M728" s="562" t="s">
        <v>970</v>
      </c>
      <c r="N728" s="562">
        <v>1</v>
      </c>
      <c r="O728" s="562">
        <v>1</v>
      </c>
      <c r="P728" s="562">
        <v>1</v>
      </c>
      <c r="Q728" s="562">
        <v>1</v>
      </c>
      <c r="R728" s="562">
        <v>1</v>
      </c>
      <c r="S728" s="562">
        <v>1</v>
      </c>
      <c r="T728" s="562">
        <v>0</v>
      </c>
      <c r="U728" s="562">
        <v>0</v>
      </c>
      <c r="V728" s="562">
        <v>0</v>
      </c>
      <c r="W728" s="563">
        <v>1589500.53</v>
      </c>
      <c r="X728" s="563">
        <v>0</v>
      </c>
      <c r="Y728" s="563">
        <v>0</v>
      </c>
      <c r="Z728" s="563">
        <v>0</v>
      </c>
      <c r="AA728" s="563">
        <v>0</v>
      </c>
      <c r="AB728" s="563">
        <v>0</v>
      </c>
      <c r="AC728" s="563">
        <v>0</v>
      </c>
      <c r="AD728" s="563"/>
      <c r="AE728" s="563">
        <v>1589500.53</v>
      </c>
      <c r="AF728" s="564">
        <v>44685</v>
      </c>
      <c r="AG728" s="564">
        <v>46511</v>
      </c>
      <c r="AH728" s="563">
        <v>1589500.53</v>
      </c>
      <c r="AI728" s="565">
        <f t="shared" si="23"/>
        <v>1.178082191780822</v>
      </c>
      <c r="AJ728" s="565">
        <v>5.0027397260274</v>
      </c>
      <c r="AK728" s="566">
        <v>7.2566000000000005E-2</v>
      </c>
      <c r="AL728" s="567">
        <f t="shared" si="24"/>
        <v>1.178082191780822</v>
      </c>
      <c r="AM728" s="567">
        <v>5.0027397260274</v>
      </c>
      <c r="AN728" s="568">
        <v>7.2566000000000005E-2</v>
      </c>
      <c r="AO728" s="562" t="s">
        <v>977</v>
      </c>
      <c r="AP728" s="562" t="s">
        <v>978</v>
      </c>
    </row>
    <row r="729" spans="1:42" s="562" customFormat="1" ht="12" x14ac:dyDescent="0.25">
      <c r="A729" s="562" t="s">
        <v>2130</v>
      </c>
      <c r="B729" s="562" t="s">
        <v>2131</v>
      </c>
      <c r="C729" s="562">
        <v>1</v>
      </c>
      <c r="D729" s="562" t="s">
        <v>30</v>
      </c>
      <c r="E729" s="562" t="s">
        <v>958</v>
      </c>
      <c r="F729" s="562" t="s">
        <v>959</v>
      </c>
      <c r="G729" s="562" t="s">
        <v>973</v>
      </c>
      <c r="H729" s="562" t="s">
        <v>974</v>
      </c>
      <c r="I729" s="562" t="s">
        <v>975</v>
      </c>
      <c r="J729" s="562" t="s">
        <v>4998</v>
      </c>
      <c r="K729" s="562" t="s">
        <v>976</v>
      </c>
      <c r="L729" s="562" t="s">
        <v>964</v>
      </c>
      <c r="M729" s="562" t="s">
        <v>970</v>
      </c>
      <c r="N729" s="562">
        <v>1</v>
      </c>
      <c r="O729" s="562">
        <v>1</v>
      </c>
      <c r="P729" s="562">
        <v>1</v>
      </c>
      <c r="Q729" s="562">
        <v>1</v>
      </c>
      <c r="R729" s="562">
        <v>1</v>
      </c>
      <c r="S729" s="562">
        <v>1</v>
      </c>
      <c r="T729" s="562">
        <v>0</v>
      </c>
      <c r="U729" s="562">
        <v>0</v>
      </c>
      <c r="V729" s="562">
        <v>0</v>
      </c>
      <c r="W729" s="563">
        <v>2233986.15</v>
      </c>
      <c r="X729" s="563">
        <v>0</v>
      </c>
      <c r="Y729" s="563">
        <v>0</v>
      </c>
      <c r="Z729" s="563">
        <v>0</v>
      </c>
      <c r="AA729" s="563">
        <v>0</v>
      </c>
      <c r="AB729" s="563">
        <v>0</v>
      </c>
      <c r="AC729" s="563">
        <v>0</v>
      </c>
      <c r="AD729" s="563"/>
      <c r="AE729" s="563">
        <v>2233986.15</v>
      </c>
      <c r="AF729" s="564">
        <v>44685</v>
      </c>
      <c r="AG729" s="564">
        <v>46511</v>
      </c>
      <c r="AH729" s="563">
        <v>2233986.15</v>
      </c>
      <c r="AI729" s="565">
        <f t="shared" si="23"/>
        <v>1.178082191780822</v>
      </c>
      <c r="AJ729" s="565">
        <v>5.0027397260274</v>
      </c>
      <c r="AK729" s="566">
        <v>7.2566000000000005E-2</v>
      </c>
      <c r="AL729" s="567">
        <f t="shared" si="24"/>
        <v>1.178082191780822</v>
      </c>
      <c r="AM729" s="567">
        <v>5.0027397260274</v>
      </c>
      <c r="AN729" s="568">
        <v>7.2566000000000005E-2</v>
      </c>
      <c r="AO729" s="562" t="s">
        <v>977</v>
      </c>
      <c r="AP729" s="562" t="s">
        <v>978</v>
      </c>
    </row>
    <row r="730" spans="1:42" s="562" customFormat="1" ht="12" x14ac:dyDescent="0.25">
      <c r="A730" s="562" t="s">
        <v>2132</v>
      </c>
      <c r="B730" s="562" t="s">
        <v>2133</v>
      </c>
      <c r="C730" s="562">
        <v>1</v>
      </c>
      <c r="D730" s="562" t="s">
        <v>30</v>
      </c>
      <c r="E730" s="562" t="s">
        <v>958</v>
      </c>
      <c r="F730" s="562" t="s">
        <v>959</v>
      </c>
      <c r="G730" s="562" t="s">
        <v>973</v>
      </c>
      <c r="H730" s="562" t="s">
        <v>974</v>
      </c>
      <c r="I730" s="562" t="s">
        <v>975</v>
      </c>
      <c r="J730" s="562" t="s">
        <v>4998</v>
      </c>
      <c r="K730" s="562" t="s">
        <v>976</v>
      </c>
      <c r="L730" s="562" t="s">
        <v>964</v>
      </c>
      <c r="M730" s="562" t="s">
        <v>970</v>
      </c>
      <c r="N730" s="562">
        <v>1</v>
      </c>
      <c r="O730" s="562">
        <v>1</v>
      </c>
      <c r="P730" s="562">
        <v>1</v>
      </c>
      <c r="Q730" s="562">
        <v>1</v>
      </c>
      <c r="R730" s="562">
        <v>1</v>
      </c>
      <c r="S730" s="562">
        <v>1</v>
      </c>
      <c r="T730" s="562">
        <v>0</v>
      </c>
      <c r="U730" s="562">
        <v>0</v>
      </c>
      <c r="V730" s="562">
        <v>0</v>
      </c>
      <c r="W730" s="563">
        <v>16125.88</v>
      </c>
      <c r="X730" s="563">
        <v>0</v>
      </c>
      <c r="Y730" s="563">
        <v>0</v>
      </c>
      <c r="Z730" s="563">
        <v>0</v>
      </c>
      <c r="AA730" s="563">
        <v>0</v>
      </c>
      <c r="AB730" s="563">
        <v>0</v>
      </c>
      <c r="AC730" s="563">
        <v>0</v>
      </c>
      <c r="AD730" s="563"/>
      <c r="AE730" s="563">
        <v>16125.88</v>
      </c>
      <c r="AF730" s="564">
        <v>44685</v>
      </c>
      <c r="AG730" s="564">
        <v>46511</v>
      </c>
      <c r="AH730" s="563">
        <v>16125.88</v>
      </c>
      <c r="AI730" s="565">
        <f t="shared" si="23"/>
        <v>1.178082191780822</v>
      </c>
      <c r="AJ730" s="565">
        <v>5.0027397260274</v>
      </c>
      <c r="AK730" s="566">
        <v>7.2566000000000005E-2</v>
      </c>
      <c r="AL730" s="567">
        <f t="shared" si="24"/>
        <v>1.178082191780822</v>
      </c>
      <c r="AM730" s="567">
        <v>5.0027397260274</v>
      </c>
      <c r="AN730" s="568">
        <v>7.2566000000000005E-2</v>
      </c>
      <c r="AO730" s="562" t="s">
        <v>977</v>
      </c>
      <c r="AP730" s="562" t="s">
        <v>978</v>
      </c>
    </row>
    <row r="731" spans="1:42" s="562" customFormat="1" ht="12" x14ac:dyDescent="0.25">
      <c r="A731" s="562" t="s">
        <v>2134</v>
      </c>
      <c r="B731" s="562" t="s">
        <v>2135</v>
      </c>
      <c r="C731" s="562">
        <v>4</v>
      </c>
      <c r="D731" s="562" t="s">
        <v>30</v>
      </c>
      <c r="E731" s="562" t="s">
        <v>958</v>
      </c>
      <c r="F731" s="562" t="s">
        <v>959</v>
      </c>
      <c r="G731" s="562" t="s">
        <v>1207</v>
      </c>
      <c r="H731" s="562" t="s">
        <v>974</v>
      </c>
      <c r="I731" s="562" t="s">
        <v>1208</v>
      </c>
      <c r="J731" s="562" t="s">
        <v>4998</v>
      </c>
      <c r="K731" s="562" t="s">
        <v>1209</v>
      </c>
      <c r="L731" s="562" t="s">
        <v>964</v>
      </c>
      <c r="M731" s="562" t="s">
        <v>970</v>
      </c>
      <c r="N731" s="562">
        <v>1</v>
      </c>
      <c r="O731" s="562">
        <v>1</v>
      </c>
      <c r="P731" s="562">
        <v>1</v>
      </c>
      <c r="Q731" s="562">
        <v>1</v>
      </c>
      <c r="R731" s="562">
        <v>1</v>
      </c>
      <c r="S731" s="562">
        <v>1</v>
      </c>
      <c r="T731" s="562">
        <v>0</v>
      </c>
      <c r="U731" s="562">
        <v>0</v>
      </c>
      <c r="V731" s="562">
        <v>0</v>
      </c>
      <c r="W731" s="563">
        <v>195511.25</v>
      </c>
      <c r="X731" s="563">
        <v>0</v>
      </c>
      <c r="Y731" s="563">
        <v>0</v>
      </c>
      <c r="Z731" s="563">
        <v>767.38</v>
      </c>
      <c r="AA731" s="563">
        <v>0</v>
      </c>
      <c r="AB731" s="563">
        <v>0</v>
      </c>
      <c r="AC731" s="563">
        <v>0</v>
      </c>
      <c r="AD731" s="563"/>
      <c r="AE731" s="563">
        <v>195511.25</v>
      </c>
      <c r="AF731" s="564">
        <v>44769</v>
      </c>
      <c r="AG731" s="564">
        <v>46230</v>
      </c>
      <c r="AH731" s="563">
        <v>391022.5</v>
      </c>
      <c r="AI731" s="565">
        <f t="shared" si="23"/>
        <v>0.40821917808219177</v>
      </c>
      <c r="AJ731" s="565">
        <v>4.0027397260274</v>
      </c>
      <c r="AK731" s="566">
        <v>4.7100000000000003E-2</v>
      </c>
      <c r="AL731" s="567">
        <f t="shared" si="24"/>
        <v>0.40821917808219177</v>
      </c>
      <c r="AM731" s="567">
        <v>4.0027397260274</v>
      </c>
      <c r="AN731" s="568">
        <v>4.7100000000000003E-2</v>
      </c>
      <c r="AO731" s="562" t="s">
        <v>977</v>
      </c>
      <c r="AP731" s="562" t="s">
        <v>978</v>
      </c>
    </row>
    <row r="732" spans="1:42" s="562" customFormat="1" ht="12" x14ac:dyDescent="0.25">
      <c r="A732" s="562" t="s">
        <v>2136</v>
      </c>
      <c r="B732" s="562" t="s">
        <v>2135</v>
      </c>
      <c r="C732" s="562">
        <v>5</v>
      </c>
      <c r="D732" s="562" t="s">
        <v>30</v>
      </c>
      <c r="E732" s="562" t="s">
        <v>958</v>
      </c>
      <c r="F732" s="562" t="s">
        <v>959</v>
      </c>
      <c r="G732" s="562" t="s">
        <v>1207</v>
      </c>
      <c r="H732" s="562" t="s">
        <v>974</v>
      </c>
      <c r="I732" s="562" t="s">
        <v>1208</v>
      </c>
      <c r="J732" s="562" t="s">
        <v>4998</v>
      </c>
      <c r="K732" s="562" t="s">
        <v>1209</v>
      </c>
      <c r="L732" s="562" t="s">
        <v>964</v>
      </c>
      <c r="M732" s="562" t="s">
        <v>970</v>
      </c>
      <c r="N732" s="562">
        <v>1</v>
      </c>
      <c r="O732" s="562">
        <v>1</v>
      </c>
      <c r="P732" s="562">
        <v>1</v>
      </c>
      <c r="Q732" s="562">
        <v>1</v>
      </c>
      <c r="R732" s="562">
        <v>1</v>
      </c>
      <c r="S732" s="562">
        <v>1</v>
      </c>
      <c r="T732" s="562">
        <v>0</v>
      </c>
      <c r="U732" s="562">
        <v>0</v>
      </c>
      <c r="V732" s="562">
        <v>0</v>
      </c>
      <c r="W732" s="563">
        <v>915916</v>
      </c>
      <c r="X732" s="563">
        <v>0</v>
      </c>
      <c r="Y732" s="563">
        <v>0</v>
      </c>
      <c r="Z732" s="563">
        <v>3869.75</v>
      </c>
      <c r="AA732" s="563">
        <v>0</v>
      </c>
      <c r="AB732" s="563">
        <v>0</v>
      </c>
      <c r="AC732" s="563">
        <v>0</v>
      </c>
      <c r="AD732" s="563"/>
      <c r="AE732" s="563">
        <v>915916</v>
      </c>
      <c r="AF732" s="564">
        <v>44769</v>
      </c>
      <c r="AG732" s="564">
        <v>46595</v>
      </c>
      <c r="AH732" s="563">
        <v>915916</v>
      </c>
      <c r="AI732" s="565">
        <f t="shared" si="23"/>
        <v>1.4082191780821918</v>
      </c>
      <c r="AJ732" s="565">
        <v>5.0027397260274</v>
      </c>
      <c r="AK732" s="566">
        <v>5.0700000000000002E-2</v>
      </c>
      <c r="AL732" s="567">
        <f t="shared" si="24"/>
        <v>1.4082191780821918</v>
      </c>
      <c r="AM732" s="567">
        <v>5.0027397260274</v>
      </c>
      <c r="AN732" s="568">
        <v>5.0700000000000002E-2</v>
      </c>
      <c r="AO732" s="562" t="s">
        <v>977</v>
      </c>
      <c r="AP732" s="562" t="s">
        <v>978</v>
      </c>
    </row>
    <row r="733" spans="1:42" s="562" customFormat="1" ht="12" x14ac:dyDescent="0.25">
      <c r="A733" s="562" t="s">
        <v>2137</v>
      </c>
      <c r="B733" s="562" t="s">
        <v>2135</v>
      </c>
      <c r="C733" s="562">
        <v>6</v>
      </c>
      <c r="D733" s="562" t="s">
        <v>30</v>
      </c>
      <c r="E733" s="562" t="s">
        <v>958</v>
      </c>
      <c r="F733" s="562" t="s">
        <v>959</v>
      </c>
      <c r="G733" s="562" t="s">
        <v>1207</v>
      </c>
      <c r="H733" s="562" t="s">
        <v>974</v>
      </c>
      <c r="I733" s="562" t="s">
        <v>1208</v>
      </c>
      <c r="J733" s="562" t="s">
        <v>4998</v>
      </c>
      <c r="K733" s="562" t="s">
        <v>1209</v>
      </c>
      <c r="L733" s="562" t="s">
        <v>964</v>
      </c>
      <c r="M733" s="562" t="s">
        <v>970</v>
      </c>
      <c r="N733" s="562">
        <v>1</v>
      </c>
      <c r="O733" s="562">
        <v>1</v>
      </c>
      <c r="P733" s="562">
        <v>1</v>
      </c>
      <c r="Q733" s="562">
        <v>1</v>
      </c>
      <c r="R733" s="562">
        <v>1</v>
      </c>
      <c r="S733" s="562">
        <v>1</v>
      </c>
      <c r="T733" s="562">
        <v>0</v>
      </c>
      <c r="U733" s="562">
        <v>0</v>
      </c>
      <c r="V733" s="562">
        <v>0</v>
      </c>
      <c r="W733" s="563">
        <v>1192242.5</v>
      </c>
      <c r="X733" s="563">
        <v>0</v>
      </c>
      <c r="Y733" s="563">
        <v>0</v>
      </c>
      <c r="Z733" s="563">
        <v>5325.35</v>
      </c>
      <c r="AA733" s="563">
        <v>0</v>
      </c>
      <c r="AB733" s="563">
        <v>0</v>
      </c>
      <c r="AC733" s="563">
        <v>0</v>
      </c>
      <c r="AD733" s="563"/>
      <c r="AE733" s="563">
        <v>1192242.5</v>
      </c>
      <c r="AF733" s="564">
        <v>44769</v>
      </c>
      <c r="AG733" s="564">
        <v>46961</v>
      </c>
      <c r="AH733" s="563">
        <v>1192242.5</v>
      </c>
      <c r="AI733" s="565">
        <f t="shared" si="23"/>
        <v>2.4109589041095889</v>
      </c>
      <c r="AJ733" s="565">
        <v>6.0054794520547903</v>
      </c>
      <c r="AK733" s="566">
        <v>5.3600000000000002E-2</v>
      </c>
      <c r="AL733" s="567">
        <f t="shared" si="24"/>
        <v>2.4109589041095889</v>
      </c>
      <c r="AM733" s="567">
        <v>6.0054794520547903</v>
      </c>
      <c r="AN733" s="568">
        <v>5.3600000000000002E-2</v>
      </c>
      <c r="AO733" s="562" t="s">
        <v>977</v>
      </c>
      <c r="AP733" s="562" t="s">
        <v>978</v>
      </c>
    </row>
    <row r="734" spans="1:42" s="562" customFormat="1" ht="12" x14ac:dyDescent="0.25">
      <c r="A734" s="562" t="s">
        <v>2138</v>
      </c>
      <c r="B734" s="562" t="s">
        <v>2135</v>
      </c>
      <c r="C734" s="562">
        <v>7</v>
      </c>
      <c r="D734" s="562" t="s">
        <v>30</v>
      </c>
      <c r="E734" s="562" t="s">
        <v>958</v>
      </c>
      <c r="F734" s="562" t="s">
        <v>959</v>
      </c>
      <c r="G734" s="562" t="s">
        <v>1207</v>
      </c>
      <c r="H734" s="562" t="s">
        <v>974</v>
      </c>
      <c r="I734" s="562" t="s">
        <v>1208</v>
      </c>
      <c r="J734" s="562" t="s">
        <v>4998</v>
      </c>
      <c r="K734" s="562" t="s">
        <v>1209</v>
      </c>
      <c r="L734" s="562" t="s">
        <v>964</v>
      </c>
      <c r="M734" s="562" t="s">
        <v>970</v>
      </c>
      <c r="N734" s="562">
        <v>1</v>
      </c>
      <c r="O734" s="562">
        <v>1</v>
      </c>
      <c r="P734" s="562">
        <v>1</v>
      </c>
      <c r="Q734" s="562">
        <v>1</v>
      </c>
      <c r="R734" s="562">
        <v>1</v>
      </c>
      <c r="S734" s="562">
        <v>1</v>
      </c>
      <c r="T734" s="562">
        <v>0</v>
      </c>
      <c r="U734" s="562">
        <v>0</v>
      </c>
      <c r="V734" s="562">
        <v>0</v>
      </c>
      <c r="W734" s="563">
        <v>1209352.5</v>
      </c>
      <c r="X734" s="563">
        <v>0</v>
      </c>
      <c r="Y734" s="563">
        <v>0</v>
      </c>
      <c r="Z734" s="563">
        <v>5683.96</v>
      </c>
      <c r="AA734" s="563">
        <v>0</v>
      </c>
      <c r="AB734" s="563">
        <v>0</v>
      </c>
      <c r="AC734" s="563">
        <v>0</v>
      </c>
      <c r="AD734" s="563"/>
      <c r="AE734" s="563">
        <v>1209352.5</v>
      </c>
      <c r="AF734" s="564">
        <v>44769</v>
      </c>
      <c r="AG734" s="564">
        <v>47326</v>
      </c>
      <c r="AH734" s="563">
        <v>1209352.5</v>
      </c>
      <c r="AI734" s="565">
        <f t="shared" si="23"/>
        <v>3.4109589041095889</v>
      </c>
      <c r="AJ734" s="565">
        <v>7.0054794520547903</v>
      </c>
      <c r="AK734" s="566">
        <v>5.7881000000000002E-2</v>
      </c>
      <c r="AL734" s="567">
        <f t="shared" si="24"/>
        <v>3.4109589041095889</v>
      </c>
      <c r="AM734" s="567">
        <v>7.0054794520547903</v>
      </c>
      <c r="AN734" s="568">
        <v>5.7881000000000002E-2</v>
      </c>
      <c r="AO734" s="562" t="s">
        <v>977</v>
      </c>
      <c r="AP734" s="562" t="s">
        <v>978</v>
      </c>
    </row>
    <row r="735" spans="1:42" s="562" customFormat="1" ht="12" x14ac:dyDescent="0.25">
      <c r="A735" s="562" t="s">
        <v>2139</v>
      </c>
      <c r="B735" s="562" t="s">
        <v>2135</v>
      </c>
      <c r="C735" s="562">
        <v>8</v>
      </c>
      <c r="D735" s="562" t="s">
        <v>30</v>
      </c>
      <c r="E735" s="562" t="s">
        <v>958</v>
      </c>
      <c r="F735" s="562" t="s">
        <v>959</v>
      </c>
      <c r="G735" s="562" t="s">
        <v>1207</v>
      </c>
      <c r="H735" s="562" t="s">
        <v>974</v>
      </c>
      <c r="I735" s="562" t="s">
        <v>1208</v>
      </c>
      <c r="J735" s="562" t="s">
        <v>4998</v>
      </c>
      <c r="K735" s="562" t="s">
        <v>1209</v>
      </c>
      <c r="L735" s="562" t="s">
        <v>964</v>
      </c>
      <c r="M735" s="562" t="s">
        <v>970</v>
      </c>
      <c r="N735" s="562">
        <v>1</v>
      </c>
      <c r="O735" s="562">
        <v>1</v>
      </c>
      <c r="P735" s="562">
        <v>1</v>
      </c>
      <c r="Q735" s="562">
        <v>1</v>
      </c>
      <c r="R735" s="562">
        <v>1</v>
      </c>
      <c r="S735" s="562">
        <v>1</v>
      </c>
      <c r="T735" s="562">
        <v>0</v>
      </c>
      <c r="U735" s="562">
        <v>0</v>
      </c>
      <c r="V735" s="562">
        <v>0</v>
      </c>
      <c r="W735" s="563">
        <v>53100</v>
      </c>
      <c r="X735" s="563">
        <v>0</v>
      </c>
      <c r="Y735" s="563">
        <v>0</v>
      </c>
      <c r="Z735" s="563">
        <v>262.39999999999998</v>
      </c>
      <c r="AA735" s="563">
        <v>0</v>
      </c>
      <c r="AB735" s="563">
        <v>0</v>
      </c>
      <c r="AC735" s="563">
        <v>0</v>
      </c>
      <c r="AD735" s="563"/>
      <c r="AE735" s="563">
        <v>53100</v>
      </c>
      <c r="AF735" s="564">
        <v>44769</v>
      </c>
      <c r="AG735" s="564">
        <v>47691</v>
      </c>
      <c r="AH735" s="563">
        <v>53100</v>
      </c>
      <c r="AI735" s="565">
        <f t="shared" si="23"/>
        <v>4.4109589041095889</v>
      </c>
      <c r="AJ735" s="565">
        <v>8.0054794520547894</v>
      </c>
      <c r="AK735" s="566">
        <v>5.9299999999999999E-2</v>
      </c>
      <c r="AL735" s="567">
        <f t="shared" si="24"/>
        <v>4.4109589041095889</v>
      </c>
      <c r="AM735" s="567">
        <v>8.0054794520547894</v>
      </c>
      <c r="AN735" s="568">
        <v>5.9299999999999999E-2</v>
      </c>
      <c r="AO735" s="562" t="s">
        <v>977</v>
      </c>
      <c r="AP735" s="562" t="s">
        <v>978</v>
      </c>
    </row>
    <row r="736" spans="1:42" s="562" customFormat="1" ht="12" x14ac:dyDescent="0.25">
      <c r="A736" s="562" t="s">
        <v>2140</v>
      </c>
      <c r="B736" s="562" t="s">
        <v>2141</v>
      </c>
      <c r="C736" s="562">
        <v>1</v>
      </c>
      <c r="D736" s="562" t="s">
        <v>30</v>
      </c>
      <c r="E736" s="562" t="s">
        <v>958</v>
      </c>
      <c r="F736" s="562" t="s">
        <v>959</v>
      </c>
      <c r="G736" s="562" t="s">
        <v>973</v>
      </c>
      <c r="H736" s="562" t="s">
        <v>974</v>
      </c>
      <c r="I736" s="562" t="s">
        <v>975</v>
      </c>
      <c r="J736" s="562" t="s">
        <v>4998</v>
      </c>
      <c r="K736" s="562" t="s">
        <v>976</v>
      </c>
      <c r="L736" s="562" t="s">
        <v>964</v>
      </c>
      <c r="M736" s="562" t="s">
        <v>970</v>
      </c>
      <c r="N736" s="562">
        <v>1</v>
      </c>
      <c r="O736" s="562">
        <v>1</v>
      </c>
      <c r="P736" s="562">
        <v>1</v>
      </c>
      <c r="Q736" s="562">
        <v>1</v>
      </c>
      <c r="R736" s="562">
        <v>1</v>
      </c>
      <c r="S736" s="562">
        <v>1</v>
      </c>
      <c r="T736" s="562">
        <v>0</v>
      </c>
      <c r="U736" s="562">
        <v>0</v>
      </c>
      <c r="V736" s="562">
        <v>0</v>
      </c>
      <c r="W736" s="563">
        <v>786165.73</v>
      </c>
      <c r="X736" s="563">
        <v>0</v>
      </c>
      <c r="Y736" s="563">
        <v>0</v>
      </c>
      <c r="Z736" s="563">
        <v>0</v>
      </c>
      <c r="AA736" s="563">
        <v>0</v>
      </c>
      <c r="AB736" s="563">
        <v>0</v>
      </c>
      <c r="AC736" s="563">
        <v>0</v>
      </c>
      <c r="AD736" s="563"/>
      <c r="AE736" s="563">
        <v>786165.73</v>
      </c>
      <c r="AF736" s="564">
        <v>44685</v>
      </c>
      <c r="AG736" s="564">
        <v>46511</v>
      </c>
      <c r="AH736" s="563">
        <v>786165.73</v>
      </c>
      <c r="AI736" s="565">
        <f t="shared" si="23"/>
        <v>1.178082191780822</v>
      </c>
      <c r="AJ736" s="565">
        <v>5.0027397260274</v>
      </c>
      <c r="AK736" s="566">
        <v>7.2566000000000005E-2</v>
      </c>
      <c r="AL736" s="567">
        <f t="shared" si="24"/>
        <v>1.178082191780822</v>
      </c>
      <c r="AM736" s="567">
        <v>5.0027397260274</v>
      </c>
      <c r="AN736" s="568">
        <v>7.2566000000000005E-2</v>
      </c>
      <c r="AO736" s="562" t="s">
        <v>977</v>
      </c>
      <c r="AP736" s="562" t="s">
        <v>978</v>
      </c>
    </row>
    <row r="737" spans="1:42" s="562" customFormat="1" ht="12" x14ac:dyDescent="0.25">
      <c r="A737" s="562" t="s">
        <v>2142</v>
      </c>
      <c r="B737" s="562" t="s">
        <v>2143</v>
      </c>
      <c r="C737" s="562">
        <v>1</v>
      </c>
      <c r="D737" s="562" t="s">
        <v>30</v>
      </c>
      <c r="E737" s="562" t="s">
        <v>958</v>
      </c>
      <c r="F737" s="562" t="s">
        <v>959</v>
      </c>
      <c r="G737" s="562" t="s">
        <v>973</v>
      </c>
      <c r="H737" s="562" t="s">
        <v>974</v>
      </c>
      <c r="I737" s="562" t="s">
        <v>975</v>
      </c>
      <c r="J737" s="562" t="s">
        <v>4998</v>
      </c>
      <c r="K737" s="562" t="s">
        <v>976</v>
      </c>
      <c r="L737" s="562" t="s">
        <v>964</v>
      </c>
      <c r="M737" s="562" t="s">
        <v>970</v>
      </c>
      <c r="N737" s="562">
        <v>1</v>
      </c>
      <c r="O737" s="562">
        <v>1</v>
      </c>
      <c r="P737" s="562">
        <v>1</v>
      </c>
      <c r="Q737" s="562">
        <v>1</v>
      </c>
      <c r="R737" s="562">
        <v>1</v>
      </c>
      <c r="S737" s="562">
        <v>1</v>
      </c>
      <c r="T737" s="562">
        <v>0</v>
      </c>
      <c r="U737" s="562">
        <v>0</v>
      </c>
      <c r="V737" s="562">
        <v>0</v>
      </c>
      <c r="W737" s="563">
        <v>1263119.95</v>
      </c>
      <c r="X737" s="563">
        <v>0</v>
      </c>
      <c r="Y737" s="563">
        <v>0</v>
      </c>
      <c r="Z737" s="563">
        <v>0</v>
      </c>
      <c r="AA737" s="563">
        <v>0</v>
      </c>
      <c r="AB737" s="563">
        <v>0</v>
      </c>
      <c r="AC737" s="563">
        <v>0</v>
      </c>
      <c r="AD737" s="563"/>
      <c r="AE737" s="563">
        <v>1263119.95</v>
      </c>
      <c r="AF737" s="564">
        <v>44685</v>
      </c>
      <c r="AG737" s="564">
        <v>46511</v>
      </c>
      <c r="AH737" s="563">
        <v>1263119.95</v>
      </c>
      <c r="AI737" s="565">
        <f t="shared" si="23"/>
        <v>1.178082191780822</v>
      </c>
      <c r="AJ737" s="565">
        <v>5.0027397260274</v>
      </c>
      <c r="AK737" s="566">
        <v>7.2566000000000005E-2</v>
      </c>
      <c r="AL737" s="567">
        <f t="shared" si="24"/>
        <v>1.178082191780822</v>
      </c>
      <c r="AM737" s="567">
        <v>5.0027397260274</v>
      </c>
      <c r="AN737" s="568">
        <v>7.2566000000000005E-2</v>
      </c>
      <c r="AO737" s="562" t="s">
        <v>977</v>
      </c>
      <c r="AP737" s="562" t="s">
        <v>978</v>
      </c>
    </row>
    <row r="738" spans="1:42" s="562" customFormat="1" ht="12" x14ac:dyDescent="0.25">
      <c r="A738" s="562" t="s">
        <v>2144</v>
      </c>
      <c r="B738" s="562" t="s">
        <v>2145</v>
      </c>
      <c r="C738" s="562">
        <v>1</v>
      </c>
      <c r="D738" s="562" t="s">
        <v>30</v>
      </c>
      <c r="E738" s="562" t="s">
        <v>958</v>
      </c>
      <c r="F738" s="562" t="s">
        <v>959</v>
      </c>
      <c r="G738" s="562" t="s">
        <v>973</v>
      </c>
      <c r="H738" s="562" t="s">
        <v>974</v>
      </c>
      <c r="I738" s="562" t="s">
        <v>975</v>
      </c>
      <c r="J738" s="562" t="s">
        <v>4998</v>
      </c>
      <c r="K738" s="562" t="s">
        <v>976</v>
      </c>
      <c r="L738" s="562" t="s">
        <v>964</v>
      </c>
      <c r="M738" s="562" t="s">
        <v>970</v>
      </c>
      <c r="N738" s="562">
        <v>1</v>
      </c>
      <c r="O738" s="562">
        <v>1</v>
      </c>
      <c r="P738" s="562">
        <v>1</v>
      </c>
      <c r="Q738" s="562">
        <v>1</v>
      </c>
      <c r="R738" s="562">
        <v>1</v>
      </c>
      <c r="S738" s="562">
        <v>1</v>
      </c>
      <c r="T738" s="562">
        <v>0</v>
      </c>
      <c r="U738" s="562">
        <v>0</v>
      </c>
      <c r="V738" s="562">
        <v>0</v>
      </c>
      <c r="W738" s="563">
        <v>103231.64</v>
      </c>
      <c r="X738" s="563">
        <v>0</v>
      </c>
      <c r="Y738" s="563">
        <v>0</v>
      </c>
      <c r="Z738" s="563">
        <v>0</v>
      </c>
      <c r="AA738" s="563">
        <v>0</v>
      </c>
      <c r="AB738" s="563">
        <v>0</v>
      </c>
      <c r="AC738" s="563">
        <v>0</v>
      </c>
      <c r="AD738" s="563"/>
      <c r="AE738" s="563">
        <v>103231.64</v>
      </c>
      <c r="AF738" s="564">
        <v>44685</v>
      </c>
      <c r="AG738" s="564">
        <v>46511</v>
      </c>
      <c r="AH738" s="563">
        <v>103231.64</v>
      </c>
      <c r="AI738" s="565">
        <f t="shared" si="23"/>
        <v>1.178082191780822</v>
      </c>
      <c r="AJ738" s="565">
        <v>5.0027397260274</v>
      </c>
      <c r="AK738" s="566">
        <v>7.2566000000000005E-2</v>
      </c>
      <c r="AL738" s="567">
        <f t="shared" si="24"/>
        <v>1.178082191780822</v>
      </c>
      <c r="AM738" s="567">
        <v>5.0027397260274</v>
      </c>
      <c r="AN738" s="568">
        <v>7.2566000000000005E-2</v>
      </c>
      <c r="AO738" s="562" t="s">
        <v>977</v>
      </c>
      <c r="AP738" s="562" t="s">
        <v>978</v>
      </c>
    </row>
    <row r="739" spans="1:42" s="562" customFormat="1" ht="12" x14ac:dyDescent="0.25">
      <c r="A739" s="562" t="s">
        <v>2146</v>
      </c>
      <c r="B739" s="562" t="s">
        <v>2147</v>
      </c>
      <c r="C739" s="562">
        <v>1</v>
      </c>
      <c r="D739" s="562" t="s">
        <v>30</v>
      </c>
      <c r="E739" s="562" t="s">
        <v>958</v>
      </c>
      <c r="F739" s="562" t="s">
        <v>959</v>
      </c>
      <c r="G739" s="562" t="s">
        <v>973</v>
      </c>
      <c r="H739" s="562" t="s">
        <v>974</v>
      </c>
      <c r="I739" s="562" t="s">
        <v>975</v>
      </c>
      <c r="J739" s="562" t="s">
        <v>4998</v>
      </c>
      <c r="K739" s="562" t="s">
        <v>976</v>
      </c>
      <c r="L739" s="562" t="s">
        <v>964</v>
      </c>
      <c r="M739" s="562" t="s">
        <v>970</v>
      </c>
      <c r="N739" s="562">
        <v>1</v>
      </c>
      <c r="O739" s="562">
        <v>1</v>
      </c>
      <c r="P739" s="562">
        <v>1</v>
      </c>
      <c r="Q739" s="562">
        <v>1</v>
      </c>
      <c r="R739" s="562">
        <v>1</v>
      </c>
      <c r="S739" s="562">
        <v>1</v>
      </c>
      <c r="T739" s="562">
        <v>0</v>
      </c>
      <c r="U739" s="562">
        <v>0</v>
      </c>
      <c r="V739" s="562">
        <v>0</v>
      </c>
      <c r="W739" s="563">
        <v>394046.67</v>
      </c>
      <c r="X739" s="563">
        <v>0</v>
      </c>
      <c r="Y739" s="563">
        <v>0</v>
      </c>
      <c r="Z739" s="563">
        <v>0</v>
      </c>
      <c r="AA739" s="563">
        <v>0</v>
      </c>
      <c r="AB739" s="563">
        <v>0</v>
      </c>
      <c r="AC739" s="563">
        <v>0</v>
      </c>
      <c r="AD739" s="563"/>
      <c r="AE739" s="563">
        <v>394046.67</v>
      </c>
      <c r="AF739" s="564">
        <v>44685</v>
      </c>
      <c r="AG739" s="564">
        <v>46511</v>
      </c>
      <c r="AH739" s="563">
        <v>394046.67</v>
      </c>
      <c r="AI739" s="565">
        <f t="shared" si="23"/>
        <v>1.178082191780822</v>
      </c>
      <c r="AJ739" s="565">
        <v>5.0027397260274</v>
      </c>
      <c r="AK739" s="566">
        <v>7.2566000000000005E-2</v>
      </c>
      <c r="AL739" s="567">
        <f t="shared" si="24"/>
        <v>1.178082191780822</v>
      </c>
      <c r="AM739" s="567">
        <v>5.0027397260274</v>
      </c>
      <c r="AN739" s="568">
        <v>7.2566000000000005E-2</v>
      </c>
      <c r="AO739" s="562" t="s">
        <v>977</v>
      </c>
      <c r="AP739" s="562" t="s">
        <v>978</v>
      </c>
    </row>
    <row r="740" spans="1:42" s="562" customFormat="1" ht="12" x14ac:dyDescent="0.25">
      <c r="A740" s="562" t="s">
        <v>2148</v>
      </c>
      <c r="B740" s="562" t="s">
        <v>2149</v>
      </c>
      <c r="C740" s="562">
        <v>1</v>
      </c>
      <c r="D740" s="562" t="s">
        <v>30</v>
      </c>
      <c r="E740" s="562" t="s">
        <v>958</v>
      </c>
      <c r="F740" s="562" t="s">
        <v>959</v>
      </c>
      <c r="G740" s="562" t="s">
        <v>973</v>
      </c>
      <c r="H740" s="562" t="s">
        <v>974</v>
      </c>
      <c r="I740" s="562" t="s">
        <v>975</v>
      </c>
      <c r="J740" s="562" t="s">
        <v>4998</v>
      </c>
      <c r="K740" s="562" t="s">
        <v>976</v>
      </c>
      <c r="L740" s="562" t="s">
        <v>964</v>
      </c>
      <c r="M740" s="562" t="s">
        <v>970</v>
      </c>
      <c r="N740" s="562">
        <v>1</v>
      </c>
      <c r="O740" s="562">
        <v>1</v>
      </c>
      <c r="P740" s="562">
        <v>1</v>
      </c>
      <c r="Q740" s="562">
        <v>1</v>
      </c>
      <c r="R740" s="562">
        <v>1</v>
      </c>
      <c r="S740" s="562">
        <v>1</v>
      </c>
      <c r="T740" s="562">
        <v>0</v>
      </c>
      <c r="U740" s="562">
        <v>0</v>
      </c>
      <c r="V740" s="562">
        <v>0</v>
      </c>
      <c r="W740" s="563">
        <v>811482.02</v>
      </c>
      <c r="X740" s="563">
        <v>0</v>
      </c>
      <c r="Y740" s="563">
        <v>0</v>
      </c>
      <c r="Z740" s="563">
        <v>0</v>
      </c>
      <c r="AA740" s="563">
        <v>0</v>
      </c>
      <c r="AB740" s="563">
        <v>0</v>
      </c>
      <c r="AC740" s="563">
        <v>0</v>
      </c>
      <c r="AD740" s="563"/>
      <c r="AE740" s="563">
        <v>811482.02</v>
      </c>
      <c r="AF740" s="564">
        <v>44685</v>
      </c>
      <c r="AG740" s="564">
        <v>46511</v>
      </c>
      <c r="AH740" s="563">
        <v>811482.02</v>
      </c>
      <c r="AI740" s="565">
        <f t="shared" si="23"/>
        <v>1.178082191780822</v>
      </c>
      <c r="AJ740" s="565">
        <v>5.0027397260274</v>
      </c>
      <c r="AK740" s="566">
        <v>7.1294999999999997E-2</v>
      </c>
      <c r="AL740" s="567">
        <f t="shared" si="24"/>
        <v>1.178082191780822</v>
      </c>
      <c r="AM740" s="567">
        <v>5.0027397260274</v>
      </c>
      <c r="AN740" s="568">
        <v>7.1294999999999997E-2</v>
      </c>
      <c r="AO740" s="562" t="s">
        <v>977</v>
      </c>
      <c r="AP740" s="562" t="s">
        <v>978</v>
      </c>
    </row>
    <row r="741" spans="1:42" s="562" customFormat="1" ht="12" x14ac:dyDescent="0.25">
      <c r="A741" s="562" t="s">
        <v>2150</v>
      </c>
      <c r="B741" s="562" t="s">
        <v>2151</v>
      </c>
      <c r="C741" s="562">
        <v>1</v>
      </c>
      <c r="D741" s="562" t="s">
        <v>30</v>
      </c>
      <c r="E741" s="562" t="s">
        <v>958</v>
      </c>
      <c r="F741" s="562" t="s">
        <v>959</v>
      </c>
      <c r="G741" s="562" t="s">
        <v>973</v>
      </c>
      <c r="H741" s="562" t="s">
        <v>974</v>
      </c>
      <c r="I741" s="562" t="s">
        <v>975</v>
      </c>
      <c r="J741" s="562" t="s">
        <v>4998</v>
      </c>
      <c r="K741" s="562" t="s">
        <v>976</v>
      </c>
      <c r="L741" s="562" t="s">
        <v>964</v>
      </c>
      <c r="M741" s="562" t="s">
        <v>970</v>
      </c>
      <c r="N741" s="562">
        <v>1</v>
      </c>
      <c r="O741" s="562">
        <v>1</v>
      </c>
      <c r="P741" s="562">
        <v>1</v>
      </c>
      <c r="Q741" s="562">
        <v>1</v>
      </c>
      <c r="R741" s="562">
        <v>1</v>
      </c>
      <c r="S741" s="562">
        <v>1</v>
      </c>
      <c r="T741" s="562">
        <v>0</v>
      </c>
      <c r="U741" s="562">
        <v>0</v>
      </c>
      <c r="V741" s="562">
        <v>0</v>
      </c>
      <c r="W741" s="563">
        <v>706413.36</v>
      </c>
      <c r="X741" s="563">
        <v>0</v>
      </c>
      <c r="Y741" s="563">
        <v>0</v>
      </c>
      <c r="Z741" s="563">
        <v>0</v>
      </c>
      <c r="AA741" s="563">
        <v>0</v>
      </c>
      <c r="AB741" s="563">
        <v>0</v>
      </c>
      <c r="AC741" s="563">
        <v>0</v>
      </c>
      <c r="AD741" s="563"/>
      <c r="AE741" s="563">
        <v>706413.36</v>
      </c>
      <c r="AF741" s="564">
        <v>44685</v>
      </c>
      <c r="AG741" s="564">
        <v>46511</v>
      </c>
      <c r="AH741" s="563">
        <v>706413.36</v>
      </c>
      <c r="AI741" s="565">
        <f t="shared" si="23"/>
        <v>1.178082191780822</v>
      </c>
      <c r="AJ741" s="565">
        <v>5.0027397260274</v>
      </c>
      <c r="AK741" s="566">
        <v>7.1294999999999997E-2</v>
      </c>
      <c r="AL741" s="567">
        <f t="shared" si="24"/>
        <v>1.178082191780822</v>
      </c>
      <c r="AM741" s="567">
        <v>5.0027397260274</v>
      </c>
      <c r="AN741" s="568">
        <v>7.1294999999999997E-2</v>
      </c>
      <c r="AO741" s="562" t="s">
        <v>977</v>
      </c>
      <c r="AP741" s="562" t="s">
        <v>978</v>
      </c>
    </row>
    <row r="742" spans="1:42" s="562" customFormat="1" ht="12" x14ac:dyDescent="0.25">
      <c r="A742" s="562" t="s">
        <v>2152</v>
      </c>
      <c r="B742" s="562" t="s">
        <v>2153</v>
      </c>
      <c r="C742" s="562">
        <v>1</v>
      </c>
      <c r="D742" s="562" t="s">
        <v>30</v>
      </c>
      <c r="E742" s="562" t="s">
        <v>958</v>
      </c>
      <c r="F742" s="562" t="s">
        <v>959</v>
      </c>
      <c r="G742" s="562" t="s">
        <v>973</v>
      </c>
      <c r="H742" s="562" t="s">
        <v>974</v>
      </c>
      <c r="I742" s="562" t="s">
        <v>975</v>
      </c>
      <c r="J742" s="562" t="s">
        <v>4998</v>
      </c>
      <c r="K742" s="562" t="s">
        <v>976</v>
      </c>
      <c r="L742" s="562" t="s">
        <v>964</v>
      </c>
      <c r="M742" s="562" t="s">
        <v>970</v>
      </c>
      <c r="N742" s="562">
        <v>1</v>
      </c>
      <c r="O742" s="562">
        <v>1</v>
      </c>
      <c r="P742" s="562">
        <v>1</v>
      </c>
      <c r="Q742" s="562">
        <v>1</v>
      </c>
      <c r="R742" s="562">
        <v>1</v>
      </c>
      <c r="S742" s="562">
        <v>1</v>
      </c>
      <c r="T742" s="562">
        <v>0</v>
      </c>
      <c r="U742" s="562">
        <v>0</v>
      </c>
      <c r="V742" s="562">
        <v>0</v>
      </c>
      <c r="W742" s="563">
        <v>247534.93</v>
      </c>
      <c r="X742" s="563">
        <v>0</v>
      </c>
      <c r="Y742" s="563">
        <v>0</v>
      </c>
      <c r="Z742" s="563">
        <v>0</v>
      </c>
      <c r="AA742" s="563">
        <v>0</v>
      </c>
      <c r="AB742" s="563">
        <v>0</v>
      </c>
      <c r="AC742" s="563">
        <v>0</v>
      </c>
      <c r="AD742" s="563"/>
      <c r="AE742" s="563">
        <v>247534.93</v>
      </c>
      <c r="AF742" s="564">
        <v>44685</v>
      </c>
      <c r="AG742" s="564">
        <v>46511</v>
      </c>
      <c r="AH742" s="563">
        <v>247534.93</v>
      </c>
      <c r="AI742" s="565">
        <f t="shared" si="23"/>
        <v>1.178082191780822</v>
      </c>
      <c r="AJ742" s="565">
        <v>5.0027397260274</v>
      </c>
      <c r="AK742" s="566">
        <v>7.1294999999999997E-2</v>
      </c>
      <c r="AL742" s="567">
        <f t="shared" si="24"/>
        <v>1.178082191780822</v>
      </c>
      <c r="AM742" s="567">
        <v>5.0027397260274</v>
      </c>
      <c r="AN742" s="568">
        <v>7.1294999999999997E-2</v>
      </c>
      <c r="AO742" s="562" t="s">
        <v>977</v>
      </c>
      <c r="AP742" s="562" t="s">
        <v>978</v>
      </c>
    </row>
    <row r="743" spans="1:42" s="562" customFormat="1" ht="12" x14ac:dyDescent="0.25">
      <c r="A743" s="562" t="s">
        <v>2154</v>
      </c>
      <c r="B743" s="562" t="s">
        <v>2155</v>
      </c>
      <c r="C743" s="562">
        <v>1</v>
      </c>
      <c r="D743" s="562" t="s">
        <v>30</v>
      </c>
      <c r="E743" s="562" t="s">
        <v>958</v>
      </c>
      <c r="F743" s="562" t="s">
        <v>959</v>
      </c>
      <c r="G743" s="562" t="s">
        <v>973</v>
      </c>
      <c r="H743" s="562" t="s">
        <v>974</v>
      </c>
      <c r="I743" s="562" t="s">
        <v>975</v>
      </c>
      <c r="J743" s="562" t="s">
        <v>4998</v>
      </c>
      <c r="K743" s="562" t="s">
        <v>976</v>
      </c>
      <c r="L743" s="562" t="s">
        <v>964</v>
      </c>
      <c r="M743" s="562" t="s">
        <v>970</v>
      </c>
      <c r="N743" s="562">
        <v>1</v>
      </c>
      <c r="O743" s="562">
        <v>1</v>
      </c>
      <c r="P743" s="562">
        <v>1</v>
      </c>
      <c r="Q743" s="562">
        <v>1</v>
      </c>
      <c r="R743" s="562">
        <v>1</v>
      </c>
      <c r="S743" s="562">
        <v>1</v>
      </c>
      <c r="T743" s="562">
        <v>0</v>
      </c>
      <c r="U743" s="562">
        <v>0</v>
      </c>
      <c r="V743" s="562">
        <v>0</v>
      </c>
      <c r="W743" s="563">
        <v>106877.92</v>
      </c>
      <c r="X743" s="563">
        <v>0</v>
      </c>
      <c r="Y743" s="563">
        <v>0</v>
      </c>
      <c r="Z743" s="563">
        <v>0</v>
      </c>
      <c r="AA743" s="563">
        <v>0</v>
      </c>
      <c r="AB743" s="563">
        <v>0</v>
      </c>
      <c r="AC743" s="563">
        <v>0</v>
      </c>
      <c r="AD743" s="563"/>
      <c r="AE743" s="563">
        <v>106877.92</v>
      </c>
      <c r="AF743" s="564">
        <v>44685</v>
      </c>
      <c r="AG743" s="564">
        <v>46511</v>
      </c>
      <c r="AH743" s="563">
        <v>106877.92</v>
      </c>
      <c r="AI743" s="565">
        <f t="shared" si="23"/>
        <v>1.178082191780822</v>
      </c>
      <c r="AJ743" s="565">
        <v>5.0027397260274</v>
      </c>
      <c r="AK743" s="566">
        <v>7.1294999999999997E-2</v>
      </c>
      <c r="AL743" s="567">
        <f t="shared" si="24"/>
        <v>1.178082191780822</v>
      </c>
      <c r="AM743" s="567">
        <v>5.0027397260274</v>
      </c>
      <c r="AN743" s="568">
        <v>7.1294999999999997E-2</v>
      </c>
      <c r="AO743" s="562" t="s">
        <v>977</v>
      </c>
      <c r="AP743" s="562" t="s">
        <v>978</v>
      </c>
    </row>
    <row r="744" spans="1:42" s="562" customFormat="1" ht="12" x14ac:dyDescent="0.25">
      <c r="A744" s="562" t="s">
        <v>4521</v>
      </c>
      <c r="B744" s="562" t="s">
        <v>2157</v>
      </c>
      <c r="C744" s="562">
        <v>1</v>
      </c>
      <c r="D744" s="562" t="s">
        <v>30</v>
      </c>
      <c r="E744" s="562" t="s">
        <v>958</v>
      </c>
      <c r="F744" s="562" t="s">
        <v>959</v>
      </c>
      <c r="G744" s="562" t="s">
        <v>1207</v>
      </c>
      <c r="H744" s="562" t="s">
        <v>974</v>
      </c>
      <c r="I744" s="562" t="s">
        <v>1208</v>
      </c>
      <c r="J744" s="562" t="s">
        <v>4998</v>
      </c>
      <c r="K744" s="562" t="s">
        <v>1209</v>
      </c>
      <c r="L744" s="562" t="s">
        <v>964</v>
      </c>
      <c r="M744" s="562" t="s">
        <v>970</v>
      </c>
      <c r="N744" s="562">
        <v>1</v>
      </c>
      <c r="O744" s="562">
        <v>1</v>
      </c>
      <c r="P744" s="562">
        <v>1</v>
      </c>
      <c r="Q744" s="562">
        <v>1</v>
      </c>
      <c r="R744" s="562">
        <v>1</v>
      </c>
      <c r="S744" s="562">
        <v>1</v>
      </c>
      <c r="T744" s="562">
        <v>0</v>
      </c>
      <c r="U744" s="562">
        <v>0</v>
      </c>
      <c r="V744" s="562">
        <v>0</v>
      </c>
      <c r="W744" s="563">
        <v>0.3</v>
      </c>
      <c r="X744" s="563">
        <v>0</v>
      </c>
      <c r="Y744" s="563">
        <v>0</v>
      </c>
      <c r="Z744" s="563">
        <v>0</v>
      </c>
      <c r="AA744" s="563">
        <v>0</v>
      </c>
      <c r="AB744" s="563">
        <v>0</v>
      </c>
      <c r="AC744" s="563">
        <v>0</v>
      </c>
      <c r="AD744" s="563"/>
      <c r="AE744" s="563">
        <v>0.3</v>
      </c>
      <c r="AF744" s="564">
        <v>44781</v>
      </c>
      <c r="AG744" s="564">
        <v>48434</v>
      </c>
      <c r="AH744" s="563">
        <v>10146230.300000001</v>
      </c>
      <c r="AI744" s="565">
        <f t="shared" si="23"/>
        <v>6.4465753424657537</v>
      </c>
      <c r="AJ744" s="565">
        <v>10.0082191780822</v>
      </c>
      <c r="AK744" s="566">
        <v>3.2500000000000001E-2</v>
      </c>
      <c r="AL744" s="567">
        <f t="shared" si="24"/>
        <v>6.4465753424657537</v>
      </c>
      <c r="AM744" s="567">
        <v>10.0082191780822</v>
      </c>
      <c r="AN744" s="568">
        <v>3.2500000000000001E-2</v>
      </c>
      <c r="AO744" s="562" t="s">
        <v>977</v>
      </c>
      <c r="AP744" s="562" t="s">
        <v>978</v>
      </c>
    </row>
    <row r="745" spans="1:42" s="562" customFormat="1" ht="12" x14ac:dyDescent="0.25">
      <c r="A745" s="562" t="s">
        <v>2158</v>
      </c>
      <c r="B745" s="562" t="s">
        <v>2157</v>
      </c>
      <c r="C745" s="562">
        <v>4</v>
      </c>
      <c r="D745" s="562" t="s">
        <v>30</v>
      </c>
      <c r="E745" s="562" t="s">
        <v>958</v>
      </c>
      <c r="F745" s="562" t="s">
        <v>959</v>
      </c>
      <c r="G745" s="562" t="s">
        <v>1207</v>
      </c>
      <c r="H745" s="562" t="s">
        <v>974</v>
      </c>
      <c r="I745" s="562" t="s">
        <v>1208</v>
      </c>
      <c r="J745" s="562" t="s">
        <v>4998</v>
      </c>
      <c r="K745" s="562" t="s">
        <v>1209</v>
      </c>
      <c r="L745" s="562" t="s">
        <v>964</v>
      </c>
      <c r="M745" s="562" t="s">
        <v>970</v>
      </c>
      <c r="N745" s="562">
        <v>1</v>
      </c>
      <c r="O745" s="562">
        <v>1</v>
      </c>
      <c r="P745" s="562">
        <v>1</v>
      </c>
      <c r="Q745" s="562">
        <v>1</v>
      </c>
      <c r="R745" s="562">
        <v>1</v>
      </c>
      <c r="S745" s="562">
        <v>1</v>
      </c>
      <c r="T745" s="562">
        <v>0</v>
      </c>
      <c r="U745" s="562">
        <v>0</v>
      </c>
      <c r="V745" s="562">
        <v>0</v>
      </c>
      <c r="W745" s="563">
        <v>478637.5</v>
      </c>
      <c r="X745" s="563">
        <v>0</v>
      </c>
      <c r="Y745" s="563">
        <v>239318.75</v>
      </c>
      <c r="Z745" s="563">
        <v>1878.65</v>
      </c>
      <c r="AA745" s="563">
        <v>0</v>
      </c>
      <c r="AB745" s="563">
        <v>0</v>
      </c>
      <c r="AC745" s="563">
        <v>0</v>
      </c>
      <c r="AD745" s="563"/>
      <c r="AE745" s="563">
        <v>239318.75</v>
      </c>
      <c r="AF745" s="564">
        <v>44781</v>
      </c>
      <c r="AG745" s="564">
        <v>46242</v>
      </c>
      <c r="AH745" s="563">
        <v>478637.5</v>
      </c>
      <c r="AI745" s="565">
        <f t="shared" si="23"/>
        <v>0.44109589041095892</v>
      </c>
      <c r="AJ745" s="565">
        <v>4.0027397260274</v>
      </c>
      <c r="AK745" s="566">
        <v>4.7100000000000003E-2</v>
      </c>
      <c r="AL745" s="567">
        <f t="shared" si="24"/>
        <v>0.44109589041095892</v>
      </c>
      <c r="AM745" s="567">
        <v>4.0027397260274</v>
      </c>
      <c r="AN745" s="568">
        <v>4.7100000000000003E-2</v>
      </c>
      <c r="AO745" s="562" t="s">
        <v>977</v>
      </c>
      <c r="AP745" s="562" t="s">
        <v>978</v>
      </c>
    </row>
    <row r="746" spans="1:42" s="562" customFormat="1" ht="12" x14ac:dyDescent="0.25">
      <c r="A746" s="562" t="s">
        <v>2159</v>
      </c>
      <c r="B746" s="562" t="s">
        <v>2157</v>
      </c>
      <c r="C746" s="562">
        <v>5</v>
      </c>
      <c r="D746" s="562" t="s">
        <v>30</v>
      </c>
      <c r="E746" s="562" t="s">
        <v>958</v>
      </c>
      <c r="F746" s="562" t="s">
        <v>959</v>
      </c>
      <c r="G746" s="562" t="s">
        <v>1207</v>
      </c>
      <c r="H746" s="562" t="s">
        <v>974</v>
      </c>
      <c r="I746" s="562" t="s">
        <v>1208</v>
      </c>
      <c r="J746" s="562" t="s">
        <v>4998</v>
      </c>
      <c r="K746" s="562" t="s">
        <v>1209</v>
      </c>
      <c r="L746" s="562" t="s">
        <v>964</v>
      </c>
      <c r="M746" s="562" t="s">
        <v>970</v>
      </c>
      <c r="N746" s="562">
        <v>1</v>
      </c>
      <c r="O746" s="562">
        <v>1</v>
      </c>
      <c r="P746" s="562">
        <v>1</v>
      </c>
      <c r="Q746" s="562">
        <v>1</v>
      </c>
      <c r="R746" s="562">
        <v>1</v>
      </c>
      <c r="S746" s="562">
        <v>1</v>
      </c>
      <c r="T746" s="562">
        <v>0</v>
      </c>
      <c r="U746" s="562">
        <v>0</v>
      </c>
      <c r="V746" s="562">
        <v>0</v>
      </c>
      <c r="W746" s="563">
        <v>1283692.5</v>
      </c>
      <c r="X746" s="563">
        <v>0</v>
      </c>
      <c r="Y746" s="563">
        <v>0</v>
      </c>
      <c r="Z746" s="563">
        <v>5423.6</v>
      </c>
      <c r="AA746" s="563">
        <v>0</v>
      </c>
      <c r="AB746" s="563">
        <v>0</v>
      </c>
      <c r="AC746" s="563">
        <v>0</v>
      </c>
      <c r="AD746" s="563"/>
      <c r="AE746" s="563">
        <v>1283692.5</v>
      </c>
      <c r="AF746" s="564">
        <v>44781</v>
      </c>
      <c r="AG746" s="564">
        <v>46607</v>
      </c>
      <c r="AH746" s="563">
        <v>1283692.5</v>
      </c>
      <c r="AI746" s="565">
        <f t="shared" si="23"/>
        <v>1.441095890410959</v>
      </c>
      <c r="AJ746" s="565">
        <v>5.0027397260274</v>
      </c>
      <c r="AK746" s="566">
        <v>5.0700000000000002E-2</v>
      </c>
      <c r="AL746" s="567">
        <f t="shared" si="24"/>
        <v>1.441095890410959</v>
      </c>
      <c r="AM746" s="567">
        <v>5.0027397260274</v>
      </c>
      <c r="AN746" s="568">
        <v>5.0700000000000002E-2</v>
      </c>
      <c r="AO746" s="562" t="s">
        <v>977</v>
      </c>
      <c r="AP746" s="562" t="s">
        <v>978</v>
      </c>
    </row>
    <row r="747" spans="1:42" s="562" customFormat="1" ht="12" x14ac:dyDescent="0.25">
      <c r="A747" s="562" t="s">
        <v>2160</v>
      </c>
      <c r="B747" s="562" t="s">
        <v>2157</v>
      </c>
      <c r="C747" s="562">
        <v>6</v>
      </c>
      <c r="D747" s="562" t="s">
        <v>30</v>
      </c>
      <c r="E747" s="562" t="s">
        <v>958</v>
      </c>
      <c r="F747" s="562" t="s">
        <v>959</v>
      </c>
      <c r="G747" s="562" t="s">
        <v>1207</v>
      </c>
      <c r="H747" s="562" t="s">
        <v>974</v>
      </c>
      <c r="I747" s="562" t="s">
        <v>1208</v>
      </c>
      <c r="J747" s="562" t="s">
        <v>4998</v>
      </c>
      <c r="K747" s="562" t="s">
        <v>1209</v>
      </c>
      <c r="L747" s="562" t="s">
        <v>964</v>
      </c>
      <c r="M747" s="562" t="s">
        <v>970</v>
      </c>
      <c r="N747" s="562">
        <v>1</v>
      </c>
      <c r="O747" s="562">
        <v>1</v>
      </c>
      <c r="P747" s="562">
        <v>1</v>
      </c>
      <c r="Q747" s="562">
        <v>1</v>
      </c>
      <c r="R747" s="562">
        <v>1</v>
      </c>
      <c r="S747" s="562">
        <v>1</v>
      </c>
      <c r="T747" s="562">
        <v>0</v>
      </c>
      <c r="U747" s="562">
        <v>0</v>
      </c>
      <c r="V747" s="562">
        <v>0</v>
      </c>
      <c r="W747" s="563">
        <v>3059592.5</v>
      </c>
      <c r="X747" s="563">
        <v>0</v>
      </c>
      <c r="Y747" s="563">
        <v>0</v>
      </c>
      <c r="Z747" s="563">
        <v>13666.18</v>
      </c>
      <c r="AA747" s="563">
        <v>0</v>
      </c>
      <c r="AB747" s="563">
        <v>0</v>
      </c>
      <c r="AC747" s="563">
        <v>0</v>
      </c>
      <c r="AD747" s="563"/>
      <c r="AE747" s="563">
        <v>3059592.5</v>
      </c>
      <c r="AF747" s="564">
        <v>44781</v>
      </c>
      <c r="AG747" s="564">
        <v>46973</v>
      </c>
      <c r="AH747" s="563">
        <v>3059592.5</v>
      </c>
      <c r="AI747" s="565">
        <f t="shared" si="23"/>
        <v>2.4438356164383563</v>
      </c>
      <c r="AJ747" s="565">
        <v>6.0054794520547903</v>
      </c>
      <c r="AK747" s="566">
        <v>5.3600000000000002E-2</v>
      </c>
      <c r="AL747" s="567">
        <f t="shared" si="24"/>
        <v>2.4438356164383563</v>
      </c>
      <c r="AM747" s="567">
        <v>6.0054794520547903</v>
      </c>
      <c r="AN747" s="568">
        <v>5.3600000000000002E-2</v>
      </c>
      <c r="AO747" s="562" t="s">
        <v>977</v>
      </c>
      <c r="AP747" s="562" t="s">
        <v>978</v>
      </c>
    </row>
    <row r="748" spans="1:42" s="562" customFormat="1" ht="12" x14ac:dyDescent="0.25">
      <c r="A748" s="562" t="s">
        <v>2161</v>
      </c>
      <c r="B748" s="562" t="s">
        <v>2157</v>
      </c>
      <c r="C748" s="562">
        <v>7</v>
      </c>
      <c r="D748" s="562" t="s">
        <v>30</v>
      </c>
      <c r="E748" s="562" t="s">
        <v>958</v>
      </c>
      <c r="F748" s="562" t="s">
        <v>959</v>
      </c>
      <c r="G748" s="562" t="s">
        <v>1207</v>
      </c>
      <c r="H748" s="562" t="s">
        <v>974</v>
      </c>
      <c r="I748" s="562" t="s">
        <v>1208</v>
      </c>
      <c r="J748" s="562" t="s">
        <v>4998</v>
      </c>
      <c r="K748" s="562" t="s">
        <v>1209</v>
      </c>
      <c r="L748" s="562" t="s">
        <v>964</v>
      </c>
      <c r="M748" s="562" t="s">
        <v>970</v>
      </c>
      <c r="N748" s="562">
        <v>1</v>
      </c>
      <c r="O748" s="562">
        <v>1</v>
      </c>
      <c r="P748" s="562">
        <v>1</v>
      </c>
      <c r="Q748" s="562">
        <v>1</v>
      </c>
      <c r="R748" s="562">
        <v>1</v>
      </c>
      <c r="S748" s="562">
        <v>1</v>
      </c>
      <c r="T748" s="562">
        <v>0</v>
      </c>
      <c r="U748" s="562">
        <v>0</v>
      </c>
      <c r="V748" s="562">
        <v>0</v>
      </c>
      <c r="W748" s="563">
        <v>3252522.5</v>
      </c>
      <c r="X748" s="563">
        <v>0</v>
      </c>
      <c r="Y748" s="563">
        <v>0</v>
      </c>
      <c r="Z748" s="563">
        <v>15286.86</v>
      </c>
      <c r="AA748" s="563">
        <v>0</v>
      </c>
      <c r="AB748" s="563">
        <v>0</v>
      </c>
      <c r="AC748" s="563">
        <v>0</v>
      </c>
      <c r="AD748" s="563"/>
      <c r="AE748" s="563">
        <v>3252522.5</v>
      </c>
      <c r="AF748" s="564">
        <v>44781</v>
      </c>
      <c r="AG748" s="564">
        <v>47338</v>
      </c>
      <c r="AH748" s="563">
        <v>3252522.5</v>
      </c>
      <c r="AI748" s="565">
        <f t="shared" si="23"/>
        <v>3.4438356164383563</v>
      </c>
      <c r="AJ748" s="565">
        <v>7.0054794520547903</v>
      </c>
      <c r="AK748" s="566">
        <v>5.6399999999999999E-2</v>
      </c>
      <c r="AL748" s="567">
        <f t="shared" si="24"/>
        <v>3.4438356164383563</v>
      </c>
      <c r="AM748" s="567">
        <v>7.0054794520547903</v>
      </c>
      <c r="AN748" s="568">
        <v>5.6399999999999999E-2</v>
      </c>
      <c r="AO748" s="562" t="s">
        <v>977</v>
      </c>
      <c r="AP748" s="562" t="s">
        <v>978</v>
      </c>
    </row>
    <row r="749" spans="1:42" s="562" customFormat="1" ht="12" x14ac:dyDescent="0.25">
      <c r="A749" s="562" t="s">
        <v>2162</v>
      </c>
      <c r="B749" s="562" t="s">
        <v>2157</v>
      </c>
      <c r="C749" s="562">
        <v>8</v>
      </c>
      <c r="D749" s="562" t="s">
        <v>30</v>
      </c>
      <c r="E749" s="562" t="s">
        <v>958</v>
      </c>
      <c r="F749" s="562" t="s">
        <v>959</v>
      </c>
      <c r="G749" s="562" t="s">
        <v>1207</v>
      </c>
      <c r="H749" s="562" t="s">
        <v>974</v>
      </c>
      <c r="I749" s="562" t="s">
        <v>1208</v>
      </c>
      <c r="J749" s="562" t="s">
        <v>4998</v>
      </c>
      <c r="K749" s="562" t="s">
        <v>1209</v>
      </c>
      <c r="L749" s="562" t="s">
        <v>964</v>
      </c>
      <c r="M749" s="562" t="s">
        <v>970</v>
      </c>
      <c r="N749" s="562">
        <v>1</v>
      </c>
      <c r="O749" s="562">
        <v>1</v>
      </c>
      <c r="P749" s="562">
        <v>1</v>
      </c>
      <c r="Q749" s="562">
        <v>1</v>
      </c>
      <c r="R749" s="562">
        <v>1</v>
      </c>
      <c r="S749" s="562">
        <v>1</v>
      </c>
      <c r="T749" s="562">
        <v>0</v>
      </c>
      <c r="U749" s="562">
        <v>0</v>
      </c>
      <c r="V749" s="562">
        <v>0</v>
      </c>
      <c r="W749" s="563">
        <v>690005</v>
      </c>
      <c r="X749" s="563">
        <v>0</v>
      </c>
      <c r="Y749" s="563">
        <v>0</v>
      </c>
      <c r="Z749" s="563">
        <v>3409.77</v>
      </c>
      <c r="AA749" s="563">
        <v>0</v>
      </c>
      <c r="AB749" s="563">
        <v>0</v>
      </c>
      <c r="AC749" s="563">
        <v>0</v>
      </c>
      <c r="AD749" s="563"/>
      <c r="AE749" s="563">
        <v>690005</v>
      </c>
      <c r="AF749" s="564">
        <v>44781</v>
      </c>
      <c r="AG749" s="564">
        <v>47703</v>
      </c>
      <c r="AH749" s="563">
        <v>690005</v>
      </c>
      <c r="AI749" s="565">
        <f t="shared" si="23"/>
        <v>4.4438356164383563</v>
      </c>
      <c r="AJ749" s="565">
        <v>8.0054794520547894</v>
      </c>
      <c r="AK749" s="566">
        <v>5.9299999999999999E-2</v>
      </c>
      <c r="AL749" s="567">
        <f t="shared" si="24"/>
        <v>4.4438356164383563</v>
      </c>
      <c r="AM749" s="567">
        <v>8.0054794520547894</v>
      </c>
      <c r="AN749" s="568">
        <v>5.9299999999999999E-2</v>
      </c>
      <c r="AO749" s="562" t="s">
        <v>977</v>
      </c>
      <c r="AP749" s="562" t="s">
        <v>978</v>
      </c>
    </row>
    <row r="750" spans="1:42" s="562" customFormat="1" ht="12" x14ac:dyDescent="0.25">
      <c r="A750" s="562" t="s">
        <v>2163</v>
      </c>
      <c r="B750" s="562" t="s">
        <v>2157</v>
      </c>
      <c r="C750" s="562">
        <v>9</v>
      </c>
      <c r="D750" s="562" t="s">
        <v>30</v>
      </c>
      <c r="E750" s="562" t="s">
        <v>958</v>
      </c>
      <c r="F750" s="562" t="s">
        <v>959</v>
      </c>
      <c r="G750" s="562" t="s">
        <v>1207</v>
      </c>
      <c r="H750" s="562" t="s">
        <v>974</v>
      </c>
      <c r="I750" s="562" t="s">
        <v>1208</v>
      </c>
      <c r="J750" s="562" t="s">
        <v>4998</v>
      </c>
      <c r="K750" s="562" t="s">
        <v>1209</v>
      </c>
      <c r="L750" s="562" t="s">
        <v>964</v>
      </c>
      <c r="M750" s="562" t="s">
        <v>970</v>
      </c>
      <c r="N750" s="562">
        <v>1</v>
      </c>
      <c r="O750" s="562">
        <v>1</v>
      </c>
      <c r="P750" s="562">
        <v>1</v>
      </c>
      <c r="Q750" s="562">
        <v>1</v>
      </c>
      <c r="R750" s="562">
        <v>1</v>
      </c>
      <c r="S750" s="562">
        <v>1</v>
      </c>
      <c r="T750" s="562">
        <v>0</v>
      </c>
      <c r="U750" s="562">
        <v>0</v>
      </c>
      <c r="V750" s="562">
        <v>0</v>
      </c>
      <c r="W750" s="563">
        <v>106200</v>
      </c>
      <c r="X750" s="563">
        <v>0</v>
      </c>
      <c r="Y750" s="563">
        <v>0</v>
      </c>
      <c r="Z750" s="563">
        <v>549.58000000000004</v>
      </c>
      <c r="AA750" s="563">
        <v>0</v>
      </c>
      <c r="AB750" s="563">
        <v>0</v>
      </c>
      <c r="AC750" s="563">
        <v>0</v>
      </c>
      <c r="AD750" s="563"/>
      <c r="AE750" s="563">
        <v>106200</v>
      </c>
      <c r="AF750" s="564">
        <v>44781</v>
      </c>
      <c r="AG750" s="564">
        <v>48068</v>
      </c>
      <c r="AH750" s="563">
        <v>106200</v>
      </c>
      <c r="AI750" s="565">
        <f t="shared" si="23"/>
        <v>5.4438356164383563</v>
      </c>
      <c r="AJ750" s="565">
        <v>9.0054794520547894</v>
      </c>
      <c r="AK750" s="566">
        <v>6.2100000000000002E-2</v>
      </c>
      <c r="AL750" s="567">
        <f t="shared" si="24"/>
        <v>5.4438356164383563</v>
      </c>
      <c r="AM750" s="567">
        <v>9.0054794520547894</v>
      </c>
      <c r="AN750" s="568">
        <v>6.2100000000000002E-2</v>
      </c>
      <c r="AO750" s="562" t="s">
        <v>977</v>
      </c>
      <c r="AP750" s="562" t="s">
        <v>978</v>
      </c>
    </row>
    <row r="751" spans="1:42" s="562" customFormat="1" ht="12" x14ac:dyDescent="0.25">
      <c r="A751" s="562" t="s">
        <v>2156</v>
      </c>
      <c r="B751" s="562" t="s">
        <v>2157</v>
      </c>
      <c r="C751" s="562">
        <v>10</v>
      </c>
      <c r="D751" s="562" t="s">
        <v>30</v>
      </c>
      <c r="E751" s="562" t="s">
        <v>958</v>
      </c>
      <c r="F751" s="562" t="s">
        <v>959</v>
      </c>
      <c r="G751" s="562" t="s">
        <v>1207</v>
      </c>
      <c r="H751" s="562" t="s">
        <v>974</v>
      </c>
      <c r="I751" s="562" t="s">
        <v>1208</v>
      </c>
      <c r="J751" s="562" t="s">
        <v>4998</v>
      </c>
      <c r="K751" s="562" t="s">
        <v>1209</v>
      </c>
      <c r="L751" s="562" t="s">
        <v>964</v>
      </c>
      <c r="M751" s="562" t="s">
        <v>970</v>
      </c>
      <c r="N751" s="562">
        <v>1</v>
      </c>
      <c r="O751" s="562">
        <v>1</v>
      </c>
      <c r="P751" s="562">
        <v>1</v>
      </c>
      <c r="Q751" s="562">
        <v>1</v>
      </c>
      <c r="R751" s="562">
        <v>1</v>
      </c>
      <c r="S751" s="562">
        <v>1</v>
      </c>
      <c r="T751" s="562">
        <v>0</v>
      </c>
      <c r="U751" s="562">
        <v>0</v>
      </c>
      <c r="V751" s="562">
        <v>0</v>
      </c>
      <c r="W751" s="563">
        <v>106200</v>
      </c>
      <c r="X751" s="563">
        <v>0</v>
      </c>
      <c r="Y751" s="563">
        <v>0</v>
      </c>
      <c r="Z751" s="563">
        <v>575.25</v>
      </c>
      <c r="AA751" s="563">
        <v>0</v>
      </c>
      <c r="AB751" s="563">
        <v>0</v>
      </c>
      <c r="AC751" s="563">
        <v>0</v>
      </c>
      <c r="AD751" s="563"/>
      <c r="AE751" s="563">
        <v>106200</v>
      </c>
      <c r="AF751" s="564">
        <v>44781</v>
      </c>
      <c r="AG751" s="564">
        <v>48434</v>
      </c>
      <c r="AH751" s="563">
        <v>106200</v>
      </c>
      <c r="AI751" s="565">
        <f t="shared" si="23"/>
        <v>6.4465753424657537</v>
      </c>
      <c r="AJ751" s="565">
        <v>10.0082191780822</v>
      </c>
      <c r="AK751" s="566">
        <v>6.5000000000000002E-2</v>
      </c>
      <c r="AL751" s="567">
        <f t="shared" si="24"/>
        <v>6.4465753424657537</v>
      </c>
      <c r="AM751" s="567">
        <v>10.0082191780822</v>
      </c>
      <c r="AN751" s="568">
        <v>6.5000000000000002E-2</v>
      </c>
      <c r="AO751" s="562" t="s">
        <v>977</v>
      </c>
      <c r="AP751" s="562" t="s">
        <v>978</v>
      </c>
    </row>
    <row r="752" spans="1:42" s="562" customFormat="1" ht="12" x14ac:dyDescent="0.25">
      <c r="A752" s="562" t="s">
        <v>2166</v>
      </c>
      <c r="B752" s="562" t="s">
        <v>2165</v>
      </c>
      <c r="C752" s="562">
        <v>4</v>
      </c>
      <c r="D752" s="562" t="s">
        <v>30</v>
      </c>
      <c r="E752" s="562" t="s">
        <v>958</v>
      </c>
      <c r="F752" s="562" t="s">
        <v>959</v>
      </c>
      <c r="G752" s="562" t="s">
        <v>1207</v>
      </c>
      <c r="H752" s="562" t="s">
        <v>974</v>
      </c>
      <c r="I752" s="562" t="s">
        <v>1208</v>
      </c>
      <c r="J752" s="562" t="s">
        <v>4998</v>
      </c>
      <c r="K752" s="562" t="s">
        <v>1209</v>
      </c>
      <c r="L752" s="562" t="s">
        <v>964</v>
      </c>
      <c r="M752" s="562" t="s">
        <v>970</v>
      </c>
      <c r="N752" s="562">
        <v>1</v>
      </c>
      <c r="O752" s="562">
        <v>1</v>
      </c>
      <c r="P752" s="562">
        <v>1</v>
      </c>
      <c r="Q752" s="562">
        <v>1</v>
      </c>
      <c r="R752" s="562">
        <v>1</v>
      </c>
      <c r="S752" s="562">
        <v>1</v>
      </c>
      <c r="T752" s="562">
        <v>0</v>
      </c>
      <c r="U752" s="562">
        <v>0</v>
      </c>
      <c r="V752" s="562">
        <v>0</v>
      </c>
      <c r="W752" s="563">
        <v>970845</v>
      </c>
      <c r="X752" s="563">
        <v>0</v>
      </c>
      <c r="Y752" s="563">
        <v>485422.5</v>
      </c>
      <c r="Z752" s="563">
        <v>3810.57</v>
      </c>
      <c r="AA752" s="563">
        <v>0</v>
      </c>
      <c r="AB752" s="563">
        <v>0</v>
      </c>
      <c r="AC752" s="563">
        <v>0</v>
      </c>
      <c r="AD752" s="563"/>
      <c r="AE752" s="563">
        <v>485422.5</v>
      </c>
      <c r="AF752" s="564">
        <v>44782</v>
      </c>
      <c r="AG752" s="564">
        <v>46243</v>
      </c>
      <c r="AH752" s="563">
        <v>970845</v>
      </c>
      <c r="AI752" s="565">
        <f t="shared" si="23"/>
        <v>0.44383561643835617</v>
      </c>
      <c r="AJ752" s="565">
        <v>4.0027397260274</v>
      </c>
      <c r="AK752" s="566">
        <v>4.7100000000000003E-2</v>
      </c>
      <c r="AL752" s="567">
        <f t="shared" si="24"/>
        <v>0.44383561643835617</v>
      </c>
      <c r="AM752" s="567">
        <v>4.0027397260274</v>
      </c>
      <c r="AN752" s="568">
        <v>4.7100000000000003E-2</v>
      </c>
      <c r="AO752" s="562" t="s">
        <v>977</v>
      </c>
      <c r="AP752" s="562" t="s">
        <v>978</v>
      </c>
    </row>
    <row r="753" spans="1:42" s="562" customFormat="1" ht="12" x14ac:dyDescent="0.25">
      <c r="A753" s="562" t="s">
        <v>2167</v>
      </c>
      <c r="B753" s="562" t="s">
        <v>2165</v>
      </c>
      <c r="C753" s="562">
        <v>5</v>
      </c>
      <c r="D753" s="562" t="s">
        <v>30</v>
      </c>
      <c r="E753" s="562" t="s">
        <v>958</v>
      </c>
      <c r="F753" s="562" t="s">
        <v>959</v>
      </c>
      <c r="G753" s="562" t="s">
        <v>1207</v>
      </c>
      <c r="H753" s="562" t="s">
        <v>974</v>
      </c>
      <c r="I753" s="562" t="s">
        <v>1208</v>
      </c>
      <c r="J753" s="562" t="s">
        <v>4998</v>
      </c>
      <c r="K753" s="562" t="s">
        <v>1209</v>
      </c>
      <c r="L753" s="562" t="s">
        <v>964</v>
      </c>
      <c r="M753" s="562" t="s">
        <v>970</v>
      </c>
      <c r="N753" s="562">
        <v>1</v>
      </c>
      <c r="O753" s="562">
        <v>1</v>
      </c>
      <c r="P753" s="562">
        <v>1</v>
      </c>
      <c r="Q753" s="562">
        <v>1</v>
      </c>
      <c r="R753" s="562">
        <v>1</v>
      </c>
      <c r="S753" s="562">
        <v>1</v>
      </c>
      <c r="T753" s="562">
        <v>0</v>
      </c>
      <c r="U753" s="562">
        <v>0</v>
      </c>
      <c r="V753" s="562">
        <v>0</v>
      </c>
      <c r="W753" s="563">
        <v>969665</v>
      </c>
      <c r="X753" s="563">
        <v>0</v>
      </c>
      <c r="Y753" s="563">
        <v>0</v>
      </c>
      <c r="Z753" s="563">
        <v>4096.83</v>
      </c>
      <c r="AA753" s="563">
        <v>0</v>
      </c>
      <c r="AB753" s="563">
        <v>0</v>
      </c>
      <c r="AC753" s="563">
        <v>0</v>
      </c>
      <c r="AD753" s="563"/>
      <c r="AE753" s="563">
        <v>969665</v>
      </c>
      <c r="AF753" s="564">
        <v>44782</v>
      </c>
      <c r="AG753" s="564">
        <v>46608</v>
      </c>
      <c r="AH753" s="563">
        <v>969665</v>
      </c>
      <c r="AI753" s="565">
        <f t="shared" si="23"/>
        <v>1.4438356164383561</v>
      </c>
      <c r="AJ753" s="565">
        <v>5.0027397260274</v>
      </c>
      <c r="AK753" s="566">
        <v>5.0700000000000002E-2</v>
      </c>
      <c r="AL753" s="567">
        <f t="shared" si="24"/>
        <v>1.4438356164383561</v>
      </c>
      <c r="AM753" s="567">
        <v>5.0027397260274</v>
      </c>
      <c r="AN753" s="568">
        <v>5.0700000000000002E-2</v>
      </c>
      <c r="AO753" s="562" t="s">
        <v>977</v>
      </c>
      <c r="AP753" s="562" t="s">
        <v>978</v>
      </c>
    </row>
    <row r="754" spans="1:42" s="562" customFormat="1" ht="12" x14ac:dyDescent="0.25">
      <c r="A754" s="562" t="s">
        <v>2168</v>
      </c>
      <c r="B754" s="562" t="s">
        <v>2165</v>
      </c>
      <c r="C754" s="562">
        <v>6</v>
      </c>
      <c r="D754" s="562" t="s">
        <v>30</v>
      </c>
      <c r="E754" s="562" t="s">
        <v>958</v>
      </c>
      <c r="F754" s="562" t="s">
        <v>959</v>
      </c>
      <c r="G754" s="562" t="s">
        <v>1207</v>
      </c>
      <c r="H754" s="562" t="s">
        <v>974</v>
      </c>
      <c r="I754" s="562" t="s">
        <v>1208</v>
      </c>
      <c r="J754" s="562" t="s">
        <v>4998</v>
      </c>
      <c r="K754" s="562" t="s">
        <v>1209</v>
      </c>
      <c r="L754" s="562" t="s">
        <v>964</v>
      </c>
      <c r="M754" s="562" t="s">
        <v>970</v>
      </c>
      <c r="N754" s="562">
        <v>1</v>
      </c>
      <c r="O754" s="562">
        <v>1</v>
      </c>
      <c r="P754" s="562">
        <v>1</v>
      </c>
      <c r="Q754" s="562">
        <v>1</v>
      </c>
      <c r="R754" s="562">
        <v>1</v>
      </c>
      <c r="S754" s="562">
        <v>1</v>
      </c>
      <c r="T754" s="562">
        <v>0</v>
      </c>
      <c r="U754" s="562">
        <v>0</v>
      </c>
      <c r="V754" s="562">
        <v>0</v>
      </c>
      <c r="W754" s="563">
        <v>1348002.5</v>
      </c>
      <c r="X754" s="563">
        <v>0</v>
      </c>
      <c r="Y754" s="563">
        <v>0</v>
      </c>
      <c r="Z754" s="563">
        <v>6021.08</v>
      </c>
      <c r="AA754" s="563">
        <v>0</v>
      </c>
      <c r="AB754" s="563">
        <v>0</v>
      </c>
      <c r="AC754" s="563">
        <v>0</v>
      </c>
      <c r="AD754" s="563"/>
      <c r="AE754" s="563">
        <v>1348002.5</v>
      </c>
      <c r="AF754" s="564">
        <v>44782</v>
      </c>
      <c r="AG754" s="564">
        <v>46974</v>
      </c>
      <c r="AH754" s="563">
        <v>1348002.5</v>
      </c>
      <c r="AI754" s="565">
        <f t="shared" si="23"/>
        <v>2.4465753424657533</v>
      </c>
      <c r="AJ754" s="565">
        <v>6.0054794520547903</v>
      </c>
      <c r="AK754" s="566">
        <v>5.3600000000000002E-2</v>
      </c>
      <c r="AL754" s="567">
        <f t="shared" si="24"/>
        <v>2.4465753424657533</v>
      </c>
      <c r="AM754" s="567">
        <v>6.0054794520547903</v>
      </c>
      <c r="AN754" s="568">
        <v>5.3600000000000002E-2</v>
      </c>
      <c r="AO754" s="562" t="s">
        <v>977</v>
      </c>
      <c r="AP754" s="562" t="s">
        <v>978</v>
      </c>
    </row>
    <row r="755" spans="1:42" s="562" customFormat="1" ht="12" x14ac:dyDescent="0.25">
      <c r="A755" s="562" t="s">
        <v>2169</v>
      </c>
      <c r="B755" s="562" t="s">
        <v>2165</v>
      </c>
      <c r="C755" s="562">
        <v>7</v>
      </c>
      <c r="D755" s="562" t="s">
        <v>30</v>
      </c>
      <c r="E755" s="562" t="s">
        <v>958</v>
      </c>
      <c r="F755" s="562" t="s">
        <v>959</v>
      </c>
      <c r="G755" s="562" t="s">
        <v>1207</v>
      </c>
      <c r="H755" s="562" t="s">
        <v>974</v>
      </c>
      <c r="I755" s="562" t="s">
        <v>1208</v>
      </c>
      <c r="J755" s="562" t="s">
        <v>4998</v>
      </c>
      <c r="K755" s="562" t="s">
        <v>1209</v>
      </c>
      <c r="L755" s="562" t="s">
        <v>964</v>
      </c>
      <c r="M755" s="562" t="s">
        <v>970</v>
      </c>
      <c r="N755" s="562">
        <v>1</v>
      </c>
      <c r="O755" s="562">
        <v>1</v>
      </c>
      <c r="P755" s="562">
        <v>1</v>
      </c>
      <c r="Q755" s="562">
        <v>1</v>
      </c>
      <c r="R755" s="562">
        <v>1</v>
      </c>
      <c r="S755" s="562">
        <v>1</v>
      </c>
      <c r="T755" s="562">
        <v>0</v>
      </c>
      <c r="U755" s="562">
        <v>0</v>
      </c>
      <c r="V755" s="562">
        <v>0</v>
      </c>
      <c r="W755" s="563">
        <v>1097842.5</v>
      </c>
      <c r="X755" s="563">
        <v>0</v>
      </c>
      <c r="Y755" s="563">
        <v>0</v>
      </c>
      <c r="Z755" s="563">
        <v>5159.8599999999997</v>
      </c>
      <c r="AA755" s="563">
        <v>0</v>
      </c>
      <c r="AB755" s="563">
        <v>0</v>
      </c>
      <c r="AC755" s="563">
        <v>0</v>
      </c>
      <c r="AD755" s="563"/>
      <c r="AE755" s="563">
        <v>1097842.5</v>
      </c>
      <c r="AF755" s="564">
        <v>44782</v>
      </c>
      <c r="AG755" s="564">
        <v>47339</v>
      </c>
      <c r="AH755" s="563">
        <v>1097842.5</v>
      </c>
      <c r="AI755" s="565">
        <f t="shared" si="23"/>
        <v>3.4465753424657533</v>
      </c>
      <c r="AJ755" s="565">
        <v>7.0054794520547903</v>
      </c>
      <c r="AK755" s="566">
        <v>5.6399999999999999E-2</v>
      </c>
      <c r="AL755" s="567">
        <f t="shared" si="24"/>
        <v>3.4465753424657533</v>
      </c>
      <c r="AM755" s="567">
        <v>7.0054794520547903</v>
      </c>
      <c r="AN755" s="568">
        <v>5.6399999999999999E-2</v>
      </c>
      <c r="AO755" s="562" t="s">
        <v>977</v>
      </c>
      <c r="AP755" s="562" t="s">
        <v>978</v>
      </c>
    </row>
    <row r="756" spans="1:42" s="562" customFormat="1" ht="12" x14ac:dyDescent="0.25">
      <c r="A756" s="562" t="s">
        <v>2170</v>
      </c>
      <c r="B756" s="562" t="s">
        <v>2165</v>
      </c>
      <c r="C756" s="562">
        <v>8</v>
      </c>
      <c r="D756" s="562" t="s">
        <v>30</v>
      </c>
      <c r="E756" s="562" t="s">
        <v>958</v>
      </c>
      <c r="F756" s="562" t="s">
        <v>959</v>
      </c>
      <c r="G756" s="562" t="s">
        <v>1207</v>
      </c>
      <c r="H756" s="562" t="s">
        <v>974</v>
      </c>
      <c r="I756" s="562" t="s">
        <v>1208</v>
      </c>
      <c r="J756" s="562" t="s">
        <v>4998</v>
      </c>
      <c r="K756" s="562" t="s">
        <v>1209</v>
      </c>
      <c r="L756" s="562" t="s">
        <v>964</v>
      </c>
      <c r="M756" s="562" t="s">
        <v>970</v>
      </c>
      <c r="N756" s="562">
        <v>1</v>
      </c>
      <c r="O756" s="562">
        <v>1</v>
      </c>
      <c r="P756" s="562">
        <v>1</v>
      </c>
      <c r="Q756" s="562">
        <v>1</v>
      </c>
      <c r="R756" s="562">
        <v>1</v>
      </c>
      <c r="S756" s="562">
        <v>1</v>
      </c>
      <c r="T756" s="562">
        <v>0</v>
      </c>
      <c r="U756" s="562">
        <v>0</v>
      </c>
      <c r="V756" s="562">
        <v>0</v>
      </c>
      <c r="W756" s="563">
        <v>465657.5</v>
      </c>
      <c r="X756" s="563">
        <v>0</v>
      </c>
      <c r="Y756" s="563">
        <v>0</v>
      </c>
      <c r="Z756" s="563">
        <v>2301.12</v>
      </c>
      <c r="AA756" s="563">
        <v>0</v>
      </c>
      <c r="AB756" s="563">
        <v>0</v>
      </c>
      <c r="AC756" s="563">
        <v>0</v>
      </c>
      <c r="AD756" s="563"/>
      <c r="AE756" s="563">
        <v>465657.5</v>
      </c>
      <c r="AF756" s="564">
        <v>44782</v>
      </c>
      <c r="AG756" s="564">
        <v>47704</v>
      </c>
      <c r="AH756" s="563">
        <v>465657.5</v>
      </c>
      <c r="AI756" s="565">
        <f t="shared" si="23"/>
        <v>4.4465753424657537</v>
      </c>
      <c r="AJ756" s="565">
        <v>8.0054794520547894</v>
      </c>
      <c r="AK756" s="566">
        <v>5.9299999999999999E-2</v>
      </c>
      <c r="AL756" s="567">
        <f t="shared" si="24"/>
        <v>4.4465753424657537</v>
      </c>
      <c r="AM756" s="567">
        <v>8.0054794520547894</v>
      </c>
      <c r="AN756" s="568">
        <v>5.9299999999999999E-2</v>
      </c>
      <c r="AO756" s="562" t="s">
        <v>977</v>
      </c>
      <c r="AP756" s="562" t="s">
        <v>978</v>
      </c>
    </row>
    <row r="757" spans="1:42" s="562" customFormat="1" ht="12" x14ac:dyDescent="0.25">
      <c r="A757" s="562" t="s">
        <v>2171</v>
      </c>
      <c r="B757" s="562" t="s">
        <v>2165</v>
      </c>
      <c r="C757" s="562">
        <v>9</v>
      </c>
      <c r="D757" s="562" t="s">
        <v>30</v>
      </c>
      <c r="E757" s="562" t="s">
        <v>958</v>
      </c>
      <c r="F757" s="562" t="s">
        <v>959</v>
      </c>
      <c r="G757" s="562" t="s">
        <v>1207</v>
      </c>
      <c r="H757" s="562" t="s">
        <v>974</v>
      </c>
      <c r="I757" s="562" t="s">
        <v>1208</v>
      </c>
      <c r="J757" s="562" t="s">
        <v>4998</v>
      </c>
      <c r="K757" s="562" t="s">
        <v>1209</v>
      </c>
      <c r="L757" s="562" t="s">
        <v>964</v>
      </c>
      <c r="M757" s="562" t="s">
        <v>970</v>
      </c>
      <c r="N757" s="562">
        <v>1</v>
      </c>
      <c r="O757" s="562">
        <v>1</v>
      </c>
      <c r="P757" s="562">
        <v>1</v>
      </c>
      <c r="Q757" s="562">
        <v>1</v>
      </c>
      <c r="R757" s="562">
        <v>1</v>
      </c>
      <c r="S757" s="562">
        <v>1</v>
      </c>
      <c r="T757" s="562">
        <v>0</v>
      </c>
      <c r="U757" s="562">
        <v>0</v>
      </c>
      <c r="V757" s="562">
        <v>0</v>
      </c>
      <c r="W757" s="563">
        <v>47642.5</v>
      </c>
      <c r="X757" s="563">
        <v>0</v>
      </c>
      <c r="Y757" s="563">
        <v>0</v>
      </c>
      <c r="Z757" s="563">
        <v>246.55</v>
      </c>
      <c r="AA757" s="563">
        <v>0</v>
      </c>
      <c r="AB757" s="563">
        <v>0</v>
      </c>
      <c r="AC757" s="563">
        <v>0</v>
      </c>
      <c r="AD757" s="563"/>
      <c r="AE757" s="563">
        <v>47642.5</v>
      </c>
      <c r="AF757" s="564">
        <v>44782</v>
      </c>
      <c r="AG757" s="564">
        <v>48069</v>
      </c>
      <c r="AH757" s="563">
        <v>47642.5</v>
      </c>
      <c r="AI757" s="565">
        <f t="shared" si="23"/>
        <v>5.4465753424657537</v>
      </c>
      <c r="AJ757" s="565">
        <v>9.0054794520547894</v>
      </c>
      <c r="AK757" s="566">
        <v>6.2100000000000002E-2</v>
      </c>
      <c r="AL757" s="567">
        <f t="shared" si="24"/>
        <v>5.4465753424657537</v>
      </c>
      <c r="AM757" s="567">
        <v>9.0054794520547894</v>
      </c>
      <c r="AN757" s="568">
        <v>6.2100000000000002E-2</v>
      </c>
      <c r="AO757" s="562" t="s">
        <v>977</v>
      </c>
      <c r="AP757" s="562" t="s">
        <v>978</v>
      </c>
    </row>
    <row r="758" spans="1:42" s="562" customFormat="1" ht="12" x14ac:dyDescent="0.25">
      <c r="A758" s="562" t="s">
        <v>2164</v>
      </c>
      <c r="B758" s="562" t="s">
        <v>2165</v>
      </c>
      <c r="C758" s="562">
        <v>10</v>
      </c>
      <c r="D758" s="562" t="s">
        <v>30</v>
      </c>
      <c r="E758" s="562" t="s">
        <v>958</v>
      </c>
      <c r="F758" s="562" t="s">
        <v>959</v>
      </c>
      <c r="G758" s="562" t="s">
        <v>1207</v>
      </c>
      <c r="H758" s="562" t="s">
        <v>974</v>
      </c>
      <c r="I758" s="562" t="s">
        <v>1208</v>
      </c>
      <c r="J758" s="562" t="s">
        <v>4998</v>
      </c>
      <c r="K758" s="562" t="s">
        <v>1209</v>
      </c>
      <c r="L758" s="562" t="s">
        <v>964</v>
      </c>
      <c r="M758" s="562" t="s">
        <v>970</v>
      </c>
      <c r="N758" s="562">
        <v>1</v>
      </c>
      <c r="O758" s="562">
        <v>1</v>
      </c>
      <c r="P758" s="562">
        <v>1</v>
      </c>
      <c r="Q758" s="562">
        <v>1</v>
      </c>
      <c r="R758" s="562">
        <v>1</v>
      </c>
      <c r="S758" s="562">
        <v>1</v>
      </c>
      <c r="T758" s="562">
        <v>0</v>
      </c>
      <c r="U758" s="562">
        <v>0</v>
      </c>
      <c r="V758" s="562">
        <v>0</v>
      </c>
      <c r="W758" s="563">
        <v>53100</v>
      </c>
      <c r="X758" s="563">
        <v>0</v>
      </c>
      <c r="Y758" s="563">
        <v>0</v>
      </c>
      <c r="Z758" s="563">
        <v>287.63</v>
      </c>
      <c r="AA758" s="563">
        <v>0</v>
      </c>
      <c r="AB758" s="563">
        <v>0</v>
      </c>
      <c r="AC758" s="563">
        <v>0</v>
      </c>
      <c r="AD758" s="563"/>
      <c r="AE758" s="563">
        <v>53100</v>
      </c>
      <c r="AF758" s="564">
        <v>44782</v>
      </c>
      <c r="AG758" s="564">
        <v>48435</v>
      </c>
      <c r="AH758" s="563">
        <v>53100</v>
      </c>
      <c r="AI758" s="565">
        <f t="shared" si="23"/>
        <v>6.4493150684931511</v>
      </c>
      <c r="AJ758" s="565">
        <v>10.0082191780822</v>
      </c>
      <c r="AK758" s="566">
        <v>6.5000000000000002E-2</v>
      </c>
      <c r="AL758" s="567">
        <f t="shared" si="24"/>
        <v>6.4493150684931511</v>
      </c>
      <c r="AM758" s="567">
        <v>10.0082191780822</v>
      </c>
      <c r="AN758" s="568">
        <v>6.5000000000000002E-2</v>
      </c>
      <c r="AO758" s="562" t="s">
        <v>977</v>
      </c>
      <c r="AP758" s="562" t="s">
        <v>978</v>
      </c>
    </row>
    <row r="759" spans="1:42" s="562" customFormat="1" ht="12" x14ac:dyDescent="0.25">
      <c r="A759" s="562" t="s">
        <v>2172</v>
      </c>
      <c r="B759" s="562" t="s">
        <v>2173</v>
      </c>
      <c r="C759" s="562">
        <v>3</v>
      </c>
      <c r="D759" s="562" t="s">
        <v>30</v>
      </c>
      <c r="E759" s="562" t="s">
        <v>958</v>
      </c>
      <c r="F759" s="562" t="s">
        <v>959</v>
      </c>
      <c r="G759" s="562" t="s">
        <v>1207</v>
      </c>
      <c r="H759" s="562" t="s">
        <v>974</v>
      </c>
      <c r="I759" s="562" t="s">
        <v>1208</v>
      </c>
      <c r="J759" s="562" t="s">
        <v>4998</v>
      </c>
      <c r="K759" s="562" t="s">
        <v>1209</v>
      </c>
      <c r="L759" s="562" t="s">
        <v>964</v>
      </c>
      <c r="M759" s="562" t="s">
        <v>970</v>
      </c>
      <c r="N759" s="562">
        <v>1</v>
      </c>
      <c r="O759" s="562">
        <v>1</v>
      </c>
      <c r="P759" s="562">
        <v>1</v>
      </c>
      <c r="Q759" s="562">
        <v>1</v>
      </c>
      <c r="R759" s="562">
        <v>1</v>
      </c>
      <c r="S759" s="562">
        <v>1</v>
      </c>
      <c r="T759" s="562">
        <v>0</v>
      </c>
      <c r="U759" s="562">
        <v>0</v>
      </c>
      <c r="V759" s="562">
        <v>0</v>
      </c>
      <c r="W759" s="563">
        <v>393972.5</v>
      </c>
      <c r="X759" s="563">
        <v>0</v>
      </c>
      <c r="Y759" s="563">
        <v>196986.25</v>
      </c>
      <c r="Z759" s="563">
        <v>1546.34</v>
      </c>
      <c r="AA759" s="563">
        <v>0</v>
      </c>
      <c r="AB759" s="563">
        <v>0</v>
      </c>
      <c r="AC759" s="563">
        <v>0</v>
      </c>
      <c r="AD759" s="563"/>
      <c r="AE759" s="563">
        <v>196986.25</v>
      </c>
      <c r="AF759" s="564">
        <v>44783</v>
      </c>
      <c r="AG759" s="564">
        <v>46244</v>
      </c>
      <c r="AH759" s="563">
        <v>393972.5</v>
      </c>
      <c r="AI759" s="565">
        <f t="shared" si="23"/>
        <v>0.44657534246575342</v>
      </c>
      <c r="AJ759" s="565">
        <v>4.0027397260274</v>
      </c>
      <c r="AK759" s="566">
        <v>4.7100000000000003E-2</v>
      </c>
      <c r="AL759" s="567">
        <f t="shared" si="24"/>
        <v>0.44657534246575342</v>
      </c>
      <c r="AM759" s="567">
        <v>4.0027397260274</v>
      </c>
      <c r="AN759" s="568">
        <v>4.7100000000000003E-2</v>
      </c>
      <c r="AO759" s="562" t="s">
        <v>977</v>
      </c>
      <c r="AP759" s="562" t="s">
        <v>978</v>
      </c>
    </row>
    <row r="760" spans="1:42" s="562" customFormat="1" ht="12" x14ac:dyDescent="0.25">
      <c r="A760" s="562" t="s">
        <v>2174</v>
      </c>
      <c r="B760" s="562" t="s">
        <v>2173</v>
      </c>
      <c r="C760" s="562">
        <v>4</v>
      </c>
      <c r="D760" s="562" t="s">
        <v>30</v>
      </c>
      <c r="E760" s="562" t="s">
        <v>958</v>
      </c>
      <c r="F760" s="562" t="s">
        <v>959</v>
      </c>
      <c r="G760" s="562" t="s">
        <v>1207</v>
      </c>
      <c r="H760" s="562" t="s">
        <v>974</v>
      </c>
      <c r="I760" s="562" t="s">
        <v>1208</v>
      </c>
      <c r="J760" s="562" t="s">
        <v>4998</v>
      </c>
      <c r="K760" s="562" t="s">
        <v>1209</v>
      </c>
      <c r="L760" s="562" t="s">
        <v>964</v>
      </c>
      <c r="M760" s="562" t="s">
        <v>970</v>
      </c>
      <c r="N760" s="562">
        <v>1</v>
      </c>
      <c r="O760" s="562">
        <v>1</v>
      </c>
      <c r="P760" s="562">
        <v>1</v>
      </c>
      <c r="Q760" s="562">
        <v>1</v>
      </c>
      <c r="R760" s="562">
        <v>1</v>
      </c>
      <c r="S760" s="562">
        <v>1</v>
      </c>
      <c r="T760" s="562">
        <v>0</v>
      </c>
      <c r="U760" s="562">
        <v>0</v>
      </c>
      <c r="V760" s="562">
        <v>0</v>
      </c>
      <c r="W760" s="563">
        <v>855352.5</v>
      </c>
      <c r="X760" s="563">
        <v>0</v>
      </c>
      <c r="Y760" s="563">
        <v>0</v>
      </c>
      <c r="Z760" s="563">
        <v>3613.86</v>
      </c>
      <c r="AA760" s="563">
        <v>0</v>
      </c>
      <c r="AB760" s="563">
        <v>0</v>
      </c>
      <c r="AC760" s="563">
        <v>0</v>
      </c>
      <c r="AD760" s="563"/>
      <c r="AE760" s="563">
        <v>855352.5</v>
      </c>
      <c r="AF760" s="564">
        <v>44783</v>
      </c>
      <c r="AG760" s="564">
        <v>46609</v>
      </c>
      <c r="AH760" s="563">
        <v>855352.5</v>
      </c>
      <c r="AI760" s="565">
        <f t="shared" si="23"/>
        <v>1.4465753424657535</v>
      </c>
      <c r="AJ760" s="565">
        <v>5.0027397260274</v>
      </c>
      <c r="AK760" s="566">
        <v>5.0700000000000002E-2</v>
      </c>
      <c r="AL760" s="567">
        <f t="shared" si="24"/>
        <v>1.4465753424657535</v>
      </c>
      <c r="AM760" s="567">
        <v>5.0027397260274</v>
      </c>
      <c r="AN760" s="568">
        <v>5.0700000000000002E-2</v>
      </c>
      <c r="AO760" s="562" t="s">
        <v>977</v>
      </c>
      <c r="AP760" s="562" t="s">
        <v>978</v>
      </c>
    </row>
    <row r="761" spans="1:42" s="562" customFormat="1" ht="12" x14ac:dyDescent="0.25">
      <c r="A761" s="562" t="s">
        <v>2175</v>
      </c>
      <c r="B761" s="562" t="s">
        <v>2173</v>
      </c>
      <c r="C761" s="562">
        <v>5</v>
      </c>
      <c r="D761" s="562" t="s">
        <v>30</v>
      </c>
      <c r="E761" s="562" t="s">
        <v>958</v>
      </c>
      <c r="F761" s="562" t="s">
        <v>959</v>
      </c>
      <c r="G761" s="562" t="s">
        <v>1207</v>
      </c>
      <c r="H761" s="562" t="s">
        <v>974</v>
      </c>
      <c r="I761" s="562" t="s">
        <v>1208</v>
      </c>
      <c r="J761" s="562" t="s">
        <v>4998</v>
      </c>
      <c r="K761" s="562" t="s">
        <v>1209</v>
      </c>
      <c r="L761" s="562" t="s">
        <v>964</v>
      </c>
      <c r="M761" s="562" t="s">
        <v>970</v>
      </c>
      <c r="N761" s="562">
        <v>1</v>
      </c>
      <c r="O761" s="562">
        <v>1</v>
      </c>
      <c r="P761" s="562">
        <v>1</v>
      </c>
      <c r="Q761" s="562">
        <v>1</v>
      </c>
      <c r="R761" s="562">
        <v>1</v>
      </c>
      <c r="S761" s="562">
        <v>1</v>
      </c>
      <c r="T761" s="562">
        <v>0</v>
      </c>
      <c r="U761" s="562">
        <v>0</v>
      </c>
      <c r="V761" s="562">
        <v>0</v>
      </c>
      <c r="W761" s="563">
        <v>888097.5</v>
      </c>
      <c r="X761" s="563">
        <v>0</v>
      </c>
      <c r="Y761" s="563">
        <v>0</v>
      </c>
      <c r="Z761" s="563">
        <v>3966.84</v>
      </c>
      <c r="AA761" s="563">
        <v>0</v>
      </c>
      <c r="AB761" s="563">
        <v>0</v>
      </c>
      <c r="AC761" s="563">
        <v>0</v>
      </c>
      <c r="AD761" s="563"/>
      <c r="AE761" s="563">
        <v>888097.5</v>
      </c>
      <c r="AF761" s="564">
        <v>44783</v>
      </c>
      <c r="AG761" s="564">
        <v>46975</v>
      </c>
      <c r="AH761" s="563">
        <v>888097.5</v>
      </c>
      <c r="AI761" s="565">
        <f t="shared" si="23"/>
        <v>2.4493150684931506</v>
      </c>
      <c r="AJ761" s="565">
        <v>6.0054794520547903</v>
      </c>
      <c r="AK761" s="566">
        <v>5.3600000000000002E-2</v>
      </c>
      <c r="AL761" s="567">
        <f t="shared" si="24"/>
        <v>2.4493150684931506</v>
      </c>
      <c r="AM761" s="567">
        <v>6.0054794520547903</v>
      </c>
      <c r="AN761" s="568">
        <v>5.3600000000000002E-2</v>
      </c>
      <c r="AO761" s="562" t="s">
        <v>977</v>
      </c>
      <c r="AP761" s="562" t="s">
        <v>978</v>
      </c>
    </row>
    <row r="762" spans="1:42" s="562" customFormat="1" ht="12" x14ac:dyDescent="0.25">
      <c r="A762" s="562" t="s">
        <v>2176</v>
      </c>
      <c r="B762" s="562" t="s">
        <v>2173</v>
      </c>
      <c r="C762" s="562">
        <v>6</v>
      </c>
      <c r="D762" s="562" t="s">
        <v>30</v>
      </c>
      <c r="E762" s="562" t="s">
        <v>958</v>
      </c>
      <c r="F762" s="562" t="s">
        <v>959</v>
      </c>
      <c r="G762" s="562" t="s">
        <v>1207</v>
      </c>
      <c r="H762" s="562" t="s">
        <v>974</v>
      </c>
      <c r="I762" s="562" t="s">
        <v>1208</v>
      </c>
      <c r="J762" s="562" t="s">
        <v>4998</v>
      </c>
      <c r="K762" s="562" t="s">
        <v>1209</v>
      </c>
      <c r="L762" s="562" t="s">
        <v>964</v>
      </c>
      <c r="M762" s="562" t="s">
        <v>970</v>
      </c>
      <c r="N762" s="562">
        <v>1</v>
      </c>
      <c r="O762" s="562">
        <v>1</v>
      </c>
      <c r="P762" s="562">
        <v>1</v>
      </c>
      <c r="Q762" s="562">
        <v>1</v>
      </c>
      <c r="R762" s="562">
        <v>1</v>
      </c>
      <c r="S762" s="562">
        <v>1</v>
      </c>
      <c r="T762" s="562">
        <v>0</v>
      </c>
      <c r="U762" s="562">
        <v>0</v>
      </c>
      <c r="V762" s="562">
        <v>0</v>
      </c>
      <c r="W762" s="563">
        <v>567727.5</v>
      </c>
      <c r="X762" s="563">
        <v>0</v>
      </c>
      <c r="Y762" s="563">
        <v>0</v>
      </c>
      <c r="Z762" s="563">
        <v>2668.32</v>
      </c>
      <c r="AA762" s="563">
        <v>0</v>
      </c>
      <c r="AB762" s="563">
        <v>0</v>
      </c>
      <c r="AC762" s="563">
        <v>0</v>
      </c>
      <c r="AD762" s="563"/>
      <c r="AE762" s="563">
        <v>567727.5</v>
      </c>
      <c r="AF762" s="564">
        <v>44783</v>
      </c>
      <c r="AG762" s="564">
        <v>47340</v>
      </c>
      <c r="AH762" s="563">
        <v>567727.5</v>
      </c>
      <c r="AI762" s="565">
        <f t="shared" si="23"/>
        <v>3.4493150684931506</v>
      </c>
      <c r="AJ762" s="565">
        <v>7.0054794520547903</v>
      </c>
      <c r="AK762" s="566">
        <v>5.6399999999999999E-2</v>
      </c>
      <c r="AL762" s="567">
        <f t="shared" si="24"/>
        <v>3.4493150684931506</v>
      </c>
      <c r="AM762" s="567">
        <v>7.0054794520547903</v>
      </c>
      <c r="AN762" s="568">
        <v>5.6399999999999999E-2</v>
      </c>
      <c r="AO762" s="562" t="s">
        <v>977</v>
      </c>
      <c r="AP762" s="562" t="s">
        <v>978</v>
      </c>
    </row>
    <row r="763" spans="1:42" s="562" customFormat="1" ht="12" x14ac:dyDescent="0.25">
      <c r="A763" s="562" t="s">
        <v>2177</v>
      </c>
      <c r="B763" s="562" t="s">
        <v>2173</v>
      </c>
      <c r="C763" s="562">
        <v>7</v>
      </c>
      <c r="D763" s="562" t="s">
        <v>30</v>
      </c>
      <c r="E763" s="562" t="s">
        <v>958</v>
      </c>
      <c r="F763" s="562" t="s">
        <v>959</v>
      </c>
      <c r="G763" s="562" t="s">
        <v>1207</v>
      </c>
      <c r="H763" s="562" t="s">
        <v>974</v>
      </c>
      <c r="I763" s="562" t="s">
        <v>1208</v>
      </c>
      <c r="J763" s="562" t="s">
        <v>4998</v>
      </c>
      <c r="K763" s="562" t="s">
        <v>1209</v>
      </c>
      <c r="L763" s="562" t="s">
        <v>964</v>
      </c>
      <c r="M763" s="562" t="s">
        <v>970</v>
      </c>
      <c r="N763" s="562">
        <v>1</v>
      </c>
      <c r="O763" s="562">
        <v>1</v>
      </c>
      <c r="P763" s="562">
        <v>1</v>
      </c>
      <c r="Q763" s="562">
        <v>1</v>
      </c>
      <c r="R763" s="562">
        <v>1</v>
      </c>
      <c r="S763" s="562">
        <v>1</v>
      </c>
      <c r="T763" s="562">
        <v>0</v>
      </c>
      <c r="U763" s="562">
        <v>0</v>
      </c>
      <c r="V763" s="562">
        <v>0</v>
      </c>
      <c r="W763" s="563">
        <v>106200</v>
      </c>
      <c r="X763" s="563">
        <v>0</v>
      </c>
      <c r="Y763" s="563">
        <v>0</v>
      </c>
      <c r="Z763" s="563">
        <v>524.79999999999995</v>
      </c>
      <c r="AA763" s="563">
        <v>0</v>
      </c>
      <c r="AB763" s="563">
        <v>0</v>
      </c>
      <c r="AC763" s="563">
        <v>0</v>
      </c>
      <c r="AD763" s="563"/>
      <c r="AE763" s="563">
        <v>106200</v>
      </c>
      <c r="AF763" s="564">
        <v>44783</v>
      </c>
      <c r="AG763" s="564">
        <v>47705</v>
      </c>
      <c r="AH763" s="563">
        <v>106200</v>
      </c>
      <c r="AI763" s="565">
        <f t="shared" si="23"/>
        <v>4.4493150684931511</v>
      </c>
      <c r="AJ763" s="565">
        <v>8.0054794520547894</v>
      </c>
      <c r="AK763" s="566">
        <v>5.9299999999999999E-2</v>
      </c>
      <c r="AL763" s="567">
        <f t="shared" si="24"/>
        <v>4.4493150684931511</v>
      </c>
      <c r="AM763" s="567">
        <v>8.0054794520547894</v>
      </c>
      <c r="AN763" s="568">
        <v>5.9299999999999999E-2</v>
      </c>
      <c r="AO763" s="562" t="s">
        <v>977</v>
      </c>
      <c r="AP763" s="562" t="s">
        <v>978</v>
      </c>
    </row>
    <row r="764" spans="1:42" s="562" customFormat="1" ht="12" x14ac:dyDescent="0.25">
      <c r="A764" s="562" t="s">
        <v>2178</v>
      </c>
      <c r="B764" s="562" t="s">
        <v>2179</v>
      </c>
      <c r="C764" s="562">
        <v>1</v>
      </c>
      <c r="D764" s="562" t="s">
        <v>30</v>
      </c>
      <c r="E764" s="562" t="s">
        <v>958</v>
      </c>
      <c r="F764" s="562" t="s">
        <v>959</v>
      </c>
      <c r="G764" s="562" t="s">
        <v>1727</v>
      </c>
      <c r="H764" s="562" t="s">
        <v>1660</v>
      </c>
      <c r="I764" s="562" t="s">
        <v>1661</v>
      </c>
      <c r="J764" s="562" t="s">
        <v>1662</v>
      </c>
      <c r="K764" s="562" t="s">
        <v>1805</v>
      </c>
      <c r="L764" s="562" t="s">
        <v>964</v>
      </c>
      <c r="M764" s="562" t="s">
        <v>970</v>
      </c>
      <c r="N764" s="562">
        <v>1</v>
      </c>
      <c r="O764" s="562">
        <v>1</v>
      </c>
      <c r="P764" s="562">
        <v>1</v>
      </c>
      <c r="Q764" s="562">
        <v>0</v>
      </c>
      <c r="R764" s="562">
        <v>0</v>
      </c>
      <c r="S764" s="562">
        <v>1</v>
      </c>
      <c r="T764" s="562">
        <v>1</v>
      </c>
      <c r="U764" s="562">
        <v>1</v>
      </c>
      <c r="V764" s="562">
        <v>0</v>
      </c>
      <c r="W764" s="563">
        <v>1860975.88</v>
      </c>
      <c r="X764" s="563">
        <v>0</v>
      </c>
      <c r="Y764" s="563">
        <v>0</v>
      </c>
      <c r="Z764" s="563">
        <v>0</v>
      </c>
      <c r="AA764" s="563">
        <v>0</v>
      </c>
      <c r="AB764" s="563">
        <v>0</v>
      </c>
      <c r="AC764" s="563">
        <v>0</v>
      </c>
      <c r="AD764" s="563"/>
      <c r="AE764" s="563">
        <v>1860975.88</v>
      </c>
      <c r="AF764" s="564">
        <v>44790</v>
      </c>
      <c r="AG764" s="564">
        <v>48443</v>
      </c>
      <c r="AH764" s="563">
        <v>1860975.88</v>
      </c>
      <c r="AI764" s="565">
        <f t="shared" si="23"/>
        <v>6.4712328767123291</v>
      </c>
      <c r="AJ764" s="565">
        <v>10.0082191780822</v>
      </c>
      <c r="AK764" s="566">
        <v>7.8262999999999999E-2</v>
      </c>
      <c r="AL764" s="567">
        <f t="shared" si="24"/>
        <v>6.4712328767123291</v>
      </c>
      <c r="AM764" s="567">
        <v>10.0082191780822</v>
      </c>
      <c r="AN764" s="568">
        <v>7.8262999999999999E-2</v>
      </c>
      <c r="AO764" s="562" t="s">
        <v>977</v>
      </c>
      <c r="AP764" s="562" t="s">
        <v>978</v>
      </c>
    </row>
    <row r="765" spans="1:42" s="562" customFormat="1" ht="12" x14ac:dyDescent="0.25">
      <c r="A765" s="562" t="s">
        <v>2180</v>
      </c>
      <c r="B765" s="562" t="s">
        <v>2181</v>
      </c>
      <c r="C765" s="562">
        <v>1</v>
      </c>
      <c r="D765" s="562" t="s">
        <v>30</v>
      </c>
      <c r="E765" s="562" t="s">
        <v>958</v>
      </c>
      <c r="F765" s="562" t="s">
        <v>959</v>
      </c>
      <c r="G765" s="562" t="s">
        <v>973</v>
      </c>
      <c r="H765" s="562" t="s">
        <v>974</v>
      </c>
      <c r="I765" s="562" t="s">
        <v>975</v>
      </c>
      <c r="J765" s="562" t="s">
        <v>4998</v>
      </c>
      <c r="K765" s="562" t="s">
        <v>976</v>
      </c>
      <c r="L765" s="562" t="s">
        <v>964</v>
      </c>
      <c r="M765" s="562" t="s">
        <v>970</v>
      </c>
      <c r="N765" s="562">
        <v>1</v>
      </c>
      <c r="O765" s="562">
        <v>1</v>
      </c>
      <c r="P765" s="562">
        <v>1</v>
      </c>
      <c r="Q765" s="562">
        <v>1</v>
      </c>
      <c r="R765" s="562">
        <v>1</v>
      </c>
      <c r="S765" s="562">
        <v>1</v>
      </c>
      <c r="T765" s="562">
        <v>0</v>
      </c>
      <c r="U765" s="562">
        <v>0</v>
      </c>
      <c r="V765" s="562">
        <v>0</v>
      </c>
      <c r="W765" s="563">
        <v>36269941.420000002</v>
      </c>
      <c r="X765" s="563">
        <v>0</v>
      </c>
      <c r="Y765" s="563">
        <v>0</v>
      </c>
      <c r="Z765" s="563">
        <v>0</v>
      </c>
      <c r="AA765" s="563">
        <v>0</v>
      </c>
      <c r="AB765" s="563">
        <v>0</v>
      </c>
      <c r="AC765" s="563">
        <v>0</v>
      </c>
      <c r="AD765" s="563"/>
      <c r="AE765" s="563">
        <v>36269941.420000002</v>
      </c>
      <c r="AF765" s="564">
        <v>44777</v>
      </c>
      <c r="AG765" s="564">
        <v>46603</v>
      </c>
      <c r="AH765" s="563">
        <v>36269941.420000002</v>
      </c>
      <c r="AI765" s="565">
        <f t="shared" si="23"/>
        <v>1.4301369863013698</v>
      </c>
      <c r="AJ765" s="565">
        <v>5.0027397260274</v>
      </c>
      <c r="AK765" s="566">
        <v>7.1294999999999997E-2</v>
      </c>
      <c r="AL765" s="567">
        <f t="shared" si="24"/>
        <v>1.4301369863013698</v>
      </c>
      <c r="AM765" s="567">
        <v>5.0027397260274</v>
      </c>
      <c r="AN765" s="568">
        <v>7.1294999999999997E-2</v>
      </c>
      <c r="AO765" s="562" t="s">
        <v>977</v>
      </c>
      <c r="AP765" s="562" t="s">
        <v>978</v>
      </c>
    </row>
    <row r="766" spans="1:42" s="562" customFormat="1" ht="12" x14ac:dyDescent="0.25">
      <c r="A766" s="562" t="s">
        <v>2182</v>
      </c>
      <c r="B766" s="562" t="s">
        <v>2183</v>
      </c>
      <c r="C766" s="562">
        <v>1</v>
      </c>
      <c r="D766" s="562" t="s">
        <v>30</v>
      </c>
      <c r="E766" s="562" t="s">
        <v>958</v>
      </c>
      <c r="F766" s="562" t="s">
        <v>959</v>
      </c>
      <c r="G766" s="562" t="s">
        <v>1659</v>
      </c>
      <c r="H766" s="562" t="s">
        <v>1660</v>
      </c>
      <c r="I766" s="562" t="s">
        <v>1661</v>
      </c>
      <c r="J766" s="562" t="s">
        <v>1662</v>
      </c>
      <c r="K766" s="562" t="s">
        <v>1663</v>
      </c>
      <c r="L766" s="562" t="s">
        <v>964</v>
      </c>
      <c r="M766" s="562" t="s">
        <v>970</v>
      </c>
      <c r="N766" s="562">
        <v>1</v>
      </c>
      <c r="O766" s="562">
        <v>1</v>
      </c>
      <c r="P766" s="562">
        <v>1</v>
      </c>
      <c r="Q766" s="562">
        <v>0</v>
      </c>
      <c r="R766" s="562">
        <v>0</v>
      </c>
      <c r="S766" s="562">
        <v>1</v>
      </c>
      <c r="T766" s="562">
        <v>1</v>
      </c>
      <c r="U766" s="562">
        <v>1</v>
      </c>
      <c r="V766" s="562">
        <v>0</v>
      </c>
      <c r="W766" s="563">
        <v>200000000</v>
      </c>
      <c r="X766" s="563">
        <v>0</v>
      </c>
      <c r="Y766" s="563">
        <v>0</v>
      </c>
      <c r="Z766" s="563">
        <v>0</v>
      </c>
      <c r="AA766" s="563">
        <v>0</v>
      </c>
      <c r="AB766" s="563">
        <v>0</v>
      </c>
      <c r="AC766" s="563">
        <v>0</v>
      </c>
      <c r="AD766" s="563"/>
      <c r="AE766" s="563">
        <v>200000000</v>
      </c>
      <c r="AF766" s="564">
        <v>44777</v>
      </c>
      <c r="AG766" s="564">
        <v>46603</v>
      </c>
      <c r="AH766" s="563">
        <v>200000000</v>
      </c>
      <c r="AI766" s="565">
        <f t="shared" si="23"/>
        <v>1.4301369863013698</v>
      </c>
      <c r="AJ766" s="565">
        <v>5.0027397260274</v>
      </c>
      <c r="AK766" s="566">
        <v>7.1294999999999997E-2</v>
      </c>
      <c r="AL766" s="567">
        <f t="shared" si="24"/>
        <v>1.4301369863013698</v>
      </c>
      <c r="AM766" s="567">
        <v>5.0027397260274</v>
      </c>
      <c r="AN766" s="568">
        <v>7.1294999999999997E-2</v>
      </c>
      <c r="AO766" s="562" t="s">
        <v>977</v>
      </c>
      <c r="AP766" s="562" t="s">
        <v>978</v>
      </c>
    </row>
    <row r="767" spans="1:42" s="562" customFormat="1" ht="12" x14ac:dyDescent="0.25">
      <c r="A767" s="562" t="s">
        <v>2184</v>
      </c>
      <c r="B767" s="562" t="s">
        <v>2185</v>
      </c>
      <c r="C767" s="562">
        <v>1</v>
      </c>
      <c r="D767" s="562" t="s">
        <v>30</v>
      </c>
      <c r="E767" s="562" t="s">
        <v>958</v>
      </c>
      <c r="F767" s="562" t="s">
        <v>959</v>
      </c>
      <c r="G767" s="562" t="s">
        <v>973</v>
      </c>
      <c r="H767" s="562" t="s">
        <v>974</v>
      </c>
      <c r="I767" s="562" t="s">
        <v>975</v>
      </c>
      <c r="J767" s="562" t="s">
        <v>4998</v>
      </c>
      <c r="K767" s="562" t="s">
        <v>976</v>
      </c>
      <c r="L767" s="562" t="s">
        <v>964</v>
      </c>
      <c r="M767" s="562" t="s">
        <v>970</v>
      </c>
      <c r="N767" s="562">
        <v>1</v>
      </c>
      <c r="O767" s="562">
        <v>1</v>
      </c>
      <c r="P767" s="562">
        <v>1</v>
      </c>
      <c r="Q767" s="562">
        <v>1</v>
      </c>
      <c r="R767" s="562">
        <v>1</v>
      </c>
      <c r="S767" s="562">
        <v>1</v>
      </c>
      <c r="T767" s="562">
        <v>0</v>
      </c>
      <c r="U767" s="562">
        <v>0</v>
      </c>
      <c r="V767" s="562">
        <v>0</v>
      </c>
      <c r="W767" s="563">
        <v>2051279.19</v>
      </c>
      <c r="X767" s="563">
        <v>0</v>
      </c>
      <c r="Y767" s="563">
        <v>0</v>
      </c>
      <c r="Z767" s="563">
        <v>0</v>
      </c>
      <c r="AA767" s="563">
        <v>0</v>
      </c>
      <c r="AB767" s="563">
        <v>0</v>
      </c>
      <c r="AC767" s="563">
        <v>0</v>
      </c>
      <c r="AD767" s="563"/>
      <c r="AE767" s="563">
        <v>2051279.19</v>
      </c>
      <c r="AF767" s="564">
        <v>44685</v>
      </c>
      <c r="AG767" s="564">
        <v>46511</v>
      </c>
      <c r="AH767" s="563">
        <v>2051279.19</v>
      </c>
      <c r="AI767" s="565">
        <f t="shared" si="23"/>
        <v>1.178082191780822</v>
      </c>
      <c r="AJ767" s="565">
        <v>5.0027397260274</v>
      </c>
      <c r="AK767" s="566">
        <v>7.1294999999999997E-2</v>
      </c>
      <c r="AL767" s="567">
        <f t="shared" si="24"/>
        <v>1.178082191780822</v>
      </c>
      <c r="AM767" s="567">
        <v>5.0027397260274</v>
      </c>
      <c r="AN767" s="568">
        <v>7.1294999999999997E-2</v>
      </c>
      <c r="AO767" s="562" t="s">
        <v>977</v>
      </c>
      <c r="AP767" s="562" t="s">
        <v>978</v>
      </c>
    </row>
    <row r="768" spans="1:42" s="562" customFormat="1" ht="12" x14ac:dyDescent="0.25">
      <c r="A768" s="562" t="s">
        <v>2186</v>
      </c>
      <c r="B768" s="562" t="s">
        <v>2187</v>
      </c>
      <c r="C768" s="562">
        <v>1</v>
      </c>
      <c r="D768" s="562" t="s">
        <v>30</v>
      </c>
      <c r="E768" s="562" t="s">
        <v>958</v>
      </c>
      <c r="F768" s="562" t="s">
        <v>959</v>
      </c>
      <c r="G768" s="562" t="s">
        <v>973</v>
      </c>
      <c r="H768" s="562" t="s">
        <v>974</v>
      </c>
      <c r="I768" s="562" t="s">
        <v>975</v>
      </c>
      <c r="J768" s="562" t="s">
        <v>4998</v>
      </c>
      <c r="K768" s="562" t="s">
        <v>976</v>
      </c>
      <c r="L768" s="562" t="s">
        <v>964</v>
      </c>
      <c r="M768" s="562" t="s">
        <v>970</v>
      </c>
      <c r="N768" s="562">
        <v>1</v>
      </c>
      <c r="O768" s="562">
        <v>1</v>
      </c>
      <c r="P768" s="562">
        <v>1</v>
      </c>
      <c r="Q768" s="562">
        <v>1</v>
      </c>
      <c r="R768" s="562">
        <v>1</v>
      </c>
      <c r="S768" s="562">
        <v>1</v>
      </c>
      <c r="T768" s="562">
        <v>0</v>
      </c>
      <c r="U768" s="562">
        <v>0</v>
      </c>
      <c r="V768" s="562">
        <v>0</v>
      </c>
      <c r="W768" s="563">
        <v>2837111.24</v>
      </c>
      <c r="X768" s="563">
        <v>0</v>
      </c>
      <c r="Y768" s="563">
        <v>0</v>
      </c>
      <c r="Z768" s="563">
        <v>0</v>
      </c>
      <c r="AA768" s="563">
        <v>0</v>
      </c>
      <c r="AB768" s="563">
        <v>0</v>
      </c>
      <c r="AC768" s="563">
        <v>0</v>
      </c>
      <c r="AD768" s="563"/>
      <c r="AE768" s="563">
        <v>2837111.24</v>
      </c>
      <c r="AF768" s="564">
        <v>44685</v>
      </c>
      <c r="AG768" s="564">
        <v>46511</v>
      </c>
      <c r="AH768" s="563">
        <v>2837111.24</v>
      </c>
      <c r="AI768" s="565">
        <f t="shared" si="23"/>
        <v>1.178082191780822</v>
      </c>
      <c r="AJ768" s="565">
        <v>5.0027397260274</v>
      </c>
      <c r="AK768" s="566">
        <v>7.1294999999999997E-2</v>
      </c>
      <c r="AL768" s="567">
        <f t="shared" si="24"/>
        <v>1.178082191780822</v>
      </c>
      <c r="AM768" s="567">
        <v>5.0027397260274</v>
      </c>
      <c r="AN768" s="568">
        <v>7.1294999999999997E-2</v>
      </c>
      <c r="AO768" s="562" t="s">
        <v>977</v>
      </c>
      <c r="AP768" s="562" t="s">
        <v>978</v>
      </c>
    </row>
    <row r="769" spans="1:42" s="562" customFormat="1" ht="12" x14ac:dyDescent="0.25">
      <c r="A769" s="562" t="s">
        <v>2188</v>
      </c>
      <c r="B769" s="562" t="s">
        <v>2189</v>
      </c>
      <c r="C769" s="562">
        <v>1</v>
      </c>
      <c r="D769" s="562" t="s">
        <v>30</v>
      </c>
      <c r="E769" s="562" t="s">
        <v>958</v>
      </c>
      <c r="F769" s="562" t="s">
        <v>959</v>
      </c>
      <c r="G769" s="562" t="s">
        <v>1659</v>
      </c>
      <c r="H769" s="562" t="s">
        <v>1660</v>
      </c>
      <c r="I769" s="562" t="s">
        <v>1661</v>
      </c>
      <c r="J769" s="562" t="s">
        <v>1662</v>
      </c>
      <c r="K769" s="562" t="s">
        <v>1663</v>
      </c>
      <c r="L769" s="562" t="s">
        <v>964</v>
      </c>
      <c r="M769" s="562" t="s">
        <v>970</v>
      </c>
      <c r="N769" s="562">
        <v>1</v>
      </c>
      <c r="O769" s="562">
        <v>1</v>
      </c>
      <c r="P769" s="562">
        <v>1</v>
      </c>
      <c r="Q769" s="562">
        <v>0</v>
      </c>
      <c r="R769" s="562">
        <v>0</v>
      </c>
      <c r="S769" s="562">
        <v>1</v>
      </c>
      <c r="T769" s="562">
        <v>1</v>
      </c>
      <c r="U769" s="562">
        <v>1</v>
      </c>
      <c r="V769" s="562">
        <v>0</v>
      </c>
      <c r="W769" s="563">
        <v>600000000</v>
      </c>
      <c r="X769" s="563">
        <v>0</v>
      </c>
      <c r="Y769" s="563">
        <v>0</v>
      </c>
      <c r="Z769" s="563">
        <v>0</v>
      </c>
      <c r="AA769" s="563">
        <v>0</v>
      </c>
      <c r="AB769" s="563">
        <v>0</v>
      </c>
      <c r="AC769" s="563">
        <v>0</v>
      </c>
      <c r="AD769" s="563"/>
      <c r="AE769" s="563">
        <v>600000000</v>
      </c>
      <c r="AF769" s="564">
        <v>44698</v>
      </c>
      <c r="AG769" s="564">
        <v>48351</v>
      </c>
      <c r="AH769" s="563">
        <v>600000000</v>
      </c>
      <c r="AI769" s="565">
        <f t="shared" si="23"/>
        <v>6.2191780821917808</v>
      </c>
      <c r="AJ769" s="565">
        <v>10.0082191780822</v>
      </c>
      <c r="AK769" s="566">
        <v>7.8262999999999999E-2</v>
      </c>
      <c r="AL769" s="567">
        <f t="shared" si="24"/>
        <v>6.2191780821917808</v>
      </c>
      <c r="AM769" s="567">
        <v>10.0082191780822</v>
      </c>
      <c r="AN769" s="568">
        <v>7.8262999999999999E-2</v>
      </c>
      <c r="AO769" s="562" t="s">
        <v>977</v>
      </c>
      <c r="AP769" s="562" t="s">
        <v>978</v>
      </c>
    </row>
    <row r="770" spans="1:42" s="562" customFormat="1" ht="12" x14ac:dyDescent="0.25">
      <c r="A770" s="562" t="s">
        <v>2190</v>
      </c>
      <c r="B770" s="562" t="s">
        <v>2191</v>
      </c>
      <c r="C770" s="562">
        <v>3</v>
      </c>
      <c r="D770" s="562" t="s">
        <v>30</v>
      </c>
      <c r="E770" s="562" t="s">
        <v>958</v>
      </c>
      <c r="F770" s="562" t="s">
        <v>959</v>
      </c>
      <c r="G770" s="562" t="s">
        <v>1207</v>
      </c>
      <c r="H770" s="562" t="s">
        <v>974</v>
      </c>
      <c r="I770" s="562" t="s">
        <v>1208</v>
      </c>
      <c r="J770" s="562" t="s">
        <v>4998</v>
      </c>
      <c r="K770" s="562" t="s">
        <v>1209</v>
      </c>
      <c r="L770" s="562" t="s">
        <v>964</v>
      </c>
      <c r="M770" s="562" t="s">
        <v>970</v>
      </c>
      <c r="N770" s="562">
        <v>1</v>
      </c>
      <c r="O770" s="562">
        <v>1</v>
      </c>
      <c r="P770" s="562">
        <v>1</v>
      </c>
      <c r="Q770" s="562">
        <v>1</v>
      </c>
      <c r="R770" s="562">
        <v>1</v>
      </c>
      <c r="S770" s="562">
        <v>1</v>
      </c>
      <c r="T770" s="562">
        <v>0</v>
      </c>
      <c r="U770" s="562">
        <v>0</v>
      </c>
      <c r="V770" s="562">
        <v>0</v>
      </c>
      <c r="W770" s="563">
        <v>577610</v>
      </c>
      <c r="X770" s="563">
        <v>0</v>
      </c>
      <c r="Y770" s="563">
        <v>0</v>
      </c>
      <c r="Z770" s="563">
        <v>0</v>
      </c>
      <c r="AA770" s="563">
        <v>0</v>
      </c>
      <c r="AB770" s="563">
        <v>0</v>
      </c>
      <c r="AC770" s="563">
        <v>0</v>
      </c>
      <c r="AD770" s="563"/>
      <c r="AE770" s="563">
        <v>577610</v>
      </c>
      <c r="AF770" s="564">
        <v>44832</v>
      </c>
      <c r="AG770" s="564">
        <v>46293</v>
      </c>
      <c r="AH770" s="563">
        <v>577610</v>
      </c>
      <c r="AI770" s="565">
        <f t="shared" si="23"/>
        <v>0.58082191780821912</v>
      </c>
      <c r="AJ770" s="565">
        <v>4.0027397260274</v>
      </c>
      <c r="AK770" s="566">
        <v>4.7100000000000003E-2</v>
      </c>
      <c r="AL770" s="567">
        <f t="shared" si="24"/>
        <v>0.58082191780821912</v>
      </c>
      <c r="AM770" s="567">
        <v>4.0027397260274</v>
      </c>
      <c r="AN770" s="568">
        <v>4.7100000000000003E-2</v>
      </c>
      <c r="AO770" s="562" t="s">
        <v>977</v>
      </c>
      <c r="AP770" s="562" t="s">
        <v>978</v>
      </c>
    </row>
    <row r="771" spans="1:42" s="562" customFormat="1" ht="12" x14ac:dyDescent="0.25">
      <c r="A771" s="562" t="s">
        <v>2192</v>
      </c>
      <c r="B771" s="562" t="s">
        <v>2191</v>
      </c>
      <c r="C771" s="562">
        <v>4</v>
      </c>
      <c r="D771" s="562" t="s">
        <v>30</v>
      </c>
      <c r="E771" s="562" t="s">
        <v>958</v>
      </c>
      <c r="F771" s="562" t="s">
        <v>959</v>
      </c>
      <c r="G771" s="562" t="s">
        <v>1207</v>
      </c>
      <c r="H771" s="562" t="s">
        <v>974</v>
      </c>
      <c r="I771" s="562" t="s">
        <v>1208</v>
      </c>
      <c r="J771" s="562" t="s">
        <v>4998</v>
      </c>
      <c r="K771" s="562" t="s">
        <v>1209</v>
      </c>
      <c r="L771" s="562" t="s">
        <v>964</v>
      </c>
      <c r="M771" s="562" t="s">
        <v>970</v>
      </c>
      <c r="N771" s="562">
        <v>1</v>
      </c>
      <c r="O771" s="562">
        <v>1</v>
      </c>
      <c r="P771" s="562">
        <v>1</v>
      </c>
      <c r="Q771" s="562">
        <v>1</v>
      </c>
      <c r="R771" s="562">
        <v>1</v>
      </c>
      <c r="S771" s="562">
        <v>1</v>
      </c>
      <c r="T771" s="562">
        <v>0</v>
      </c>
      <c r="U771" s="562">
        <v>0</v>
      </c>
      <c r="V771" s="562">
        <v>0</v>
      </c>
      <c r="W771" s="563">
        <v>1262747.5</v>
      </c>
      <c r="X771" s="563">
        <v>0</v>
      </c>
      <c r="Y771" s="563">
        <v>0</v>
      </c>
      <c r="Z771" s="563">
        <v>0</v>
      </c>
      <c r="AA771" s="563">
        <v>0</v>
      </c>
      <c r="AB771" s="563">
        <v>0</v>
      </c>
      <c r="AC771" s="563">
        <v>0</v>
      </c>
      <c r="AD771" s="563"/>
      <c r="AE771" s="563">
        <v>1262747.5</v>
      </c>
      <c r="AF771" s="564">
        <v>44832</v>
      </c>
      <c r="AG771" s="564">
        <v>46658</v>
      </c>
      <c r="AH771" s="563">
        <v>1262747.5</v>
      </c>
      <c r="AI771" s="565">
        <f t="shared" ref="AI771:AI834" si="25">+(AG771-$AQ$1)/365</f>
        <v>1.5808219178082192</v>
      </c>
      <c r="AJ771" s="565">
        <v>5.0027397260274</v>
      </c>
      <c r="AK771" s="566">
        <v>5.0700000000000002E-2</v>
      </c>
      <c r="AL771" s="567">
        <f t="shared" si="24"/>
        <v>1.5808219178082192</v>
      </c>
      <c r="AM771" s="567">
        <v>5.0027397260274</v>
      </c>
      <c r="AN771" s="568">
        <v>5.0700000000000002E-2</v>
      </c>
      <c r="AO771" s="562" t="s">
        <v>977</v>
      </c>
      <c r="AP771" s="562" t="s">
        <v>978</v>
      </c>
    </row>
    <row r="772" spans="1:42" s="562" customFormat="1" ht="12" x14ac:dyDescent="0.25">
      <c r="A772" s="562" t="s">
        <v>2193</v>
      </c>
      <c r="B772" s="562" t="s">
        <v>2191</v>
      </c>
      <c r="C772" s="562">
        <v>5</v>
      </c>
      <c r="D772" s="562" t="s">
        <v>30</v>
      </c>
      <c r="E772" s="562" t="s">
        <v>958</v>
      </c>
      <c r="F772" s="562" t="s">
        <v>959</v>
      </c>
      <c r="G772" s="562" t="s">
        <v>1207</v>
      </c>
      <c r="H772" s="562" t="s">
        <v>974</v>
      </c>
      <c r="I772" s="562" t="s">
        <v>1208</v>
      </c>
      <c r="J772" s="562" t="s">
        <v>4998</v>
      </c>
      <c r="K772" s="562" t="s">
        <v>1209</v>
      </c>
      <c r="L772" s="562" t="s">
        <v>964</v>
      </c>
      <c r="M772" s="562" t="s">
        <v>970</v>
      </c>
      <c r="N772" s="562">
        <v>1</v>
      </c>
      <c r="O772" s="562">
        <v>1</v>
      </c>
      <c r="P772" s="562">
        <v>1</v>
      </c>
      <c r="Q772" s="562">
        <v>1</v>
      </c>
      <c r="R772" s="562">
        <v>1</v>
      </c>
      <c r="S772" s="562">
        <v>1</v>
      </c>
      <c r="T772" s="562">
        <v>0</v>
      </c>
      <c r="U772" s="562">
        <v>0</v>
      </c>
      <c r="V772" s="562">
        <v>0</v>
      </c>
      <c r="W772" s="563">
        <v>5672997.5</v>
      </c>
      <c r="X772" s="563">
        <v>0</v>
      </c>
      <c r="Y772" s="563">
        <v>0</v>
      </c>
      <c r="Z772" s="563">
        <v>0</v>
      </c>
      <c r="AA772" s="563">
        <v>0</v>
      </c>
      <c r="AB772" s="563">
        <v>0</v>
      </c>
      <c r="AC772" s="563">
        <v>0</v>
      </c>
      <c r="AD772" s="563"/>
      <c r="AE772" s="563">
        <v>5672997.5</v>
      </c>
      <c r="AF772" s="564">
        <v>44832</v>
      </c>
      <c r="AG772" s="564">
        <v>47024</v>
      </c>
      <c r="AH772" s="563">
        <v>5672997.5</v>
      </c>
      <c r="AI772" s="565">
        <f t="shared" si="25"/>
        <v>2.5835616438356164</v>
      </c>
      <c r="AJ772" s="565">
        <v>6.0054794520547903</v>
      </c>
      <c r="AK772" s="566">
        <v>5.3600000000000002E-2</v>
      </c>
      <c r="AL772" s="567">
        <f t="shared" si="24"/>
        <v>2.5835616438356164</v>
      </c>
      <c r="AM772" s="567">
        <v>6.0054794520547903</v>
      </c>
      <c r="AN772" s="568">
        <v>5.3600000000000002E-2</v>
      </c>
      <c r="AO772" s="562" t="s">
        <v>977</v>
      </c>
      <c r="AP772" s="562" t="s">
        <v>978</v>
      </c>
    </row>
    <row r="773" spans="1:42" s="562" customFormat="1" ht="12" x14ac:dyDescent="0.25">
      <c r="A773" s="562" t="s">
        <v>2194</v>
      </c>
      <c r="B773" s="562" t="s">
        <v>2191</v>
      </c>
      <c r="C773" s="562">
        <v>6</v>
      </c>
      <c r="D773" s="562" t="s">
        <v>30</v>
      </c>
      <c r="E773" s="562" t="s">
        <v>958</v>
      </c>
      <c r="F773" s="562" t="s">
        <v>959</v>
      </c>
      <c r="G773" s="562" t="s">
        <v>1207</v>
      </c>
      <c r="H773" s="562" t="s">
        <v>974</v>
      </c>
      <c r="I773" s="562" t="s">
        <v>1208</v>
      </c>
      <c r="J773" s="562" t="s">
        <v>4998</v>
      </c>
      <c r="K773" s="562" t="s">
        <v>1209</v>
      </c>
      <c r="L773" s="562" t="s">
        <v>964</v>
      </c>
      <c r="M773" s="562" t="s">
        <v>970</v>
      </c>
      <c r="N773" s="562">
        <v>1</v>
      </c>
      <c r="O773" s="562">
        <v>1</v>
      </c>
      <c r="P773" s="562">
        <v>1</v>
      </c>
      <c r="Q773" s="562">
        <v>1</v>
      </c>
      <c r="R773" s="562">
        <v>1</v>
      </c>
      <c r="S773" s="562">
        <v>1</v>
      </c>
      <c r="T773" s="562">
        <v>0</v>
      </c>
      <c r="U773" s="562">
        <v>0</v>
      </c>
      <c r="V773" s="562">
        <v>0</v>
      </c>
      <c r="W773" s="563">
        <v>11094065</v>
      </c>
      <c r="X773" s="563">
        <v>0</v>
      </c>
      <c r="Y773" s="563">
        <v>0</v>
      </c>
      <c r="Z773" s="563">
        <v>0</v>
      </c>
      <c r="AA773" s="563">
        <v>0</v>
      </c>
      <c r="AB773" s="563">
        <v>0</v>
      </c>
      <c r="AC773" s="563">
        <v>0</v>
      </c>
      <c r="AD773" s="563"/>
      <c r="AE773" s="563">
        <v>11094065</v>
      </c>
      <c r="AF773" s="564">
        <v>44832</v>
      </c>
      <c r="AG773" s="564">
        <v>47389</v>
      </c>
      <c r="AH773" s="563">
        <v>11094065</v>
      </c>
      <c r="AI773" s="565">
        <f t="shared" si="25"/>
        <v>3.5835616438356164</v>
      </c>
      <c r="AJ773" s="565">
        <v>7.0054794520547903</v>
      </c>
      <c r="AK773" s="566">
        <v>5.6399999999999999E-2</v>
      </c>
      <c r="AL773" s="567">
        <f t="shared" si="24"/>
        <v>3.5835616438356164</v>
      </c>
      <c r="AM773" s="567">
        <v>7.0054794520547903</v>
      </c>
      <c r="AN773" s="568">
        <v>5.6399999999999999E-2</v>
      </c>
      <c r="AO773" s="562" t="s">
        <v>977</v>
      </c>
      <c r="AP773" s="562" t="s">
        <v>978</v>
      </c>
    </row>
    <row r="774" spans="1:42" s="562" customFormat="1" ht="12" x14ac:dyDescent="0.25">
      <c r="A774" s="562" t="s">
        <v>2195</v>
      </c>
      <c r="B774" s="562" t="s">
        <v>2191</v>
      </c>
      <c r="C774" s="562">
        <v>7</v>
      </c>
      <c r="D774" s="562" t="s">
        <v>30</v>
      </c>
      <c r="E774" s="562" t="s">
        <v>958</v>
      </c>
      <c r="F774" s="562" t="s">
        <v>959</v>
      </c>
      <c r="G774" s="562" t="s">
        <v>1207</v>
      </c>
      <c r="H774" s="562" t="s">
        <v>974</v>
      </c>
      <c r="I774" s="562" t="s">
        <v>1208</v>
      </c>
      <c r="J774" s="562" t="s">
        <v>4998</v>
      </c>
      <c r="K774" s="562" t="s">
        <v>1209</v>
      </c>
      <c r="L774" s="562" t="s">
        <v>964</v>
      </c>
      <c r="M774" s="562" t="s">
        <v>970</v>
      </c>
      <c r="N774" s="562">
        <v>1</v>
      </c>
      <c r="O774" s="562">
        <v>1</v>
      </c>
      <c r="P774" s="562">
        <v>1</v>
      </c>
      <c r="Q774" s="562">
        <v>1</v>
      </c>
      <c r="R774" s="562">
        <v>1</v>
      </c>
      <c r="S774" s="562">
        <v>1</v>
      </c>
      <c r="T774" s="562">
        <v>0</v>
      </c>
      <c r="U774" s="562">
        <v>0</v>
      </c>
      <c r="V774" s="562">
        <v>0</v>
      </c>
      <c r="W774" s="563">
        <v>2068982.5</v>
      </c>
      <c r="X774" s="563">
        <v>0</v>
      </c>
      <c r="Y774" s="563">
        <v>0</v>
      </c>
      <c r="Z774" s="563">
        <v>0</v>
      </c>
      <c r="AA774" s="563">
        <v>0</v>
      </c>
      <c r="AB774" s="563">
        <v>0</v>
      </c>
      <c r="AC774" s="563">
        <v>0</v>
      </c>
      <c r="AD774" s="563"/>
      <c r="AE774" s="563">
        <v>2068982.5</v>
      </c>
      <c r="AF774" s="564">
        <v>44832</v>
      </c>
      <c r="AG774" s="564">
        <v>47754</v>
      </c>
      <c r="AH774" s="563">
        <v>2068982.5</v>
      </c>
      <c r="AI774" s="565">
        <f t="shared" si="25"/>
        <v>4.5835616438356164</v>
      </c>
      <c r="AJ774" s="565">
        <v>8.0054794520547894</v>
      </c>
      <c r="AK774" s="566">
        <v>5.9299999999999999E-2</v>
      </c>
      <c r="AL774" s="567">
        <f t="shared" ref="AL774:AL837" si="26">+AI774</f>
        <v>4.5835616438356164</v>
      </c>
      <c r="AM774" s="567">
        <v>8.0054794520547894</v>
      </c>
      <c r="AN774" s="568">
        <v>5.9299999999999999E-2</v>
      </c>
      <c r="AO774" s="562" t="s">
        <v>977</v>
      </c>
      <c r="AP774" s="562" t="s">
        <v>978</v>
      </c>
    </row>
    <row r="775" spans="1:42" s="562" customFormat="1" ht="12" x14ac:dyDescent="0.25">
      <c r="A775" s="562" t="s">
        <v>2196</v>
      </c>
      <c r="B775" s="562" t="s">
        <v>2191</v>
      </c>
      <c r="C775" s="562">
        <v>8</v>
      </c>
      <c r="D775" s="562" t="s">
        <v>30</v>
      </c>
      <c r="E775" s="562" t="s">
        <v>958</v>
      </c>
      <c r="F775" s="562" t="s">
        <v>959</v>
      </c>
      <c r="G775" s="562" t="s">
        <v>1207</v>
      </c>
      <c r="H775" s="562" t="s">
        <v>974</v>
      </c>
      <c r="I775" s="562" t="s">
        <v>1208</v>
      </c>
      <c r="J775" s="562" t="s">
        <v>4998</v>
      </c>
      <c r="K775" s="562" t="s">
        <v>1209</v>
      </c>
      <c r="L775" s="562" t="s">
        <v>964</v>
      </c>
      <c r="M775" s="562" t="s">
        <v>970</v>
      </c>
      <c r="N775" s="562">
        <v>1</v>
      </c>
      <c r="O775" s="562">
        <v>1</v>
      </c>
      <c r="P775" s="562">
        <v>1</v>
      </c>
      <c r="Q775" s="562">
        <v>1</v>
      </c>
      <c r="R775" s="562">
        <v>1</v>
      </c>
      <c r="S775" s="562">
        <v>1</v>
      </c>
      <c r="T775" s="562">
        <v>0</v>
      </c>
      <c r="U775" s="562">
        <v>0</v>
      </c>
      <c r="V775" s="562">
        <v>0</v>
      </c>
      <c r="W775" s="563">
        <v>106200</v>
      </c>
      <c r="X775" s="563">
        <v>0</v>
      </c>
      <c r="Y775" s="563">
        <v>0</v>
      </c>
      <c r="Z775" s="563">
        <v>0</v>
      </c>
      <c r="AA775" s="563">
        <v>0</v>
      </c>
      <c r="AB775" s="563">
        <v>0</v>
      </c>
      <c r="AC775" s="563">
        <v>0</v>
      </c>
      <c r="AD775" s="563"/>
      <c r="AE775" s="563">
        <v>106200</v>
      </c>
      <c r="AF775" s="564">
        <v>44832</v>
      </c>
      <c r="AG775" s="564">
        <v>48119</v>
      </c>
      <c r="AH775" s="563">
        <v>106200</v>
      </c>
      <c r="AI775" s="565">
        <f t="shared" si="25"/>
        <v>5.5835616438356164</v>
      </c>
      <c r="AJ775" s="565">
        <v>9.0054794520547894</v>
      </c>
      <c r="AK775" s="566">
        <v>6.2100000000000002E-2</v>
      </c>
      <c r="AL775" s="567">
        <f t="shared" si="26"/>
        <v>5.5835616438356164</v>
      </c>
      <c r="AM775" s="567">
        <v>9.0054794520547894</v>
      </c>
      <c r="AN775" s="568">
        <v>6.2100000000000002E-2</v>
      </c>
      <c r="AO775" s="562" t="s">
        <v>977</v>
      </c>
      <c r="AP775" s="562" t="s">
        <v>978</v>
      </c>
    </row>
    <row r="776" spans="1:42" s="562" customFormat="1" ht="12" x14ac:dyDescent="0.25">
      <c r="A776" s="562" t="s">
        <v>2197</v>
      </c>
      <c r="B776" s="562" t="s">
        <v>2191</v>
      </c>
      <c r="C776" s="562">
        <v>9</v>
      </c>
      <c r="D776" s="562" t="s">
        <v>30</v>
      </c>
      <c r="E776" s="562" t="s">
        <v>958</v>
      </c>
      <c r="F776" s="562" t="s">
        <v>959</v>
      </c>
      <c r="G776" s="562" t="s">
        <v>1207</v>
      </c>
      <c r="H776" s="562" t="s">
        <v>974</v>
      </c>
      <c r="I776" s="562" t="s">
        <v>1208</v>
      </c>
      <c r="J776" s="562" t="s">
        <v>4998</v>
      </c>
      <c r="K776" s="562" t="s">
        <v>1209</v>
      </c>
      <c r="L776" s="562" t="s">
        <v>964</v>
      </c>
      <c r="M776" s="562" t="s">
        <v>970</v>
      </c>
      <c r="N776" s="562">
        <v>1</v>
      </c>
      <c r="O776" s="562">
        <v>1</v>
      </c>
      <c r="P776" s="562">
        <v>1</v>
      </c>
      <c r="Q776" s="562">
        <v>1</v>
      </c>
      <c r="R776" s="562">
        <v>1</v>
      </c>
      <c r="S776" s="562">
        <v>1</v>
      </c>
      <c r="T776" s="562">
        <v>0</v>
      </c>
      <c r="U776" s="562">
        <v>0</v>
      </c>
      <c r="V776" s="562">
        <v>0</v>
      </c>
      <c r="W776" s="563">
        <v>99415</v>
      </c>
      <c r="X776" s="563">
        <v>0</v>
      </c>
      <c r="Y776" s="563">
        <v>0</v>
      </c>
      <c r="Z776" s="563">
        <v>0</v>
      </c>
      <c r="AA776" s="563">
        <v>0</v>
      </c>
      <c r="AB776" s="563">
        <v>0</v>
      </c>
      <c r="AC776" s="563">
        <v>0</v>
      </c>
      <c r="AD776" s="563"/>
      <c r="AE776" s="563">
        <v>99415</v>
      </c>
      <c r="AF776" s="564">
        <v>44832</v>
      </c>
      <c r="AG776" s="564">
        <v>48485</v>
      </c>
      <c r="AH776" s="563">
        <v>99415</v>
      </c>
      <c r="AI776" s="565">
        <f t="shared" si="25"/>
        <v>6.5863013698630137</v>
      </c>
      <c r="AJ776" s="565">
        <v>10.0082191780822</v>
      </c>
      <c r="AK776" s="566">
        <v>6.5000000000000002E-2</v>
      </c>
      <c r="AL776" s="567">
        <f t="shared" si="26"/>
        <v>6.5863013698630137</v>
      </c>
      <c r="AM776" s="567">
        <v>10.0082191780822</v>
      </c>
      <c r="AN776" s="568">
        <v>6.5000000000000002E-2</v>
      </c>
      <c r="AO776" s="562" t="s">
        <v>977</v>
      </c>
      <c r="AP776" s="562" t="s">
        <v>978</v>
      </c>
    </row>
    <row r="777" spans="1:42" s="562" customFormat="1" ht="12" x14ac:dyDescent="0.25">
      <c r="A777" s="562" t="s">
        <v>2198</v>
      </c>
      <c r="B777" s="562" t="s">
        <v>2199</v>
      </c>
      <c r="C777" s="562">
        <v>4</v>
      </c>
      <c r="D777" s="562" t="s">
        <v>30</v>
      </c>
      <c r="E777" s="562" t="s">
        <v>958</v>
      </c>
      <c r="F777" s="562" t="s">
        <v>959</v>
      </c>
      <c r="G777" s="562" t="s">
        <v>1207</v>
      </c>
      <c r="H777" s="562" t="s">
        <v>974</v>
      </c>
      <c r="I777" s="562" t="s">
        <v>1208</v>
      </c>
      <c r="J777" s="562" t="s">
        <v>4998</v>
      </c>
      <c r="K777" s="562" t="s">
        <v>1209</v>
      </c>
      <c r="L777" s="562" t="s">
        <v>964</v>
      </c>
      <c r="M777" s="562" t="s">
        <v>970</v>
      </c>
      <c r="N777" s="562">
        <v>1</v>
      </c>
      <c r="O777" s="562">
        <v>1</v>
      </c>
      <c r="P777" s="562">
        <v>1</v>
      </c>
      <c r="Q777" s="562">
        <v>1</v>
      </c>
      <c r="R777" s="562">
        <v>1</v>
      </c>
      <c r="S777" s="562">
        <v>1</v>
      </c>
      <c r="T777" s="562">
        <v>0</v>
      </c>
      <c r="U777" s="562">
        <v>0</v>
      </c>
      <c r="V777" s="562">
        <v>0</v>
      </c>
      <c r="W777" s="563">
        <v>24337.5</v>
      </c>
      <c r="X777" s="563">
        <v>0</v>
      </c>
      <c r="Y777" s="563">
        <v>0</v>
      </c>
      <c r="Z777" s="563">
        <v>95.52</v>
      </c>
      <c r="AA777" s="563">
        <v>0</v>
      </c>
      <c r="AB777" s="563">
        <v>0</v>
      </c>
      <c r="AC777" s="563">
        <v>0</v>
      </c>
      <c r="AD777" s="563"/>
      <c r="AE777" s="563">
        <v>24337.5</v>
      </c>
      <c r="AF777" s="564">
        <v>44859</v>
      </c>
      <c r="AG777" s="564">
        <v>46320</v>
      </c>
      <c r="AH777" s="563">
        <v>24337.5</v>
      </c>
      <c r="AI777" s="565">
        <f t="shared" si="25"/>
        <v>0.65479452054794518</v>
      </c>
      <c r="AJ777" s="565">
        <v>4.0027397260274</v>
      </c>
      <c r="AK777" s="566">
        <v>4.7100000000000003E-2</v>
      </c>
      <c r="AL777" s="567">
        <f t="shared" si="26"/>
        <v>0.65479452054794518</v>
      </c>
      <c r="AM777" s="567">
        <v>4.0027397260274</v>
      </c>
      <c r="AN777" s="568">
        <v>4.7100000000000003E-2</v>
      </c>
      <c r="AO777" s="562" t="s">
        <v>977</v>
      </c>
      <c r="AP777" s="562" t="s">
        <v>978</v>
      </c>
    </row>
    <row r="778" spans="1:42" s="562" customFormat="1" ht="12" x14ac:dyDescent="0.25">
      <c r="A778" s="562" t="s">
        <v>2200</v>
      </c>
      <c r="B778" s="562" t="s">
        <v>2199</v>
      </c>
      <c r="C778" s="562">
        <v>5</v>
      </c>
      <c r="D778" s="562" t="s">
        <v>30</v>
      </c>
      <c r="E778" s="562" t="s">
        <v>958</v>
      </c>
      <c r="F778" s="562" t="s">
        <v>959</v>
      </c>
      <c r="G778" s="562" t="s">
        <v>1207</v>
      </c>
      <c r="H778" s="562" t="s">
        <v>974</v>
      </c>
      <c r="I778" s="562" t="s">
        <v>1208</v>
      </c>
      <c r="J778" s="562" t="s">
        <v>4998</v>
      </c>
      <c r="K778" s="562" t="s">
        <v>1209</v>
      </c>
      <c r="L778" s="562" t="s">
        <v>964</v>
      </c>
      <c r="M778" s="562" t="s">
        <v>970</v>
      </c>
      <c r="N778" s="562">
        <v>1</v>
      </c>
      <c r="O778" s="562">
        <v>1</v>
      </c>
      <c r="P778" s="562">
        <v>1</v>
      </c>
      <c r="Q778" s="562">
        <v>1</v>
      </c>
      <c r="R778" s="562">
        <v>1</v>
      </c>
      <c r="S778" s="562">
        <v>1</v>
      </c>
      <c r="T778" s="562">
        <v>0</v>
      </c>
      <c r="U778" s="562">
        <v>0</v>
      </c>
      <c r="V778" s="562">
        <v>0</v>
      </c>
      <c r="W778" s="563">
        <v>831752.49</v>
      </c>
      <c r="X778" s="563">
        <v>0</v>
      </c>
      <c r="Y778" s="563">
        <v>0</v>
      </c>
      <c r="Z778" s="563">
        <v>3514.15</v>
      </c>
      <c r="AA778" s="563">
        <v>0</v>
      </c>
      <c r="AB778" s="563">
        <v>0</v>
      </c>
      <c r="AC778" s="563">
        <v>0</v>
      </c>
      <c r="AD778" s="563"/>
      <c r="AE778" s="563">
        <v>831752.49</v>
      </c>
      <c r="AF778" s="564">
        <v>44859</v>
      </c>
      <c r="AG778" s="564">
        <v>46685</v>
      </c>
      <c r="AH778" s="563">
        <v>831752.49</v>
      </c>
      <c r="AI778" s="565">
        <f t="shared" si="25"/>
        <v>1.6547945205479453</v>
      </c>
      <c r="AJ778" s="565">
        <v>5.0027397260274</v>
      </c>
      <c r="AK778" s="566">
        <v>5.0700000000000002E-2</v>
      </c>
      <c r="AL778" s="567">
        <f t="shared" si="26"/>
        <v>1.6547945205479453</v>
      </c>
      <c r="AM778" s="567">
        <v>5.0027397260274</v>
      </c>
      <c r="AN778" s="568">
        <v>5.0700000000000002E-2</v>
      </c>
      <c r="AO778" s="562" t="s">
        <v>977</v>
      </c>
      <c r="AP778" s="562" t="s">
        <v>978</v>
      </c>
    </row>
    <row r="779" spans="1:42" s="562" customFormat="1" ht="12" x14ac:dyDescent="0.25">
      <c r="A779" s="562" t="s">
        <v>2201</v>
      </c>
      <c r="B779" s="562" t="s">
        <v>2199</v>
      </c>
      <c r="C779" s="562">
        <v>6</v>
      </c>
      <c r="D779" s="562" t="s">
        <v>30</v>
      </c>
      <c r="E779" s="562" t="s">
        <v>958</v>
      </c>
      <c r="F779" s="562" t="s">
        <v>959</v>
      </c>
      <c r="G779" s="562" t="s">
        <v>1207</v>
      </c>
      <c r="H779" s="562" t="s">
        <v>974</v>
      </c>
      <c r="I779" s="562" t="s">
        <v>1208</v>
      </c>
      <c r="J779" s="562" t="s">
        <v>4998</v>
      </c>
      <c r="K779" s="562" t="s">
        <v>1209</v>
      </c>
      <c r="L779" s="562" t="s">
        <v>964</v>
      </c>
      <c r="M779" s="562" t="s">
        <v>970</v>
      </c>
      <c r="N779" s="562">
        <v>1</v>
      </c>
      <c r="O779" s="562">
        <v>1</v>
      </c>
      <c r="P779" s="562">
        <v>1</v>
      </c>
      <c r="Q779" s="562">
        <v>1</v>
      </c>
      <c r="R779" s="562">
        <v>1</v>
      </c>
      <c r="S779" s="562">
        <v>1</v>
      </c>
      <c r="T779" s="562">
        <v>0</v>
      </c>
      <c r="U779" s="562">
        <v>0</v>
      </c>
      <c r="V779" s="562">
        <v>0</v>
      </c>
      <c r="W779" s="563">
        <v>406362.5</v>
      </c>
      <c r="X779" s="563">
        <v>0</v>
      </c>
      <c r="Y779" s="563">
        <v>0</v>
      </c>
      <c r="Z779" s="563">
        <v>1815.09</v>
      </c>
      <c r="AA779" s="563">
        <v>0</v>
      </c>
      <c r="AB779" s="563">
        <v>0</v>
      </c>
      <c r="AC779" s="563">
        <v>0</v>
      </c>
      <c r="AD779" s="563"/>
      <c r="AE779" s="563">
        <v>406362.5</v>
      </c>
      <c r="AF779" s="564">
        <v>44859</v>
      </c>
      <c r="AG779" s="564">
        <v>47051</v>
      </c>
      <c r="AH779" s="563">
        <v>406362.5</v>
      </c>
      <c r="AI779" s="565">
        <f t="shared" si="25"/>
        <v>2.6575342465753424</v>
      </c>
      <c r="AJ779" s="565">
        <v>6.0054794520547903</v>
      </c>
      <c r="AK779" s="566">
        <v>5.3600000000000002E-2</v>
      </c>
      <c r="AL779" s="567">
        <f t="shared" si="26"/>
        <v>2.6575342465753424</v>
      </c>
      <c r="AM779" s="567">
        <v>6.0054794520547903</v>
      </c>
      <c r="AN779" s="568">
        <v>5.3600000000000002E-2</v>
      </c>
      <c r="AO779" s="562" t="s">
        <v>977</v>
      </c>
      <c r="AP779" s="562" t="s">
        <v>978</v>
      </c>
    </row>
    <row r="780" spans="1:42" s="562" customFormat="1" ht="12" x14ac:dyDescent="0.25">
      <c r="A780" s="562" t="s">
        <v>2202</v>
      </c>
      <c r="B780" s="562" t="s">
        <v>2199</v>
      </c>
      <c r="C780" s="562">
        <v>7</v>
      </c>
      <c r="D780" s="562" t="s">
        <v>30</v>
      </c>
      <c r="E780" s="562" t="s">
        <v>958</v>
      </c>
      <c r="F780" s="562" t="s">
        <v>959</v>
      </c>
      <c r="G780" s="562" t="s">
        <v>1207</v>
      </c>
      <c r="H780" s="562" t="s">
        <v>974</v>
      </c>
      <c r="I780" s="562" t="s">
        <v>1208</v>
      </c>
      <c r="J780" s="562" t="s">
        <v>4998</v>
      </c>
      <c r="K780" s="562" t="s">
        <v>1209</v>
      </c>
      <c r="L780" s="562" t="s">
        <v>964</v>
      </c>
      <c r="M780" s="562" t="s">
        <v>970</v>
      </c>
      <c r="N780" s="562">
        <v>1</v>
      </c>
      <c r="O780" s="562">
        <v>1</v>
      </c>
      <c r="P780" s="562">
        <v>1</v>
      </c>
      <c r="Q780" s="562">
        <v>1</v>
      </c>
      <c r="R780" s="562">
        <v>1</v>
      </c>
      <c r="S780" s="562">
        <v>1</v>
      </c>
      <c r="T780" s="562">
        <v>0</v>
      </c>
      <c r="U780" s="562">
        <v>0</v>
      </c>
      <c r="V780" s="562">
        <v>0</v>
      </c>
      <c r="W780" s="563">
        <v>177442.5</v>
      </c>
      <c r="X780" s="563">
        <v>0</v>
      </c>
      <c r="Y780" s="563">
        <v>0</v>
      </c>
      <c r="Z780" s="563">
        <v>833.98</v>
      </c>
      <c r="AA780" s="563">
        <v>0</v>
      </c>
      <c r="AB780" s="563">
        <v>0</v>
      </c>
      <c r="AC780" s="563">
        <v>0</v>
      </c>
      <c r="AD780" s="563"/>
      <c r="AE780" s="563">
        <v>177442.5</v>
      </c>
      <c r="AF780" s="564">
        <v>44859</v>
      </c>
      <c r="AG780" s="564">
        <v>47416</v>
      </c>
      <c r="AH780" s="563">
        <v>177442.5</v>
      </c>
      <c r="AI780" s="565">
        <f t="shared" si="25"/>
        <v>3.6575342465753424</v>
      </c>
      <c r="AJ780" s="565">
        <v>7.0054794520547903</v>
      </c>
      <c r="AK780" s="566">
        <v>6.5000000000000002E-2</v>
      </c>
      <c r="AL780" s="567">
        <f t="shared" si="26"/>
        <v>3.6575342465753424</v>
      </c>
      <c r="AM780" s="567">
        <v>7.0054794520547903</v>
      </c>
      <c r="AN780" s="568">
        <v>6.5000000000000002E-2</v>
      </c>
      <c r="AO780" s="562" t="s">
        <v>977</v>
      </c>
      <c r="AP780" s="562" t="s">
        <v>978</v>
      </c>
    </row>
    <row r="781" spans="1:42" s="562" customFormat="1" ht="12" x14ac:dyDescent="0.25">
      <c r="A781" s="562" t="s">
        <v>2203</v>
      </c>
      <c r="B781" s="562" t="s">
        <v>2204</v>
      </c>
      <c r="C781" s="562">
        <v>4</v>
      </c>
      <c r="D781" s="562" t="s">
        <v>30</v>
      </c>
      <c r="E781" s="562" t="s">
        <v>958</v>
      </c>
      <c r="F781" s="562" t="s">
        <v>959</v>
      </c>
      <c r="G781" s="562" t="s">
        <v>1207</v>
      </c>
      <c r="H781" s="562" t="s">
        <v>974</v>
      </c>
      <c r="I781" s="562" t="s">
        <v>1208</v>
      </c>
      <c r="J781" s="562" t="s">
        <v>4998</v>
      </c>
      <c r="K781" s="562" t="s">
        <v>1209</v>
      </c>
      <c r="L781" s="562" t="s">
        <v>964</v>
      </c>
      <c r="M781" s="562" t="s">
        <v>970</v>
      </c>
      <c r="N781" s="562">
        <v>1</v>
      </c>
      <c r="O781" s="562">
        <v>1</v>
      </c>
      <c r="P781" s="562">
        <v>1</v>
      </c>
      <c r="Q781" s="562">
        <v>1</v>
      </c>
      <c r="R781" s="562">
        <v>1</v>
      </c>
      <c r="S781" s="562">
        <v>1</v>
      </c>
      <c r="T781" s="562">
        <v>0</v>
      </c>
      <c r="U781" s="562">
        <v>0</v>
      </c>
      <c r="V781" s="562">
        <v>0</v>
      </c>
      <c r="W781" s="563">
        <v>76552.5</v>
      </c>
      <c r="X781" s="563">
        <v>0</v>
      </c>
      <c r="Y781" s="563">
        <v>0</v>
      </c>
      <c r="Z781" s="563">
        <v>300.47000000000003</v>
      </c>
      <c r="AA781" s="563">
        <v>0</v>
      </c>
      <c r="AB781" s="563">
        <v>0</v>
      </c>
      <c r="AC781" s="563">
        <v>0</v>
      </c>
      <c r="AD781" s="563"/>
      <c r="AE781" s="563">
        <v>76552.5</v>
      </c>
      <c r="AF781" s="564">
        <v>44866</v>
      </c>
      <c r="AG781" s="564">
        <v>46327</v>
      </c>
      <c r="AH781" s="563">
        <v>76552.5</v>
      </c>
      <c r="AI781" s="565">
        <f t="shared" si="25"/>
        <v>0.67397260273972603</v>
      </c>
      <c r="AJ781" s="565">
        <v>4.0027397260274</v>
      </c>
      <c r="AK781" s="566">
        <v>4.7100000000000003E-2</v>
      </c>
      <c r="AL781" s="567">
        <f t="shared" si="26"/>
        <v>0.67397260273972603</v>
      </c>
      <c r="AM781" s="567">
        <v>4.0027397260274</v>
      </c>
      <c r="AN781" s="568">
        <v>4.7100000000000003E-2</v>
      </c>
      <c r="AO781" s="562" t="s">
        <v>977</v>
      </c>
      <c r="AP781" s="562" t="s">
        <v>978</v>
      </c>
    </row>
    <row r="782" spans="1:42" s="562" customFormat="1" ht="12" x14ac:dyDescent="0.25">
      <c r="A782" s="562" t="s">
        <v>2205</v>
      </c>
      <c r="B782" s="562" t="s">
        <v>2204</v>
      </c>
      <c r="C782" s="562">
        <v>5</v>
      </c>
      <c r="D782" s="562" t="s">
        <v>30</v>
      </c>
      <c r="E782" s="562" t="s">
        <v>958</v>
      </c>
      <c r="F782" s="562" t="s">
        <v>959</v>
      </c>
      <c r="G782" s="562" t="s">
        <v>1207</v>
      </c>
      <c r="H782" s="562" t="s">
        <v>974</v>
      </c>
      <c r="I782" s="562" t="s">
        <v>1208</v>
      </c>
      <c r="J782" s="562" t="s">
        <v>4998</v>
      </c>
      <c r="K782" s="562" t="s">
        <v>1209</v>
      </c>
      <c r="L782" s="562" t="s">
        <v>964</v>
      </c>
      <c r="M782" s="562" t="s">
        <v>970</v>
      </c>
      <c r="N782" s="562">
        <v>1</v>
      </c>
      <c r="O782" s="562">
        <v>1</v>
      </c>
      <c r="P782" s="562">
        <v>1</v>
      </c>
      <c r="Q782" s="562">
        <v>1</v>
      </c>
      <c r="R782" s="562">
        <v>1</v>
      </c>
      <c r="S782" s="562">
        <v>1</v>
      </c>
      <c r="T782" s="562">
        <v>0</v>
      </c>
      <c r="U782" s="562">
        <v>0</v>
      </c>
      <c r="V782" s="562">
        <v>0</v>
      </c>
      <c r="W782" s="563">
        <v>610945</v>
      </c>
      <c r="X782" s="563">
        <v>0</v>
      </c>
      <c r="Y782" s="563">
        <v>0</v>
      </c>
      <c r="Z782" s="563">
        <v>2581.2399999999998</v>
      </c>
      <c r="AA782" s="563">
        <v>0</v>
      </c>
      <c r="AB782" s="563">
        <v>0</v>
      </c>
      <c r="AC782" s="563">
        <v>0</v>
      </c>
      <c r="AD782" s="563"/>
      <c r="AE782" s="563">
        <v>610945</v>
      </c>
      <c r="AF782" s="564">
        <v>44866</v>
      </c>
      <c r="AG782" s="564">
        <v>46692</v>
      </c>
      <c r="AH782" s="563">
        <v>610945</v>
      </c>
      <c r="AI782" s="565">
        <f t="shared" si="25"/>
        <v>1.6739726027397259</v>
      </c>
      <c r="AJ782" s="565">
        <v>5.0027397260274</v>
      </c>
      <c r="AK782" s="566">
        <v>5.0700000000000002E-2</v>
      </c>
      <c r="AL782" s="567">
        <f t="shared" si="26"/>
        <v>1.6739726027397259</v>
      </c>
      <c r="AM782" s="567">
        <v>5.0027397260274</v>
      </c>
      <c r="AN782" s="568">
        <v>5.0700000000000002E-2</v>
      </c>
      <c r="AO782" s="562" t="s">
        <v>977</v>
      </c>
      <c r="AP782" s="562" t="s">
        <v>978</v>
      </c>
    </row>
    <row r="783" spans="1:42" s="562" customFormat="1" ht="12" x14ac:dyDescent="0.25">
      <c r="A783" s="562" t="s">
        <v>2206</v>
      </c>
      <c r="B783" s="562" t="s">
        <v>2204</v>
      </c>
      <c r="C783" s="562">
        <v>6</v>
      </c>
      <c r="D783" s="562" t="s">
        <v>30</v>
      </c>
      <c r="E783" s="562" t="s">
        <v>958</v>
      </c>
      <c r="F783" s="562" t="s">
        <v>959</v>
      </c>
      <c r="G783" s="562" t="s">
        <v>1207</v>
      </c>
      <c r="H783" s="562" t="s">
        <v>974</v>
      </c>
      <c r="I783" s="562" t="s">
        <v>1208</v>
      </c>
      <c r="J783" s="562" t="s">
        <v>4998</v>
      </c>
      <c r="K783" s="562" t="s">
        <v>1209</v>
      </c>
      <c r="L783" s="562" t="s">
        <v>964</v>
      </c>
      <c r="M783" s="562" t="s">
        <v>970</v>
      </c>
      <c r="N783" s="562">
        <v>1</v>
      </c>
      <c r="O783" s="562">
        <v>1</v>
      </c>
      <c r="P783" s="562">
        <v>1</v>
      </c>
      <c r="Q783" s="562">
        <v>1</v>
      </c>
      <c r="R783" s="562">
        <v>1</v>
      </c>
      <c r="S783" s="562">
        <v>1</v>
      </c>
      <c r="T783" s="562">
        <v>0</v>
      </c>
      <c r="U783" s="562">
        <v>0</v>
      </c>
      <c r="V783" s="562">
        <v>0</v>
      </c>
      <c r="W783" s="563">
        <v>337480</v>
      </c>
      <c r="X783" s="563">
        <v>0</v>
      </c>
      <c r="Y783" s="563">
        <v>0</v>
      </c>
      <c r="Z783" s="563">
        <v>1507.41</v>
      </c>
      <c r="AA783" s="563">
        <v>0</v>
      </c>
      <c r="AB783" s="563">
        <v>0</v>
      </c>
      <c r="AC783" s="563">
        <v>0</v>
      </c>
      <c r="AD783" s="563"/>
      <c r="AE783" s="563">
        <v>337480</v>
      </c>
      <c r="AF783" s="564">
        <v>44866</v>
      </c>
      <c r="AG783" s="564">
        <v>47058</v>
      </c>
      <c r="AH783" s="563">
        <v>337480</v>
      </c>
      <c r="AI783" s="565">
        <f t="shared" si="25"/>
        <v>2.6767123287671235</v>
      </c>
      <c r="AJ783" s="565">
        <v>6.0054794520547903</v>
      </c>
      <c r="AK783" s="566">
        <v>5.3600000000000002E-2</v>
      </c>
      <c r="AL783" s="567">
        <f t="shared" si="26"/>
        <v>2.6767123287671235</v>
      </c>
      <c r="AM783" s="567">
        <v>6.0054794520547903</v>
      </c>
      <c r="AN783" s="568">
        <v>5.3600000000000002E-2</v>
      </c>
      <c r="AO783" s="562" t="s">
        <v>977</v>
      </c>
      <c r="AP783" s="562" t="s">
        <v>978</v>
      </c>
    </row>
    <row r="784" spans="1:42" s="562" customFormat="1" ht="12" x14ac:dyDescent="0.25">
      <c r="A784" s="562" t="s">
        <v>2207</v>
      </c>
      <c r="B784" s="562" t="s">
        <v>2204</v>
      </c>
      <c r="C784" s="562">
        <v>7</v>
      </c>
      <c r="D784" s="562" t="s">
        <v>30</v>
      </c>
      <c r="E784" s="562" t="s">
        <v>958</v>
      </c>
      <c r="F784" s="562" t="s">
        <v>959</v>
      </c>
      <c r="G784" s="562" t="s">
        <v>1207</v>
      </c>
      <c r="H784" s="562" t="s">
        <v>974</v>
      </c>
      <c r="I784" s="562" t="s">
        <v>1208</v>
      </c>
      <c r="J784" s="562" t="s">
        <v>4998</v>
      </c>
      <c r="K784" s="562" t="s">
        <v>1209</v>
      </c>
      <c r="L784" s="562" t="s">
        <v>964</v>
      </c>
      <c r="M784" s="562" t="s">
        <v>970</v>
      </c>
      <c r="N784" s="562">
        <v>1</v>
      </c>
      <c r="O784" s="562">
        <v>1</v>
      </c>
      <c r="P784" s="562">
        <v>1</v>
      </c>
      <c r="Q784" s="562">
        <v>1</v>
      </c>
      <c r="R784" s="562">
        <v>1</v>
      </c>
      <c r="S784" s="562">
        <v>1</v>
      </c>
      <c r="T784" s="562">
        <v>0</v>
      </c>
      <c r="U784" s="562">
        <v>0</v>
      </c>
      <c r="V784" s="562">
        <v>0</v>
      </c>
      <c r="W784" s="563">
        <v>968042.5</v>
      </c>
      <c r="X784" s="563">
        <v>0</v>
      </c>
      <c r="Y784" s="563">
        <v>0</v>
      </c>
      <c r="Z784" s="563">
        <v>4549.8</v>
      </c>
      <c r="AA784" s="563">
        <v>0</v>
      </c>
      <c r="AB784" s="563">
        <v>0</v>
      </c>
      <c r="AC784" s="563">
        <v>0</v>
      </c>
      <c r="AD784" s="563"/>
      <c r="AE784" s="563">
        <v>968042.5</v>
      </c>
      <c r="AF784" s="564">
        <v>44866</v>
      </c>
      <c r="AG784" s="564">
        <v>47423</v>
      </c>
      <c r="AH784" s="563">
        <v>968042.5</v>
      </c>
      <c r="AI784" s="565">
        <f t="shared" si="25"/>
        <v>3.6767123287671235</v>
      </c>
      <c r="AJ784" s="565">
        <v>7.0054794520547903</v>
      </c>
      <c r="AK784" s="566">
        <v>5.7881000000000002E-2</v>
      </c>
      <c r="AL784" s="567">
        <f t="shared" si="26"/>
        <v>3.6767123287671235</v>
      </c>
      <c r="AM784" s="567">
        <v>7.0054794520547903</v>
      </c>
      <c r="AN784" s="568">
        <v>5.7881000000000002E-2</v>
      </c>
      <c r="AO784" s="562" t="s">
        <v>977</v>
      </c>
      <c r="AP784" s="562" t="s">
        <v>978</v>
      </c>
    </row>
    <row r="785" spans="1:42" s="562" customFormat="1" ht="12" x14ac:dyDescent="0.25">
      <c r="A785" s="562" t="s">
        <v>2208</v>
      </c>
      <c r="B785" s="562" t="s">
        <v>2204</v>
      </c>
      <c r="C785" s="562">
        <v>8</v>
      </c>
      <c r="D785" s="562" t="s">
        <v>30</v>
      </c>
      <c r="E785" s="562" t="s">
        <v>958</v>
      </c>
      <c r="F785" s="562" t="s">
        <v>959</v>
      </c>
      <c r="G785" s="562" t="s">
        <v>1207</v>
      </c>
      <c r="H785" s="562" t="s">
        <v>974</v>
      </c>
      <c r="I785" s="562" t="s">
        <v>1208</v>
      </c>
      <c r="J785" s="562" t="s">
        <v>4998</v>
      </c>
      <c r="K785" s="562" t="s">
        <v>1209</v>
      </c>
      <c r="L785" s="562" t="s">
        <v>964</v>
      </c>
      <c r="M785" s="562" t="s">
        <v>970</v>
      </c>
      <c r="N785" s="562">
        <v>1</v>
      </c>
      <c r="O785" s="562">
        <v>1</v>
      </c>
      <c r="P785" s="562">
        <v>1</v>
      </c>
      <c r="Q785" s="562">
        <v>1</v>
      </c>
      <c r="R785" s="562">
        <v>1</v>
      </c>
      <c r="S785" s="562">
        <v>1</v>
      </c>
      <c r="T785" s="562">
        <v>0</v>
      </c>
      <c r="U785" s="562">
        <v>0</v>
      </c>
      <c r="V785" s="562">
        <v>0</v>
      </c>
      <c r="W785" s="563">
        <v>2764002.5</v>
      </c>
      <c r="X785" s="563">
        <v>0</v>
      </c>
      <c r="Y785" s="563">
        <v>0</v>
      </c>
      <c r="Z785" s="563">
        <v>13658.78</v>
      </c>
      <c r="AA785" s="563">
        <v>0</v>
      </c>
      <c r="AB785" s="563">
        <v>0</v>
      </c>
      <c r="AC785" s="563">
        <v>0</v>
      </c>
      <c r="AD785" s="563"/>
      <c r="AE785" s="563">
        <v>2764002.5</v>
      </c>
      <c r="AF785" s="564">
        <v>44866</v>
      </c>
      <c r="AG785" s="564">
        <v>47788</v>
      </c>
      <c r="AH785" s="563">
        <v>2764002.5</v>
      </c>
      <c r="AI785" s="565">
        <f t="shared" si="25"/>
        <v>4.6767123287671231</v>
      </c>
      <c r="AJ785" s="565">
        <v>8.0054794520547894</v>
      </c>
      <c r="AK785" s="566">
        <v>5.9299999999999999E-2</v>
      </c>
      <c r="AL785" s="567">
        <f t="shared" si="26"/>
        <v>4.6767123287671231</v>
      </c>
      <c r="AM785" s="567">
        <v>8.0054794520547894</v>
      </c>
      <c r="AN785" s="568">
        <v>5.9299999999999999E-2</v>
      </c>
      <c r="AO785" s="562" t="s">
        <v>977</v>
      </c>
      <c r="AP785" s="562" t="s">
        <v>978</v>
      </c>
    </row>
    <row r="786" spans="1:42" s="562" customFormat="1" ht="12" x14ac:dyDescent="0.25">
      <c r="A786" s="562" t="s">
        <v>2209</v>
      </c>
      <c r="B786" s="562" t="s">
        <v>2210</v>
      </c>
      <c r="C786" s="562">
        <v>1</v>
      </c>
      <c r="D786" s="562" t="s">
        <v>30</v>
      </c>
      <c r="E786" s="562" t="s">
        <v>958</v>
      </c>
      <c r="F786" s="562" t="s">
        <v>959</v>
      </c>
      <c r="G786" s="562" t="s">
        <v>973</v>
      </c>
      <c r="H786" s="562" t="s">
        <v>974</v>
      </c>
      <c r="I786" s="562" t="s">
        <v>975</v>
      </c>
      <c r="J786" s="562" t="s">
        <v>4998</v>
      </c>
      <c r="K786" s="562" t="s">
        <v>976</v>
      </c>
      <c r="L786" s="562" t="s">
        <v>964</v>
      </c>
      <c r="M786" s="562" t="s">
        <v>970</v>
      </c>
      <c r="N786" s="562">
        <v>1</v>
      </c>
      <c r="O786" s="562">
        <v>1</v>
      </c>
      <c r="P786" s="562">
        <v>1</v>
      </c>
      <c r="Q786" s="562">
        <v>1</v>
      </c>
      <c r="R786" s="562">
        <v>1</v>
      </c>
      <c r="S786" s="562">
        <v>1</v>
      </c>
      <c r="T786" s="562">
        <v>0</v>
      </c>
      <c r="U786" s="562">
        <v>0</v>
      </c>
      <c r="V786" s="562">
        <v>0</v>
      </c>
      <c r="W786" s="563">
        <v>500000</v>
      </c>
      <c r="X786" s="563">
        <v>0</v>
      </c>
      <c r="Y786" s="563">
        <v>0</v>
      </c>
      <c r="Z786" s="563">
        <v>0</v>
      </c>
      <c r="AA786" s="563">
        <v>0</v>
      </c>
      <c r="AB786" s="563">
        <v>0</v>
      </c>
      <c r="AC786" s="563">
        <v>0</v>
      </c>
      <c r="AD786" s="563"/>
      <c r="AE786" s="563">
        <v>500000</v>
      </c>
      <c r="AF786" s="564">
        <v>44685</v>
      </c>
      <c r="AG786" s="564">
        <v>46511</v>
      </c>
      <c r="AH786" s="563">
        <v>500000</v>
      </c>
      <c r="AI786" s="565">
        <f t="shared" si="25"/>
        <v>1.178082191780822</v>
      </c>
      <c r="AJ786" s="565">
        <v>5.0027397260274</v>
      </c>
      <c r="AK786" s="566">
        <v>7.1294999999999997E-2</v>
      </c>
      <c r="AL786" s="567">
        <f t="shared" si="26"/>
        <v>1.178082191780822</v>
      </c>
      <c r="AM786" s="567">
        <v>5.0027397260274</v>
      </c>
      <c r="AN786" s="568">
        <v>7.1294999999999997E-2</v>
      </c>
      <c r="AO786" s="562" t="s">
        <v>977</v>
      </c>
      <c r="AP786" s="562" t="s">
        <v>978</v>
      </c>
    </row>
    <row r="787" spans="1:42" s="562" customFormat="1" ht="12" x14ac:dyDescent="0.25">
      <c r="A787" s="562" t="s">
        <v>2211</v>
      </c>
      <c r="B787" s="562" t="s">
        <v>2212</v>
      </c>
      <c r="C787" s="562">
        <v>4</v>
      </c>
      <c r="D787" s="562" t="s">
        <v>30</v>
      </c>
      <c r="E787" s="562" t="s">
        <v>958</v>
      </c>
      <c r="F787" s="562" t="s">
        <v>959</v>
      </c>
      <c r="G787" s="562" t="s">
        <v>1207</v>
      </c>
      <c r="H787" s="562" t="s">
        <v>974</v>
      </c>
      <c r="I787" s="562" t="s">
        <v>1208</v>
      </c>
      <c r="J787" s="562" t="s">
        <v>4998</v>
      </c>
      <c r="K787" s="562" t="s">
        <v>1209</v>
      </c>
      <c r="L787" s="562" t="s">
        <v>964</v>
      </c>
      <c r="M787" s="562" t="s">
        <v>970</v>
      </c>
      <c r="N787" s="562">
        <v>1</v>
      </c>
      <c r="O787" s="562">
        <v>1</v>
      </c>
      <c r="P787" s="562">
        <v>1</v>
      </c>
      <c r="Q787" s="562">
        <v>1</v>
      </c>
      <c r="R787" s="562">
        <v>1</v>
      </c>
      <c r="S787" s="562">
        <v>1</v>
      </c>
      <c r="T787" s="562">
        <v>0</v>
      </c>
      <c r="U787" s="562">
        <v>0</v>
      </c>
      <c r="V787" s="562">
        <v>0</v>
      </c>
      <c r="W787" s="563">
        <v>1002705</v>
      </c>
      <c r="X787" s="563">
        <v>0</v>
      </c>
      <c r="Y787" s="563">
        <v>0</v>
      </c>
      <c r="Z787" s="563">
        <v>3935.62</v>
      </c>
      <c r="AA787" s="563">
        <v>0</v>
      </c>
      <c r="AB787" s="563">
        <v>0</v>
      </c>
      <c r="AC787" s="563">
        <v>0</v>
      </c>
      <c r="AD787" s="563"/>
      <c r="AE787" s="563">
        <v>1002705</v>
      </c>
      <c r="AF787" s="564">
        <v>44883</v>
      </c>
      <c r="AG787" s="564">
        <v>46344</v>
      </c>
      <c r="AH787" s="563">
        <v>1002705</v>
      </c>
      <c r="AI787" s="565">
        <f t="shared" si="25"/>
        <v>0.72054794520547949</v>
      </c>
      <c r="AJ787" s="565">
        <v>4.0027397260274</v>
      </c>
      <c r="AK787" s="566">
        <v>4.7100000000000003E-2</v>
      </c>
      <c r="AL787" s="567">
        <f t="shared" si="26"/>
        <v>0.72054794520547949</v>
      </c>
      <c r="AM787" s="567">
        <v>4.0027397260274</v>
      </c>
      <c r="AN787" s="568">
        <v>4.7100000000000003E-2</v>
      </c>
      <c r="AO787" s="562" t="s">
        <v>977</v>
      </c>
      <c r="AP787" s="562" t="s">
        <v>978</v>
      </c>
    </row>
    <row r="788" spans="1:42" s="562" customFormat="1" ht="12" x14ac:dyDescent="0.25">
      <c r="A788" s="562" t="s">
        <v>2213</v>
      </c>
      <c r="B788" s="562" t="s">
        <v>2212</v>
      </c>
      <c r="C788" s="562">
        <v>5</v>
      </c>
      <c r="D788" s="562" t="s">
        <v>30</v>
      </c>
      <c r="E788" s="562" t="s">
        <v>958</v>
      </c>
      <c r="F788" s="562" t="s">
        <v>959</v>
      </c>
      <c r="G788" s="562" t="s">
        <v>1207</v>
      </c>
      <c r="H788" s="562" t="s">
        <v>974</v>
      </c>
      <c r="I788" s="562" t="s">
        <v>1208</v>
      </c>
      <c r="J788" s="562" t="s">
        <v>4998</v>
      </c>
      <c r="K788" s="562" t="s">
        <v>1209</v>
      </c>
      <c r="L788" s="562" t="s">
        <v>964</v>
      </c>
      <c r="M788" s="562" t="s">
        <v>970</v>
      </c>
      <c r="N788" s="562">
        <v>1</v>
      </c>
      <c r="O788" s="562">
        <v>1</v>
      </c>
      <c r="P788" s="562">
        <v>1</v>
      </c>
      <c r="Q788" s="562">
        <v>1</v>
      </c>
      <c r="R788" s="562">
        <v>1</v>
      </c>
      <c r="S788" s="562">
        <v>1</v>
      </c>
      <c r="T788" s="562">
        <v>0</v>
      </c>
      <c r="U788" s="562">
        <v>0</v>
      </c>
      <c r="V788" s="562">
        <v>0</v>
      </c>
      <c r="W788" s="563">
        <v>2057477.5</v>
      </c>
      <c r="X788" s="563">
        <v>0</v>
      </c>
      <c r="Y788" s="563">
        <v>0</v>
      </c>
      <c r="Z788" s="563">
        <v>8692.84</v>
      </c>
      <c r="AA788" s="563">
        <v>0</v>
      </c>
      <c r="AB788" s="563">
        <v>0</v>
      </c>
      <c r="AC788" s="563">
        <v>0</v>
      </c>
      <c r="AD788" s="563"/>
      <c r="AE788" s="563">
        <v>2057477.5</v>
      </c>
      <c r="AF788" s="564">
        <v>44883</v>
      </c>
      <c r="AG788" s="564">
        <v>46709</v>
      </c>
      <c r="AH788" s="563">
        <v>2057477.5</v>
      </c>
      <c r="AI788" s="565">
        <f t="shared" si="25"/>
        <v>1.7205479452054795</v>
      </c>
      <c r="AJ788" s="565">
        <v>5.0027397260274</v>
      </c>
      <c r="AK788" s="566">
        <v>5.0700000000000002E-2</v>
      </c>
      <c r="AL788" s="567">
        <f t="shared" si="26"/>
        <v>1.7205479452054795</v>
      </c>
      <c r="AM788" s="567">
        <v>5.0027397260274</v>
      </c>
      <c r="AN788" s="568">
        <v>5.0700000000000002E-2</v>
      </c>
      <c r="AO788" s="562" t="s">
        <v>977</v>
      </c>
      <c r="AP788" s="562" t="s">
        <v>978</v>
      </c>
    </row>
    <row r="789" spans="1:42" s="562" customFormat="1" ht="12" x14ac:dyDescent="0.25">
      <c r="A789" s="562" t="s">
        <v>2214</v>
      </c>
      <c r="B789" s="562" t="s">
        <v>2212</v>
      </c>
      <c r="C789" s="562">
        <v>6</v>
      </c>
      <c r="D789" s="562" t="s">
        <v>30</v>
      </c>
      <c r="E789" s="562" t="s">
        <v>958</v>
      </c>
      <c r="F789" s="562" t="s">
        <v>959</v>
      </c>
      <c r="G789" s="562" t="s">
        <v>1207</v>
      </c>
      <c r="H789" s="562" t="s">
        <v>974</v>
      </c>
      <c r="I789" s="562" t="s">
        <v>1208</v>
      </c>
      <c r="J789" s="562" t="s">
        <v>4998</v>
      </c>
      <c r="K789" s="562" t="s">
        <v>1209</v>
      </c>
      <c r="L789" s="562" t="s">
        <v>964</v>
      </c>
      <c r="M789" s="562" t="s">
        <v>970</v>
      </c>
      <c r="N789" s="562">
        <v>1</v>
      </c>
      <c r="O789" s="562">
        <v>1</v>
      </c>
      <c r="P789" s="562">
        <v>1</v>
      </c>
      <c r="Q789" s="562">
        <v>1</v>
      </c>
      <c r="R789" s="562">
        <v>1</v>
      </c>
      <c r="S789" s="562">
        <v>1</v>
      </c>
      <c r="T789" s="562">
        <v>0</v>
      </c>
      <c r="U789" s="562">
        <v>0</v>
      </c>
      <c r="V789" s="562">
        <v>0</v>
      </c>
      <c r="W789" s="563">
        <v>5450420</v>
      </c>
      <c r="X789" s="563">
        <v>0</v>
      </c>
      <c r="Y789" s="563">
        <v>0</v>
      </c>
      <c r="Z789" s="563">
        <v>24345.21</v>
      </c>
      <c r="AA789" s="563">
        <v>0</v>
      </c>
      <c r="AB789" s="563">
        <v>0</v>
      </c>
      <c r="AC789" s="563">
        <v>0</v>
      </c>
      <c r="AD789" s="563"/>
      <c r="AE789" s="563">
        <v>5450420</v>
      </c>
      <c r="AF789" s="564">
        <v>44883</v>
      </c>
      <c r="AG789" s="564">
        <v>47075</v>
      </c>
      <c r="AH789" s="563">
        <v>5450420</v>
      </c>
      <c r="AI789" s="565">
        <f t="shared" si="25"/>
        <v>2.7232876712328768</v>
      </c>
      <c r="AJ789" s="565">
        <v>6.0054794520547903</v>
      </c>
      <c r="AK789" s="566">
        <v>5.3600000000000002E-2</v>
      </c>
      <c r="AL789" s="567">
        <f t="shared" si="26"/>
        <v>2.7232876712328768</v>
      </c>
      <c r="AM789" s="567">
        <v>6.0054794520547903</v>
      </c>
      <c r="AN789" s="568">
        <v>5.3600000000000002E-2</v>
      </c>
      <c r="AO789" s="562" t="s">
        <v>977</v>
      </c>
      <c r="AP789" s="562" t="s">
        <v>978</v>
      </c>
    </row>
    <row r="790" spans="1:42" s="562" customFormat="1" ht="12" x14ac:dyDescent="0.25">
      <c r="A790" s="562" t="s">
        <v>2215</v>
      </c>
      <c r="B790" s="562" t="s">
        <v>2212</v>
      </c>
      <c r="C790" s="562">
        <v>7</v>
      </c>
      <c r="D790" s="562" t="s">
        <v>30</v>
      </c>
      <c r="E790" s="562" t="s">
        <v>958</v>
      </c>
      <c r="F790" s="562" t="s">
        <v>959</v>
      </c>
      <c r="G790" s="562" t="s">
        <v>1207</v>
      </c>
      <c r="H790" s="562" t="s">
        <v>974</v>
      </c>
      <c r="I790" s="562" t="s">
        <v>1208</v>
      </c>
      <c r="J790" s="562" t="s">
        <v>4998</v>
      </c>
      <c r="K790" s="562" t="s">
        <v>1209</v>
      </c>
      <c r="L790" s="562" t="s">
        <v>964</v>
      </c>
      <c r="M790" s="562" t="s">
        <v>970</v>
      </c>
      <c r="N790" s="562">
        <v>1</v>
      </c>
      <c r="O790" s="562">
        <v>1</v>
      </c>
      <c r="P790" s="562">
        <v>1</v>
      </c>
      <c r="Q790" s="562">
        <v>1</v>
      </c>
      <c r="R790" s="562">
        <v>1</v>
      </c>
      <c r="S790" s="562">
        <v>1</v>
      </c>
      <c r="T790" s="562">
        <v>0</v>
      </c>
      <c r="U790" s="562">
        <v>0</v>
      </c>
      <c r="V790" s="562">
        <v>0</v>
      </c>
      <c r="W790" s="563">
        <v>9514340</v>
      </c>
      <c r="X790" s="563">
        <v>0</v>
      </c>
      <c r="Y790" s="563">
        <v>0</v>
      </c>
      <c r="Z790" s="563">
        <v>44717.4</v>
      </c>
      <c r="AA790" s="563">
        <v>0</v>
      </c>
      <c r="AB790" s="563">
        <v>0</v>
      </c>
      <c r="AC790" s="563">
        <v>0</v>
      </c>
      <c r="AD790" s="563"/>
      <c r="AE790" s="563">
        <v>9514340</v>
      </c>
      <c r="AF790" s="564">
        <v>44883</v>
      </c>
      <c r="AG790" s="564">
        <v>47440</v>
      </c>
      <c r="AH790" s="563">
        <v>9514340</v>
      </c>
      <c r="AI790" s="565">
        <f t="shared" si="25"/>
        <v>3.7232876712328768</v>
      </c>
      <c r="AJ790" s="565">
        <v>7.0054794520547903</v>
      </c>
      <c r="AK790" s="566">
        <v>5.6399999999999999E-2</v>
      </c>
      <c r="AL790" s="567">
        <f t="shared" si="26"/>
        <v>3.7232876712328768</v>
      </c>
      <c r="AM790" s="567">
        <v>7.0054794520547903</v>
      </c>
      <c r="AN790" s="568">
        <v>5.6399999999999999E-2</v>
      </c>
      <c r="AO790" s="562" t="s">
        <v>977</v>
      </c>
      <c r="AP790" s="562" t="s">
        <v>978</v>
      </c>
    </row>
    <row r="791" spans="1:42" s="562" customFormat="1" ht="12" x14ac:dyDescent="0.25">
      <c r="A791" s="562" t="s">
        <v>2216</v>
      </c>
      <c r="B791" s="562" t="s">
        <v>2212</v>
      </c>
      <c r="C791" s="562">
        <v>8</v>
      </c>
      <c r="D791" s="562" t="s">
        <v>30</v>
      </c>
      <c r="E791" s="562" t="s">
        <v>958</v>
      </c>
      <c r="F791" s="562" t="s">
        <v>959</v>
      </c>
      <c r="G791" s="562" t="s">
        <v>1207</v>
      </c>
      <c r="H791" s="562" t="s">
        <v>974</v>
      </c>
      <c r="I791" s="562" t="s">
        <v>1208</v>
      </c>
      <c r="J791" s="562" t="s">
        <v>4998</v>
      </c>
      <c r="K791" s="562" t="s">
        <v>1209</v>
      </c>
      <c r="L791" s="562" t="s">
        <v>964</v>
      </c>
      <c r="M791" s="562" t="s">
        <v>970</v>
      </c>
      <c r="N791" s="562">
        <v>1</v>
      </c>
      <c r="O791" s="562">
        <v>1</v>
      </c>
      <c r="P791" s="562">
        <v>1</v>
      </c>
      <c r="Q791" s="562">
        <v>1</v>
      </c>
      <c r="R791" s="562">
        <v>1</v>
      </c>
      <c r="S791" s="562">
        <v>1</v>
      </c>
      <c r="T791" s="562">
        <v>0</v>
      </c>
      <c r="U791" s="562">
        <v>0</v>
      </c>
      <c r="V791" s="562">
        <v>0</v>
      </c>
      <c r="W791" s="563">
        <v>2490390</v>
      </c>
      <c r="X791" s="563">
        <v>0</v>
      </c>
      <c r="Y791" s="563">
        <v>0</v>
      </c>
      <c r="Z791" s="563">
        <v>12306.68</v>
      </c>
      <c r="AA791" s="563">
        <v>0</v>
      </c>
      <c r="AB791" s="563">
        <v>0</v>
      </c>
      <c r="AC791" s="563">
        <v>0</v>
      </c>
      <c r="AD791" s="563"/>
      <c r="AE791" s="563">
        <v>2490390</v>
      </c>
      <c r="AF791" s="564">
        <v>44883</v>
      </c>
      <c r="AG791" s="564">
        <v>47805</v>
      </c>
      <c r="AH791" s="563">
        <v>2490390</v>
      </c>
      <c r="AI791" s="565">
        <f t="shared" si="25"/>
        <v>4.7232876712328764</v>
      </c>
      <c r="AJ791" s="565">
        <v>8.0054794520547894</v>
      </c>
      <c r="AK791" s="566">
        <v>5.9299999999999999E-2</v>
      </c>
      <c r="AL791" s="567">
        <f t="shared" si="26"/>
        <v>4.7232876712328764</v>
      </c>
      <c r="AM791" s="567">
        <v>8.0054794520547894</v>
      </c>
      <c r="AN791" s="568">
        <v>5.9299999999999999E-2</v>
      </c>
      <c r="AO791" s="562" t="s">
        <v>977</v>
      </c>
      <c r="AP791" s="562" t="s">
        <v>978</v>
      </c>
    </row>
    <row r="792" spans="1:42" s="562" customFormat="1" ht="12" x14ac:dyDescent="0.25">
      <c r="A792" s="562" t="s">
        <v>2217</v>
      </c>
      <c r="B792" s="562" t="s">
        <v>2212</v>
      </c>
      <c r="C792" s="562">
        <v>9</v>
      </c>
      <c r="D792" s="562" t="s">
        <v>30</v>
      </c>
      <c r="E792" s="562" t="s">
        <v>958</v>
      </c>
      <c r="F792" s="562" t="s">
        <v>959</v>
      </c>
      <c r="G792" s="562" t="s">
        <v>1207</v>
      </c>
      <c r="H792" s="562" t="s">
        <v>974</v>
      </c>
      <c r="I792" s="562" t="s">
        <v>1208</v>
      </c>
      <c r="J792" s="562" t="s">
        <v>4998</v>
      </c>
      <c r="K792" s="562" t="s">
        <v>1209</v>
      </c>
      <c r="L792" s="562" t="s">
        <v>964</v>
      </c>
      <c r="M792" s="562" t="s">
        <v>970</v>
      </c>
      <c r="N792" s="562">
        <v>1</v>
      </c>
      <c r="O792" s="562">
        <v>1</v>
      </c>
      <c r="P792" s="562">
        <v>1</v>
      </c>
      <c r="Q792" s="562">
        <v>1</v>
      </c>
      <c r="R792" s="562">
        <v>1</v>
      </c>
      <c r="S792" s="562">
        <v>1</v>
      </c>
      <c r="T792" s="562">
        <v>0</v>
      </c>
      <c r="U792" s="562">
        <v>0</v>
      </c>
      <c r="V792" s="562">
        <v>0</v>
      </c>
      <c r="W792" s="563">
        <v>106200</v>
      </c>
      <c r="X792" s="563">
        <v>0</v>
      </c>
      <c r="Y792" s="563">
        <v>0</v>
      </c>
      <c r="Z792" s="563">
        <v>549.58000000000004</v>
      </c>
      <c r="AA792" s="563">
        <v>0</v>
      </c>
      <c r="AB792" s="563">
        <v>0</v>
      </c>
      <c r="AC792" s="563">
        <v>0</v>
      </c>
      <c r="AD792" s="563"/>
      <c r="AE792" s="563">
        <v>106200</v>
      </c>
      <c r="AF792" s="564">
        <v>44883</v>
      </c>
      <c r="AG792" s="564">
        <v>48170</v>
      </c>
      <c r="AH792" s="563">
        <v>106200</v>
      </c>
      <c r="AI792" s="565">
        <f t="shared" si="25"/>
        <v>5.7232876712328764</v>
      </c>
      <c r="AJ792" s="565">
        <v>9.0054794520547894</v>
      </c>
      <c r="AK792" s="566">
        <v>6.2100000000000002E-2</v>
      </c>
      <c r="AL792" s="567">
        <f t="shared" si="26"/>
        <v>5.7232876712328764</v>
      </c>
      <c r="AM792" s="567">
        <v>9.0054794520547894</v>
      </c>
      <c r="AN792" s="568">
        <v>6.2100000000000002E-2</v>
      </c>
      <c r="AO792" s="562" t="s">
        <v>977</v>
      </c>
      <c r="AP792" s="562" t="s">
        <v>978</v>
      </c>
    </row>
    <row r="793" spans="1:42" s="562" customFormat="1" ht="12" x14ac:dyDescent="0.25">
      <c r="A793" s="562" t="s">
        <v>2218</v>
      </c>
      <c r="B793" s="562" t="s">
        <v>2219</v>
      </c>
      <c r="C793" s="562">
        <v>1</v>
      </c>
      <c r="D793" s="562" t="s">
        <v>30</v>
      </c>
      <c r="E793" s="562" t="s">
        <v>958</v>
      </c>
      <c r="F793" s="562" t="s">
        <v>959</v>
      </c>
      <c r="G793" s="562" t="s">
        <v>1659</v>
      </c>
      <c r="H793" s="562" t="s">
        <v>1660</v>
      </c>
      <c r="I793" s="562" t="s">
        <v>1661</v>
      </c>
      <c r="J793" s="562" t="s">
        <v>1662</v>
      </c>
      <c r="K793" s="562" t="s">
        <v>1663</v>
      </c>
      <c r="L793" s="562" t="s">
        <v>964</v>
      </c>
      <c r="M793" s="562" t="s">
        <v>970</v>
      </c>
      <c r="N793" s="562">
        <v>1</v>
      </c>
      <c r="O793" s="562">
        <v>1</v>
      </c>
      <c r="P793" s="562">
        <v>1</v>
      </c>
      <c r="Q793" s="562">
        <v>0</v>
      </c>
      <c r="R793" s="562">
        <v>0</v>
      </c>
      <c r="S793" s="562">
        <v>1</v>
      </c>
      <c r="T793" s="562">
        <v>1</v>
      </c>
      <c r="U793" s="562">
        <v>1</v>
      </c>
      <c r="V793" s="562">
        <v>0</v>
      </c>
      <c r="W793" s="563">
        <v>200000000</v>
      </c>
      <c r="X793" s="563">
        <v>0</v>
      </c>
      <c r="Y793" s="563">
        <v>0</v>
      </c>
      <c r="Z793" s="563">
        <v>0</v>
      </c>
      <c r="AA793" s="563">
        <v>0</v>
      </c>
      <c r="AB793" s="563">
        <v>0</v>
      </c>
      <c r="AC793" s="563">
        <v>0</v>
      </c>
      <c r="AD793" s="563"/>
      <c r="AE793" s="563">
        <v>200000000</v>
      </c>
      <c r="AF793" s="564">
        <v>44685</v>
      </c>
      <c r="AG793" s="564">
        <v>46511</v>
      </c>
      <c r="AH793" s="563">
        <v>200000000</v>
      </c>
      <c r="AI793" s="565">
        <f t="shared" si="25"/>
        <v>1.178082191780822</v>
      </c>
      <c r="AJ793" s="565">
        <v>5.0027397260274</v>
      </c>
      <c r="AK793" s="566">
        <v>7.1294999999999997E-2</v>
      </c>
      <c r="AL793" s="567">
        <f t="shared" si="26"/>
        <v>1.178082191780822</v>
      </c>
      <c r="AM793" s="567">
        <v>5.0027397260274</v>
      </c>
      <c r="AN793" s="568">
        <v>7.1294999999999997E-2</v>
      </c>
      <c r="AO793" s="562" t="s">
        <v>977</v>
      </c>
      <c r="AP793" s="562" t="s">
        <v>978</v>
      </c>
    </row>
    <row r="794" spans="1:42" s="562" customFormat="1" ht="12" x14ac:dyDescent="0.25">
      <c r="A794" s="562" t="s">
        <v>2220</v>
      </c>
      <c r="B794" s="562" t="s">
        <v>2221</v>
      </c>
      <c r="C794" s="562">
        <v>1</v>
      </c>
      <c r="D794" s="562" t="s">
        <v>30</v>
      </c>
      <c r="E794" s="562" t="s">
        <v>958</v>
      </c>
      <c r="F794" s="562" t="s">
        <v>959</v>
      </c>
      <c r="G794" s="562" t="s">
        <v>1659</v>
      </c>
      <c r="H794" s="562" t="s">
        <v>1660</v>
      </c>
      <c r="I794" s="562" t="s">
        <v>1661</v>
      </c>
      <c r="J794" s="562" t="s">
        <v>1662</v>
      </c>
      <c r="K794" s="562" t="s">
        <v>1663</v>
      </c>
      <c r="L794" s="562" t="s">
        <v>964</v>
      </c>
      <c r="M794" s="562" t="s">
        <v>970</v>
      </c>
      <c r="N794" s="562">
        <v>1</v>
      </c>
      <c r="O794" s="562">
        <v>1</v>
      </c>
      <c r="P794" s="562">
        <v>1</v>
      </c>
      <c r="Q794" s="562">
        <v>0</v>
      </c>
      <c r="R794" s="562">
        <v>0</v>
      </c>
      <c r="S794" s="562">
        <v>1</v>
      </c>
      <c r="T794" s="562">
        <v>1</v>
      </c>
      <c r="U794" s="562">
        <v>1</v>
      </c>
      <c r="V794" s="562">
        <v>0</v>
      </c>
      <c r="W794" s="563">
        <v>450000000</v>
      </c>
      <c r="X794" s="563">
        <v>0</v>
      </c>
      <c r="Y794" s="563">
        <v>0</v>
      </c>
      <c r="Z794" s="563">
        <v>0</v>
      </c>
      <c r="AA794" s="563">
        <v>0</v>
      </c>
      <c r="AB794" s="563">
        <v>0</v>
      </c>
      <c r="AC794" s="563">
        <v>0</v>
      </c>
      <c r="AD794" s="563"/>
      <c r="AE794" s="563">
        <v>450000000</v>
      </c>
      <c r="AF794" s="564">
        <v>44698</v>
      </c>
      <c r="AG794" s="564">
        <v>48351</v>
      </c>
      <c r="AH794" s="563">
        <v>450000000</v>
      </c>
      <c r="AI794" s="565">
        <f t="shared" si="25"/>
        <v>6.2191780821917808</v>
      </c>
      <c r="AJ794" s="565">
        <v>10.0082191780822</v>
      </c>
      <c r="AK794" s="566">
        <v>7.8262999999999999E-2</v>
      </c>
      <c r="AL794" s="567">
        <f t="shared" si="26"/>
        <v>6.2191780821917808</v>
      </c>
      <c r="AM794" s="567">
        <v>10.0082191780822</v>
      </c>
      <c r="AN794" s="568">
        <v>7.8262999999999999E-2</v>
      </c>
      <c r="AO794" s="562" t="s">
        <v>977</v>
      </c>
      <c r="AP794" s="562" t="s">
        <v>978</v>
      </c>
    </row>
    <row r="795" spans="1:42" s="562" customFormat="1" ht="12" x14ac:dyDescent="0.25">
      <c r="A795" s="562" t="s">
        <v>2222</v>
      </c>
      <c r="B795" s="562" t="s">
        <v>2223</v>
      </c>
      <c r="C795" s="562">
        <v>1</v>
      </c>
      <c r="D795" s="562" t="s">
        <v>30</v>
      </c>
      <c r="E795" s="562" t="s">
        <v>958</v>
      </c>
      <c r="F795" s="562" t="s">
        <v>959</v>
      </c>
      <c r="G795" s="562" t="s">
        <v>973</v>
      </c>
      <c r="H795" s="562" t="s">
        <v>974</v>
      </c>
      <c r="I795" s="562" t="s">
        <v>975</v>
      </c>
      <c r="J795" s="562" t="s">
        <v>4998</v>
      </c>
      <c r="K795" s="562" t="s">
        <v>976</v>
      </c>
      <c r="L795" s="562" t="s">
        <v>964</v>
      </c>
      <c r="M795" s="562" t="s">
        <v>970</v>
      </c>
      <c r="N795" s="562">
        <v>1</v>
      </c>
      <c r="O795" s="562">
        <v>1</v>
      </c>
      <c r="P795" s="562">
        <v>1</v>
      </c>
      <c r="Q795" s="562">
        <v>1</v>
      </c>
      <c r="R795" s="562">
        <v>1</v>
      </c>
      <c r="S795" s="562">
        <v>1</v>
      </c>
      <c r="T795" s="562">
        <v>0</v>
      </c>
      <c r="U795" s="562">
        <v>0</v>
      </c>
      <c r="V795" s="562">
        <v>0</v>
      </c>
      <c r="W795" s="563">
        <v>3970530.87</v>
      </c>
      <c r="X795" s="563">
        <v>0</v>
      </c>
      <c r="Y795" s="563">
        <v>0</v>
      </c>
      <c r="Z795" s="563">
        <v>0</v>
      </c>
      <c r="AA795" s="563">
        <v>0</v>
      </c>
      <c r="AB795" s="563">
        <v>0</v>
      </c>
      <c r="AC795" s="563">
        <v>0</v>
      </c>
      <c r="AD795" s="563"/>
      <c r="AE795" s="563">
        <v>3970530.87</v>
      </c>
      <c r="AF795" s="564">
        <v>44685</v>
      </c>
      <c r="AG795" s="564">
        <v>46511</v>
      </c>
      <c r="AH795" s="563">
        <v>3970530.87</v>
      </c>
      <c r="AI795" s="565">
        <f t="shared" si="25"/>
        <v>1.178082191780822</v>
      </c>
      <c r="AJ795" s="565">
        <v>5.0027397260274</v>
      </c>
      <c r="AK795" s="566">
        <v>7.1294999999999997E-2</v>
      </c>
      <c r="AL795" s="567">
        <f t="shared" si="26"/>
        <v>1.178082191780822</v>
      </c>
      <c r="AM795" s="567">
        <v>5.0027397260274</v>
      </c>
      <c r="AN795" s="568">
        <v>7.1294999999999997E-2</v>
      </c>
      <c r="AO795" s="562" t="s">
        <v>977</v>
      </c>
      <c r="AP795" s="562" t="s">
        <v>978</v>
      </c>
    </row>
    <row r="796" spans="1:42" s="562" customFormat="1" ht="12" x14ac:dyDescent="0.25">
      <c r="A796" s="562" t="s">
        <v>2224</v>
      </c>
      <c r="B796" s="562" t="s">
        <v>2225</v>
      </c>
      <c r="C796" s="562">
        <v>1</v>
      </c>
      <c r="D796" s="562" t="s">
        <v>30</v>
      </c>
      <c r="E796" s="562" t="s">
        <v>958</v>
      </c>
      <c r="F796" s="562" t="s">
        <v>959</v>
      </c>
      <c r="G796" s="562" t="s">
        <v>973</v>
      </c>
      <c r="H796" s="562" t="s">
        <v>974</v>
      </c>
      <c r="I796" s="562" t="s">
        <v>975</v>
      </c>
      <c r="J796" s="562" t="s">
        <v>4998</v>
      </c>
      <c r="K796" s="562" t="s">
        <v>976</v>
      </c>
      <c r="L796" s="562" t="s">
        <v>964</v>
      </c>
      <c r="M796" s="562" t="s">
        <v>970</v>
      </c>
      <c r="N796" s="562">
        <v>1</v>
      </c>
      <c r="O796" s="562">
        <v>1</v>
      </c>
      <c r="P796" s="562">
        <v>1</v>
      </c>
      <c r="Q796" s="562">
        <v>1</v>
      </c>
      <c r="R796" s="562">
        <v>1</v>
      </c>
      <c r="S796" s="562">
        <v>1</v>
      </c>
      <c r="T796" s="562">
        <v>0</v>
      </c>
      <c r="U796" s="562">
        <v>0</v>
      </c>
      <c r="V796" s="562">
        <v>0</v>
      </c>
      <c r="W796" s="563">
        <v>3970530.87</v>
      </c>
      <c r="X796" s="563">
        <v>0</v>
      </c>
      <c r="Y796" s="563">
        <v>0</v>
      </c>
      <c r="Z796" s="563">
        <v>0</v>
      </c>
      <c r="AA796" s="563">
        <v>0</v>
      </c>
      <c r="AB796" s="563">
        <v>0</v>
      </c>
      <c r="AC796" s="563">
        <v>0</v>
      </c>
      <c r="AD796" s="563"/>
      <c r="AE796" s="563">
        <v>3970530.87</v>
      </c>
      <c r="AF796" s="564">
        <v>44685</v>
      </c>
      <c r="AG796" s="564">
        <v>46511</v>
      </c>
      <c r="AH796" s="563">
        <v>3970530.87</v>
      </c>
      <c r="AI796" s="565">
        <f t="shared" si="25"/>
        <v>1.178082191780822</v>
      </c>
      <c r="AJ796" s="565">
        <v>5.0027397260274</v>
      </c>
      <c r="AK796" s="566">
        <v>7.1294999999999997E-2</v>
      </c>
      <c r="AL796" s="567">
        <f t="shared" si="26"/>
        <v>1.178082191780822</v>
      </c>
      <c r="AM796" s="567">
        <v>5.0027397260274</v>
      </c>
      <c r="AN796" s="568">
        <v>7.1294999999999997E-2</v>
      </c>
      <c r="AO796" s="562" t="s">
        <v>977</v>
      </c>
      <c r="AP796" s="562" t="s">
        <v>978</v>
      </c>
    </row>
    <row r="797" spans="1:42" s="562" customFormat="1" ht="12" x14ac:dyDescent="0.25">
      <c r="A797" s="562" t="s">
        <v>2226</v>
      </c>
      <c r="B797" s="562" t="s">
        <v>2227</v>
      </c>
      <c r="C797" s="562">
        <v>1</v>
      </c>
      <c r="D797" s="562" t="s">
        <v>30</v>
      </c>
      <c r="E797" s="562" t="s">
        <v>958</v>
      </c>
      <c r="F797" s="562" t="s">
        <v>959</v>
      </c>
      <c r="G797" s="562" t="s">
        <v>973</v>
      </c>
      <c r="H797" s="562" t="s">
        <v>974</v>
      </c>
      <c r="I797" s="562" t="s">
        <v>975</v>
      </c>
      <c r="J797" s="562" t="s">
        <v>4998</v>
      </c>
      <c r="K797" s="562" t="s">
        <v>976</v>
      </c>
      <c r="L797" s="562" t="s">
        <v>964</v>
      </c>
      <c r="M797" s="562" t="s">
        <v>970</v>
      </c>
      <c r="N797" s="562">
        <v>1</v>
      </c>
      <c r="O797" s="562">
        <v>1</v>
      </c>
      <c r="P797" s="562">
        <v>1</v>
      </c>
      <c r="Q797" s="562">
        <v>1</v>
      </c>
      <c r="R797" s="562">
        <v>1</v>
      </c>
      <c r="S797" s="562">
        <v>1</v>
      </c>
      <c r="T797" s="562">
        <v>0</v>
      </c>
      <c r="U797" s="562">
        <v>0</v>
      </c>
      <c r="V797" s="562">
        <v>0</v>
      </c>
      <c r="W797" s="563">
        <v>3970530.87</v>
      </c>
      <c r="X797" s="563">
        <v>0</v>
      </c>
      <c r="Y797" s="563">
        <v>0</v>
      </c>
      <c r="Z797" s="563">
        <v>0</v>
      </c>
      <c r="AA797" s="563">
        <v>0</v>
      </c>
      <c r="AB797" s="563">
        <v>0</v>
      </c>
      <c r="AC797" s="563">
        <v>0</v>
      </c>
      <c r="AD797" s="563"/>
      <c r="AE797" s="563">
        <v>3970530.87</v>
      </c>
      <c r="AF797" s="564">
        <v>44685</v>
      </c>
      <c r="AG797" s="564">
        <v>46511</v>
      </c>
      <c r="AH797" s="563">
        <v>3970530.87</v>
      </c>
      <c r="AI797" s="565">
        <f t="shared" si="25"/>
        <v>1.178082191780822</v>
      </c>
      <c r="AJ797" s="565">
        <v>5.0027397260274</v>
      </c>
      <c r="AK797" s="566">
        <v>7.1294999999999997E-2</v>
      </c>
      <c r="AL797" s="567">
        <f t="shared" si="26"/>
        <v>1.178082191780822</v>
      </c>
      <c r="AM797" s="567">
        <v>5.0027397260274</v>
      </c>
      <c r="AN797" s="568">
        <v>7.1294999999999997E-2</v>
      </c>
      <c r="AO797" s="562" t="s">
        <v>977</v>
      </c>
      <c r="AP797" s="562" t="s">
        <v>978</v>
      </c>
    </row>
    <row r="798" spans="1:42" s="562" customFormat="1" ht="12" x14ac:dyDescent="0.25">
      <c r="A798" s="562" t="s">
        <v>2228</v>
      </c>
      <c r="B798" s="562" t="s">
        <v>2229</v>
      </c>
      <c r="C798" s="562">
        <v>1</v>
      </c>
      <c r="D798" s="562" t="s">
        <v>30</v>
      </c>
      <c r="E798" s="562" t="s">
        <v>958</v>
      </c>
      <c r="F798" s="562" t="s">
        <v>959</v>
      </c>
      <c r="G798" s="562" t="s">
        <v>973</v>
      </c>
      <c r="H798" s="562" t="s">
        <v>974</v>
      </c>
      <c r="I798" s="562" t="s">
        <v>975</v>
      </c>
      <c r="J798" s="562" t="s">
        <v>4998</v>
      </c>
      <c r="K798" s="562" t="s">
        <v>976</v>
      </c>
      <c r="L798" s="562" t="s">
        <v>964</v>
      </c>
      <c r="M798" s="562" t="s">
        <v>970</v>
      </c>
      <c r="N798" s="562">
        <v>1</v>
      </c>
      <c r="O798" s="562">
        <v>1</v>
      </c>
      <c r="P798" s="562">
        <v>1</v>
      </c>
      <c r="Q798" s="562">
        <v>1</v>
      </c>
      <c r="R798" s="562">
        <v>1</v>
      </c>
      <c r="S798" s="562">
        <v>1</v>
      </c>
      <c r="T798" s="562">
        <v>0</v>
      </c>
      <c r="U798" s="562">
        <v>0</v>
      </c>
      <c r="V798" s="562">
        <v>0</v>
      </c>
      <c r="W798" s="563">
        <v>3970530.87</v>
      </c>
      <c r="X798" s="563">
        <v>0</v>
      </c>
      <c r="Y798" s="563">
        <v>0</v>
      </c>
      <c r="Z798" s="563">
        <v>0</v>
      </c>
      <c r="AA798" s="563">
        <v>0</v>
      </c>
      <c r="AB798" s="563">
        <v>0</v>
      </c>
      <c r="AC798" s="563">
        <v>0</v>
      </c>
      <c r="AD798" s="563"/>
      <c r="AE798" s="563">
        <v>3970530.87</v>
      </c>
      <c r="AF798" s="564">
        <v>44685</v>
      </c>
      <c r="AG798" s="564">
        <v>46511</v>
      </c>
      <c r="AH798" s="563">
        <v>3970530.87</v>
      </c>
      <c r="AI798" s="565">
        <f t="shared" si="25"/>
        <v>1.178082191780822</v>
      </c>
      <c r="AJ798" s="565">
        <v>5.0027397260274</v>
      </c>
      <c r="AK798" s="566">
        <v>7.1294999999999997E-2</v>
      </c>
      <c r="AL798" s="567">
        <f t="shared" si="26"/>
        <v>1.178082191780822</v>
      </c>
      <c r="AM798" s="567">
        <v>5.0027397260274</v>
      </c>
      <c r="AN798" s="568">
        <v>7.1294999999999997E-2</v>
      </c>
      <c r="AO798" s="562" t="s">
        <v>977</v>
      </c>
      <c r="AP798" s="562" t="s">
        <v>978</v>
      </c>
    </row>
    <row r="799" spans="1:42" s="562" customFormat="1" ht="12" x14ac:dyDescent="0.25">
      <c r="A799" s="562" t="s">
        <v>2230</v>
      </c>
      <c r="B799" s="562" t="s">
        <v>2231</v>
      </c>
      <c r="C799" s="562">
        <v>1</v>
      </c>
      <c r="D799" s="562" t="s">
        <v>30</v>
      </c>
      <c r="E799" s="562" t="s">
        <v>958</v>
      </c>
      <c r="F799" s="562" t="s">
        <v>959</v>
      </c>
      <c r="G799" s="562" t="s">
        <v>973</v>
      </c>
      <c r="H799" s="562" t="s">
        <v>974</v>
      </c>
      <c r="I799" s="562" t="s">
        <v>975</v>
      </c>
      <c r="J799" s="562" t="s">
        <v>4998</v>
      </c>
      <c r="K799" s="562" t="s">
        <v>976</v>
      </c>
      <c r="L799" s="562" t="s">
        <v>964</v>
      </c>
      <c r="M799" s="562" t="s">
        <v>970</v>
      </c>
      <c r="N799" s="562">
        <v>1</v>
      </c>
      <c r="O799" s="562">
        <v>1</v>
      </c>
      <c r="P799" s="562">
        <v>1</v>
      </c>
      <c r="Q799" s="562">
        <v>1</v>
      </c>
      <c r="R799" s="562">
        <v>1</v>
      </c>
      <c r="S799" s="562">
        <v>1</v>
      </c>
      <c r="T799" s="562">
        <v>0</v>
      </c>
      <c r="U799" s="562">
        <v>0</v>
      </c>
      <c r="V799" s="562">
        <v>0</v>
      </c>
      <c r="W799" s="563">
        <v>1985265.44</v>
      </c>
      <c r="X799" s="563">
        <v>0</v>
      </c>
      <c r="Y799" s="563">
        <v>0</v>
      </c>
      <c r="Z799" s="563">
        <v>0</v>
      </c>
      <c r="AA799" s="563">
        <v>0</v>
      </c>
      <c r="AB799" s="563">
        <v>0</v>
      </c>
      <c r="AC799" s="563">
        <v>0</v>
      </c>
      <c r="AD799" s="563"/>
      <c r="AE799" s="563">
        <v>1985265.44</v>
      </c>
      <c r="AF799" s="564">
        <v>44685</v>
      </c>
      <c r="AG799" s="564">
        <v>46511</v>
      </c>
      <c r="AH799" s="563">
        <v>1985265.44</v>
      </c>
      <c r="AI799" s="565">
        <f t="shared" si="25"/>
        <v>1.178082191780822</v>
      </c>
      <c r="AJ799" s="565">
        <v>5.0027397260274</v>
      </c>
      <c r="AK799" s="566">
        <v>7.1294999999999997E-2</v>
      </c>
      <c r="AL799" s="567">
        <f t="shared" si="26"/>
        <v>1.178082191780822</v>
      </c>
      <c r="AM799" s="567">
        <v>5.0027397260274</v>
      </c>
      <c r="AN799" s="568">
        <v>7.1294999999999997E-2</v>
      </c>
      <c r="AO799" s="562" t="s">
        <v>977</v>
      </c>
      <c r="AP799" s="562" t="s">
        <v>978</v>
      </c>
    </row>
    <row r="800" spans="1:42" s="562" customFormat="1" ht="12" x14ac:dyDescent="0.25">
      <c r="A800" s="562" t="s">
        <v>2232</v>
      </c>
      <c r="B800" s="562" t="s">
        <v>2233</v>
      </c>
      <c r="C800" s="562">
        <v>1</v>
      </c>
      <c r="D800" s="562" t="s">
        <v>30</v>
      </c>
      <c r="E800" s="562" t="s">
        <v>958</v>
      </c>
      <c r="F800" s="562" t="s">
        <v>959</v>
      </c>
      <c r="G800" s="562" t="s">
        <v>973</v>
      </c>
      <c r="H800" s="562" t="s">
        <v>974</v>
      </c>
      <c r="I800" s="562" t="s">
        <v>975</v>
      </c>
      <c r="J800" s="562" t="s">
        <v>4998</v>
      </c>
      <c r="K800" s="562" t="s">
        <v>976</v>
      </c>
      <c r="L800" s="562" t="s">
        <v>964</v>
      </c>
      <c r="M800" s="562" t="s">
        <v>970</v>
      </c>
      <c r="N800" s="562">
        <v>1</v>
      </c>
      <c r="O800" s="562">
        <v>1</v>
      </c>
      <c r="P800" s="562">
        <v>1</v>
      </c>
      <c r="Q800" s="562">
        <v>1</v>
      </c>
      <c r="R800" s="562">
        <v>1</v>
      </c>
      <c r="S800" s="562">
        <v>1</v>
      </c>
      <c r="T800" s="562">
        <v>0</v>
      </c>
      <c r="U800" s="562">
        <v>0</v>
      </c>
      <c r="V800" s="562">
        <v>0</v>
      </c>
      <c r="W800" s="563">
        <v>1985265.44</v>
      </c>
      <c r="X800" s="563">
        <v>0</v>
      </c>
      <c r="Y800" s="563">
        <v>0</v>
      </c>
      <c r="Z800" s="563">
        <v>0</v>
      </c>
      <c r="AA800" s="563">
        <v>0</v>
      </c>
      <c r="AB800" s="563">
        <v>0</v>
      </c>
      <c r="AC800" s="563">
        <v>0</v>
      </c>
      <c r="AD800" s="563"/>
      <c r="AE800" s="563">
        <v>1985265.44</v>
      </c>
      <c r="AF800" s="564">
        <v>44685</v>
      </c>
      <c r="AG800" s="564">
        <v>46511</v>
      </c>
      <c r="AH800" s="563">
        <v>1985265.44</v>
      </c>
      <c r="AI800" s="565">
        <f t="shared" si="25"/>
        <v>1.178082191780822</v>
      </c>
      <c r="AJ800" s="565">
        <v>5.0027397260274</v>
      </c>
      <c r="AK800" s="566">
        <v>7.1294999999999997E-2</v>
      </c>
      <c r="AL800" s="567">
        <f t="shared" si="26"/>
        <v>1.178082191780822</v>
      </c>
      <c r="AM800" s="567">
        <v>5.0027397260274</v>
      </c>
      <c r="AN800" s="568">
        <v>7.1294999999999997E-2</v>
      </c>
      <c r="AO800" s="562" t="s">
        <v>977</v>
      </c>
      <c r="AP800" s="562" t="s">
        <v>978</v>
      </c>
    </row>
    <row r="801" spans="1:42" s="562" customFormat="1" ht="12" x14ac:dyDescent="0.25">
      <c r="A801" s="562" t="s">
        <v>2234</v>
      </c>
      <c r="B801" s="562" t="s">
        <v>2235</v>
      </c>
      <c r="C801" s="562">
        <v>4</v>
      </c>
      <c r="D801" s="562" t="s">
        <v>30</v>
      </c>
      <c r="E801" s="562" t="s">
        <v>958</v>
      </c>
      <c r="F801" s="562" t="s">
        <v>959</v>
      </c>
      <c r="G801" s="562" t="s">
        <v>1207</v>
      </c>
      <c r="H801" s="562" t="s">
        <v>974</v>
      </c>
      <c r="I801" s="562" t="s">
        <v>1208</v>
      </c>
      <c r="J801" s="562" t="s">
        <v>4998</v>
      </c>
      <c r="K801" s="562" t="s">
        <v>1209</v>
      </c>
      <c r="L801" s="562" t="s">
        <v>964</v>
      </c>
      <c r="M801" s="562" t="s">
        <v>970</v>
      </c>
      <c r="N801" s="562">
        <v>1</v>
      </c>
      <c r="O801" s="562">
        <v>1</v>
      </c>
      <c r="P801" s="562">
        <v>1</v>
      </c>
      <c r="Q801" s="562">
        <v>1</v>
      </c>
      <c r="R801" s="562">
        <v>1</v>
      </c>
      <c r="S801" s="562">
        <v>1</v>
      </c>
      <c r="T801" s="562">
        <v>0</v>
      </c>
      <c r="U801" s="562">
        <v>0</v>
      </c>
      <c r="V801" s="562">
        <v>0</v>
      </c>
      <c r="W801" s="563">
        <v>461675</v>
      </c>
      <c r="X801" s="563">
        <v>0</v>
      </c>
      <c r="Y801" s="563">
        <v>0</v>
      </c>
      <c r="Z801" s="563">
        <v>1812.07</v>
      </c>
      <c r="AA801" s="563">
        <v>0</v>
      </c>
      <c r="AB801" s="563">
        <v>0</v>
      </c>
      <c r="AC801" s="563">
        <v>0</v>
      </c>
      <c r="AD801" s="563"/>
      <c r="AE801" s="563">
        <v>461675</v>
      </c>
      <c r="AF801" s="564">
        <v>44910</v>
      </c>
      <c r="AG801" s="564">
        <v>46371</v>
      </c>
      <c r="AH801" s="563">
        <v>461675</v>
      </c>
      <c r="AI801" s="565">
        <f t="shared" si="25"/>
        <v>0.79452054794520544</v>
      </c>
      <c r="AJ801" s="565">
        <v>4.0027397260274</v>
      </c>
      <c r="AK801" s="566">
        <v>4.7100000000000003E-2</v>
      </c>
      <c r="AL801" s="567">
        <f t="shared" si="26"/>
        <v>0.79452054794520544</v>
      </c>
      <c r="AM801" s="567">
        <v>4.0027397260274</v>
      </c>
      <c r="AN801" s="568">
        <v>4.7100000000000003E-2</v>
      </c>
      <c r="AO801" s="562" t="s">
        <v>977</v>
      </c>
      <c r="AP801" s="562" t="s">
        <v>978</v>
      </c>
    </row>
    <row r="802" spans="1:42" s="562" customFormat="1" ht="12" x14ac:dyDescent="0.25">
      <c r="A802" s="562" t="s">
        <v>2236</v>
      </c>
      <c r="B802" s="562" t="s">
        <v>2235</v>
      </c>
      <c r="C802" s="562">
        <v>5</v>
      </c>
      <c r="D802" s="562" t="s">
        <v>30</v>
      </c>
      <c r="E802" s="562" t="s">
        <v>958</v>
      </c>
      <c r="F802" s="562" t="s">
        <v>959</v>
      </c>
      <c r="G802" s="562" t="s">
        <v>1207</v>
      </c>
      <c r="H802" s="562" t="s">
        <v>974</v>
      </c>
      <c r="I802" s="562" t="s">
        <v>1208</v>
      </c>
      <c r="J802" s="562" t="s">
        <v>4998</v>
      </c>
      <c r="K802" s="562" t="s">
        <v>1209</v>
      </c>
      <c r="L802" s="562" t="s">
        <v>964</v>
      </c>
      <c r="M802" s="562" t="s">
        <v>970</v>
      </c>
      <c r="N802" s="562">
        <v>1</v>
      </c>
      <c r="O802" s="562">
        <v>1</v>
      </c>
      <c r="P802" s="562">
        <v>1</v>
      </c>
      <c r="Q802" s="562">
        <v>1</v>
      </c>
      <c r="R802" s="562">
        <v>1</v>
      </c>
      <c r="S802" s="562">
        <v>1</v>
      </c>
      <c r="T802" s="562">
        <v>0</v>
      </c>
      <c r="U802" s="562">
        <v>0</v>
      </c>
      <c r="V802" s="562">
        <v>0</v>
      </c>
      <c r="W802" s="563">
        <v>448842.5</v>
      </c>
      <c r="X802" s="563">
        <v>0</v>
      </c>
      <c r="Y802" s="563">
        <v>0</v>
      </c>
      <c r="Z802" s="563">
        <v>1896.36</v>
      </c>
      <c r="AA802" s="563">
        <v>0</v>
      </c>
      <c r="AB802" s="563">
        <v>0</v>
      </c>
      <c r="AC802" s="563">
        <v>0</v>
      </c>
      <c r="AD802" s="563"/>
      <c r="AE802" s="563">
        <v>448842.5</v>
      </c>
      <c r="AF802" s="564">
        <v>44910</v>
      </c>
      <c r="AG802" s="564">
        <v>46736</v>
      </c>
      <c r="AH802" s="563">
        <v>448842.5</v>
      </c>
      <c r="AI802" s="565">
        <f t="shared" si="25"/>
        <v>1.7945205479452055</v>
      </c>
      <c r="AJ802" s="565">
        <v>5.0027397260274</v>
      </c>
      <c r="AK802" s="566">
        <v>5.0700000000000002E-2</v>
      </c>
      <c r="AL802" s="567">
        <f t="shared" si="26"/>
        <v>1.7945205479452055</v>
      </c>
      <c r="AM802" s="567">
        <v>5.0027397260274</v>
      </c>
      <c r="AN802" s="568">
        <v>5.0700000000000002E-2</v>
      </c>
      <c r="AO802" s="562" t="s">
        <v>977</v>
      </c>
      <c r="AP802" s="562" t="s">
        <v>978</v>
      </c>
    </row>
    <row r="803" spans="1:42" s="562" customFormat="1" ht="12" x14ac:dyDescent="0.25">
      <c r="A803" s="562" t="s">
        <v>2237</v>
      </c>
      <c r="B803" s="562" t="s">
        <v>2235</v>
      </c>
      <c r="C803" s="562">
        <v>6</v>
      </c>
      <c r="D803" s="562" t="s">
        <v>30</v>
      </c>
      <c r="E803" s="562" t="s">
        <v>958</v>
      </c>
      <c r="F803" s="562" t="s">
        <v>959</v>
      </c>
      <c r="G803" s="562" t="s">
        <v>1207</v>
      </c>
      <c r="H803" s="562" t="s">
        <v>974</v>
      </c>
      <c r="I803" s="562" t="s">
        <v>1208</v>
      </c>
      <c r="J803" s="562" t="s">
        <v>4998</v>
      </c>
      <c r="K803" s="562" t="s">
        <v>1209</v>
      </c>
      <c r="L803" s="562" t="s">
        <v>964</v>
      </c>
      <c r="M803" s="562" t="s">
        <v>970</v>
      </c>
      <c r="N803" s="562">
        <v>1</v>
      </c>
      <c r="O803" s="562">
        <v>1</v>
      </c>
      <c r="P803" s="562">
        <v>1</v>
      </c>
      <c r="Q803" s="562">
        <v>1</v>
      </c>
      <c r="R803" s="562">
        <v>1</v>
      </c>
      <c r="S803" s="562">
        <v>1</v>
      </c>
      <c r="T803" s="562">
        <v>0</v>
      </c>
      <c r="U803" s="562">
        <v>0</v>
      </c>
      <c r="V803" s="562">
        <v>0</v>
      </c>
      <c r="W803" s="563">
        <v>409755</v>
      </c>
      <c r="X803" s="563">
        <v>0</v>
      </c>
      <c r="Y803" s="563">
        <v>0</v>
      </c>
      <c r="Z803" s="563">
        <v>1830.24</v>
      </c>
      <c r="AA803" s="563">
        <v>0</v>
      </c>
      <c r="AB803" s="563">
        <v>0</v>
      </c>
      <c r="AC803" s="563">
        <v>0</v>
      </c>
      <c r="AD803" s="563"/>
      <c r="AE803" s="563">
        <v>409755</v>
      </c>
      <c r="AF803" s="564">
        <v>44910</v>
      </c>
      <c r="AG803" s="564">
        <v>47102</v>
      </c>
      <c r="AH803" s="563">
        <v>409755</v>
      </c>
      <c r="AI803" s="565">
        <f t="shared" si="25"/>
        <v>2.7972602739726029</v>
      </c>
      <c r="AJ803" s="565">
        <v>6.0054794520547903</v>
      </c>
      <c r="AK803" s="566">
        <v>5.3600000000000002E-2</v>
      </c>
      <c r="AL803" s="567">
        <f t="shared" si="26"/>
        <v>2.7972602739726029</v>
      </c>
      <c r="AM803" s="567">
        <v>6.0054794520547903</v>
      </c>
      <c r="AN803" s="568">
        <v>5.3600000000000002E-2</v>
      </c>
      <c r="AO803" s="562" t="s">
        <v>977</v>
      </c>
      <c r="AP803" s="562" t="s">
        <v>978</v>
      </c>
    </row>
    <row r="804" spans="1:42" s="562" customFormat="1" ht="12" x14ac:dyDescent="0.25">
      <c r="A804" s="562" t="s">
        <v>2238</v>
      </c>
      <c r="B804" s="562" t="s">
        <v>2235</v>
      </c>
      <c r="C804" s="562">
        <v>7</v>
      </c>
      <c r="D804" s="562" t="s">
        <v>30</v>
      </c>
      <c r="E804" s="562" t="s">
        <v>958</v>
      </c>
      <c r="F804" s="562" t="s">
        <v>959</v>
      </c>
      <c r="G804" s="562" t="s">
        <v>1207</v>
      </c>
      <c r="H804" s="562" t="s">
        <v>974</v>
      </c>
      <c r="I804" s="562" t="s">
        <v>1208</v>
      </c>
      <c r="J804" s="562" t="s">
        <v>4998</v>
      </c>
      <c r="K804" s="562" t="s">
        <v>1209</v>
      </c>
      <c r="L804" s="562" t="s">
        <v>964</v>
      </c>
      <c r="M804" s="562" t="s">
        <v>970</v>
      </c>
      <c r="N804" s="562">
        <v>1</v>
      </c>
      <c r="O804" s="562">
        <v>1</v>
      </c>
      <c r="P804" s="562">
        <v>1</v>
      </c>
      <c r="Q804" s="562">
        <v>1</v>
      </c>
      <c r="R804" s="562">
        <v>1</v>
      </c>
      <c r="S804" s="562">
        <v>1</v>
      </c>
      <c r="T804" s="562">
        <v>0</v>
      </c>
      <c r="U804" s="562">
        <v>0</v>
      </c>
      <c r="V804" s="562">
        <v>0</v>
      </c>
      <c r="W804" s="563">
        <v>704312.5</v>
      </c>
      <c r="X804" s="563">
        <v>0</v>
      </c>
      <c r="Y804" s="563">
        <v>0</v>
      </c>
      <c r="Z804" s="563">
        <v>3310.27</v>
      </c>
      <c r="AA804" s="563">
        <v>0</v>
      </c>
      <c r="AB804" s="563">
        <v>0</v>
      </c>
      <c r="AC804" s="563">
        <v>0</v>
      </c>
      <c r="AD804" s="563"/>
      <c r="AE804" s="563">
        <v>704312.5</v>
      </c>
      <c r="AF804" s="564">
        <v>44910</v>
      </c>
      <c r="AG804" s="564">
        <v>47467</v>
      </c>
      <c r="AH804" s="563">
        <v>704312.5</v>
      </c>
      <c r="AI804" s="565">
        <f t="shared" si="25"/>
        <v>3.7972602739726029</v>
      </c>
      <c r="AJ804" s="565">
        <v>7.0054794520547903</v>
      </c>
      <c r="AK804" s="566">
        <v>5.6399999999999999E-2</v>
      </c>
      <c r="AL804" s="567">
        <f t="shared" si="26"/>
        <v>3.7972602739726029</v>
      </c>
      <c r="AM804" s="567">
        <v>7.0054794520547903</v>
      </c>
      <c r="AN804" s="568">
        <v>5.6399999999999999E-2</v>
      </c>
      <c r="AO804" s="562" t="s">
        <v>977</v>
      </c>
      <c r="AP804" s="562" t="s">
        <v>978</v>
      </c>
    </row>
    <row r="805" spans="1:42" s="562" customFormat="1" ht="12" x14ac:dyDescent="0.25">
      <c r="A805" s="562" t="s">
        <v>2239</v>
      </c>
      <c r="B805" s="562" t="s">
        <v>2235</v>
      </c>
      <c r="C805" s="562">
        <v>8</v>
      </c>
      <c r="D805" s="562" t="s">
        <v>30</v>
      </c>
      <c r="E805" s="562" t="s">
        <v>958</v>
      </c>
      <c r="F805" s="562" t="s">
        <v>959</v>
      </c>
      <c r="G805" s="562" t="s">
        <v>1207</v>
      </c>
      <c r="H805" s="562" t="s">
        <v>974</v>
      </c>
      <c r="I805" s="562" t="s">
        <v>1208</v>
      </c>
      <c r="J805" s="562" t="s">
        <v>4998</v>
      </c>
      <c r="K805" s="562" t="s">
        <v>1209</v>
      </c>
      <c r="L805" s="562" t="s">
        <v>964</v>
      </c>
      <c r="M805" s="562" t="s">
        <v>970</v>
      </c>
      <c r="N805" s="562">
        <v>1</v>
      </c>
      <c r="O805" s="562">
        <v>1</v>
      </c>
      <c r="P805" s="562">
        <v>1</v>
      </c>
      <c r="Q805" s="562">
        <v>1</v>
      </c>
      <c r="R805" s="562">
        <v>1</v>
      </c>
      <c r="S805" s="562">
        <v>1</v>
      </c>
      <c r="T805" s="562">
        <v>0</v>
      </c>
      <c r="U805" s="562">
        <v>0</v>
      </c>
      <c r="V805" s="562">
        <v>0</v>
      </c>
      <c r="W805" s="563">
        <v>2512957.5</v>
      </c>
      <c r="X805" s="563">
        <v>0</v>
      </c>
      <c r="Y805" s="563">
        <v>0</v>
      </c>
      <c r="Z805" s="563">
        <v>12418.2</v>
      </c>
      <c r="AA805" s="563">
        <v>0</v>
      </c>
      <c r="AB805" s="563">
        <v>0</v>
      </c>
      <c r="AC805" s="563">
        <v>0</v>
      </c>
      <c r="AD805" s="563"/>
      <c r="AE805" s="563">
        <v>2512957.5</v>
      </c>
      <c r="AF805" s="564">
        <v>44910</v>
      </c>
      <c r="AG805" s="564">
        <v>47832</v>
      </c>
      <c r="AH805" s="563">
        <v>2512957.5</v>
      </c>
      <c r="AI805" s="565">
        <f t="shared" si="25"/>
        <v>4.7972602739726025</v>
      </c>
      <c r="AJ805" s="565">
        <v>8.0054794520547894</v>
      </c>
      <c r="AK805" s="566">
        <v>5.9299999999999999E-2</v>
      </c>
      <c r="AL805" s="567">
        <f t="shared" si="26"/>
        <v>4.7972602739726025</v>
      </c>
      <c r="AM805" s="567">
        <v>8.0054794520547894</v>
      </c>
      <c r="AN805" s="568">
        <v>5.9299999999999999E-2</v>
      </c>
      <c r="AO805" s="562" t="s">
        <v>977</v>
      </c>
      <c r="AP805" s="562" t="s">
        <v>978</v>
      </c>
    </row>
    <row r="806" spans="1:42" s="562" customFormat="1" ht="12" x14ac:dyDescent="0.25">
      <c r="A806" s="562" t="s">
        <v>2240</v>
      </c>
      <c r="B806" s="562" t="s">
        <v>2235</v>
      </c>
      <c r="C806" s="562">
        <v>9</v>
      </c>
      <c r="D806" s="562" t="s">
        <v>30</v>
      </c>
      <c r="E806" s="562" t="s">
        <v>958</v>
      </c>
      <c r="F806" s="562" t="s">
        <v>959</v>
      </c>
      <c r="G806" s="562" t="s">
        <v>1207</v>
      </c>
      <c r="H806" s="562" t="s">
        <v>974</v>
      </c>
      <c r="I806" s="562" t="s">
        <v>1208</v>
      </c>
      <c r="J806" s="562" t="s">
        <v>4998</v>
      </c>
      <c r="K806" s="562" t="s">
        <v>1209</v>
      </c>
      <c r="L806" s="562" t="s">
        <v>964</v>
      </c>
      <c r="M806" s="562" t="s">
        <v>970</v>
      </c>
      <c r="N806" s="562">
        <v>1</v>
      </c>
      <c r="O806" s="562">
        <v>1</v>
      </c>
      <c r="P806" s="562">
        <v>1</v>
      </c>
      <c r="Q806" s="562">
        <v>1</v>
      </c>
      <c r="R806" s="562">
        <v>1</v>
      </c>
      <c r="S806" s="562">
        <v>1</v>
      </c>
      <c r="T806" s="562">
        <v>0</v>
      </c>
      <c r="U806" s="562">
        <v>0</v>
      </c>
      <c r="V806" s="562">
        <v>0</v>
      </c>
      <c r="W806" s="563">
        <v>53100</v>
      </c>
      <c r="X806" s="563">
        <v>0</v>
      </c>
      <c r="Y806" s="563">
        <v>0</v>
      </c>
      <c r="Z806" s="563">
        <v>274.79000000000002</v>
      </c>
      <c r="AA806" s="563">
        <v>0</v>
      </c>
      <c r="AB806" s="563">
        <v>0</v>
      </c>
      <c r="AC806" s="563">
        <v>0</v>
      </c>
      <c r="AD806" s="563"/>
      <c r="AE806" s="563">
        <v>53100</v>
      </c>
      <c r="AF806" s="564">
        <v>44910</v>
      </c>
      <c r="AG806" s="564">
        <v>48197</v>
      </c>
      <c r="AH806" s="563">
        <v>53100</v>
      </c>
      <c r="AI806" s="565">
        <f t="shared" si="25"/>
        <v>5.7972602739726025</v>
      </c>
      <c r="AJ806" s="565">
        <v>9.0054794520547894</v>
      </c>
      <c r="AK806" s="566">
        <v>6.2100000000000002E-2</v>
      </c>
      <c r="AL806" s="567">
        <f t="shared" si="26"/>
        <v>5.7972602739726025</v>
      </c>
      <c r="AM806" s="567">
        <v>9.0054794520547894</v>
      </c>
      <c r="AN806" s="568">
        <v>6.2100000000000002E-2</v>
      </c>
      <c r="AO806" s="562" t="s">
        <v>977</v>
      </c>
      <c r="AP806" s="562" t="s">
        <v>978</v>
      </c>
    </row>
    <row r="807" spans="1:42" s="562" customFormat="1" ht="12" x14ac:dyDescent="0.25">
      <c r="A807" s="562" t="s">
        <v>2241</v>
      </c>
      <c r="B807" s="562" t="s">
        <v>2242</v>
      </c>
      <c r="C807" s="562">
        <v>3</v>
      </c>
      <c r="D807" s="562" t="s">
        <v>30</v>
      </c>
      <c r="E807" s="562" t="s">
        <v>958</v>
      </c>
      <c r="F807" s="562" t="s">
        <v>959</v>
      </c>
      <c r="G807" s="562" t="s">
        <v>1207</v>
      </c>
      <c r="H807" s="562" t="s">
        <v>974</v>
      </c>
      <c r="I807" s="562" t="s">
        <v>1208</v>
      </c>
      <c r="J807" s="562" t="s">
        <v>4998</v>
      </c>
      <c r="K807" s="562" t="s">
        <v>1209</v>
      </c>
      <c r="L807" s="562" t="s">
        <v>964</v>
      </c>
      <c r="M807" s="562" t="s">
        <v>970</v>
      </c>
      <c r="N807" s="562">
        <v>1</v>
      </c>
      <c r="O807" s="562">
        <v>1</v>
      </c>
      <c r="P807" s="562">
        <v>1</v>
      </c>
      <c r="Q807" s="562">
        <v>1</v>
      </c>
      <c r="R807" s="562">
        <v>1</v>
      </c>
      <c r="S807" s="562">
        <v>1</v>
      </c>
      <c r="T807" s="562">
        <v>0</v>
      </c>
      <c r="U807" s="562">
        <v>0</v>
      </c>
      <c r="V807" s="562">
        <v>0</v>
      </c>
      <c r="W807" s="563">
        <v>253115.9</v>
      </c>
      <c r="X807" s="563">
        <v>0</v>
      </c>
      <c r="Y807" s="563">
        <v>0</v>
      </c>
      <c r="Z807" s="563">
        <v>993.48</v>
      </c>
      <c r="AA807" s="563">
        <v>0</v>
      </c>
      <c r="AB807" s="563">
        <v>0</v>
      </c>
      <c r="AC807" s="563">
        <v>0</v>
      </c>
      <c r="AD807" s="563"/>
      <c r="AE807" s="563">
        <v>253115.9</v>
      </c>
      <c r="AF807" s="564">
        <v>44922</v>
      </c>
      <c r="AG807" s="564">
        <v>46383</v>
      </c>
      <c r="AH807" s="563">
        <v>253115.9</v>
      </c>
      <c r="AI807" s="565">
        <f t="shared" si="25"/>
        <v>0.82739726027397265</v>
      </c>
      <c r="AJ807" s="565">
        <v>4.0027397260274</v>
      </c>
      <c r="AK807" s="566">
        <v>4.7100000000000003E-2</v>
      </c>
      <c r="AL807" s="567">
        <f t="shared" si="26"/>
        <v>0.82739726027397265</v>
      </c>
      <c r="AM807" s="567">
        <v>4.0027397260274</v>
      </c>
      <c r="AN807" s="568">
        <v>4.7100000000000003E-2</v>
      </c>
      <c r="AO807" s="562" t="s">
        <v>977</v>
      </c>
      <c r="AP807" s="562" t="s">
        <v>978</v>
      </c>
    </row>
    <row r="808" spans="1:42" s="562" customFormat="1" ht="12" x14ac:dyDescent="0.25">
      <c r="A808" s="562" t="s">
        <v>2243</v>
      </c>
      <c r="B808" s="562" t="s">
        <v>2242</v>
      </c>
      <c r="C808" s="562">
        <v>4</v>
      </c>
      <c r="D808" s="562" t="s">
        <v>30</v>
      </c>
      <c r="E808" s="562" t="s">
        <v>958</v>
      </c>
      <c r="F808" s="562" t="s">
        <v>959</v>
      </c>
      <c r="G808" s="562" t="s">
        <v>1207</v>
      </c>
      <c r="H808" s="562" t="s">
        <v>974</v>
      </c>
      <c r="I808" s="562" t="s">
        <v>1208</v>
      </c>
      <c r="J808" s="562" t="s">
        <v>4998</v>
      </c>
      <c r="K808" s="562" t="s">
        <v>1209</v>
      </c>
      <c r="L808" s="562" t="s">
        <v>964</v>
      </c>
      <c r="M808" s="562" t="s">
        <v>970</v>
      </c>
      <c r="N808" s="562">
        <v>1</v>
      </c>
      <c r="O808" s="562">
        <v>1</v>
      </c>
      <c r="P808" s="562">
        <v>1</v>
      </c>
      <c r="Q808" s="562">
        <v>1</v>
      </c>
      <c r="R808" s="562">
        <v>1</v>
      </c>
      <c r="S808" s="562">
        <v>1</v>
      </c>
      <c r="T808" s="562">
        <v>0</v>
      </c>
      <c r="U808" s="562">
        <v>0</v>
      </c>
      <c r="V808" s="562">
        <v>0</v>
      </c>
      <c r="W808" s="563">
        <v>97940</v>
      </c>
      <c r="X808" s="563">
        <v>0</v>
      </c>
      <c r="Y808" s="563">
        <v>0</v>
      </c>
      <c r="Z808" s="563">
        <v>413.8</v>
      </c>
      <c r="AA808" s="563">
        <v>0</v>
      </c>
      <c r="AB808" s="563">
        <v>0</v>
      </c>
      <c r="AC808" s="563">
        <v>0</v>
      </c>
      <c r="AD808" s="563"/>
      <c r="AE808" s="563">
        <v>97940</v>
      </c>
      <c r="AF808" s="564">
        <v>44922</v>
      </c>
      <c r="AG808" s="564">
        <v>46748</v>
      </c>
      <c r="AH808" s="563">
        <v>97940</v>
      </c>
      <c r="AI808" s="565">
        <f t="shared" si="25"/>
        <v>1.8273972602739725</v>
      </c>
      <c r="AJ808" s="565">
        <v>5.0027397260274</v>
      </c>
      <c r="AK808" s="566">
        <v>5.0700000000000002E-2</v>
      </c>
      <c r="AL808" s="567">
        <f t="shared" si="26"/>
        <v>1.8273972602739725</v>
      </c>
      <c r="AM808" s="567">
        <v>5.0027397260274</v>
      </c>
      <c r="AN808" s="568">
        <v>5.0700000000000002E-2</v>
      </c>
      <c r="AO808" s="562" t="s">
        <v>977</v>
      </c>
      <c r="AP808" s="562" t="s">
        <v>978</v>
      </c>
    </row>
    <row r="809" spans="1:42" s="562" customFormat="1" ht="12" x14ac:dyDescent="0.25">
      <c r="A809" s="562" t="s">
        <v>2244</v>
      </c>
      <c r="B809" s="562" t="s">
        <v>2242</v>
      </c>
      <c r="C809" s="562">
        <v>5</v>
      </c>
      <c r="D809" s="562" t="s">
        <v>30</v>
      </c>
      <c r="E809" s="562" t="s">
        <v>958</v>
      </c>
      <c r="F809" s="562" t="s">
        <v>959</v>
      </c>
      <c r="G809" s="562" t="s">
        <v>1207</v>
      </c>
      <c r="H809" s="562" t="s">
        <v>974</v>
      </c>
      <c r="I809" s="562" t="s">
        <v>1208</v>
      </c>
      <c r="J809" s="562" t="s">
        <v>4998</v>
      </c>
      <c r="K809" s="562" t="s">
        <v>1209</v>
      </c>
      <c r="L809" s="562" t="s">
        <v>964</v>
      </c>
      <c r="M809" s="562" t="s">
        <v>970</v>
      </c>
      <c r="N809" s="562">
        <v>1</v>
      </c>
      <c r="O809" s="562">
        <v>1</v>
      </c>
      <c r="P809" s="562">
        <v>1</v>
      </c>
      <c r="Q809" s="562">
        <v>1</v>
      </c>
      <c r="R809" s="562">
        <v>1</v>
      </c>
      <c r="S809" s="562">
        <v>1</v>
      </c>
      <c r="T809" s="562">
        <v>0</v>
      </c>
      <c r="U809" s="562">
        <v>0</v>
      </c>
      <c r="V809" s="562">
        <v>0</v>
      </c>
      <c r="W809" s="563">
        <v>190422.5</v>
      </c>
      <c r="X809" s="563">
        <v>0</v>
      </c>
      <c r="Y809" s="563">
        <v>0</v>
      </c>
      <c r="Z809" s="563">
        <v>850.55</v>
      </c>
      <c r="AA809" s="563">
        <v>0</v>
      </c>
      <c r="AB809" s="563">
        <v>0</v>
      </c>
      <c r="AC809" s="563">
        <v>0</v>
      </c>
      <c r="AD809" s="563"/>
      <c r="AE809" s="563">
        <v>190422.5</v>
      </c>
      <c r="AF809" s="564">
        <v>44922</v>
      </c>
      <c r="AG809" s="564">
        <v>47114</v>
      </c>
      <c r="AH809" s="563">
        <v>190422.5</v>
      </c>
      <c r="AI809" s="565">
        <f t="shared" si="25"/>
        <v>2.8301369863013699</v>
      </c>
      <c r="AJ809" s="565">
        <v>6.0054794520547903</v>
      </c>
      <c r="AK809" s="566">
        <v>5.3600000000000002E-2</v>
      </c>
      <c r="AL809" s="567">
        <f t="shared" si="26"/>
        <v>2.8301369863013699</v>
      </c>
      <c r="AM809" s="567">
        <v>6.0054794520547903</v>
      </c>
      <c r="AN809" s="568">
        <v>5.3600000000000002E-2</v>
      </c>
      <c r="AO809" s="562" t="s">
        <v>977</v>
      </c>
      <c r="AP809" s="562" t="s">
        <v>978</v>
      </c>
    </row>
    <row r="810" spans="1:42" s="562" customFormat="1" ht="12" x14ac:dyDescent="0.25">
      <c r="A810" s="562" t="s">
        <v>2245</v>
      </c>
      <c r="B810" s="562" t="s">
        <v>2242</v>
      </c>
      <c r="C810" s="562">
        <v>6</v>
      </c>
      <c r="D810" s="562" t="s">
        <v>30</v>
      </c>
      <c r="E810" s="562" t="s">
        <v>958</v>
      </c>
      <c r="F810" s="562" t="s">
        <v>959</v>
      </c>
      <c r="G810" s="562" t="s">
        <v>1207</v>
      </c>
      <c r="H810" s="562" t="s">
        <v>974</v>
      </c>
      <c r="I810" s="562" t="s">
        <v>1208</v>
      </c>
      <c r="J810" s="562" t="s">
        <v>4998</v>
      </c>
      <c r="K810" s="562" t="s">
        <v>1209</v>
      </c>
      <c r="L810" s="562" t="s">
        <v>964</v>
      </c>
      <c r="M810" s="562" t="s">
        <v>970</v>
      </c>
      <c r="N810" s="562">
        <v>1</v>
      </c>
      <c r="O810" s="562">
        <v>1</v>
      </c>
      <c r="P810" s="562">
        <v>1</v>
      </c>
      <c r="Q810" s="562">
        <v>1</v>
      </c>
      <c r="R810" s="562">
        <v>1</v>
      </c>
      <c r="S810" s="562">
        <v>1</v>
      </c>
      <c r="T810" s="562">
        <v>0</v>
      </c>
      <c r="U810" s="562">
        <v>0</v>
      </c>
      <c r="V810" s="562">
        <v>0</v>
      </c>
      <c r="W810" s="563">
        <v>221545</v>
      </c>
      <c r="X810" s="563">
        <v>0</v>
      </c>
      <c r="Y810" s="563">
        <v>0</v>
      </c>
      <c r="Z810" s="563">
        <v>1041.26</v>
      </c>
      <c r="AA810" s="563">
        <v>0</v>
      </c>
      <c r="AB810" s="563">
        <v>0</v>
      </c>
      <c r="AC810" s="563">
        <v>0</v>
      </c>
      <c r="AD810" s="563"/>
      <c r="AE810" s="563">
        <v>221545</v>
      </c>
      <c r="AF810" s="564">
        <v>44922</v>
      </c>
      <c r="AG810" s="564">
        <v>47479</v>
      </c>
      <c r="AH810" s="563">
        <v>221545</v>
      </c>
      <c r="AI810" s="565">
        <f t="shared" si="25"/>
        <v>3.8301369863013699</v>
      </c>
      <c r="AJ810" s="565">
        <v>7.0054794520547903</v>
      </c>
      <c r="AK810" s="566">
        <v>6.2100000000000002E-2</v>
      </c>
      <c r="AL810" s="567">
        <f t="shared" si="26"/>
        <v>3.8301369863013699</v>
      </c>
      <c r="AM810" s="567">
        <v>7.0054794520547903</v>
      </c>
      <c r="AN810" s="568">
        <v>6.2100000000000002E-2</v>
      </c>
      <c r="AO810" s="562" t="s">
        <v>977</v>
      </c>
      <c r="AP810" s="562" t="s">
        <v>978</v>
      </c>
    </row>
    <row r="811" spans="1:42" s="562" customFormat="1" ht="12" x14ac:dyDescent="0.25">
      <c r="A811" s="562" t="s">
        <v>2246</v>
      </c>
      <c r="B811" s="562" t="s">
        <v>2242</v>
      </c>
      <c r="C811" s="562">
        <v>7</v>
      </c>
      <c r="D811" s="562" t="s">
        <v>30</v>
      </c>
      <c r="E811" s="562" t="s">
        <v>958</v>
      </c>
      <c r="F811" s="562" t="s">
        <v>959</v>
      </c>
      <c r="G811" s="562" t="s">
        <v>1207</v>
      </c>
      <c r="H811" s="562" t="s">
        <v>974</v>
      </c>
      <c r="I811" s="562" t="s">
        <v>1208</v>
      </c>
      <c r="J811" s="562" t="s">
        <v>4998</v>
      </c>
      <c r="K811" s="562" t="s">
        <v>1209</v>
      </c>
      <c r="L811" s="562" t="s">
        <v>964</v>
      </c>
      <c r="M811" s="562" t="s">
        <v>970</v>
      </c>
      <c r="N811" s="562">
        <v>1</v>
      </c>
      <c r="O811" s="562">
        <v>1</v>
      </c>
      <c r="P811" s="562">
        <v>1</v>
      </c>
      <c r="Q811" s="562">
        <v>1</v>
      </c>
      <c r="R811" s="562">
        <v>1</v>
      </c>
      <c r="S811" s="562">
        <v>1</v>
      </c>
      <c r="T811" s="562">
        <v>0</v>
      </c>
      <c r="U811" s="562">
        <v>0</v>
      </c>
      <c r="V811" s="562">
        <v>0</v>
      </c>
      <c r="W811" s="563">
        <v>209636.83</v>
      </c>
      <c r="X811" s="563">
        <v>0</v>
      </c>
      <c r="Y811" s="563">
        <v>0</v>
      </c>
      <c r="Z811" s="563">
        <v>1035.96</v>
      </c>
      <c r="AA811" s="563">
        <v>0</v>
      </c>
      <c r="AB811" s="563">
        <v>0</v>
      </c>
      <c r="AC811" s="563">
        <v>0</v>
      </c>
      <c r="AD811" s="563"/>
      <c r="AE811" s="563">
        <v>209636.83</v>
      </c>
      <c r="AF811" s="564">
        <v>44922</v>
      </c>
      <c r="AG811" s="564">
        <v>47844</v>
      </c>
      <c r="AH811" s="563">
        <v>209636.83</v>
      </c>
      <c r="AI811" s="565">
        <f t="shared" si="25"/>
        <v>4.8301369863013699</v>
      </c>
      <c r="AJ811" s="565">
        <v>8.0054794520547894</v>
      </c>
      <c r="AK811" s="566">
        <v>5.9299999999999999E-2</v>
      </c>
      <c r="AL811" s="567">
        <f t="shared" si="26"/>
        <v>4.8301369863013699</v>
      </c>
      <c r="AM811" s="567">
        <v>8.0054794520547894</v>
      </c>
      <c r="AN811" s="568">
        <v>5.9299999999999999E-2</v>
      </c>
      <c r="AO811" s="562" t="s">
        <v>977</v>
      </c>
      <c r="AP811" s="562" t="s">
        <v>978</v>
      </c>
    </row>
    <row r="812" spans="1:42" s="562" customFormat="1" ht="12" x14ac:dyDescent="0.25">
      <c r="A812" s="562" t="s">
        <v>2247</v>
      </c>
      <c r="B812" s="562" t="s">
        <v>2242</v>
      </c>
      <c r="C812" s="562">
        <v>8</v>
      </c>
      <c r="D812" s="562" t="s">
        <v>30</v>
      </c>
      <c r="E812" s="562" t="s">
        <v>958</v>
      </c>
      <c r="F812" s="562" t="s">
        <v>959</v>
      </c>
      <c r="G812" s="562" t="s">
        <v>1207</v>
      </c>
      <c r="H812" s="562" t="s">
        <v>974</v>
      </c>
      <c r="I812" s="562" t="s">
        <v>1208</v>
      </c>
      <c r="J812" s="562" t="s">
        <v>4998</v>
      </c>
      <c r="K812" s="562" t="s">
        <v>1209</v>
      </c>
      <c r="L812" s="562" t="s">
        <v>964</v>
      </c>
      <c r="M812" s="562" t="s">
        <v>970</v>
      </c>
      <c r="N812" s="562">
        <v>1</v>
      </c>
      <c r="O812" s="562">
        <v>1</v>
      </c>
      <c r="P812" s="562">
        <v>1</v>
      </c>
      <c r="Q812" s="562">
        <v>1</v>
      </c>
      <c r="R812" s="562">
        <v>1</v>
      </c>
      <c r="S812" s="562">
        <v>1</v>
      </c>
      <c r="T812" s="562">
        <v>0</v>
      </c>
      <c r="U812" s="562">
        <v>0</v>
      </c>
      <c r="V812" s="562">
        <v>0</v>
      </c>
      <c r="W812" s="563">
        <v>53100</v>
      </c>
      <c r="X812" s="563">
        <v>0</v>
      </c>
      <c r="Y812" s="563">
        <v>0</v>
      </c>
      <c r="Z812" s="563">
        <v>274.79000000000002</v>
      </c>
      <c r="AA812" s="563">
        <v>0</v>
      </c>
      <c r="AB812" s="563">
        <v>0</v>
      </c>
      <c r="AC812" s="563">
        <v>0</v>
      </c>
      <c r="AD812" s="563"/>
      <c r="AE812" s="563">
        <v>53100</v>
      </c>
      <c r="AF812" s="564">
        <v>44922</v>
      </c>
      <c r="AG812" s="564">
        <v>48209</v>
      </c>
      <c r="AH812" s="563">
        <v>53100</v>
      </c>
      <c r="AI812" s="565">
        <f t="shared" si="25"/>
        <v>5.8301369863013699</v>
      </c>
      <c r="AJ812" s="565">
        <v>9.0054794520547894</v>
      </c>
      <c r="AK812" s="566">
        <v>6.2100000000000002E-2</v>
      </c>
      <c r="AL812" s="567">
        <f t="shared" si="26"/>
        <v>5.8301369863013699</v>
      </c>
      <c r="AM812" s="567">
        <v>9.0054794520547894</v>
      </c>
      <c r="AN812" s="568">
        <v>6.2100000000000002E-2</v>
      </c>
      <c r="AO812" s="562" t="s">
        <v>977</v>
      </c>
      <c r="AP812" s="562" t="s">
        <v>978</v>
      </c>
    </row>
    <row r="813" spans="1:42" s="562" customFormat="1" ht="12" x14ac:dyDescent="0.25">
      <c r="A813" s="562" t="s">
        <v>2248</v>
      </c>
      <c r="B813" s="562" t="s">
        <v>2249</v>
      </c>
      <c r="C813" s="562">
        <v>3</v>
      </c>
      <c r="D813" s="562" t="s">
        <v>30</v>
      </c>
      <c r="E813" s="562" t="s">
        <v>958</v>
      </c>
      <c r="F813" s="562" t="s">
        <v>959</v>
      </c>
      <c r="G813" s="562" t="s">
        <v>1207</v>
      </c>
      <c r="H813" s="562" t="s">
        <v>974</v>
      </c>
      <c r="I813" s="562" t="s">
        <v>1208</v>
      </c>
      <c r="J813" s="562" t="s">
        <v>4998</v>
      </c>
      <c r="K813" s="562" t="s">
        <v>1209</v>
      </c>
      <c r="L813" s="562" t="s">
        <v>964</v>
      </c>
      <c r="M813" s="562" t="s">
        <v>970</v>
      </c>
      <c r="N813" s="562">
        <v>1</v>
      </c>
      <c r="O813" s="562">
        <v>1</v>
      </c>
      <c r="P813" s="562">
        <v>1</v>
      </c>
      <c r="Q813" s="562">
        <v>1</v>
      </c>
      <c r="R813" s="562">
        <v>1</v>
      </c>
      <c r="S813" s="562">
        <v>1</v>
      </c>
      <c r="T813" s="562">
        <v>0</v>
      </c>
      <c r="U813" s="562">
        <v>0</v>
      </c>
      <c r="V813" s="562">
        <v>0</v>
      </c>
      <c r="W813" s="563">
        <v>53100</v>
      </c>
      <c r="X813" s="563">
        <v>0</v>
      </c>
      <c r="Y813" s="563">
        <v>0</v>
      </c>
      <c r="Z813" s="563">
        <v>208.42</v>
      </c>
      <c r="AA813" s="563">
        <v>0</v>
      </c>
      <c r="AB813" s="563">
        <v>0</v>
      </c>
      <c r="AC813" s="563">
        <v>0</v>
      </c>
      <c r="AD813" s="563"/>
      <c r="AE813" s="563">
        <v>53100</v>
      </c>
      <c r="AF813" s="564">
        <v>44922</v>
      </c>
      <c r="AG813" s="564">
        <v>46383</v>
      </c>
      <c r="AH813" s="563">
        <v>53100</v>
      </c>
      <c r="AI813" s="565">
        <f t="shared" si="25"/>
        <v>0.82739726027397265</v>
      </c>
      <c r="AJ813" s="565">
        <v>4.0027397260274</v>
      </c>
      <c r="AK813" s="566">
        <v>4.7100000000000003E-2</v>
      </c>
      <c r="AL813" s="567">
        <f t="shared" si="26"/>
        <v>0.82739726027397265</v>
      </c>
      <c r="AM813" s="567">
        <v>4.0027397260274</v>
      </c>
      <c r="AN813" s="568">
        <v>4.7100000000000003E-2</v>
      </c>
      <c r="AO813" s="562" t="s">
        <v>977</v>
      </c>
      <c r="AP813" s="562" t="s">
        <v>978</v>
      </c>
    </row>
    <row r="814" spans="1:42" s="562" customFormat="1" ht="12" x14ac:dyDescent="0.25">
      <c r="A814" s="562" t="s">
        <v>2250</v>
      </c>
      <c r="B814" s="562" t="s">
        <v>2249</v>
      </c>
      <c r="C814" s="562">
        <v>4</v>
      </c>
      <c r="D814" s="562" t="s">
        <v>30</v>
      </c>
      <c r="E814" s="562" t="s">
        <v>958</v>
      </c>
      <c r="F814" s="562" t="s">
        <v>959</v>
      </c>
      <c r="G814" s="562" t="s">
        <v>1207</v>
      </c>
      <c r="H814" s="562" t="s">
        <v>974</v>
      </c>
      <c r="I814" s="562" t="s">
        <v>1208</v>
      </c>
      <c r="J814" s="562" t="s">
        <v>4998</v>
      </c>
      <c r="K814" s="562" t="s">
        <v>1209</v>
      </c>
      <c r="L814" s="562" t="s">
        <v>964</v>
      </c>
      <c r="M814" s="562" t="s">
        <v>970</v>
      </c>
      <c r="N814" s="562">
        <v>1</v>
      </c>
      <c r="O814" s="562">
        <v>1</v>
      </c>
      <c r="P814" s="562">
        <v>1</v>
      </c>
      <c r="Q814" s="562">
        <v>1</v>
      </c>
      <c r="R814" s="562">
        <v>1</v>
      </c>
      <c r="S814" s="562">
        <v>1</v>
      </c>
      <c r="T814" s="562">
        <v>0</v>
      </c>
      <c r="U814" s="562">
        <v>0</v>
      </c>
      <c r="V814" s="562">
        <v>0</v>
      </c>
      <c r="W814" s="563">
        <v>365062.5</v>
      </c>
      <c r="X814" s="563">
        <v>0</v>
      </c>
      <c r="Y814" s="563">
        <v>0</v>
      </c>
      <c r="Z814" s="563">
        <v>1542.39</v>
      </c>
      <c r="AA814" s="563">
        <v>0</v>
      </c>
      <c r="AB814" s="563">
        <v>0</v>
      </c>
      <c r="AC814" s="563">
        <v>0</v>
      </c>
      <c r="AD814" s="563"/>
      <c r="AE814" s="563">
        <v>365062.5</v>
      </c>
      <c r="AF814" s="564">
        <v>44922</v>
      </c>
      <c r="AG814" s="564">
        <v>46748</v>
      </c>
      <c r="AH814" s="563">
        <v>365062.5</v>
      </c>
      <c r="AI814" s="565">
        <f t="shared" si="25"/>
        <v>1.8273972602739725</v>
      </c>
      <c r="AJ814" s="565">
        <v>5.0027397260274</v>
      </c>
      <c r="AK814" s="566">
        <v>5.0700000000000002E-2</v>
      </c>
      <c r="AL814" s="567">
        <f t="shared" si="26"/>
        <v>1.8273972602739725</v>
      </c>
      <c r="AM814" s="567">
        <v>5.0027397260274</v>
      </c>
      <c r="AN814" s="568">
        <v>5.0700000000000002E-2</v>
      </c>
      <c r="AO814" s="562" t="s">
        <v>977</v>
      </c>
      <c r="AP814" s="562" t="s">
        <v>978</v>
      </c>
    </row>
    <row r="815" spans="1:42" s="562" customFormat="1" ht="12" x14ac:dyDescent="0.25">
      <c r="A815" s="562" t="s">
        <v>2251</v>
      </c>
      <c r="B815" s="562" t="s">
        <v>2249</v>
      </c>
      <c r="C815" s="562">
        <v>5</v>
      </c>
      <c r="D815" s="562" t="s">
        <v>30</v>
      </c>
      <c r="E815" s="562" t="s">
        <v>958</v>
      </c>
      <c r="F815" s="562" t="s">
        <v>959</v>
      </c>
      <c r="G815" s="562" t="s">
        <v>1207</v>
      </c>
      <c r="H815" s="562" t="s">
        <v>974</v>
      </c>
      <c r="I815" s="562" t="s">
        <v>1208</v>
      </c>
      <c r="J815" s="562" t="s">
        <v>4998</v>
      </c>
      <c r="K815" s="562" t="s">
        <v>1209</v>
      </c>
      <c r="L815" s="562" t="s">
        <v>964</v>
      </c>
      <c r="M815" s="562" t="s">
        <v>970</v>
      </c>
      <c r="N815" s="562">
        <v>1</v>
      </c>
      <c r="O815" s="562">
        <v>1</v>
      </c>
      <c r="P815" s="562">
        <v>1</v>
      </c>
      <c r="Q815" s="562">
        <v>1</v>
      </c>
      <c r="R815" s="562">
        <v>1</v>
      </c>
      <c r="S815" s="562">
        <v>1</v>
      </c>
      <c r="T815" s="562">
        <v>0</v>
      </c>
      <c r="U815" s="562">
        <v>0</v>
      </c>
      <c r="V815" s="562">
        <v>0</v>
      </c>
      <c r="W815" s="563">
        <v>255470</v>
      </c>
      <c r="X815" s="563">
        <v>0</v>
      </c>
      <c r="Y815" s="563">
        <v>0</v>
      </c>
      <c r="Z815" s="563">
        <v>1141.0999999999999</v>
      </c>
      <c r="AA815" s="563">
        <v>0</v>
      </c>
      <c r="AB815" s="563">
        <v>0</v>
      </c>
      <c r="AC815" s="563">
        <v>0</v>
      </c>
      <c r="AD815" s="563"/>
      <c r="AE815" s="563">
        <v>255470</v>
      </c>
      <c r="AF815" s="564">
        <v>44922</v>
      </c>
      <c r="AG815" s="564">
        <v>47114</v>
      </c>
      <c r="AH815" s="563">
        <v>255470</v>
      </c>
      <c r="AI815" s="565">
        <f t="shared" si="25"/>
        <v>2.8301369863013699</v>
      </c>
      <c r="AJ815" s="565">
        <v>6.0054794520547903</v>
      </c>
      <c r="AK815" s="566">
        <v>5.3600000000000002E-2</v>
      </c>
      <c r="AL815" s="567">
        <f t="shared" si="26"/>
        <v>2.8301369863013699</v>
      </c>
      <c r="AM815" s="567">
        <v>6.0054794520547903</v>
      </c>
      <c r="AN815" s="568">
        <v>5.3600000000000002E-2</v>
      </c>
      <c r="AO815" s="562" t="s">
        <v>977</v>
      </c>
      <c r="AP815" s="562" t="s">
        <v>978</v>
      </c>
    </row>
    <row r="816" spans="1:42" s="562" customFormat="1" ht="12" x14ac:dyDescent="0.25">
      <c r="A816" s="562" t="s">
        <v>2252</v>
      </c>
      <c r="B816" s="562" t="s">
        <v>2249</v>
      </c>
      <c r="C816" s="562">
        <v>6</v>
      </c>
      <c r="D816" s="562" t="s">
        <v>30</v>
      </c>
      <c r="E816" s="562" t="s">
        <v>958</v>
      </c>
      <c r="F816" s="562" t="s">
        <v>959</v>
      </c>
      <c r="G816" s="562" t="s">
        <v>1207</v>
      </c>
      <c r="H816" s="562" t="s">
        <v>974</v>
      </c>
      <c r="I816" s="562" t="s">
        <v>1208</v>
      </c>
      <c r="J816" s="562" t="s">
        <v>4998</v>
      </c>
      <c r="K816" s="562" t="s">
        <v>1209</v>
      </c>
      <c r="L816" s="562" t="s">
        <v>964</v>
      </c>
      <c r="M816" s="562" t="s">
        <v>970</v>
      </c>
      <c r="N816" s="562">
        <v>1</v>
      </c>
      <c r="O816" s="562">
        <v>1</v>
      </c>
      <c r="P816" s="562">
        <v>1</v>
      </c>
      <c r="Q816" s="562">
        <v>1</v>
      </c>
      <c r="R816" s="562">
        <v>1</v>
      </c>
      <c r="S816" s="562">
        <v>1</v>
      </c>
      <c r="T816" s="562">
        <v>0</v>
      </c>
      <c r="U816" s="562">
        <v>0</v>
      </c>
      <c r="V816" s="562">
        <v>0</v>
      </c>
      <c r="W816" s="563">
        <v>1498600</v>
      </c>
      <c r="X816" s="563">
        <v>0</v>
      </c>
      <c r="Y816" s="563">
        <v>0</v>
      </c>
      <c r="Z816" s="563">
        <v>7043.42</v>
      </c>
      <c r="AA816" s="563">
        <v>0</v>
      </c>
      <c r="AB816" s="563">
        <v>0</v>
      </c>
      <c r="AC816" s="563">
        <v>0</v>
      </c>
      <c r="AD816" s="563"/>
      <c r="AE816" s="563">
        <v>1498600</v>
      </c>
      <c r="AF816" s="564">
        <v>44922</v>
      </c>
      <c r="AG816" s="564">
        <v>47479</v>
      </c>
      <c r="AH816" s="563">
        <v>1498600</v>
      </c>
      <c r="AI816" s="565">
        <f t="shared" si="25"/>
        <v>3.8301369863013699</v>
      </c>
      <c r="AJ816" s="565">
        <v>7.0054794520547903</v>
      </c>
      <c r="AK816" s="566">
        <v>5.6399999999999999E-2</v>
      </c>
      <c r="AL816" s="567">
        <f t="shared" si="26"/>
        <v>3.8301369863013699</v>
      </c>
      <c r="AM816" s="567">
        <v>7.0054794520547903</v>
      </c>
      <c r="AN816" s="568">
        <v>5.6399999999999999E-2</v>
      </c>
      <c r="AO816" s="562" t="s">
        <v>977</v>
      </c>
      <c r="AP816" s="562" t="s">
        <v>978</v>
      </c>
    </row>
    <row r="817" spans="1:42" s="562" customFormat="1" ht="12" x14ac:dyDescent="0.25">
      <c r="A817" s="562" t="s">
        <v>2253</v>
      </c>
      <c r="B817" s="562" t="s">
        <v>2249</v>
      </c>
      <c r="C817" s="562">
        <v>7</v>
      </c>
      <c r="D817" s="562" t="s">
        <v>30</v>
      </c>
      <c r="E817" s="562" t="s">
        <v>958</v>
      </c>
      <c r="F817" s="562" t="s">
        <v>959</v>
      </c>
      <c r="G817" s="562" t="s">
        <v>1207</v>
      </c>
      <c r="H817" s="562" t="s">
        <v>974</v>
      </c>
      <c r="I817" s="562" t="s">
        <v>1208</v>
      </c>
      <c r="J817" s="562" t="s">
        <v>4998</v>
      </c>
      <c r="K817" s="562" t="s">
        <v>1209</v>
      </c>
      <c r="L817" s="562" t="s">
        <v>964</v>
      </c>
      <c r="M817" s="562" t="s">
        <v>970</v>
      </c>
      <c r="N817" s="562">
        <v>1</v>
      </c>
      <c r="O817" s="562">
        <v>1</v>
      </c>
      <c r="P817" s="562">
        <v>1</v>
      </c>
      <c r="Q817" s="562">
        <v>1</v>
      </c>
      <c r="R817" s="562">
        <v>1</v>
      </c>
      <c r="S817" s="562">
        <v>1</v>
      </c>
      <c r="T817" s="562">
        <v>0</v>
      </c>
      <c r="U817" s="562">
        <v>0</v>
      </c>
      <c r="V817" s="562">
        <v>0</v>
      </c>
      <c r="W817" s="563">
        <v>686760</v>
      </c>
      <c r="X817" s="563">
        <v>0</v>
      </c>
      <c r="Y817" s="563">
        <v>0</v>
      </c>
      <c r="Z817" s="563">
        <v>3393.74</v>
      </c>
      <c r="AA817" s="563">
        <v>0</v>
      </c>
      <c r="AB817" s="563">
        <v>0</v>
      </c>
      <c r="AC817" s="563">
        <v>0</v>
      </c>
      <c r="AD817" s="563"/>
      <c r="AE817" s="563">
        <v>686760</v>
      </c>
      <c r="AF817" s="564">
        <v>44922</v>
      </c>
      <c r="AG817" s="564">
        <v>47844</v>
      </c>
      <c r="AH817" s="563">
        <v>686760</v>
      </c>
      <c r="AI817" s="565">
        <f t="shared" si="25"/>
        <v>4.8301369863013699</v>
      </c>
      <c r="AJ817" s="565">
        <v>8.0054794520547894</v>
      </c>
      <c r="AK817" s="566">
        <v>5.9299999999999999E-2</v>
      </c>
      <c r="AL817" s="567">
        <f t="shared" si="26"/>
        <v>4.8301369863013699</v>
      </c>
      <c r="AM817" s="567">
        <v>8.0054794520547894</v>
      </c>
      <c r="AN817" s="568">
        <v>5.9299999999999999E-2</v>
      </c>
      <c r="AO817" s="562" t="s">
        <v>977</v>
      </c>
      <c r="AP817" s="562" t="s">
        <v>978</v>
      </c>
    </row>
    <row r="818" spans="1:42" s="562" customFormat="1" ht="12" x14ac:dyDescent="0.25">
      <c r="A818" s="562" t="s">
        <v>2254</v>
      </c>
      <c r="B818" s="562" t="s">
        <v>2249</v>
      </c>
      <c r="C818" s="562">
        <v>8</v>
      </c>
      <c r="D818" s="562" t="s">
        <v>30</v>
      </c>
      <c r="E818" s="562" t="s">
        <v>958</v>
      </c>
      <c r="F818" s="562" t="s">
        <v>959</v>
      </c>
      <c r="G818" s="562" t="s">
        <v>1207</v>
      </c>
      <c r="H818" s="562" t="s">
        <v>974</v>
      </c>
      <c r="I818" s="562" t="s">
        <v>1208</v>
      </c>
      <c r="J818" s="562" t="s">
        <v>4998</v>
      </c>
      <c r="K818" s="562" t="s">
        <v>1209</v>
      </c>
      <c r="L818" s="562" t="s">
        <v>964</v>
      </c>
      <c r="M818" s="562" t="s">
        <v>970</v>
      </c>
      <c r="N818" s="562">
        <v>1</v>
      </c>
      <c r="O818" s="562">
        <v>1</v>
      </c>
      <c r="P818" s="562">
        <v>1</v>
      </c>
      <c r="Q818" s="562">
        <v>1</v>
      </c>
      <c r="R818" s="562">
        <v>1</v>
      </c>
      <c r="S818" s="562">
        <v>1</v>
      </c>
      <c r="T818" s="562">
        <v>0</v>
      </c>
      <c r="U818" s="562">
        <v>0</v>
      </c>
      <c r="V818" s="562">
        <v>0</v>
      </c>
      <c r="W818" s="563">
        <v>53100</v>
      </c>
      <c r="X818" s="563">
        <v>0</v>
      </c>
      <c r="Y818" s="563">
        <v>0</v>
      </c>
      <c r="Z818" s="563">
        <v>274.79000000000002</v>
      </c>
      <c r="AA818" s="563">
        <v>0</v>
      </c>
      <c r="AB818" s="563">
        <v>0</v>
      </c>
      <c r="AC818" s="563">
        <v>0</v>
      </c>
      <c r="AD818" s="563"/>
      <c r="AE818" s="563">
        <v>53100</v>
      </c>
      <c r="AF818" s="564">
        <v>44922</v>
      </c>
      <c r="AG818" s="564">
        <v>48209</v>
      </c>
      <c r="AH818" s="563">
        <v>53100</v>
      </c>
      <c r="AI818" s="565">
        <f t="shared" si="25"/>
        <v>5.8301369863013699</v>
      </c>
      <c r="AJ818" s="565">
        <v>9.0054794520547894</v>
      </c>
      <c r="AK818" s="566">
        <v>6.2100000000000002E-2</v>
      </c>
      <c r="AL818" s="567">
        <f t="shared" si="26"/>
        <v>5.8301369863013699</v>
      </c>
      <c r="AM818" s="567">
        <v>9.0054794520547894</v>
      </c>
      <c r="AN818" s="568">
        <v>6.2100000000000002E-2</v>
      </c>
      <c r="AO818" s="562" t="s">
        <v>977</v>
      </c>
      <c r="AP818" s="562" t="s">
        <v>978</v>
      </c>
    </row>
    <row r="819" spans="1:42" s="562" customFormat="1" ht="12" x14ac:dyDescent="0.25">
      <c r="A819" s="562" t="s">
        <v>2255</v>
      </c>
      <c r="B819" s="562" t="s">
        <v>2256</v>
      </c>
      <c r="C819" s="562">
        <v>4</v>
      </c>
      <c r="D819" s="562" t="s">
        <v>30</v>
      </c>
      <c r="E819" s="562" t="s">
        <v>958</v>
      </c>
      <c r="F819" s="562" t="s">
        <v>959</v>
      </c>
      <c r="G819" s="562" t="s">
        <v>1207</v>
      </c>
      <c r="H819" s="562" t="s">
        <v>974</v>
      </c>
      <c r="I819" s="562" t="s">
        <v>1208</v>
      </c>
      <c r="J819" s="562" t="s">
        <v>4998</v>
      </c>
      <c r="K819" s="562" t="s">
        <v>1209</v>
      </c>
      <c r="L819" s="562" t="s">
        <v>964</v>
      </c>
      <c r="M819" s="562" t="s">
        <v>970</v>
      </c>
      <c r="N819" s="562">
        <v>1</v>
      </c>
      <c r="O819" s="562">
        <v>1</v>
      </c>
      <c r="P819" s="562">
        <v>1</v>
      </c>
      <c r="Q819" s="562">
        <v>1</v>
      </c>
      <c r="R819" s="562">
        <v>1</v>
      </c>
      <c r="S819" s="562">
        <v>1</v>
      </c>
      <c r="T819" s="562">
        <v>0</v>
      </c>
      <c r="U819" s="562">
        <v>0</v>
      </c>
      <c r="V819" s="562">
        <v>0</v>
      </c>
      <c r="W819" s="563">
        <v>1576185</v>
      </c>
      <c r="X819" s="563">
        <v>0</v>
      </c>
      <c r="Y819" s="563">
        <v>0</v>
      </c>
      <c r="Z819" s="563">
        <v>0</v>
      </c>
      <c r="AA819" s="563">
        <v>0</v>
      </c>
      <c r="AB819" s="563">
        <v>0</v>
      </c>
      <c r="AC819" s="563">
        <v>0</v>
      </c>
      <c r="AD819" s="563"/>
      <c r="AE819" s="563">
        <v>1576185</v>
      </c>
      <c r="AF819" s="564">
        <v>44923</v>
      </c>
      <c r="AG819" s="564">
        <v>46384</v>
      </c>
      <c r="AH819" s="563">
        <v>1576185</v>
      </c>
      <c r="AI819" s="565">
        <f t="shared" si="25"/>
        <v>0.83013698630136989</v>
      </c>
      <c r="AJ819" s="565">
        <v>4.0027397260274</v>
      </c>
      <c r="AK819" s="566">
        <v>4.7100000000000003E-2</v>
      </c>
      <c r="AL819" s="567">
        <f t="shared" si="26"/>
        <v>0.83013698630136989</v>
      </c>
      <c r="AM819" s="567">
        <v>4.0027397260274</v>
      </c>
      <c r="AN819" s="568">
        <v>4.7100000000000003E-2</v>
      </c>
      <c r="AO819" s="562" t="s">
        <v>977</v>
      </c>
      <c r="AP819" s="562" t="s">
        <v>978</v>
      </c>
    </row>
    <row r="820" spans="1:42" s="562" customFormat="1" ht="12" x14ac:dyDescent="0.25">
      <c r="A820" s="562" t="s">
        <v>2257</v>
      </c>
      <c r="B820" s="562" t="s">
        <v>2256</v>
      </c>
      <c r="C820" s="562">
        <v>5</v>
      </c>
      <c r="D820" s="562" t="s">
        <v>30</v>
      </c>
      <c r="E820" s="562" t="s">
        <v>958</v>
      </c>
      <c r="F820" s="562" t="s">
        <v>959</v>
      </c>
      <c r="G820" s="562" t="s">
        <v>1207</v>
      </c>
      <c r="H820" s="562" t="s">
        <v>974</v>
      </c>
      <c r="I820" s="562" t="s">
        <v>1208</v>
      </c>
      <c r="J820" s="562" t="s">
        <v>4998</v>
      </c>
      <c r="K820" s="562" t="s">
        <v>1209</v>
      </c>
      <c r="L820" s="562" t="s">
        <v>964</v>
      </c>
      <c r="M820" s="562" t="s">
        <v>970</v>
      </c>
      <c r="N820" s="562">
        <v>1</v>
      </c>
      <c r="O820" s="562">
        <v>1</v>
      </c>
      <c r="P820" s="562">
        <v>1</v>
      </c>
      <c r="Q820" s="562">
        <v>1</v>
      </c>
      <c r="R820" s="562">
        <v>1</v>
      </c>
      <c r="S820" s="562">
        <v>1</v>
      </c>
      <c r="T820" s="562">
        <v>0</v>
      </c>
      <c r="U820" s="562">
        <v>0</v>
      </c>
      <c r="V820" s="562">
        <v>0</v>
      </c>
      <c r="W820" s="563">
        <v>1963962.5</v>
      </c>
      <c r="X820" s="563">
        <v>0</v>
      </c>
      <c r="Y820" s="563">
        <v>0</v>
      </c>
      <c r="Z820" s="563">
        <v>0</v>
      </c>
      <c r="AA820" s="563">
        <v>0</v>
      </c>
      <c r="AB820" s="563">
        <v>0</v>
      </c>
      <c r="AC820" s="563">
        <v>0</v>
      </c>
      <c r="AD820" s="563"/>
      <c r="AE820" s="563">
        <v>1963962.5</v>
      </c>
      <c r="AF820" s="564">
        <v>44923</v>
      </c>
      <c r="AG820" s="564">
        <v>46749</v>
      </c>
      <c r="AH820" s="563">
        <v>1963962.5</v>
      </c>
      <c r="AI820" s="565">
        <f t="shared" si="25"/>
        <v>1.8301369863013699</v>
      </c>
      <c r="AJ820" s="565">
        <v>5.0027397260274</v>
      </c>
      <c r="AK820" s="566">
        <v>5.0700000000000002E-2</v>
      </c>
      <c r="AL820" s="567">
        <f t="shared" si="26"/>
        <v>1.8301369863013699</v>
      </c>
      <c r="AM820" s="567">
        <v>5.0027397260274</v>
      </c>
      <c r="AN820" s="568">
        <v>5.0700000000000002E-2</v>
      </c>
      <c r="AO820" s="562" t="s">
        <v>977</v>
      </c>
      <c r="AP820" s="562" t="s">
        <v>978</v>
      </c>
    </row>
    <row r="821" spans="1:42" s="562" customFormat="1" ht="12" x14ac:dyDescent="0.25">
      <c r="A821" s="562" t="s">
        <v>2258</v>
      </c>
      <c r="B821" s="562" t="s">
        <v>2256</v>
      </c>
      <c r="C821" s="562">
        <v>6</v>
      </c>
      <c r="D821" s="562" t="s">
        <v>30</v>
      </c>
      <c r="E821" s="562" t="s">
        <v>958</v>
      </c>
      <c r="F821" s="562" t="s">
        <v>959</v>
      </c>
      <c r="G821" s="562" t="s">
        <v>1207</v>
      </c>
      <c r="H821" s="562" t="s">
        <v>974</v>
      </c>
      <c r="I821" s="562" t="s">
        <v>1208</v>
      </c>
      <c r="J821" s="562" t="s">
        <v>4998</v>
      </c>
      <c r="K821" s="562" t="s">
        <v>1209</v>
      </c>
      <c r="L821" s="562" t="s">
        <v>964</v>
      </c>
      <c r="M821" s="562" t="s">
        <v>970</v>
      </c>
      <c r="N821" s="562">
        <v>1</v>
      </c>
      <c r="O821" s="562">
        <v>1</v>
      </c>
      <c r="P821" s="562">
        <v>1</v>
      </c>
      <c r="Q821" s="562">
        <v>1</v>
      </c>
      <c r="R821" s="562">
        <v>1</v>
      </c>
      <c r="S821" s="562">
        <v>1</v>
      </c>
      <c r="T821" s="562">
        <v>0</v>
      </c>
      <c r="U821" s="562">
        <v>0</v>
      </c>
      <c r="V821" s="562">
        <v>0</v>
      </c>
      <c r="W821" s="563">
        <v>7407892.5</v>
      </c>
      <c r="X821" s="563">
        <v>0</v>
      </c>
      <c r="Y821" s="563">
        <v>0</v>
      </c>
      <c r="Z821" s="563">
        <v>0</v>
      </c>
      <c r="AA821" s="563">
        <v>0</v>
      </c>
      <c r="AB821" s="563">
        <v>0</v>
      </c>
      <c r="AC821" s="563">
        <v>0</v>
      </c>
      <c r="AD821" s="563"/>
      <c r="AE821" s="563">
        <v>7407892.5</v>
      </c>
      <c r="AF821" s="564">
        <v>44923</v>
      </c>
      <c r="AG821" s="564">
        <v>47115</v>
      </c>
      <c r="AH821" s="563">
        <v>7407892.5</v>
      </c>
      <c r="AI821" s="565">
        <f t="shared" si="25"/>
        <v>2.8328767123287673</v>
      </c>
      <c r="AJ821" s="565">
        <v>6.0054794520547903</v>
      </c>
      <c r="AK821" s="566">
        <v>5.3600000000000002E-2</v>
      </c>
      <c r="AL821" s="567">
        <f t="shared" si="26"/>
        <v>2.8328767123287673</v>
      </c>
      <c r="AM821" s="567">
        <v>6.0054794520547903</v>
      </c>
      <c r="AN821" s="568">
        <v>5.3600000000000002E-2</v>
      </c>
      <c r="AO821" s="562" t="s">
        <v>977</v>
      </c>
      <c r="AP821" s="562" t="s">
        <v>978</v>
      </c>
    </row>
    <row r="822" spans="1:42" s="562" customFormat="1" ht="12" x14ac:dyDescent="0.25">
      <c r="A822" s="562" t="s">
        <v>2259</v>
      </c>
      <c r="B822" s="562" t="s">
        <v>2256</v>
      </c>
      <c r="C822" s="562">
        <v>7</v>
      </c>
      <c r="D822" s="562" t="s">
        <v>30</v>
      </c>
      <c r="E822" s="562" t="s">
        <v>958</v>
      </c>
      <c r="F822" s="562" t="s">
        <v>959</v>
      </c>
      <c r="G822" s="562" t="s">
        <v>1207</v>
      </c>
      <c r="H822" s="562" t="s">
        <v>974</v>
      </c>
      <c r="I822" s="562" t="s">
        <v>1208</v>
      </c>
      <c r="J822" s="562" t="s">
        <v>4998</v>
      </c>
      <c r="K822" s="562" t="s">
        <v>1209</v>
      </c>
      <c r="L822" s="562" t="s">
        <v>964</v>
      </c>
      <c r="M822" s="562" t="s">
        <v>970</v>
      </c>
      <c r="N822" s="562">
        <v>1</v>
      </c>
      <c r="O822" s="562">
        <v>1</v>
      </c>
      <c r="P822" s="562">
        <v>1</v>
      </c>
      <c r="Q822" s="562">
        <v>1</v>
      </c>
      <c r="R822" s="562">
        <v>1</v>
      </c>
      <c r="S822" s="562">
        <v>1</v>
      </c>
      <c r="T822" s="562">
        <v>0</v>
      </c>
      <c r="U822" s="562">
        <v>0</v>
      </c>
      <c r="V822" s="562">
        <v>0</v>
      </c>
      <c r="W822" s="563">
        <v>9823352.5</v>
      </c>
      <c r="X822" s="563">
        <v>0</v>
      </c>
      <c r="Y822" s="563">
        <v>0</v>
      </c>
      <c r="Z822" s="563">
        <v>0</v>
      </c>
      <c r="AA822" s="563">
        <v>0</v>
      </c>
      <c r="AB822" s="563">
        <v>0</v>
      </c>
      <c r="AC822" s="563">
        <v>0</v>
      </c>
      <c r="AD822" s="563"/>
      <c r="AE822" s="563">
        <v>9823352.5</v>
      </c>
      <c r="AF822" s="564">
        <v>44923</v>
      </c>
      <c r="AG822" s="564">
        <v>47480</v>
      </c>
      <c r="AH822" s="563">
        <v>9823352.5</v>
      </c>
      <c r="AI822" s="565">
        <f t="shared" si="25"/>
        <v>3.8328767123287673</v>
      </c>
      <c r="AJ822" s="565">
        <v>7.0054794520547903</v>
      </c>
      <c r="AK822" s="566">
        <v>5.6399999999999999E-2</v>
      </c>
      <c r="AL822" s="567">
        <f t="shared" si="26"/>
        <v>3.8328767123287673</v>
      </c>
      <c r="AM822" s="567">
        <v>7.0054794520547903</v>
      </c>
      <c r="AN822" s="568">
        <v>5.6399999999999999E-2</v>
      </c>
      <c r="AO822" s="562" t="s">
        <v>977</v>
      </c>
      <c r="AP822" s="562" t="s">
        <v>978</v>
      </c>
    </row>
    <row r="823" spans="1:42" s="562" customFormat="1" ht="12" x14ac:dyDescent="0.25">
      <c r="A823" s="562" t="s">
        <v>2260</v>
      </c>
      <c r="B823" s="562" t="s">
        <v>2256</v>
      </c>
      <c r="C823" s="562">
        <v>8</v>
      </c>
      <c r="D823" s="562" t="s">
        <v>30</v>
      </c>
      <c r="E823" s="562" t="s">
        <v>958</v>
      </c>
      <c r="F823" s="562" t="s">
        <v>959</v>
      </c>
      <c r="G823" s="562" t="s">
        <v>1207</v>
      </c>
      <c r="H823" s="562" t="s">
        <v>974</v>
      </c>
      <c r="I823" s="562" t="s">
        <v>1208</v>
      </c>
      <c r="J823" s="562" t="s">
        <v>4998</v>
      </c>
      <c r="K823" s="562" t="s">
        <v>1209</v>
      </c>
      <c r="L823" s="562" t="s">
        <v>964</v>
      </c>
      <c r="M823" s="562" t="s">
        <v>970</v>
      </c>
      <c r="N823" s="562">
        <v>1</v>
      </c>
      <c r="O823" s="562">
        <v>1</v>
      </c>
      <c r="P823" s="562">
        <v>1</v>
      </c>
      <c r="Q823" s="562">
        <v>1</v>
      </c>
      <c r="R823" s="562">
        <v>1</v>
      </c>
      <c r="S823" s="562">
        <v>1</v>
      </c>
      <c r="T823" s="562">
        <v>0</v>
      </c>
      <c r="U823" s="562">
        <v>0</v>
      </c>
      <c r="V823" s="562">
        <v>0</v>
      </c>
      <c r="W823" s="563">
        <v>2725505</v>
      </c>
      <c r="X823" s="563">
        <v>0</v>
      </c>
      <c r="Y823" s="563">
        <v>0</v>
      </c>
      <c r="Z823" s="563">
        <v>0</v>
      </c>
      <c r="AA823" s="563">
        <v>0</v>
      </c>
      <c r="AB823" s="563">
        <v>0</v>
      </c>
      <c r="AC823" s="563">
        <v>0</v>
      </c>
      <c r="AD823" s="563"/>
      <c r="AE823" s="563">
        <v>2725505</v>
      </c>
      <c r="AF823" s="564">
        <v>44923</v>
      </c>
      <c r="AG823" s="564">
        <v>47845</v>
      </c>
      <c r="AH823" s="563">
        <v>2725505</v>
      </c>
      <c r="AI823" s="565">
        <f t="shared" si="25"/>
        <v>4.8328767123287673</v>
      </c>
      <c r="AJ823" s="565">
        <v>8.0054794520547894</v>
      </c>
      <c r="AK823" s="566">
        <v>5.9299999999999999E-2</v>
      </c>
      <c r="AL823" s="567">
        <f t="shared" si="26"/>
        <v>4.8328767123287673</v>
      </c>
      <c r="AM823" s="567">
        <v>8.0054794520547894</v>
      </c>
      <c r="AN823" s="568">
        <v>5.9299999999999999E-2</v>
      </c>
      <c r="AO823" s="562" t="s">
        <v>977</v>
      </c>
      <c r="AP823" s="562" t="s">
        <v>978</v>
      </c>
    </row>
    <row r="824" spans="1:42" s="562" customFormat="1" ht="12" x14ac:dyDescent="0.25">
      <c r="A824" s="562" t="s">
        <v>2261</v>
      </c>
      <c r="B824" s="562" t="s">
        <v>2256</v>
      </c>
      <c r="C824" s="562">
        <v>9</v>
      </c>
      <c r="D824" s="562" t="s">
        <v>30</v>
      </c>
      <c r="E824" s="562" t="s">
        <v>958</v>
      </c>
      <c r="F824" s="562" t="s">
        <v>959</v>
      </c>
      <c r="G824" s="562" t="s">
        <v>1207</v>
      </c>
      <c r="H824" s="562" t="s">
        <v>974</v>
      </c>
      <c r="I824" s="562" t="s">
        <v>1208</v>
      </c>
      <c r="J824" s="562" t="s">
        <v>4998</v>
      </c>
      <c r="K824" s="562" t="s">
        <v>1209</v>
      </c>
      <c r="L824" s="562" t="s">
        <v>964</v>
      </c>
      <c r="M824" s="562" t="s">
        <v>970</v>
      </c>
      <c r="N824" s="562">
        <v>1</v>
      </c>
      <c r="O824" s="562">
        <v>1</v>
      </c>
      <c r="P824" s="562">
        <v>1</v>
      </c>
      <c r="Q824" s="562">
        <v>1</v>
      </c>
      <c r="R824" s="562">
        <v>1</v>
      </c>
      <c r="S824" s="562">
        <v>1</v>
      </c>
      <c r="T824" s="562">
        <v>0</v>
      </c>
      <c r="U824" s="562">
        <v>0</v>
      </c>
      <c r="V824" s="562">
        <v>0</v>
      </c>
      <c r="W824" s="563">
        <v>81567.5</v>
      </c>
      <c r="X824" s="563">
        <v>0</v>
      </c>
      <c r="Y824" s="563">
        <v>0</v>
      </c>
      <c r="Z824" s="563">
        <v>0</v>
      </c>
      <c r="AA824" s="563">
        <v>0</v>
      </c>
      <c r="AB824" s="563">
        <v>0</v>
      </c>
      <c r="AC824" s="563">
        <v>0</v>
      </c>
      <c r="AD824" s="563"/>
      <c r="AE824" s="563">
        <v>81567.5</v>
      </c>
      <c r="AF824" s="564">
        <v>44923</v>
      </c>
      <c r="AG824" s="564">
        <v>48210</v>
      </c>
      <c r="AH824" s="563">
        <v>81567.5</v>
      </c>
      <c r="AI824" s="565">
        <f t="shared" si="25"/>
        <v>5.8328767123287673</v>
      </c>
      <c r="AJ824" s="565">
        <v>9.0054794520547894</v>
      </c>
      <c r="AK824" s="566">
        <v>6.2100000000000002E-2</v>
      </c>
      <c r="AL824" s="567">
        <f t="shared" si="26"/>
        <v>5.8328767123287673</v>
      </c>
      <c r="AM824" s="567">
        <v>9.0054794520547894</v>
      </c>
      <c r="AN824" s="568">
        <v>6.2100000000000002E-2</v>
      </c>
      <c r="AO824" s="562" t="s">
        <v>977</v>
      </c>
      <c r="AP824" s="562" t="s">
        <v>978</v>
      </c>
    </row>
    <row r="825" spans="1:42" s="562" customFormat="1" ht="12" x14ac:dyDescent="0.25">
      <c r="A825" s="562" t="s">
        <v>2262</v>
      </c>
      <c r="B825" s="562" t="s">
        <v>2263</v>
      </c>
      <c r="C825" s="562">
        <v>1</v>
      </c>
      <c r="D825" s="562" t="s">
        <v>30</v>
      </c>
      <c r="E825" s="562" t="s">
        <v>958</v>
      </c>
      <c r="F825" s="562" t="s">
        <v>959</v>
      </c>
      <c r="G825" s="562" t="s">
        <v>1659</v>
      </c>
      <c r="H825" s="562" t="s">
        <v>1660</v>
      </c>
      <c r="I825" s="562" t="s">
        <v>1661</v>
      </c>
      <c r="J825" s="562" t="s">
        <v>1662</v>
      </c>
      <c r="K825" s="562" t="s">
        <v>1663</v>
      </c>
      <c r="L825" s="562" t="s">
        <v>964</v>
      </c>
      <c r="M825" s="562" t="s">
        <v>970</v>
      </c>
      <c r="N825" s="562">
        <v>1</v>
      </c>
      <c r="O825" s="562">
        <v>1</v>
      </c>
      <c r="P825" s="562">
        <v>1</v>
      </c>
      <c r="Q825" s="562">
        <v>0</v>
      </c>
      <c r="R825" s="562">
        <v>0</v>
      </c>
      <c r="S825" s="562">
        <v>1</v>
      </c>
      <c r="T825" s="562">
        <v>1</v>
      </c>
      <c r="U825" s="562">
        <v>1</v>
      </c>
      <c r="V825" s="562">
        <v>0</v>
      </c>
      <c r="W825" s="563">
        <v>200000000</v>
      </c>
      <c r="X825" s="563">
        <v>0</v>
      </c>
      <c r="Y825" s="563">
        <v>0</v>
      </c>
      <c r="Z825" s="563">
        <v>0</v>
      </c>
      <c r="AA825" s="563">
        <v>0</v>
      </c>
      <c r="AB825" s="563">
        <v>0</v>
      </c>
      <c r="AC825" s="563">
        <v>0</v>
      </c>
      <c r="AD825" s="563"/>
      <c r="AE825" s="563">
        <v>200000000</v>
      </c>
      <c r="AF825" s="564">
        <v>44698</v>
      </c>
      <c r="AG825" s="564">
        <v>48351</v>
      </c>
      <c r="AH825" s="563">
        <v>200000000</v>
      </c>
      <c r="AI825" s="565">
        <f t="shared" si="25"/>
        <v>6.2191780821917808</v>
      </c>
      <c r="AJ825" s="565">
        <v>10.0082191780822</v>
      </c>
      <c r="AK825" s="566">
        <v>7.8262999999999999E-2</v>
      </c>
      <c r="AL825" s="567">
        <f t="shared" si="26"/>
        <v>6.2191780821917808</v>
      </c>
      <c r="AM825" s="567">
        <v>10.0082191780822</v>
      </c>
      <c r="AN825" s="568">
        <v>7.8262999999999999E-2</v>
      </c>
      <c r="AO825" s="562" t="s">
        <v>977</v>
      </c>
      <c r="AP825" s="562" t="s">
        <v>978</v>
      </c>
    </row>
    <row r="826" spans="1:42" s="562" customFormat="1" ht="12" x14ac:dyDescent="0.25">
      <c r="A826" s="562" t="s">
        <v>2264</v>
      </c>
      <c r="B826" s="562" t="s">
        <v>2265</v>
      </c>
      <c r="C826" s="562">
        <v>1</v>
      </c>
      <c r="D826" s="562" t="s">
        <v>30</v>
      </c>
      <c r="E826" s="562" t="s">
        <v>958</v>
      </c>
      <c r="F826" s="562" t="s">
        <v>959</v>
      </c>
      <c r="G826" s="562" t="s">
        <v>1659</v>
      </c>
      <c r="H826" s="562" t="s">
        <v>1660</v>
      </c>
      <c r="I826" s="562" t="s">
        <v>1661</v>
      </c>
      <c r="J826" s="562" t="s">
        <v>1662</v>
      </c>
      <c r="K826" s="562" t="s">
        <v>1663</v>
      </c>
      <c r="L826" s="562" t="s">
        <v>964</v>
      </c>
      <c r="M826" s="562" t="s">
        <v>970</v>
      </c>
      <c r="N826" s="562">
        <v>1</v>
      </c>
      <c r="O826" s="562">
        <v>1</v>
      </c>
      <c r="P826" s="562">
        <v>1</v>
      </c>
      <c r="Q826" s="562">
        <v>0</v>
      </c>
      <c r="R826" s="562">
        <v>0</v>
      </c>
      <c r="S826" s="562">
        <v>1</v>
      </c>
      <c r="T826" s="562">
        <v>1</v>
      </c>
      <c r="U826" s="562">
        <v>1</v>
      </c>
      <c r="V826" s="562">
        <v>0</v>
      </c>
      <c r="W826" s="563">
        <v>200000000</v>
      </c>
      <c r="X826" s="563">
        <v>0</v>
      </c>
      <c r="Y826" s="563">
        <v>0</v>
      </c>
      <c r="Z826" s="563">
        <v>7826300</v>
      </c>
      <c r="AA826" s="563">
        <v>0</v>
      </c>
      <c r="AB826" s="563">
        <v>0</v>
      </c>
      <c r="AC826" s="563">
        <v>0</v>
      </c>
      <c r="AD826" s="563"/>
      <c r="AE826" s="563">
        <v>200000000</v>
      </c>
      <c r="AF826" s="564">
        <v>44984</v>
      </c>
      <c r="AG826" s="564">
        <v>48637</v>
      </c>
      <c r="AH826" s="563">
        <v>200000000</v>
      </c>
      <c r="AI826" s="565">
        <f t="shared" si="25"/>
        <v>7.0027397260273974</v>
      </c>
      <c r="AJ826" s="565">
        <v>10.0082191780822</v>
      </c>
      <c r="AK826" s="566">
        <v>7.8262999999999999E-2</v>
      </c>
      <c r="AL826" s="567">
        <f t="shared" si="26"/>
        <v>7.0027397260273974</v>
      </c>
      <c r="AM826" s="567">
        <v>10.0082191780822</v>
      </c>
      <c r="AN826" s="568">
        <v>7.8262999999999999E-2</v>
      </c>
      <c r="AO826" s="562" t="s">
        <v>977</v>
      </c>
      <c r="AP826" s="562" t="s">
        <v>978</v>
      </c>
    </row>
    <row r="827" spans="1:42" s="562" customFormat="1" ht="12" x14ac:dyDescent="0.25">
      <c r="A827" s="562" t="s">
        <v>2266</v>
      </c>
      <c r="B827" s="562" t="s">
        <v>2267</v>
      </c>
      <c r="C827" s="562">
        <v>1</v>
      </c>
      <c r="D827" s="562" t="s">
        <v>30</v>
      </c>
      <c r="E827" s="562" t="s">
        <v>958</v>
      </c>
      <c r="F827" s="562" t="s">
        <v>959</v>
      </c>
      <c r="G827" s="562" t="s">
        <v>2268</v>
      </c>
      <c r="H827" s="562" t="s">
        <v>1660</v>
      </c>
      <c r="I827" s="562" t="s">
        <v>962</v>
      </c>
      <c r="J827" s="562" t="s">
        <v>1662</v>
      </c>
      <c r="K827" s="562" t="s">
        <v>2268</v>
      </c>
      <c r="L827" s="562" t="s">
        <v>964</v>
      </c>
      <c r="M827" s="562" t="s">
        <v>970</v>
      </c>
      <c r="N827" s="562">
        <v>1</v>
      </c>
      <c r="O827" s="562">
        <v>1</v>
      </c>
      <c r="P827" s="562">
        <v>1</v>
      </c>
      <c r="Q827" s="562">
        <v>0</v>
      </c>
      <c r="R827" s="562">
        <v>1</v>
      </c>
      <c r="S827" s="562">
        <v>1</v>
      </c>
      <c r="T827" s="562">
        <v>1</v>
      </c>
      <c r="U827" s="562">
        <v>0</v>
      </c>
      <c r="V827" s="562">
        <v>0</v>
      </c>
      <c r="W827" s="563">
        <v>160000000</v>
      </c>
      <c r="X827" s="563">
        <v>0</v>
      </c>
      <c r="Y827" s="563">
        <v>0</v>
      </c>
      <c r="Z827" s="563">
        <v>0</v>
      </c>
      <c r="AA827" s="563">
        <v>0</v>
      </c>
      <c r="AB827" s="563">
        <v>0</v>
      </c>
      <c r="AC827" s="563">
        <v>0</v>
      </c>
      <c r="AD827" s="563"/>
      <c r="AE827" s="563">
        <v>160000000</v>
      </c>
      <c r="AF827" s="564">
        <v>44987</v>
      </c>
      <c r="AG827" s="564">
        <v>46083</v>
      </c>
      <c r="AH827" s="563">
        <v>160000000</v>
      </c>
      <c r="AI827" s="565">
        <f t="shared" si="25"/>
        <v>5.4794520547945206E-3</v>
      </c>
      <c r="AJ827" s="565">
        <v>3.0027397260274</v>
      </c>
      <c r="AK827" s="566">
        <v>6.1652999999999999E-2</v>
      </c>
      <c r="AL827" s="567">
        <f t="shared" si="26"/>
        <v>5.4794520547945206E-3</v>
      </c>
      <c r="AM827" s="567">
        <v>3.0027397260274</v>
      </c>
      <c r="AN827" s="568">
        <v>6.1652999999999999E-2</v>
      </c>
      <c r="AO827" s="562" t="s">
        <v>977</v>
      </c>
      <c r="AP827" s="562" t="s">
        <v>978</v>
      </c>
    </row>
    <row r="828" spans="1:42" s="562" customFormat="1" ht="12" x14ac:dyDescent="0.25">
      <c r="A828" s="562" t="s">
        <v>2269</v>
      </c>
      <c r="B828" s="562" t="s">
        <v>2270</v>
      </c>
      <c r="C828" s="562">
        <v>1</v>
      </c>
      <c r="D828" s="562" t="s">
        <v>30</v>
      </c>
      <c r="E828" s="562" t="s">
        <v>958</v>
      </c>
      <c r="F828" s="562" t="s">
        <v>959</v>
      </c>
      <c r="G828" s="562" t="s">
        <v>2268</v>
      </c>
      <c r="H828" s="562" t="s">
        <v>1660</v>
      </c>
      <c r="I828" s="562" t="s">
        <v>962</v>
      </c>
      <c r="J828" s="562" t="s">
        <v>1662</v>
      </c>
      <c r="K828" s="562" t="s">
        <v>2268</v>
      </c>
      <c r="L828" s="562" t="s">
        <v>964</v>
      </c>
      <c r="M828" s="562" t="s">
        <v>970</v>
      </c>
      <c r="N828" s="562">
        <v>1</v>
      </c>
      <c r="O828" s="562">
        <v>1</v>
      </c>
      <c r="P828" s="562">
        <v>1</v>
      </c>
      <c r="Q828" s="562">
        <v>0</v>
      </c>
      <c r="R828" s="562">
        <v>1</v>
      </c>
      <c r="S828" s="562">
        <v>1</v>
      </c>
      <c r="T828" s="562">
        <v>1</v>
      </c>
      <c r="U828" s="562">
        <v>0</v>
      </c>
      <c r="V828" s="562">
        <v>0</v>
      </c>
      <c r="W828" s="563">
        <v>40000000</v>
      </c>
      <c r="X828" s="563">
        <v>0</v>
      </c>
      <c r="Y828" s="563">
        <v>0</v>
      </c>
      <c r="Z828" s="563">
        <v>0</v>
      </c>
      <c r="AA828" s="563">
        <v>0</v>
      </c>
      <c r="AB828" s="563">
        <v>0</v>
      </c>
      <c r="AC828" s="563">
        <v>0</v>
      </c>
      <c r="AD828" s="563"/>
      <c r="AE828" s="563">
        <v>40000000</v>
      </c>
      <c r="AF828" s="564">
        <v>44987</v>
      </c>
      <c r="AG828" s="564">
        <v>46083</v>
      </c>
      <c r="AH828" s="563">
        <v>40000000</v>
      </c>
      <c r="AI828" s="565">
        <f t="shared" si="25"/>
        <v>5.4794520547945206E-3</v>
      </c>
      <c r="AJ828" s="565">
        <v>3.0027397260274</v>
      </c>
      <c r="AK828" s="566">
        <v>6.1652999999999999E-2</v>
      </c>
      <c r="AL828" s="567">
        <f t="shared" si="26"/>
        <v>5.4794520547945206E-3</v>
      </c>
      <c r="AM828" s="567">
        <v>3.0027397260274</v>
      </c>
      <c r="AN828" s="568">
        <v>6.1652999999999999E-2</v>
      </c>
      <c r="AO828" s="562" t="s">
        <v>977</v>
      </c>
      <c r="AP828" s="562" t="s">
        <v>978</v>
      </c>
    </row>
    <row r="829" spans="1:42" s="562" customFormat="1" ht="12" x14ac:dyDescent="0.25">
      <c r="A829" s="562" t="s">
        <v>2271</v>
      </c>
      <c r="B829" s="562" t="s">
        <v>2272</v>
      </c>
      <c r="C829" s="562">
        <v>1</v>
      </c>
      <c r="D829" s="562" t="s">
        <v>30</v>
      </c>
      <c r="E829" s="562" t="s">
        <v>958</v>
      </c>
      <c r="F829" s="562" t="s">
        <v>959</v>
      </c>
      <c r="G829" s="562" t="s">
        <v>1659</v>
      </c>
      <c r="H829" s="562" t="s">
        <v>1660</v>
      </c>
      <c r="I829" s="562" t="s">
        <v>1661</v>
      </c>
      <c r="J829" s="562" t="s">
        <v>1662</v>
      </c>
      <c r="K829" s="562" t="s">
        <v>1663</v>
      </c>
      <c r="L829" s="562" t="s">
        <v>964</v>
      </c>
      <c r="M829" s="562" t="s">
        <v>970</v>
      </c>
      <c r="N829" s="562">
        <v>1</v>
      </c>
      <c r="O829" s="562">
        <v>1</v>
      </c>
      <c r="P829" s="562">
        <v>1</v>
      </c>
      <c r="Q829" s="562">
        <v>0</v>
      </c>
      <c r="R829" s="562">
        <v>0</v>
      </c>
      <c r="S829" s="562">
        <v>1</v>
      </c>
      <c r="T829" s="562">
        <v>1</v>
      </c>
      <c r="U829" s="562">
        <v>1</v>
      </c>
      <c r="V829" s="562">
        <v>0</v>
      </c>
      <c r="W829" s="563">
        <v>200000000</v>
      </c>
      <c r="X829" s="563">
        <v>0</v>
      </c>
      <c r="Y829" s="563">
        <v>0</v>
      </c>
      <c r="Z829" s="563">
        <v>0</v>
      </c>
      <c r="AA829" s="563">
        <v>0</v>
      </c>
      <c r="AB829" s="563">
        <v>0</v>
      </c>
      <c r="AC829" s="563">
        <v>0</v>
      </c>
      <c r="AD829" s="563"/>
      <c r="AE829" s="563">
        <v>200000000</v>
      </c>
      <c r="AF829" s="564">
        <v>44995</v>
      </c>
      <c r="AG829" s="564">
        <v>46822</v>
      </c>
      <c r="AH829" s="563">
        <v>200000000</v>
      </c>
      <c r="AI829" s="565">
        <f t="shared" si="25"/>
        <v>2.0301369863013701</v>
      </c>
      <c r="AJ829" s="565">
        <v>5.0054794520547903</v>
      </c>
      <c r="AK829" s="566">
        <v>7.1294999999999997E-2</v>
      </c>
      <c r="AL829" s="567">
        <f t="shared" si="26"/>
        <v>2.0301369863013701</v>
      </c>
      <c r="AM829" s="567">
        <v>5.0054794520547903</v>
      </c>
      <c r="AN829" s="568">
        <v>7.1294999999999997E-2</v>
      </c>
      <c r="AO829" s="562" t="s">
        <v>977</v>
      </c>
      <c r="AP829" s="562" t="s">
        <v>978</v>
      </c>
    </row>
    <row r="830" spans="1:42" s="562" customFormat="1" ht="12" x14ac:dyDescent="0.25">
      <c r="A830" s="562" t="s">
        <v>2273</v>
      </c>
      <c r="B830" s="562" t="s">
        <v>2274</v>
      </c>
      <c r="C830" s="562">
        <v>1</v>
      </c>
      <c r="D830" s="562" t="s">
        <v>30</v>
      </c>
      <c r="E830" s="562" t="s">
        <v>958</v>
      </c>
      <c r="F830" s="562" t="s">
        <v>959</v>
      </c>
      <c r="G830" s="562" t="s">
        <v>973</v>
      </c>
      <c r="H830" s="562" t="s">
        <v>974</v>
      </c>
      <c r="I830" s="562" t="s">
        <v>975</v>
      </c>
      <c r="J830" s="562" t="s">
        <v>4998</v>
      </c>
      <c r="K830" s="562" t="s">
        <v>976</v>
      </c>
      <c r="L830" s="562" t="s">
        <v>964</v>
      </c>
      <c r="M830" s="562" t="s">
        <v>970</v>
      </c>
      <c r="N830" s="562">
        <v>1</v>
      </c>
      <c r="O830" s="562">
        <v>1</v>
      </c>
      <c r="P830" s="562">
        <v>1</v>
      </c>
      <c r="Q830" s="562">
        <v>1</v>
      </c>
      <c r="R830" s="562">
        <v>1</v>
      </c>
      <c r="S830" s="562">
        <v>1</v>
      </c>
      <c r="T830" s="562">
        <v>0</v>
      </c>
      <c r="U830" s="562">
        <v>0</v>
      </c>
      <c r="V830" s="562">
        <v>0</v>
      </c>
      <c r="W830" s="563">
        <v>1757286.92</v>
      </c>
      <c r="X830" s="563">
        <v>0</v>
      </c>
      <c r="Y830" s="563">
        <v>0</v>
      </c>
      <c r="Z830" s="563">
        <v>0</v>
      </c>
      <c r="AA830" s="563">
        <v>0</v>
      </c>
      <c r="AB830" s="563">
        <v>0</v>
      </c>
      <c r="AC830" s="563">
        <v>0</v>
      </c>
      <c r="AD830" s="563"/>
      <c r="AE830" s="563">
        <v>1757286.92</v>
      </c>
      <c r="AF830" s="564">
        <v>45000</v>
      </c>
      <c r="AG830" s="564">
        <v>47192</v>
      </c>
      <c r="AH830" s="563">
        <v>1757286.92</v>
      </c>
      <c r="AI830" s="565">
        <f t="shared" si="25"/>
        <v>3.043835616438356</v>
      </c>
      <c r="AJ830" s="565">
        <v>6.0054794520547903</v>
      </c>
      <c r="AK830" s="566">
        <v>7.3772000000000004E-2</v>
      </c>
      <c r="AL830" s="567">
        <f t="shared" si="26"/>
        <v>3.043835616438356</v>
      </c>
      <c r="AM830" s="567">
        <v>6.0054794520547903</v>
      </c>
      <c r="AN830" s="568">
        <v>7.3772000000000004E-2</v>
      </c>
      <c r="AO830" s="562" t="s">
        <v>977</v>
      </c>
      <c r="AP830" s="562" t="s">
        <v>978</v>
      </c>
    </row>
    <row r="831" spans="1:42" s="562" customFormat="1" ht="12" x14ac:dyDescent="0.25">
      <c r="A831" s="562" t="s">
        <v>2275</v>
      </c>
      <c r="B831" s="562" t="s">
        <v>2276</v>
      </c>
      <c r="C831" s="562">
        <v>1</v>
      </c>
      <c r="D831" s="562" t="s">
        <v>30</v>
      </c>
      <c r="E831" s="562" t="s">
        <v>958</v>
      </c>
      <c r="F831" s="562" t="s">
        <v>959</v>
      </c>
      <c r="G831" s="562" t="s">
        <v>2268</v>
      </c>
      <c r="H831" s="562" t="s">
        <v>1660</v>
      </c>
      <c r="I831" s="562" t="s">
        <v>962</v>
      </c>
      <c r="J831" s="562" t="s">
        <v>1662</v>
      </c>
      <c r="K831" s="562" t="s">
        <v>2268</v>
      </c>
      <c r="L831" s="562" t="s">
        <v>964</v>
      </c>
      <c r="M831" s="562" t="s">
        <v>970</v>
      </c>
      <c r="N831" s="562">
        <v>1</v>
      </c>
      <c r="O831" s="562">
        <v>1</v>
      </c>
      <c r="P831" s="562">
        <v>1</v>
      </c>
      <c r="Q831" s="562">
        <v>0</v>
      </c>
      <c r="R831" s="562">
        <v>1</v>
      </c>
      <c r="S831" s="562">
        <v>1</v>
      </c>
      <c r="T831" s="562">
        <v>1</v>
      </c>
      <c r="U831" s="562">
        <v>0</v>
      </c>
      <c r="V831" s="562">
        <v>0</v>
      </c>
      <c r="W831" s="563">
        <v>55000000</v>
      </c>
      <c r="X831" s="563">
        <v>0</v>
      </c>
      <c r="Y831" s="563">
        <v>0</v>
      </c>
      <c r="Z831" s="563">
        <v>0</v>
      </c>
      <c r="AA831" s="563">
        <v>0</v>
      </c>
      <c r="AB831" s="563">
        <v>0</v>
      </c>
      <c r="AC831" s="563">
        <v>0</v>
      </c>
      <c r="AD831" s="563"/>
      <c r="AE831" s="563">
        <v>55000000</v>
      </c>
      <c r="AF831" s="564">
        <v>44987</v>
      </c>
      <c r="AG831" s="564">
        <v>46083</v>
      </c>
      <c r="AH831" s="563">
        <v>55000000</v>
      </c>
      <c r="AI831" s="565">
        <f t="shared" si="25"/>
        <v>5.4794520547945206E-3</v>
      </c>
      <c r="AJ831" s="565">
        <v>3.0027397260274</v>
      </c>
      <c r="AK831" s="566">
        <v>6.1652999999999999E-2</v>
      </c>
      <c r="AL831" s="567">
        <f t="shared" si="26"/>
        <v>5.4794520547945206E-3</v>
      </c>
      <c r="AM831" s="567">
        <v>3.0027397260274</v>
      </c>
      <c r="AN831" s="568">
        <v>6.1652999999999999E-2</v>
      </c>
      <c r="AO831" s="562" t="s">
        <v>977</v>
      </c>
      <c r="AP831" s="562" t="s">
        <v>978</v>
      </c>
    </row>
    <row r="832" spans="1:42" s="562" customFormat="1" ht="12" x14ac:dyDescent="0.25">
      <c r="A832" s="562" t="s">
        <v>2277</v>
      </c>
      <c r="B832" s="562" t="s">
        <v>2278</v>
      </c>
      <c r="C832" s="562">
        <v>1</v>
      </c>
      <c r="D832" s="562" t="s">
        <v>30</v>
      </c>
      <c r="E832" s="562" t="s">
        <v>958</v>
      </c>
      <c r="F832" s="562" t="s">
        <v>959</v>
      </c>
      <c r="G832" s="562" t="s">
        <v>2268</v>
      </c>
      <c r="H832" s="562" t="s">
        <v>1660</v>
      </c>
      <c r="I832" s="562" t="s">
        <v>962</v>
      </c>
      <c r="J832" s="562" t="s">
        <v>1662</v>
      </c>
      <c r="K832" s="562" t="s">
        <v>2268</v>
      </c>
      <c r="L832" s="562" t="s">
        <v>964</v>
      </c>
      <c r="M832" s="562" t="s">
        <v>970</v>
      </c>
      <c r="N832" s="562">
        <v>1</v>
      </c>
      <c r="O832" s="562">
        <v>1</v>
      </c>
      <c r="P832" s="562">
        <v>1</v>
      </c>
      <c r="Q832" s="562">
        <v>0</v>
      </c>
      <c r="R832" s="562">
        <v>1</v>
      </c>
      <c r="S832" s="562">
        <v>1</v>
      </c>
      <c r="T832" s="562">
        <v>1</v>
      </c>
      <c r="U832" s="562">
        <v>0</v>
      </c>
      <c r="V832" s="562">
        <v>0</v>
      </c>
      <c r="W832" s="563">
        <v>30000000</v>
      </c>
      <c r="X832" s="563">
        <v>0</v>
      </c>
      <c r="Y832" s="563">
        <v>0</v>
      </c>
      <c r="Z832" s="563">
        <v>0</v>
      </c>
      <c r="AA832" s="563">
        <v>0</v>
      </c>
      <c r="AB832" s="563">
        <v>0</v>
      </c>
      <c r="AC832" s="563">
        <v>0</v>
      </c>
      <c r="AD832" s="563"/>
      <c r="AE832" s="563">
        <v>30000000</v>
      </c>
      <c r="AF832" s="564">
        <v>44987</v>
      </c>
      <c r="AG832" s="564">
        <v>46083</v>
      </c>
      <c r="AH832" s="563">
        <v>30000000</v>
      </c>
      <c r="AI832" s="565">
        <f t="shared" si="25"/>
        <v>5.4794520547945206E-3</v>
      </c>
      <c r="AJ832" s="565">
        <v>3.0027397260274</v>
      </c>
      <c r="AK832" s="566">
        <v>6.1652999999999999E-2</v>
      </c>
      <c r="AL832" s="567">
        <f t="shared" si="26"/>
        <v>5.4794520547945206E-3</v>
      </c>
      <c r="AM832" s="567">
        <v>3.0027397260274</v>
      </c>
      <c r="AN832" s="568">
        <v>6.1652999999999999E-2</v>
      </c>
      <c r="AO832" s="562" t="s">
        <v>977</v>
      </c>
      <c r="AP832" s="562" t="s">
        <v>978</v>
      </c>
    </row>
    <row r="833" spans="1:42" s="562" customFormat="1" ht="12" x14ac:dyDescent="0.25">
      <c r="A833" s="562" t="s">
        <v>2279</v>
      </c>
      <c r="B833" s="562" t="s">
        <v>2280</v>
      </c>
      <c r="C833" s="562">
        <v>1</v>
      </c>
      <c r="D833" s="562" t="s">
        <v>30</v>
      </c>
      <c r="E833" s="562" t="s">
        <v>958</v>
      </c>
      <c r="F833" s="562" t="s">
        <v>959</v>
      </c>
      <c r="G833" s="562" t="s">
        <v>973</v>
      </c>
      <c r="H833" s="562" t="s">
        <v>974</v>
      </c>
      <c r="I833" s="562" t="s">
        <v>975</v>
      </c>
      <c r="J833" s="562" t="s">
        <v>4998</v>
      </c>
      <c r="K833" s="562" t="s">
        <v>976</v>
      </c>
      <c r="L833" s="562" t="s">
        <v>964</v>
      </c>
      <c r="M833" s="562" t="s">
        <v>970</v>
      </c>
      <c r="N833" s="562">
        <v>1</v>
      </c>
      <c r="O833" s="562">
        <v>1</v>
      </c>
      <c r="P833" s="562">
        <v>1</v>
      </c>
      <c r="Q833" s="562">
        <v>1</v>
      </c>
      <c r="R833" s="562">
        <v>1</v>
      </c>
      <c r="S833" s="562">
        <v>1</v>
      </c>
      <c r="T833" s="562">
        <v>0</v>
      </c>
      <c r="U833" s="562">
        <v>0</v>
      </c>
      <c r="V833" s="562">
        <v>0</v>
      </c>
      <c r="W833" s="563">
        <v>1515970.29</v>
      </c>
      <c r="X833" s="563">
        <v>0</v>
      </c>
      <c r="Y833" s="563">
        <v>0</v>
      </c>
      <c r="Z833" s="563">
        <v>0</v>
      </c>
      <c r="AA833" s="563">
        <v>0</v>
      </c>
      <c r="AB833" s="563">
        <v>0</v>
      </c>
      <c r="AC833" s="563">
        <v>0</v>
      </c>
      <c r="AD833" s="563"/>
      <c r="AE833" s="563">
        <v>1515970.29</v>
      </c>
      <c r="AF833" s="564">
        <v>45000</v>
      </c>
      <c r="AG833" s="564">
        <v>47192</v>
      </c>
      <c r="AH833" s="563">
        <v>1515970.29</v>
      </c>
      <c r="AI833" s="565">
        <f t="shared" si="25"/>
        <v>3.043835616438356</v>
      </c>
      <c r="AJ833" s="565">
        <v>6.0054794520547903</v>
      </c>
      <c r="AK833" s="566">
        <v>7.3772000000000004E-2</v>
      </c>
      <c r="AL833" s="567">
        <f t="shared" si="26"/>
        <v>3.043835616438356</v>
      </c>
      <c r="AM833" s="567">
        <v>6.0054794520547903</v>
      </c>
      <c r="AN833" s="568">
        <v>7.3772000000000004E-2</v>
      </c>
      <c r="AO833" s="562" t="s">
        <v>977</v>
      </c>
      <c r="AP833" s="562" t="s">
        <v>978</v>
      </c>
    </row>
    <row r="834" spans="1:42" s="562" customFormat="1" ht="12" x14ac:dyDescent="0.25">
      <c r="A834" s="562" t="s">
        <v>2281</v>
      </c>
      <c r="B834" s="562" t="s">
        <v>2282</v>
      </c>
      <c r="C834" s="562">
        <v>1</v>
      </c>
      <c r="D834" s="562" t="s">
        <v>30</v>
      </c>
      <c r="E834" s="562" t="s">
        <v>958</v>
      </c>
      <c r="F834" s="562" t="s">
        <v>959</v>
      </c>
      <c r="G834" s="562" t="s">
        <v>1659</v>
      </c>
      <c r="H834" s="562" t="s">
        <v>1660</v>
      </c>
      <c r="I834" s="562" t="s">
        <v>1661</v>
      </c>
      <c r="J834" s="562" t="s">
        <v>1662</v>
      </c>
      <c r="K834" s="562" t="s">
        <v>1663</v>
      </c>
      <c r="L834" s="562" t="s">
        <v>964</v>
      </c>
      <c r="M834" s="562" t="s">
        <v>970</v>
      </c>
      <c r="N834" s="562">
        <v>1</v>
      </c>
      <c r="O834" s="562">
        <v>1</v>
      </c>
      <c r="P834" s="562">
        <v>1</v>
      </c>
      <c r="Q834" s="562">
        <v>0</v>
      </c>
      <c r="R834" s="562">
        <v>0</v>
      </c>
      <c r="S834" s="562">
        <v>1</v>
      </c>
      <c r="T834" s="562">
        <v>1</v>
      </c>
      <c r="U834" s="562">
        <v>1</v>
      </c>
      <c r="V834" s="562">
        <v>0</v>
      </c>
      <c r="W834" s="563">
        <v>200000000</v>
      </c>
      <c r="X834" s="563">
        <v>0</v>
      </c>
      <c r="Y834" s="563">
        <v>0</v>
      </c>
      <c r="Z834" s="563">
        <v>0</v>
      </c>
      <c r="AA834" s="563">
        <v>0</v>
      </c>
      <c r="AB834" s="563">
        <v>0</v>
      </c>
      <c r="AC834" s="563">
        <v>0</v>
      </c>
      <c r="AD834" s="563"/>
      <c r="AE834" s="563">
        <v>200000000</v>
      </c>
      <c r="AF834" s="564">
        <v>44995</v>
      </c>
      <c r="AG834" s="564">
        <v>46822</v>
      </c>
      <c r="AH834" s="563">
        <v>200000000</v>
      </c>
      <c r="AI834" s="565">
        <f t="shared" si="25"/>
        <v>2.0301369863013701</v>
      </c>
      <c r="AJ834" s="565">
        <v>5.0054794520547903</v>
      </c>
      <c r="AK834" s="566">
        <v>7.1294999999999997E-2</v>
      </c>
      <c r="AL834" s="567">
        <f t="shared" si="26"/>
        <v>2.0301369863013701</v>
      </c>
      <c r="AM834" s="567">
        <v>5.0054794520547903</v>
      </c>
      <c r="AN834" s="568">
        <v>7.1294999999999997E-2</v>
      </c>
      <c r="AO834" s="562" t="s">
        <v>977</v>
      </c>
      <c r="AP834" s="562" t="s">
        <v>978</v>
      </c>
    </row>
    <row r="835" spans="1:42" s="562" customFormat="1" ht="12" x14ac:dyDescent="0.25">
      <c r="A835" s="562" t="s">
        <v>2283</v>
      </c>
      <c r="B835" s="562" t="s">
        <v>2284</v>
      </c>
      <c r="C835" s="562">
        <v>1</v>
      </c>
      <c r="D835" s="562" t="s">
        <v>30</v>
      </c>
      <c r="E835" s="562" t="s">
        <v>958</v>
      </c>
      <c r="F835" s="562" t="s">
        <v>959</v>
      </c>
      <c r="G835" s="562" t="s">
        <v>973</v>
      </c>
      <c r="H835" s="562" t="s">
        <v>974</v>
      </c>
      <c r="I835" s="562" t="s">
        <v>975</v>
      </c>
      <c r="J835" s="562" t="s">
        <v>4998</v>
      </c>
      <c r="K835" s="562" t="s">
        <v>976</v>
      </c>
      <c r="L835" s="562" t="s">
        <v>964</v>
      </c>
      <c r="M835" s="562" t="s">
        <v>970</v>
      </c>
      <c r="N835" s="562">
        <v>1</v>
      </c>
      <c r="O835" s="562">
        <v>1</v>
      </c>
      <c r="P835" s="562">
        <v>1</v>
      </c>
      <c r="Q835" s="562">
        <v>1</v>
      </c>
      <c r="R835" s="562">
        <v>1</v>
      </c>
      <c r="S835" s="562">
        <v>1</v>
      </c>
      <c r="T835" s="562">
        <v>0</v>
      </c>
      <c r="U835" s="562">
        <v>0</v>
      </c>
      <c r="V835" s="562">
        <v>0</v>
      </c>
      <c r="W835" s="563">
        <v>1140352.93</v>
      </c>
      <c r="X835" s="563">
        <v>0</v>
      </c>
      <c r="Y835" s="563">
        <v>0</v>
      </c>
      <c r="Z835" s="563">
        <v>0</v>
      </c>
      <c r="AA835" s="563">
        <v>0</v>
      </c>
      <c r="AB835" s="563">
        <v>0</v>
      </c>
      <c r="AC835" s="563">
        <v>0</v>
      </c>
      <c r="AD835" s="563"/>
      <c r="AE835" s="563">
        <v>1140352.93</v>
      </c>
      <c r="AF835" s="564">
        <v>45000</v>
      </c>
      <c r="AG835" s="564">
        <v>47192</v>
      </c>
      <c r="AH835" s="563">
        <v>1140352.93</v>
      </c>
      <c r="AI835" s="565">
        <f t="shared" ref="AI835:AI898" si="27">+(AG835-$AQ$1)/365</f>
        <v>3.043835616438356</v>
      </c>
      <c r="AJ835" s="565">
        <v>6.0054794520547903</v>
      </c>
      <c r="AK835" s="566">
        <v>7.3772000000000004E-2</v>
      </c>
      <c r="AL835" s="567">
        <f t="shared" si="26"/>
        <v>3.043835616438356</v>
      </c>
      <c r="AM835" s="567">
        <v>6.0054794520547903</v>
      </c>
      <c r="AN835" s="568">
        <v>7.3772000000000004E-2</v>
      </c>
      <c r="AO835" s="562" t="s">
        <v>977</v>
      </c>
      <c r="AP835" s="562" t="s">
        <v>978</v>
      </c>
    </row>
    <row r="836" spans="1:42" s="562" customFormat="1" ht="12" x14ac:dyDescent="0.25">
      <c r="A836" s="562" t="s">
        <v>2285</v>
      </c>
      <c r="B836" s="562" t="s">
        <v>2286</v>
      </c>
      <c r="C836" s="562">
        <v>1</v>
      </c>
      <c r="D836" s="562" t="s">
        <v>30</v>
      </c>
      <c r="E836" s="562" t="s">
        <v>958</v>
      </c>
      <c r="F836" s="562" t="s">
        <v>959</v>
      </c>
      <c r="G836" s="562" t="s">
        <v>973</v>
      </c>
      <c r="H836" s="562" t="s">
        <v>974</v>
      </c>
      <c r="I836" s="562" t="s">
        <v>975</v>
      </c>
      <c r="J836" s="562" t="s">
        <v>4998</v>
      </c>
      <c r="K836" s="562" t="s">
        <v>976</v>
      </c>
      <c r="L836" s="562" t="s">
        <v>964</v>
      </c>
      <c r="M836" s="562" t="s">
        <v>970</v>
      </c>
      <c r="N836" s="562">
        <v>1</v>
      </c>
      <c r="O836" s="562">
        <v>1</v>
      </c>
      <c r="P836" s="562">
        <v>1</v>
      </c>
      <c r="Q836" s="562">
        <v>1</v>
      </c>
      <c r="R836" s="562">
        <v>1</v>
      </c>
      <c r="S836" s="562">
        <v>1</v>
      </c>
      <c r="T836" s="562">
        <v>0</v>
      </c>
      <c r="U836" s="562">
        <v>0</v>
      </c>
      <c r="V836" s="562">
        <v>0</v>
      </c>
      <c r="W836" s="563">
        <v>2258134.16</v>
      </c>
      <c r="X836" s="563">
        <v>0</v>
      </c>
      <c r="Y836" s="563">
        <v>0</v>
      </c>
      <c r="Z836" s="563">
        <v>0</v>
      </c>
      <c r="AA836" s="563">
        <v>0</v>
      </c>
      <c r="AB836" s="563">
        <v>0</v>
      </c>
      <c r="AC836" s="563">
        <v>0</v>
      </c>
      <c r="AD836" s="563"/>
      <c r="AE836" s="563">
        <v>2258134.16</v>
      </c>
      <c r="AF836" s="564">
        <v>45000</v>
      </c>
      <c r="AG836" s="564">
        <v>47192</v>
      </c>
      <c r="AH836" s="563">
        <v>2258134.16</v>
      </c>
      <c r="AI836" s="565">
        <f t="shared" si="27"/>
        <v>3.043835616438356</v>
      </c>
      <c r="AJ836" s="565">
        <v>6.0054794520547903</v>
      </c>
      <c r="AK836" s="566">
        <v>7.3772000000000004E-2</v>
      </c>
      <c r="AL836" s="567">
        <f t="shared" si="26"/>
        <v>3.043835616438356</v>
      </c>
      <c r="AM836" s="567">
        <v>6.0054794520547903</v>
      </c>
      <c r="AN836" s="568">
        <v>7.3772000000000004E-2</v>
      </c>
      <c r="AO836" s="562" t="s">
        <v>977</v>
      </c>
      <c r="AP836" s="562" t="s">
        <v>978</v>
      </c>
    </row>
    <row r="837" spans="1:42" s="562" customFormat="1" ht="12" x14ac:dyDescent="0.25">
      <c r="A837" s="562" t="s">
        <v>2287</v>
      </c>
      <c r="B837" s="562" t="s">
        <v>2288</v>
      </c>
      <c r="C837" s="562">
        <v>1</v>
      </c>
      <c r="D837" s="562" t="s">
        <v>30</v>
      </c>
      <c r="E837" s="562" t="s">
        <v>958</v>
      </c>
      <c r="F837" s="562" t="s">
        <v>959</v>
      </c>
      <c r="G837" s="562" t="s">
        <v>973</v>
      </c>
      <c r="H837" s="562" t="s">
        <v>974</v>
      </c>
      <c r="I837" s="562" t="s">
        <v>975</v>
      </c>
      <c r="J837" s="562" t="s">
        <v>4998</v>
      </c>
      <c r="K837" s="562" t="s">
        <v>976</v>
      </c>
      <c r="L837" s="562" t="s">
        <v>964</v>
      </c>
      <c r="M837" s="562" t="s">
        <v>970</v>
      </c>
      <c r="N837" s="562">
        <v>1</v>
      </c>
      <c r="O837" s="562">
        <v>1</v>
      </c>
      <c r="P837" s="562">
        <v>1</v>
      </c>
      <c r="Q837" s="562">
        <v>1</v>
      </c>
      <c r="R837" s="562">
        <v>1</v>
      </c>
      <c r="S837" s="562">
        <v>1</v>
      </c>
      <c r="T837" s="562">
        <v>0</v>
      </c>
      <c r="U837" s="562">
        <v>0</v>
      </c>
      <c r="V837" s="562">
        <v>0</v>
      </c>
      <c r="W837" s="563">
        <v>822720.44</v>
      </c>
      <c r="X837" s="563">
        <v>0</v>
      </c>
      <c r="Y837" s="563">
        <v>0</v>
      </c>
      <c r="Z837" s="563">
        <v>0</v>
      </c>
      <c r="AA837" s="563">
        <v>0</v>
      </c>
      <c r="AB837" s="563">
        <v>0</v>
      </c>
      <c r="AC837" s="563">
        <v>0</v>
      </c>
      <c r="AD837" s="563"/>
      <c r="AE837" s="563">
        <v>822720.44</v>
      </c>
      <c r="AF837" s="564">
        <v>45000</v>
      </c>
      <c r="AG837" s="564">
        <v>47192</v>
      </c>
      <c r="AH837" s="563">
        <v>822720.44</v>
      </c>
      <c r="AI837" s="565">
        <f t="shared" si="27"/>
        <v>3.043835616438356</v>
      </c>
      <c r="AJ837" s="565">
        <v>6.0054794520547903</v>
      </c>
      <c r="AK837" s="566">
        <v>7.3772000000000004E-2</v>
      </c>
      <c r="AL837" s="567">
        <f t="shared" si="26"/>
        <v>3.043835616438356</v>
      </c>
      <c r="AM837" s="567">
        <v>6.0054794520547903</v>
      </c>
      <c r="AN837" s="568">
        <v>7.3772000000000004E-2</v>
      </c>
      <c r="AO837" s="562" t="s">
        <v>977</v>
      </c>
      <c r="AP837" s="562" t="s">
        <v>978</v>
      </c>
    </row>
    <row r="838" spans="1:42" s="562" customFormat="1" ht="12" x14ac:dyDescent="0.25">
      <c r="A838" s="562" t="s">
        <v>2289</v>
      </c>
      <c r="B838" s="562" t="s">
        <v>2290</v>
      </c>
      <c r="C838" s="562">
        <v>1</v>
      </c>
      <c r="D838" s="562" t="s">
        <v>30</v>
      </c>
      <c r="E838" s="562" t="s">
        <v>958</v>
      </c>
      <c r="F838" s="562" t="s">
        <v>959</v>
      </c>
      <c r="G838" s="562" t="s">
        <v>973</v>
      </c>
      <c r="H838" s="562" t="s">
        <v>974</v>
      </c>
      <c r="I838" s="562" t="s">
        <v>975</v>
      </c>
      <c r="J838" s="562" t="s">
        <v>4998</v>
      </c>
      <c r="K838" s="562" t="s">
        <v>976</v>
      </c>
      <c r="L838" s="562" t="s">
        <v>964</v>
      </c>
      <c r="M838" s="562" t="s">
        <v>970</v>
      </c>
      <c r="N838" s="562">
        <v>1</v>
      </c>
      <c r="O838" s="562">
        <v>1</v>
      </c>
      <c r="P838" s="562">
        <v>1</v>
      </c>
      <c r="Q838" s="562">
        <v>1</v>
      </c>
      <c r="R838" s="562">
        <v>1</v>
      </c>
      <c r="S838" s="562">
        <v>1</v>
      </c>
      <c r="T838" s="562">
        <v>0</v>
      </c>
      <c r="U838" s="562">
        <v>0</v>
      </c>
      <c r="V838" s="562">
        <v>0</v>
      </c>
      <c r="W838" s="563">
        <v>2012682.73</v>
      </c>
      <c r="X838" s="563">
        <v>0</v>
      </c>
      <c r="Y838" s="563">
        <v>0</v>
      </c>
      <c r="Z838" s="563">
        <v>0</v>
      </c>
      <c r="AA838" s="563">
        <v>0</v>
      </c>
      <c r="AB838" s="563">
        <v>0</v>
      </c>
      <c r="AC838" s="563">
        <v>0</v>
      </c>
      <c r="AD838" s="563"/>
      <c r="AE838" s="563">
        <v>2012682.73</v>
      </c>
      <c r="AF838" s="564">
        <v>45000</v>
      </c>
      <c r="AG838" s="564">
        <v>47192</v>
      </c>
      <c r="AH838" s="563">
        <v>2012682.73</v>
      </c>
      <c r="AI838" s="565">
        <f t="shared" si="27"/>
        <v>3.043835616438356</v>
      </c>
      <c r="AJ838" s="565">
        <v>6.0054794520547903</v>
      </c>
      <c r="AK838" s="566">
        <v>7.3772000000000004E-2</v>
      </c>
      <c r="AL838" s="567">
        <f t="shared" ref="AL838:AL901" si="28">+AI838</f>
        <v>3.043835616438356</v>
      </c>
      <c r="AM838" s="567">
        <v>6.0054794520547903</v>
      </c>
      <c r="AN838" s="568">
        <v>7.3772000000000004E-2</v>
      </c>
      <c r="AO838" s="562" t="s">
        <v>977</v>
      </c>
      <c r="AP838" s="562" t="s">
        <v>978</v>
      </c>
    </row>
    <row r="839" spans="1:42" s="562" customFormat="1" ht="12" x14ac:dyDescent="0.25">
      <c r="A839" s="562" t="s">
        <v>2291</v>
      </c>
      <c r="B839" s="562" t="s">
        <v>2292</v>
      </c>
      <c r="C839" s="562">
        <v>1</v>
      </c>
      <c r="D839" s="562" t="s">
        <v>30</v>
      </c>
      <c r="E839" s="562" t="s">
        <v>958</v>
      </c>
      <c r="F839" s="562" t="s">
        <v>959</v>
      </c>
      <c r="G839" s="562" t="s">
        <v>2268</v>
      </c>
      <c r="H839" s="562" t="s">
        <v>1660</v>
      </c>
      <c r="I839" s="562" t="s">
        <v>962</v>
      </c>
      <c r="J839" s="562" t="s">
        <v>1662</v>
      </c>
      <c r="K839" s="562" t="s">
        <v>2268</v>
      </c>
      <c r="L839" s="562" t="s">
        <v>964</v>
      </c>
      <c r="M839" s="562" t="s">
        <v>970</v>
      </c>
      <c r="N839" s="562">
        <v>1</v>
      </c>
      <c r="O839" s="562">
        <v>1</v>
      </c>
      <c r="P839" s="562">
        <v>1</v>
      </c>
      <c r="Q839" s="562">
        <v>0</v>
      </c>
      <c r="R839" s="562">
        <v>1</v>
      </c>
      <c r="S839" s="562">
        <v>1</v>
      </c>
      <c r="T839" s="562">
        <v>1</v>
      </c>
      <c r="U839" s="562">
        <v>0</v>
      </c>
      <c r="V839" s="562">
        <v>0</v>
      </c>
      <c r="W839" s="563">
        <v>40000000</v>
      </c>
      <c r="X839" s="563">
        <v>0</v>
      </c>
      <c r="Y839" s="563">
        <v>0</v>
      </c>
      <c r="Z839" s="563">
        <v>0</v>
      </c>
      <c r="AA839" s="563">
        <v>0</v>
      </c>
      <c r="AB839" s="563">
        <v>0</v>
      </c>
      <c r="AC839" s="563">
        <v>0</v>
      </c>
      <c r="AD839" s="563"/>
      <c r="AE839" s="563">
        <v>40000000</v>
      </c>
      <c r="AF839" s="564">
        <v>44987</v>
      </c>
      <c r="AG839" s="564">
        <v>46083</v>
      </c>
      <c r="AH839" s="563">
        <v>40000000</v>
      </c>
      <c r="AI839" s="565">
        <f t="shared" si="27"/>
        <v>5.4794520547945206E-3</v>
      </c>
      <c r="AJ839" s="565">
        <v>3.0027397260274</v>
      </c>
      <c r="AK839" s="566">
        <v>6.1652999999999999E-2</v>
      </c>
      <c r="AL839" s="567">
        <f t="shared" si="28"/>
        <v>5.4794520547945206E-3</v>
      </c>
      <c r="AM839" s="567">
        <v>3.0027397260274</v>
      </c>
      <c r="AN839" s="568">
        <v>6.1652999999999999E-2</v>
      </c>
      <c r="AO839" s="562" t="s">
        <v>977</v>
      </c>
      <c r="AP839" s="562" t="s">
        <v>978</v>
      </c>
    </row>
    <row r="840" spans="1:42" s="562" customFormat="1" ht="12" x14ac:dyDescent="0.25">
      <c r="A840" s="562" t="s">
        <v>2293</v>
      </c>
      <c r="B840" s="562" t="s">
        <v>2294</v>
      </c>
      <c r="C840" s="562">
        <v>1</v>
      </c>
      <c r="D840" s="562" t="s">
        <v>30</v>
      </c>
      <c r="E840" s="562" t="s">
        <v>958</v>
      </c>
      <c r="F840" s="562" t="s">
        <v>959</v>
      </c>
      <c r="G840" s="562" t="s">
        <v>1207</v>
      </c>
      <c r="H840" s="562" t="s">
        <v>974</v>
      </c>
      <c r="I840" s="562" t="s">
        <v>1208</v>
      </c>
      <c r="J840" s="562" t="s">
        <v>4998</v>
      </c>
      <c r="K840" s="562" t="s">
        <v>1209</v>
      </c>
      <c r="L840" s="562" t="s">
        <v>964</v>
      </c>
      <c r="M840" s="562" t="s">
        <v>970</v>
      </c>
      <c r="N840" s="562">
        <v>1</v>
      </c>
      <c r="O840" s="562">
        <v>1</v>
      </c>
      <c r="P840" s="562">
        <v>1</v>
      </c>
      <c r="Q840" s="562">
        <v>1</v>
      </c>
      <c r="R840" s="562">
        <v>1</v>
      </c>
      <c r="S840" s="562">
        <v>1</v>
      </c>
      <c r="T840" s="562">
        <v>0</v>
      </c>
      <c r="U840" s="562">
        <v>0</v>
      </c>
      <c r="V840" s="562">
        <v>0</v>
      </c>
      <c r="W840" s="563">
        <v>158857.5</v>
      </c>
      <c r="X840" s="563">
        <v>0</v>
      </c>
      <c r="Y840" s="563">
        <v>0</v>
      </c>
      <c r="Z840" s="563">
        <v>623.52</v>
      </c>
      <c r="AA840" s="563">
        <v>0</v>
      </c>
      <c r="AB840" s="563">
        <v>0</v>
      </c>
      <c r="AC840" s="563">
        <v>0</v>
      </c>
      <c r="AD840" s="563"/>
      <c r="AE840" s="563">
        <v>158857.5</v>
      </c>
      <c r="AF840" s="564">
        <v>45037</v>
      </c>
      <c r="AG840" s="564">
        <v>46498</v>
      </c>
      <c r="AH840" s="563">
        <v>158857.5</v>
      </c>
      <c r="AI840" s="565">
        <f t="shared" si="27"/>
        <v>1.1424657534246576</v>
      </c>
      <c r="AJ840" s="565">
        <v>4.0027397260274</v>
      </c>
      <c r="AK840" s="566">
        <v>4.7100000000000003E-2</v>
      </c>
      <c r="AL840" s="567">
        <f t="shared" si="28"/>
        <v>1.1424657534246576</v>
      </c>
      <c r="AM840" s="567">
        <v>4.0027397260274</v>
      </c>
      <c r="AN840" s="568">
        <v>4.7100000000000003E-2</v>
      </c>
      <c r="AO840" s="562" t="s">
        <v>977</v>
      </c>
      <c r="AP840" s="562" t="s">
        <v>978</v>
      </c>
    </row>
    <row r="841" spans="1:42" s="562" customFormat="1" ht="12" x14ac:dyDescent="0.25">
      <c r="A841" s="562" t="s">
        <v>2295</v>
      </c>
      <c r="B841" s="562" t="s">
        <v>2294</v>
      </c>
      <c r="C841" s="562">
        <v>2</v>
      </c>
      <c r="D841" s="562" t="s">
        <v>30</v>
      </c>
      <c r="E841" s="562" t="s">
        <v>958</v>
      </c>
      <c r="F841" s="562" t="s">
        <v>959</v>
      </c>
      <c r="G841" s="562" t="s">
        <v>1207</v>
      </c>
      <c r="H841" s="562" t="s">
        <v>974</v>
      </c>
      <c r="I841" s="562" t="s">
        <v>1208</v>
      </c>
      <c r="J841" s="562" t="s">
        <v>4998</v>
      </c>
      <c r="K841" s="562" t="s">
        <v>1209</v>
      </c>
      <c r="L841" s="562" t="s">
        <v>964</v>
      </c>
      <c r="M841" s="562" t="s">
        <v>970</v>
      </c>
      <c r="N841" s="562">
        <v>1</v>
      </c>
      <c r="O841" s="562">
        <v>1</v>
      </c>
      <c r="P841" s="562">
        <v>1</v>
      </c>
      <c r="Q841" s="562">
        <v>1</v>
      </c>
      <c r="R841" s="562">
        <v>1</v>
      </c>
      <c r="S841" s="562">
        <v>1</v>
      </c>
      <c r="T841" s="562">
        <v>0</v>
      </c>
      <c r="U841" s="562">
        <v>0</v>
      </c>
      <c r="V841" s="562">
        <v>0</v>
      </c>
      <c r="W841" s="563">
        <v>100152.5</v>
      </c>
      <c r="X841" s="563">
        <v>0</v>
      </c>
      <c r="Y841" s="563">
        <v>0</v>
      </c>
      <c r="Z841" s="563">
        <v>423.14</v>
      </c>
      <c r="AA841" s="563">
        <v>0</v>
      </c>
      <c r="AB841" s="563">
        <v>0</v>
      </c>
      <c r="AC841" s="563">
        <v>0</v>
      </c>
      <c r="AD841" s="563"/>
      <c r="AE841" s="563">
        <v>100152.5</v>
      </c>
      <c r="AF841" s="564">
        <v>45037</v>
      </c>
      <c r="AG841" s="564">
        <v>46864</v>
      </c>
      <c r="AH841" s="563">
        <v>100152.5</v>
      </c>
      <c r="AI841" s="565">
        <f t="shared" si="27"/>
        <v>2.1452054794520548</v>
      </c>
      <c r="AJ841" s="565">
        <v>5.0054794520547903</v>
      </c>
      <c r="AK841" s="566">
        <v>5.0700000000000002E-2</v>
      </c>
      <c r="AL841" s="567">
        <f t="shared" si="28"/>
        <v>2.1452054794520548</v>
      </c>
      <c r="AM841" s="567">
        <v>5.0054794520547903</v>
      </c>
      <c r="AN841" s="568">
        <v>5.0700000000000002E-2</v>
      </c>
      <c r="AO841" s="562" t="s">
        <v>977</v>
      </c>
      <c r="AP841" s="562" t="s">
        <v>978</v>
      </c>
    </row>
    <row r="842" spans="1:42" s="562" customFormat="1" ht="12" x14ac:dyDescent="0.25">
      <c r="A842" s="562" t="s">
        <v>2296</v>
      </c>
      <c r="B842" s="562" t="s">
        <v>2294</v>
      </c>
      <c r="C842" s="562">
        <v>3</v>
      </c>
      <c r="D842" s="562" t="s">
        <v>30</v>
      </c>
      <c r="E842" s="562" t="s">
        <v>958</v>
      </c>
      <c r="F842" s="562" t="s">
        <v>959</v>
      </c>
      <c r="G842" s="562" t="s">
        <v>1207</v>
      </c>
      <c r="H842" s="562" t="s">
        <v>974</v>
      </c>
      <c r="I842" s="562" t="s">
        <v>1208</v>
      </c>
      <c r="J842" s="562" t="s">
        <v>4998</v>
      </c>
      <c r="K842" s="562" t="s">
        <v>1209</v>
      </c>
      <c r="L842" s="562" t="s">
        <v>964</v>
      </c>
      <c r="M842" s="562" t="s">
        <v>970</v>
      </c>
      <c r="N842" s="562">
        <v>1</v>
      </c>
      <c r="O842" s="562">
        <v>1</v>
      </c>
      <c r="P842" s="562">
        <v>1</v>
      </c>
      <c r="Q842" s="562">
        <v>1</v>
      </c>
      <c r="R842" s="562">
        <v>1</v>
      </c>
      <c r="S842" s="562">
        <v>1</v>
      </c>
      <c r="T842" s="562">
        <v>0</v>
      </c>
      <c r="U842" s="562">
        <v>0</v>
      </c>
      <c r="V842" s="562">
        <v>0</v>
      </c>
      <c r="W842" s="563">
        <v>10388130</v>
      </c>
      <c r="X842" s="563">
        <v>0</v>
      </c>
      <c r="Y842" s="563">
        <v>0</v>
      </c>
      <c r="Z842" s="563">
        <v>46400.31</v>
      </c>
      <c r="AA842" s="563">
        <v>0</v>
      </c>
      <c r="AB842" s="563">
        <v>0</v>
      </c>
      <c r="AC842" s="563">
        <v>0</v>
      </c>
      <c r="AD842" s="563"/>
      <c r="AE842" s="563">
        <v>10388130</v>
      </c>
      <c r="AF842" s="564">
        <v>45037</v>
      </c>
      <c r="AG842" s="564">
        <v>47229</v>
      </c>
      <c r="AH842" s="563">
        <v>10388130</v>
      </c>
      <c r="AI842" s="565">
        <f t="shared" si="27"/>
        <v>3.1452054794520548</v>
      </c>
      <c r="AJ842" s="565">
        <v>6.0054794520547903</v>
      </c>
      <c r="AK842" s="566">
        <v>5.3600000000000002E-2</v>
      </c>
      <c r="AL842" s="567">
        <f t="shared" si="28"/>
        <v>3.1452054794520548</v>
      </c>
      <c r="AM842" s="567">
        <v>6.0054794520547903</v>
      </c>
      <c r="AN842" s="568">
        <v>5.3600000000000002E-2</v>
      </c>
      <c r="AO842" s="562" t="s">
        <v>977</v>
      </c>
      <c r="AP842" s="562" t="s">
        <v>978</v>
      </c>
    </row>
    <row r="843" spans="1:42" s="562" customFormat="1" ht="12" x14ac:dyDescent="0.25">
      <c r="A843" s="562" t="s">
        <v>2297</v>
      </c>
      <c r="B843" s="562" t="s">
        <v>2298</v>
      </c>
      <c r="C843" s="562">
        <v>1</v>
      </c>
      <c r="D843" s="562" t="s">
        <v>30</v>
      </c>
      <c r="E843" s="562" t="s">
        <v>958</v>
      </c>
      <c r="F843" s="562" t="s">
        <v>959</v>
      </c>
      <c r="G843" s="562" t="s">
        <v>1659</v>
      </c>
      <c r="H843" s="562" t="s">
        <v>1660</v>
      </c>
      <c r="I843" s="562" t="s">
        <v>1661</v>
      </c>
      <c r="J843" s="562" t="s">
        <v>1662</v>
      </c>
      <c r="K843" s="562" t="s">
        <v>1663</v>
      </c>
      <c r="L843" s="562" t="s">
        <v>964</v>
      </c>
      <c r="M843" s="562" t="s">
        <v>970</v>
      </c>
      <c r="N843" s="562">
        <v>1</v>
      </c>
      <c r="O843" s="562">
        <v>1</v>
      </c>
      <c r="P843" s="562">
        <v>1</v>
      </c>
      <c r="Q843" s="562">
        <v>0</v>
      </c>
      <c r="R843" s="562">
        <v>0</v>
      </c>
      <c r="S843" s="562">
        <v>1</v>
      </c>
      <c r="T843" s="562">
        <v>1</v>
      </c>
      <c r="U843" s="562">
        <v>1</v>
      </c>
      <c r="V843" s="562">
        <v>0</v>
      </c>
      <c r="W843" s="563">
        <v>200000000</v>
      </c>
      <c r="X843" s="563">
        <v>0</v>
      </c>
      <c r="Y843" s="563">
        <v>0</v>
      </c>
      <c r="Z843" s="563">
        <v>7826300</v>
      </c>
      <c r="AA843" s="563">
        <v>0</v>
      </c>
      <c r="AB843" s="563">
        <v>0</v>
      </c>
      <c r="AC843" s="563">
        <v>0</v>
      </c>
      <c r="AD843" s="563"/>
      <c r="AE843" s="563">
        <v>200000000</v>
      </c>
      <c r="AF843" s="564">
        <v>44984</v>
      </c>
      <c r="AG843" s="564">
        <v>48637</v>
      </c>
      <c r="AH843" s="563">
        <v>200000000</v>
      </c>
      <c r="AI843" s="565">
        <f t="shared" si="27"/>
        <v>7.0027397260273974</v>
      </c>
      <c r="AJ843" s="565">
        <v>10.0082191780822</v>
      </c>
      <c r="AK843" s="566">
        <v>7.8262999999999999E-2</v>
      </c>
      <c r="AL843" s="567">
        <f t="shared" si="28"/>
        <v>7.0027397260273974</v>
      </c>
      <c r="AM843" s="567">
        <v>10.0082191780822</v>
      </c>
      <c r="AN843" s="568">
        <v>7.8262999999999999E-2</v>
      </c>
      <c r="AO843" s="562" t="s">
        <v>977</v>
      </c>
      <c r="AP843" s="562" t="s">
        <v>978</v>
      </c>
    </row>
    <row r="844" spans="1:42" s="562" customFormat="1" ht="12" x14ac:dyDescent="0.25">
      <c r="A844" s="562" t="s">
        <v>2299</v>
      </c>
      <c r="B844" s="562" t="s">
        <v>2300</v>
      </c>
      <c r="C844" s="562">
        <v>1</v>
      </c>
      <c r="D844" s="562" t="s">
        <v>30</v>
      </c>
      <c r="E844" s="562" t="s">
        <v>958</v>
      </c>
      <c r="F844" s="562" t="s">
        <v>959</v>
      </c>
      <c r="G844" s="562" t="s">
        <v>1727</v>
      </c>
      <c r="H844" s="562" t="s">
        <v>1660</v>
      </c>
      <c r="I844" s="562" t="s">
        <v>1661</v>
      </c>
      <c r="J844" s="562" t="s">
        <v>1662</v>
      </c>
      <c r="K844" s="562" t="s">
        <v>2301</v>
      </c>
      <c r="L844" s="562" t="s">
        <v>964</v>
      </c>
      <c r="M844" s="562" t="s">
        <v>970</v>
      </c>
      <c r="N844" s="562">
        <v>1</v>
      </c>
      <c r="O844" s="562">
        <v>1</v>
      </c>
      <c r="P844" s="562">
        <v>1</v>
      </c>
      <c r="Q844" s="562">
        <v>0</v>
      </c>
      <c r="R844" s="562">
        <v>0</v>
      </c>
      <c r="S844" s="562">
        <v>1</v>
      </c>
      <c r="T844" s="562">
        <v>1</v>
      </c>
      <c r="U844" s="562">
        <v>1</v>
      </c>
      <c r="V844" s="562">
        <v>0</v>
      </c>
      <c r="W844" s="563">
        <v>3438387.66</v>
      </c>
      <c r="X844" s="563">
        <v>0</v>
      </c>
      <c r="Y844" s="563">
        <v>0</v>
      </c>
      <c r="Z844" s="563">
        <v>0</v>
      </c>
      <c r="AA844" s="563">
        <v>0</v>
      </c>
      <c r="AB844" s="563">
        <v>0</v>
      </c>
      <c r="AC844" s="563">
        <v>0</v>
      </c>
      <c r="AD844" s="563"/>
      <c r="AE844" s="563">
        <v>3438387.66</v>
      </c>
      <c r="AF844" s="564">
        <v>45041</v>
      </c>
      <c r="AG844" s="564">
        <v>46502</v>
      </c>
      <c r="AH844" s="563">
        <v>3438387.66</v>
      </c>
      <c r="AI844" s="565">
        <f t="shared" si="27"/>
        <v>1.1534246575342466</v>
      </c>
      <c r="AJ844" s="565">
        <v>4.0027397260274</v>
      </c>
      <c r="AK844" s="566">
        <v>6.7556000000000005E-2</v>
      </c>
      <c r="AL844" s="567">
        <f t="shared" si="28"/>
        <v>1.1534246575342466</v>
      </c>
      <c r="AM844" s="567">
        <v>4.0027397260274</v>
      </c>
      <c r="AN844" s="568">
        <v>6.7556000000000005E-2</v>
      </c>
      <c r="AO844" s="562" t="s">
        <v>977</v>
      </c>
      <c r="AP844" s="562" t="s">
        <v>978</v>
      </c>
    </row>
    <row r="845" spans="1:42" s="562" customFormat="1" ht="12" x14ac:dyDescent="0.25">
      <c r="A845" s="562" t="s">
        <v>2302</v>
      </c>
      <c r="B845" s="562" t="s">
        <v>2303</v>
      </c>
      <c r="C845" s="562">
        <v>3</v>
      </c>
      <c r="D845" s="562" t="s">
        <v>30</v>
      </c>
      <c r="E845" s="562" t="s">
        <v>958</v>
      </c>
      <c r="F845" s="562" t="s">
        <v>959</v>
      </c>
      <c r="G845" s="562" t="s">
        <v>1207</v>
      </c>
      <c r="H845" s="562" t="s">
        <v>974</v>
      </c>
      <c r="I845" s="562" t="s">
        <v>1208</v>
      </c>
      <c r="J845" s="562" t="s">
        <v>4998</v>
      </c>
      <c r="K845" s="562" t="s">
        <v>1209</v>
      </c>
      <c r="L845" s="562" t="s">
        <v>964</v>
      </c>
      <c r="M845" s="562" t="s">
        <v>970</v>
      </c>
      <c r="N845" s="562">
        <v>1</v>
      </c>
      <c r="O845" s="562">
        <v>1</v>
      </c>
      <c r="P845" s="562">
        <v>1</v>
      </c>
      <c r="Q845" s="562">
        <v>1</v>
      </c>
      <c r="R845" s="562">
        <v>1</v>
      </c>
      <c r="S845" s="562">
        <v>1</v>
      </c>
      <c r="T845" s="562">
        <v>0</v>
      </c>
      <c r="U845" s="562">
        <v>0</v>
      </c>
      <c r="V845" s="562">
        <v>0</v>
      </c>
      <c r="W845" s="563">
        <v>1782980</v>
      </c>
      <c r="X845" s="563">
        <v>0</v>
      </c>
      <c r="Y845" s="563">
        <v>0</v>
      </c>
      <c r="Z845" s="563">
        <v>6389.01</v>
      </c>
      <c r="AA845" s="563">
        <v>0</v>
      </c>
      <c r="AB845" s="563">
        <v>0</v>
      </c>
      <c r="AC845" s="563">
        <v>0</v>
      </c>
      <c r="AD845" s="563"/>
      <c r="AE845" s="563">
        <v>1782980</v>
      </c>
      <c r="AF845" s="564">
        <v>45042</v>
      </c>
      <c r="AG845" s="564">
        <v>46138</v>
      </c>
      <c r="AH845" s="563">
        <v>3565960</v>
      </c>
      <c r="AI845" s="565">
        <f t="shared" si="27"/>
        <v>0.15616438356164383</v>
      </c>
      <c r="AJ845" s="565">
        <v>3.0027397260274</v>
      </c>
      <c r="AK845" s="566">
        <v>4.2999999999999997E-2</v>
      </c>
      <c r="AL845" s="567">
        <f t="shared" si="28"/>
        <v>0.15616438356164383</v>
      </c>
      <c r="AM845" s="567">
        <v>3.0027397260274</v>
      </c>
      <c r="AN845" s="568">
        <v>4.2999999999999997E-2</v>
      </c>
      <c r="AO845" s="562" t="s">
        <v>977</v>
      </c>
      <c r="AP845" s="562" t="s">
        <v>978</v>
      </c>
    </row>
    <row r="846" spans="1:42" s="562" customFormat="1" ht="12" x14ac:dyDescent="0.25">
      <c r="A846" s="562" t="s">
        <v>2304</v>
      </c>
      <c r="B846" s="562" t="s">
        <v>2303</v>
      </c>
      <c r="C846" s="562">
        <v>4</v>
      </c>
      <c r="D846" s="562" t="s">
        <v>30</v>
      </c>
      <c r="E846" s="562" t="s">
        <v>958</v>
      </c>
      <c r="F846" s="562" t="s">
        <v>959</v>
      </c>
      <c r="G846" s="562" t="s">
        <v>1207</v>
      </c>
      <c r="H846" s="562" t="s">
        <v>974</v>
      </c>
      <c r="I846" s="562" t="s">
        <v>1208</v>
      </c>
      <c r="J846" s="562" t="s">
        <v>4998</v>
      </c>
      <c r="K846" s="562" t="s">
        <v>1209</v>
      </c>
      <c r="L846" s="562" t="s">
        <v>964</v>
      </c>
      <c r="M846" s="562" t="s">
        <v>970</v>
      </c>
      <c r="N846" s="562">
        <v>1</v>
      </c>
      <c r="O846" s="562">
        <v>1</v>
      </c>
      <c r="P846" s="562">
        <v>1</v>
      </c>
      <c r="Q846" s="562">
        <v>1</v>
      </c>
      <c r="R846" s="562">
        <v>1</v>
      </c>
      <c r="S846" s="562">
        <v>1</v>
      </c>
      <c r="T846" s="562">
        <v>0</v>
      </c>
      <c r="U846" s="562">
        <v>0</v>
      </c>
      <c r="V846" s="562">
        <v>0</v>
      </c>
      <c r="W846" s="563">
        <v>6169482.5</v>
      </c>
      <c r="X846" s="563">
        <v>0</v>
      </c>
      <c r="Y846" s="563">
        <v>0</v>
      </c>
      <c r="Z846" s="563">
        <v>24215.22</v>
      </c>
      <c r="AA846" s="563">
        <v>0</v>
      </c>
      <c r="AB846" s="563">
        <v>0</v>
      </c>
      <c r="AC846" s="563">
        <v>0</v>
      </c>
      <c r="AD846" s="563"/>
      <c r="AE846" s="563">
        <v>6169482.5</v>
      </c>
      <c r="AF846" s="564">
        <v>45042</v>
      </c>
      <c r="AG846" s="564">
        <v>46503</v>
      </c>
      <c r="AH846" s="563">
        <v>6169482.5</v>
      </c>
      <c r="AI846" s="565">
        <f t="shared" si="27"/>
        <v>1.1561643835616437</v>
      </c>
      <c r="AJ846" s="565">
        <v>4.0027397260274</v>
      </c>
      <c r="AK846" s="566">
        <v>4.7100000000000003E-2</v>
      </c>
      <c r="AL846" s="567">
        <f t="shared" si="28"/>
        <v>1.1561643835616437</v>
      </c>
      <c r="AM846" s="567">
        <v>4.0027397260274</v>
      </c>
      <c r="AN846" s="568">
        <v>4.7100000000000003E-2</v>
      </c>
      <c r="AO846" s="562" t="s">
        <v>977</v>
      </c>
      <c r="AP846" s="562" t="s">
        <v>978</v>
      </c>
    </row>
    <row r="847" spans="1:42" s="562" customFormat="1" ht="12" x14ac:dyDescent="0.25">
      <c r="A847" s="562" t="s">
        <v>2305</v>
      </c>
      <c r="B847" s="562" t="s">
        <v>2303</v>
      </c>
      <c r="C847" s="562">
        <v>5</v>
      </c>
      <c r="D847" s="562" t="s">
        <v>30</v>
      </c>
      <c r="E847" s="562" t="s">
        <v>958</v>
      </c>
      <c r="F847" s="562" t="s">
        <v>959</v>
      </c>
      <c r="G847" s="562" t="s">
        <v>1207</v>
      </c>
      <c r="H847" s="562" t="s">
        <v>974</v>
      </c>
      <c r="I847" s="562" t="s">
        <v>1208</v>
      </c>
      <c r="J847" s="562" t="s">
        <v>4998</v>
      </c>
      <c r="K847" s="562" t="s">
        <v>1209</v>
      </c>
      <c r="L847" s="562" t="s">
        <v>964</v>
      </c>
      <c r="M847" s="562" t="s">
        <v>970</v>
      </c>
      <c r="N847" s="562">
        <v>1</v>
      </c>
      <c r="O847" s="562">
        <v>1</v>
      </c>
      <c r="P847" s="562">
        <v>1</v>
      </c>
      <c r="Q847" s="562">
        <v>1</v>
      </c>
      <c r="R847" s="562">
        <v>1</v>
      </c>
      <c r="S847" s="562">
        <v>1</v>
      </c>
      <c r="T847" s="562">
        <v>0</v>
      </c>
      <c r="U847" s="562">
        <v>0</v>
      </c>
      <c r="V847" s="562">
        <v>0</v>
      </c>
      <c r="W847" s="563">
        <v>15882357.5</v>
      </c>
      <c r="X847" s="563">
        <v>0</v>
      </c>
      <c r="Y847" s="563">
        <v>0</v>
      </c>
      <c r="Z847" s="563">
        <v>67102.960000000006</v>
      </c>
      <c r="AA847" s="563">
        <v>0</v>
      </c>
      <c r="AB847" s="563">
        <v>0</v>
      </c>
      <c r="AC847" s="563">
        <v>0</v>
      </c>
      <c r="AD847" s="563"/>
      <c r="AE847" s="563">
        <v>15882357.5</v>
      </c>
      <c r="AF847" s="564">
        <v>45042</v>
      </c>
      <c r="AG847" s="564">
        <v>46869</v>
      </c>
      <c r="AH847" s="563">
        <v>15882357.5</v>
      </c>
      <c r="AI847" s="565">
        <f t="shared" si="27"/>
        <v>2.1589041095890411</v>
      </c>
      <c r="AJ847" s="565">
        <v>5.0054794520547903</v>
      </c>
      <c r="AK847" s="566">
        <v>5.0700000000000002E-2</v>
      </c>
      <c r="AL847" s="567">
        <f t="shared" si="28"/>
        <v>2.1589041095890411</v>
      </c>
      <c r="AM847" s="567">
        <v>5.0054794520547903</v>
      </c>
      <c r="AN847" s="568">
        <v>5.0700000000000002E-2</v>
      </c>
      <c r="AO847" s="562" t="s">
        <v>977</v>
      </c>
      <c r="AP847" s="562" t="s">
        <v>978</v>
      </c>
    </row>
    <row r="848" spans="1:42" s="562" customFormat="1" ht="12" x14ac:dyDescent="0.25">
      <c r="A848" s="562" t="s">
        <v>2306</v>
      </c>
      <c r="B848" s="562" t="s">
        <v>2303</v>
      </c>
      <c r="C848" s="562">
        <v>6</v>
      </c>
      <c r="D848" s="562" t="s">
        <v>30</v>
      </c>
      <c r="E848" s="562" t="s">
        <v>958</v>
      </c>
      <c r="F848" s="562" t="s">
        <v>959</v>
      </c>
      <c r="G848" s="562" t="s">
        <v>1207</v>
      </c>
      <c r="H848" s="562" t="s">
        <v>974</v>
      </c>
      <c r="I848" s="562" t="s">
        <v>1208</v>
      </c>
      <c r="J848" s="562" t="s">
        <v>4998</v>
      </c>
      <c r="K848" s="562" t="s">
        <v>1209</v>
      </c>
      <c r="L848" s="562" t="s">
        <v>964</v>
      </c>
      <c r="M848" s="562" t="s">
        <v>970</v>
      </c>
      <c r="N848" s="562">
        <v>1</v>
      </c>
      <c r="O848" s="562">
        <v>1</v>
      </c>
      <c r="P848" s="562">
        <v>1</v>
      </c>
      <c r="Q848" s="562">
        <v>1</v>
      </c>
      <c r="R848" s="562">
        <v>1</v>
      </c>
      <c r="S848" s="562">
        <v>1</v>
      </c>
      <c r="T848" s="562">
        <v>0</v>
      </c>
      <c r="U848" s="562">
        <v>0</v>
      </c>
      <c r="V848" s="562">
        <v>0</v>
      </c>
      <c r="W848" s="563">
        <v>2997495</v>
      </c>
      <c r="X848" s="563">
        <v>0</v>
      </c>
      <c r="Y848" s="563">
        <v>0</v>
      </c>
      <c r="Z848" s="563">
        <v>13388.81</v>
      </c>
      <c r="AA848" s="563">
        <v>0</v>
      </c>
      <c r="AB848" s="563">
        <v>0</v>
      </c>
      <c r="AC848" s="563">
        <v>0</v>
      </c>
      <c r="AD848" s="563"/>
      <c r="AE848" s="563">
        <v>2997495</v>
      </c>
      <c r="AF848" s="564">
        <v>45042</v>
      </c>
      <c r="AG848" s="564">
        <v>47234</v>
      </c>
      <c r="AH848" s="563">
        <v>2997495</v>
      </c>
      <c r="AI848" s="565">
        <f t="shared" si="27"/>
        <v>3.1589041095890411</v>
      </c>
      <c r="AJ848" s="565">
        <v>6.0054794520547903</v>
      </c>
      <c r="AK848" s="566">
        <v>5.3600000000000002E-2</v>
      </c>
      <c r="AL848" s="567">
        <f t="shared" si="28"/>
        <v>3.1589041095890411</v>
      </c>
      <c r="AM848" s="567">
        <v>6.0054794520547903</v>
      </c>
      <c r="AN848" s="568">
        <v>5.3600000000000002E-2</v>
      </c>
      <c r="AO848" s="562" t="s">
        <v>977</v>
      </c>
      <c r="AP848" s="562" t="s">
        <v>978</v>
      </c>
    </row>
    <row r="849" spans="1:42" s="562" customFormat="1" ht="12" x14ac:dyDescent="0.25">
      <c r="A849" s="562" t="s">
        <v>2307</v>
      </c>
      <c r="B849" s="562" t="s">
        <v>2303</v>
      </c>
      <c r="C849" s="562">
        <v>7</v>
      </c>
      <c r="D849" s="562" t="s">
        <v>30</v>
      </c>
      <c r="E849" s="562" t="s">
        <v>958</v>
      </c>
      <c r="F849" s="562" t="s">
        <v>959</v>
      </c>
      <c r="G849" s="562" t="s">
        <v>1207</v>
      </c>
      <c r="H849" s="562" t="s">
        <v>974</v>
      </c>
      <c r="I849" s="562" t="s">
        <v>1208</v>
      </c>
      <c r="J849" s="562" t="s">
        <v>4998</v>
      </c>
      <c r="K849" s="562" t="s">
        <v>1209</v>
      </c>
      <c r="L849" s="562" t="s">
        <v>964</v>
      </c>
      <c r="M849" s="562" t="s">
        <v>970</v>
      </c>
      <c r="N849" s="562">
        <v>1</v>
      </c>
      <c r="O849" s="562">
        <v>1</v>
      </c>
      <c r="P849" s="562">
        <v>1</v>
      </c>
      <c r="Q849" s="562">
        <v>1</v>
      </c>
      <c r="R849" s="562">
        <v>1</v>
      </c>
      <c r="S849" s="562">
        <v>1</v>
      </c>
      <c r="T849" s="562">
        <v>0</v>
      </c>
      <c r="U849" s="562">
        <v>0</v>
      </c>
      <c r="V849" s="562">
        <v>0</v>
      </c>
      <c r="W849" s="563">
        <v>589852.5</v>
      </c>
      <c r="X849" s="563">
        <v>0</v>
      </c>
      <c r="Y849" s="563">
        <v>0</v>
      </c>
      <c r="Z849" s="563">
        <v>2772.31</v>
      </c>
      <c r="AA849" s="563">
        <v>0</v>
      </c>
      <c r="AB849" s="563">
        <v>0</v>
      </c>
      <c r="AC849" s="563">
        <v>0</v>
      </c>
      <c r="AD849" s="563"/>
      <c r="AE849" s="563">
        <v>589852.5</v>
      </c>
      <c r="AF849" s="564">
        <v>45042</v>
      </c>
      <c r="AG849" s="564">
        <v>47599</v>
      </c>
      <c r="AH849" s="563">
        <v>589852.5</v>
      </c>
      <c r="AI849" s="565">
        <f t="shared" si="27"/>
        <v>4.1589041095890407</v>
      </c>
      <c r="AJ849" s="565">
        <v>7.0054794520547903</v>
      </c>
      <c r="AK849" s="566">
        <v>5.6399999999999999E-2</v>
      </c>
      <c r="AL849" s="567">
        <f t="shared" si="28"/>
        <v>4.1589041095890407</v>
      </c>
      <c r="AM849" s="567">
        <v>7.0054794520547903</v>
      </c>
      <c r="AN849" s="568">
        <v>5.6399999999999999E-2</v>
      </c>
      <c r="AO849" s="562" t="s">
        <v>977</v>
      </c>
      <c r="AP849" s="562" t="s">
        <v>978</v>
      </c>
    </row>
    <row r="850" spans="1:42" s="562" customFormat="1" ht="12" x14ac:dyDescent="0.25">
      <c r="A850" s="562" t="s">
        <v>2308</v>
      </c>
      <c r="B850" s="562" t="s">
        <v>2303</v>
      </c>
      <c r="C850" s="562">
        <v>8</v>
      </c>
      <c r="D850" s="562" t="s">
        <v>30</v>
      </c>
      <c r="E850" s="562" t="s">
        <v>958</v>
      </c>
      <c r="F850" s="562" t="s">
        <v>959</v>
      </c>
      <c r="G850" s="562" t="s">
        <v>1207</v>
      </c>
      <c r="H850" s="562" t="s">
        <v>974</v>
      </c>
      <c r="I850" s="562" t="s">
        <v>1208</v>
      </c>
      <c r="J850" s="562" t="s">
        <v>4998</v>
      </c>
      <c r="K850" s="562" t="s">
        <v>1209</v>
      </c>
      <c r="L850" s="562" t="s">
        <v>964</v>
      </c>
      <c r="M850" s="562" t="s">
        <v>970</v>
      </c>
      <c r="N850" s="562">
        <v>1</v>
      </c>
      <c r="O850" s="562">
        <v>1</v>
      </c>
      <c r="P850" s="562">
        <v>1</v>
      </c>
      <c r="Q850" s="562">
        <v>1</v>
      </c>
      <c r="R850" s="562">
        <v>1</v>
      </c>
      <c r="S850" s="562">
        <v>1</v>
      </c>
      <c r="T850" s="562">
        <v>0</v>
      </c>
      <c r="U850" s="562">
        <v>0</v>
      </c>
      <c r="V850" s="562">
        <v>0</v>
      </c>
      <c r="W850" s="563">
        <v>159300</v>
      </c>
      <c r="X850" s="563">
        <v>0</v>
      </c>
      <c r="Y850" s="563">
        <v>0</v>
      </c>
      <c r="Z850" s="563">
        <v>787.21</v>
      </c>
      <c r="AA850" s="563">
        <v>0</v>
      </c>
      <c r="AB850" s="563">
        <v>0</v>
      </c>
      <c r="AC850" s="563">
        <v>0</v>
      </c>
      <c r="AD850" s="563"/>
      <c r="AE850" s="563">
        <v>159300</v>
      </c>
      <c r="AF850" s="564">
        <v>45042</v>
      </c>
      <c r="AG850" s="564">
        <v>47964</v>
      </c>
      <c r="AH850" s="563">
        <v>159300</v>
      </c>
      <c r="AI850" s="565">
        <f t="shared" si="27"/>
        <v>5.1589041095890407</v>
      </c>
      <c r="AJ850" s="565">
        <v>8.0054794520547894</v>
      </c>
      <c r="AK850" s="566">
        <v>5.9299999999999999E-2</v>
      </c>
      <c r="AL850" s="567">
        <f t="shared" si="28"/>
        <v>5.1589041095890407</v>
      </c>
      <c r="AM850" s="567">
        <v>8.0054794520547894</v>
      </c>
      <c r="AN850" s="568">
        <v>5.9299999999999999E-2</v>
      </c>
      <c r="AO850" s="562" t="s">
        <v>977</v>
      </c>
      <c r="AP850" s="562" t="s">
        <v>978</v>
      </c>
    </row>
    <row r="851" spans="1:42" s="562" customFormat="1" ht="12" x14ac:dyDescent="0.25">
      <c r="A851" s="562" t="s">
        <v>2309</v>
      </c>
      <c r="B851" s="562" t="s">
        <v>2310</v>
      </c>
      <c r="C851" s="562">
        <v>3</v>
      </c>
      <c r="D851" s="562" t="s">
        <v>30</v>
      </c>
      <c r="E851" s="562" t="s">
        <v>958</v>
      </c>
      <c r="F851" s="562" t="s">
        <v>959</v>
      </c>
      <c r="G851" s="562" t="s">
        <v>1207</v>
      </c>
      <c r="H851" s="562" t="s">
        <v>974</v>
      </c>
      <c r="I851" s="562" t="s">
        <v>1208</v>
      </c>
      <c r="J851" s="562" t="s">
        <v>4998</v>
      </c>
      <c r="K851" s="562" t="s">
        <v>1209</v>
      </c>
      <c r="L851" s="562" t="s">
        <v>964</v>
      </c>
      <c r="M851" s="562" t="s">
        <v>970</v>
      </c>
      <c r="N851" s="562">
        <v>1</v>
      </c>
      <c r="O851" s="562">
        <v>1</v>
      </c>
      <c r="P851" s="562">
        <v>1</v>
      </c>
      <c r="Q851" s="562">
        <v>1</v>
      </c>
      <c r="R851" s="562">
        <v>1</v>
      </c>
      <c r="S851" s="562">
        <v>1</v>
      </c>
      <c r="T851" s="562">
        <v>0</v>
      </c>
      <c r="U851" s="562">
        <v>0</v>
      </c>
      <c r="V851" s="562">
        <v>0</v>
      </c>
      <c r="W851" s="563">
        <v>493240</v>
      </c>
      <c r="X851" s="563">
        <v>0</v>
      </c>
      <c r="Y851" s="563">
        <v>0</v>
      </c>
      <c r="Z851" s="563">
        <v>1767.44</v>
      </c>
      <c r="AA851" s="563">
        <v>0</v>
      </c>
      <c r="AB851" s="563">
        <v>0</v>
      </c>
      <c r="AC851" s="563">
        <v>0</v>
      </c>
      <c r="AD851" s="563"/>
      <c r="AE851" s="563">
        <v>493240</v>
      </c>
      <c r="AF851" s="564">
        <v>45063</v>
      </c>
      <c r="AG851" s="564">
        <v>46159</v>
      </c>
      <c r="AH851" s="563">
        <v>986480</v>
      </c>
      <c r="AI851" s="565">
        <f t="shared" si="27"/>
        <v>0.21369863013698631</v>
      </c>
      <c r="AJ851" s="565">
        <v>3.0027397260274</v>
      </c>
      <c r="AK851" s="566">
        <v>4.2999999999999997E-2</v>
      </c>
      <c r="AL851" s="567">
        <f t="shared" si="28"/>
        <v>0.21369863013698631</v>
      </c>
      <c r="AM851" s="567">
        <v>3.0027397260274</v>
      </c>
      <c r="AN851" s="568">
        <v>4.2999999999999997E-2</v>
      </c>
      <c r="AO851" s="562" t="s">
        <v>977</v>
      </c>
      <c r="AP851" s="562" t="s">
        <v>978</v>
      </c>
    </row>
    <row r="852" spans="1:42" s="562" customFormat="1" ht="12" x14ac:dyDescent="0.25">
      <c r="A852" s="562" t="s">
        <v>2311</v>
      </c>
      <c r="B852" s="562" t="s">
        <v>2310</v>
      </c>
      <c r="C852" s="562">
        <v>4</v>
      </c>
      <c r="D852" s="562" t="s">
        <v>30</v>
      </c>
      <c r="E852" s="562" t="s">
        <v>958</v>
      </c>
      <c r="F852" s="562" t="s">
        <v>959</v>
      </c>
      <c r="G852" s="562" t="s">
        <v>1207</v>
      </c>
      <c r="H852" s="562" t="s">
        <v>974</v>
      </c>
      <c r="I852" s="562" t="s">
        <v>1208</v>
      </c>
      <c r="J852" s="562" t="s">
        <v>4998</v>
      </c>
      <c r="K852" s="562" t="s">
        <v>1209</v>
      </c>
      <c r="L852" s="562" t="s">
        <v>964</v>
      </c>
      <c r="M852" s="562" t="s">
        <v>970</v>
      </c>
      <c r="N852" s="562">
        <v>1</v>
      </c>
      <c r="O852" s="562">
        <v>1</v>
      </c>
      <c r="P852" s="562">
        <v>1</v>
      </c>
      <c r="Q852" s="562">
        <v>1</v>
      </c>
      <c r="R852" s="562">
        <v>1</v>
      </c>
      <c r="S852" s="562">
        <v>1</v>
      </c>
      <c r="T852" s="562">
        <v>0</v>
      </c>
      <c r="U852" s="562">
        <v>0</v>
      </c>
      <c r="V852" s="562">
        <v>0</v>
      </c>
      <c r="W852" s="563">
        <v>853435</v>
      </c>
      <c r="X852" s="563">
        <v>0</v>
      </c>
      <c r="Y852" s="563">
        <v>0</v>
      </c>
      <c r="Z852" s="563">
        <v>3349.73</v>
      </c>
      <c r="AA852" s="563">
        <v>0</v>
      </c>
      <c r="AB852" s="563">
        <v>0</v>
      </c>
      <c r="AC852" s="563">
        <v>0</v>
      </c>
      <c r="AD852" s="563"/>
      <c r="AE852" s="563">
        <v>853435</v>
      </c>
      <c r="AF852" s="564">
        <v>45063</v>
      </c>
      <c r="AG852" s="564">
        <v>46524</v>
      </c>
      <c r="AH852" s="563">
        <v>853435</v>
      </c>
      <c r="AI852" s="565">
        <f t="shared" si="27"/>
        <v>1.2136986301369863</v>
      </c>
      <c r="AJ852" s="565">
        <v>4.0027397260274</v>
      </c>
      <c r="AK852" s="566">
        <v>4.7100000000000003E-2</v>
      </c>
      <c r="AL852" s="567">
        <f t="shared" si="28"/>
        <v>1.2136986301369863</v>
      </c>
      <c r="AM852" s="567">
        <v>4.0027397260274</v>
      </c>
      <c r="AN852" s="568">
        <v>4.7100000000000003E-2</v>
      </c>
      <c r="AO852" s="562" t="s">
        <v>977</v>
      </c>
      <c r="AP852" s="562" t="s">
        <v>978</v>
      </c>
    </row>
    <row r="853" spans="1:42" s="562" customFormat="1" ht="12" x14ac:dyDescent="0.25">
      <c r="A853" s="562" t="s">
        <v>2312</v>
      </c>
      <c r="B853" s="562" t="s">
        <v>2310</v>
      </c>
      <c r="C853" s="562">
        <v>5</v>
      </c>
      <c r="D853" s="562" t="s">
        <v>30</v>
      </c>
      <c r="E853" s="562" t="s">
        <v>958</v>
      </c>
      <c r="F853" s="562" t="s">
        <v>959</v>
      </c>
      <c r="G853" s="562" t="s">
        <v>1207</v>
      </c>
      <c r="H853" s="562" t="s">
        <v>974</v>
      </c>
      <c r="I853" s="562" t="s">
        <v>1208</v>
      </c>
      <c r="J853" s="562" t="s">
        <v>4998</v>
      </c>
      <c r="K853" s="562" t="s">
        <v>1209</v>
      </c>
      <c r="L853" s="562" t="s">
        <v>964</v>
      </c>
      <c r="M853" s="562" t="s">
        <v>970</v>
      </c>
      <c r="N853" s="562">
        <v>1</v>
      </c>
      <c r="O853" s="562">
        <v>1</v>
      </c>
      <c r="P853" s="562">
        <v>1</v>
      </c>
      <c r="Q853" s="562">
        <v>1</v>
      </c>
      <c r="R853" s="562">
        <v>1</v>
      </c>
      <c r="S853" s="562">
        <v>1</v>
      </c>
      <c r="T853" s="562">
        <v>0</v>
      </c>
      <c r="U853" s="562">
        <v>0</v>
      </c>
      <c r="V853" s="562">
        <v>0</v>
      </c>
      <c r="W853" s="563">
        <v>956685</v>
      </c>
      <c r="X853" s="563">
        <v>0</v>
      </c>
      <c r="Y853" s="563">
        <v>0</v>
      </c>
      <c r="Z853" s="563">
        <v>4041.99</v>
      </c>
      <c r="AA853" s="563">
        <v>0</v>
      </c>
      <c r="AB853" s="563">
        <v>0</v>
      </c>
      <c r="AC853" s="563">
        <v>0</v>
      </c>
      <c r="AD853" s="563"/>
      <c r="AE853" s="563">
        <v>956685</v>
      </c>
      <c r="AF853" s="564">
        <v>45063</v>
      </c>
      <c r="AG853" s="564">
        <v>46890</v>
      </c>
      <c r="AH853" s="563">
        <v>956685</v>
      </c>
      <c r="AI853" s="565">
        <f t="shared" si="27"/>
        <v>2.2164383561643834</v>
      </c>
      <c r="AJ853" s="565">
        <v>5.0054794520547903</v>
      </c>
      <c r="AK853" s="566">
        <v>5.0700000000000002E-2</v>
      </c>
      <c r="AL853" s="567">
        <f t="shared" si="28"/>
        <v>2.2164383561643834</v>
      </c>
      <c r="AM853" s="567">
        <v>5.0054794520547903</v>
      </c>
      <c r="AN853" s="568">
        <v>5.0700000000000002E-2</v>
      </c>
      <c r="AO853" s="562" t="s">
        <v>977</v>
      </c>
      <c r="AP853" s="562" t="s">
        <v>978</v>
      </c>
    </row>
    <row r="854" spans="1:42" s="562" customFormat="1" ht="12" x14ac:dyDescent="0.25">
      <c r="A854" s="562" t="s">
        <v>2313</v>
      </c>
      <c r="B854" s="562" t="s">
        <v>2310</v>
      </c>
      <c r="C854" s="562">
        <v>6</v>
      </c>
      <c r="D854" s="562" t="s">
        <v>30</v>
      </c>
      <c r="E854" s="562" t="s">
        <v>958</v>
      </c>
      <c r="F854" s="562" t="s">
        <v>959</v>
      </c>
      <c r="G854" s="562" t="s">
        <v>1207</v>
      </c>
      <c r="H854" s="562" t="s">
        <v>974</v>
      </c>
      <c r="I854" s="562" t="s">
        <v>1208</v>
      </c>
      <c r="J854" s="562" t="s">
        <v>4998</v>
      </c>
      <c r="K854" s="562" t="s">
        <v>1209</v>
      </c>
      <c r="L854" s="562" t="s">
        <v>964</v>
      </c>
      <c r="M854" s="562" t="s">
        <v>970</v>
      </c>
      <c r="N854" s="562">
        <v>1</v>
      </c>
      <c r="O854" s="562">
        <v>1</v>
      </c>
      <c r="P854" s="562">
        <v>1</v>
      </c>
      <c r="Q854" s="562">
        <v>1</v>
      </c>
      <c r="R854" s="562">
        <v>1</v>
      </c>
      <c r="S854" s="562">
        <v>1</v>
      </c>
      <c r="T854" s="562">
        <v>0</v>
      </c>
      <c r="U854" s="562">
        <v>0</v>
      </c>
      <c r="V854" s="562">
        <v>0</v>
      </c>
      <c r="W854" s="563">
        <v>674517.5</v>
      </c>
      <c r="X854" s="563">
        <v>0</v>
      </c>
      <c r="Y854" s="563">
        <v>0</v>
      </c>
      <c r="Z854" s="563">
        <v>3012.84</v>
      </c>
      <c r="AA854" s="563">
        <v>0</v>
      </c>
      <c r="AB854" s="563">
        <v>0</v>
      </c>
      <c r="AC854" s="563">
        <v>0</v>
      </c>
      <c r="AD854" s="563"/>
      <c r="AE854" s="563">
        <v>674517.5</v>
      </c>
      <c r="AF854" s="564">
        <v>45063</v>
      </c>
      <c r="AG854" s="564">
        <v>47255</v>
      </c>
      <c r="AH854" s="563">
        <v>674517.5</v>
      </c>
      <c r="AI854" s="565">
        <f t="shared" si="27"/>
        <v>3.2164383561643834</v>
      </c>
      <c r="AJ854" s="565">
        <v>6.0054794520547903</v>
      </c>
      <c r="AK854" s="566">
        <v>5.3600000000000002E-2</v>
      </c>
      <c r="AL854" s="567">
        <f t="shared" si="28"/>
        <v>3.2164383561643834</v>
      </c>
      <c r="AM854" s="567">
        <v>6.0054794520547903</v>
      </c>
      <c r="AN854" s="568">
        <v>5.3600000000000002E-2</v>
      </c>
      <c r="AO854" s="562" t="s">
        <v>977</v>
      </c>
      <c r="AP854" s="562" t="s">
        <v>978</v>
      </c>
    </row>
    <row r="855" spans="1:42" s="562" customFormat="1" ht="12" x14ac:dyDescent="0.25">
      <c r="A855" s="562" t="s">
        <v>2314</v>
      </c>
      <c r="B855" s="562" t="s">
        <v>2310</v>
      </c>
      <c r="C855" s="562">
        <v>7</v>
      </c>
      <c r="D855" s="562" t="s">
        <v>30</v>
      </c>
      <c r="E855" s="562" t="s">
        <v>958</v>
      </c>
      <c r="F855" s="562" t="s">
        <v>959</v>
      </c>
      <c r="G855" s="562" t="s">
        <v>1207</v>
      </c>
      <c r="H855" s="562" t="s">
        <v>974</v>
      </c>
      <c r="I855" s="562" t="s">
        <v>1208</v>
      </c>
      <c r="J855" s="562" t="s">
        <v>4998</v>
      </c>
      <c r="K855" s="562" t="s">
        <v>1209</v>
      </c>
      <c r="L855" s="562" t="s">
        <v>964</v>
      </c>
      <c r="M855" s="562" t="s">
        <v>970</v>
      </c>
      <c r="N855" s="562">
        <v>1</v>
      </c>
      <c r="O855" s="562">
        <v>1</v>
      </c>
      <c r="P855" s="562">
        <v>1</v>
      </c>
      <c r="Q855" s="562">
        <v>1</v>
      </c>
      <c r="R855" s="562">
        <v>1</v>
      </c>
      <c r="S855" s="562">
        <v>1</v>
      </c>
      <c r="T855" s="562">
        <v>0</v>
      </c>
      <c r="U855" s="562">
        <v>0</v>
      </c>
      <c r="V855" s="562">
        <v>0</v>
      </c>
      <c r="W855" s="563">
        <v>1356852.5</v>
      </c>
      <c r="X855" s="563">
        <v>0</v>
      </c>
      <c r="Y855" s="563">
        <v>0</v>
      </c>
      <c r="Z855" s="563">
        <v>6377.21</v>
      </c>
      <c r="AA855" s="563">
        <v>0</v>
      </c>
      <c r="AB855" s="563">
        <v>0</v>
      </c>
      <c r="AC855" s="563">
        <v>0</v>
      </c>
      <c r="AD855" s="563"/>
      <c r="AE855" s="563">
        <v>1356852.5</v>
      </c>
      <c r="AF855" s="564">
        <v>45063</v>
      </c>
      <c r="AG855" s="564">
        <v>47620</v>
      </c>
      <c r="AH855" s="563">
        <v>1356852.5</v>
      </c>
      <c r="AI855" s="565">
        <f t="shared" si="27"/>
        <v>4.2164383561643834</v>
      </c>
      <c r="AJ855" s="565">
        <v>7.0054794520547903</v>
      </c>
      <c r="AK855" s="566">
        <v>5.6399999999999999E-2</v>
      </c>
      <c r="AL855" s="567">
        <f t="shared" si="28"/>
        <v>4.2164383561643834</v>
      </c>
      <c r="AM855" s="567">
        <v>7.0054794520547903</v>
      </c>
      <c r="AN855" s="568">
        <v>5.6399999999999999E-2</v>
      </c>
      <c r="AO855" s="562" t="s">
        <v>977</v>
      </c>
      <c r="AP855" s="562" t="s">
        <v>978</v>
      </c>
    </row>
    <row r="856" spans="1:42" s="562" customFormat="1" ht="12" x14ac:dyDescent="0.25">
      <c r="A856" s="562" t="s">
        <v>2315</v>
      </c>
      <c r="B856" s="562" t="s">
        <v>2310</v>
      </c>
      <c r="C856" s="562">
        <v>8</v>
      </c>
      <c r="D856" s="562" t="s">
        <v>30</v>
      </c>
      <c r="E856" s="562" t="s">
        <v>958</v>
      </c>
      <c r="F856" s="562" t="s">
        <v>959</v>
      </c>
      <c r="G856" s="562" t="s">
        <v>1207</v>
      </c>
      <c r="H856" s="562" t="s">
        <v>974</v>
      </c>
      <c r="I856" s="562" t="s">
        <v>1208</v>
      </c>
      <c r="J856" s="562" t="s">
        <v>4998</v>
      </c>
      <c r="K856" s="562" t="s">
        <v>1209</v>
      </c>
      <c r="L856" s="562" t="s">
        <v>964</v>
      </c>
      <c r="M856" s="562" t="s">
        <v>970</v>
      </c>
      <c r="N856" s="562">
        <v>1</v>
      </c>
      <c r="O856" s="562">
        <v>1</v>
      </c>
      <c r="P856" s="562">
        <v>1</v>
      </c>
      <c r="Q856" s="562">
        <v>1</v>
      </c>
      <c r="R856" s="562">
        <v>1</v>
      </c>
      <c r="S856" s="562">
        <v>1</v>
      </c>
      <c r="T856" s="562">
        <v>0</v>
      </c>
      <c r="U856" s="562">
        <v>0</v>
      </c>
      <c r="V856" s="562">
        <v>0</v>
      </c>
      <c r="W856" s="563">
        <v>4927237.5</v>
      </c>
      <c r="X856" s="563">
        <v>0</v>
      </c>
      <c r="Y856" s="563">
        <v>0</v>
      </c>
      <c r="Z856" s="563">
        <v>24348.77</v>
      </c>
      <c r="AA856" s="563">
        <v>0</v>
      </c>
      <c r="AB856" s="563">
        <v>0</v>
      </c>
      <c r="AC856" s="563">
        <v>0</v>
      </c>
      <c r="AD856" s="563"/>
      <c r="AE856" s="563">
        <v>4927237.5</v>
      </c>
      <c r="AF856" s="564">
        <v>45063</v>
      </c>
      <c r="AG856" s="564">
        <v>47985</v>
      </c>
      <c r="AH856" s="563">
        <v>4927237.5</v>
      </c>
      <c r="AI856" s="565">
        <f t="shared" si="27"/>
        <v>5.2164383561643834</v>
      </c>
      <c r="AJ856" s="565">
        <v>8.0054794520547894</v>
      </c>
      <c r="AK856" s="566">
        <v>5.9299999999999999E-2</v>
      </c>
      <c r="AL856" s="567">
        <f t="shared" si="28"/>
        <v>5.2164383561643834</v>
      </c>
      <c r="AM856" s="567">
        <v>8.0054794520547894</v>
      </c>
      <c r="AN856" s="568">
        <v>5.9299999999999999E-2</v>
      </c>
      <c r="AO856" s="562" t="s">
        <v>977</v>
      </c>
      <c r="AP856" s="562" t="s">
        <v>978</v>
      </c>
    </row>
    <row r="857" spans="1:42" s="562" customFormat="1" ht="12" x14ac:dyDescent="0.25">
      <c r="A857" s="562" t="s">
        <v>2316</v>
      </c>
      <c r="B857" s="562" t="s">
        <v>2310</v>
      </c>
      <c r="C857" s="562">
        <v>9</v>
      </c>
      <c r="D857" s="562" t="s">
        <v>30</v>
      </c>
      <c r="E857" s="562" t="s">
        <v>958</v>
      </c>
      <c r="F857" s="562" t="s">
        <v>959</v>
      </c>
      <c r="G857" s="562" t="s">
        <v>1207</v>
      </c>
      <c r="H857" s="562" t="s">
        <v>974</v>
      </c>
      <c r="I857" s="562" t="s">
        <v>1208</v>
      </c>
      <c r="J857" s="562" t="s">
        <v>4998</v>
      </c>
      <c r="K857" s="562" t="s">
        <v>1209</v>
      </c>
      <c r="L857" s="562" t="s">
        <v>964</v>
      </c>
      <c r="M857" s="562" t="s">
        <v>970</v>
      </c>
      <c r="N857" s="562">
        <v>1</v>
      </c>
      <c r="O857" s="562">
        <v>1</v>
      </c>
      <c r="P857" s="562">
        <v>1</v>
      </c>
      <c r="Q857" s="562">
        <v>1</v>
      </c>
      <c r="R857" s="562">
        <v>1</v>
      </c>
      <c r="S857" s="562">
        <v>1</v>
      </c>
      <c r="T857" s="562">
        <v>0</v>
      </c>
      <c r="U857" s="562">
        <v>0</v>
      </c>
      <c r="V857" s="562">
        <v>0</v>
      </c>
      <c r="W857" s="563">
        <v>4071029.5</v>
      </c>
      <c r="X857" s="563">
        <v>0</v>
      </c>
      <c r="Y857" s="563">
        <v>0</v>
      </c>
      <c r="Z857" s="563">
        <v>21067.58</v>
      </c>
      <c r="AA857" s="563">
        <v>0</v>
      </c>
      <c r="AB857" s="563">
        <v>0</v>
      </c>
      <c r="AC857" s="563">
        <v>0</v>
      </c>
      <c r="AD857" s="563"/>
      <c r="AE857" s="563">
        <v>4071029.5</v>
      </c>
      <c r="AF857" s="564">
        <v>45063</v>
      </c>
      <c r="AG857" s="564">
        <v>48351</v>
      </c>
      <c r="AH857" s="563">
        <v>4071029.5</v>
      </c>
      <c r="AI857" s="565">
        <f t="shared" si="27"/>
        <v>6.2191780821917808</v>
      </c>
      <c r="AJ857" s="565">
        <v>9.0082191780821894</v>
      </c>
      <c r="AK857" s="566">
        <v>6.2100000000000002E-2</v>
      </c>
      <c r="AL857" s="567">
        <f t="shared" si="28"/>
        <v>6.2191780821917808</v>
      </c>
      <c r="AM857" s="567">
        <v>9.0082191780821894</v>
      </c>
      <c r="AN857" s="568">
        <v>6.2100000000000002E-2</v>
      </c>
      <c r="AO857" s="562" t="s">
        <v>977</v>
      </c>
      <c r="AP857" s="562" t="s">
        <v>978</v>
      </c>
    </row>
    <row r="858" spans="1:42" s="562" customFormat="1" ht="12" x14ac:dyDescent="0.25">
      <c r="A858" s="562" t="s">
        <v>2317</v>
      </c>
      <c r="B858" s="562" t="s">
        <v>2310</v>
      </c>
      <c r="C858" s="562">
        <v>10</v>
      </c>
      <c r="D858" s="562" t="s">
        <v>30</v>
      </c>
      <c r="E858" s="562" t="s">
        <v>958</v>
      </c>
      <c r="F858" s="562" t="s">
        <v>959</v>
      </c>
      <c r="G858" s="562" t="s">
        <v>1207</v>
      </c>
      <c r="H858" s="562" t="s">
        <v>974</v>
      </c>
      <c r="I858" s="562" t="s">
        <v>1208</v>
      </c>
      <c r="J858" s="562" t="s">
        <v>4998</v>
      </c>
      <c r="K858" s="562" t="s">
        <v>1209</v>
      </c>
      <c r="L858" s="562" t="s">
        <v>964</v>
      </c>
      <c r="M858" s="562" t="s">
        <v>970</v>
      </c>
      <c r="N858" s="562">
        <v>1</v>
      </c>
      <c r="O858" s="562">
        <v>1</v>
      </c>
      <c r="P858" s="562">
        <v>1</v>
      </c>
      <c r="Q858" s="562">
        <v>1</v>
      </c>
      <c r="R858" s="562">
        <v>1</v>
      </c>
      <c r="S858" s="562">
        <v>1</v>
      </c>
      <c r="T858" s="562">
        <v>0</v>
      </c>
      <c r="U858" s="562">
        <v>0</v>
      </c>
      <c r="V858" s="562">
        <v>0</v>
      </c>
      <c r="W858" s="563">
        <v>653631.5</v>
      </c>
      <c r="X858" s="563">
        <v>0</v>
      </c>
      <c r="Y858" s="563">
        <v>0</v>
      </c>
      <c r="Z858" s="563">
        <v>3540.5</v>
      </c>
      <c r="AA858" s="563">
        <v>0</v>
      </c>
      <c r="AB858" s="563">
        <v>0</v>
      </c>
      <c r="AC858" s="563">
        <v>0</v>
      </c>
      <c r="AD858" s="563"/>
      <c r="AE858" s="563">
        <v>653631.5</v>
      </c>
      <c r="AF858" s="564">
        <v>45063</v>
      </c>
      <c r="AG858" s="564">
        <v>48716</v>
      </c>
      <c r="AH858" s="563">
        <v>653631.5</v>
      </c>
      <c r="AI858" s="565">
        <f t="shared" si="27"/>
        <v>7.2191780821917808</v>
      </c>
      <c r="AJ858" s="565">
        <v>10.0082191780822</v>
      </c>
      <c r="AK858" s="566">
        <v>6.5000000000000002E-2</v>
      </c>
      <c r="AL858" s="567">
        <f t="shared" si="28"/>
        <v>7.2191780821917808</v>
      </c>
      <c r="AM858" s="567">
        <v>10.0082191780822</v>
      </c>
      <c r="AN858" s="568">
        <v>6.5000000000000002E-2</v>
      </c>
      <c r="AO858" s="562" t="s">
        <v>977</v>
      </c>
      <c r="AP858" s="562" t="s">
        <v>978</v>
      </c>
    </row>
    <row r="859" spans="1:42" s="562" customFormat="1" ht="12" x14ac:dyDescent="0.25">
      <c r="A859" s="562" t="s">
        <v>2318</v>
      </c>
      <c r="B859" s="562" t="s">
        <v>2319</v>
      </c>
      <c r="C859" s="562">
        <v>3</v>
      </c>
      <c r="D859" s="562" t="s">
        <v>30</v>
      </c>
      <c r="E859" s="562" t="s">
        <v>958</v>
      </c>
      <c r="F859" s="562" t="s">
        <v>959</v>
      </c>
      <c r="G859" s="562" t="s">
        <v>1207</v>
      </c>
      <c r="H859" s="562" t="s">
        <v>974</v>
      </c>
      <c r="I859" s="562" t="s">
        <v>1208</v>
      </c>
      <c r="J859" s="562" t="s">
        <v>4998</v>
      </c>
      <c r="K859" s="562" t="s">
        <v>1209</v>
      </c>
      <c r="L859" s="562" t="s">
        <v>964</v>
      </c>
      <c r="M859" s="562" t="s">
        <v>970</v>
      </c>
      <c r="N859" s="562">
        <v>1</v>
      </c>
      <c r="O859" s="562">
        <v>1</v>
      </c>
      <c r="P859" s="562">
        <v>1</v>
      </c>
      <c r="Q859" s="562">
        <v>1</v>
      </c>
      <c r="R859" s="562">
        <v>1</v>
      </c>
      <c r="S859" s="562">
        <v>1</v>
      </c>
      <c r="T859" s="562">
        <v>0</v>
      </c>
      <c r="U859" s="562">
        <v>0</v>
      </c>
      <c r="V859" s="562">
        <v>0</v>
      </c>
      <c r="W859" s="563">
        <v>399651.25</v>
      </c>
      <c r="X859" s="563">
        <v>0</v>
      </c>
      <c r="Y859" s="563">
        <v>0</v>
      </c>
      <c r="Z859" s="563">
        <v>1432.08</v>
      </c>
      <c r="AA859" s="563">
        <v>0</v>
      </c>
      <c r="AB859" s="563">
        <v>0</v>
      </c>
      <c r="AC859" s="563">
        <v>0</v>
      </c>
      <c r="AD859" s="563"/>
      <c r="AE859" s="563">
        <v>399651.25</v>
      </c>
      <c r="AF859" s="564">
        <v>45070</v>
      </c>
      <c r="AG859" s="564">
        <v>46166</v>
      </c>
      <c r="AH859" s="563">
        <v>799302.5</v>
      </c>
      <c r="AI859" s="565">
        <f t="shared" si="27"/>
        <v>0.23287671232876711</v>
      </c>
      <c r="AJ859" s="565">
        <v>3.0027397260274</v>
      </c>
      <c r="AK859" s="566">
        <v>4.2999999999999997E-2</v>
      </c>
      <c r="AL859" s="567">
        <f t="shared" si="28"/>
        <v>0.23287671232876711</v>
      </c>
      <c r="AM859" s="567">
        <v>3.0027397260274</v>
      </c>
      <c r="AN859" s="568">
        <v>4.2999999999999997E-2</v>
      </c>
      <c r="AO859" s="562" t="s">
        <v>977</v>
      </c>
      <c r="AP859" s="562" t="s">
        <v>978</v>
      </c>
    </row>
    <row r="860" spans="1:42" s="562" customFormat="1" ht="12" x14ac:dyDescent="0.25">
      <c r="A860" s="562" t="s">
        <v>2320</v>
      </c>
      <c r="B860" s="562" t="s">
        <v>2319</v>
      </c>
      <c r="C860" s="562">
        <v>4</v>
      </c>
      <c r="D860" s="562" t="s">
        <v>30</v>
      </c>
      <c r="E860" s="562" t="s">
        <v>958</v>
      </c>
      <c r="F860" s="562" t="s">
        <v>959</v>
      </c>
      <c r="G860" s="562" t="s">
        <v>1207</v>
      </c>
      <c r="H860" s="562" t="s">
        <v>974</v>
      </c>
      <c r="I860" s="562" t="s">
        <v>1208</v>
      </c>
      <c r="J860" s="562" t="s">
        <v>4998</v>
      </c>
      <c r="K860" s="562" t="s">
        <v>1209</v>
      </c>
      <c r="L860" s="562" t="s">
        <v>964</v>
      </c>
      <c r="M860" s="562" t="s">
        <v>970</v>
      </c>
      <c r="N860" s="562">
        <v>1</v>
      </c>
      <c r="O860" s="562">
        <v>1</v>
      </c>
      <c r="P860" s="562">
        <v>1</v>
      </c>
      <c r="Q860" s="562">
        <v>1</v>
      </c>
      <c r="R860" s="562">
        <v>1</v>
      </c>
      <c r="S860" s="562">
        <v>1</v>
      </c>
      <c r="T860" s="562">
        <v>0</v>
      </c>
      <c r="U860" s="562">
        <v>0</v>
      </c>
      <c r="V860" s="562">
        <v>0</v>
      </c>
      <c r="W860" s="563">
        <v>1532377.5</v>
      </c>
      <c r="X860" s="563">
        <v>0</v>
      </c>
      <c r="Y860" s="563">
        <v>0</v>
      </c>
      <c r="Z860" s="563">
        <v>6014.58</v>
      </c>
      <c r="AA860" s="563">
        <v>0</v>
      </c>
      <c r="AB860" s="563">
        <v>0</v>
      </c>
      <c r="AC860" s="563">
        <v>0</v>
      </c>
      <c r="AD860" s="563"/>
      <c r="AE860" s="563">
        <v>1532377.5</v>
      </c>
      <c r="AF860" s="564">
        <v>45070</v>
      </c>
      <c r="AG860" s="564">
        <v>46531</v>
      </c>
      <c r="AH860" s="563">
        <v>1532377.5</v>
      </c>
      <c r="AI860" s="565">
        <f t="shared" si="27"/>
        <v>1.2328767123287672</v>
      </c>
      <c r="AJ860" s="565">
        <v>4.0027397260274</v>
      </c>
      <c r="AK860" s="566">
        <v>4.7100000000000003E-2</v>
      </c>
      <c r="AL860" s="567">
        <f t="shared" si="28"/>
        <v>1.2328767123287672</v>
      </c>
      <c r="AM860" s="567">
        <v>4.0027397260274</v>
      </c>
      <c r="AN860" s="568">
        <v>4.7100000000000003E-2</v>
      </c>
      <c r="AO860" s="562" t="s">
        <v>977</v>
      </c>
      <c r="AP860" s="562" t="s">
        <v>978</v>
      </c>
    </row>
    <row r="861" spans="1:42" s="562" customFormat="1" ht="12" x14ac:dyDescent="0.25">
      <c r="A861" s="562" t="s">
        <v>2321</v>
      </c>
      <c r="B861" s="562" t="s">
        <v>2319</v>
      </c>
      <c r="C861" s="562">
        <v>5</v>
      </c>
      <c r="D861" s="562" t="s">
        <v>30</v>
      </c>
      <c r="E861" s="562" t="s">
        <v>958</v>
      </c>
      <c r="F861" s="562" t="s">
        <v>959</v>
      </c>
      <c r="G861" s="562" t="s">
        <v>1207</v>
      </c>
      <c r="H861" s="562" t="s">
        <v>974</v>
      </c>
      <c r="I861" s="562" t="s">
        <v>1208</v>
      </c>
      <c r="J861" s="562" t="s">
        <v>4998</v>
      </c>
      <c r="K861" s="562" t="s">
        <v>1209</v>
      </c>
      <c r="L861" s="562" t="s">
        <v>964</v>
      </c>
      <c r="M861" s="562" t="s">
        <v>970</v>
      </c>
      <c r="N861" s="562">
        <v>1</v>
      </c>
      <c r="O861" s="562">
        <v>1</v>
      </c>
      <c r="P861" s="562">
        <v>1</v>
      </c>
      <c r="Q861" s="562">
        <v>1</v>
      </c>
      <c r="R861" s="562">
        <v>1</v>
      </c>
      <c r="S861" s="562">
        <v>1</v>
      </c>
      <c r="T861" s="562">
        <v>0</v>
      </c>
      <c r="U861" s="562">
        <v>0</v>
      </c>
      <c r="V861" s="562">
        <v>0</v>
      </c>
      <c r="W861" s="563">
        <v>2371505</v>
      </c>
      <c r="X861" s="563">
        <v>0</v>
      </c>
      <c r="Y861" s="563">
        <v>0</v>
      </c>
      <c r="Z861" s="563">
        <v>10019.61</v>
      </c>
      <c r="AA861" s="563">
        <v>0</v>
      </c>
      <c r="AB861" s="563">
        <v>0</v>
      </c>
      <c r="AC861" s="563">
        <v>0</v>
      </c>
      <c r="AD861" s="563"/>
      <c r="AE861" s="563">
        <v>2371505</v>
      </c>
      <c r="AF861" s="564">
        <v>45070</v>
      </c>
      <c r="AG861" s="564">
        <v>46897</v>
      </c>
      <c r="AH861" s="563">
        <v>2371505</v>
      </c>
      <c r="AI861" s="565">
        <f t="shared" si="27"/>
        <v>2.2356164383561645</v>
      </c>
      <c r="AJ861" s="565">
        <v>5.0054794520547903</v>
      </c>
      <c r="AK861" s="566">
        <v>5.0700000000000002E-2</v>
      </c>
      <c r="AL861" s="567">
        <f t="shared" si="28"/>
        <v>2.2356164383561645</v>
      </c>
      <c r="AM861" s="567">
        <v>5.0054794520547903</v>
      </c>
      <c r="AN861" s="568">
        <v>5.0700000000000002E-2</v>
      </c>
      <c r="AO861" s="562" t="s">
        <v>977</v>
      </c>
      <c r="AP861" s="562" t="s">
        <v>978</v>
      </c>
    </row>
    <row r="862" spans="1:42" s="562" customFormat="1" ht="12" x14ac:dyDescent="0.25">
      <c r="A862" s="562" t="s">
        <v>2322</v>
      </c>
      <c r="B862" s="562" t="s">
        <v>2319</v>
      </c>
      <c r="C862" s="562">
        <v>6</v>
      </c>
      <c r="D862" s="562" t="s">
        <v>30</v>
      </c>
      <c r="E862" s="562" t="s">
        <v>958</v>
      </c>
      <c r="F862" s="562" t="s">
        <v>959</v>
      </c>
      <c r="G862" s="562" t="s">
        <v>1207</v>
      </c>
      <c r="H862" s="562" t="s">
        <v>974</v>
      </c>
      <c r="I862" s="562" t="s">
        <v>1208</v>
      </c>
      <c r="J862" s="562" t="s">
        <v>4998</v>
      </c>
      <c r="K862" s="562" t="s">
        <v>1209</v>
      </c>
      <c r="L862" s="562" t="s">
        <v>964</v>
      </c>
      <c r="M862" s="562" t="s">
        <v>970</v>
      </c>
      <c r="N862" s="562">
        <v>1</v>
      </c>
      <c r="O862" s="562">
        <v>1</v>
      </c>
      <c r="P862" s="562">
        <v>1</v>
      </c>
      <c r="Q862" s="562">
        <v>1</v>
      </c>
      <c r="R862" s="562">
        <v>1</v>
      </c>
      <c r="S862" s="562">
        <v>1</v>
      </c>
      <c r="T862" s="562">
        <v>0</v>
      </c>
      <c r="U862" s="562">
        <v>0</v>
      </c>
      <c r="V862" s="562">
        <v>0</v>
      </c>
      <c r="W862" s="563">
        <v>4465562.5</v>
      </c>
      <c r="X862" s="563">
        <v>0</v>
      </c>
      <c r="Y862" s="563">
        <v>0</v>
      </c>
      <c r="Z862" s="563">
        <v>19946.18</v>
      </c>
      <c r="AA862" s="563">
        <v>0</v>
      </c>
      <c r="AB862" s="563">
        <v>0</v>
      </c>
      <c r="AC862" s="563">
        <v>0</v>
      </c>
      <c r="AD862" s="563"/>
      <c r="AE862" s="563">
        <v>4465562.5</v>
      </c>
      <c r="AF862" s="564">
        <v>45070</v>
      </c>
      <c r="AG862" s="564">
        <v>47262</v>
      </c>
      <c r="AH862" s="563">
        <v>4465562.5</v>
      </c>
      <c r="AI862" s="565">
        <f t="shared" si="27"/>
        <v>3.2356164383561645</v>
      </c>
      <c r="AJ862" s="565">
        <v>6.0054794520547903</v>
      </c>
      <c r="AK862" s="566">
        <v>5.3600000000000002E-2</v>
      </c>
      <c r="AL862" s="567">
        <f t="shared" si="28"/>
        <v>3.2356164383561645</v>
      </c>
      <c r="AM862" s="567">
        <v>6.0054794520547903</v>
      </c>
      <c r="AN862" s="568">
        <v>5.3600000000000002E-2</v>
      </c>
      <c r="AO862" s="562" t="s">
        <v>977</v>
      </c>
      <c r="AP862" s="562" t="s">
        <v>978</v>
      </c>
    </row>
    <row r="863" spans="1:42" s="562" customFormat="1" ht="12" x14ac:dyDescent="0.25">
      <c r="A863" s="562" t="s">
        <v>2323</v>
      </c>
      <c r="B863" s="562" t="s">
        <v>2319</v>
      </c>
      <c r="C863" s="562">
        <v>7</v>
      </c>
      <c r="D863" s="562" t="s">
        <v>30</v>
      </c>
      <c r="E863" s="562" t="s">
        <v>958</v>
      </c>
      <c r="F863" s="562" t="s">
        <v>959</v>
      </c>
      <c r="G863" s="562" t="s">
        <v>1207</v>
      </c>
      <c r="H863" s="562" t="s">
        <v>974</v>
      </c>
      <c r="I863" s="562" t="s">
        <v>1208</v>
      </c>
      <c r="J863" s="562" t="s">
        <v>4998</v>
      </c>
      <c r="K863" s="562" t="s">
        <v>1209</v>
      </c>
      <c r="L863" s="562" t="s">
        <v>964</v>
      </c>
      <c r="M863" s="562" t="s">
        <v>970</v>
      </c>
      <c r="N863" s="562">
        <v>1</v>
      </c>
      <c r="O863" s="562">
        <v>1</v>
      </c>
      <c r="P863" s="562">
        <v>1</v>
      </c>
      <c r="Q863" s="562">
        <v>1</v>
      </c>
      <c r="R863" s="562">
        <v>1</v>
      </c>
      <c r="S863" s="562">
        <v>1</v>
      </c>
      <c r="T863" s="562">
        <v>0</v>
      </c>
      <c r="U863" s="562">
        <v>0</v>
      </c>
      <c r="V863" s="562">
        <v>0</v>
      </c>
      <c r="W863" s="563">
        <v>7655545</v>
      </c>
      <c r="X863" s="563">
        <v>0</v>
      </c>
      <c r="Y863" s="563">
        <v>0</v>
      </c>
      <c r="Z863" s="563">
        <v>35981.06</v>
      </c>
      <c r="AA863" s="563">
        <v>0</v>
      </c>
      <c r="AB863" s="563">
        <v>0</v>
      </c>
      <c r="AC863" s="563">
        <v>0</v>
      </c>
      <c r="AD863" s="563"/>
      <c r="AE863" s="563">
        <v>7655545</v>
      </c>
      <c r="AF863" s="564">
        <v>45070</v>
      </c>
      <c r="AG863" s="564">
        <v>47627</v>
      </c>
      <c r="AH863" s="563">
        <v>7655545</v>
      </c>
      <c r="AI863" s="565">
        <f t="shared" si="27"/>
        <v>4.2356164383561641</v>
      </c>
      <c r="AJ863" s="565">
        <v>7.0054794520547903</v>
      </c>
      <c r="AK863" s="566">
        <v>5.6399999999999999E-2</v>
      </c>
      <c r="AL863" s="567">
        <f t="shared" si="28"/>
        <v>4.2356164383561641</v>
      </c>
      <c r="AM863" s="567">
        <v>7.0054794520547903</v>
      </c>
      <c r="AN863" s="568">
        <v>5.6399999999999999E-2</v>
      </c>
      <c r="AO863" s="562" t="s">
        <v>977</v>
      </c>
      <c r="AP863" s="562" t="s">
        <v>978</v>
      </c>
    </row>
    <row r="864" spans="1:42" s="562" customFormat="1" ht="12" x14ac:dyDescent="0.25">
      <c r="A864" s="562" t="s">
        <v>2324</v>
      </c>
      <c r="B864" s="562" t="s">
        <v>2319</v>
      </c>
      <c r="C864" s="562">
        <v>8</v>
      </c>
      <c r="D864" s="562" t="s">
        <v>30</v>
      </c>
      <c r="E864" s="562" t="s">
        <v>958</v>
      </c>
      <c r="F864" s="562" t="s">
        <v>959</v>
      </c>
      <c r="G864" s="562" t="s">
        <v>1207</v>
      </c>
      <c r="H864" s="562" t="s">
        <v>974</v>
      </c>
      <c r="I864" s="562" t="s">
        <v>1208</v>
      </c>
      <c r="J864" s="562" t="s">
        <v>4998</v>
      </c>
      <c r="K864" s="562" t="s">
        <v>1209</v>
      </c>
      <c r="L864" s="562" t="s">
        <v>964</v>
      </c>
      <c r="M864" s="562" t="s">
        <v>970</v>
      </c>
      <c r="N864" s="562">
        <v>1</v>
      </c>
      <c r="O864" s="562">
        <v>1</v>
      </c>
      <c r="P864" s="562">
        <v>1</v>
      </c>
      <c r="Q864" s="562">
        <v>1</v>
      </c>
      <c r="R864" s="562">
        <v>1</v>
      </c>
      <c r="S864" s="562">
        <v>1</v>
      </c>
      <c r="T864" s="562">
        <v>0</v>
      </c>
      <c r="U864" s="562">
        <v>0</v>
      </c>
      <c r="V864" s="562">
        <v>0</v>
      </c>
      <c r="W864" s="563">
        <v>1114362.5</v>
      </c>
      <c r="X864" s="563">
        <v>0</v>
      </c>
      <c r="Y864" s="563">
        <v>0</v>
      </c>
      <c r="Z864" s="563">
        <v>5506.81</v>
      </c>
      <c r="AA864" s="563">
        <v>0</v>
      </c>
      <c r="AB864" s="563">
        <v>0</v>
      </c>
      <c r="AC864" s="563">
        <v>0</v>
      </c>
      <c r="AD864" s="563"/>
      <c r="AE864" s="563">
        <v>1114362.5</v>
      </c>
      <c r="AF864" s="564">
        <v>45070</v>
      </c>
      <c r="AG864" s="564">
        <v>47992</v>
      </c>
      <c r="AH864" s="563">
        <v>1114362.5</v>
      </c>
      <c r="AI864" s="565">
        <f t="shared" si="27"/>
        <v>5.2356164383561641</v>
      </c>
      <c r="AJ864" s="565">
        <v>8.0054794520547894</v>
      </c>
      <c r="AK864" s="566">
        <v>5.9299999999999999E-2</v>
      </c>
      <c r="AL864" s="567">
        <f t="shared" si="28"/>
        <v>5.2356164383561641</v>
      </c>
      <c r="AM864" s="567">
        <v>8.0054794520547894</v>
      </c>
      <c r="AN864" s="568">
        <v>5.9299999999999999E-2</v>
      </c>
      <c r="AO864" s="562" t="s">
        <v>977</v>
      </c>
      <c r="AP864" s="562" t="s">
        <v>978</v>
      </c>
    </row>
    <row r="865" spans="1:42" s="562" customFormat="1" ht="12" x14ac:dyDescent="0.25">
      <c r="A865" s="562" t="s">
        <v>2325</v>
      </c>
      <c r="B865" s="562" t="s">
        <v>2319</v>
      </c>
      <c r="C865" s="562">
        <v>9</v>
      </c>
      <c r="D865" s="562" t="s">
        <v>30</v>
      </c>
      <c r="E865" s="562" t="s">
        <v>958</v>
      </c>
      <c r="F865" s="562" t="s">
        <v>959</v>
      </c>
      <c r="G865" s="562" t="s">
        <v>1207</v>
      </c>
      <c r="H865" s="562" t="s">
        <v>974</v>
      </c>
      <c r="I865" s="562" t="s">
        <v>1208</v>
      </c>
      <c r="J865" s="562" t="s">
        <v>4998</v>
      </c>
      <c r="K865" s="562" t="s">
        <v>1209</v>
      </c>
      <c r="L865" s="562" t="s">
        <v>964</v>
      </c>
      <c r="M865" s="562" t="s">
        <v>970</v>
      </c>
      <c r="N865" s="562">
        <v>1</v>
      </c>
      <c r="O865" s="562">
        <v>1</v>
      </c>
      <c r="P865" s="562">
        <v>1</v>
      </c>
      <c r="Q865" s="562">
        <v>1</v>
      </c>
      <c r="R865" s="562">
        <v>1</v>
      </c>
      <c r="S865" s="562">
        <v>1</v>
      </c>
      <c r="T865" s="562">
        <v>0</v>
      </c>
      <c r="U865" s="562">
        <v>0</v>
      </c>
      <c r="V865" s="562">
        <v>0</v>
      </c>
      <c r="W865" s="563">
        <v>265500</v>
      </c>
      <c r="X865" s="563">
        <v>0</v>
      </c>
      <c r="Y865" s="563">
        <v>0</v>
      </c>
      <c r="Z865" s="563">
        <v>1373.96</v>
      </c>
      <c r="AA865" s="563">
        <v>0</v>
      </c>
      <c r="AB865" s="563">
        <v>0</v>
      </c>
      <c r="AC865" s="563">
        <v>0</v>
      </c>
      <c r="AD865" s="563"/>
      <c r="AE865" s="563">
        <v>265500</v>
      </c>
      <c r="AF865" s="564">
        <v>45070</v>
      </c>
      <c r="AG865" s="564">
        <v>48358</v>
      </c>
      <c r="AH865" s="563">
        <v>265500</v>
      </c>
      <c r="AI865" s="565">
        <f t="shared" si="27"/>
        <v>6.2383561643835614</v>
      </c>
      <c r="AJ865" s="565">
        <v>9.0082191780821894</v>
      </c>
      <c r="AK865" s="566">
        <v>6.2100000000000002E-2</v>
      </c>
      <c r="AL865" s="567">
        <f t="shared" si="28"/>
        <v>6.2383561643835614</v>
      </c>
      <c r="AM865" s="567">
        <v>9.0082191780821894</v>
      </c>
      <c r="AN865" s="568">
        <v>6.2100000000000002E-2</v>
      </c>
      <c r="AO865" s="562" t="s">
        <v>977</v>
      </c>
      <c r="AP865" s="562" t="s">
        <v>978</v>
      </c>
    </row>
    <row r="866" spans="1:42" s="562" customFormat="1" ht="12" x14ac:dyDescent="0.25">
      <c r="A866" s="562" t="s">
        <v>2326</v>
      </c>
      <c r="B866" s="562" t="s">
        <v>2319</v>
      </c>
      <c r="C866" s="562">
        <v>10</v>
      </c>
      <c r="D866" s="562" t="s">
        <v>30</v>
      </c>
      <c r="E866" s="562" t="s">
        <v>958</v>
      </c>
      <c r="F866" s="562" t="s">
        <v>959</v>
      </c>
      <c r="G866" s="562" t="s">
        <v>1207</v>
      </c>
      <c r="H866" s="562" t="s">
        <v>974</v>
      </c>
      <c r="I866" s="562" t="s">
        <v>1208</v>
      </c>
      <c r="J866" s="562" t="s">
        <v>4998</v>
      </c>
      <c r="K866" s="562" t="s">
        <v>1209</v>
      </c>
      <c r="L866" s="562" t="s">
        <v>964</v>
      </c>
      <c r="M866" s="562" t="s">
        <v>970</v>
      </c>
      <c r="N866" s="562">
        <v>1</v>
      </c>
      <c r="O866" s="562">
        <v>1</v>
      </c>
      <c r="P866" s="562">
        <v>1</v>
      </c>
      <c r="Q866" s="562">
        <v>1</v>
      </c>
      <c r="R866" s="562">
        <v>1</v>
      </c>
      <c r="S866" s="562">
        <v>1</v>
      </c>
      <c r="T866" s="562">
        <v>0</v>
      </c>
      <c r="U866" s="562">
        <v>0</v>
      </c>
      <c r="V866" s="562">
        <v>0</v>
      </c>
      <c r="W866" s="563">
        <v>361227.5</v>
      </c>
      <c r="X866" s="563">
        <v>0</v>
      </c>
      <c r="Y866" s="563">
        <v>0</v>
      </c>
      <c r="Z866" s="563">
        <v>1956.65</v>
      </c>
      <c r="AA866" s="563">
        <v>0</v>
      </c>
      <c r="AB866" s="563">
        <v>0</v>
      </c>
      <c r="AC866" s="563">
        <v>0</v>
      </c>
      <c r="AD866" s="563"/>
      <c r="AE866" s="563">
        <v>361227.5</v>
      </c>
      <c r="AF866" s="564">
        <v>45070</v>
      </c>
      <c r="AG866" s="564">
        <v>48723</v>
      </c>
      <c r="AH866" s="563">
        <v>361227.5</v>
      </c>
      <c r="AI866" s="565">
        <f t="shared" si="27"/>
        <v>7.2383561643835614</v>
      </c>
      <c r="AJ866" s="565">
        <v>10.0082191780822</v>
      </c>
      <c r="AK866" s="566">
        <v>6.5000000000000002E-2</v>
      </c>
      <c r="AL866" s="567">
        <f t="shared" si="28"/>
        <v>7.2383561643835614</v>
      </c>
      <c r="AM866" s="567">
        <v>10.0082191780822</v>
      </c>
      <c r="AN866" s="568">
        <v>6.5000000000000002E-2</v>
      </c>
      <c r="AO866" s="562" t="s">
        <v>977</v>
      </c>
      <c r="AP866" s="562" t="s">
        <v>978</v>
      </c>
    </row>
    <row r="867" spans="1:42" s="562" customFormat="1" ht="12" x14ac:dyDescent="0.25">
      <c r="A867" s="562" t="s">
        <v>2327</v>
      </c>
      <c r="B867" s="562" t="s">
        <v>2328</v>
      </c>
      <c r="C867" s="562">
        <v>1</v>
      </c>
      <c r="D867" s="562" t="s">
        <v>30</v>
      </c>
      <c r="E867" s="562" t="s">
        <v>958</v>
      </c>
      <c r="F867" s="562" t="s">
        <v>959</v>
      </c>
      <c r="G867" s="562" t="s">
        <v>1659</v>
      </c>
      <c r="H867" s="562" t="s">
        <v>1660</v>
      </c>
      <c r="I867" s="562" t="s">
        <v>1661</v>
      </c>
      <c r="J867" s="562" t="s">
        <v>1662</v>
      </c>
      <c r="K867" s="562" t="s">
        <v>1663</v>
      </c>
      <c r="L867" s="562" t="s">
        <v>964</v>
      </c>
      <c r="M867" s="562" t="s">
        <v>970</v>
      </c>
      <c r="N867" s="562">
        <v>1</v>
      </c>
      <c r="O867" s="562">
        <v>1</v>
      </c>
      <c r="P867" s="562">
        <v>1</v>
      </c>
      <c r="Q867" s="562">
        <v>0</v>
      </c>
      <c r="R867" s="562">
        <v>0</v>
      </c>
      <c r="S867" s="562">
        <v>1</v>
      </c>
      <c r="T867" s="562">
        <v>1</v>
      </c>
      <c r="U867" s="562">
        <v>1</v>
      </c>
      <c r="V867" s="562">
        <v>0</v>
      </c>
      <c r="W867" s="563">
        <v>200000000</v>
      </c>
      <c r="X867" s="563">
        <v>0</v>
      </c>
      <c r="Y867" s="563">
        <v>0</v>
      </c>
      <c r="Z867" s="563">
        <v>7826300</v>
      </c>
      <c r="AA867" s="563">
        <v>0</v>
      </c>
      <c r="AB867" s="563">
        <v>0</v>
      </c>
      <c r="AC867" s="563">
        <v>0</v>
      </c>
      <c r="AD867" s="563"/>
      <c r="AE867" s="563">
        <v>200000000</v>
      </c>
      <c r="AF867" s="564">
        <v>44984</v>
      </c>
      <c r="AG867" s="564">
        <v>48637</v>
      </c>
      <c r="AH867" s="563">
        <v>200000000</v>
      </c>
      <c r="AI867" s="565">
        <f t="shared" si="27"/>
        <v>7.0027397260273974</v>
      </c>
      <c r="AJ867" s="565">
        <v>10.0082191780822</v>
      </c>
      <c r="AK867" s="566">
        <v>7.8262999999999999E-2</v>
      </c>
      <c r="AL867" s="567">
        <f t="shared" si="28"/>
        <v>7.0027397260273974</v>
      </c>
      <c r="AM867" s="567">
        <v>10.0082191780822</v>
      </c>
      <c r="AN867" s="568">
        <v>7.8262999999999999E-2</v>
      </c>
      <c r="AO867" s="562" t="s">
        <v>977</v>
      </c>
      <c r="AP867" s="562" t="s">
        <v>978</v>
      </c>
    </row>
    <row r="868" spans="1:42" s="562" customFormat="1" ht="12" x14ac:dyDescent="0.25">
      <c r="A868" s="562" t="s">
        <v>2329</v>
      </c>
      <c r="B868" s="562" t="s">
        <v>2330</v>
      </c>
      <c r="C868" s="562">
        <v>1</v>
      </c>
      <c r="D868" s="562" t="s">
        <v>30</v>
      </c>
      <c r="E868" s="562" t="s">
        <v>958</v>
      </c>
      <c r="F868" s="562" t="s">
        <v>959</v>
      </c>
      <c r="G868" s="562" t="s">
        <v>1659</v>
      </c>
      <c r="H868" s="562" t="s">
        <v>1660</v>
      </c>
      <c r="I868" s="562" t="s">
        <v>1661</v>
      </c>
      <c r="J868" s="562" t="s">
        <v>1662</v>
      </c>
      <c r="K868" s="562" t="s">
        <v>1663</v>
      </c>
      <c r="L868" s="562" t="s">
        <v>964</v>
      </c>
      <c r="M868" s="562" t="s">
        <v>970</v>
      </c>
      <c r="N868" s="562">
        <v>1</v>
      </c>
      <c r="O868" s="562">
        <v>1</v>
      </c>
      <c r="P868" s="562">
        <v>1</v>
      </c>
      <c r="Q868" s="562">
        <v>0</v>
      </c>
      <c r="R868" s="562">
        <v>0</v>
      </c>
      <c r="S868" s="562">
        <v>1</v>
      </c>
      <c r="T868" s="562">
        <v>1</v>
      </c>
      <c r="U868" s="562">
        <v>1</v>
      </c>
      <c r="V868" s="562">
        <v>0</v>
      </c>
      <c r="W868" s="563">
        <v>200000000</v>
      </c>
      <c r="X868" s="563">
        <v>0</v>
      </c>
      <c r="Y868" s="563">
        <v>0</v>
      </c>
      <c r="Z868" s="563">
        <v>7826300</v>
      </c>
      <c r="AA868" s="563">
        <v>0</v>
      </c>
      <c r="AB868" s="563">
        <v>0</v>
      </c>
      <c r="AC868" s="563">
        <v>0</v>
      </c>
      <c r="AD868" s="563"/>
      <c r="AE868" s="563">
        <v>200000000</v>
      </c>
      <c r="AF868" s="564">
        <v>44984</v>
      </c>
      <c r="AG868" s="564">
        <v>48637</v>
      </c>
      <c r="AH868" s="563">
        <v>200000000</v>
      </c>
      <c r="AI868" s="565">
        <f t="shared" si="27"/>
        <v>7.0027397260273974</v>
      </c>
      <c r="AJ868" s="565">
        <v>10.0082191780822</v>
      </c>
      <c r="AK868" s="566">
        <v>7.8262999999999999E-2</v>
      </c>
      <c r="AL868" s="567">
        <f t="shared" si="28"/>
        <v>7.0027397260273974</v>
      </c>
      <c r="AM868" s="567">
        <v>10.0082191780822</v>
      </c>
      <c r="AN868" s="568">
        <v>7.8262999999999999E-2</v>
      </c>
      <c r="AO868" s="562" t="s">
        <v>977</v>
      </c>
      <c r="AP868" s="562" t="s">
        <v>978</v>
      </c>
    </row>
    <row r="869" spans="1:42" s="562" customFormat="1" ht="12" x14ac:dyDescent="0.25">
      <c r="A869" s="562" t="s">
        <v>2331</v>
      </c>
      <c r="B869" s="562" t="s">
        <v>2332</v>
      </c>
      <c r="C869" s="562">
        <v>1</v>
      </c>
      <c r="D869" s="562" t="s">
        <v>30</v>
      </c>
      <c r="E869" s="562" t="s">
        <v>958</v>
      </c>
      <c r="F869" s="562" t="s">
        <v>959</v>
      </c>
      <c r="G869" s="562" t="s">
        <v>2037</v>
      </c>
      <c r="H869" s="562" t="s">
        <v>1660</v>
      </c>
      <c r="I869" s="562" t="s">
        <v>1661</v>
      </c>
      <c r="J869" s="562" t="s">
        <v>1662</v>
      </c>
      <c r="K869" s="562" t="s">
        <v>2037</v>
      </c>
      <c r="L869" s="562" t="s">
        <v>964</v>
      </c>
      <c r="M869" s="562" t="s">
        <v>970</v>
      </c>
      <c r="N869" s="562">
        <v>1</v>
      </c>
      <c r="O869" s="562">
        <v>1</v>
      </c>
      <c r="P869" s="562">
        <v>1</v>
      </c>
      <c r="Q869" s="562">
        <v>0</v>
      </c>
      <c r="R869" s="562">
        <v>0</v>
      </c>
      <c r="S869" s="562">
        <v>1</v>
      </c>
      <c r="T869" s="562">
        <v>1</v>
      </c>
      <c r="U869" s="562">
        <v>1</v>
      </c>
      <c r="V869" s="562">
        <v>0</v>
      </c>
      <c r="W869" s="563">
        <v>14173820.699999999</v>
      </c>
      <c r="X869" s="563">
        <v>0</v>
      </c>
      <c r="Y869" s="563">
        <v>0</v>
      </c>
      <c r="Z869" s="563">
        <v>0</v>
      </c>
      <c r="AA869" s="563">
        <v>0</v>
      </c>
      <c r="AB869" s="563">
        <v>0</v>
      </c>
      <c r="AC869" s="563">
        <v>0</v>
      </c>
      <c r="AD869" s="563"/>
      <c r="AE869" s="563">
        <v>14173820.699999999</v>
      </c>
      <c r="AF869" s="564">
        <v>44995</v>
      </c>
      <c r="AG869" s="564">
        <v>46822</v>
      </c>
      <c r="AH869" s="563">
        <v>14173820.699999999</v>
      </c>
      <c r="AI869" s="565">
        <f t="shared" si="27"/>
        <v>2.0301369863013701</v>
      </c>
      <c r="AJ869" s="565">
        <v>5.0054794520547903</v>
      </c>
      <c r="AK869" s="566">
        <v>7.1294999999999997E-2</v>
      </c>
      <c r="AL869" s="567">
        <f t="shared" si="28"/>
        <v>2.0301369863013701</v>
      </c>
      <c r="AM869" s="567">
        <v>5.0054794520547903</v>
      </c>
      <c r="AN869" s="568">
        <v>7.1294999999999997E-2</v>
      </c>
      <c r="AO869" s="562" t="s">
        <v>977</v>
      </c>
      <c r="AP869" s="562" t="s">
        <v>978</v>
      </c>
    </row>
    <row r="870" spans="1:42" s="562" customFormat="1" ht="12" x14ac:dyDescent="0.25">
      <c r="A870" s="562" t="s">
        <v>2333</v>
      </c>
      <c r="B870" s="562" t="s">
        <v>2334</v>
      </c>
      <c r="C870" s="562">
        <v>3</v>
      </c>
      <c r="D870" s="562" t="s">
        <v>30</v>
      </c>
      <c r="E870" s="562" t="s">
        <v>958</v>
      </c>
      <c r="F870" s="562" t="s">
        <v>959</v>
      </c>
      <c r="G870" s="562" t="s">
        <v>1207</v>
      </c>
      <c r="H870" s="562" t="s">
        <v>974</v>
      </c>
      <c r="I870" s="562" t="s">
        <v>1208</v>
      </c>
      <c r="J870" s="562" t="s">
        <v>4998</v>
      </c>
      <c r="K870" s="562" t="s">
        <v>1209</v>
      </c>
      <c r="L870" s="562" t="s">
        <v>964</v>
      </c>
      <c r="M870" s="562" t="s">
        <v>970</v>
      </c>
      <c r="N870" s="562">
        <v>1</v>
      </c>
      <c r="O870" s="562">
        <v>1</v>
      </c>
      <c r="P870" s="562">
        <v>1</v>
      </c>
      <c r="Q870" s="562">
        <v>1</v>
      </c>
      <c r="R870" s="562">
        <v>1</v>
      </c>
      <c r="S870" s="562">
        <v>1</v>
      </c>
      <c r="T870" s="562">
        <v>0</v>
      </c>
      <c r="U870" s="562">
        <v>0</v>
      </c>
      <c r="V870" s="562">
        <v>0</v>
      </c>
      <c r="W870" s="563">
        <v>72865</v>
      </c>
      <c r="X870" s="563">
        <v>0</v>
      </c>
      <c r="Y870" s="563">
        <v>0</v>
      </c>
      <c r="Z870" s="563">
        <v>261.10000000000002</v>
      </c>
      <c r="AA870" s="563">
        <v>0</v>
      </c>
      <c r="AB870" s="563">
        <v>0</v>
      </c>
      <c r="AC870" s="563">
        <v>0</v>
      </c>
      <c r="AD870" s="563"/>
      <c r="AE870" s="563">
        <v>72865</v>
      </c>
      <c r="AF870" s="564">
        <v>45110</v>
      </c>
      <c r="AG870" s="564">
        <v>46206</v>
      </c>
      <c r="AH870" s="563">
        <v>145730</v>
      </c>
      <c r="AI870" s="565">
        <f t="shared" si="27"/>
        <v>0.34246575342465752</v>
      </c>
      <c r="AJ870" s="565">
        <v>3.0027397260274</v>
      </c>
      <c r="AK870" s="566">
        <v>4.2999999999999997E-2</v>
      </c>
      <c r="AL870" s="567">
        <f t="shared" si="28"/>
        <v>0.34246575342465752</v>
      </c>
      <c r="AM870" s="567">
        <v>3.0027397260274</v>
      </c>
      <c r="AN870" s="568">
        <v>4.2999999999999997E-2</v>
      </c>
      <c r="AO870" s="562" t="s">
        <v>977</v>
      </c>
      <c r="AP870" s="562" t="s">
        <v>978</v>
      </c>
    </row>
    <row r="871" spans="1:42" s="562" customFormat="1" ht="12" x14ac:dyDescent="0.25">
      <c r="A871" s="562" t="s">
        <v>2335</v>
      </c>
      <c r="B871" s="562" t="s">
        <v>2334</v>
      </c>
      <c r="C871" s="562">
        <v>4</v>
      </c>
      <c r="D871" s="562" t="s">
        <v>30</v>
      </c>
      <c r="E871" s="562" t="s">
        <v>958</v>
      </c>
      <c r="F871" s="562" t="s">
        <v>959</v>
      </c>
      <c r="G871" s="562" t="s">
        <v>1207</v>
      </c>
      <c r="H871" s="562" t="s">
        <v>974</v>
      </c>
      <c r="I871" s="562" t="s">
        <v>1208</v>
      </c>
      <c r="J871" s="562" t="s">
        <v>4998</v>
      </c>
      <c r="K871" s="562" t="s">
        <v>1209</v>
      </c>
      <c r="L871" s="562" t="s">
        <v>964</v>
      </c>
      <c r="M871" s="562" t="s">
        <v>970</v>
      </c>
      <c r="N871" s="562">
        <v>1</v>
      </c>
      <c r="O871" s="562">
        <v>1</v>
      </c>
      <c r="P871" s="562">
        <v>1</v>
      </c>
      <c r="Q871" s="562">
        <v>1</v>
      </c>
      <c r="R871" s="562">
        <v>1</v>
      </c>
      <c r="S871" s="562">
        <v>1</v>
      </c>
      <c r="T871" s="562">
        <v>0</v>
      </c>
      <c r="U871" s="562">
        <v>0</v>
      </c>
      <c r="V871" s="562">
        <v>0</v>
      </c>
      <c r="W871" s="563">
        <v>198240</v>
      </c>
      <c r="X871" s="563">
        <v>0</v>
      </c>
      <c r="Y871" s="563">
        <v>0</v>
      </c>
      <c r="Z871" s="563">
        <v>778.09</v>
      </c>
      <c r="AA871" s="563">
        <v>0</v>
      </c>
      <c r="AB871" s="563">
        <v>0</v>
      </c>
      <c r="AC871" s="563">
        <v>0</v>
      </c>
      <c r="AD871" s="563"/>
      <c r="AE871" s="563">
        <v>198240</v>
      </c>
      <c r="AF871" s="564">
        <v>45110</v>
      </c>
      <c r="AG871" s="564">
        <v>46571</v>
      </c>
      <c r="AH871" s="563">
        <v>198240</v>
      </c>
      <c r="AI871" s="565">
        <f t="shared" si="27"/>
        <v>1.3424657534246576</v>
      </c>
      <c r="AJ871" s="565">
        <v>4.0027397260274</v>
      </c>
      <c r="AK871" s="566">
        <v>4.7100000000000003E-2</v>
      </c>
      <c r="AL871" s="567">
        <f t="shared" si="28"/>
        <v>1.3424657534246576</v>
      </c>
      <c r="AM871" s="567">
        <v>4.0027397260274</v>
      </c>
      <c r="AN871" s="568">
        <v>4.7100000000000003E-2</v>
      </c>
      <c r="AO871" s="562" t="s">
        <v>977</v>
      </c>
      <c r="AP871" s="562" t="s">
        <v>978</v>
      </c>
    </row>
    <row r="872" spans="1:42" s="562" customFormat="1" ht="12" x14ac:dyDescent="0.25">
      <c r="A872" s="562" t="s">
        <v>2336</v>
      </c>
      <c r="B872" s="562" t="s">
        <v>2334</v>
      </c>
      <c r="C872" s="562">
        <v>5</v>
      </c>
      <c r="D872" s="562" t="s">
        <v>30</v>
      </c>
      <c r="E872" s="562" t="s">
        <v>958</v>
      </c>
      <c r="F872" s="562" t="s">
        <v>959</v>
      </c>
      <c r="G872" s="562" t="s">
        <v>1207</v>
      </c>
      <c r="H872" s="562" t="s">
        <v>974</v>
      </c>
      <c r="I872" s="562" t="s">
        <v>1208</v>
      </c>
      <c r="J872" s="562" t="s">
        <v>4998</v>
      </c>
      <c r="K872" s="562" t="s">
        <v>1209</v>
      </c>
      <c r="L872" s="562" t="s">
        <v>964</v>
      </c>
      <c r="M872" s="562" t="s">
        <v>970</v>
      </c>
      <c r="N872" s="562">
        <v>1</v>
      </c>
      <c r="O872" s="562">
        <v>1</v>
      </c>
      <c r="P872" s="562">
        <v>1</v>
      </c>
      <c r="Q872" s="562">
        <v>1</v>
      </c>
      <c r="R872" s="562">
        <v>1</v>
      </c>
      <c r="S872" s="562">
        <v>1</v>
      </c>
      <c r="T872" s="562">
        <v>0</v>
      </c>
      <c r="U872" s="562">
        <v>0</v>
      </c>
      <c r="V872" s="562">
        <v>0</v>
      </c>
      <c r="W872" s="563">
        <v>2892917.5</v>
      </c>
      <c r="X872" s="563">
        <v>0</v>
      </c>
      <c r="Y872" s="563">
        <v>0</v>
      </c>
      <c r="Z872" s="563">
        <v>12222.58</v>
      </c>
      <c r="AA872" s="563">
        <v>0</v>
      </c>
      <c r="AB872" s="563">
        <v>0</v>
      </c>
      <c r="AC872" s="563">
        <v>0</v>
      </c>
      <c r="AD872" s="563"/>
      <c r="AE872" s="563">
        <v>2892917.5</v>
      </c>
      <c r="AF872" s="564">
        <v>45110</v>
      </c>
      <c r="AG872" s="564">
        <v>46937</v>
      </c>
      <c r="AH872" s="563">
        <v>2892917.5</v>
      </c>
      <c r="AI872" s="565">
        <f t="shared" si="27"/>
        <v>2.3452054794520549</v>
      </c>
      <c r="AJ872" s="565">
        <v>5.0054794520547903</v>
      </c>
      <c r="AK872" s="566">
        <v>5.0700000000000002E-2</v>
      </c>
      <c r="AL872" s="567">
        <f t="shared" si="28"/>
        <v>2.3452054794520549</v>
      </c>
      <c r="AM872" s="567">
        <v>5.0054794520547903</v>
      </c>
      <c r="AN872" s="568">
        <v>5.0700000000000002E-2</v>
      </c>
      <c r="AO872" s="562" t="s">
        <v>977</v>
      </c>
      <c r="AP872" s="562" t="s">
        <v>978</v>
      </c>
    </row>
    <row r="873" spans="1:42" s="562" customFormat="1" ht="12" x14ac:dyDescent="0.25">
      <c r="A873" s="562" t="s">
        <v>2337</v>
      </c>
      <c r="B873" s="562" t="s">
        <v>2334</v>
      </c>
      <c r="C873" s="562">
        <v>6</v>
      </c>
      <c r="D873" s="562" t="s">
        <v>30</v>
      </c>
      <c r="E873" s="562" t="s">
        <v>958</v>
      </c>
      <c r="F873" s="562" t="s">
        <v>959</v>
      </c>
      <c r="G873" s="562" t="s">
        <v>1207</v>
      </c>
      <c r="H873" s="562" t="s">
        <v>974</v>
      </c>
      <c r="I873" s="562" t="s">
        <v>1208</v>
      </c>
      <c r="J873" s="562" t="s">
        <v>4998</v>
      </c>
      <c r="K873" s="562" t="s">
        <v>1209</v>
      </c>
      <c r="L873" s="562" t="s">
        <v>964</v>
      </c>
      <c r="M873" s="562" t="s">
        <v>970</v>
      </c>
      <c r="N873" s="562">
        <v>1</v>
      </c>
      <c r="O873" s="562">
        <v>1</v>
      </c>
      <c r="P873" s="562">
        <v>1</v>
      </c>
      <c r="Q873" s="562">
        <v>1</v>
      </c>
      <c r="R873" s="562">
        <v>1</v>
      </c>
      <c r="S873" s="562">
        <v>1</v>
      </c>
      <c r="T873" s="562">
        <v>0</v>
      </c>
      <c r="U873" s="562">
        <v>0</v>
      </c>
      <c r="V873" s="562">
        <v>0</v>
      </c>
      <c r="W873" s="563">
        <v>11498657.5</v>
      </c>
      <c r="X873" s="563">
        <v>0</v>
      </c>
      <c r="Y873" s="563">
        <v>0</v>
      </c>
      <c r="Z873" s="563">
        <v>51360.67</v>
      </c>
      <c r="AA873" s="563">
        <v>0</v>
      </c>
      <c r="AB873" s="563">
        <v>0</v>
      </c>
      <c r="AC873" s="563">
        <v>0</v>
      </c>
      <c r="AD873" s="563"/>
      <c r="AE873" s="563">
        <v>11498657.5</v>
      </c>
      <c r="AF873" s="564">
        <v>45110</v>
      </c>
      <c r="AG873" s="564">
        <v>47302</v>
      </c>
      <c r="AH873" s="563">
        <v>11498657.5</v>
      </c>
      <c r="AI873" s="565">
        <f t="shared" si="27"/>
        <v>3.3452054794520549</v>
      </c>
      <c r="AJ873" s="565">
        <v>6.0054794520547903</v>
      </c>
      <c r="AK873" s="566">
        <v>5.3600000000000002E-2</v>
      </c>
      <c r="AL873" s="567">
        <f t="shared" si="28"/>
        <v>3.3452054794520549</v>
      </c>
      <c r="AM873" s="567">
        <v>6.0054794520547903</v>
      </c>
      <c r="AN873" s="568">
        <v>5.3600000000000002E-2</v>
      </c>
      <c r="AO873" s="562" t="s">
        <v>977</v>
      </c>
      <c r="AP873" s="562" t="s">
        <v>978</v>
      </c>
    </row>
    <row r="874" spans="1:42" s="562" customFormat="1" ht="12" x14ac:dyDescent="0.25">
      <c r="A874" s="562" t="s">
        <v>2338</v>
      </c>
      <c r="B874" s="562" t="s">
        <v>2339</v>
      </c>
      <c r="C874" s="562">
        <v>1</v>
      </c>
      <c r="D874" s="562" t="s">
        <v>30</v>
      </c>
      <c r="E874" s="562" t="s">
        <v>958</v>
      </c>
      <c r="F874" s="562" t="s">
        <v>959</v>
      </c>
      <c r="G874" s="562" t="s">
        <v>1659</v>
      </c>
      <c r="H874" s="562" t="s">
        <v>1660</v>
      </c>
      <c r="I874" s="562" t="s">
        <v>1661</v>
      </c>
      <c r="J874" s="562" t="s">
        <v>1662</v>
      </c>
      <c r="K874" s="562" t="s">
        <v>1663</v>
      </c>
      <c r="L874" s="562" t="s">
        <v>964</v>
      </c>
      <c r="M874" s="562" t="s">
        <v>970</v>
      </c>
      <c r="N874" s="562">
        <v>1</v>
      </c>
      <c r="O874" s="562">
        <v>1</v>
      </c>
      <c r="P874" s="562">
        <v>1</v>
      </c>
      <c r="Q874" s="562">
        <v>0</v>
      </c>
      <c r="R874" s="562">
        <v>0</v>
      </c>
      <c r="S874" s="562">
        <v>1</v>
      </c>
      <c r="T874" s="562">
        <v>1</v>
      </c>
      <c r="U874" s="562">
        <v>1</v>
      </c>
      <c r="V874" s="562">
        <v>0</v>
      </c>
      <c r="W874" s="563">
        <v>200000000</v>
      </c>
      <c r="X874" s="563">
        <v>0</v>
      </c>
      <c r="Y874" s="563">
        <v>0</v>
      </c>
      <c r="Z874" s="563">
        <v>7826300</v>
      </c>
      <c r="AA874" s="563">
        <v>0</v>
      </c>
      <c r="AB874" s="563">
        <v>0</v>
      </c>
      <c r="AC874" s="563">
        <v>0</v>
      </c>
      <c r="AD874" s="563"/>
      <c r="AE874" s="563">
        <v>200000000</v>
      </c>
      <c r="AF874" s="564">
        <v>44984</v>
      </c>
      <c r="AG874" s="564">
        <v>48637</v>
      </c>
      <c r="AH874" s="563">
        <v>200000000</v>
      </c>
      <c r="AI874" s="565">
        <f t="shared" si="27"/>
        <v>7.0027397260273974</v>
      </c>
      <c r="AJ874" s="565">
        <v>10.0082191780822</v>
      </c>
      <c r="AK874" s="566">
        <v>7.8262999999999999E-2</v>
      </c>
      <c r="AL874" s="567">
        <f t="shared" si="28"/>
        <v>7.0027397260273974</v>
      </c>
      <c r="AM874" s="567">
        <v>10.0082191780822</v>
      </c>
      <c r="AN874" s="568">
        <v>7.8262999999999999E-2</v>
      </c>
      <c r="AO874" s="562" t="s">
        <v>977</v>
      </c>
      <c r="AP874" s="562" t="s">
        <v>978</v>
      </c>
    </row>
    <row r="875" spans="1:42" s="562" customFormat="1" ht="12" x14ac:dyDescent="0.25">
      <c r="A875" s="562" t="s">
        <v>2340</v>
      </c>
      <c r="B875" s="562" t="s">
        <v>2341</v>
      </c>
      <c r="C875" s="562">
        <v>1</v>
      </c>
      <c r="D875" s="562" t="s">
        <v>30</v>
      </c>
      <c r="E875" s="562" t="s">
        <v>958</v>
      </c>
      <c r="F875" s="562" t="s">
        <v>959</v>
      </c>
      <c r="G875" s="562" t="s">
        <v>973</v>
      </c>
      <c r="H875" s="562" t="s">
        <v>974</v>
      </c>
      <c r="I875" s="562" t="s">
        <v>975</v>
      </c>
      <c r="J875" s="562" t="s">
        <v>4998</v>
      </c>
      <c r="K875" s="562" t="s">
        <v>976</v>
      </c>
      <c r="L875" s="562" t="s">
        <v>964</v>
      </c>
      <c r="M875" s="562" t="s">
        <v>970</v>
      </c>
      <c r="N875" s="562">
        <v>1</v>
      </c>
      <c r="O875" s="562">
        <v>1</v>
      </c>
      <c r="P875" s="562">
        <v>1</v>
      </c>
      <c r="Q875" s="562">
        <v>1</v>
      </c>
      <c r="R875" s="562">
        <v>1</v>
      </c>
      <c r="S875" s="562">
        <v>1</v>
      </c>
      <c r="T875" s="562">
        <v>0</v>
      </c>
      <c r="U875" s="562">
        <v>0</v>
      </c>
      <c r="V875" s="562">
        <v>0</v>
      </c>
      <c r="W875" s="563">
        <v>2296720.37</v>
      </c>
      <c r="X875" s="563">
        <v>0</v>
      </c>
      <c r="Y875" s="563">
        <v>0</v>
      </c>
      <c r="Z875" s="563">
        <v>0</v>
      </c>
      <c r="AA875" s="563">
        <v>0</v>
      </c>
      <c r="AB875" s="563">
        <v>0</v>
      </c>
      <c r="AC875" s="563">
        <v>0</v>
      </c>
      <c r="AD875" s="563"/>
      <c r="AE875" s="563">
        <v>2296720.37</v>
      </c>
      <c r="AF875" s="564">
        <v>44995</v>
      </c>
      <c r="AG875" s="564">
        <v>46822</v>
      </c>
      <c r="AH875" s="563">
        <v>2296720.37</v>
      </c>
      <c r="AI875" s="565">
        <f t="shared" si="27"/>
        <v>2.0301369863013701</v>
      </c>
      <c r="AJ875" s="565">
        <v>5.0054794520547903</v>
      </c>
      <c r="AK875" s="566">
        <v>7.1294999999999997E-2</v>
      </c>
      <c r="AL875" s="567">
        <f t="shared" si="28"/>
        <v>2.0301369863013701</v>
      </c>
      <c r="AM875" s="567">
        <v>5.0054794520547903</v>
      </c>
      <c r="AN875" s="568">
        <v>7.1294999999999997E-2</v>
      </c>
      <c r="AO875" s="562" t="s">
        <v>977</v>
      </c>
      <c r="AP875" s="562" t="s">
        <v>978</v>
      </c>
    </row>
    <row r="876" spans="1:42" s="562" customFormat="1" ht="12" x14ac:dyDescent="0.25">
      <c r="A876" s="562" t="s">
        <v>2342</v>
      </c>
      <c r="B876" s="562" t="s">
        <v>2343</v>
      </c>
      <c r="C876" s="562">
        <v>1</v>
      </c>
      <c r="D876" s="562" t="s">
        <v>30</v>
      </c>
      <c r="E876" s="562" t="s">
        <v>958</v>
      </c>
      <c r="F876" s="562" t="s">
        <v>959</v>
      </c>
      <c r="G876" s="562" t="s">
        <v>973</v>
      </c>
      <c r="H876" s="562" t="s">
        <v>974</v>
      </c>
      <c r="I876" s="562" t="s">
        <v>975</v>
      </c>
      <c r="J876" s="562" t="s">
        <v>4998</v>
      </c>
      <c r="K876" s="562" t="s">
        <v>976</v>
      </c>
      <c r="L876" s="562" t="s">
        <v>964</v>
      </c>
      <c r="M876" s="562" t="s">
        <v>970</v>
      </c>
      <c r="N876" s="562">
        <v>1</v>
      </c>
      <c r="O876" s="562">
        <v>1</v>
      </c>
      <c r="P876" s="562">
        <v>1</v>
      </c>
      <c r="Q876" s="562">
        <v>1</v>
      </c>
      <c r="R876" s="562">
        <v>1</v>
      </c>
      <c r="S876" s="562">
        <v>1</v>
      </c>
      <c r="T876" s="562">
        <v>0</v>
      </c>
      <c r="U876" s="562">
        <v>0</v>
      </c>
      <c r="V876" s="562">
        <v>0</v>
      </c>
      <c r="W876" s="563">
        <v>3690219.5</v>
      </c>
      <c r="X876" s="563">
        <v>0</v>
      </c>
      <c r="Y876" s="563">
        <v>0</v>
      </c>
      <c r="Z876" s="563">
        <v>0</v>
      </c>
      <c r="AA876" s="563">
        <v>0</v>
      </c>
      <c r="AB876" s="563">
        <v>0</v>
      </c>
      <c r="AC876" s="563">
        <v>0</v>
      </c>
      <c r="AD876" s="563"/>
      <c r="AE876" s="563">
        <v>3690219.5</v>
      </c>
      <c r="AF876" s="564">
        <v>44995</v>
      </c>
      <c r="AG876" s="564">
        <v>46822</v>
      </c>
      <c r="AH876" s="563">
        <v>3690219.5</v>
      </c>
      <c r="AI876" s="565">
        <f t="shared" si="27"/>
        <v>2.0301369863013701</v>
      </c>
      <c r="AJ876" s="565">
        <v>5.0054794520547903</v>
      </c>
      <c r="AK876" s="566">
        <v>7.1294999999999997E-2</v>
      </c>
      <c r="AL876" s="567">
        <f t="shared" si="28"/>
        <v>2.0301369863013701</v>
      </c>
      <c r="AM876" s="567">
        <v>5.0054794520547903</v>
      </c>
      <c r="AN876" s="568">
        <v>7.1294999999999997E-2</v>
      </c>
      <c r="AO876" s="562" t="s">
        <v>977</v>
      </c>
      <c r="AP876" s="562" t="s">
        <v>978</v>
      </c>
    </row>
    <row r="877" spans="1:42" s="562" customFormat="1" ht="12" x14ac:dyDescent="0.25">
      <c r="A877" s="562" t="s">
        <v>2344</v>
      </c>
      <c r="B877" s="562" t="s">
        <v>2345</v>
      </c>
      <c r="C877" s="562">
        <v>1</v>
      </c>
      <c r="D877" s="562" t="s">
        <v>30</v>
      </c>
      <c r="E877" s="562" t="s">
        <v>958</v>
      </c>
      <c r="F877" s="562" t="s">
        <v>959</v>
      </c>
      <c r="G877" s="562" t="s">
        <v>973</v>
      </c>
      <c r="H877" s="562" t="s">
        <v>974</v>
      </c>
      <c r="I877" s="562" t="s">
        <v>975</v>
      </c>
      <c r="J877" s="562" t="s">
        <v>4998</v>
      </c>
      <c r="K877" s="562" t="s">
        <v>976</v>
      </c>
      <c r="L877" s="562" t="s">
        <v>964</v>
      </c>
      <c r="M877" s="562" t="s">
        <v>970</v>
      </c>
      <c r="N877" s="562">
        <v>1</v>
      </c>
      <c r="O877" s="562">
        <v>1</v>
      </c>
      <c r="P877" s="562">
        <v>1</v>
      </c>
      <c r="Q877" s="562">
        <v>1</v>
      </c>
      <c r="R877" s="562">
        <v>1</v>
      </c>
      <c r="S877" s="562">
        <v>1</v>
      </c>
      <c r="T877" s="562">
        <v>0</v>
      </c>
      <c r="U877" s="562">
        <v>0</v>
      </c>
      <c r="V877" s="562">
        <v>0</v>
      </c>
      <c r="W877" s="563">
        <v>2864683.39</v>
      </c>
      <c r="X877" s="563">
        <v>0</v>
      </c>
      <c r="Y877" s="563">
        <v>0</v>
      </c>
      <c r="Z877" s="563">
        <v>0</v>
      </c>
      <c r="AA877" s="563">
        <v>0</v>
      </c>
      <c r="AB877" s="563">
        <v>0</v>
      </c>
      <c r="AC877" s="563">
        <v>0</v>
      </c>
      <c r="AD877" s="563"/>
      <c r="AE877" s="563">
        <v>2864683.39</v>
      </c>
      <c r="AF877" s="564">
        <v>45000</v>
      </c>
      <c r="AG877" s="564">
        <v>47192</v>
      </c>
      <c r="AH877" s="563">
        <v>2864683.39</v>
      </c>
      <c r="AI877" s="565">
        <f t="shared" si="27"/>
        <v>3.043835616438356</v>
      </c>
      <c r="AJ877" s="565">
        <v>6.0054794520547903</v>
      </c>
      <c r="AK877" s="566">
        <v>7.3772000000000004E-2</v>
      </c>
      <c r="AL877" s="567">
        <f t="shared" si="28"/>
        <v>3.043835616438356</v>
      </c>
      <c r="AM877" s="567">
        <v>6.0054794520547903</v>
      </c>
      <c r="AN877" s="568">
        <v>7.3772000000000004E-2</v>
      </c>
      <c r="AO877" s="562" t="s">
        <v>977</v>
      </c>
      <c r="AP877" s="562" t="s">
        <v>978</v>
      </c>
    </row>
    <row r="878" spans="1:42" s="562" customFormat="1" ht="12" x14ac:dyDescent="0.25">
      <c r="A878" s="562" t="s">
        <v>2346</v>
      </c>
      <c r="B878" s="562" t="s">
        <v>2347</v>
      </c>
      <c r="C878" s="562">
        <v>3</v>
      </c>
      <c r="D878" s="562" t="s">
        <v>30</v>
      </c>
      <c r="E878" s="562" t="s">
        <v>958</v>
      </c>
      <c r="F878" s="562" t="s">
        <v>959</v>
      </c>
      <c r="G878" s="562" t="s">
        <v>1207</v>
      </c>
      <c r="H878" s="562" t="s">
        <v>974</v>
      </c>
      <c r="I878" s="562" t="s">
        <v>1208</v>
      </c>
      <c r="J878" s="562" t="s">
        <v>4998</v>
      </c>
      <c r="K878" s="562" t="s">
        <v>1209</v>
      </c>
      <c r="L878" s="562" t="s">
        <v>964</v>
      </c>
      <c r="M878" s="562" t="s">
        <v>970</v>
      </c>
      <c r="N878" s="562">
        <v>1</v>
      </c>
      <c r="O878" s="562">
        <v>1</v>
      </c>
      <c r="P878" s="562">
        <v>1</v>
      </c>
      <c r="Q878" s="562">
        <v>1</v>
      </c>
      <c r="R878" s="562">
        <v>1</v>
      </c>
      <c r="S878" s="562">
        <v>1</v>
      </c>
      <c r="T878" s="562">
        <v>0</v>
      </c>
      <c r="U878" s="562">
        <v>0</v>
      </c>
      <c r="V878" s="562">
        <v>0</v>
      </c>
      <c r="W878" s="563">
        <v>82821.25</v>
      </c>
      <c r="X878" s="563">
        <v>0</v>
      </c>
      <c r="Y878" s="563">
        <v>0</v>
      </c>
      <c r="Z878" s="563">
        <v>296.77999999999997</v>
      </c>
      <c r="AA878" s="563">
        <v>0</v>
      </c>
      <c r="AB878" s="563">
        <v>0</v>
      </c>
      <c r="AC878" s="563">
        <v>0</v>
      </c>
      <c r="AD878" s="563"/>
      <c r="AE878" s="563">
        <v>82821.25</v>
      </c>
      <c r="AF878" s="564">
        <v>45118</v>
      </c>
      <c r="AG878" s="564">
        <v>46214</v>
      </c>
      <c r="AH878" s="563">
        <v>165642.5</v>
      </c>
      <c r="AI878" s="565">
        <f t="shared" si="27"/>
        <v>0.36438356164383562</v>
      </c>
      <c r="AJ878" s="565">
        <v>3.0027397260274</v>
      </c>
      <c r="AK878" s="566">
        <v>4.2999999999999997E-2</v>
      </c>
      <c r="AL878" s="567">
        <f t="shared" si="28"/>
        <v>0.36438356164383562</v>
      </c>
      <c r="AM878" s="567">
        <v>3.0027397260274</v>
      </c>
      <c r="AN878" s="568">
        <v>4.2999999999999997E-2</v>
      </c>
      <c r="AO878" s="562" t="s">
        <v>977</v>
      </c>
      <c r="AP878" s="562" t="s">
        <v>978</v>
      </c>
    </row>
    <row r="879" spans="1:42" s="562" customFormat="1" ht="12" x14ac:dyDescent="0.25">
      <c r="A879" s="562" t="s">
        <v>2348</v>
      </c>
      <c r="B879" s="562" t="s">
        <v>2347</v>
      </c>
      <c r="C879" s="562">
        <v>4</v>
      </c>
      <c r="D879" s="562" t="s">
        <v>30</v>
      </c>
      <c r="E879" s="562" t="s">
        <v>958</v>
      </c>
      <c r="F879" s="562" t="s">
        <v>959</v>
      </c>
      <c r="G879" s="562" t="s">
        <v>1207</v>
      </c>
      <c r="H879" s="562" t="s">
        <v>974</v>
      </c>
      <c r="I879" s="562" t="s">
        <v>1208</v>
      </c>
      <c r="J879" s="562" t="s">
        <v>4998</v>
      </c>
      <c r="K879" s="562" t="s">
        <v>1209</v>
      </c>
      <c r="L879" s="562" t="s">
        <v>964</v>
      </c>
      <c r="M879" s="562" t="s">
        <v>970</v>
      </c>
      <c r="N879" s="562">
        <v>1</v>
      </c>
      <c r="O879" s="562">
        <v>1</v>
      </c>
      <c r="P879" s="562">
        <v>1</v>
      </c>
      <c r="Q879" s="562">
        <v>1</v>
      </c>
      <c r="R879" s="562">
        <v>1</v>
      </c>
      <c r="S879" s="562">
        <v>1</v>
      </c>
      <c r="T879" s="562">
        <v>0</v>
      </c>
      <c r="U879" s="562">
        <v>0</v>
      </c>
      <c r="V879" s="562">
        <v>0</v>
      </c>
      <c r="W879" s="563">
        <v>89827.5</v>
      </c>
      <c r="X879" s="563">
        <v>0</v>
      </c>
      <c r="Y879" s="563">
        <v>0</v>
      </c>
      <c r="Z879" s="563">
        <v>352.57</v>
      </c>
      <c r="AA879" s="563">
        <v>0</v>
      </c>
      <c r="AB879" s="563">
        <v>0</v>
      </c>
      <c r="AC879" s="563">
        <v>0</v>
      </c>
      <c r="AD879" s="563"/>
      <c r="AE879" s="563">
        <v>89827.5</v>
      </c>
      <c r="AF879" s="564">
        <v>45118</v>
      </c>
      <c r="AG879" s="564">
        <v>46579</v>
      </c>
      <c r="AH879" s="563">
        <v>89827.5</v>
      </c>
      <c r="AI879" s="565">
        <f t="shared" si="27"/>
        <v>1.3643835616438356</v>
      </c>
      <c r="AJ879" s="565">
        <v>4.0027397260274</v>
      </c>
      <c r="AK879" s="566">
        <v>4.7100000000000003E-2</v>
      </c>
      <c r="AL879" s="567">
        <f t="shared" si="28"/>
        <v>1.3643835616438356</v>
      </c>
      <c r="AM879" s="567">
        <v>4.0027397260274</v>
      </c>
      <c r="AN879" s="568">
        <v>4.7100000000000003E-2</v>
      </c>
      <c r="AO879" s="562" t="s">
        <v>977</v>
      </c>
      <c r="AP879" s="562" t="s">
        <v>978</v>
      </c>
    </row>
    <row r="880" spans="1:42" s="562" customFormat="1" ht="12" x14ac:dyDescent="0.25">
      <c r="A880" s="562" t="s">
        <v>2349</v>
      </c>
      <c r="B880" s="562" t="s">
        <v>2347</v>
      </c>
      <c r="C880" s="562">
        <v>5</v>
      </c>
      <c r="D880" s="562" t="s">
        <v>30</v>
      </c>
      <c r="E880" s="562" t="s">
        <v>958</v>
      </c>
      <c r="F880" s="562" t="s">
        <v>959</v>
      </c>
      <c r="G880" s="562" t="s">
        <v>1207</v>
      </c>
      <c r="H880" s="562" t="s">
        <v>974</v>
      </c>
      <c r="I880" s="562" t="s">
        <v>1208</v>
      </c>
      <c r="J880" s="562" t="s">
        <v>4998</v>
      </c>
      <c r="K880" s="562" t="s">
        <v>1209</v>
      </c>
      <c r="L880" s="562" t="s">
        <v>964</v>
      </c>
      <c r="M880" s="562" t="s">
        <v>970</v>
      </c>
      <c r="N880" s="562">
        <v>1</v>
      </c>
      <c r="O880" s="562">
        <v>1</v>
      </c>
      <c r="P880" s="562">
        <v>1</v>
      </c>
      <c r="Q880" s="562">
        <v>1</v>
      </c>
      <c r="R880" s="562">
        <v>1</v>
      </c>
      <c r="S880" s="562">
        <v>1</v>
      </c>
      <c r="T880" s="562">
        <v>0</v>
      </c>
      <c r="U880" s="562">
        <v>0</v>
      </c>
      <c r="V880" s="562">
        <v>0</v>
      </c>
      <c r="W880" s="563">
        <v>162840</v>
      </c>
      <c r="X880" s="563">
        <v>0</v>
      </c>
      <c r="Y880" s="563">
        <v>0</v>
      </c>
      <c r="Z880" s="563">
        <v>688</v>
      </c>
      <c r="AA880" s="563">
        <v>0</v>
      </c>
      <c r="AB880" s="563">
        <v>0</v>
      </c>
      <c r="AC880" s="563">
        <v>0</v>
      </c>
      <c r="AD880" s="563"/>
      <c r="AE880" s="563">
        <v>162840</v>
      </c>
      <c r="AF880" s="564">
        <v>45118</v>
      </c>
      <c r="AG880" s="564">
        <v>46945</v>
      </c>
      <c r="AH880" s="563">
        <v>162840</v>
      </c>
      <c r="AI880" s="565">
        <f t="shared" si="27"/>
        <v>2.3671232876712329</v>
      </c>
      <c r="AJ880" s="565">
        <v>5.0054794520547903</v>
      </c>
      <c r="AK880" s="566">
        <v>5.0700000000000002E-2</v>
      </c>
      <c r="AL880" s="567">
        <f t="shared" si="28"/>
        <v>2.3671232876712329</v>
      </c>
      <c r="AM880" s="567">
        <v>5.0054794520547903</v>
      </c>
      <c r="AN880" s="568">
        <v>5.0700000000000002E-2</v>
      </c>
      <c r="AO880" s="562" t="s">
        <v>977</v>
      </c>
      <c r="AP880" s="562" t="s">
        <v>978</v>
      </c>
    </row>
    <row r="881" spans="1:42" s="562" customFormat="1" ht="12" x14ac:dyDescent="0.25">
      <c r="A881" s="562" t="s">
        <v>2350</v>
      </c>
      <c r="B881" s="562" t="s">
        <v>2347</v>
      </c>
      <c r="C881" s="562">
        <v>6</v>
      </c>
      <c r="D881" s="562" t="s">
        <v>30</v>
      </c>
      <c r="E881" s="562" t="s">
        <v>958</v>
      </c>
      <c r="F881" s="562" t="s">
        <v>959</v>
      </c>
      <c r="G881" s="562" t="s">
        <v>1207</v>
      </c>
      <c r="H881" s="562" t="s">
        <v>974</v>
      </c>
      <c r="I881" s="562" t="s">
        <v>1208</v>
      </c>
      <c r="J881" s="562" t="s">
        <v>4998</v>
      </c>
      <c r="K881" s="562" t="s">
        <v>1209</v>
      </c>
      <c r="L881" s="562" t="s">
        <v>964</v>
      </c>
      <c r="M881" s="562" t="s">
        <v>970</v>
      </c>
      <c r="N881" s="562">
        <v>1</v>
      </c>
      <c r="O881" s="562">
        <v>1</v>
      </c>
      <c r="P881" s="562">
        <v>1</v>
      </c>
      <c r="Q881" s="562">
        <v>1</v>
      </c>
      <c r="R881" s="562">
        <v>1</v>
      </c>
      <c r="S881" s="562">
        <v>1</v>
      </c>
      <c r="T881" s="562">
        <v>0</v>
      </c>
      <c r="U881" s="562">
        <v>0</v>
      </c>
      <c r="V881" s="562">
        <v>0</v>
      </c>
      <c r="W881" s="563">
        <v>93367.5</v>
      </c>
      <c r="X881" s="563">
        <v>0</v>
      </c>
      <c r="Y881" s="563">
        <v>0</v>
      </c>
      <c r="Z881" s="563">
        <v>417.04</v>
      </c>
      <c r="AA881" s="563">
        <v>0</v>
      </c>
      <c r="AB881" s="563">
        <v>0</v>
      </c>
      <c r="AC881" s="563">
        <v>0</v>
      </c>
      <c r="AD881" s="563"/>
      <c r="AE881" s="563">
        <v>93367.5</v>
      </c>
      <c r="AF881" s="564">
        <v>45118</v>
      </c>
      <c r="AG881" s="564">
        <v>47310</v>
      </c>
      <c r="AH881" s="563">
        <v>93367.5</v>
      </c>
      <c r="AI881" s="565">
        <f t="shared" si="27"/>
        <v>3.3671232876712329</v>
      </c>
      <c r="AJ881" s="565">
        <v>6.0054794520547903</v>
      </c>
      <c r="AK881" s="566">
        <v>5.3600000000000002E-2</v>
      </c>
      <c r="AL881" s="567">
        <f t="shared" si="28"/>
        <v>3.3671232876712329</v>
      </c>
      <c r="AM881" s="567">
        <v>6.0054794520547903</v>
      </c>
      <c r="AN881" s="568">
        <v>5.3600000000000002E-2</v>
      </c>
      <c r="AO881" s="562" t="s">
        <v>977</v>
      </c>
      <c r="AP881" s="562" t="s">
        <v>978</v>
      </c>
    </row>
    <row r="882" spans="1:42" s="562" customFormat="1" ht="12" x14ac:dyDescent="0.25">
      <c r="A882" s="562" t="s">
        <v>2351</v>
      </c>
      <c r="B882" s="562" t="s">
        <v>2347</v>
      </c>
      <c r="C882" s="562">
        <v>7</v>
      </c>
      <c r="D882" s="562" t="s">
        <v>30</v>
      </c>
      <c r="E882" s="562" t="s">
        <v>958</v>
      </c>
      <c r="F882" s="562" t="s">
        <v>959</v>
      </c>
      <c r="G882" s="562" t="s">
        <v>1207</v>
      </c>
      <c r="H882" s="562" t="s">
        <v>974</v>
      </c>
      <c r="I882" s="562" t="s">
        <v>1208</v>
      </c>
      <c r="J882" s="562" t="s">
        <v>4998</v>
      </c>
      <c r="K882" s="562" t="s">
        <v>1209</v>
      </c>
      <c r="L882" s="562" t="s">
        <v>964</v>
      </c>
      <c r="M882" s="562" t="s">
        <v>970</v>
      </c>
      <c r="N882" s="562">
        <v>1</v>
      </c>
      <c r="O882" s="562">
        <v>1</v>
      </c>
      <c r="P882" s="562">
        <v>1</v>
      </c>
      <c r="Q882" s="562">
        <v>1</v>
      </c>
      <c r="R882" s="562">
        <v>1</v>
      </c>
      <c r="S882" s="562">
        <v>1</v>
      </c>
      <c r="T882" s="562">
        <v>0</v>
      </c>
      <c r="U882" s="562">
        <v>0</v>
      </c>
      <c r="V882" s="562">
        <v>0</v>
      </c>
      <c r="W882" s="563">
        <v>99710</v>
      </c>
      <c r="X882" s="563">
        <v>0</v>
      </c>
      <c r="Y882" s="563">
        <v>0</v>
      </c>
      <c r="Z882" s="563">
        <v>468.64</v>
      </c>
      <c r="AA882" s="563">
        <v>0</v>
      </c>
      <c r="AB882" s="563">
        <v>0</v>
      </c>
      <c r="AC882" s="563">
        <v>0</v>
      </c>
      <c r="AD882" s="563"/>
      <c r="AE882" s="563">
        <v>99710</v>
      </c>
      <c r="AF882" s="564">
        <v>45118</v>
      </c>
      <c r="AG882" s="564">
        <v>47675</v>
      </c>
      <c r="AH882" s="563">
        <v>99710</v>
      </c>
      <c r="AI882" s="565">
        <f t="shared" si="27"/>
        <v>4.3671232876712329</v>
      </c>
      <c r="AJ882" s="565">
        <v>7.0054794520547903</v>
      </c>
      <c r="AK882" s="566">
        <v>5.6399999999999999E-2</v>
      </c>
      <c r="AL882" s="567">
        <f t="shared" si="28"/>
        <v>4.3671232876712329</v>
      </c>
      <c r="AM882" s="567">
        <v>7.0054794520547903</v>
      </c>
      <c r="AN882" s="568">
        <v>5.6399999999999999E-2</v>
      </c>
      <c r="AO882" s="562" t="s">
        <v>977</v>
      </c>
      <c r="AP882" s="562" t="s">
        <v>978</v>
      </c>
    </row>
    <row r="883" spans="1:42" s="562" customFormat="1" ht="12" x14ac:dyDescent="0.25">
      <c r="A883" s="562" t="s">
        <v>2352</v>
      </c>
      <c r="B883" s="562" t="s">
        <v>2347</v>
      </c>
      <c r="C883" s="562">
        <v>8</v>
      </c>
      <c r="D883" s="562" t="s">
        <v>30</v>
      </c>
      <c r="E883" s="562" t="s">
        <v>958</v>
      </c>
      <c r="F883" s="562" t="s">
        <v>959</v>
      </c>
      <c r="G883" s="562" t="s">
        <v>1207</v>
      </c>
      <c r="H883" s="562" t="s">
        <v>974</v>
      </c>
      <c r="I883" s="562" t="s">
        <v>1208</v>
      </c>
      <c r="J883" s="562" t="s">
        <v>4998</v>
      </c>
      <c r="K883" s="562" t="s">
        <v>1209</v>
      </c>
      <c r="L883" s="562" t="s">
        <v>964</v>
      </c>
      <c r="M883" s="562" t="s">
        <v>970</v>
      </c>
      <c r="N883" s="562">
        <v>1</v>
      </c>
      <c r="O883" s="562">
        <v>1</v>
      </c>
      <c r="P883" s="562">
        <v>1</v>
      </c>
      <c r="Q883" s="562">
        <v>1</v>
      </c>
      <c r="R883" s="562">
        <v>1</v>
      </c>
      <c r="S883" s="562">
        <v>1</v>
      </c>
      <c r="T883" s="562">
        <v>0</v>
      </c>
      <c r="U883" s="562">
        <v>0</v>
      </c>
      <c r="V883" s="562">
        <v>0</v>
      </c>
      <c r="W883" s="563">
        <v>451792.5</v>
      </c>
      <c r="X883" s="563">
        <v>0</v>
      </c>
      <c r="Y883" s="563">
        <v>0</v>
      </c>
      <c r="Z883" s="563">
        <v>2232.61</v>
      </c>
      <c r="AA883" s="563">
        <v>0</v>
      </c>
      <c r="AB883" s="563">
        <v>0</v>
      </c>
      <c r="AC883" s="563">
        <v>0</v>
      </c>
      <c r="AD883" s="563"/>
      <c r="AE883" s="563">
        <v>451792.5</v>
      </c>
      <c r="AF883" s="564">
        <v>45118</v>
      </c>
      <c r="AG883" s="564">
        <v>48040</v>
      </c>
      <c r="AH883" s="563">
        <v>451792.5</v>
      </c>
      <c r="AI883" s="565">
        <f t="shared" si="27"/>
        <v>5.3671232876712329</v>
      </c>
      <c r="AJ883" s="565">
        <v>8.0054794520547894</v>
      </c>
      <c r="AK883" s="566">
        <v>5.9299999999999999E-2</v>
      </c>
      <c r="AL883" s="567">
        <f t="shared" si="28"/>
        <v>5.3671232876712329</v>
      </c>
      <c r="AM883" s="567">
        <v>8.0054794520547894</v>
      </c>
      <c r="AN883" s="568">
        <v>5.9299999999999999E-2</v>
      </c>
      <c r="AO883" s="562" t="s">
        <v>977</v>
      </c>
      <c r="AP883" s="562" t="s">
        <v>978</v>
      </c>
    </row>
    <row r="884" spans="1:42" s="562" customFormat="1" ht="12" x14ac:dyDescent="0.25">
      <c r="A884" s="562" t="s">
        <v>2353</v>
      </c>
      <c r="B884" s="562" t="s">
        <v>2347</v>
      </c>
      <c r="C884" s="562">
        <v>9</v>
      </c>
      <c r="D884" s="562" t="s">
        <v>30</v>
      </c>
      <c r="E884" s="562" t="s">
        <v>958</v>
      </c>
      <c r="F884" s="562" t="s">
        <v>959</v>
      </c>
      <c r="G884" s="562" t="s">
        <v>1207</v>
      </c>
      <c r="H884" s="562" t="s">
        <v>974</v>
      </c>
      <c r="I884" s="562" t="s">
        <v>1208</v>
      </c>
      <c r="J884" s="562" t="s">
        <v>4998</v>
      </c>
      <c r="K884" s="562" t="s">
        <v>1209</v>
      </c>
      <c r="L884" s="562" t="s">
        <v>964</v>
      </c>
      <c r="M884" s="562" t="s">
        <v>970</v>
      </c>
      <c r="N884" s="562">
        <v>1</v>
      </c>
      <c r="O884" s="562">
        <v>1</v>
      </c>
      <c r="P884" s="562">
        <v>1</v>
      </c>
      <c r="Q884" s="562">
        <v>1</v>
      </c>
      <c r="R884" s="562">
        <v>1</v>
      </c>
      <c r="S884" s="562">
        <v>1</v>
      </c>
      <c r="T884" s="562">
        <v>0</v>
      </c>
      <c r="U884" s="562">
        <v>0</v>
      </c>
      <c r="V884" s="562">
        <v>0</v>
      </c>
      <c r="W884" s="563">
        <v>2150402.5</v>
      </c>
      <c r="X884" s="563">
        <v>0</v>
      </c>
      <c r="Y884" s="563">
        <v>0</v>
      </c>
      <c r="Z884" s="563">
        <v>11128.33</v>
      </c>
      <c r="AA884" s="563">
        <v>0</v>
      </c>
      <c r="AB884" s="563">
        <v>0</v>
      </c>
      <c r="AC884" s="563">
        <v>0</v>
      </c>
      <c r="AD884" s="563"/>
      <c r="AE884" s="563">
        <v>2150402.5</v>
      </c>
      <c r="AF884" s="564">
        <v>45118</v>
      </c>
      <c r="AG884" s="564">
        <v>48406</v>
      </c>
      <c r="AH884" s="563">
        <v>2150402.5</v>
      </c>
      <c r="AI884" s="565">
        <f t="shared" si="27"/>
        <v>6.3698630136986303</v>
      </c>
      <c r="AJ884" s="565">
        <v>9.0082191780821894</v>
      </c>
      <c r="AK884" s="566">
        <v>6.2100000000000002E-2</v>
      </c>
      <c r="AL884" s="567">
        <f t="shared" si="28"/>
        <v>6.3698630136986303</v>
      </c>
      <c r="AM884" s="567">
        <v>9.0082191780821894</v>
      </c>
      <c r="AN884" s="568">
        <v>6.2100000000000002E-2</v>
      </c>
      <c r="AO884" s="562" t="s">
        <v>977</v>
      </c>
      <c r="AP884" s="562" t="s">
        <v>978</v>
      </c>
    </row>
    <row r="885" spans="1:42" s="562" customFormat="1" ht="12" x14ac:dyDescent="0.25">
      <c r="A885" s="562" t="s">
        <v>2354</v>
      </c>
      <c r="B885" s="562" t="s">
        <v>2347</v>
      </c>
      <c r="C885" s="562">
        <v>10</v>
      </c>
      <c r="D885" s="562" t="s">
        <v>30</v>
      </c>
      <c r="E885" s="562" t="s">
        <v>958</v>
      </c>
      <c r="F885" s="562" t="s">
        <v>959</v>
      </c>
      <c r="G885" s="562" t="s">
        <v>1207</v>
      </c>
      <c r="H885" s="562" t="s">
        <v>974</v>
      </c>
      <c r="I885" s="562" t="s">
        <v>1208</v>
      </c>
      <c r="J885" s="562" t="s">
        <v>4998</v>
      </c>
      <c r="K885" s="562" t="s">
        <v>1209</v>
      </c>
      <c r="L885" s="562" t="s">
        <v>964</v>
      </c>
      <c r="M885" s="562" t="s">
        <v>970</v>
      </c>
      <c r="N885" s="562">
        <v>1</v>
      </c>
      <c r="O885" s="562">
        <v>1</v>
      </c>
      <c r="P885" s="562">
        <v>1</v>
      </c>
      <c r="Q885" s="562">
        <v>1</v>
      </c>
      <c r="R885" s="562">
        <v>1</v>
      </c>
      <c r="S885" s="562">
        <v>1</v>
      </c>
      <c r="T885" s="562">
        <v>0</v>
      </c>
      <c r="U885" s="562">
        <v>0</v>
      </c>
      <c r="V885" s="562">
        <v>0</v>
      </c>
      <c r="W885" s="563">
        <v>1392547.5</v>
      </c>
      <c r="X885" s="563">
        <v>0</v>
      </c>
      <c r="Y885" s="563">
        <v>0</v>
      </c>
      <c r="Z885" s="563">
        <v>7542.97</v>
      </c>
      <c r="AA885" s="563">
        <v>0</v>
      </c>
      <c r="AB885" s="563">
        <v>0</v>
      </c>
      <c r="AC885" s="563">
        <v>0</v>
      </c>
      <c r="AD885" s="563"/>
      <c r="AE885" s="563">
        <v>1392547.5</v>
      </c>
      <c r="AF885" s="564">
        <v>45118</v>
      </c>
      <c r="AG885" s="564">
        <v>48771</v>
      </c>
      <c r="AH885" s="563">
        <v>1392547.5</v>
      </c>
      <c r="AI885" s="565">
        <f t="shared" si="27"/>
        <v>7.3698630136986303</v>
      </c>
      <c r="AJ885" s="565">
        <v>10.0082191780822</v>
      </c>
      <c r="AK885" s="566">
        <v>6.5000000000000002E-2</v>
      </c>
      <c r="AL885" s="567">
        <f t="shared" si="28"/>
        <v>7.3698630136986303</v>
      </c>
      <c r="AM885" s="567">
        <v>10.0082191780822</v>
      </c>
      <c r="AN885" s="568">
        <v>6.5000000000000002E-2</v>
      </c>
      <c r="AO885" s="562" t="s">
        <v>977</v>
      </c>
      <c r="AP885" s="562" t="s">
        <v>978</v>
      </c>
    </row>
    <row r="886" spans="1:42" s="562" customFormat="1" ht="12" x14ac:dyDescent="0.25">
      <c r="A886" s="562" t="s">
        <v>2355</v>
      </c>
      <c r="B886" s="562" t="s">
        <v>2356</v>
      </c>
      <c r="C886" s="562">
        <v>1</v>
      </c>
      <c r="D886" s="562" t="s">
        <v>30</v>
      </c>
      <c r="E886" s="562" t="s">
        <v>958</v>
      </c>
      <c r="F886" s="562" t="s">
        <v>959</v>
      </c>
      <c r="G886" s="562" t="s">
        <v>973</v>
      </c>
      <c r="H886" s="562" t="s">
        <v>974</v>
      </c>
      <c r="I886" s="562" t="s">
        <v>975</v>
      </c>
      <c r="J886" s="562" t="s">
        <v>4998</v>
      </c>
      <c r="K886" s="562" t="s">
        <v>976</v>
      </c>
      <c r="L886" s="562" t="s">
        <v>964</v>
      </c>
      <c r="M886" s="562" t="s">
        <v>970</v>
      </c>
      <c r="N886" s="562">
        <v>1</v>
      </c>
      <c r="O886" s="562">
        <v>1</v>
      </c>
      <c r="P886" s="562">
        <v>1</v>
      </c>
      <c r="Q886" s="562">
        <v>1</v>
      </c>
      <c r="R886" s="562">
        <v>1</v>
      </c>
      <c r="S886" s="562">
        <v>1</v>
      </c>
      <c r="T886" s="562">
        <v>0</v>
      </c>
      <c r="U886" s="562">
        <v>0</v>
      </c>
      <c r="V886" s="562">
        <v>0</v>
      </c>
      <c r="W886" s="563">
        <v>5667701.0899999999</v>
      </c>
      <c r="X886" s="563">
        <v>0</v>
      </c>
      <c r="Y886" s="563">
        <v>0</v>
      </c>
      <c r="Z886" s="563">
        <v>0</v>
      </c>
      <c r="AA886" s="563">
        <v>0</v>
      </c>
      <c r="AB886" s="563">
        <v>0</v>
      </c>
      <c r="AC886" s="563">
        <v>0</v>
      </c>
      <c r="AD886" s="563"/>
      <c r="AE886" s="563">
        <v>5667701.0899999999</v>
      </c>
      <c r="AF886" s="564">
        <v>45000</v>
      </c>
      <c r="AG886" s="564">
        <v>47192</v>
      </c>
      <c r="AH886" s="563">
        <v>5667701.0899999999</v>
      </c>
      <c r="AI886" s="565">
        <f t="shared" si="27"/>
        <v>3.043835616438356</v>
      </c>
      <c r="AJ886" s="565">
        <v>6.0054794520547903</v>
      </c>
      <c r="AK886" s="566">
        <v>7.3772000000000004E-2</v>
      </c>
      <c r="AL886" s="567">
        <f t="shared" si="28"/>
        <v>3.043835616438356</v>
      </c>
      <c r="AM886" s="567">
        <v>6.0054794520547903</v>
      </c>
      <c r="AN886" s="568">
        <v>7.3772000000000004E-2</v>
      </c>
      <c r="AO886" s="562" t="s">
        <v>977</v>
      </c>
      <c r="AP886" s="562" t="s">
        <v>978</v>
      </c>
    </row>
    <row r="887" spans="1:42" s="562" customFormat="1" ht="12" x14ac:dyDescent="0.25">
      <c r="A887" s="562" t="s">
        <v>2357</v>
      </c>
      <c r="B887" s="562" t="s">
        <v>2358</v>
      </c>
      <c r="C887" s="562">
        <v>1</v>
      </c>
      <c r="D887" s="562" t="s">
        <v>30</v>
      </c>
      <c r="E887" s="562" t="s">
        <v>958</v>
      </c>
      <c r="F887" s="562" t="s">
        <v>959</v>
      </c>
      <c r="G887" s="562" t="s">
        <v>973</v>
      </c>
      <c r="H887" s="562" t="s">
        <v>974</v>
      </c>
      <c r="I887" s="562" t="s">
        <v>975</v>
      </c>
      <c r="J887" s="562" t="s">
        <v>4998</v>
      </c>
      <c r="K887" s="562" t="s">
        <v>976</v>
      </c>
      <c r="L887" s="562" t="s">
        <v>964</v>
      </c>
      <c r="M887" s="562" t="s">
        <v>970</v>
      </c>
      <c r="N887" s="562">
        <v>1</v>
      </c>
      <c r="O887" s="562">
        <v>1</v>
      </c>
      <c r="P887" s="562">
        <v>1</v>
      </c>
      <c r="Q887" s="562">
        <v>1</v>
      </c>
      <c r="R887" s="562">
        <v>1</v>
      </c>
      <c r="S887" s="562">
        <v>1</v>
      </c>
      <c r="T887" s="562">
        <v>0</v>
      </c>
      <c r="U887" s="562">
        <v>0</v>
      </c>
      <c r="V887" s="562">
        <v>0</v>
      </c>
      <c r="W887" s="563">
        <v>2327282.14</v>
      </c>
      <c r="X887" s="563">
        <v>0</v>
      </c>
      <c r="Y887" s="563">
        <v>0</v>
      </c>
      <c r="Z887" s="563">
        <v>0</v>
      </c>
      <c r="AA887" s="563">
        <v>0</v>
      </c>
      <c r="AB887" s="563">
        <v>0</v>
      </c>
      <c r="AC887" s="563">
        <v>0</v>
      </c>
      <c r="AD887" s="563"/>
      <c r="AE887" s="563">
        <v>2327282.14</v>
      </c>
      <c r="AF887" s="564">
        <v>45000</v>
      </c>
      <c r="AG887" s="564">
        <v>47192</v>
      </c>
      <c r="AH887" s="563">
        <v>2327282.14</v>
      </c>
      <c r="AI887" s="565">
        <f t="shared" si="27"/>
        <v>3.043835616438356</v>
      </c>
      <c r="AJ887" s="565">
        <v>6.0054794520547903</v>
      </c>
      <c r="AK887" s="566">
        <v>7.3772000000000004E-2</v>
      </c>
      <c r="AL887" s="567">
        <f t="shared" si="28"/>
        <v>3.043835616438356</v>
      </c>
      <c r="AM887" s="567">
        <v>6.0054794520547903</v>
      </c>
      <c r="AN887" s="568">
        <v>7.3772000000000004E-2</v>
      </c>
      <c r="AO887" s="562" t="s">
        <v>977</v>
      </c>
      <c r="AP887" s="562" t="s">
        <v>978</v>
      </c>
    </row>
    <row r="888" spans="1:42" s="562" customFormat="1" ht="12" x14ac:dyDescent="0.25">
      <c r="A888" s="562" t="s">
        <v>2359</v>
      </c>
      <c r="B888" s="562" t="s">
        <v>2360</v>
      </c>
      <c r="C888" s="562">
        <v>1</v>
      </c>
      <c r="D888" s="562" t="s">
        <v>30</v>
      </c>
      <c r="E888" s="562" t="s">
        <v>958</v>
      </c>
      <c r="F888" s="562" t="s">
        <v>959</v>
      </c>
      <c r="G888" s="562" t="s">
        <v>973</v>
      </c>
      <c r="H888" s="562" t="s">
        <v>974</v>
      </c>
      <c r="I888" s="562" t="s">
        <v>975</v>
      </c>
      <c r="J888" s="562" t="s">
        <v>4998</v>
      </c>
      <c r="K888" s="562" t="s">
        <v>976</v>
      </c>
      <c r="L888" s="562" t="s">
        <v>964</v>
      </c>
      <c r="M888" s="562" t="s">
        <v>970</v>
      </c>
      <c r="N888" s="562">
        <v>1</v>
      </c>
      <c r="O888" s="562">
        <v>1</v>
      </c>
      <c r="P888" s="562">
        <v>1</v>
      </c>
      <c r="Q888" s="562">
        <v>1</v>
      </c>
      <c r="R888" s="562">
        <v>1</v>
      </c>
      <c r="S888" s="562">
        <v>1</v>
      </c>
      <c r="T888" s="562">
        <v>0</v>
      </c>
      <c r="U888" s="562">
        <v>0</v>
      </c>
      <c r="V888" s="562">
        <v>0</v>
      </c>
      <c r="W888" s="563">
        <v>3676061.67</v>
      </c>
      <c r="X888" s="563">
        <v>0</v>
      </c>
      <c r="Y888" s="563">
        <v>0</v>
      </c>
      <c r="Z888" s="563">
        <v>0</v>
      </c>
      <c r="AA888" s="563">
        <v>0</v>
      </c>
      <c r="AB888" s="563">
        <v>0</v>
      </c>
      <c r="AC888" s="563">
        <v>0</v>
      </c>
      <c r="AD888" s="563"/>
      <c r="AE888" s="563">
        <v>3676061.67</v>
      </c>
      <c r="AF888" s="564">
        <v>45000</v>
      </c>
      <c r="AG888" s="564">
        <v>47192</v>
      </c>
      <c r="AH888" s="563">
        <v>3676061.67</v>
      </c>
      <c r="AI888" s="565">
        <f t="shared" si="27"/>
        <v>3.043835616438356</v>
      </c>
      <c r="AJ888" s="565">
        <v>6.0054794520547903</v>
      </c>
      <c r="AK888" s="566">
        <v>7.3772000000000004E-2</v>
      </c>
      <c r="AL888" s="567">
        <f t="shared" si="28"/>
        <v>3.043835616438356</v>
      </c>
      <c r="AM888" s="567">
        <v>6.0054794520547903</v>
      </c>
      <c r="AN888" s="568">
        <v>7.3772000000000004E-2</v>
      </c>
      <c r="AO888" s="562" t="s">
        <v>977</v>
      </c>
      <c r="AP888" s="562" t="s">
        <v>978</v>
      </c>
    </row>
    <row r="889" spans="1:42" s="562" customFormat="1" ht="12" x14ac:dyDescent="0.25">
      <c r="A889" s="562" t="s">
        <v>2361</v>
      </c>
      <c r="B889" s="562" t="s">
        <v>2362</v>
      </c>
      <c r="C889" s="562">
        <v>1</v>
      </c>
      <c r="D889" s="562" t="s">
        <v>30</v>
      </c>
      <c r="E889" s="562" t="s">
        <v>958</v>
      </c>
      <c r="F889" s="562" t="s">
        <v>959</v>
      </c>
      <c r="G889" s="562" t="s">
        <v>973</v>
      </c>
      <c r="H889" s="562" t="s">
        <v>974</v>
      </c>
      <c r="I889" s="562" t="s">
        <v>975</v>
      </c>
      <c r="J889" s="562" t="s">
        <v>4998</v>
      </c>
      <c r="K889" s="562" t="s">
        <v>976</v>
      </c>
      <c r="L889" s="562" t="s">
        <v>964</v>
      </c>
      <c r="M889" s="562" t="s">
        <v>970</v>
      </c>
      <c r="N889" s="562">
        <v>1</v>
      </c>
      <c r="O889" s="562">
        <v>1</v>
      </c>
      <c r="P889" s="562">
        <v>1</v>
      </c>
      <c r="Q889" s="562">
        <v>1</v>
      </c>
      <c r="R889" s="562">
        <v>1</v>
      </c>
      <c r="S889" s="562">
        <v>1</v>
      </c>
      <c r="T889" s="562">
        <v>0</v>
      </c>
      <c r="U889" s="562">
        <v>0</v>
      </c>
      <c r="V889" s="562">
        <v>0</v>
      </c>
      <c r="W889" s="563">
        <v>3354715.72</v>
      </c>
      <c r="X889" s="563">
        <v>0</v>
      </c>
      <c r="Y889" s="563">
        <v>0</v>
      </c>
      <c r="Z889" s="563">
        <v>0</v>
      </c>
      <c r="AA889" s="563">
        <v>0</v>
      </c>
      <c r="AB889" s="563">
        <v>0</v>
      </c>
      <c r="AC889" s="563">
        <v>0</v>
      </c>
      <c r="AD889" s="563"/>
      <c r="AE889" s="563">
        <v>3354715.72</v>
      </c>
      <c r="AF889" s="564">
        <v>45000</v>
      </c>
      <c r="AG889" s="564">
        <v>47192</v>
      </c>
      <c r="AH889" s="563">
        <v>3354715.72</v>
      </c>
      <c r="AI889" s="565">
        <f t="shared" si="27"/>
        <v>3.043835616438356</v>
      </c>
      <c r="AJ889" s="565">
        <v>6.0054794520547903</v>
      </c>
      <c r="AK889" s="566">
        <v>7.3772000000000004E-2</v>
      </c>
      <c r="AL889" s="567">
        <f t="shared" si="28"/>
        <v>3.043835616438356</v>
      </c>
      <c r="AM889" s="567">
        <v>6.0054794520547903</v>
      </c>
      <c r="AN889" s="568">
        <v>7.3772000000000004E-2</v>
      </c>
      <c r="AO889" s="562" t="s">
        <v>977</v>
      </c>
      <c r="AP889" s="562" t="s">
        <v>978</v>
      </c>
    </row>
    <row r="890" spans="1:42" s="562" customFormat="1" ht="12" x14ac:dyDescent="0.25">
      <c r="A890" s="562" t="s">
        <v>2363</v>
      </c>
      <c r="B890" s="562" t="s">
        <v>2364</v>
      </c>
      <c r="C890" s="562">
        <v>1</v>
      </c>
      <c r="D890" s="562" t="s">
        <v>30</v>
      </c>
      <c r="E890" s="562" t="s">
        <v>958</v>
      </c>
      <c r="F890" s="562" t="s">
        <v>959</v>
      </c>
      <c r="G890" s="562" t="s">
        <v>973</v>
      </c>
      <c r="H890" s="562" t="s">
        <v>974</v>
      </c>
      <c r="I890" s="562" t="s">
        <v>975</v>
      </c>
      <c r="J890" s="562" t="s">
        <v>4998</v>
      </c>
      <c r="K890" s="562" t="s">
        <v>976</v>
      </c>
      <c r="L890" s="562" t="s">
        <v>964</v>
      </c>
      <c r="M890" s="562" t="s">
        <v>970</v>
      </c>
      <c r="N890" s="562">
        <v>1</v>
      </c>
      <c r="O890" s="562">
        <v>1</v>
      </c>
      <c r="P890" s="562">
        <v>1</v>
      </c>
      <c r="Q890" s="562">
        <v>1</v>
      </c>
      <c r="R890" s="562">
        <v>1</v>
      </c>
      <c r="S890" s="562">
        <v>1</v>
      </c>
      <c r="T890" s="562">
        <v>0</v>
      </c>
      <c r="U890" s="562">
        <v>0</v>
      </c>
      <c r="V890" s="562">
        <v>0</v>
      </c>
      <c r="W890" s="563">
        <v>7191734.7999999998</v>
      </c>
      <c r="X890" s="563">
        <v>0</v>
      </c>
      <c r="Y890" s="563">
        <v>0</v>
      </c>
      <c r="Z890" s="563">
        <v>0</v>
      </c>
      <c r="AA890" s="563">
        <v>0</v>
      </c>
      <c r="AB890" s="563">
        <v>0</v>
      </c>
      <c r="AC890" s="563">
        <v>0</v>
      </c>
      <c r="AD890" s="563"/>
      <c r="AE890" s="563">
        <v>7191734.7999999998</v>
      </c>
      <c r="AF890" s="564">
        <v>44987</v>
      </c>
      <c r="AG890" s="564">
        <v>46083</v>
      </c>
      <c r="AH890" s="563">
        <v>7191734.7999999998</v>
      </c>
      <c r="AI890" s="565">
        <f t="shared" si="27"/>
        <v>5.4794520547945206E-3</v>
      </c>
      <c r="AJ890" s="565">
        <v>3.0027397260274</v>
      </c>
      <c r="AK890" s="566">
        <v>6.1652999999999999E-2</v>
      </c>
      <c r="AL890" s="567">
        <f t="shared" si="28"/>
        <v>5.4794520547945206E-3</v>
      </c>
      <c r="AM890" s="567">
        <v>3.0027397260274</v>
      </c>
      <c r="AN890" s="568">
        <v>6.1652999999999999E-2</v>
      </c>
      <c r="AO890" s="562" t="s">
        <v>977</v>
      </c>
      <c r="AP890" s="562" t="s">
        <v>978</v>
      </c>
    </row>
    <row r="891" spans="1:42" s="562" customFormat="1" ht="12" x14ac:dyDescent="0.25">
      <c r="A891" s="562" t="s">
        <v>2365</v>
      </c>
      <c r="B891" s="562" t="s">
        <v>2366</v>
      </c>
      <c r="C891" s="562">
        <v>1</v>
      </c>
      <c r="D891" s="562" t="s">
        <v>30</v>
      </c>
      <c r="E891" s="562" t="s">
        <v>958</v>
      </c>
      <c r="F891" s="562" t="s">
        <v>959</v>
      </c>
      <c r="G891" s="562" t="s">
        <v>973</v>
      </c>
      <c r="H891" s="562" t="s">
        <v>974</v>
      </c>
      <c r="I891" s="562" t="s">
        <v>975</v>
      </c>
      <c r="J891" s="562" t="s">
        <v>4998</v>
      </c>
      <c r="K891" s="562" t="s">
        <v>976</v>
      </c>
      <c r="L891" s="562" t="s">
        <v>964</v>
      </c>
      <c r="M891" s="562" t="s">
        <v>970</v>
      </c>
      <c r="N891" s="562">
        <v>1</v>
      </c>
      <c r="O891" s="562">
        <v>1</v>
      </c>
      <c r="P891" s="562">
        <v>1</v>
      </c>
      <c r="Q891" s="562">
        <v>1</v>
      </c>
      <c r="R891" s="562">
        <v>1</v>
      </c>
      <c r="S891" s="562">
        <v>1</v>
      </c>
      <c r="T891" s="562">
        <v>0</v>
      </c>
      <c r="U891" s="562">
        <v>0</v>
      </c>
      <c r="V891" s="562">
        <v>0</v>
      </c>
      <c r="W891" s="563">
        <v>7172766.4500000002</v>
      </c>
      <c r="X891" s="563">
        <v>0</v>
      </c>
      <c r="Y891" s="563">
        <v>0</v>
      </c>
      <c r="Z891" s="563">
        <v>0</v>
      </c>
      <c r="AA891" s="563">
        <v>0</v>
      </c>
      <c r="AB891" s="563">
        <v>0</v>
      </c>
      <c r="AC891" s="563">
        <v>0</v>
      </c>
      <c r="AD891" s="563"/>
      <c r="AE891" s="563">
        <v>7172766.4500000002</v>
      </c>
      <c r="AF891" s="564">
        <v>44995</v>
      </c>
      <c r="AG891" s="564">
        <v>46822</v>
      </c>
      <c r="AH891" s="563">
        <v>7172766.4500000002</v>
      </c>
      <c r="AI891" s="565">
        <f t="shared" si="27"/>
        <v>2.0301369863013701</v>
      </c>
      <c r="AJ891" s="565">
        <v>5.0054794520547903</v>
      </c>
      <c r="AK891" s="566">
        <v>7.1294999999999997E-2</v>
      </c>
      <c r="AL891" s="567">
        <f t="shared" si="28"/>
        <v>2.0301369863013701</v>
      </c>
      <c r="AM891" s="567">
        <v>5.0054794520547903</v>
      </c>
      <c r="AN891" s="568">
        <v>7.1294999999999997E-2</v>
      </c>
      <c r="AO891" s="562" t="s">
        <v>977</v>
      </c>
      <c r="AP891" s="562" t="s">
        <v>978</v>
      </c>
    </row>
    <row r="892" spans="1:42" s="562" customFormat="1" ht="12" x14ac:dyDescent="0.25">
      <c r="A892" s="562" t="s">
        <v>2367</v>
      </c>
      <c r="B892" s="562" t="s">
        <v>2368</v>
      </c>
      <c r="C892" s="562">
        <v>1</v>
      </c>
      <c r="D892" s="562" t="s">
        <v>30</v>
      </c>
      <c r="E892" s="562" t="s">
        <v>958</v>
      </c>
      <c r="F892" s="562" t="s">
        <v>959</v>
      </c>
      <c r="G892" s="562" t="s">
        <v>973</v>
      </c>
      <c r="H892" s="562" t="s">
        <v>974</v>
      </c>
      <c r="I892" s="562" t="s">
        <v>975</v>
      </c>
      <c r="J892" s="562" t="s">
        <v>4998</v>
      </c>
      <c r="K892" s="562" t="s">
        <v>976</v>
      </c>
      <c r="L892" s="562" t="s">
        <v>964</v>
      </c>
      <c r="M892" s="562" t="s">
        <v>970</v>
      </c>
      <c r="N892" s="562">
        <v>1</v>
      </c>
      <c r="O892" s="562">
        <v>1</v>
      </c>
      <c r="P892" s="562">
        <v>1</v>
      </c>
      <c r="Q892" s="562">
        <v>1</v>
      </c>
      <c r="R892" s="562">
        <v>1</v>
      </c>
      <c r="S892" s="562">
        <v>1</v>
      </c>
      <c r="T892" s="562">
        <v>0</v>
      </c>
      <c r="U892" s="562">
        <v>0</v>
      </c>
      <c r="V892" s="562">
        <v>0</v>
      </c>
      <c r="W892" s="563">
        <v>2180249.61</v>
      </c>
      <c r="X892" s="563">
        <v>0</v>
      </c>
      <c r="Y892" s="563">
        <v>0</v>
      </c>
      <c r="Z892" s="563">
        <v>0</v>
      </c>
      <c r="AA892" s="563">
        <v>0</v>
      </c>
      <c r="AB892" s="563">
        <v>0</v>
      </c>
      <c r="AC892" s="563">
        <v>0</v>
      </c>
      <c r="AD892" s="563"/>
      <c r="AE892" s="563">
        <v>2180249.61</v>
      </c>
      <c r="AF892" s="564">
        <v>44987</v>
      </c>
      <c r="AG892" s="564">
        <v>46083</v>
      </c>
      <c r="AH892" s="563">
        <v>2180249.61</v>
      </c>
      <c r="AI892" s="565">
        <f t="shared" si="27"/>
        <v>5.4794520547945206E-3</v>
      </c>
      <c r="AJ892" s="565">
        <v>3.0027397260274</v>
      </c>
      <c r="AK892" s="566">
        <v>6.1652999999999999E-2</v>
      </c>
      <c r="AL892" s="567">
        <f t="shared" si="28"/>
        <v>5.4794520547945206E-3</v>
      </c>
      <c r="AM892" s="567">
        <v>3.0027397260274</v>
      </c>
      <c r="AN892" s="568">
        <v>6.1652999999999999E-2</v>
      </c>
      <c r="AO892" s="562" t="s">
        <v>977</v>
      </c>
      <c r="AP892" s="562" t="s">
        <v>978</v>
      </c>
    </row>
    <row r="893" spans="1:42" s="562" customFormat="1" ht="12" x14ac:dyDescent="0.25">
      <c r="A893" s="562" t="s">
        <v>2369</v>
      </c>
      <c r="B893" s="562" t="s">
        <v>2370</v>
      </c>
      <c r="C893" s="562">
        <v>1</v>
      </c>
      <c r="D893" s="562" t="s">
        <v>30</v>
      </c>
      <c r="E893" s="562" t="s">
        <v>958</v>
      </c>
      <c r="F893" s="562" t="s">
        <v>959</v>
      </c>
      <c r="G893" s="562" t="s">
        <v>973</v>
      </c>
      <c r="H893" s="562" t="s">
        <v>974</v>
      </c>
      <c r="I893" s="562" t="s">
        <v>975</v>
      </c>
      <c r="J893" s="562" t="s">
        <v>4998</v>
      </c>
      <c r="K893" s="562" t="s">
        <v>976</v>
      </c>
      <c r="L893" s="562" t="s">
        <v>964</v>
      </c>
      <c r="M893" s="562" t="s">
        <v>970</v>
      </c>
      <c r="N893" s="562">
        <v>1</v>
      </c>
      <c r="O893" s="562">
        <v>1</v>
      </c>
      <c r="P893" s="562">
        <v>1</v>
      </c>
      <c r="Q893" s="562">
        <v>1</v>
      </c>
      <c r="R893" s="562">
        <v>1</v>
      </c>
      <c r="S893" s="562">
        <v>1</v>
      </c>
      <c r="T893" s="562">
        <v>0</v>
      </c>
      <c r="U893" s="562">
        <v>0</v>
      </c>
      <c r="V893" s="562">
        <v>0</v>
      </c>
      <c r="W893" s="563">
        <v>166699.85999999999</v>
      </c>
      <c r="X893" s="563">
        <v>0</v>
      </c>
      <c r="Y893" s="563">
        <v>0</v>
      </c>
      <c r="Z893" s="563">
        <v>0</v>
      </c>
      <c r="AA893" s="563">
        <v>0</v>
      </c>
      <c r="AB893" s="563">
        <v>0</v>
      </c>
      <c r="AC893" s="563">
        <v>0</v>
      </c>
      <c r="AD893" s="563"/>
      <c r="AE893" s="563">
        <v>166699.85999999999</v>
      </c>
      <c r="AF893" s="564">
        <v>44995</v>
      </c>
      <c r="AG893" s="564">
        <v>46822</v>
      </c>
      <c r="AH893" s="563">
        <v>166699.85999999999</v>
      </c>
      <c r="AI893" s="565">
        <f t="shared" si="27"/>
        <v>2.0301369863013701</v>
      </c>
      <c r="AJ893" s="565">
        <v>5.0054794520547903</v>
      </c>
      <c r="AK893" s="566">
        <v>7.1294999999999997E-2</v>
      </c>
      <c r="AL893" s="567">
        <f t="shared" si="28"/>
        <v>2.0301369863013701</v>
      </c>
      <c r="AM893" s="567">
        <v>5.0054794520547903</v>
      </c>
      <c r="AN893" s="568">
        <v>7.1294999999999997E-2</v>
      </c>
      <c r="AO893" s="562" t="s">
        <v>977</v>
      </c>
      <c r="AP893" s="562" t="s">
        <v>978</v>
      </c>
    </row>
    <row r="894" spans="1:42" s="562" customFormat="1" ht="12" x14ac:dyDescent="0.25">
      <c r="A894" s="562" t="s">
        <v>2371</v>
      </c>
      <c r="B894" s="562" t="s">
        <v>2372</v>
      </c>
      <c r="C894" s="562">
        <v>1</v>
      </c>
      <c r="D894" s="562" t="s">
        <v>30</v>
      </c>
      <c r="E894" s="562" t="s">
        <v>958</v>
      </c>
      <c r="F894" s="562" t="s">
        <v>959</v>
      </c>
      <c r="G894" s="562" t="s">
        <v>973</v>
      </c>
      <c r="H894" s="562" t="s">
        <v>974</v>
      </c>
      <c r="I894" s="562" t="s">
        <v>975</v>
      </c>
      <c r="J894" s="562" t="s">
        <v>4998</v>
      </c>
      <c r="K894" s="562" t="s">
        <v>976</v>
      </c>
      <c r="L894" s="562" t="s">
        <v>964</v>
      </c>
      <c r="M894" s="562" t="s">
        <v>970</v>
      </c>
      <c r="N894" s="562">
        <v>1</v>
      </c>
      <c r="O894" s="562">
        <v>1</v>
      </c>
      <c r="P894" s="562">
        <v>1</v>
      </c>
      <c r="Q894" s="562">
        <v>1</v>
      </c>
      <c r="R894" s="562">
        <v>1</v>
      </c>
      <c r="S894" s="562">
        <v>1</v>
      </c>
      <c r="T894" s="562">
        <v>0</v>
      </c>
      <c r="U894" s="562">
        <v>0</v>
      </c>
      <c r="V894" s="562">
        <v>0</v>
      </c>
      <c r="W894" s="563">
        <v>96877.440000000002</v>
      </c>
      <c r="X894" s="563">
        <v>0</v>
      </c>
      <c r="Y894" s="563">
        <v>0</v>
      </c>
      <c r="Z894" s="563">
        <v>0</v>
      </c>
      <c r="AA894" s="563">
        <v>0</v>
      </c>
      <c r="AB894" s="563">
        <v>0</v>
      </c>
      <c r="AC894" s="563">
        <v>0</v>
      </c>
      <c r="AD894" s="563"/>
      <c r="AE894" s="563">
        <v>96877.440000000002</v>
      </c>
      <c r="AF894" s="564">
        <v>44995</v>
      </c>
      <c r="AG894" s="564">
        <v>46822</v>
      </c>
      <c r="AH894" s="563">
        <v>96877.440000000002</v>
      </c>
      <c r="AI894" s="565">
        <f t="shared" si="27"/>
        <v>2.0301369863013701</v>
      </c>
      <c r="AJ894" s="565">
        <v>5.0054794520547903</v>
      </c>
      <c r="AK894" s="566">
        <v>7.1294999999999997E-2</v>
      </c>
      <c r="AL894" s="567">
        <f t="shared" si="28"/>
        <v>2.0301369863013701</v>
      </c>
      <c r="AM894" s="567">
        <v>5.0054794520547903</v>
      </c>
      <c r="AN894" s="568">
        <v>7.1294999999999997E-2</v>
      </c>
      <c r="AO894" s="562" t="s">
        <v>977</v>
      </c>
      <c r="AP894" s="562" t="s">
        <v>978</v>
      </c>
    </row>
    <row r="895" spans="1:42" s="562" customFormat="1" ht="12" x14ac:dyDescent="0.25">
      <c r="A895" s="562" t="s">
        <v>2373</v>
      </c>
      <c r="B895" s="562" t="s">
        <v>2374</v>
      </c>
      <c r="C895" s="562">
        <v>1</v>
      </c>
      <c r="D895" s="562" t="s">
        <v>30</v>
      </c>
      <c r="E895" s="562" t="s">
        <v>958</v>
      </c>
      <c r="F895" s="562" t="s">
        <v>959</v>
      </c>
      <c r="G895" s="562" t="s">
        <v>973</v>
      </c>
      <c r="H895" s="562" t="s">
        <v>974</v>
      </c>
      <c r="I895" s="562" t="s">
        <v>975</v>
      </c>
      <c r="J895" s="562" t="s">
        <v>4998</v>
      </c>
      <c r="K895" s="562" t="s">
        <v>976</v>
      </c>
      <c r="L895" s="562" t="s">
        <v>964</v>
      </c>
      <c r="M895" s="562" t="s">
        <v>970</v>
      </c>
      <c r="N895" s="562">
        <v>1</v>
      </c>
      <c r="O895" s="562">
        <v>1</v>
      </c>
      <c r="P895" s="562">
        <v>1</v>
      </c>
      <c r="Q895" s="562">
        <v>1</v>
      </c>
      <c r="R895" s="562">
        <v>1</v>
      </c>
      <c r="S895" s="562">
        <v>1</v>
      </c>
      <c r="T895" s="562">
        <v>0</v>
      </c>
      <c r="U895" s="562">
        <v>0</v>
      </c>
      <c r="V895" s="562">
        <v>0</v>
      </c>
      <c r="W895" s="563">
        <v>190929.5</v>
      </c>
      <c r="X895" s="563">
        <v>0</v>
      </c>
      <c r="Y895" s="563">
        <v>0</v>
      </c>
      <c r="Z895" s="563">
        <v>0</v>
      </c>
      <c r="AA895" s="563">
        <v>0</v>
      </c>
      <c r="AB895" s="563">
        <v>0</v>
      </c>
      <c r="AC895" s="563">
        <v>0</v>
      </c>
      <c r="AD895" s="563"/>
      <c r="AE895" s="563">
        <v>190929.5</v>
      </c>
      <c r="AF895" s="564">
        <v>44995</v>
      </c>
      <c r="AG895" s="564">
        <v>46822</v>
      </c>
      <c r="AH895" s="563">
        <v>190929.5</v>
      </c>
      <c r="AI895" s="565">
        <f t="shared" si="27"/>
        <v>2.0301369863013701</v>
      </c>
      <c r="AJ895" s="565">
        <v>5.0054794520547903</v>
      </c>
      <c r="AK895" s="566">
        <v>7.1294999999999997E-2</v>
      </c>
      <c r="AL895" s="567">
        <f t="shared" si="28"/>
        <v>2.0301369863013701</v>
      </c>
      <c r="AM895" s="567">
        <v>5.0054794520547903</v>
      </c>
      <c r="AN895" s="568">
        <v>7.1294999999999997E-2</v>
      </c>
      <c r="AO895" s="562" t="s">
        <v>977</v>
      </c>
      <c r="AP895" s="562" t="s">
        <v>978</v>
      </c>
    </row>
    <row r="896" spans="1:42" s="562" customFormat="1" ht="12" x14ac:dyDescent="0.25">
      <c r="A896" s="562" t="s">
        <v>2375</v>
      </c>
      <c r="B896" s="562" t="s">
        <v>2376</v>
      </c>
      <c r="C896" s="562">
        <v>1</v>
      </c>
      <c r="D896" s="562" t="s">
        <v>30</v>
      </c>
      <c r="E896" s="562" t="s">
        <v>958</v>
      </c>
      <c r="F896" s="562" t="s">
        <v>959</v>
      </c>
      <c r="G896" s="562" t="s">
        <v>973</v>
      </c>
      <c r="H896" s="562" t="s">
        <v>974</v>
      </c>
      <c r="I896" s="562" t="s">
        <v>975</v>
      </c>
      <c r="J896" s="562" t="s">
        <v>4998</v>
      </c>
      <c r="K896" s="562" t="s">
        <v>976</v>
      </c>
      <c r="L896" s="562" t="s">
        <v>964</v>
      </c>
      <c r="M896" s="562" t="s">
        <v>970</v>
      </c>
      <c r="N896" s="562">
        <v>1</v>
      </c>
      <c r="O896" s="562">
        <v>1</v>
      </c>
      <c r="P896" s="562">
        <v>1</v>
      </c>
      <c r="Q896" s="562">
        <v>1</v>
      </c>
      <c r="R896" s="562">
        <v>1</v>
      </c>
      <c r="S896" s="562">
        <v>1</v>
      </c>
      <c r="T896" s="562">
        <v>0</v>
      </c>
      <c r="U896" s="562">
        <v>0</v>
      </c>
      <c r="V896" s="562">
        <v>0</v>
      </c>
      <c r="W896" s="563">
        <v>48390.87</v>
      </c>
      <c r="X896" s="563">
        <v>0</v>
      </c>
      <c r="Y896" s="563">
        <v>0</v>
      </c>
      <c r="Z896" s="563">
        <v>0</v>
      </c>
      <c r="AA896" s="563">
        <v>0</v>
      </c>
      <c r="AB896" s="563">
        <v>0</v>
      </c>
      <c r="AC896" s="563">
        <v>0</v>
      </c>
      <c r="AD896" s="563"/>
      <c r="AE896" s="563">
        <v>48390.87</v>
      </c>
      <c r="AF896" s="564">
        <v>44995</v>
      </c>
      <c r="AG896" s="564">
        <v>46822</v>
      </c>
      <c r="AH896" s="563">
        <v>48390.87</v>
      </c>
      <c r="AI896" s="565">
        <f t="shared" si="27"/>
        <v>2.0301369863013701</v>
      </c>
      <c r="AJ896" s="565">
        <v>5.0054794520547903</v>
      </c>
      <c r="AK896" s="566">
        <v>7.1294999999999997E-2</v>
      </c>
      <c r="AL896" s="567">
        <f t="shared" si="28"/>
        <v>2.0301369863013701</v>
      </c>
      <c r="AM896" s="567">
        <v>5.0054794520547903</v>
      </c>
      <c r="AN896" s="568">
        <v>7.1294999999999997E-2</v>
      </c>
      <c r="AO896" s="562" t="s">
        <v>977</v>
      </c>
      <c r="AP896" s="562" t="s">
        <v>978</v>
      </c>
    </row>
    <row r="897" spans="1:42" s="562" customFormat="1" ht="12" x14ac:dyDescent="0.25">
      <c r="A897" s="562" t="s">
        <v>2377</v>
      </c>
      <c r="B897" s="562" t="s">
        <v>2378</v>
      </c>
      <c r="C897" s="562">
        <v>1</v>
      </c>
      <c r="D897" s="562" t="s">
        <v>30</v>
      </c>
      <c r="E897" s="562" t="s">
        <v>958</v>
      </c>
      <c r="F897" s="562" t="s">
        <v>959</v>
      </c>
      <c r="G897" s="562" t="s">
        <v>973</v>
      </c>
      <c r="H897" s="562" t="s">
        <v>974</v>
      </c>
      <c r="I897" s="562" t="s">
        <v>975</v>
      </c>
      <c r="J897" s="562" t="s">
        <v>4998</v>
      </c>
      <c r="K897" s="562" t="s">
        <v>976</v>
      </c>
      <c r="L897" s="562" t="s">
        <v>964</v>
      </c>
      <c r="M897" s="562" t="s">
        <v>970</v>
      </c>
      <c r="N897" s="562">
        <v>1</v>
      </c>
      <c r="O897" s="562">
        <v>1</v>
      </c>
      <c r="P897" s="562">
        <v>1</v>
      </c>
      <c r="Q897" s="562">
        <v>1</v>
      </c>
      <c r="R897" s="562">
        <v>1</v>
      </c>
      <c r="S897" s="562">
        <v>1</v>
      </c>
      <c r="T897" s="562">
        <v>0</v>
      </c>
      <c r="U897" s="562">
        <v>0</v>
      </c>
      <c r="V897" s="562">
        <v>0</v>
      </c>
      <c r="W897" s="563">
        <v>58155.19</v>
      </c>
      <c r="X897" s="563">
        <v>0</v>
      </c>
      <c r="Y897" s="563">
        <v>0</v>
      </c>
      <c r="Z897" s="563">
        <v>0</v>
      </c>
      <c r="AA897" s="563">
        <v>0</v>
      </c>
      <c r="AB897" s="563">
        <v>0</v>
      </c>
      <c r="AC897" s="563">
        <v>0</v>
      </c>
      <c r="AD897" s="563"/>
      <c r="AE897" s="563">
        <v>58155.19</v>
      </c>
      <c r="AF897" s="564">
        <v>44995</v>
      </c>
      <c r="AG897" s="564">
        <v>46822</v>
      </c>
      <c r="AH897" s="563">
        <v>58155.19</v>
      </c>
      <c r="AI897" s="565">
        <f t="shared" si="27"/>
        <v>2.0301369863013701</v>
      </c>
      <c r="AJ897" s="565">
        <v>5.0054794520547903</v>
      </c>
      <c r="AK897" s="566">
        <v>7.1294999999999997E-2</v>
      </c>
      <c r="AL897" s="567">
        <f t="shared" si="28"/>
        <v>2.0301369863013701</v>
      </c>
      <c r="AM897" s="567">
        <v>5.0054794520547903</v>
      </c>
      <c r="AN897" s="568">
        <v>7.1294999999999997E-2</v>
      </c>
      <c r="AO897" s="562" t="s">
        <v>977</v>
      </c>
      <c r="AP897" s="562" t="s">
        <v>978</v>
      </c>
    </row>
    <row r="898" spans="1:42" s="562" customFormat="1" ht="12" x14ac:dyDescent="0.25">
      <c r="A898" s="562" t="s">
        <v>2379</v>
      </c>
      <c r="B898" s="562" t="s">
        <v>2380</v>
      </c>
      <c r="C898" s="562">
        <v>1</v>
      </c>
      <c r="D898" s="562" t="s">
        <v>30</v>
      </c>
      <c r="E898" s="562" t="s">
        <v>958</v>
      </c>
      <c r="F898" s="562" t="s">
        <v>959</v>
      </c>
      <c r="G898" s="562" t="s">
        <v>973</v>
      </c>
      <c r="H898" s="562" t="s">
        <v>974</v>
      </c>
      <c r="I898" s="562" t="s">
        <v>975</v>
      </c>
      <c r="J898" s="562" t="s">
        <v>4998</v>
      </c>
      <c r="K898" s="562" t="s">
        <v>976</v>
      </c>
      <c r="L898" s="562" t="s">
        <v>964</v>
      </c>
      <c r="M898" s="562" t="s">
        <v>970</v>
      </c>
      <c r="N898" s="562">
        <v>1</v>
      </c>
      <c r="O898" s="562">
        <v>1</v>
      </c>
      <c r="P898" s="562">
        <v>1</v>
      </c>
      <c r="Q898" s="562">
        <v>1</v>
      </c>
      <c r="R898" s="562">
        <v>1</v>
      </c>
      <c r="S898" s="562">
        <v>1</v>
      </c>
      <c r="T898" s="562">
        <v>0</v>
      </c>
      <c r="U898" s="562">
        <v>0</v>
      </c>
      <c r="V898" s="562">
        <v>0</v>
      </c>
      <c r="W898" s="563">
        <v>158941.44</v>
      </c>
      <c r="X898" s="563">
        <v>0</v>
      </c>
      <c r="Y898" s="563">
        <v>0</v>
      </c>
      <c r="Z898" s="563">
        <v>0</v>
      </c>
      <c r="AA898" s="563">
        <v>0</v>
      </c>
      <c r="AB898" s="563">
        <v>0</v>
      </c>
      <c r="AC898" s="563">
        <v>0</v>
      </c>
      <c r="AD898" s="563"/>
      <c r="AE898" s="563">
        <v>158941.44</v>
      </c>
      <c r="AF898" s="564">
        <v>44995</v>
      </c>
      <c r="AG898" s="564">
        <v>46822</v>
      </c>
      <c r="AH898" s="563">
        <v>158941.44</v>
      </c>
      <c r="AI898" s="565">
        <f t="shared" si="27"/>
        <v>2.0301369863013701</v>
      </c>
      <c r="AJ898" s="565">
        <v>5.0054794520547903</v>
      </c>
      <c r="AK898" s="566">
        <v>7.1294999999999997E-2</v>
      </c>
      <c r="AL898" s="567">
        <f t="shared" si="28"/>
        <v>2.0301369863013701</v>
      </c>
      <c r="AM898" s="567">
        <v>5.0054794520547903</v>
      </c>
      <c r="AN898" s="568">
        <v>7.1294999999999997E-2</v>
      </c>
      <c r="AO898" s="562" t="s">
        <v>977</v>
      </c>
      <c r="AP898" s="562" t="s">
        <v>978</v>
      </c>
    </row>
    <row r="899" spans="1:42" s="562" customFormat="1" ht="12" x14ac:dyDescent="0.25">
      <c r="A899" s="562" t="s">
        <v>2381</v>
      </c>
      <c r="B899" s="562" t="s">
        <v>2382</v>
      </c>
      <c r="C899" s="562">
        <v>1</v>
      </c>
      <c r="D899" s="562" t="s">
        <v>30</v>
      </c>
      <c r="E899" s="562" t="s">
        <v>958</v>
      </c>
      <c r="F899" s="562" t="s">
        <v>959</v>
      </c>
      <c r="G899" s="562" t="s">
        <v>973</v>
      </c>
      <c r="H899" s="562" t="s">
        <v>974</v>
      </c>
      <c r="I899" s="562" t="s">
        <v>975</v>
      </c>
      <c r="J899" s="562" t="s">
        <v>4998</v>
      </c>
      <c r="K899" s="562" t="s">
        <v>976</v>
      </c>
      <c r="L899" s="562" t="s">
        <v>964</v>
      </c>
      <c r="M899" s="562" t="s">
        <v>970</v>
      </c>
      <c r="N899" s="562">
        <v>1</v>
      </c>
      <c r="O899" s="562">
        <v>1</v>
      </c>
      <c r="P899" s="562">
        <v>1</v>
      </c>
      <c r="Q899" s="562">
        <v>1</v>
      </c>
      <c r="R899" s="562">
        <v>1</v>
      </c>
      <c r="S899" s="562">
        <v>1</v>
      </c>
      <c r="T899" s="562">
        <v>0</v>
      </c>
      <c r="U899" s="562">
        <v>0</v>
      </c>
      <c r="V899" s="562">
        <v>0</v>
      </c>
      <c r="W899" s="563">
        <v>96877.440000000002</v>
      </c>
      <c r="X899" s="563">
        <v>0</v>
      </c>
      <c r="Y899" s="563">
        <v>0</v>
      </c>
      <c r="Z899" s="563">
        <v>0</v>
      </c>
      <c r="AA899" s="563">
        <v>0</v>
      </c>
      <c r="AB899" s="563">
        <v>0</v>
      </c>
      <c r="AC899" s="563">
        <v>0</v>
      </c>
      <c r="AD899" s="563"/>
      <c r="AE899" s="563">
        <v>96877.440000000002</v>
      </c>
      <c r="AF899" s="564">
        <v>44995</v>
      </c>
      <c r="AG899" s="564">
        <v>46822</v>
      </c>
      <c r="AH899" s="563">
        <v>96877.440000000002</v>
      </c>
      <c r="AI899" s="565">
        <f t="shared" ref="AI899:AI962" si="29">+(AG899-$AQ$1)/365</f>
        <v>2.0301369863013701</v>
      </c>
      <c r="AJ899" s="565">
        <v>5.0054794520547903</v>
      </c>
      <c r="AK899" s="566">
        <v>7.1294999999999997E-2</v>
      </c>
      <c r="AL899" s="567">
        <f t="shared" si="28"/>
        <v>2.0301369863013701</v>
      </c>
      <c r="AM899" s="567">
        <v>5.0054794520547903</v>
      </c>
      <c r="AN899" s="568">
        <v>7.1294999999999997E-2</v>
      </c>
      <c r="AO899" s="562" t="s">
        <v>977</v>
      </c>
      <c r="AP899" s="562" t="s">
        <v>978</v>
      </c>
    </row>
    <row r="900" spans="1:42" s="562" customFormat="1" ht="12" x14ac:dyDescent="0.25">
      <c r="A900" s="562" t="s">
        <v>2383</v>
      </c>
      <c r="B900" s="562" t="s">
        <v>2384</v>
      </c>
      <c r="C900" s="562">
        <v>1</v>
      </c>
      <c r="D900" s="562" t="s">
        <v>30</v>
      </c>
      <c r="E900" s="562" t="s">
        <v>958</v>
      </c>
      <c r="F900" s="562" t="s">
        <v>959</v>
      </c>
      <c r="G900" s="562" t="s">
        <v>973</v>
      </c>
      <c r="H900" s="562" t="s">
        <v>974</v>
      </c>
      <c r="I900" s="562" t="s">
        <v>975</v>
      </c>
      <c r="J900" s="562" t="s">
        <v>4998</v>
      </c>
      <c r="K900" s="562" t="s">
        <v>976</v>
      </c>
      <c r="L900" s="562" t="s">
        <v>964</v>
      </c>
      <c r="M900" s="562" t="s">
        <v>970</v>
      </c>
      <c r="N900" s="562">
        <v>1</v>
      </c>
      <c r="O900" s="562">
        <v>1</v>
      </c>
      <c r="P900" s="562">
        <v>1</v>
      </c>
      <c r="Q900" s="562">
        <v>1</v>
      </c>
      <c r="R900" s="562">
        <v>1</v>
      </c>
      <c r="S900" s="562">
        <v>1</v>
      </c>
      <c r="T900" s="562">
        <v>0</v>
      </c>
      <c r="U900" s="562">
        <v>0</v>
      </c>
      <c r="V900" s="562">
        <v>0</v>
      </c>
      <c r="W900" s="563">
        <v>96908.43</v>
      </c>
      <c r="X900" s="563">
        <v>0</v>
      </c>
      <c r="Y900" s="563">
        <v>0</v>
      </c>
      <c r="Z900" s="563">
        <v>0</v>
      </c>
      <c r="AA900" s="563">
        <v>0</v>
      </c>
      <c r="AB900" s="563">
        <v>0</v>
      </c>
      <c r="AC900" s="563">
        <v>0</v>
      </c>
      <c r="AD900" s="563"/>
      <c r="AE900" s="563">
        <v>96908.43</v>
      </c>
      <c r="AF900" s="564">
        <v>44995</v>
      </c>
      <c r="AG900" s="564">
        <v>46822</v>
      </c>
      <c r="AH900" s="563">
        <v>96908.43</v>
      </c>
      <c r="AI900" s="565">
        <f t="shared" si="29"/>
        <v>2.0301369863013701</v>
      </c>
      <c r="AJ900" s="565">
        <v>5.0054794520547903</v>
      </c>
      <c r="AK900" s="566">
        <v>7.1294999999999997E-2</v>
      </c>
      <c r="AL900" s="567">
        <f t="shared" si="28"/>
        <v>2.0301369863013701</v>
      </c>
      <c r="AM900" s="567">
        <v>5.0054794520547903</v>
      </c>
      <c r="AN900" s="568">
        <v>7.1294999999999997E-2</v>
      </c>
      <c r="AO900" s="562" t="s">
        <v>977</v>
      </c>
      <c r="AP900" s="562" t="s">
        <v>978</v>
      </c>
    </row>
    <row r="901" spans="1:42" s="562" customFormat="1" ht="12" x14ac:dyDescent="0.25">
      <c r="A901" s="562" t="s">
        <v>2385</v>
      </c>
      <c r="B901" s="562" t="s">
        <v>2386</v>
      </c>
      <c r="C901" s="562">
        <v>1</v>
      </c>
      <c r="D901" s="562" t="s">
        <v>30</v>
      </c>
      <c r="E901" s="562" t="s">
        <v>958</v>
      </c>
      <c r="F901" s="562" t="s">
        <v>959</v>
      </c>
      <c r="G901" s="562" t="s">
        <v>973</v>
      </c>
      <c r="H901" s="562" t="s">
        <v>974</v>
      </c>
      <c r="I901" s="562" t="s">
        <v>975</v>
      </c>
      <c r="J901" s="562" t="s">
        <v>4998</v>
      </c>
      <c r="K901" s="562" t="s">
        <v>976</v>
      </c>
      <c r="L901" s="562" t="s">
        <v>964</v>
      </c>
      <c r="M901" s="562" t="s">
        <v>970</v>
      </c>
      <c r="N901" s="562">
        <v>1</v>
      </c>
      <c r="O901" s="562">
        <v>1</v>
      </c>
      <c r="P901" s="562">
        <v>1</v>
      </c>
      <c r="Q901" s="562">
        <v>1</v>
      </c>
      <c r="R901" s="562">
        <v>1</v>
      </c>
      <c r="S901" s="562">
        <v>1</v>
      </c>
      <c r="T901" s="562">
        <v>0</v>
      </c>
      <c r="U901" s="562">
        <v>0</v>
      </c>
      <c r="V901" s="562">
        <v>0</v>
      </c>
      <c r="W901" s="563">
        <v>48453.25</v>
      </c>
      <c r="X901" s="563">
        <v>0</v>
      </c>
      <c r="Y901" s="563">
        <v>0</v>
      </c>
      <c r="Z901" s="563">
        <v>0</v>
      </c>
      <c r="AA901" s="563">
        <v>0</v>
      </c>
      <c r="AB901" s="563">
        <v>0</v>
      </c>
      <c r="AC901" s="563">
        <v>0</v>
      </c>
      <c r="AD901" s="563"/>
      <c r="AE901" s="563">
        <v>48453.25</v>
      </c>
      <c r="AF901" s="564">
        <v>44995</v>
      </c>
      <c r="AG901" s="564">
        <v>46822</v>
      </c>
      <c r="AH901" s="563">
        <v>48453.25</v>
      </c>
      <c r="AI901" s="565">
        <f t="shared" si="29"/>
        <v>2.0301369863013701</v>
      </c>
      <c r="AJ901" s="565">
        <v>5.0054794520547903</v>
      </c>
      <c r="AK901" s="566">
        <v>7.1294999999999997E-2</v>
      </c>
      <c r="AL901" s="567">
        <f t="shared" si="28"/>
        <v>2.0301369863013701</v>
      </c>
      <c r="AM901" s="567">
        <v>5.0054794520547903</v>
      </c>
      <c r="AN901" s="568">
        <v>7.1294999999999997E-2</v>
      </c>
      <c r="AO901" s="562" t="s">
        <v>977</v>
      </c>
      <c r="AP901" s="562" t="s">
        <v>978</v>
      </c>
    </row>
    <row r="902" spans="1:42" s="562" customFormat="1" ht="12" x14ac:dyDescent="0.25">
      <c r="A902" s="562" t="s">
        <v>2387</v>
      </c>
      <c r="B902" s="562" t="s">
        <v>2388</v>
      </c>
      <c r="C902" s="562">
        <v>1</v>
      </c>
      <c r="D902" s="562" t="s">
        <v>30</v>
      </c>
      <c r="E902" s="562" t="s">
        <v>958</v>
      </c>
      <c r="F902" s="562" t="s">
        <v>959</v>
      </c>
      <c r="G902" s="562" t="s">
        <v>973</v>
      </c>
      <c r="H902" s="562" t="s">
        <v>974</v>
      </c>
      <c r="I902" s="562" t="s">
        <v>975</v>
      </c>
      <c r="J902" s="562" t="s">
        <v>4998</v>
      </c>
      <c r="K902" s="562" t="s">
        <v>976</v>
      </c>
      <c r="L902" s="562" t="s">
        <v>964</v>
      </c>
      <c r="M902" s="562" t="s">
        <v>970</v>
      </c>
      <c r="N902" s="562">
        <v>1</v>
      </c>
      <c r="O902" s="562">
        <v>1</v>
      </c>
      <c r="P902" s="562">
        <v>1</v>
      </c>
      <c r="Q902" s="562">
        <v>1</v>
      </c>
      <c r="R902" s="562">
        <v>1</v>
      </c>
      <c r="S902" s="562">
        <v>1</v>
      </c>
      <c r="T902" s="562">
        <v>0</v>
      </c>
      <c r="U902" s="562">
        <v>0</v>
      </c>
      <c r="V902" s="562">
        <v>0</v>
      </c>
      <c r="W902" s="563">
        <v>110476.05</v>
      </c>
      <c r="X902" s="563">
        <v>0</v>
      </c>
      <c r="Y902" s="563">
        <v>0</v>
      </c>
      <c r="Z902" s="563">
        <v>0</v>
      </c>
      <c r="AA902" s="563">
        <v>0</v>
      </c>
      <c r="AB902" s="563">
        <v>0</v>
      </c>
      <c r="AC902" s="563">
        <v>0</v>
      </c>
      <c r="AD902" s="563"/>
      <c r="AE902" s="563">
        <v>110476.05</v>
      </c>
      <c r="AF902" s="564">
        <v>44995</v>
      </c>
      <c r="AG902" s="564">
        <v>46822</v>
      </c>
      <c r="AH902" s="563">
        <v>110476.05</v>
      </c>
      <c r="AI902" s="565">
        <f t="shared" si="29"/>
        <v>2.0301369863013701</v>
      </c>
      <c r="AJ902" s="565">
        <v>5.0054794520547903</v>
      </c>
      <c r="AK902" s="566">
        <v>7.1294999999999997E-2</v>
      </c>
      <c r="AL902" s="567">
        <f t="shared" ref="AL902:AL965" si="30">+AI902</f>
        <v>2.0301369863013701</v>
      </c>
      <c r="AM902" s="567">
        <v>5.0054794520547903</v>
      </c>
      <c r="AN902" s="568">
        <v>7.1294999999999997E-2</v>
      </c>
      <c r="AO902" s="562" t="s">
        <v>977</v>
      </c>
      <c r="AP902" s="562" t="s">
        <v>978</v>
      </c>
    </row>
    <row r="903" spans="1:42" s="562" customFormat="1" ht="12" x14ac:dyDescent="0.25">
      <c r="A903" s="562" t="s">
        <v>2389</v>
      </c>
      <c r="B903" s="562" t="s">
        <v>2390</v>
      </c>
      <c r="C903" s="562">
        <v>1</v>
      </c>
      <c r="D903" s="562" t="s">
        <v>30</v>
      </c>
      <c r="E903" s="562" t="s">
        <v>958</v>
      </c>
      <c r="F903" s="562" t="s">
        <v>959</v>
      </c>
      <c r="G903" s="562" t="s">
        <v>973</v>
      </c>
      <c r="H903" s="562" t="s">
        <v>974</v>
      </c>
      <c r="I903" s="562" t="s">
        <v>975</v>
      </c>
      <c r="J903" s="562" t="s">
        <v>4998</v>
      </c>
      <c r="K903" s="562" t="s">
        <v>976</v>
      </c>
      <c r="L903" s="562" t="s">
        <v>964</v>
      </c>
      <c r="M903" s="562" t="s">
        <v>970</v>
      </c>
      <c r="N903" s="562">
        <v>1</v>
      </c>
      <c r="O903" s="562">
        <v>1</v>
      </c>
      <c r="P903" s="562">
        <v>1</v>
      </c>
      <c r="Q903" s="562">
        <v>1</v>
      </c>
      <c r="R903" s="562">
        <v>1</v>
      </c>
      <c r="S903" s="562">
        <v>1</v>
      </c>
      <c r="T903" s="562">
        <v>0</v>
      </c>
      <c r="U903" s="562">
        <v>0</v>
      </c>
      <c r="V903" s="562">
        <v>0</v>
      </c>
      <c r="W903" s="563">
        <v>77525.19</v>
      </c>
      <c r="X903" s="563">
        <v>0</v>
      </c>
      <c r="Y903" s="563">
        <v>0</v>
      </c>
      <c r="Z903" s="563">
        <v>0</v>
      </c>
      <c r="AA903" s="563">
        <v>0</v>
      </c>
      <c r="AB903" s="563">
        <v>0</v>
      </c>
      <c r="AC903" s="563">
        <v>0</v>
      </c>
      <c r="AD903" s="563"/>
      <c r="AE903" s="563">
        <v>77525.19</v>
      </c>
      <c r="AF903" s="564">
        <v>44995</v>
      </c>
      <c r="AG903" s="564">
        <v>46822</v>
      </c>
      <c r="AH903" s="563">
        <v>77525.19</v>
      </c>
      <c r="AI903" s="565">
        <f t="shared" si="29"/>
        <v>2.0301369863013701</v>
      </c>
      <c r="AJ903" s="565">
        <v>5.0054794520547903</v>
      </c>
      <c r="AK903" s="566">
        <v>7.1294999999999997E-2</v>
      </c>
      <c r="AL903" s="567">
        <f t="shared" si="30"/>
        <v>2.0301369863013701</v>
      </c>
      <c r="AM903" s="567">
        <v>5.0054794520547903</v>
      </c>
      <c r="AN903" s="568">
        <v>7.1294999999999997E-2</v>
      </c>
      <c r="AO903" s="562" t="s">
        <v>977</v>
      </c>
      <c r="AP903" s="562" t="s">
        <v>978</v>
      </c>
    </row>
    <row r="904" spans="1:42" s="562" customFormat="1" ht="12" x14ac:dyDescent="0.25">
      <c r="A904" s="562" t="s">
        <v>2391</v>
      </c>
      <c r="B904" s="562" t="s">
        <v>2392</v>
      </c>
      <c r="C904" s="562">
        <v>1</v>
      </c>
      <c r="D904" s="562" t="s">
        <v>30</v>
      </c>
      <c r="E904" s="562" t="s">
        <v>958</v>
      </c>
      <c r="F904" s="562" t="s">
        <v>959</v>
      </c>
      <c r="G904" s="562" t="s">
        <v>973</v>
      </c>
      <c r="H904" s="562" t="s">
        <v>974</v>
      </c>
      <c r="I904" s="562" t="s">
        <v>975</v>
      </c>
      <c r="J904" s="562" t="s">
        <v>4998</v>
      </c>
      <c r="K904" s="562" t="s">
        <v>976</v>
      </c>
      <c r="L904" s="562" t="s">
        <v>964</v>
      </c>
      <c r="M904" s="562" t="s">
        <v>970</v>
      </c>
      <c r="N904" s="562">
        <v>1</v>
      </c>
      <c r="O904" s="562">
        <v>1</v>
      </c>
      <c r="P904" s="562">
        <v>1</v>
      </c>
      <c r="Q904" s="562">
        <v>1</v>
      </c>
      <c r="R904" s="562">
        <v>1</v>
      </c>
      <c r="S904" s="562">
        <v>1</v>
      </c>
      <c r="T904" s="562">
        <v>0</v>
      </c>
      <c r="U904" s="562">
        <v>0</v>
      </c>
      <c r="V904" s="562">
        <v>0</v>
      </c>
      <c r="W904" s="563">
        <v>56129.65</v>
      </c>
      <c r="X904" s="563">
        <v>0</v>
      </c>
      <c r="Y904" s="563">
        <v>0</v>
      </c>
      <c r="Z904" s="563">
        <v>0</v>
      </c>
      <c r="AA904" s="563">
        <v>0</v>
      </c>
      <c r="AB904" s="563">
        <v>0</v>
      </c>
      <c r="AC904" s="563">
        <v>0</v>
      </c>
      <c r="AD904" s="563"/>
      <c r="AE904" s="563">
        <v>56129.65</v>
      </c>
      <c r="AF904" s="564">
        <v>44995</v>
      </c>
      <c r="AG904" s="564">
        <v>46822</v>
      </c>
      <c r="AH904" s="563">
        <v>56129.65</v>
      </c>
      <c r="AI904" s="565">
        <f t="shared" si="29"/>
        <v>2.0301369863013701</v>
      </c>
      <c r="AJ904" s="565">
        <v>5.0054794520547903</v>
      </c>
      <c r="AK904" s="566">
        <v>7.1294999999999997E-2</v>
      </c>
      <c r="AL904" s="567">
        <f t="shared" si="30"/>
        <v>2.0301369863013701</v>
      </c>
      <c r="AM904" s="567">
        <v>5.0054794520547903</v>
      </c>
      <c r="AN904" s="568">
        <v>7.1294999999999997E-2</v>
      </c>
      <c r="AO904" s="562" t="s">
        <v>977</v>
      </c>
      <c r="AP904" s="562" t="s">
        <v>978</v>
      </c>
    </row>
    <row r="905" spans="1:42" s="562" customFormat="1" ht="12" x14ac:dyDescent="0.25">
      <c r="A905" s="562" t="s">
        <v>2393</v>
      </c>
      <c r="B905" s="562" t="s">
        <v>2394</v>
      </c>
      <c r="C905" s="562">
        <v>1</v>
      </c>
      <c r="D905" s="562" t="s">
        <v>30</v>
      </c>
      <c r="E905" s="562" t="s">
        <v>958</v>
      </c>
      <c r="F905" s="562" t="s">
        <v>959</v>
      </c>
      <c r="G905" s="562" t="s">
        <v>973</v>
      </c>
      <c r="H905" s="562" t="s">
        <v>974</v>
      </c>
      <c r="I905" s="562" t="s">
        <v>975</v>
      </c>
      <c r="J905" s="562" t="s">
        <v>4998</v>
      </c>
      <c r="K905" s="562" t="s">
        <v>976</v>
      </c>
      <c r="L905" s="562" t="s">
        <v>964</v>
      </c>
      <c r="M905" s="562" t="s">
        <v>970</v>
      </c>
      <c r="N905" s="562">
        <v>1</v>
      </c>
      <c r="O905" s="562">
        <v>1</v>
      </c>
      <c r="P905" s="562">
        <v>1</v>
      </c>
      <c r="Q905" s="562">
        <v>1</v>
      </c>
      <c r="R905" s="562">
        <v>1</v>
      </c>
      <c r="S905" s="562">
        <v>1</v>
      </c>
      <c r="T905" s="562">
        <v>0</v>
      </c>
      <c r="U905" s="562">
        <v>0</v>
      </c>
      <c r="V905" s="562">
        <v>0</v>
      </c>
      <c r="W905" s="563">
        <v>53228.18</v>
      </c>
      <c r="X905" s="563">
        <v>0</v>
      </c>
      <c r="Y905" s="563">
        <v>0</v>
      </c>
      <c r="Z905" s="563">
        <v>0</v>
      </c>
      <c r="AA905" s="563">
        <v>0</v>
      </c>
      <c r="AB905" s="563">
        <v>0</v>
      </c>
      <c r="AC905" s="563">
        <v>0</v>
      </c>
      <c r="AD905" s="563"/>
      <c r="AE905" s="563">
        <v>53228.18</v>
      </c>
      <c r="AF905" s="564">
        <v>44995</v>
      </c>
      <c r="AG905" s="564">
        <v>46822</v>
      </c>
      <c r="AH905" s="563">
        <v>53228.18</v>
      </c>
      <c r="AI905" s="565">
        <f t="shared" si="29"/>
        <v>2.0301369863013701</v>
      </c>
      <c r="AJ905" s="565">
        <v>5.0054794520547903</v>
      </c>
      <c r="AK905" s="566">
        <v>7.1294999999999997E-2</v>
      </c>
      <c r="AL905" s="567">
        <f t="shared" si="30"/>
        <v>2.0301369863013701</v>
      </c>
      <c r="AM905" s="567">
        <v>5.0054794520547903</v>
      </c>
      <c r="AN905" s="568">
        <v>7.1294999999999997E-2</v>
      </c>
      <c r="AO905" s="562" t="s">
        <v>977</v>
      </c>
      <c r="AP905" s="562" t="s">
        <v>978</v>
      </c>
    </row>
    <row r="906" spans="1:42" s="562" customFormat="1" ht="12" x14ac:dyDescent="0.25">
      <c r="A906" s="562" t="s">
        <v>2395</v>
      </c>
      <c r="B906" s="562" t="s">
        <v>2396</v>
      </c>
      <c r="C906" s="562">
        <v>1</v>
      </c>
      <c r="D906" s="562" t="s">
        <v>30</v>
      </c>
      <c r="E906" s="562" t="s">
        <v>958</v>
      </c>
      <c r="F906" s="562" t="s">
        <v>959</v>
      </c>
      <c r="G906" s="562" t="s">
        <v>973</v>
      </c>
      <c r="H906" s="562" t="s">
        <v>974</v>
      </c>
      <c r="I906" s="562" t="s">
        <v>975</v>
      </c>
      <c r="J906" s="562" t="s">
        <v>4998</v>
      </c>
      <c r="K906" s="562" t="s">
        <v>976</v>
      </c>
      <c r="L906" s="562" t="s">
        <v>964</v>
      </c>
      <c r="M906" s="562" t="s">
        <v>970</v>
      </c>
      <c r="N906" s="562">
        <v>1</v>
      </c>
      <c r="O906" s="562">
        <v>1</v>
      </c>
      <c r="P906" s="562">
        <v>1</v>
      </c>
      <c r="Q906" s="562">
        <v>1</v>
      </c>
      <c r="R906" s="562">
        <v>1</v>
      </c>
      <c r="S906" s="562">
        <v>1</v>
      </c>
      <c r="T906" s="562">
        <v>0</v>
      </c>
      <c r="U906" s="562">
        <v>0</v>
      </c>
      <c r="V906" s="562">
        <v>0</v>
      </c>
      <c r="W906" s="563">
        <v>193817.60000000001</v>
      </c>
      <c r="X906" s="563">
        <v>0</v>
      </c>
      <c r="Y906" s="563">
        <v>0</v>
      </c>
      <c r="Z906" s="563">
        <v>0</v>
      </c>
      <c r="AA906" s="563">
        <v>0</v>
      </c>
      <c r="AB906" s="563">
        <v>0</v>
      </c>
      <c r="AC906" s="563">
        <v>0</v>
      </c>
      <c r="AD906" s="563"/>
      <c r="AE906" s="563">
        <v>193817.60000000001</v>
      </c>
      <c r="AF906" s="564">
        <v>44995</v>
      </c>
      <c r="AG906" s="564">
        <v>46822</v>
      </c>
      <c r="AH906" s="563">
        <v>193817.60000000001</v>
      </c>
      <c r="AI906" s="565">
        <f t="shared" si="29"/>
        <v>2.0301369863013701</v>
      </c>
      <c r="AJ906" s="565">
        <v>5.0054794520547903</v>
      </c>
      <c r="AK906" s="566">
        <v>7.1294999999999997E-2</v>
      </c>
      <c r="AL906" s="567">
        <f t="shared" si="30"/>
        <v>2.0301369863013701</v>
      </c>
      <c r="AM906" s="567">
        <v>5.0054794520547903</v>
      </c>
      <c r="AN906" s="568">
        <v>7.1294999999999997E-2</v>
      </c>
      <c r="AO906" s="562" t="s">
        <v>977</v>
      </c>
      <c r="AP906" s="562" t="s">
        <v>978</v>
      </c>
    </row>
    <row r="907" spans="1:42" s="562" customFormat="1" ht="12" x14ac:dyDescent="0.25">
      <c r="A907" s="562" t="s">
        <v>2397</v>
      </c>
      <c r="B907" s="562" t="s">
        <v>2398</v>
      </c>
      <c r="C907" s="562">
        <v>1</v>
      </c>
      <c r="D907" s="562" t="s">
        <v>30</v>
      </c>
      <c r="E907" s="562" t="s">
        <v>958</v>
      </c>
      <c r="F907" s="562" t="s">
        <v>959</v>
      </c>
      <c r="G907" s="562" t="s">
        <v>2268</v>
      </c>
      <c r="H907" s="562" t="s">
        <v>1660</v>
      </c>
      <c r="I907" s="562" t="s">
        <v>962</v>
      </c>
      <c r="J907" s="562" t="s">
        <v>1662</v>
      </c>
      <c r="K907" s="562" t="s">
        <v>2268</v>
      </c>
      <c r="L907" s="562" t="s">
        <v>964</v>
      </c>
      <c r="M907" s="562" t="s">
        <v>970</v>
      </c>
      <c r="N907" s="562">
        <v>1</v>
      </c>
      <c r="O907" s="562">
        <v>1</v>
      </c>
      <c r="P907" s="562">
        <v>1</v>
      </c>
      <c r="Q907" s="562">
        <v>0</v>
      </c>
      <c r="R907" s="562">
        <v>1</v>
      </c>
      <c r="S907" s="562">
        <v>1</v>
      </c>
      <c r="T907" s="562">
        <v>1</v>
      </c>
      <c r="U907" s="562">
        <v>0</v>
      </c>
      <c r="V907" s="562">
        <v>0</v>
      </c>
      <c r="W907" s="563">
        <v>4000000</v>
      </c>
      <c r="X907" s="563">
        <v>0</v>
      </c>
      <c r="Y907" s="563">
        <v>0</v>
      </c>
      <c r="Z907" s="563">
        <v>0</v>
      </c>
      <c r="AA907" s="563">
        <v>0</v>
      </c>
      <c r="AB907" s="563">
        <v>0</v>
      </c>
      <c r="AC907" s="563">
        <v>0</v>
      </c>
      <c r="AD907" s="563"/>
      <c r="AE907" s="563">
        <v>4000000</v>
      </c>
      <c r="AF907" s="564">
        <v>44987</v>
      </c>
      <c r="AG907" s="564">
        <v>46083</v>
      </c>
      <c r="AH907" s="563">
        <v>4000000</v>
      </c>
      <c r="AI907" s="565">
        <f t="shared" si="29"/>
        <v>5.4794520547945206E-3</v>
      </c>
      <c r="AJ907" s="565">
        <v>3.0027397260274</v>
      </c>
      <c r="AK907" s="566">
        <v>6.1652999999999999E-2</v>
      </c>
      <c r="AL907" s="567">
        <f t="shared" si="30"/>
        <v>5.4794520547945206E-3</v>
      </c>
      <c r="AM907" s="567">
        <v>3.0027397260274</v>
      </c>
      <c r="AN907" s="568">
        <v>6.1652999999999999E-2</v>
      </c>
      <c r="AO907" s="562" t="s">
        <v>977</v>
      </c>
      <c r="AP907" s="562" t="s">
        <v>978</v>
      </c>
    </row>
    <row r="908" spans="1:42" s="562" customFormat="1" ht="12" x14ac:dyDescent="0.25">
      <c r="A908" s="562" t="s">
        <v>2399</v>
      </c>
      <c r="B908" s="562" t="s">
        <v>2400</v>
      </c>
      <c r="C908" s="562">
        <v>3</v>
      </c>
      <c r="D908" s="562" t="s">
        <v>30</v>
      </c>
      <c r="E908" s="562" t="s">
        <v>958</v>
      </c>
      <c r="F908" s="562" t="s">
        <v>959</v>
      </c>
      <c r="G908" s="562" t="s">
        <v>1207</v>
      </c>
      <c r="H908" s="562" t="s">
        <v>974</v>
      </c>
      <c r="I908" s="562" t="s">
        <v>1208</v>
      </c>
      <c r="J908" s="562" t="s">
        <v>4998</v>
      </c>
      <c r="K908" s="562" t="s">
        <v>1209</v>
      </c>
      <c r="L908" s="562" t="s">
        <v>964</v>
      </c>
      <c r="M908" s="562" t="s">
        <v>970</v>
      </c>
      <c r="N908" s="562">
        <v>1</v>
      </c>
      <c r="O908" s="562">
        <v>1</v>
      </c>
      <c r="P908" s="562">
        <v>1</v>
      </c>
      <c r="Q908" s="562">
        <v>1</v>
      </c>
      <c r="R908" s="562">
        <v>1</v>
      </c>
      <c r="S908" s="562">
        <v>1</v>
      </c>
      <c r="T908" s="562">
        <v>0</v>
      </c>
      <c r="U908" s="562">
        <v>0</v>
      </c>
      <c r="V908" s="562">
        <v>0</v>
      </c>
      <c r="W908" s="563">
        <v>60770</v>
      </c>
      <c r="X908" s="563">
        <v>0</v>
      </c>
      <c r="Y908" s="563">
        <v>30385</v>
      </c>
      <c r="Z908" s="563">
        <v>217.76</v>
      </c>
      <c r="AA908" s="563">
        <v>0</v>
      </c>
      <c r="AB908" s="563">
        <v>0</v>
      </c>
      <c r="AC908" s="563">
        <v>0</v>
      </c>
      <c r="AD908" s="563"/>
      <c r="AE908" s="563">
        <v>30385</v>
      </c>
      <c r="AF908" s="564">
        <v>45162</v>
      </c>
      <c r="AG908" s="564">
        <v>46258</v>
      </c>
      <c r="AH908" s="563">
        <v>60770</v>
      </c>
      <c r="AI908" s="565">
        <f t="shared" si="29"/>
        <v>0.48493150684931507</v>
      </c>
      <c r="AJ908" s="565">
        <v>3.0027397260274</v>
      </c>
      <c r="AK908" s="566">
        <v>4.2999999999999997E-2</v>
      </c>
      <c r="AL908" s="567">
        <f t="shared" si="30"/>
        <v>0.48493150684931507</v>
      </c>
      <c r="AM908" s="567">
        <v>3.0027397260274</v>
      </c>
      <c r="AN908" s="568">
        <v>4.2999999999999997E-2</v>
      </c>
      <c r="AO908" s="562" t="s">
        <v>977</v>
      </c>
      <c r="AP908" s="562" t="s">
        <v>978</v>
      </c>
    </row>
    <row r="909" spans="1:42" s="562" customFormat="1" ht="12" x14ac:dyDescent="0.25">
      <c r="A909" s="562" t="s">
        <v>2401</v>
      </c>
      <c r="B909" s="562" t="s">
        <v>2400</v>
      </c>
      <c r="C909" s="562">
        <v>4</v>
      </c>
      <c r="D909" s="562" t="s">
        <v>30</v>
      </c>
      <c r="E909" s="562" t="s">
        <v>958</v>
      </c>
      <c r="F909" s="562" t="s">
        <v>959</v>
      </c>
      <c r="G909" s="562" t="s">
        <v>1207</v>
      </c>
      <c r="H909" s="562" t="s">
        <v>974</v>
      </c>
      <c r="I909" s="562" t="s">
        <v>1208</v>
      </c>
      <c r="J909" s="562" t="s">
        <v>4998</v>
      </c>
      <c r="K909" s="562" t="s">
        <v>1209</v>
      </c>
      <c r="L909" s="562" t="s">
        <v>964</v>
      </c>
      <c r="M909" s="562" t="s">
        <v>970</v>
      </c>
      <c r="N909" s="562">
        <v>1</v>
      </c>
      <c r="O909" s="562">
        <v>1</v>
      </c>
      <c r="P909" s="562">
        <v>1</v>
      </c>
      <c r="Q909" s="562">
        <v>1</v>
      </c>
      <c r="R909" s="562">
        <v>1</v>
      </c>
      <c r="S909" s="562">
        <v>1</v>
      </c>
      <c r="T909" s="562">
        <v>0</v>
      </c>
      <c r="U909" s="562">
        <v>0</v>
      </c>
      <c r="V909" s="562">
        <v>0</v>
      </c>
      <c r="W909" s="563">
        <v>22125</v>
      </c>
      <c r="X909" s="563">
        <v>0</v>
      </c>
      <c r="Y909" s="563">
        <v>0</v>
      </c>
      <c r="Z909" s="563">
        <v>98.82</v>
      </c>
      <c r="AA909" s="563">
        <v>0</v>
      </c>
      <c r="AB909" s="563">
        <v>0</v>
      </c>
      <c r="AC909" s="563">
        <v>0</v>
      </c>
      <c r="AD909" s="563"/>
      <c r="AE909" s="563">
        <v>22125</v>
      </c>
      <c r="AF909" s="564">
        <v>45162</v>
      </c>
      <c r="AG909" s="564">
        <v>47354</v>
      </c>
      <c r="AH909" s="563">
        <v>22125</v>
      </c>
      <c r="AI909" s="565">
        <f t="shared" si="29"/>
        <v>3.4876712328767123</v>
      </c>
      <c r="AJ909" s="565">
        <v>6.0054794520547903</v>
      </c>
      <c r="AK909" s="566">
        <v>5.3600000000000002E-2</v>
      </c>
      <c r="AL909" s="567">
        <f t="shared" si="30"/>
        <v>3.4876712328767123</v>
      </c>
      <c r="AM909" s="567">
        <v>6.0054794520547903</v>
      </c>
      <c r="AN909" s="568">
        <v>5.3600000000000002E-2</v>
      </c>
      <c r="AO909" s="562" t="s">
        <v>977</v>
      </c>
      <c r="AP909" s="562" t="s">
        <v>978</v>
      </c>
    </row>
    <row r="910" spans="1:42" s="562" customFormat="1" ht="12" x14ac:dyDescent="0.25">
      <c r="A910" s="562" t="s">
        <v>2402</v>
      </c>
      <c r="B910" s="562" t="s">
        <v>2400</v>
      </c>
      <c r="C910" s="562">
        <v>5</v>
      </c>
      <c r="D910" s="562" t="s">
        <v>30</v>
      </c>
      <c r="E910" s="562" t="s">
        <v>958</v>
      </c>
      <c r="F910" s="562" t="s">
        <v>959</v>
      </c>
      <c r="G910" s="562" t="s">
        <v>1207</v>
      </c>
      <c r="H910" s="562" t="s">
        <v>974</v>
      </c>
      <c r="I910" s="562" t="s">
        <v>1208</v>
      </c>
      <c r="J910" s="562" t="s">
        <v>4998</v>
      </c>
      <c r="K910" s="562" t="s">
        <v>1209</v>
      </c>
      <c r="L910" s="562" t="s">
        <v>964</v>
      </c>
      <c r="M910" s="562" t="s">
        <v>970</v>
      </c>
      <c r="N910" s="562">
        <v>1</v>
      </c>
      <c r="O910" s="562">
        <v>1</v>
      </c>
      <c r="P910" s="562">
        <v>1</v>
      </c>
      <c r="Q910" s="562">
        <v>1</v>
      </c>
      <c r="R910" s="562">
        <v>1</v>
      </c>
      <c r="S910" s="562">
        <v>1</v>
      </c>
      <c r="T910" s="562">
        <v>0</v>
      </c>
      <c r="U910" s="562">
        <v>0</v>
      </c>
      <c r="V910" s="562">
        <v>0</v>
      </c>
      <c r="W910" s="563">
        <v>70819.67</v>
      </c>
      <c r="X910" s="563">
        <v>0</v>
      </c>
      <c r="Y910" s="563">
        <v>0</v>
      </c>
      <c r="Z910" s="563">
        <v>332.85</v>
      </c>
      <c r="AA910" s="563">
        <v>0</v>
      </c>
      <c r="AB910" s="563">
        <v>0</v>
      </c>
      <c r="AC910" s="563">
        <v>0</v>
      </c>
      <c r="AD910" s="563"/>
      <c r="AE910" s="563">
        <v>70819.67</v>
      </c>
      <c r="AF910" s="564">
        <v>45162</v>
      </c>
      <c r="AG910" s="564">
        <v>47719</v>
      </c>
      <c r="AH910" s="563">
        <v>70819.67</v>
      </c>
      <c r="AI910" s="565">
        <f t="shared" si="29"/>
        <v>4.4876712328767123</v>
      </c>
      <c r="AJ910" s="565">
        <v>7.0054794520547903</v>
      </c>
      <c r="AK910" s="566">
        <v>5.6399999999999999E-2</v>
      </c>
      <c r="AL910" s="567">
        <f t="shared" si="30"/>
        <v>4.4876712328767123</v>
      </c>
      <c r="AM910" s="567">
        <v>7.0054794520547903</v>
      </c>
      <c r="AN910" s="568">
        <v>5.6399999999999999E-2</v>
      </c>
      <c r="AO910" s="562" t="s">
        <v>977</v>
      </c>
      <c r="AP910" s="562" t="s">
        <v>978</v>
      </c>
    </row>
    <row r="911" spans="1:42" s="562" customFormat="1" ht="12" x14ac:dyDescent="0.25">
      <c r="A911" s="562" t="s">
        <v>2403</v>
      </c>
      <c r="B911" s="562" t="s">
        <v>2400</v>
      </c>
      <c r="C911" s="562">
        <v>6</v>
      </c>
      <c r="D911" s="562" t="s">
        <v>30</v>
      </c>
      <c r="E911" s="562" t="s">
        <v>958</v>
      </c>
      <c r="F911" s="562" t="s">
        <v>959</v>
      </c>
      <c r="G911" s="562" t="s">
        <v>1207</v>
      </c>
      <c r="H911" s="562" t="s">
        <v>974</v>
      </c>
      <c r="I911" s="562" t="s">
        <v>1208</v>
      </c>
      <c r="J911" s="562" t="s">
        <v>4998</v>
      </c>
      <c r="K911" s="562" t="s">
        <v>1209</v>
      </c>
      <c r="L911" s="562" t="s">
        <v>964</v>
      </c>
      <c r="M911" s="562" t="s">
        <v>970</v>
      </c>
      <c r="N911" s="562">
        <v>1</v>
      </c>
      <c r="O911" s="562">
        <v>1</v>
      </c>
      <c r="P911" s="562">
        <v>1</v>
      </c>
      <c r="Q911" s="562">
        <v>1</v>
      </c>
      <c r="R911" s="562">
        <v>1</v>
      </c>
      <c r="S911" s="562">
        <v>1</v>
      </c>
      <c r="T911" s="562">
        <v>0</v>
      </c>
      <c r="U911" s="562">
        <v>0</v>
      </c>
      <c r="V911" s="562">
        <v>0</v>
      </c>
      <c r="W911" s="563">
        <v>190717.5</v>
      </c>
      <c r="X911" s="563">
        <v>0</v>
      </c>
      <c r="Y911" s="563">
        <v>0</v>
      </c>
      <c r="Z911" s="563">
        <v>942.46</v>
      </c>
      <c r="AA911" s="563">
        <v>0</v>
      </c>
      <c r="AB911" s="563">
        <v>0</v>
      </c>
      <c r="AC911" s="563">
        <v>0</v>
      </c>
      <c r="AD911" s="563"/>
      <c r="AE911" s="563">
        <v>190717.5</v>
      </c>
      <c r="AF911" s="564">
        <v>45162</v>
      </c>
      <c r="AG911" s="564">
        <v>48084</v>
      </c>
      <c r="AH911" s="563">
        <v>190717.5</v>
      </c>
      <c r="AI911" s="565">
        <f t="shared" si="29"/>
        <v>5.4876712328767123</v>
      </c>
      <c r="AJ911" s="565">
        <v>8.0054794520547894</v>
      </c>
      <c r="AK911" s="566">
        <v>5.9299999999999999E-2</v>
      </c>
      <c r="AL911" s="567">
        <f t="shared" si="30"/>
        <v>5.4876712328767123</v>
      </c>
      <c r="AM911" s="567">
        <v>8.0054794520547894</v>
      </c>
      <c r="AN911" s="568">
        <v>5.9299999999999999E-2</v>
      </c>
      <c r="AO911" s="562" t="s">
        <v>977</v>
      </c>
      <c r="AP911" s="562" t="s">
        <v>978</v>
      </c>
    </row>
    <row r="912" spans="1:42" s="562" customFormat="1" ht="12" x14ac:dyDescent="0.25">
      <c r="A912" s="562" t="s">
        <v>2404</v>
      </c>
      <c r="B912" s="562" t="s">
        <v>2400</v>
      </c>
      <c r="C912" s="562">
        <v>7</v>
      </c>
      <c r="D912" s="562" t="s">
        <v>30</v>
      </c>
      <c r="E912" s="562" t="s">
        <v>958</v>
      </c>
      <c r="F912" s="562" t="s">
        <v>959</v>
      </c>
      <c r="G912" s="562" t="s">
        <v>1207</v>
      </c>
      <c r="H912" s="562" t="s">
        <v>974</v>
      </c>
      <c r="I912" s="562" t="s">
        <v>1208</v>
      </c>
      <c r="J912" s="562" t="s">
        <v>4998</v>
      </c>
      <c r="K912" s="562" t="s">
        <v>1209</v>
      </c>
      <c r="L912" s="562" t="s">
        <v>964</v>
      </c>
      <c r="M912" s="562" t="s">
        <v>970</v>
      </c>
      <c r="N912" s="562">
        <v>1</v>
      </c>
      <c r="O912" s="562">
        <v>1</v>
      </c>
      <c r="P912" s="562">
        <v>1</v>
      </c>
      <c r="Q912" s="562">
        <v>1</v>
      </c>
      <c r="R912" s="562">
        <v>1</v>
      </c>
      <c r="S912" s="562">
        <v>1</v>
      </c>
      <c r="T912" s="562">
        <v>0</v>
      </c>
      <c r="U912" s="562">
        <v>0</v>
      </c>
      <c r="V912" s="562">
        <v>0</v>
      </c>
      <c r="W912" s="563">
        <v>101248.91</v>
      </c>
      <c r="X912" s="563">
        <v>0</v>
      </c>
      <c r="Y912" s="563">
        <v>0</v>
      </c>
      <c r="Z912" s="563">
        <v>523.96</v>
      </c>
      <c r="AA912" s="563">
        <v>0</v>
      </c>
      <c r="AB912" s="563">
        <v>0</v>
      </c>
      <c r="AC912" s="563">
        <v>0</v>
      </c>
      <c r="AD912" s="563"/>
      <c r="AE912" s="563">
        <v>101248.91</v>
      </c>
      <c r="AF912" s="564">
        <v>45162</v>
      </c>
      <c r="AG912" s="564">
        <v>48450</v>
      </c>
      <c r="AH912" s="563">
        <v>101248.91</v>
      </c>
      <c r="AI912" s="565">
        <f t="shared" si="29"/>
        <v>6.4904109589041097</v>
      </c>
      <c r="AJ912" s="565">
        <v>9.0082191780821894</v>
      </c>
      <c r="AK912" s="566">
        <v>6.2100000000000002E-2</v>
      </c>
      <c r="AL912" s="567">
        <f t="shared" si="30"/>
        <v>6.4904109589041097</v>
      </c>
      <c r="AM912" s="567">
        <v>9.0082191780821894</v>
      </c>
      <c r="AN912" s="568">
        <v>6.2100000000000002E-2</v>
      </c>
      <c r="AO912" s="562" t="s">
        <v>977</v>
      </c>
      <c r="AP912" s="562" t="s">
        <v>978</v>
      </c>
    </row>
    <row r="913" spans="1:42" s="562" customFormat="1" ht="12" x14ac:dyDescent="0.25">
      <c r="A913" s="562" t="s">
        <v>2405</v>
      </c>
      <c r="B913" s="562" t="s">
        <v>2400</v>
      </c>
      <c r="C913" s="562">
        <v>8</v>
      </c>
      <c r="D913" s="562" t="s">
        <v>30</v>
      </c>
      <c r="E913" s="562" t="s">
        <v>958</v>
      </c>
      <c r="F913" s="562" t="s">
        <v>959</v>
      </c>
      <c r="G913" s="562" t="s">
        <v>1207</v>
      </c>
      <c r="H913" s="562" t="s">
        <v>974</v>
      </c>
      <c r="I913" s="562" t="s">
        <v>1208</v>
      </c>
      <c r="J913" s="562" t="s">
        <v>4998</v>
      </c>
      <c r="K913" s="562" t="s">
        <v>1209</v>
      </c>
      <c r="L913" s="562" t="s">
        <v>964</v>
      </c>
      <c r="M913" s="562" t="s">
        <v>970</v>
      </c>
      <c r="N913" s="562">
        <v>1</v>
      </c>
      <c r="O913" s="562">
        <v>1</v>
      </c>
      <c r="P913" s="562">
        <v>1</v>
      </c>
      <c r="Q913" s="562">
        <v>1</v>
      </c>
      <c r="R913" s="562">
        <v>1</v>
      </c>
      <c r="S913" s="562">
        <v>1</v>
      </c>
      <c r="T913" s="562">
        <v>0</v>
      </c>
      <c r="U913" s="562">
        <v>0</v>
      </c>
      <c r="V913" s="562">
        <v>0</v>
      </c>
      <c r="W913" s="563">
        <v>53100</v>
      </c>
      <c r="X913" s="563">
        <v>0</v>
      </c>
      <c r="Y913" s="563">
        <v>0</v>
      </c>
      <c r="Z913" s="563">
        <v>287.62</v>
      </c>
      <c r="AA913" s="563">
        <v>0</v>
      </c>
      <c r="AB913" s="563">
        <v>0</v>
      </c>
      <c r="AC913" s="563">
        <v>0</v>
      </c>
      <c r="AD913" s="563"/>
      <c r="AE913" s="563">
        <v>53100</v>
      </c>
      <c r="AF913" s="564">
        <v>45162</v>
      </c>
      <c r="AG913" s="564">
        <v>48815</v>
      </c>
      <c r="AH913" s="563">
        <v>53100</v>
      </c>
      <c r="AI913" s="565">
        <f t="shared" si="29"/>
        <v>7.4904109589041097</v>
      </c>
      <c r="AJ913" s="565">
        <v>10.0082191780822</v>
      </c>
      <c r="AK913" s="566">
        <v>6.5000000000000002E-2</v>
      </c>
      <c r="AL913" s="567">
        <f t="shared" si="30"/>
        <v>7.4904109589041097</v>
      </c>
      <c r="AM913" s="567">
        <v>10.0082191780822</v>
      </c>
      <c r="AN913" s="568">
        <v>6.5000000000000002E-2</v>
      </c>
      <c r="AO913" s="562" t="s">
        <v>977</v>
      </c>
      <c r="AP913" s="562" t="s">
        <v>978</v>
      </c>
    </row>
    <row r="914" spans="1:42" s="562" customFormat="1" ht="12" x14ac:dyDescent="0.25">
      <c r="A914" s="562" t="s">
        <v>2406</v>
      </c>
      <c r="B914" s="562" t="s">
        <v>2407</v>
      </c>
      <c r="C914" s="562">
        <v>1</v>
      </c>
      <c r="D914" s="562" t="s">
        <v>30</v>
      </c>
      <c r="E914" s="562" t="s">
        <v>958</v>
      </c>
      <c r="F914" s="562" t="s">
        <v>959</v>
      </c>
      <c r="G914" s="562" t="s">
        <v>973</v>
      </c>
      <c r="H914" s="562" t="s">
        <v>974</v>
      </c>
      <c r="I914" s="562" t="s">
        <v>975</v>
      </c>
      <c r="J914" s="562" t="s">
        <v>4998</v>
      </c>
      <c r="K914" s="562" t="s">
        <v>976</v>
      </c>
      <c r="L914" s="562" t="s">
        <v>964</v>
      </c>
      <c r="M914" s="562" t="s">
        <v>970</v>
      </c>
      <c r="N914" s="562">
        <v>1</v>
      </c>
      <c r="O914" s="562">
        <v>1</v>
      </c>
      <c r="P914" s="562">
        <v>1</v>
      </c>
      <c r="Q914" s="562">
        <v>1</v>
      </c>
      <c r="R914" s="562">
        <v>1</v>
      </c>
      <c r="S914" s="562">
        <v>1</v>
      </c>
      <c r="T914" s="562">
        <v>0</v>
      </c>
      <c r="U914" s="562">
        <v>0</v>
      </c>
      <c r="V914" s="562">
        <v>0</v>
      </c>
      <c r="W914" s="563">
        <v>4987307.21</v>
      </c>
      <c r="X914" s="563">
        <v>0</v>
      </c>
      <c r="Y914" s="563">
        <v>0</v>
      </c>
      <c r="Z914" s="563">
        <v>0</v>
      </c>
      <c r="AA914" s="563">
        <v>0</v>
      </c>
      <c r="AB914" s="563">
        <v>0</v>
      </c>
      <c r="AC914" s="563">
        <v>0</v>
      </c>
      <c r="AD914" s="563"/>
      <c r="AE914" s="563">
        <v>4987307.21</v>
      </c>
      <c r="AF914" s="564">
        <v>44987</v>
      </c>
      <c r="AG914" s="564">
        <v>46083</v>
      </c>
      <c r="AH914" s="563">
        <v>4987307.21</v>
      </c>
      <c r="AI914" s="565">
        <f t="shared" si="29"/>
        <v>5.4794520547945206E-3</v>
      </c>
      <c r="AJ914" s="565">
        <v>3.0027397260274</v>
      </c>
      <c r="AK914" s="566">
        <v>6.1652999999999999E-2</v>
      </c>
      <c r="AL914" s="567">
        <f t="shared" si="30"/>
        <v>5.4794520547945206E-3</v>
      </c>
      <c r="AM914" s="567">
        <v>3.0027397260274</v>
      </c>
      <c r="AN914" s="568">
        <v>6.1652999999999999E-2</v>
      </c>
      <c r="AO914" s="562" t="s">
        <v>977</v>
      </c>
      <c r="AP914" s="562" t="s">
        <v>978</v>
      </c>
    </row>
    <row r="915" spans="1:42" s="562" customFormat="1" ht="12" x14ac:dyDescent="0.25">
      <c r="A915" s="562" t="s">
        <v>2408</v>
      </c>
      <c r="B915" s="562" t="s">
        <v>2409</v>
      </c>
      <c r="C915" s="562">
        <v>1</v>
      </c>
      <c r="D915" s="562" t="s">
        <v>30</v>
      </c>
      <c r="E915" s="562" t="s">
        <v>958</v>
      </c>
      <c r="F915" s="562" t="s">
        <v>959</v>
      </c>
      <c r="G915" s="562" t="s">
        <v>973</v>
      </c>
      <c r="H915" s="562" t="s">
        <v>974</v>
      </c>
      <c r="I915" s="562" t="s">
        <v>975</v>
      </c>
      <c r="J915" s="562" t="s">
        <v>4998</v>
      </c>
      <c r="K915" s="562" t="s">
        <v>976</v>
      </c>
      <c r="L915" s="562" t="s">
        <v>964</v>
      </c>
      <c r="M915" s="562" t="s">
        <v>970</v>
      </c>
      <c r="N915" s="562">
        <v>1</v>
      </c>
      <c r="O915" s="562">
        <v>1</v>
      </c>
      <c r="P915" s="562">
        <v>1</v>
      </c>
      <c r="Q915" s="562">
        <v>1</v>
      </c>
      <c r="R915" s="562">
        <v>1</v>
      </c>
      <c r="S915" s="562">
        <v>1</v>
      </c>
      <c r="T915" s="562">
        <v>0</v>
      </c>
      <c r="U915" s="562">
        <v>0</v>
      </c>
      <c r="V915" s="562">
        <v>0</v>
      </c>
      <c r="W915" s="563">
        <v>4971962.1100000003</v>
      </c>
      <c r="X915" s="563">
        <v>0</v>
      </c>
      <c r="Y915" s="563">
        <v>0</v>
      </c>
      <c r="Z915" s="563">
        <v>0</v>
      </c>
      <c r="AA915" s="563">
        <v>0</v>
      </c>
      <c r="AB915" s="563">
        <v>0</v>
      </c>
      <c r="AC915" s="563">
        <v>0</v>
      </c>
      <c r="AD915" s="563"/>
      <c r="AE915" s="563">
        <v>4971962.1100000003</v>
      </c>
      <c r="AF915" s="564">
        <v>44995</v>
      </c>
      <c r="AG915" s="564">
        <v>46822</v>
      </c>
      <c r="AH915" s="563">
        <v>4971962.1100000003</v>
      </c>
      <c r="AI915" s="565">
        <f t="shared" si="29"/>
        <v>2.0301369863013701</v>
      </c>
      <c r="AJ915" s="565">
        <v>5.0054794520547903</v>
      </c>
      <c r="AK915" s="566">
        <v>7.1294999999999997E-2</v>
      </c>
      <c r="AL915" s="567">
        <f t="shared" si="30"/>
        <v>2.0301369863013701</v>
      </c>
      <c r="AM915" s="567">
        <v>5.0054794520547903</v>
      </c>
      <c r="AN915" s="568">
        <v>7.1294999999999997E-2</v>
      </c>
      <c r="AO915" s="562" t="s">
        <v>977</v>
      </c>
      <c r="AP915" s="562" t="s">
        <v>978</v>
      </c>
    </row>
    <row r="916" spans="1:42" s="562" customFormat="1" ht="12" x14ac:dyDescent="0.25">
      <c r="A916" s="562" t="s">
        <v>2410</v>
      </c>
      <c r="B916" s="562" t="s">
        <v>2411</v>
      </c>
      <c r="C916" s="562">
        <v>1</v>
      </c>
      <c r="D916" s="562" t="s">
        <v>30</v>
      </c>
      <c r="E916" s="562" t="s">
        <v>958</v>
      </c>
      <c r="F916" s="562" t="s">
        <v>959</v>
      </c>
      <c r="G916" s="562" t="s">
        <v>973</v>
      </c>
      <c r="H916" s="562" t="s">
        <v>974</v>
      </c>
      <c r="I916" s="562" t="s">
        <v>975</v>
      </c>
      <c r="J916" s="562" t="s">
        <v>4998</v>
      </c>
      <c r="K916" s="562" t="s">
        <v>976</v>
      </c>
      <c r="L916" s="562" t="s">
        <v>964</v>
      </c>
      <c r="M916" s="562" t="s">
        <v>970</v>
      </c>
      <c r="N916" s="562">
        <v>1</v>
      </c>
      <c r="O916" s="562">
        <v>1</v>
      </c>
      <c r="P916" s="562">
        <v>1</v>
      </c>
      <c r="Q916" s="562">
        <v>1</v>
      </c>
      <c r="R916" s="562">
        <v>1</v>
      </c>
      <c r="S916" s="562">
        <v>1</v>
      </c>
      <c r="T916" s="562">
        <v>0</v>
      </c>
      <c r="U916" s="562">
        <v>0</v>
      </c>
      <c r="V916" s="562">
        <v>0</v>
      </c>
      <c r="W916" s="563">
        <v>2052218.65</v>
      </c>
      <c r="X916" s="563">
        <v>0</v>
      </c>
      <c r="Y916" s="563">
        <v>0</v>
      </c>
      <c r="Z916" s="563">
        <v>0</v>
      </c>
      <c r="AA916" s="563">
        <v>0</v>
      </c>
      <c r="AB916" s="563">
        <v>0</v>
      </c>
      <c r="AC916" s="563">
        <v>0</v>
      </c>
      <c r="AD916" s="563"/>
      <c r="AE916" s="563">
        <v>2052218.65</v>
      </c>
      <c r="AF916" s="564">
        <v>45000</v>
      </c>
      <c r="AG916" s="564">
        <v>47192</v>
      </c>
      <c r="AH916" s="563">
        <v>2052218.64</v>
      </c>
      <c r="AI916" s="565">
        <f t="shared" si="29"/>
        <v>3.043835616438356</v>
      </c>
      <c r="AJ916" s="565">
        <v>6.0054794520547903</v>
      </c>
      <c r="AK916" s="566">
        <v>7.3772000000000004E-2</v>
      </c>
      <c r="AL916" s="567">
        <f t="shared" si="30"/>
        <v>3.043835616438356</v>
      </c>
      <c r="AM916" s="567">
        <v>6.0054794520547903</v>
      </c>
      <c r="AN916" s="568">
        <v>7.3772000000000004E-2</v>
      </c>
      <c r="AO916" s="562" t="s">
        <v>977</v>
      </c>
      <c r="AP916" s="562" t="s">
        <v>978</v>
      </c>
    </row>
    <row r="917" spans="1:42" s="562" customFormat="1" ht="12" x14ac:dyDescent="0.25">
      <c r="A917" s="562" t="s">
        <v>2412</v>
      </c>
      <c r="B917" s="562" t="s">
        <v>2413</v>
      </c>
      <c r="C917" s="562">
        <v>1</v>
      </c>
      <c r="D917" s="562" t="s">
        <v>30</v>
      </c>
      <c r="E917" s="562" t="s">
        <v>958</v>
      </c>
      <c r="F917" s="562" t="s">
        <v>959</v>
      </c>
      <c r="G917" s="562" t="s">
        <v>973</v>
      </c>
      <c r="H917" s="562" t="s">
        <v>974</v>
      </c>
      <c r="I917" s="562" t="s">
        <v>975</v>
      </c>
      <c r="J917" s="562" t="s">
        <v>4998</v>
      </c>
      <c r="K917" s="562" t="s">
        <v>976</v>
      </c>
      <c r="L917" s="562" t="s">
        <v>964</v>
      </c>
      <c r="M917" s="562" t="s">
        <v>970</v>
      </c>
      <c r="N917" s="562">
        <v>1</v>
      </c>
      <c r="O917" s="562">
        <v>1</v>
      </c>
      <c r="P917" s="562">
        <v>1</v>
      </c>
      <c r="Q917" s="562">
        <v>1</v>
      </c>
      <c r="R917" s="562">
        <v>1</v>
      </c>
      <c r="S917" s="562">
        <v>1</v>
      </c>
      <c r="T917" s="562">
        <v>0</v>
      </c>
      <c r="U917" s="562">
        <v>0</v>
      </c>
      <c r="V917" s="562">
        <v>0</v>
      </c>
      <c r="W917" s="563">
        <v>50137.919999999998</v>
      </c>
      <c r="X917" s="563">
        <v>0</v>
      </c>
      <c r="Y917" s="563">
        <v>0</v>
      </c>
      <c r="Z917" s="563">
        <v>0</v>
      </c>
      <c r="AA917" s="563">
        <v>0</v>
      </c>
      <c r="AB917" s="563">
        <v>0</v>
      </c>
      <c r="AC917" s="563">
        <v>0</v>
      </c>
      <c r="AD917" s="563"/>
      <c r="AE917" s="563">
        <v>50137.919999999998</v>
      </c>
      <c r="AF917" s="564">
        <v>44995</v>
      </c>
      <c r="AG917" s="564">
        <v>46822</v>
      </c>
      <c r="AH917" s="563">
        <v>50137.919999999998</v>
      </c>
      <c r="AI917" s="565">
        <f t="shared" si="29"/>
        <v>2.0301369863013701</v>
      </c>
      <c r="AJ917" s="565">
        <v>5.0054794520547903</v>
      </c>
      <c r="AK917" s="566">
        <v>7.1294999999999997E-2</v>
      </c>
      <c r="AL917" s="567">
        <f t="shared" si="30"/>
        <v>2.0301369863013701</v>
      </c>
      <c r="AM917" s="567">
        <v>5.0054794520547903</v>
      </c>
      <c r="AN917" s="568">
        <v>7.1294999999999997E-2</v>
      </c>
      <c r="AO917" s="562" t="s">
        <v>977</v>
      </c>
      <c r="AP917" s="562" t="s">
        <v>978</v>
      </c>
    </row>
    <row r="918" spans="1:42" s="562" customFormat="1" ht="12" x14ac:dyDescent="0.25">
      <c r="A918" s="562" t="s">
        <v>2414</v>
      </c>
      <c r="B918" s="562" t="s">
        <v>2415</v>
      </c>
      <c r="C918" s="562">
        <v>1</v>
      </c>
      <c r="D918" s="562" t="s">
        <v>30</v>
      </c>
      <c r="E918" s="562" t="s">
        <v>958</v>
      </c>
      <c r="F918" s="562" t="s">
        <v>959</v>
      </c>
      <c r="G918" s="562" t="s">
        <v>973</v>
      </c>
      <c r="H918" s="562" t="s">
        <v>974</v>
      </c>
      <c r="I918" s="562" t="s">
        <v>975</v>
      </c>
      <c r="J918" s="562" t="s">
        <v>4998</v>
      </c>
      <c r="K918" s="562" t="s">
        <v>976</v>
      </c>
      <c r="L918" s="562" t="s">
        <v>964</v>
      </c>
      <c r="M918" s="562" t="s">
        <v>970</v>
      </c>
      <c r="N918" s="562">
        <v>1</v>
      </c>
      <c r="O918" s="562">
        <v>1</v>
      </c>
      <c r="P918" s="562">
        <v>1</v>
      </c>
      <c r="Q918" s="562">
        <v>1</v>
      </c>
      <c r="R918" s="562">
        <v>1</v>
      </c>
      <c r="S918" s="562">
        <v>1</v>
      </c>
      <c r="T918" s="562">
        <v>0</v>
      </c>
      <c r="U918" s="562">
        <v>0</v>
      </c>
      <c r="V918" s="562">
        <v>0</v>
      </c>
      <c r="W918" s="563">
        <v>82529.13</v>
      </c>
      <c r="X918" s="563">
        <v>0</v>
      </c>
      <c r="Y918" s="563">
        <v>0</v>
      </c>
      <c r="Z918" s="563">
        <v>0</v>
      </c>
      <c r="AA918" s="563">
        <v>0</v>
      </c>
      <c r="AB918" s="563">
        <v>0</v>
      </c>
      <c r="AC918" s="563">
        <v>0</v>
      </c>
      <c r="AD918" s="563"/>
      <c r="AE918" s="563">
        <v>82529.13</v>
      </c>
      <c r="AF918" s="564">
        <v>44995</v>
      </c>
      <c r="AG918" s="564">
        <v>46822</v>
      </c>
      <c r="AH918" s="563">
        <v>82529.13</v>
      </c>
      <c r="AI918" s="565">
        <f t="shared" si="29"/>
        <v>2.0301369863013701</v>
      </c>
      <c r="AJ918" s="565">
        <v>5.0054794520547903</v>
      </c>
      <c r="AK918" s="566">
        <v>7.1294999999999997E-2</v>
      </c>
      <c r="AL918" s="567">
        <f t="shared" si="30"/>
        <v>2.0301369863013701</v>
      </c>
      <c r="AM918" s="567">
        <v>5.0054794520547903</v>
      </c>
      <c r="AN918" s="568">
        <v>7.1294999999999997E-2</v>
      </c>
      <c r="AO918" s="562" t="s">
        <v>977</v>
      </c>
      <c r="AP918" s="562" t="s">
        <v>978</v>
      </c>
    </row>
    <row r="919" spans="1:42" s="562" customFormat="1" ht="12" x14ac:dyDescent="0.25">
      <c r="A919" s="562" t="s">
        <v>2416</v>
      </c>
      <c r="B919" s="562" t="s">
        <v>2417</v>
      </c>
      <c r="C919" s="562">
        <v>1</v>
      </c>
      <c r="D919" s="562" t="s">
        <v>30</v>
      </c>
      <c r="E919" s="562" t="s">
        <v>958</v>
      </c>
      <c r="F919" s="562" t="s">
        <v>959</v>
      </c>
      <c r="G919" s="562" t="s">
        <v>973</v>
      </c>
      <c r="H919" s="562" t="s">
        <v>974</v>
      </c>
      <c r="I919" s="562" t="s">
        <v>975</v>
      </c>
      <c r="J919" s="562" t="s">
        <v>4998</v>
      </c>
      <c r="K919" s="562" t="s">
        <v>976</v>
      </c>
      <c r="L919" s="562" t="s">
        <v>964</v>
      </c>
      <c r="M919" s="562" t="s">
        <v>970</v>
      </c>
      <c r="N919" s="562">
        <v>1</v>
      </c>
      <c r="O919" s="562">
        <v>1</v>
      </c>
      <c r="P919" s="562">
        <v>1</v>
      </c>
      <c r="Q919" s="562">
        <v>1</v>
      </c>
      <c r="R919" s="562">
        <v>1</v>
      </c>
      <c r="S919" s="562">
        <v>1</v>
      </c>
      <c r="T919" s="562">
        <v>0</v>
      </c>
      <c r="U919" s="562">
        <v>0</v>
      </c>
      <c r="V919" s="562">
        <v>0</v>
      </c>
      <c r="W919" s="563">
        <v>18720.71</v>
      </c>
      <c r="X919" s="563">
        <v>0</v>
      </c>
      <c r="Y919" s="563">
        <v>0</v>
      </c>
      <c r="Z919" s="563">
        <v>0</v>
      </c>
      <c r="AA919" s="563">
        <v>0</v>
      </c>
      <c r="AB919" s="563">
        <v>0</v>
      </c>
      <c r="AC919" s="563">
        <v>0</v>
      </c>
      <c r="AD919" s="563"/>
      <c r="AE919" s="563">
        <v>18720.71</v>
      </c>
      <c r="AF919" s="564">
        <v>44995</v>
      </c>
      <c r="AG919" s="564">
        <v>46822</v>
      </c>
      <c r="AH919" s="563">
        <v>18720.71</v>
      </c>
      <c r="AI919" s="565">
        <f t="shared" si="29"/>
        <v>2.0301369863013701</v>
      </c>
      <c r="AJ919" s="565">
        <v>5.0054794520547903</v>
      </c>
      <c r="AK919" s="566">
        <v>7.1294999999999997E-2</v>
      </c>
      <c r="AL919" s="567">
        <f t="shared" si="30"/>
        <v>2.0301369863013701</v>
      </c>
      <c r="AM919" s="567">
        <v>5.0054794520547903</v>
      </c>
      <c r="AN919" s="568">
        <v>7.1294999999999997E-2</v>
      </c>
      <c r="AO919" s="562" t="s">
        <v>977</v>
      </c>
      <c r="AP919" s="562" t="s">
        <v>978</v>
      </c>
    </row>
    <row r="920" spans="1:42" s="562" customFormat="1" ht="12" x14ac:dyDescent="0.25">
      <c r="A920" s="562" t="s">
        <v>2418</v>
      </c>
      <c r="B920" s="562" t="s">
        <v>2419</v>
      </c>
      <c r="C920" s="562">
        <v>1</v>
      </c>
      <c r="D920" s="562" t="s">
        <v>30</v>
      </c>
      <c r="E920" s="562" t="s">
        <v>958</v>
      </c>
      <c r="F920" s="562" t="s">
        <v>959</v>
      </c>
      <c r="G920" s="562" t="s">
        <v>973</v>
      </c>
      <c r="H920" s="562" t="s">
        <v>974</v>
      </c>
      <c r="I920" s="562" t="s">
        <v>975</v>
      </c>
      <c r="J920" s="562" t="s">
        <v>4998</v>
      </c>
      <c r="K920" s="562" t="s">
        <v>976</v>
      </c>
      <c r="L920" s="562" t="s">
        <v>964</v>
      </c>
      <c r="M920" s="562" t="s">
        <v>970</v>
      </c>
      <c r="N920" s="562">
        <v>1</v>
      </c>
      <c r="O920" s="562">
        <v>1</v>
      </c>
      <c r="P920" s="562">
        <v>1</v>
      </c>
      <c r="Q920" s="562">
        <v>1</v>
      </c>
      <c r="R920" s="562">
        <v>1</v>
      </c>
      <c r="S920" s="562">
        <v>1</v>
      </c>
      <c r="T920" s="562">
        <v>0</v>
      </c>
      <c r="U920" s="562">
        <v>0</v>
      </c>
      <c r="V920" s="562">
        <v>0</v>
      </c>
      <c r="W920" s="563">
        <v>65569.25</v>
      </c>
      <c r="X920" s="563">
        <v>0</v>
      </c>
      <c r="Y920" s="563">
        <v>0</v>
      </c>
      <c r="Z920" s="563">
        <v>0</v>
      </c>
      <c r="AA920" s="563">
        <v>0</v>
      </c>
      <c r="AB920" s="563">
        <v>0</v>
      </c>
      <c r="AC920" s="563">
        <v>0</v>
      </c>
      <c r="AD920" s="563"/>
      <c r="AE920" s="563">
        <v>65569.25</v>
      </c>
      <c r="AF920" s="564">
        <v>44995</v>
      </c>
      <c r="AG920" s="564">
        <v>46822</v>
      </c>
      <c r="AH920" s="563">
        <v>65569.25</v>
      </c>
      <c r="AI920" s="565">
        <f t="shared" si="29"/>
        <v>2.0301369863013701</v>
      </c>
      <c r="AJ920" s="565">
        <v>5.0054794520547903</v>
      </c>
      <c r="AK920" s="566">
        <v>7.1294999999999997E-2</v>
      </c>
      <c r="AL920" s="567">
        <f t="shared" si="30"/>
        <v>2.0301369863013701</v>
      </c>
      <c r="AM920" s="567">
        <v>5.0054794520547903</v>
      </c>
      <c r="AN920" s="568">
        <v>7.1294999999999997E-2</v>
      </c>
      <c r="AO920" s="562" t="s">
        <v>977</v>
      </c>
      <c r="AP920" s="562" t="s">
        <v>978</v>
      </c>
    </row>
    <row r="921" spans="1:42" s="562" customFormat="1" ht="12" x14ac:dyDescent="0.25">
      <c r="A921" s="562" t="s">
        <v>2420</v>
      </c>
      <c r="B921" s="562" t="s">
        <v>2421</v>
      </c>
      <c r="C921" s="562">
        <v>1</v>
      </c>
      <c r="D921" s="562" t="s">
        <v>30</v>
      </c>
      <c r="E921" s="562" t="s">
        <v>958</v>
      </c>
      <c r="F921" s="562" t="s">
        <v>959</v>
      </c>
      <c r="G921" s="562" t="s">
        <v>973</v>
      </c>
      <c r="H921" s="562" t="s">
        <v>974</v>
      </c>
      <c r="I921" s="562" t="s">
        <v>975</v>
      </c>
      <c r="J921" s="562" t="s">
        <v>4998</v>
      </c>
      <c r="K921" s="562" t="s">
        <v>976</v>
      </c>
      <c r="L921" s="562" t="s">
        <v>964</v>
      </c>
      <c r="M921" s="562" t="s">
        <v>970</v>
      </c>
      <c r="N921" s="562">
        <v>1</v>
      </c>
      <c r="O921" s="562">
        <v>1</v>
      </c>
      <c r="P921" s="562">
        <v>1</v>
      </c>
      <c r="Q921" s="562">
        <v>1</v>
      </c>
      <c r="R921" s="562">
        <v>1</v>
      </c>
      <c r="S921" s="562">
        <v>1</v>
      </c>
      <c r="T921" s="562">
        <v>0</v>
      </c>
      <c r="U921" s="562">
        <v>0</v>
      </c>
      <c r="V921" s="562">
        <v>0</v>
      </c>
      <c r="W921" s="563">
        <v>43381.04</v>
      </c>
      <c r="X921" s="563">
        <v>0</v>
      </c>
      <c r="Y921" s="563">
        <v>0</v>
      </c>
      <c r="Z921" s="563">
        <v>0</v>
      </c>
      <c r="AA921" s="563">
        <v>0</v>
      </c>
      <c r="AB921" s="563">
        <v>0</v>
      </c>
      <c r="AC921" s="563">
        <v>0</v>
      </c>
      <c r="AD921" s="563"/>
      <c r="AE921" s="563">
        <v>43381.04</v>
      </c>
      <c r="AF921" s="564">
        <v>44995</v>
      </c>
      <c r="AG921" s="564">
        <v>46822</v>
      </c>
      <c r="AH921" s="563">
        <v>43381.04</v>
      </c>
      <c r="AI921" s="565">
        <f t="shared" si="29"/>
        <v>2.0301369863013701</v>
      </c>
      <c r="AJ921" s="565">
        <v>5.0054794520547903</v>
      </c>
      <c r="AK921" s="566">
        <v>7.1294999999999997E-2</v>
      </c>
      <c r="AL921" s="567">
        <f t="shared" si="30"/>
        <v>2.0301369863013701</v>
      </c>
      <c r="AM921" s="567">
        <v>5.0054794520547903</v>
      </c>
      <c r="AN921" s="568">
        <v>7.1294999999999997E-2</v>
      </c>
      <c r="AO921" s="562" t="s">
        <v>977</v>
      </c>
      <c r="AP921" s="562" t="s">
        <v>978</v>
      </c>
    </row>
    <row r="922" spans="1:42" s="562" customFormat="1" ht="12" x14ac:dyDescent="0.25">
      <c r="A922" s="562" t="s">
        <v>2422</v>
      </c>
      <c r="B922" s="562" t="s">
        <v>2423</v>
      </c>
      <c r="C922" s="562">
        <v>1</v>
      </c>
      <c r="D922" s="562" t="s">
        <v>30</v>
      </c>
      <c r="E922" s="562" t="s">
        <v>958</v>
      </c>
      <c r="F922" s="562" t="s">
        <v>959</v>
      </c>
      <c r="G922" s="562" t="s">
        <v>973</v>
      </c>
      <c r="H922" s="562" t="s">
        <v>974</v>
      </c>
      <c r="I922" s="562" t="s">
        <v>975</v>
      </c>
      <c r="J922" s="562" t="s">
        <v>4998</v>
      </c>
      <c r="K922" s="562" t="s">
        <v>976</v>
      </c>
      <c r="L922" s="562" t="s">
        <v>964</v>
      </c>
      <c r="M922" s="562" t="s">
        <v>970</v>
      </c>
      <c r="N922" s="562">
        <v>1</v>
      </c>
      <c r="O922" s="562">
        <v>1</v>
      </c>
      <c r="P922" s="562">
        <v>1</v>
      </c>
      <c r="Q922" s="562">
        <v>1</v>
      </c>
      <c r="R922" s="562">
        <v>1</v>
      </c>
      <c r="S922" s="562">
        <v>1</v>
      </c>
      <c r="T922" s="562">
        <v>0</v>
      </c>
      <c r="U922" s="562">
        <v>0</v>
      </c>
      <c r="V922" s="562">
        <v>0</v>
      </c>
      <c r="W922" s="563">
        <v>218206.34</v>
      </c>
      <c r="X922" s="563">
        <v>0</v>
      </c>
      <c r="Y922" s="563">
        <v>0</v>
      </c>
      <c r="Z922" s="563">
        <v>0</v>
      </c>
      <c r="AA922" s="563">
        <v>0</v>
      </c>
      <c r="AB922" s="563">
        <v>0</v>
      </c>
      <c r="AC922" s="563">
        <v>0</v>
      </c>
      <c r="AD922" s="563"/>
      <c r="AE922" s="563">
        <v>218206.34</v>
      </c>
      <c r="AF922" s="564">
        <v>44995</v>
      </c>
      <c r="AG922" s="564">
        <v>46822</v>
      </c>
      <c r="AH922" s="563">
        <v>218206.34</v>
      </c>
      <c r="AI922" s="565">
        <f t="shared" si="29"/>
        <v>2.0301369863013701</v>
      </c>
      <c r="AJ922" s="565">
        <v>5.0054794520547903</v>
      </c>
      <c r="AK922" s="566">
        <v>7.1294999999999997E-2</v>
      </c>
      <c r="AL922" s="567">
        <f t="shared" si="30"/>
        <v>2.0301369863013701</v>
      </c>
      <c r="AM922" s="567">
        <v>5.0054794520547903</v>
      </c>
      <c r="AN922" s="568">
        <v>7.1294999999999997E-2</v>
      </c>
      <c r="AO922" s="562" t="s">
        <v>977</v>
      </c>
      <c r="AP922" s="562" t="s">
        <v>978</v>
      </c>
    </row>
    <row r="923" spans="1:42" s="562" customFormat="1" ht="12" x14ac:dyDescent="0.25">
      <c r="A923" s="562" t="s">
        <v>2424</v>
      </c>
      <c r="B923" s="562" t="s">
        <v>2425</v>
      </c>
      <c r="C923" s="562">
        <v>1</v>
      </c>
      <c r="D923" s="562" t="s">
        <v>30</v>
      </c>
      <c r="E923" s="562" t="s">
        <v>958</v>
      </c>
      <c r="F923" s="562" t="s">
        <v>959</v>
      </c>
      <c r="G923" s="562" t="s">
        <v>973</v>
      </c>
      <c r="H923" s="562" t="s">
        <v>974</v>
      </c>
      <c r="I923" s="562" t="s">
        <v>975</v>
      </c>
      <c r="J923" s="562" t="s">
        <v>4998</v>
      </c>
      <c r="K923" s="562" t="s">
        <v>976</v>
      </c>
      <c r="L923" s="562" t="s">
        <v>964</v>
      </c>
      <c r="M923" s="562" t="s">
        <v>970</v>
      </c>
      <c r="N923" s="562">
        <v>1</v>
      </c>
      <c r="O923" s="562">
        <v>1</v>
      </c>
      <c r="P923" s="562">
        <v>1</v>
      </c>
      <c r="Q923" s="562">
        <v>1</v>
      </c>
      <c r="R923" s="562">
        <v>1</v>
      </c>
      <c r="S923" s="562">
        <v>1</v>
      </c>
      <c r="T923" s="562">
        <v>0</v>
      </c>
      <c r="U923" s="562">
        <v>0</v>
      </c>
      <c r="V923" s="562">
        <v>0</v>
      </c>
      <c r="W923" s="563">
        <v>144827.22</v>
      </c>
      <c r="X923" s="563">
        <v>0</v>
      </c>
      <c r="Y923" s="563">
        <v>0</v>
      </c>
      <c r="Z923" s="563">
        <v>0</v>
      </c>
      <c r="AA923" s="563">
        <v>0</v>
      </c>
      <c r="AB923" s="563">
        <v>0</v>
      </c>
      <c r="AC923" s="563">
        <v>0</v>
      </c>
      <c r="AD923" s="563"/>
      <c r="AE923" s="563">
        <v>144827.22</v>
      </c>
      <c r="AF923" s="564">
        <v>44995</v>
      </c>
      <c r="AG923" s="564">
        <v>46822</v>
      </c>
      <c r="AH923" s="563">
        <v>144827.22</v>
      </c>
      <c r="AI923" s="565">
        <f t="shared" si="29"/>
        <v>2.0301369863013701</v>
      </c>
      <c r="AJ923" s="565">
        <v>5.0054794520547903</v>
      </c>
      <c r="AK923" s="566">
        <v>7.1294999999999997E-2</v>
      </c>
      <c r="AL923" s="567">
        <f t="shared" si="30"/>
        <v>2.0301369863013701</v>
      </c>
      <c r="AM923" s="567">
        <v>5.0054794520547903</v>
      </c>
      <c r="AN923" s="568">
        <v>7.1294999999999997E-2</v>
      </c>
      <c r="AO923" s="562" t="s">
        <v>977</v>
      </c>
      <c r="AP923" s="562" t="s">
        <v>978</v>
      </c>
    </row>
    <row r="924" spans="1:42" s="562" customFormat="1" ht="12" x14ac:dyDescent="0.25">
      <c r="A924" s="562" t="s">
        <v>2426</v>
      </c>
      <c r="B924" s="562" t="s">
        <v>2427</v>
      </c>
      <c r="C924" s="562">
        <v>1</v>
      </c>
      <c r="D924" s="562" t="s">
        <v>30</v>
      </c>
      <c r="E924" s="562" t="s">
        <v>958</v>
      </c>
      <c r="F924" s="562" t="s">
        <v>959</v>
      </c>
      <c r="G924" s="562" t="s">
        <v>973</v>
      </c>
      <c r="H924" s="562" t="s">
        <v>974</v>
      </c>
      <c r="I924" s="562" t="s">
        <v>975</v>
      </c>
      <c r="J924" s="562" t="s">
        <v>4998</v>
      </c>
      <c r="K924" s="562" t="s">
        <v>976</v>
      </c>
      <c r="L924" s="562" t="s">
        <v>964</v>
      </c>
      <c r="M924" s="562" t="s">
        <v>970</v>
      </c>
      <c r="N924" s="562">
        <v>1</v>
      </c>
      <c r="O924" s="562">
        <v>1</v>
      </c>
      <c r="P924" s="562">
        <v>1</v>
      </c>
      <c r="Q924" s="562">
        <v>1</v>
      </c>
      <c r="R924" s="562">
        <v>1</v>
      </c>
      <c r="S924" s="562">
        <v>1</v>
      </c>
      <c r="T924" s="562">
        <v>0</v>
      </c>
      <c r="U924" s="562">
        <v>0</v>
      </c>
      <c r="V924" s="562">
        <v>0</v>
      </c>
      <c r="W924" s="563">
        <v>68549.91</v>
      </c>
      <c r="X924" s="563">
        <v>0</v>
      </c>
      <c r="Y924" s="563">
        <v>0</v>
      </c>
      <c r="Z924" s="563">
        <v>0</v>
      </c>
      <c r="AA924" s="563">
        <v>0</v>
      </c>
      <c r="AB924" s="563">
        <v>0</v>
      </c>
      <c r="AC924" s="563">
        <v>0</v>
      </c>
      <c r="AD924" s="563"/>
      <c r="AE924" s="563">
        <v>68549.91</v>
      </c>
      <c r="AF924" s="564">
        <v>44995</v>
      </c>
      <c r="AG924" s="564">
        <v>46822</v>
      </c>
      <c r="AH924" s="563">
        <v>68549.91</v>
      </c>
      <c r="AI924" s="565">
        <f t="shared" si="29"/>
        <v>2.0301369863013701</v>
      </c>
      <c r="AJ924" s="565">
        <v>5.0054794520547903</v>
      </c>
      <c r="AK924" s="566">
        <v>7.1294999999999997E-2</v>
      </c>
      <c r="AL924" s="567">
        <f t="shared" si="30"/>
        <v>2.0301369863013701</v>
      </c>
      <c r="AM924" s="567">
        <v>5.0054794520547903</v>
      </c>
      <c r="AN924" s="568">
        <v>7.1294999999999997E-2</v>
      </c>
      <c r="AO924" s="562" t="s">
        <v>977</v>
      </c>
      <c r="AP924" s="562" t="s">
        <v>978</v>
      </c>
    </row>
    <row r="925" spans="1:42" s="562" customFormat="1" ht="12" x14ac:dyDescent="0.25">
      <c r="A925" s="562" t="s">
        <v>2428</v>
      </c>
      <c r="B925" s="562" t="s">
        <v>2429</v>
      </c>
      <c r="C925" s="562">
        <v>1</v>
      </c>
      <c r="D925" s="562" t="s">
        <v>30</v>
      </c>
      <c r="E925" s="562" t="s">
        <v>958</v>
      </c>
      <c r="F925" s="562" t="s">
        <v>959</v>
      </c>
      <c r="G925" s="562" t="s">
        <v>973</v>
      </c>
      <c r="H925" s="562" t="s">
        <v>974</v>
      </c>
      <c r="I925" s="562" t="s">
        <v>975</v>
      </c>
      <c r="J925" s="562" t="s">
        <v>4998</v>
      </c>
      <c r="K925" s="562" t="s">
        <v>976</v>
      </c>
      <c r="L925" s="562" t="s">
        <v>964</v>
      </c>
      <c r="M925" s="562" t="s">
        <v>970</v>
      </c>
      <c r="N925" s="562">
        <v>1</v>
      </c>
      <c r="O925" s="562">
        <v>1</v>
      </c>
      <c r="P925" s="562">
        <v>1</v>
      </c>
      <c r="Q925" s="562">
        <v>1</v>
      </c>
      <c r="R925" s="562">
        <v>1</v>
      </c>
      <c r="S925" s="562">
        <v>1</v>
      </c>
      <c r="T925" s="562">
        <v>0</v>
      </c>
      <c r="U925" s="562">
        <v>0</v>
      </c>
      <c r="V925" s="562">
        <v>0</v>
      </c>
      <c r="W925" s="563">
        <v>79170.31</v>
      </c>
      <c r="X925" s="563">
        <v>0</v>
      </c>
      <c r="Y925" s="563">
        <v>0</v>
      </c>
      <c r="Z925" s="563">
        <v>0</v>
      </c>
      <c r="AA925" s="563">
        <v>0</v>
      </c>
      <c r="AB925" s="563">
        <v>0</v>
      </c>
      <c r="AC925" s="563">
        <v>0</v>
      </c>
      <c r="AD925" s="563"/>
      <c r="AE925" s="563">
        <v>79170.31</v>
      </c>
      <c r="AF925" s="564">
        <v>44995</v>
      </c>
      <c r="AG925" s="564">
        <v>46822</v>
      </c>
      <c r="AH925" s="563">
        <v>79170.31</v>
      </c>
      <c r="AI925" s="565">
        <f t="shared" si="29"/>
        <v>2.0301369863013701</v>
      </c>
      <c r="AJ925" s="565">
        <v>5.0054794520547903</v>
      </c>
      <c r="AK925" s="566">
        <v>7.1294999999999997E-2</v>
      </c>
      <c r="AL925" s="567">
        <f t="shared" si="30"/>
        <v>2.0301369863013701</v>
      </c>
      <c r="AM925" s="567">
        <v>5.0054794520547903</v>
      </c>
      <c r="AN925" s="568">
        <v>7.1294999999999997E-2</v>
      </c>
      <c r="AO925" s="562" t="s">
        <v>977</v>
      </c>
      <c r="AP925" s="562" t="s">
        <v>978</v>
      </c>
    </row>
    <row r="926" spans="1:42" s="562" customFormat="1" ht="12" x14ac:dyDescent="0.25">
      <c r="A926" s="562" t="s">
        <v>2430</v>
      </c>
      <c r="B926" s="562" t="s">
        <v>2431</v>
      </c>
      <c r="C926" s="562">
        <v>1</v>
      </c>
      <c r="D926" s="562" t="s">
        <v>30</v>
      </c>
      <c r="E926" s="562" t="s">
        <v>958</v>
      </c>
      <c r="F926" s="562" t="s">
        <v>959</v>
      </c>
      <c r="G926" s="562" t="s">
        <v>973</v>
      </c>
      <c r="H926" s="562" t="s">
        <v>974</v>
      </c>
      <c r="I926" s="562" t="s">
        <v>975</v>
      </c>
      <c r="J926" s="562" t="s">
        <v>4998</v>
      </c>
      <c r="K926" s="562" t="s">
        <v>976</v>
      </c>
      <c r="L926" s="562" t="s">
        <v>964</v>
      </c>
      <c r="M926" s="562" t="s">
        <v>970</v>
      </c>
      <c r="N926" s="562">
        <v>1</v>
      </c>
      <c r="O926" s="562">
        <v>1</v>
      </c>
      <c r="P926" s="562">
        <v>1</v>
      </c>
      <c r="Q926" s="562">
        <v>1</v>
      </c>
      <c r="R926" s="562">
        <v>1</v>
      </c>
      <c r="S926" s="562">
        <v>1</v>
      </c>
      <c r="T926" s="562">
        <v>0</v>
      </c>
      <c r="U926" s="562">
        <v>0</v>
      </c>
      <c r="V926" s="562">
        <v>0</v>
      </c>
      <c r="W926" s="563">
        <v>62607.29</v>
      </c>
      <c r="X926" s="563">
        <v>0</v>
      </c>
      <c r="Y926" s="563">
        <v>0</v>
      </c>
      <c r="Z926" s="563">
        <v>0</v>
      </c>
      <c r="AA926" s="563">
        <v>0</v>
      </c>
      <c r="AB926" s="563">
        <v>0</v>
      </c>
      <c r="AC926" s="563">
        <v>0</v>
      </c>
      <c r="AD926" s="563"/>
      <c r="AE926" s="563">
        <v>62607.29</v>
      </c>
      <c r="AF926" s="564">
        <v>44995</v>
      </c>
      <c r="AG926" s="564">
        <v>46822</v>
      </c>
      <c r="AH926" s="563">
        <v>62607.29</v>
      </c>
      <c r="AI926" s="565">
        <f t="shared" si="29"/>
        <v>2.0301369863013701</v>
      </c>
      <c r="AJ926" s="565">
        <v>5.0054794520547903</v>
      </c>
      <c r="AK926" s="566">
        <v>7.1294999999999997E-2</v>
      </c>
      <c r="AL926" s="567">
        <f t="shared" si="30"/>
        <v>2.0301369863013701</v>
      </c>
      <c r="AM926" s="567">
        <v>5.0054794520547903</v>
      </c>
      <c r="AN926" s="568">
        <v>7.1294999999999997E-2</v>
      </c>
      <c r="AO926" s="562" t="s">
        <v>977</v>
      </c>
      <c r="AP926" s="562" t="s">
        <v>978</v>
      </c>
    </row>
    <row r="927" spans="1:42" s="562" customFormat="1" ht="12" x14ac:dyDescent="0.25">
      <c r="A927" s="562" t="s">
        <v>2432</v>
      </c>
      <c r="B927" s="562" t="s">
        <v>2433</v>
      </c>
      <c r="C927" s="562">
        <v>1</v>
      </c>
      <c r="D927" s="562" t="s">
        <v>30</v>
      </c>
      <c r="E927" s="562" t="s">
        <v>958</v>
      </c>
      <c r="F927" s="562" t="s">
        <v>959</v>
      </c>
      <c r="G927" s="562" t="s">
        <v>973</v>
      </c>
      <c r="H927" s="562" t="s">
        <v>974</v>
      </c>
      <c r="I927" s="562" t="s">
        <v>975</v>
      </c>
      <c r="J927" s="562" t="s">
        <v>4998</v>
      </c>
      <c r="K927" s="562" t="s">
        <v>976</v>
      </c>
      <c r="L927" s="562" t="s">
        <v>964</v>
      </c>
      <c r="M927" s="562" t="s">
        <v>970</v>
      </c>
      <c r="N927" s="562">
        <v>1</v>
      </c>
      <c r="O927" s="562">
        <v>1</v>
      </c>
      <c r="P927" s="562">
        <v>1</v>
      </c>
      <c r="Q927" s="562">
        <v>1</v>
      </c>
      <c r="R927" s="562">
        <v>1</v>
      </c>
      <c r="S927" s="562">
        <v>1</v>
      </c>
      <c r="T927" s="562">
        <v>0</v>
      </c>
      <c r="U927" s="562">
        <v>0</v>
      </c>
      <c r="V927" s="562">
        <v>0</v>
      </c>
      <c r="W927" s="563">
        <v>53102.06</v>
      </c>
      <c r="X927" s="563">
        <v>0</v>
      </c>
      <c r="Y927" s="563">
        <v>0</v>
      </c>
      <c r="Z927" s="563">
        <v>0</v>
      </c>
      <c r="AA927" s="563">
        <v>0</v>
      </c>
      <c r="AB927" s="563">
        <v>0</v>
      </c>
      <c r="AC927" s="563">
        <v>0</v>
      </c>
      <c r="AD927" s="563"/>
      <c r="AE927" s="563">
        <v>53102.06</v>
      </c>
      <c r="AF927" s="564">
        <v>44995</v>
      </c>
      <c r="AG927" s="564">
        <v>46822</v>
      </c>
      <c r="AH927" s="563">
        <v>53102.06</v>
      </c>
      <c r="AI927" s="565">
        <f t="shared" si="29"/>
        <v>2.0301369863013701</v>
      </c>
      <c r="AJ927" s="565">
        <v>5.0054794520547903</v>
      </c>
      <c r="AK927" s="566">
        <v>7.1294999999999997E-2</v>
      </c>
      <c r="AL927" s="567">
        <f t="shared" si="30"/>
        <v>2.0301369863013701</v>
      </c>
      <c r="AM927" s="567">
        <v>5.0054794520547903</v>
      </c>
      <c r="AN927" s="568">
        <v>7.1294999999999997E-2</v>
      </c>
      <c r="AO927" s="562" t="s">
        <v>977</v>
      </c>
      <c r="AP927" s="562" t="s">
        <v>978</v>
      </c>
    </row>
    <row r="928" spans="1:42" s="562" customFormat="1" ht="12" x14ac:dyDescent="0.25">
      <c r="A928" s="562" t="s">
        <v>2434</v>
      </c>
      <c r="B928" s="562" t="s">
        <v>2435</v>
      </c>
      <c r="C928" s="562">
        <v>1</v>
      </c>
      <c r="D928" s="562" t="s">
        <v>30</v>
      </c>
      <c r="E928" s="562" t="s">
        <v>958</v>
      </c>
      <c r="F928" s="562" t="s">
        <v>959</v>
      </c>
      <c r="G928" s="562" t="s">
        <v>973</v>
      </c>
      <c r="H928" s="562" t="s">
        <v>974</v>
      </c>
      <c r="I928" s="562" t="s">
        <v>975</v>
      </c>
      <c r="J928" s="562" t="s">
        <v>4998</v>
      </c>
      <c r="K928" s="562" t="s">
        <v>976</v>
      </c>
      <c r="L928" s="562" t="s">
        <v>964</v>
      </c>
      <c r="M928" s="562" t="s">
        <v>970</v>
      </c>
      <c r="N928" s="562">
        <v>1</v>
      </c>
      <c r="O928" s="562">
        <v>1</v>
      </c>
      <c r="P928" s="562">
        <v>1</v>
      </c>
      <c r="Q928" s="562">
        <v>1</v>
      </c>
      <c r="R928" s="562">
        <v>1</v>
      </c>
      <c r="S928" s="562">
        <v>1</v>
      </c>
      <c r="T928" s="562">
        <v>0</v>
      </c>
      <c r="U928" s="562">
        <v>0</v>
      </c>
      <c r="V928" s="562">
        <v>0</v>
      </c>
      <c r="W928" s="563">
        <v>68500</v>
      </c>
      <c r="X928" s="563">
        <v>0</v>
      </c>
      <c r="Y928" s="563">
        <v>0</v>
      </c>
      <c r="Z928" s="563">
        <v>0</v>
      </c>
      <c r="AA928" s="563">
        <v>0</v>
      </c>
      <c r="AB928" s="563">
        <v>0</v>
      </c>
      <c r="AC928" s="563">
        <v>0</v>
      </c>
      <c r="AD928" s="563"/>
      <c r="AE928" s="563">
        <v>68500</v>
      </c>
      <c r="AF928" s="564">
        <v>44995</v>
      </c>
      <c r="AG928" s="564">
        <v>46822</v>
      </c>
      <c r="AH928" s="563">
        <v>68500</v>
      </c>
      <c r="AI928" s="565">
        <f t="shared" si="29"/>
        <v>2.0301369863013701</v>
      </c>
      <c r="AJ928" s="565">
        <v>5.0054794520547903</v>
      </c>
      <c r="AK928" s="566">
        <v>7.1294999999999997E-2</v>
      </c>
      <c r="AL928" s="567">
        <f t="shared" si="30"/>
        <v>2.0301369863013701</v>
      </c>
      <c r="AM928" s="567">
        <v>5.0054794520547903</v>
      </c>
      <c r="AN928" s="568">
        <v>7.1294999999999997E-2</v>
      </c>
      <c r="AO928" s="562" t="s">
        <v>977</v>
      </c>
      <c r="AP928" s="562" t="s">
        <v>978</v>
      </c>
    </row>
    <row r="929" spans="1:42" s="562" customFormat="1" ht="12" x14ac:dyDescent="0.25">
      <c r="A929" s="562" t="s">
        <v>2436</v>
      </c>
      <c r="B929" s="562" t="s">
        <v>2437</v>
      </c>
      <c r="C929" s="562">
        <v>1</v>
      </c>
      <c r="D929" s="562" t="s">
        <v>30</v>
      </c>
      <c r="E929" s="562" t="s">
        <v>958</v>
      </c>
      <c r="F929" s="562" t="s">
        <v>959</v>
      </c>
      <c r="G929" s="562" t="s">
        <v>973</v>
      </c>
      <c r="H929" s="562" t="s">
        <v>974</v>
      </c>
      <c r="I929" s="562" t="s">
        <v>975</v>
      </c>
      <c r="J929" s="562" t="s">
        <v>4998</v>
      </c>
      <c r="K929" s="562" t="s">
        <v>976</v>
      </c>
      <c r="L929" s="562" t="s">
        <v>964</v>
      </c>
      <c r="M929" s="562" t="s">
        <v>970</v>
      </c>
      <c r="N929" s="562">
        <v>1</v>
      </c>
      <c r="O929" s="562">
        <v>1</v>
      </c>
      <c r="P929" s="562">
        <v>1</v>
      </c>
      <c r="Q929" s="562">
        <v>1</v>
      </c>
      <c r="R929" s="562">
        <v>1</v>
      </c>
      <c r="S929" s="562">
        <v>1</v>
      </c>
      <c r="T929" s="562">
        <v>0</v>
      </c>
      <c r="U929" s="562">
        <v>0</v>
      </c>
      <c r="V929" s="562">
        <v>0</v>
      </c>
      <c r="W929" s="563">
        <v>115820.01</v>
      </c>
      <c r="X929" s="563">
        <v>0</v>
      </c>
      <c r="Y929" s="563">
        <v>0</v>
      </c>
      <c r="Z929" s="563">
        <v>0</v>
      </c>
      <c r="AA929" s="563">
        <v>0</v>
      </c>
      <c r="AB929" s="563">
        <v>0</v>
      </c>
      <c r="AC929" s="563">
        <v>0</v>
      </c>
      <c r="AD929" s="563"/>
      <c r="AE929" s="563">
        <v>115820.01</v>
      </c>
      <c r="AF929" s="564">
        <v>44995</v>
      </c>
      <c r="AG929" s="564">
        <v>46822</v>
      </c>
      <c r="AH929" s="563">
        <v>115820.01</v>
      </c>
      <c r="AI929" s="565">
        <f t="shared" si="29"/>
        <v>2.0301369863013701</v>
      </c>
      <c r="AJ929" s="565">
        <v>5.0054794520547903</v>
      </c>
      <c r="AK929" s="566">
        <v>7.1294999999999997E-2</v>
      </c>
      <c r="AL929" s="567">
        <f t="shared" si="30"/>
        <v>2.0301369863013701</v>
      </c>
      <c r="AM929" s="567">
        <v>5.0054794520547903</v>
      </c>
      <c r="AN929" s="568">
        <v>7.1294999999999997E-2</v>
      </c>
      <c r="AO929" s="562" t="s">
        <v>977</v>
      </c>
      <c r="AP929" s="562" t="s">
        <v>978</v>
      </c>
    </row>
    <row r="930" spans="1:42" s="562" customFormat="1" ht="12" x14ac:dyDescent="0.25">
      <c r="A930" s="562" t="s">
        <v>2438</v>
      </c>
      <c r="B930" s="562" t="s">
        <v>2439</v>
      </c>
      <c r="C930" s="562">
        <v>1</v>
      </c>
      <c r="D930" s="562" t="s">
        <v>30</v>
      </c>
      <c r="E930" s="562" t="s">
        <v>958</v>
      </c>
      <c r="F930" s="562" t="s">
        <v>959</v>
      </c>
      <c r="G930" s="562" t="s">
        <v>973</v>
      </c>
      <c r="H930" s="562" t="s">
        <v>974</v>
      </c>
      <c r="I930" s="562" t="s">
        <v>975</v>
      </c>
      <c r="J930" s="562" t="s">
        <v>4998</v>
      </c>
      <c r="K930" s="562" t="s">
        <v>976</v>
      </c>
      <c r="L930" s="562" t="s">
        <v>964</v>
      </c>
      <c r="M930" s="562" t="s">
        <v>970</v>
      </c>
      <c r="N930" s="562">
        <v>1</v>
      </c>
      <c r="O930" s="562">
        <v>1</v>
      </c>
      <c r="P930" s="562">
        <v>1</v>
      </c>
      <c r="Q930" s="562">
        <v>1</v>
      </c>
      <c r="R930" s="562">
        <v>1</v>
      </c>
      <c r="S930" s="562">
        <v>1</v>
      </c>
      <c r="T930" s="562">
        <v>0</v>
      </c>
      <c r="U930" s="562">
        <v>0</v>
      </c>
      <c r="V930" s="562">
        <v>0</v>
      </c>
      <c r="W930" s="563">
        <v>241425.63</v>
      </c>
      <c r="X930" s="563">
        <v>0</v>
      </c>
      <c r="Y930" s="563">
        <v>0</v>
      </c>
      <c r="Z930" s="563">
        <v>0</v>
      </c>
      <c r="AA930" s="563">
        <v>0</v>
      </c>
      <c r="AB930" s="563">
        <v>0</v>
      </c>
      <c r="AC930" s="563">
        <v>0</v>
      </c>
      <c r="AD930" s="563"/>
      <c r="AE930" s="563">
        <v>241425.63</v>
      </c>
      <c r="AF930" s="564">
        <v>44995</v>
      </c>
      <c r="AG930" s="564">
        <v>46822</v>
      </c>
      <c r="AH930" s="563">
        <v>241425.63</v>
      </c>
      <c r="AI930" s="565">
        <f t="shared" si="29"/>
        <v>2.0301369863013701</v>
      </c>
      <c r="AJ930" s="565">
        <v>5.0054794520547903</v>
      </c>
      <c r="AK930" s="566">
        <v>7.1294999999999997E-2</v>
      </c>
      <c r="AL930" s="567">
        <f t="shared" si="30"/>
        <v>2.0301369863013701</v>
      </c>
      <c r="AM930" s="567">
        <v>5.0054794520547903</v>
      </c>
      <c r="AN930" s="568">
        <v>7.1294999999999997E-2</v>
      </c>
      <c r="AO930" s="562" t="s">
        <v>977</v>
      </c>
      <c r="AP930" s="562" t="s">
        <v>978</v>
      </c>
    </row>
    <row r="931" spans="1:42" s="562" customFormat="1" ht="12" x14ac:dyDescent="0.25">
      <c r="A931" s="562" t="s">
        <v>2440</v>
      </c>
      <c r="B931" s="562" t="s">
        <v>2441</v>
      </c>
      <c r="C931" s="562">
        <v>1</v>
      </c>
      <c r="D931" s="562" t="s">
        <v>30</v>
      </c>
      <c r="E931" s="562" t="s">
        <v>958</v>
      </c>
      <c r="F931" s="562" t="s">
        <v>959</v>
      </c>
      <c r="G931" s="562" t="s">
        <v>973</v>
      </c>
      <c r="H931" s="562" t="s">
        <v>974</v>
      </c>
      <c r="I931" s="562" t="s">
        <v>975</v>
      </c>
      <c r="J931" s="562" t="s">
        <v>4998</v>
      </c>
      <c r="K931" s="562" t="s">
        <v>976</v>
      </c>
      <c r="L931" s="562" t="s">
        <v>964</v>
      </c>
      <c r="M931" s="562" t="s">
        <v>970</v>
      </c>
      <c r="N931" s="562">
        <v>1</v>
      </c>
      <c r="O931" s="562">
        <v>1</v>
      </c>
      <c r="P931" s="562">
        <v>1</v>
      </c>
      <c r="Q931" s="562">
        <v>1</v>
      </c>
      <c r="R931" s="562">
        <v>1</v>
      </c>
      <c r="S931" s="562">
        <v>1</v>
      </c>
      <c r="T931" s="562">
        <v>0</v>
      </c>
      <c r="U931" s="562">
        <v>0</v>
      </c>
      <c r="V931" s="562">
        <v>0</v>
      </c>
      <c r="W931" s="563">
        <v>38550.47</v>
      </c>
      <c r="X931" s="563">
        <v>0</v>
      </c>
      <c r="Y931" s="563">
        <v>0</v>
      </c>
      <c r="Z931" s="563">
        <v>0</v>
      </c>
      <c r="AA931" s="563">
        <v>0</v>
      </c>
      <c r="AB931" s="563">
        <v>0</v>
      </c>
      <c r="AC931" s="563">
        <v>0</v>
      </c>
      <c r="AD931" s="563"/>
      <c r="AE931" s="563">
        <v>38550.47</v>
      </c>
      <c r="AF931" s="564">
        <v>44995</v>
      </c>
      <c r="AG931" s="564">
        <v>46822</v>
      </c>
      <c r="AH931" s="563">
        <v>38550.47</v>
      </c>
      <c r="AI931" s="565">
        <f t="shared" si="29"/>
        <v>2.0301369863013701</v>
      </c>
      <c r="AJ931" s="565">
        <v>5.0054794520547903</v>
      </c>
      <c r="AK931" s="566">
        <v>7.1294999999999997E-2</v>
      </c>
      <c r="AL931" s="567">
        <f t="shared" si="30"/>
        <v>2.0301369863013701</v>
      </c>
      <c r="AM931" s="567">
        <v>5.0054794520547903</v>
      </c>
      <c r="AN931" s="568">
        <v>7.1294999999999997E-2</v>
      </c>
      <c r="AO931" s="562" t="s">
        <v>977</v>
      </c>
      <c r="AP931" s="562" t="s">
        <v>978</v>
      </c>
    </row>
    <row r="932" spans="1:42" s="562" customFormat="1" ht="12" x14ac:dyDescent="0.25">
      <c r="A932" s="562" t="s">
        <v>2442</v>
      </c>
      <c r="B932" s="562" t="s">
        <v>2443</v>
      </c>
      <c r="C932" s="562">
        <v>1</v>
      </c>
      <c r="D932" s="562" t="s">
        <v>30</v>
      </c>
      <c r="E932" s="562" t="s">
        <v>958</v>
      </c>
      <c r="F932" s="562" t="s">
        <v>959</v>
      </c>
      <c r="G932" s="562" t="s">
        <v>973</v>
      </c>
      <c r="H932" s="562" t="s">
        <v>974</v>
      </c>
      <c r="I932" s="562" t="s">
        <v>975</v>
      </c>
      <c r="J932" s="562" t="s">
        <v>4998</v>
      </c>
      <c r="K932" s="562" t="s">
        <v>976</v>
      </c>
      <c r="L932" s="562" t="s">
        <v>964</v>
      </c>
      <c r="M932" s="562" t="s">
        <v>970</v>
      </c>
      <c r="N932" s="562">
        <v>1</v>
      </c>
      <c r="O932" s="562">
        <v>1</v>
      </c>
      <c r="P932" s="562">
        <v>1</v>
      </c>
      <c r="Q932" s="562">
        <v>1</v>
      </c>
      <c r="R932" s="562">
        <v>1</v>
      </c>
      <c r="S932" s="562">
        <v>1</v>
      </c>
      <c r="T932" s="562">
        <v>0</v>
      </c>
      <c r="U932" s="562">
        <v>0</v>
      </c>
      <c r="V932" s="562">
        <v>0</v>
      </c>
      <c r="W932" s="563">
        <v>96535.05</v>
      </c>
      <c r="X932" s="563">
        <v>0</v>
      </c>
      <c r="Y932" s="563">
        <v>0</v>
      </c>
      <c r="Z932" s="563">
        <v>0</v>
      </c>
      <c r="AA932" s="563">
        <v>0</v>
      </c>
      <c r="AB932" s="563">
        <v>0</v>
      </c>
      <c r="AC932" s="563">
        <v>0</v>
      </c>
      <c r="AD932" s="563"/>
      <c r="AE932" s="563">
        <v>96535.05</v>
      </c>
      <c r="AF932" s="564">
        <v>44995</v>
      </c>
      <c r="AG932" s="564">
        <v>46822</v>
      </c>
      <c r="AH932" s="563">
        <v>96535.05</v>
      </c>
      <c r="AI932" s="565">
        <f t="shared" si="29"/>
        <v>2.0301369863013701</v>
      </c>
      <c r="AJ932" s="565">
        <v>5.0054794520547903</v>
      </c>
      <c r="AK932" s="566">
        <v>7.1294999999999997E-2</v>
      </c>
      <c r="AL932" s="567">
        <f t="shared" si="30"/>
        <v>2.0301369863013701</v>
      </c>
      <c r="AM932" s="567">
        <v>5.0054794520547903</v>
      </c>
      <c r="AN932" s="568">
        <v>7.1294999999999997E-2</v>
      </c>
      <c r="AO932" s="562" t="s">
        <v>977</v>
      </c>
      <c r="AP932" s="562" t="s">
        <v>978</v>
      </c>
    </row>
    <row r="933" spans="1:42" s="562" customFormat="1" ht="12" x14ac:dyDescent="0.25">
      <c r="A933" s="562" t="s">
        <v>2444</v>
      </c>
      <c r="B933" s="562" t="s">
        <v>2445</v>
      </c>
      <c r="C933" s="562">
        <v>1</v>
      </c>
      <c r="D933" s="562" t="s">
        <v>30</v>
      </c>
      <c r="E933" s="562" t="s">
        <v>958</v>
      </c>
      <c r="F933" s="562" t="s">
        <v>959</v>
      </c>
      <c r="G933" s="562" t="s">
        <v>973</v>
      </c>
      <c r="H933" s="562" t="s">
        <v>974</v>
      </c>
      <c r="I933" s="562" t="s">
        <v>975</v>
      </c>
      <c r="J933" s="562" t="s">
        <v>4998</v>
      </c>
      <c r="K933" s="562" t="s">
        <v>976</v>
      </c>
      <c r="L933" s="562" t="s">
        <v>964</v>
      </c>
      <c r="M933" s="562" t="s">
        <v>970</v>
      </c>
      <c r="N933" s="562">
        <v>1</v>
      </c>
      <c r="O933" s="562">
        <v>1</v>
      </c>
      <c r="P933" s="562">
        <v>1</v>
      </c>
      <c r="Q933" s="562">
        <v>1</v>
      </c>
      <c r="R933" s="562">
        <v>1</v>
      </c>
      <c r="S933" s="562">
        <v>1</v>
      </c>
      <c r="T933" s="562">
        <v>0</v>
      </c>
      <c r="U933" s="562">
        <v>0</v>
      </c>
      <c r="V933" s="562">
        <v>0</v>
      </c>
      <c r="W933" s="563">
        <v>3140104.52</v>
      </c>
      <c r="X933" s="563">
        <v>0</v>
      </c>
      <c r="Y933" s="563">
        <v>0</v>
      </c>
      <c r="Z933" s="563">
        <v>0</v>
      </c>
      <c r="AA933" s="563">
        <v>0</v>
      </c>
      <c r="AB933" s="563">
        <v>0</v>
      </c>
      <c r="AC933" s="563">
        <v>0</v>
      </c>
      <c r="AD933" s="563"/>
      <c r="AE933" s="563">
        <v>3140104.52</v>
      </c>
      <c r="AF933" s="564">
        <v>44987</v>
      </c>
      <c r="AG933" s="564">
        <v>46083</v>
      </c>
      <c r="AH933" s="563">
        <v>3140104.52</v>
      </c>
      <c r="AI933" s="565">
        <f t="shared" si="29"/>
        <v>5.4794520547945206E-3</v>
      </c>
      <c r="AJ933" s="565">
        <v>3.0027397260274</v>
      </c>
      <c r="AK933" s="566">
        <v>6.1652999999999999E-2</v>
      </c>
      <c r="AL933" s="567">
        <f t="shared" si="30"/>
        <v>5.4794520547945206E-3</v>
      </c>
      <c r="AM933" s="567">
        <v>3.0027397260274</v>
      </c>
      <c r="AN933" s="568">
        <v>6.1652999999999999E-2</v>
      </c>
      <c r="AO933" s="562" t="s">
        <v>977</v>
      </c>
      <c r="AP933" s="562" t="s">
        <v>978</v>
      </c>
    </row>
    <row r="934" spans="1:42" s="562" customFormat="1" ht="12" x14ac:dyDescent="0.25">
      <c r="A934" s="562" t="s">
        <v>2446</v>
      </c>
      <c r="B934" s="562" t="s">
        <v>2447</v>
      </c>
      <c r="C934" s="562">
        <v>1</v>
      </c>
      <c r="D934" s="562" t="s">
        <v>30</v>
      </c>
      <c r="E934" s="562" t="s">
        <v>958</v>
      </c>
      <c r="F934" s="562" t="s">
        <v>959</v>
      </c>
      <c r="G934" s="562" t="s">
        <v>973</v>
      </c>
      <c r="H934" s="562" t="s">
        <v>974</v>
      </c>
      <c r="I934" s="562" t="s">
        <v>975</v>
      </c>
      <c r="J934" s="562" t="s">
        <v>4998</v>
      </c>
      <c r="K934" s="562" t="s">
        <v>976</v>
      </c>
      <c r="L934" s="562" t="s">
        <v>964</v>
      </c>
      <c r="M934" s="562" t="s">
        <v>970</v>
      </c>
      <c r="N934" s="562">
        <v>1</v>
      </c>
      <c r="O934" s="562">
        <v>1</v>
      </c>
      <c r="P934" s="562">
        <v>1</v>
      </c>
      <c r="Q934" s="562">
        <v>1</v>
      </c>
      <c r="R934" s="562">
        <v>1</v>
      </c>
      <c r="S934" s="562">
        <v>1</v>
      </c>
      <c r="T934" s="562">
        <v>0</v>
      </c>
      <c r="U934" s="562">
        <v>0</v>
      </c>
      <c r="V934" s="562">
        <v>0</v>
      </c>
      <c r="W934" s="563">
        <v>1175140.54</v>
      </c>
      <c r="X934" s="563">
        <v>0</v>
      </c>
      <c r="Y934" s="563">
        <v>0</v>
      </c>
      <c r="Z934" s="563">
        <v>0</v>
      </c>
      <c r="AA934" s="563">
        <v>0</v>
      </c>
      <c r="AB934" s="563">
        <v>0</v>
      </c>
      <c r="AC934" s="563">
        <v>0</v>
      </c>
      <c r="AD934" s="563"/>
      <c r="AE934" s="563">
        <v>1175140.54</v>
      </c>
      <c r="AF934" s="564">
        <v>44995</v>
      </c>
      <c r="AG934" s="564">
        <v>46822</v>
      </c>
      <c r="AH934" s="563">
        <v>1175140.54</v>
      </c>
      <c r="AI934" s="565">
        <f t="shared" si="29"/>
        <v>2.0301369863013701</v>
      </c>
      <c r="AJ934" s="565">
        <v>5.0054794520547903</v>
      </c>
      <c r="AK934" s="566">
        <v>7.1294999999999997E-2</v>
      </c>
      <c r="AL934" s="567">
        <f t="shared" si="30"/>
        <v>2.0301369863013701</v>
      </c>
      <c r="AM934" s="567">
        <v>5.0054794520547903</v>
      </c>
      <c r="AN934" s="568">
        <v>7.1294999999999997E-2</v>
      </c>
      <c r="AO934" s="562" t="s">
        <v>977</v>
      </c>
      <c r="AP934" s="562" t="s">
        <v>978</v>
      </c>
    </row>
    <row r="935" spans="1:42" s="562" customFormat="1" ht="12" x14ac:dyDescent="0.25">
      <c r="A935" s="562" t="s">
        <v>2448</v>
      </c>
      <c r="B935" s="562" t="s">
        <v>2449</v>
      </c>
      <c r="C935" s="562">
        <v>1</v>
      </c>
      <c r="D935" s="562" t="s">
        <v>30</v>
      </c>
      <c r="E935" s="562" t="s">
        <v>958</v>
      </c>
      <c r="F935" s="562" t="s">
        <v>959</v>
      </c>
      <c r="G935" s="562" t="s">
        <v>973</v>
      </c>
      <c r="H935" s="562" t="s">
        <v>974</v>
      </c>
      <c r="I935" s="562" t="s">
        <v>975</v>
      </c>
      <c r="J935" s="562" t="s">
        <v>4998</v>
      </c>
      <c r="K935" s="562" t="s">
        <v>976</v>
      </c>
      <c r="L935" s="562" t="s">
        <v>964</v>
      </c>
      <c r="M935" s="562" t="s">
        <v>970</v>
      </c>
      <c r="N935" s="562">
        <v>1</v>
      </c>
      <c r="O935" s="562">
        <v>1</v>
      </c>
      <c r="P935" s="562">
        <v>1</v>
      </c>
      <c r="Q935" s="562">
        <v>1</v>
      </c>
      <c r="R935" s="562">
        <v>1</v>
      </c>
      <c r="S935" s="562">
        <v>1</v>
      </c>
      <c r="T935" s="562">
        <v>0</v>
      </c>
      <c r="U935" s="562">
        <v>0</v>
      </c>
      <c r="V935" s="562">
        <v>0</v>
      </c>
      <c r="W935" s="563">
        <v>1198376.95</v>
      </c>
      <c r="X935" s="563">
        <v>0</v>
      </c>
      <c r="Y935" s="563">
        <v>0</v>
      </c>
      <c r="Z935" s="563">
        <v>0</v>
      </c>
      <c r="AA935" s="563">
        <v>0</v>
      </c>
      <c r="AB935" s="563">
        <v>0</v>
      </c>
      <c r="AC935" s="563">
        <v>0</v>
      </c>
      <c r="AD935" s="563"/>
      <c r="AE935" s="563">
        <v>1198376.95</v>
      </c>
      <c r="AF935" s="564">
        <v>44987</v>
      </c>
      <c r="AG935" s="564">
        <v>46083</v>
      </c>
      <c r="AH935" s="563">
        <v>1198376.95</v>
      </c>
      <c r="AI935" s="565">
        <f t="shared" si="29"/>
        <v>5.4794520547945206E-3</v>
      </c>
      <c r="AJ935" s="565">
        <v>3.0027397260274</v>
      </c>
      <c r="AK935" s="566">
        <v>6.1652999999999999E-2</v>
      </c>
      <c r="AL935" s="567">
        <f t="shared" si="30"/>
        <v>5.4794520547945206E-3</v>
      </c>
      <c r="AM935" s="567">
        <v>3.0027397260274</v>
      </c>
      <c r="AN935" s="568">
        <v>6.1652999999999999E-2</v>
      </c>
      <c r="AO935" s="562" t="s">
        <v>977</v>
      </c>
      <c r="AP935" s="562" t="s">
        <v>978</v>
      </c>
    </row>
    <row r="936" spans="1:42" s="562" customFormat="1" ht="12" x14ac:dyDescent="0.25">
      <c r="A936" s="562" t="s">
        <v>2450</v>
      </c>
      <c r="B936" s="562" t="s">
        <v>2451</v>
      </c>
      <c r="C936" s="562">
        <v>1</v>
      </c>
      <c r="D936" s="562" t="s">
        <v>30</v>
      </c>
      <c r="E936" s="562" t="s">
        <v>958</v>
      </c>
      <c r="F936" s="562" t="s">
        <v>959</v>
      </c>
      <c r="G936" s="562" t="s">
        <v>1727</v>
      </c>
      <c r="H936" s="562" t="s">
        <v>1660</v>
      </c>
      <c r="I936" s="562" t="s">
        <v>1661</v>
      </c>
      <c r="J936" s="562" t="s">
        <v>1662</v>
      </c>
      <c r="K936" s="562" t="s">
        <v>163</v>
      </c>
      <c r="L936" s="562" t="s">
        <v>964</v>
      </c>
      <c r="M936" s="562" t="s">
        <v>970</v>
      </c>
      <c r="N936" s="562">
        <v>1</v>
      </c>
      <c r="O936" s="562">
        <v>1</v>
      </c>
      <c r="P936" s="562">
        <v>1</v>
      </c>
      <c r="Q936" s="562">
        <v>0</v>
      </c>
      <c r="R936" s="562">
        <v>0</v>
      </c>
      <c r="S936" s="562">
        <v>1</v>
      </c>
      <c r="T936" s="562">
        <v>1</v>
      </c>
      <c r="U936" s="562">
        <v>1</v>
      </c>
      <c r="V936" s="562">
        <v>0</v>
      </c>
      <c r="W936" s="563">
        <v>40099383.560000002</v>
      </c>
      <c r="X936" s="563">
        <v>0</v>
      </c>
      <c r="Y936" s="563">
        <v>0</v>
      </c>
      <c r="Z936" s="563">
        <v>0</v>
      </c>
      <c r="AA936" s="563">
        <v>0</v>
      </c>
      <c r="AB936" s="563">
        <v>0</v>
      </c>
      <c r="AC936" s="563">
        <v>0</v>
      </c>
      <c r="AD936" s="563"/>
      <c r="AE936" s="563">
        <v>40099383.560000002</v>
      </c>
      <c r="AF936" s="564">
        <v>44987</v>
      </c>
      <c r="AG936" s="564">
        <v>46083</v>
      </c>
      <c r="AH936" s="563">
        <v>40099383.560000002</v>
      </c>
      <c r="AI936" s="565">
        <f t="shared" si="29"/>
        <v>5.4794520547945206E-3</v>
      </c>
      <c r="AJ936" s="565">
        <v>3.0027397260274</v>
      </c>
      <c r="AK936" s="566">
        <v>6.1652999999999999E-2</v>
      </c>
      <c r="AL936" s="567">
        <f t="shared" si="30"/>
        <v>5.4794520547945206E-3</v>
      </c>
      <c r="AM936" s="567">
        <v>3.0027397260274</v>
      </c>
      <c r="AN936" s="568">
        <v>6.1652999999999999E-2</v>
      </c>
      <c r="AO936" s="562" t="s">
        <v>977</v>
      </c>
      <c r="AP936" s="562" t="s">
        <v>978</v>
      </c>
    </row>
    <row r="937" spans="1:42" s="562" customFormat="1" ht="12" x14ac:dyDescent="0.25">
      <c r="A937" s="562" t="s">
        <v>2452</v>
      </c>
      <c r="B937" s="562" t="s">
        <v>2453</v>
      </c>
      <c r="C937" s="562">
        <v>1</v>
      </c>
      <c r="D937" s="562" t="s">
        <v>30</v>
      </c>
      <c r="E937" s="562" t="s">
        <v>958</v>
      </c>
      <c r="F937" s="562" t="s">
        <v>959</v>
      </c>
      <c r="G937" s="562" t="s">
        <v>1727</v>
      </c>
      <c r="H937" s="562" t="s">
        <v>1660</v>
      </c>
      <c r="I937" s="562" t="s">
        <v>1661</v>
      </c>
      <c r="J937" s="562" t="s">
        <v>1662</v>
      </c>
      <c r="K937" s="562" t="s">
        <v>163</v>
      </c>
      <c r="L937" s="562" t="s">
        <v>964</v>
      </c>
      <c r="M937" s="562" t="s">
        <v>970</v>
      </c>
      <c r="N937" s="562">
        <v>1</v>
      </c>
      <c r="O937" s="562">
        <v>1</v>
      </c>
      <c r="P937" s="562">
        <v>1</v>
      </c>
      <c r="Q937" s="562">
        <v>0</v>
      </c>
      <c r="R937" s="562">
        <v>0</v>
      </c>
      <c r="S937" s="562">
        <v>1</v>
      </c>
      <c r="T937" s="562">
        <v>1</v>
      </c>
      <c r="U937" s="562">
        <v>1</v>
      </c>
      <c r="V937" s="562">
        <v>0</v>
      </c>
      <c r="W937" s="563">
        <v>40135838.530000001</v>
      </c>
      <c r="X937" s="563">
        <v>0</v>
      </c>
      <c r="Y937" s="563">
        <v>0</v>
      </c>
      <c r="Z937" s="563">
        <v>0</v>
      </c>
      <c r="AA937" s="563">
        <v>0</v>
      </c>
      <c r="AB937" s="563">
        <v>0</v>
      </c>
      <c r="AC937" s="563">
        <v>0</v>
      </c>
      <c r="AD937" s="563"/>
      <c r="AE937" s="563">
        <v>40135838.530000001</v>
      </c>
      <c r="AF937" s="564">
        <v>44995</v>
      </c>
      <c r="AG937" s="564">
        <v>46822</v>
      </c>
      <c r="AH937" s="563">
        <v>40135838.530000001</v>
      </c>
      <c r="AI937" s="565">
        <f t="shared" si="29"/>
        <v>2.0301369863013701</v>
      </c>
      <c r="AJ937" s="565">
        <v>5.0054794520547903</v>
      </c>
      <c r="AK937" s="566">
        <v>7.1294999999999997E-2</v>
      </c>
      <c r="AL937" s="567">
        <f t="shared" si="30"/>
        <v>2.0301369863013701</v>
      </c>
      <c r="AM937" s="567">
        <v>5.0054794520547903</v>
      </c>
      <c r="AN937" s="568">
        <v>7.1294999999999997E-2</v>
      </c>
      <c r="AO937" s="562" t="s">
        <v>977</v>
      </c>
      <c r="AP937" s="562" t="s">
        <v>978</v>
      </c>
    </row>
    <row r="938" spans="1:42" s="562" customFormat="1" ht="12" x14ac:dyDescent="0.25">
      <c r="A938" s="562" t="s">
        <v>2454</v>
      </c>
      <c r="B938" s="562" t="s">
        <v>2455</v>
      </c>
      <c r="C938" s="562">
        <v>1</v>
      </c>
      <c r="D938" s="562" t="s">
        <v>30</v>
      </c>
      <c r="E938" s="562" t="s">
        <v>958</v>
      </c>
      <c r="F938" s="562" t="s">
        <v>959</v>
      </c>
      <c r="G938" s="562" t="s">
        <v>1727</v>
      </c>
      <c r="H938" s="562" t="s">
        <v>1660</v>
      </c>
      <c r="I938" s="562" t="s">
        <v>1661</v>
      </c>
      <c r="J938" s="562" t="s">
        <v>1662</v>
      </c>
      <c r="K938" s="562" t="s">
        <v>163</v>
      </c>
      <c r="L938" s="562" t="s">
        <v>964</v>
      </c>
      <c r="M938" s="562" t="s">
        <v>970</v>
      </c>
      <c r="N938" s="562">
        <v>1</v>
      </c>
      <c r="O938" s="562">
        <v>1</v>
      </c>
      <c r="P938" s="562">
        <v>1</v>
      </c>
      <c r="Q938" s="562">
        <v>0</v>
      </c>
      <c r="R938" s="562">
        <v>0</v>
      </c>
      <c r="S938" s="562">
        <v>1</v>
      </c>
      <c r="T938" s="562">
        <v>1</v>
      </c>
      <c r="U938" s="562">
        <v>1</v>
      </c>
      <c r="V938" s="562">
        <v>0</v>
      </c>
      <c r="W938" s="563">
        <v>31120469.350000001</v>
      </c>
      <c r="X938" s="563">
        <v>0</v>
      </c>
      <c r="Y938" s="563">
        <v>0</v>
      </c>
      <c r="Z938" s="563">
        <v>1217790.6499999999</v>
      </c>
      <c r="AA938" s="563">
        <v>0</v>
      </c>
      <c r="AB938" s="563">
        <v>0</v>
      </c>
      <c r="AC938" s="563">
        <v>0</v>
      </c>
      <c r="AD938" s="563"/>
      <c r="AE938" s="563">
        <v>31120469.350000001</v>
      </c>
      <c r="AF938" s="564">
        <v>44984</v>
      </c>
      <c r="AG938" s="564">
        <v>48637</v>
      </c>
      <c r="AH938" s="563">
        <v>31120469.350000001</v>
      </c>
      <c r="AI938" s="565">
        <f t="shared" si="29"/>
        <v>7.0027397260273974</v>
      </c>
      <c r="AJ938" s="565">
        <v>10.0082191780822</v>
      </c>
      <c r="AK938" s="566">
        <v>7.8262999999999999E-2</v>
      </c>
      <c r="AL938" s="567">
        <f t="shared" si="30"/>
        <v>7.0027397260273974</v>
      </c>
      <c r="AM938" s="567">
        <v>10.0082191780822</v>
      </c>
      <c r="AN938" s="568">
        <v>7.8262999999999999E-2</v>
      </c>
      <c r="AO938" s="562" t="s">
        <v>977</v>
      </c>
      <c r="AP938" s="562" t="s">
        <v>978</v>
      </c>
    </row>
    <row r="939" spans="1:42" s="562" customFormat="1" ht="12" x14ac:dyDescent="0.25">
      <c r="A939" s="562" t="s">
        <v>2456</v>
      </c>
      <c r="B939" s="562" t="s">
        <v>2457</v>
      </c>
      <c r="C939" s="562">
        <v>1</v>
      </c>
      <c r="D939" s="562" t="s">
        <v>30</v>
      </c>
      <c r="E939" s="562" t="s">
        <v>958</v>
      </c>
      <c r="F939" s="562" t="s">
        <v>959</v>
      </c>
      <c r="G939" s="562" t="s">
        <v>973</v>
      </c>
      <c r="H939" s="562" t="s">
        <v>974</v>
      </c>
      <c r="I939" s="562" t="s">
        <v>975</v>
      </c>
      <c r="J939" s="562" t="s">
        <v>4998</v>
      </c>
      <c r="K939" s="562" t="s">
        <v>976</v>
      </c>
      <c r="L939" s="562" t="s">
        <v>964</v>
      </c>
      <c r="M939" s="562" t="s">
        <v>970</v>
      </c>
      <c r="N939" s="562">
        <v>1</v>
      </c>
      <c r="O939" s="562">
        <v>1</v>
      </c>
      <c r="P939" s="562">
        <v>1</v>
      </c>
      <c r="Q939" s="562">
        <v>1</v>
      </c>
      <c r="R939" s="562">
        <v>1</v>
      </c>
      <c r="S939" s="562">
        <v>1</v>
      </c>
      <c r="T939" s="562">
        <v>0</v>
      </c>
      <c r="U939" s="562">
        <v>0</v>
      </c>
      <c r="V939" s="562">
        <v>0</v>
      </c>
      <c r="W939" s="563">
        <v>11802650.619999999</v>
      </c>
      <c r="X939" s="563">
        <v>0</v>
      </c>
      <c r="Y939" s="563">
        <v>0</v>
      </c>
      <c r="Z939" s="563">
        <v>0</v>
      </c>
      <c r="AA939" s="563">
        <v>0</v>
      </c>
      <c r="AB939" s="563">
        <v>0</v>
      </c>
      <c r="AC939" s="563">
        <v>0</v>
      </c>
      <c r="AD939" s="563"/>
      <c r="AE939" s="563">
        <v>11802650.619999999</v>
      </c>
      <c r="AF939" s="564">
        <v>44987</v>
      </c>
      <c r="AG939" s="564">
        <v>46083</v>
      </c>
      <c r="AH939" s="563">
        <v>11802650.619999999</v>
      </c>
      <c r="AI939" s="565">
        <f t="shared" si="29"/>
        <v>5.4794520547945206E-3</v>
      </c>
      <c r="AJ939" s="565">
        <v>3.0027397260274</v>
      </c>
      <c r="AK939" s="566">
        <v>6.1652999999999999E-2</v>
      </c>
      <c r="AL939" s="567">
        <f t="shared" si="30"/>
        <v>5.4794520547945206E-3</v>
      </c>
      <c r="AM939" s="567">
        <v>3.0027397260274</v>
      </c>
      <c r="AN939" s="568">
        <v>6.1652999999999999E-2</v>
      </c>
      <c r="AO939" s="562" t="s">
        <v>977</v>
      </c>
      <c r="AP939" s="562" t="s">
        <v>978</v>
      </c>
    </row>
    <row r="940" spans="1:42" s="562" customFormat="1" ht="12" x14ac:dyDescent="0.25">
      <c r="A940" s="562" t="s">
        <v>2458</v>
      </c>
      <c r="B940" s="562" t="s">
        <v>2459</v>
      </c>
      <c r="C940" s="562">
        <v>3</v>
      </c>
      <c r="D940" s="562" t="s">
        <v>30</v>
      </c>
      <c r="E940" s="562" t="s">
        <v>958</v>
      </c>
      <c r="F940" s="562" t="s">
        <v>959</v>
      </c>
      <c r="G940" s="562" t="s">
        <v>1207</v>
      </c>
      <c r="H940" s="562" t="s">
        <v>974</v>
      </c>
      <c r="I940" s="562" t="s">
        <v>1208</v>
      </c>
      <c r="J940" s="562" t="s">
        <v>4998</v>
      </c>
      <c r="K940" s="562" t="s">
        <v>1209</v>
      </c>
      <c r="L940" s="562" t="s">
        <v>964</v>
      </c>
      <c r="M940" s="562" t="s">
        <v>970</v>
      </c>
      <c r="N940" s="562">
        <v>1</v>
      </c>
      <c r="O940" s="562">
        <v>1</v>
      </c>
      <c r="P940" s="562">
        <v>1</v>
      </c>
      <c r="Q940" s="562">
        <v>1</v>
      </c>
      <c r="R940" s="562">
        <v>1</v>
      </c>
      <c r="S940" s="562">
        <v>1</v>
      </c>
      <c r="T940" s="562">
        <v>0</v>
      </c>
      <c r="U940" s="562">
        <v>0</v>
      </c>
      <c r="V940" s="562">
        <v>0</v>
      </c>
      <c r="W940" s="563">
        <v>1490045</v>
      </c>
      <c r="X940" s="563">
        <v>0</v>
      </c>
      <c r="Y940" s="563">
        <v>0</v>
      </c>
      <c r="Z940" s="563">
        <v>5339.33</v>
      </c>
      <c r="AA940" s="563">
        <v>0</v>
      </c>
      <c r="AB940" s="563">
        <v>0</v>
      </c>
      <c r="AC940" s="563">
        <v>0</v>
      </c>
      <c r="AD940" s="563"/>
      <c r="AE940" s="563">
        <v>1490045</v>
      </c>
      <c r="AF940" s="564">
        <v>45217</v>
      </c>
      <c r="AG940" s="564">
        <v>46313</v>
      </c>
      <c r="AH940" s="563">
        <v>1490045</v>
      </c>
      <c r="AI940" s="565">
        <f t="shared" si="29"/>
        <v>0.63561643835616444</v>
      </c>
      <c r="AJ940" s="565">
        <v>3.0027397260274</v>
      </c>
      <c r="AK940" s="566">
        <v>4.2999999999999997E-2</v>
      </c>
      <c r="AL940" s="567">
        <f t="shared" si="30"/>
        <v>0.63561643835616444</v>
      </c>
      <c r="AM940" s="567">
        <v>3.0027397260274</v>
      </c>
      <c r="AN940" s="568">
        <v>4.2999999999999997E-2</v>
      </c>
      <c r="AO940" s="562" t="s">
        <v>977</v>
      </c>
      <c r="AP940" s="562" t="s">
        <v>978</v>
      </c>
    </row>
    <row r="941" spans="1:42" s="562" customFormat="1" ht="12" x14ac:dyDescent="0.25">
      <c r="A941" s="562" t="s">
        <v>2460</v>
      </c>
      <c r="B941" s="562" t="s">
        <v>2459</v>
      </c>
      <c r="C941" s="562">
        <v>4</v>
      </c>
      <c r="D941" s="562" t="s">
        <v>30</v>
      </c>
      <c r="E941" s="562" t="s">
        <v>958</v>
      </c>
      <c r="F941" s="562" t="s">
        <v>959</v>
      </c>
      <c r="G941" s="562" t="s">
        <v>1207</v>
      </c>
      <c r="H941" s="562" t="s">
        <v>974</v>
      </c>
      <c r="I941" s="562" t="s">
        <v>1208</v>
      </c>
      <c r="J941" s="562" t="s">
        <v>4998</v>
      </c>
      <c r="K941" s="562" t="s">
        <v>1209</v>
      </c>
      <c r="L941" s="562" t="s">
        <v>964</v>
      </c>
      <c r="M941" s="562" t="s">
        <v>970</v>
      </c>
      <c r="N941" s="562">
        <v>1</v>
      </c>
      <c r="O941" s="562">
        <v>1</v>
      </c>
      <c r="P941" s="562">
        <v>1</v>
      </c>
      <c r="Q941" s="562">
        <v>1</v>
      </c>
      <c r="R941" s="562">
        <v>1</v>
      </c>
      <c r="S941" s="562">
        <v>1</v>
      </c>
      <c r="T941" s="562">
        <v>0</v>
      </c>
      <c r="U941" s="562">
        <v>0</v>
      </c>
      <c r="V941" s="562">
        <v>0</v>
      </c>
      <c r="W941" s="563">
        <v>3559912.5</v>
      </c>
      <c r="X941" s="563">
        <v>0</v>
      </c>
      <c r="Y941" s="563">
        <v>0</v>
      </c>
      <c r="Z941" s="563">
        <v>13972.66</v>
      </c>
      <c r="AA941" s="563">
        <v>0</v>
      </c>
      <c r="AB941" s="563">
        <v>0</v>
      </c>
      <c r="AC941" s="563">
        <v>0</v>
      </c>
      <c r="AD941" s="563"/>
      <c r="AE941" s="563">
        <v>3559912.5</v>
      </c>
      <c r="AF941" s="564">
        <v>45217</v>
      </c>
      <c r="AG941" s="564">
        <v>46678</v>
      </c>
      <c r="AH941" s="563">
        <v>3559912.5</v>
      </c>
      <c r="AI941" s="565">
        <f t="shared" si="29"/>
        <v>1.6356164383561644</v>
      </c>
      <c r="AJ941" s="565">
        <v>4.0027397260274</v>
      </c>
      <c r="AK941" s="566">
        <v>4.7100000000000003E-2</v>
      </c>
      <c r="AL941" s="567">
        <f t="shared" si="30"/>
        <v>1.6356164383561644</v>
      </c>
      <c r="AM941" s="567">
        <v>4.0027397260274</v>
      </c>
      <c r="AN941" s="568">
        <v>4.7100000000000003E-2</v>
      </c>
      <c r="AO941" s="562" t="s">
        <v>977</v>
      </c>
      <c r="AP941" s="562" t="s">
        <v>978</v>
      </c>
    </row>
    <row r="942" spans="1:42" s="562" customFormat="1" ht="12" x14ac:dyDescent="0.25">
      <c r="A942" s="562" t="s">
        <v>2461</v>
      </c>
      <c r="B942" s="562" t="s">
        <v>2459</v>
      </c>
      <c r="C942" s="562">
        <v>5</v>
      </c>
      <c r="D942" s="562" t="s">
        <v>30</v>
      </c>
      <c r="E942" s="562" t="s">
        <v>958</v>
      </c>
      <c r="F942" s="562" t="s">
        <v>959</v>
      </c>
      <c r="G942" s="562" t="s">
        <v>1207</v>
      </c>
      <c r="H942" s="562" t="s">
        <v>974</v>
      </c>
      <c r="I942" s="562" t="s">
        <v>1208</v>
      </c>
      <c r="J942" s="562" t="s">
        <v>4998</v>
      </c>
      <c r="K942" s="562" t="s">
        <v>1209</v>
      </c>
      <c r="L942" s="562" t="s">
        <v>964</v>
      </c>
      <c r="M942" s="562" t="s">
        <v>970</v>
      </c>
      <c r="N942" s="562">
        <v>1</v>
      </c>
      <c r="O942" s="562">
        <v>1</v>
      </c>
      <c r="P942" s="562">
        <v>1</v>
      </c>
      <c r="Q942" s="562">
        <v>1</v>
      </c>
      <c r="R942" s="562">
        <v>1</v>
      </c>
      <c r="S942" s="562">
        <v>1</v>
      </c>
      <c r="T942" s="562">
        <v>0</v>
      </c>
      <c r="U942" s="562">
        <v>0</v>
      </c>
      <c r="V942" s="562">
        <v>0</v>
      </c>
      <c r="W942" s="563">
        <v>2931120</v>
      </c>
      <c r="X942" s="563">
        <v>0</v>
      </c>
      <c r="Y942" s="563">
        <v>0</v>
      </c>
      <c r="Z942" s="563">
        <v>12383.98</v>
      </c>
      <c r="AA942" s="563">
        <v>0</v>
      </c>
      <c r="AB942" s="563">
        <v>0</v>
      </c>
      <c r="AC942" s="563">
        <v>0</v>
      </c>
      <c r="AD942" s="563"/>
      <c r="AE942" s="563">
        <v>2931120</v>
      </c>
      <c r="AF942" s="564">
        <v>45217</v>
      </c>
      <c r="AG942" s="564">
        <v>47044</v>
      </c>
      <c r="AH942" s="563">
        <v>2931120</v>
      </c>
      <c r="AI942" s="565">
        <f t="shared" si="29"/>
        <v>2.6383561643835618</v>
      </c>
      <c r="AJ942" s="565">
        <v>5.0054794520547903</v>
      </c>
      <c r="AK942" s="566">
        <v>5.0700000000000002E-2</v>
      </c>
      <c r="AL942" s="567">
        <f t="shared" si="30"/>
        <v>2.6383561643835618</v>
      </c>
      <c r="AM942" s="567">
        <v>5.0054794520547903</v>
      </c>
      <c r="AN942" s="568">
        <v>5.0700000000000002E-2</v>
      </c>
      <c r="AO942" s="562" t="s">
        <v>977</v>
      </c>
      <c r="AP942" s="562" t="s">
        <v>978</v>
      </c>
    </row>
    <row r="943" spans="1:42" s="562" customFormat="1" ht="12" x14ac:dyDescent="0.25">
      <c r="A943" s="562" t="s">
        <v>2462</v>
      </c>
      <c r="B943" s="562" t="s">
        <v>2459</v>
      </c>
      <c r="C943" s="562">
        <v>6</v>
      </c>
      <c r="D943" s="562" t="s">
        <v>30</v>
      </c>
      <c r="E943" s="562" t="s">
        <v>958</v>
      </c>
      <c r="F943" s="562" t="s">
        <v>959</v>
      </c>
      <c r="G943" s="562" t="s">
        <v>1207</v>
      </c>
      <c r="H943" s="562" t="s">
        <v>974</v>
      </c>
      <c r="I943" s="562" t="s">
        <v>1208</v>
      </c>
      <c r="J943" s="562" t="s">
        <v>4998</v>
      </c>
      <c r="K943" s="562" t="s">
        <v>1209</v>
      </c>
      <c r="L943" s="562" t="s">
        <v>964</v>
      </c>
      <c r="M943" s="562" t="s">
        <v>970</v>
      </c>
      <c r="N943" s="562">
        <v>1</v>
      </c>
      <c r="O943" s="562">
        <v>1</v>
      </c>
      <c r="P943" s="562">
        <v>1</v>
      </c>
      <c r="Q943" s="562">
        <v>1</v>
      </c>
      <c r="R943" s="562">
        <v>1</v>
      </c>
      <c r="S943" s="562">
        <v>1</v>
      </c>
      <c r="T943" s="562">
        <v>0</v>
      </c>
      <c r="U943" s="562">
        <v>0</v>
      </c>
      <c r="V943" s="562">
        <v>0</v>
      </c>
      <c r="W943" s="563">
        <v>19389465</v>
      </c>
      <c r="X943" s="563">
        <v>0</v>
      </c>
      <c r="Y943" s="563">
        <v>0</v>
      </c>
      <c r="Z943" s="563">
        <v>86606.28</v>
      </c>
      <c r="AA943" s="563">
        <v>0</v>
      </c>
      <c r="AB943" s="563">
        <v>0</v>
      </c>
      <c r="AC943" s="563">
        <v>0</v>
      </c>
      <c r="AD943" s="563"/>
      <c r="AE943" s="563">
        <v>19389465</v>
      </c>
      <c r="AF943" s="564">
        <v>45217</v>
      </c>
      <c r="AG943" s="564">
        <v>47409</v>
      </c>
      <c r="AH943" s="563">
        <v>19389465</v>
      </c>
      <c r="AI943" s="565">
        <f t="shared" si="29"/>
        <v>3.6383561643835618</v>
      </c>
      <c r="AJ943" s="565">
        <v>6.0054794520547903</v>
      </c>
      <c r="AK943" s="566">
        <v>5.3600000000000002E-2</v>
      </c>
      <c r="AL943" s="567">
        <f t="shared" si="30"/>
        <v>3.6383561643835618</v>
      </c>
      <c r="AM943" s="567">
        <v>6.0054794520547903</v>
      </c>
      <c r="AN943" s="568">
        <v>5.3600000000000002E-2</v>
      </c>
      <c r="AO943" s="562" t="s">
        <v>977</v>
      </c>
      <c r="AP943" s="562" t="s">
        <v>978</v>
      </c>
    </row>
    <row r="944" spans="1:42" s="562" customFormat="1" ht="12" x14ac:dyDescent="0.25">
      <c r="A944" s="562" t="s">
        <v>2463</v>
      </c>
      <c r="B944" s="562" t="s">
        <v>2459</v>
      </c>
      <c r="C944" s="562">
        <v>7</v>
      </c>
      <c r="D944" s="562" t="s">
        <v>30</v>
      </c>
      <c r="E944" s="562" t="s">
        <v>958</v>
      </c>
      <c r="F944" s="562" t="s">
        <v>959</v>
      </c>
      <c r="G944" s="562" t="s">
        <v>1207</v>
      </c>
      <c r="H944" s="562" t="s">
        <v>974</v>
      </c>
      <c r="I944" s="562" t="s">
        <v>1208</v>
      </c>
      <c r="J944" s="562" t="s">
        <v>4998</v>
      </c>
      <c r="K944" s="562" t="s">
        <v>1209</v>
      </c>
      <c r="L944" s="562" t="s">
        <v>964</v>
      </c>
      <c r="M944" s="562" t="s">
        <v>970</v>
      </c>
      <c r="N944" s="562">
        <v>1</v>
      </c>
      <c r="O944" s="562">
        <v>1</v>
      </c>
      <c r="P944" s="562">
        <v>1</v>
      </c>
      <c r="Q944" s="562">
        <v>1</v>
      </c>
      <c r="R944" s="562">
        <v>1</v>
      </c>
      <c r="S944" s="562">
        <v>1</v>
      </c>
      <c r="T944" s="562">
        <v>0</v>
      </c>
      <c r="U944" s="562">
        <v>0</v>
      </c>
      <c r="V944" s="562">
        <v>0</v>
      </c>
      <c r="W944" s="563">
        <v>636315</v>
      </c>
      <c r="X944" s="563">
        <v>0</v>
      </c>
      <c r="Y944" s="563">
        <v>0</v>
      </c>
      <c r="Z944" s="563">
        <v>2990.68</v>
      </c>
      <c r="AA944" s="563">
        <v>0</v>
      </c>
      <c r="AB944" s="563">
        <v>0</v>
      </c>
      <c r="AC944" s="563">
        <v>0</v>
      </c>
      <c r="AD944" s="563"/>
      <c r="AE944" s="563">
        <v>636315</v>
      </c>
      <c r="AF944" s="564">
        <v>45217</v>
      </c>
      <c r="AG944" s="564">
        <v>47774</v>
      </c>
      <c r="AH944" s="563">
        <v>636315</v>
      </c>
      <c r="AI944" s="565">
        <f t="shared" si="29"/>
        <v>4.6383561643835618</v>
      </c>
      <c r="AJ944" s="565">
        <v>7.0054794520547903</v>
      </c>
      <c r="AK944" s="566">
        <v>5.6399999999999999E-2</v>
      </c>
      <c r="AL944" s="567">
        <f t="shared" si="30"/>
        <v>4.6383561643835618</v>
      </c>
      <c r="AM944" s="567">
        <v>7.0054794520547903</v>
      </c>
      <c r="AN944" s="568">
        <v>5.6399999999999999E-2</v>
      </c>
      <c r="AO944" s="562" t="s">
        <v>977</v>
      </c>
      <c r="AP944" s="562" t="s">
        <v>978</v>
      </c>
    </row>
    <row r="945" spans="1:42" s="562" customFormat="1" ht="12" x14ac:dyDescent="0.25">
      <c r="A945" s="562" t="s">
        <v>2464</v>
      </c>
      <c r="B945" s="562" t="s">
        <v>2459</v>
      </c>
      <c r="C945" s="562">
        <v>8</v>
      </c>
      <c r="D945" s="562" t="s">
        <v>30</v>
      </c>
      <c r="E945" s="562" t="s">
        <v>958</v>
      </c>
      <c r="F945" s="562" t="s">
        <v>959</v>
      </c>
      <c r="G945" s="562" t="s">
        <v>1207</v>
      </c>
      <c r="H945" s="562" t="s">
        <v>974</v>
      </c>
      <c r="I945" s="562" t="s">
        <v>1208</v>
      </c>
      <c r="J945" s="562" t="s">
        <v>4998</v>
      </c>
      <c r="K945" s="562" t="s">
        <v>1209</v>
      </c>
      <c r="L945" s="562" t="s">
        <v>964</v>
      </c>
      <c r="M945" s="562" t="s">
        <v>970</v>
      </c>
      <c r="N945" s="562">
        <v>1</v>
      </c>
      <c r="O945" s="562">
        <v>1</v>
      </c>
      <c r="P945" s="562">
        <v>1</v>
      </c>
      <c r="Q945" s="562">
        <v>1</v>
      </c>
      <c r="R945" s="562">
        <v>1</v>
      </c>
      <c r="S945" s="562">
        <v>1</v>
      </c>
      <c r="T945" s="562">
        <v>0</v>
      </c>
      <c r="U945" s="562">
        <v>0</v>
      </c>
      <c r="V945" s="562">
        <v>0</v>
      </c>
      <c r="W945" s="563">
        <v>101037.5</v>
      </c>
      <c r="X945" s="563">
        <v>0</v>
      </c>
      <c r="Y945" s="563">
        <v>0</v>
      </c>
      <c r="Z945" s="563">
        <v>499.29</v>
      </c>
      <c r="AA945" s="563">
        <v>0</v>
      </c>
      <c r="AB945" s="563">
        <v>0</v>
      </c>
      <c r="AC945" s="563">
        <v>0</v>
      </c>
      <c r="AD945" s="563"/>
      <c r="AE945" s="563">
        <v>101037.5</v>
      </c>
      <c r="AF945" s="564">
        <v>45217</v>
      </c>
      <c r="AG945" s="564">
        <v>48139</v>
      </c>
      <c r="AH945" s="563">
        <v>101037.5</v>
      </c>
      <c r="AI945" s="565">
        <f t="shared" si="29"/>
        <v>5.6383561643835618</v>
      </c>
      <c r="AJ945" s="565">
        <v>8.0054794520547894</v>
      </c>
      <c r="AK945" s="566">
        <v>5.9299999999999999E-2</v>
      </c>
      <c r="AL945" s="567">
        <f t="shared" si="30"/>
        <v>5.6383561643835618</v>
      </c>
      <c r="AM945" s="567">
        <v>8.0054794520547894</v>
      </c>
      <c r="AN945" s="568">
        <v>5.9299999999999999E-2</v>
      </c>
      <c r="AO945" s="562" t="s">
        <v>977</v>
      </c>
      <c r="AP945" s="562" t="s">
        <v>978</v>
      </c>
    </row>
    <row r="946" spans="1:42" s="562" customFormat="1" ht="12" x14ac:dyDescent="0.25">
      <c r="A946" s="562" t="s">
        <v>2465</v>
      </c>
      <c r="B946" s="562" t="s">
        <v>2459</v>
      </c>
      <c r="C946" s="562">
        <v>9</v>
      </c>
      <c r="D946" s="562" t="s">
        <v>30</v>
      </c>
      <c r="E946" s="562" t="s">
        <v>958</v>
      </c>
      <c r="F946" s="562" t="s">
        <v>959</v>
      </c>
      <c r="G946" s="562" t="s">
        <v>1207</v>
      </c>
      <c r="H946" s="562" t="s">
        <v>974</v>
      </c>
      <c r="I946" s="562" t="s">
        <v>1208</v>
      </c>
      <c r="J946" s="562" t="s">
        <v>4998</v>
      </c>
      <c r="K946" s="562" t="s">
        <v>1209</v>
      </c>
      <c r="L946" s="562" t="s">
        <v>964</v>
      </c>
      <c r="M946" s="562" t="s">
        <v>970</v>
      </c>
      <c r="N946" s="562">
        <v>1</v>
      </c>
      <c r="O946" s="562">
        <v>1</v>
      </c>
      <c r="P946" s="562">
        <v>1</v>
      </c>
      <c r="Q946" s="562">
        <v>1</v>
      </c>
      <c r="R946" s="562">
        <v>1</v>
      </c>
      <c r="S946" s="562">
        <v>1</v>
      </c>
      <c r="T946" s="562">
        <v>0</v>
      </c>
      <c r="U946" s="562">
        <v>0</v>
      </c>
      <c r="V946" s="562">
        <v>0</v>
      </c>
      <c r="W946" s="563">
        <v>53100</v>
      </c>
      <c r="X946" s="563">
        <v>0</v>
      </c>
      <c r="Y946" s="563">
        <v>0</v>
      </c>
      <c r="Z946" s="563">
        <v>274.79000000000002</v>
      </c>
      <c r="AA946" s="563">
        <v>0</v>
      </c>
      <c r="AB946" s="563">
        <v>0</v>
      </c>
      <c r="AC946" s="563">
        <v>0</v>
      </c>
      <c r="AD946" s="563"/>
      <c r="AE946" s="563">
        <v>53100</v>
      </c>
      <c r="AF946" s="564">
        <v>45217</v>
      </c>
      <c r="AG946" s="564">
        <v>48505</v>
      </c>
      <c r="AH946" s="563">
        <v>53100</v>
      </c>
      <c r="AI946" s="565">
        <f t="shared" si="29"/>
        <v>6.6410958904109592</v>
      </c>
      <c r="AJ946" s="565">
        <v>9.0082191780821894</v>
      </c>
      <c r="AK946" s="566">
        <v>6.2100000000000002E-2</v>
      </c>
      <c r="AL946" s="567">
        <f t="shared" si="30"/>
        <v>6.6410958904109592</v>
      </c>
      <c r="AM946" s="567">
        <v>9.0082191780821894</v>
      </c>
      <c r="AN946" s="568">
        <v>6.2100000000000002E-2</v>
      </c>
      <c r="AO946" s="562" t="s">
        <v>977</v>
      </c>
      <c r="AP946" s="562" t="s">
        <v>978</v>
      </c>
    </row>
    <row r="947" spans="1:42" s="562" customFormat="1" ht="12" x14ac:dyDescent="0.25">
      <c r="A947" s="562" t="s">
        <v>2466</v>
      </c>
      <c r="B947" s="562" t="s">
        <v>2459</v>
      </c>
      <c r="C947" s="562">
        <v>10</v>
      </c>
      <c r="D947" s="562" t="s">
        <v>30</v>
      </c>
      <c r="E947" s="562" t="s">
        <v>958</v>
      </c>
      <c r="F947" s="562" t="s">
        <v>959</v>
      </c>
      <c r="G947" s="562" t="s">
        <v>1207</v>
      </c>
      <c r="H947" s="562" t="s">
        <v>974</v>
      </c>
      <c r="I947" s="562" t="s">
        <v>1208</v>
      </c>
      <c r="J947" s="562" t="s">
        <v>4998</v>
      </c>
      <c r="K947" s="562" t="s">
        <v>1209</v>
      </c>
      <c r="L947" s="562" t="s">
        <v>964</v>
      </c>
      <c r="M947" s="562" t="s">
        <v>970</v>
      </c>
      <c r="N947" s="562">
        <v>1</v>
      </c>
      <c r="O947" s="562">
        <v>1</v>
      </c>
      <c r="P947" s="562">
        <v>1</v>
      </c>
      <c r="Q947" s="562">
        <v>1</v>
      </c>
      <c r="R947" s="562">
        <v>1</v>
      </c>
      <c r="S947" s="562">
        <v>1</v>
      </c>
      <c r="T947" s="562">
        <v>0</v>
      </c>
      <c r="U947" s="562">
        <v>0</v>
      </c>
      <c r="V947" s="562">
        <v>0</v>
      </c>
      <c r="W947" s="563">
        <v>51920</v>
      </c>
      <c r="X947" s="563">
        <v>0</v>
      </c>
      <c r="Y947" s="563">
        <v>0</v>
      </c>
      <c r="Z947" s="563">
        <v>281.23</v>
      </c>
      <c r="AA947" s="563">
        <v>0</v>
      </c>
      <c r="AB947" s="563">
        <v>0</v>
      </c>
      <c r="AC947" s="563">
        <v>0</v>
      </c>
      <c r="AD947" s="563"/>
      <c r="AE947" s="563">
        <v>51920</v>
      </c>
      <c r="AF947" s="564">
        <v>45217</v>
      </c>
      <c r="AG947" s="564">
        <v>48870</v>
      </c>
      <c r="AH947" s="563">
        <v>51920</v>
      </c>
      <c r="AI947" s="565">
        <f t="shared" si="29"/>
        <v>7.6410958904109592</v>
      </c>
      <c r="AJ947" s="565">
        <v>10.0082191780822</v>
      </c>
      <c r="AK947" s="566">
        <v>6.5000000000000002E-2</v>
      </c>
      <c r="AL947" s="567">
        <f t="shared" si="30"/>
        <v>7.6410958904109592</v>
      </c>
      <c r="AM947" s="567">
        <v>10.0082191780822</v>
      </c>
      <c r="AN947" s="568">
        <v>6.5000000000000002E-2</v>
      </c>
      <c r="AO947" s="562" t="s">
        <v>977</v>
      </c>
      <c r="AP947" s="562" t="s">
        <v>978</v>
      </c>
    </row>
    <row r="948" spans="1:42" s="562" customFormat="1" ht="12" x14ac:dyDescent="0.25">
      <c r="A948" s="562" t="s">
        <v>2467</v>
      </c>
      <c r="B948" s="562" t="s">
        <v>2468</v>
      </c>
      <c r="C948" s="562">
        <v>1</v>
      </c>
      <c r="D948" s="562" t="s">
        <v>30</v>
      </c>
      <c r="E948" s="562" t="s">
        <v>958</v>
      </c>
      <c r="F948" s="562" t="s">
        <v>959</v>
      </c>
      <c r="G948" s="562" t="s">
        <v>973</v>
      </c>
      <c r="H948" s="562" t="s">
        <v>974</v>
      </c>
      <c r="I948" s="562" t="s">
        <v>975</v>
      </c>
      <c r="J948" s="562" t="s">
        <v>4998</v>
      </c>
      <c r="K948" s="562" t="s">
        <v>976</v>
      </c>
      <c r="L948" s="562" t="s">
        <v>964</v>
      </c>
      <c r="M948" s="562" t="s">
        <v>970</v>
      </c>
      <c r="N948" s="562">
        <v>1</v>
      </c>
      <c r="O948" s="562">
        <v>1</v>
      </c>
      <c r="P948" s="562">
        <v>1</v>
      </c>
      <c r="Q948" s="562">
        <v>1</v>
      </c>
      <c r="R948" s="562">
        <v>1</v>
      </c>
      <c r="S948" s="562">
        <v>1</v>
      </c>
      <c r="T948" s="562">
        <v>0</v>
      </c>
      <c r="U948" s="562">
        <v>0</v>
      </c>
      <c r="V948" s="562">
        <v>0</v>
      </c>
      <c r="W948" s="563">
        <v>5358743.7300000004</v>
      </c>
      <c r="X948" s="563">
        <v>0</v>
      </c>
      <c r="Y948" s="563">
        <v>0</v>
      </c>
      <c r="Z948" s="563">
        <v>0</v>
      </c>
      <c r="AA948" s="563">
        <v>0</v>
      </c>
      <c r="AB948" s="563">
        <v>0</v>
      </c>
      <c r="AC948" s="563">
        <v>0</v>
      </c>
      <c r="AD948" s="563"/>
      <c r="AE948" s="563">
        <v>5358743.7300000004</v>
      </c>
      <c r="AF948" s="564">
        <v>44987</v>
      </c>
      <c r="AG948" s="564">
        <v>46083</v>
      </c>
      <c r="AH948" s="563">
        <v>5358743.7300000004</v>
      </c>
      <c r="AI948" s="565">
        <f t="shared" si="29"/>
        <v>5.4794520547945206E-3</v>
      </c>
      <c r="AJ948" s="565">
        <v>3.0027397260274</v>
      </c>
      <c r="AK948" s="566">
        <v>6.1652999999999999E-2</v>
      </c>
      <c r="AL948" s="567">
        <f t="shared" si="30"/>
        <v>5.4794520547945206E-3</v>
      </c>
      <c r="AM948" s="567">
        <v>3.0027397260274</v>
      </c>
      <c r="AN948" s="568">
        <v>6.1652999999999999E-2</v>
      </c>
      <c r="AO948" s="562" t="s">
        <v>977</v>
      </c>
      <c r="AP948" s="562" t="s">
        <v>978</v>
      </c>
    </row>
    <row r="949" spans="1:42" s="562" customFormat="1" ht="12" x14ac:dyDescent="0.25">
      <c r="A949" s="562" t="s">
        <v>2469</v>
      </c>
      <c r="B949" s="562" t="s">
        <v>2470</v>
      </c>
      <c r="C949" s="562">
        <v>1</v>
      </c>
      <c r="D949" s="562" t="s">
        <v>30</v>
      </c>
      <c r="E949" s="562" t="s">
        <v>958</v>
      </c>
      <c r="F949" s="562" t="s">
        <v>959</v>
      </c>
      <c r="G949" s="562" t="s">
        <v>973</v>
      </c>
      <c r="H949" s="562" t="s">
        <v>974</v>
      </c>
      <c r="I949" s="562" t="s">
        <v>975</v>
      </c>
      <c r="J949" s="562" t="s">
        <v>4998</v>
      </c>
      <c r="K949" s="562" t="s">
        <v>976</v>
      </c>
      <c r="L949" s="562" t="s">
        <v>964</v>
      </c>
      <c r="M949" s="562" t="s">
        <v>970</v>
      </c>
      <c r="N949" s="562">
        <v>1</v>
      </c>
      <c r="O949" s="562">
        <v>1</v>
      </c>
      <c r="P949" s="562">
        <v>1</v>
      </c>
      <c r="Q949" s="562">
        <v>1</v>
      </c>
      <c r="R949" s="562">
        <v>1</v>
      </c>
      <c r="S949" s="562">
        <v>1</v>
      </c>
      <c r="T949" s="562">
        <v>0</v>
      </c>
      <c r="U949" s="562">
        <v>0</v>
      </c>
      <c r="V949" s="562">
        <v>0</v>
      </c>
      <c r="W949" s="563">
        <v>5358813.13</v>
      </c>
      <c r="X949" s="563">
        <v>0</v>
      </c>
      <c r="Y949" s="563">
        <v>0</v>
      </c>
      <c r="Z949" s="563">
        <v>0</v>
      </c>
      <c r="AA949" s="563">
        <v>0</v>
      </c>
      <c r="AB949" s="563">
        <v>0</v>
      </c>
      <c r="AC949" s="563">
        <v>0</v>
      </c>
      <c r="AD949" s="563"/>
      <c r="AE949" s="563">
        <v>5358813.13</v>
      </c>
      <c r="AF949" s="564">
        <v>44995</v>
      </c>
      <c r="AG949" s="564">
        <v>46822</v>
      </c>
      <c r="AH949" s="563">
        <v>5358813.13</v>
      </c>
      <c r="AI949" s="565">
        <f t="shared" si="29"/>
        <v>2.0301369863013701</v>
      </c>
      <c r="AJ949" s="565">
        <v>5.0054794520547903</v>
      </c>
      <c r="AK949" s="566">
        <v>7.1294999999999997E-2</v>
      </c>
      <c r="AL949" s="567">
        <f t="shared" si="30"/>
        <v>2.0301369863013701</v>
      </c>
      <c r="AM949" s="567">
        <v>5.0054794520547903</v>
      </c>
      <c r="AN949" s="568">
        <v>7.1294999999999997E-2</v>
      </c>
      <c r="AO949" s="562" t="s">
        <v>977</v>
      </c>
      <c r="AP949" s="562" t="s">
        <v>978</v>
      </c>
    </row>
    <row r="950" spans="1:42" s="562" customFormat="1" ht="12" x14ac:dyDescent="0.25">
      <c r="A950" s="562" t="s">
        <v>2471</v>
      </c>
      <c r="B950" s="562" t="s">
        <v>2472</v>
      </c>
      <c r="C950" s="562">
        <v>1</v>
      </c>
      <c r="D950" s="562" t="s">
        <v>30</v>
      </c>
      <c r="E950" s="562" t="s">
        <v>958</v>
      </c>
      <c r="F950" s="562" t="s">
        <v>959</v>
      </c>
      <c r="G950" s="562" t="s">
        <v>973</v>
      </c>
      <c r="H950" s="562" t="s">
        <v>974</v>
      </c>
      <c r="I950" s="562" t="s">
        <v>975</v>
      </c>
      <c r="J950" s="562" t="s">
        <v>4998</v>
      </c>
      <c r="K950" s="562" t="s">
        <v>976</v>
      </c>
      <c r="L950" s="562" t="s">
        <v>964</v>
      </c>
      <c r="M950" s="562" t="s">
        <v>970</v>
      </c>
      <c r="N950" s="562">
        <v>1</v>
      </c>
      <c r="O950" s="562">
        <v>1</v>
      </c>
      <c r="P950" s="562">
        <v>1</v>
      </c>
      <c r="Q950" s="562">
        <v>1</v>
      </c>
      <c r="R950" s="562">
        <v>1</v>
      </c>
      <c r="S950" s="562">
        <v>1</v>
      </c>
      <c r="T950" s="562">
        <v>0</v>
      </c>
      <c r="U950" s="562">
        <v>0</v>
      </c>
      <c r="V950" s="562">
        <v>0</v>
      </c>
      <c r="W950" s="563">
        <v>2677557.38</v>
      </c>
      <c r="X950" s="563">
        <v>0</v>
      </c>
      <c r="Y950" s="563">
        <v>0</v>
      </c>
      <c r="Z950" s="563">
        <v>0</v>
      </c>
      <c r="AA950" s="563">
        <v>0</v>
      </c>
      <c r="AB950" s="563">
        <v>0</v>
      </c>
      <c r="AC950" s="563">
        <v>0</v>
      </c>
      <c r="AD950" s="563"/>
      <c r="AE950" s="563">
        <v>2677557.38</v>
      </c>
      <c r="AF950" s="564">
        <v>45041</v>
      </c>
      <c r="AG950" s="564">
        <v>46502</v>
      </c>
      <c r="AH950" s="563">
        <v>2677557.38</v>
      </c>
      <c r="AI950" s="565">
        <f t="shared" si="29"/>
        <v>1.1534246575342466</v>
      </c>
      <c r="AJ950" s="565">
        <v>4.0027397260274</v>
      </c>
      <c r="AK950" s="566">
        <v>6.7556000000000005E-2</v>
      </c>
      <c r="AL950" s="567">
        <f t="shared" si="30"/>
        <v>1.1534246575342466</v>
      </c>
      <c r="AM950" s="567">
        <v>4.0027397260274</v>
      </c>
      <c r="AN950" s="568">
        <v>6.7556000000000005E-2</v>
      </c>
      <c r="AO950" s="562" t="s">
        <v>977</v>
      </c>
      <c r="AP950" s="562" t="s">
        <v>978</v>
      </c>
    </row>
    <row r="951" spans="1:42" s="562" customFormat="1" ht="12" x14ac:dyDescent="0.25">
      <c r="A951" s="562" t="s">
        <v>2473</v>
      </c>
      <c r="B951" s="562" t="s">
        <v>2474</v>
      </c>
      <c r="C951" s="562">
        <v>1</v>
      </c>
      <c r="D951" s="562" t="s">
        <v>30</v>
      </c>
      <c r="E951" s="562" t="s">
        <v>958</v>
      </c>
      <c r="F951" s="562" t="s">
        <v>959</v>
      </c>
      <c r="G951" s="562" t="s">
        <v>1659</v>
      </c>
      <c r="H951" s="562" t="s">
        <v>1660</v>
      </c>
      <c r="I951" s="562" t="s">
        <v>1661</v>
      </c>
      <c r="J951" s="562" t="s">
        <v>1662</v>
      </c>
      <c r="K951" s="562" t="s">
        <v>1663</v>
      </c>
      <c r="L951" s="562" t="s">
        <v>964</v>
      </c>
      <c r="M951" s="562" t="s">
        <v>970</v>
      </c>
      <c r="N951" s="562">
        <v>1</v>
      </c>
      <c r="O951" s="562">
        <v>1</v>
      </c>
      <c r="P951" s="562">
        <v>1</v>
      </c>
      <c r="Q951" s="562">
        <v>0</v>
      </c>
      <c r="R951" s="562">
        <v>0</v>
      </c>
      <c r="S951" s="562">
        <v>1</v>
      </c>
      <c r="T951" s="562">
        <v>1</v>
      </c>
      <c r="U951" s="562">
        <v>1</v>
      </c>
      <c r="V951" s="562">
        <v>0</v>
      </c>
      <c r="W951" s="563">
        <v>570000000</v>
      </c>
      <c r="X951" s="563">
        <v>0</v>
      </c>
      <c r="Y951" s="563">
        <v>0</v>
      </c>
      <c r="Z951" s="563">
        <v>0</v>
      </c>
      <c r="AA951" s="563">
        <v>0</v>
      </c>
      <c r="AB951" s="563">
        <v>0</v>
      </c>
      <c r="AC951" s="563">
        <v>0</v>
      </c>
      <c r="AD951" s="563"/>
      <c r="AE951" s="563">
        <v>570000000</v>
      </c>
      <c r="AF951" s="564">
        <v>44995</v>
      </c>
      <c r="AG951" s="564">
        <v>46822</v>
      </c>
      <c r="AH951" s="563">
        <v>570000000</v>
      </c>
      <c r="AI951" s="565">
        <f t="shared" si="29"/>
        <v>2.0301369863013701</v>
      </c>
      <c r="AJ951" s="565">
        <v>5.0054794520547903</v>
      </c>
      <c r="AK951" s="566">
        <v>7.1294999999999997E-2</v>
      </c>
      <c r="AL951" s="567">
        <f t="shared" si="30"/>
        <v>2.0301369863013701</v>
      </c>
      <c r="AM951" s="567">
        <v>5.0054794520547903</v>
      </c>
      <c r="AN951" s="568">
        <v>7.1294999999999997E-2</v>
      </c>
      <c r="AO951" s="562" t="s">
        <v>977</v>
      </c>
      <c r="AP951" s="562" t="s">
        <v>978</v>
      </c>
    </row>
    <row r="952" spans="1:42" s="562" customFormat="1" ht="12" x14ac:dyDescent="0.25">
      <c r="A952" s="562" t="s">
        <v>2475</v>
      </c>
      <c r="B952" s="562" t="s">
        <v>2476</v>
      </c>
      <c r="C952" s="562">
        <v>1</v>
      </c>
      <c r="D952" s="562" t="s">
        <v>30</v>
      </c>
      <c r="E952" s="562" t="s">
        <v>958</v>
      </c>
      <c r="F952" s="562" t="s">
        <v>959</v>
      </c>
      <c r="G952" s="562" t="s">
        <v>973</v>
      </c>
      <c r="H952" s="562" t="s">
        <v>974</v>
      </c>
      <c r="I952" s="562" t="s">
        <v>975</v>
      </c>
      <c r="J952" s="562" t="s">
        <v>4998</v>
      </c>
      <c r="K952" s="562" t="s">
        <v>976</v>
      </c>
      <c r="L952" s="562" t="s">
        <v>964</v>
      </c>
      <c r="M952" s="562" t="s">
        <v>970</v>
      </c>
      <c r="N952" s="562">
        <v>1</v>
      </c>
      <c r="O952" s="562">
        <v>1</v>
      </c>
      <c r="P952" s="562">
        <v>1</v>
      </c>
      <c r="Q952" s="562">
        <v>1</v>
      </c>
      <c r="R952" s="562">
        <v>1</v>
      </c>
      <c r="S952" s="562">
        <v>1</v>
      </c>
      <c r="T952" s="562">
        <v>0</v>
      </c>
      <c r="U952" s="562">
        <v>0</v>
      </c>
      <c r="V952" s="562">
        <v>0</v>
      </c>
      <c r="W952" s="563">
        <v>1533028.65</v>
      </c>
      <c r="X952" s="563">
        <v>0</v>
      </c>
      <c r="Y952" s="563">
        <v>0</v>
      </c>
      <c r="Z952" s="563">
        <v>0</v>
      </c>
      <c r="AA952" s="563">
        <v>0</v>
      </c>
      <c r="AB952" s="563">
        <v>0</v>
      </c>
      <c r="AC952" s="563">
        <v>0</v>
      </c>
      <c r="AD952" s="563"/>
      <c r="AE952" s="563">
        <v>1533028.65</v>
      </c>
      <c r="AF952" s="564">
        <v>44987</v>
      </c>
      <c r="AG952" s="564">
        <v>46083</v>
      </c>
      <c r="AH952" s="563">
        <v>1533028.65</v>
      </c>
      <c r="AI952" s="565">
        <f t="shared" si="29"/>
        <v>5.4794520547945206E-3</v>
      </c>
      <c r="AJ952" s="565">
        <v>3.0027397260274</v>
      </c>
      <c r="AK952" s="566">
        <v>6.1652999999999999E-2</v>
      </c>
      <c r="AL952" s="567">
        <f t="shared" si="30"/>
        <v>5.4794520547945206E-3</v>
      </c>
      <c r="AM952" s="567">
        <v>3.0027397260274</v>
      </c>
      <c r="AN952" s="568">
        <v>6.1652999999999999E-2</v>
      </c>
      <c r="AO952" s="562" t="s">
        <v>977</v>
      </c>
      <c r="AP952" s="562" t="s">
        <v>978</v>
      </c>
    </row>
    <row r="953" spans="1:42" s="562" customFormat="1" ht="12" x14ac:dyDescent="0.25">
      <c r="A953" s="562" t="s">
        <v>2477</v>
      </c>
      <c r="B953" s="562" t="s">
        <v>2478</v>
      </c>
      <c r="C953" s="562">
        <v>1</v>
      </c>
      <c r="D953" s="562" t="s">
        <v>30</v>
      </c>
      <c r="E953" s="562" t="s">
        <v>958</v>
      </c>
      <c r="F953" s="562" t="s">
        <v>959</v>
      </c>
      <c r="G953" s="562" t="s">
        <v>973</v>
      </c>
      <c r="H953" s="562" t="s">
        <v>974</v>
      </c>
      <c r="I953" s="562" t="s">
        <v>975</v>
      </c>
      <c r="J953" s="562" t="s">
        <v>4998</v>
      </c>
      <c r="K953" s="562" t="s">
        <v>976</v>
      </c>
      <c r="L953" s="562" t="s">
        <v>964</v>
      </c>
      <c r="M953" s="562" t="s">
        <v>970</v>
      </c>
      <c r="N953" s="562">
        <v>1</v>
      </c>
      <c r="O953" s="562">
        <v>1</v>
      </c>
      <c r="P953" s="562">
        <v>1</v>
      </c>
      <c r="Q953" s="562">
        <v>1</v>
      </c>
      <c r="R953" s="562">
        <v>1</v>
      </c>
      <c r="S953" s="562">
        <v>1</v>
      </c>
      <c r="T953" s="562">
        <v>0</v>
      </c>
      <c r="U953" s="562">
        <v>0</v>
      </c>
      <c r="V953" s="562">
        <v>0</v>
      </c>
      <c r="W953" s="563">
        <v>1532872.01</v>
      </c>
      <c r="X953" s="563">
        <v>0</v>
      </c>
      <c r="Y953" s="563">
        <v>0</v>
      </c>
      <c r="Z953" s="563">
        <v>0</v>
      </c>
      <c r="AA953" s="563">
        <v>0</v>
      </c>
      <c r="AB953" s="563">
        <v>0</v>
      </c>
      <c r="AC953" s="563">
        <v>0</v>
      </c>
      <c r="AD953" s="563"/>
      <c r="AE953" s="563">
        <v>1532872.01</v>
      </c>
      <c r="AF953" s="564">
        <v>44995</v>
      </c>
      <c r="AG953" s="564">
        <v>46822</v>
      </c>
      <c r="AH953" s="563">
        <v>1532872.01</v>
      </c>
      <c r="AI953" s="565">
        <f t="shared" si="29"/>
        <v>2.0301369863013701</v>
      </c>
      <c r="AJ953" s="565">
        <v>5.0054794520547903</v>
      </c>
      <c r="AK953" s="566">
        <v>7.1294999999999997E-2</v>
      </c>
      <c r="AL953" s="567">
        <f t="shared" si="30"/>
        <v>2.0301369863013701</v>
      </c>
      <c r="AM953" s="567">
        <v>5.0054794520547903</v>
      </c>
      <c r="AN953" s="568">
        <v>7.1294999999999997E-2</v>
      </c>
      <c r="AO953" s="562" t="s">
        <v>977</v>
      </c>
      <c r="AP953" s="562" t="s">
        <v>978</v>
      </c>
    </row>
    <row r="954" spans="1:42" s="562" customFormat="1" ht="12" x14ac:dyDescent="0.25">
      <c r="A954" s="562" t="s">
        <v>2479</v>
      </c>
      <c r="B954" s="562" t="s">
        <v>2480</v>
      </c>
      <c r="C954" s="562">
        <v>1</v>
      </c>
      <c r="D954" s="562" t="s">
        <v>30</v>
      </c>
      <c r="E954" s="562" t="s">
        <v>958</v>
      </c>
      <c r="F954" s="562" t="s">
        <v>959</v>
      </c>
      <c r="G954" s="562" t="s">
        <v>973</v>
      </c>
      <c r="H954" s="562" t="s">
        <v>974</v>
      </c>
      <c r="I954" s="562" t="s">
        <v>975</v>
      </c>
      <c r="J954" s="562" t="s">
        <v>4998</v>
      </c>
      <c r="K954" s="562" t="s">
        <v>976</v>
      </c>
      <c r="L954" s="562" t="s">
        <v>964</v>
      </c>
      <c r="M954" s="562" t="s">
        <v>970</v>
      </c>
      <c r="N954" s="562">
        <v>1</v>
      </c>
      <c r="O954" s="562">
        <v>1</v>
      </c>
      <c r="P954" s="562">
        <v>1</v>
      </c>
      <c r="Q954" s="562">
        <v>1</v>
      </c>
      <c r="R954" s="562">
        <v>1</v>
      </c>
      <c r="S954" s="562">
        <v>1</v>
      </c>
      <c r="T954" s="562">
        <v>0</v>
      </c>
      <c r="U954" s="562">
        <v>0</v>
      </c>
      <c r="V954" s="562">
        <v>0</v>
      </c>
      <c r="W954" s="563">
        <v>1439218.17</v>
      </c>
      <c r="X954" s="563">
        <v>0</v>
      </c>
      <c r="Y954" s="563">
        <v>0</v>
      </c>
      <c r="Z954" s="563">
        <v>0</v>
      </c>
      <c r="AA954" s="563">
        <v>0</v>
      </c>
      <c r="AB954" s="563">
        <v>0</v>
      </c>
      <c r="AC954" s="563">
        <v>0</v>
      </c>
      <c r="AD954" s="563"/>
      <c r="AE954" s="563">
        <v>1439218.17</v>
      </c>
      <c r="AF954" s="564">
        <v>44987</v>
      </c>
      <c r="AG954" s="564">
        <v>46083</v>
      </c>
      <c r="AH954" s="563">
        <v>1439218.17</v>
      </c>
      <c r="AI954" s="565">
        <f t="shared" si="29"/>
        <v>5.4794520547945206E-3</v>
      </c>
      <c r="AJ954" s="565">
        <v>3.0027397260274</v>
      </c>
      <c r="AK954" s="566">
        <v>6.1652999999999999E-2</v>
      </c>
      <c r="AL954" s="567">
        <f t="shared" si="30"/>
        <v>5.4794520547945206E-3</v>
      </c>
      <c r="AM954" s="567">
        <v>3.0027397260274</v>
      </c>
      <c r="AN954" s="568">
        <v>6.1652999999999999E-2</v>
      </c>
      <c r="AO954" s="562" t="s">
        <v>977</v>
      </c>
      <c r="AP954" s="562" t="s">
        <v>978</v>
      </c>
    </row>
    <row r="955" spans="1:42" s="562" customFormat="1" ht="12" x14ac:dyDescent="0.25">
      <c r="A955" s="562" t="s">
        <v>2481</v>
      </c>
      <c r="B955" s="562" t="s">
        <v>2482</v>
      </c>
      <c r="C955" s="562">
        <v>1</v>
      </c>
      <c r="D955" s="562" t="s">
        <v>30</v>
      </c>
      <c r="E955" s="562" t="s">
        <v>958</v>
      </c>
      <c r="F955" s="562" t="s">
        <v>959</v>
      </c>
      <c r="G955" s="562" t="s">
        <v>973</v>
      </c>
      <c r="H955" s="562" t="s">
        <v>974</v>
      </c>
      <c r="I955" s="562" t="s">
        <v>975</v>
      </c>
      <c r="J955" s="562" t="s">
        <v>4998</v>
      </c>
      <c r="K955" s="562" t="s">
        <v>976</v>
      </c>
      <c r="L955" s="562" t="s">
        <v>964</v>
      </c>
      <c r="M955" s="562" t="s">
        <v>970</v>
      </c>
      <c r="N955" s="562">
        <v>1</v>
      </c>
      <c r="O955" s="562">
        <v>1</v>
      </c>
      <c r="P955" s="562">
        <v>1</v>
      </c>
      <c r="Q955" s="562">
        <v>1</v>
      </c>
      <c r="R955" s="562">
        <v>1</v>
      </c>
      <c r="S955" s="562">
        <v>1</v>
      </c>
      <c r="T955" s="562">
        <v>0</v>
      </c>
      <c r="U955" s="562">
        <v>0</v>
      </c>
      <c r="V955" s="562">
        <v>0</v>
      </c>
      <c r="W955" s="563">
        <v>2077899</v>
      </c>
      <c r="X955" s="563">
        <v>0</v>
      </c>
      <c r="Y955" s="563">
        <v>0</v>
      </c>
      <c r="Z955" s="563">
        <v>0</v>
      </c>
      <c r="AA955" s="563">
        <v>0</v>
      </c>
      <c r="AB955" s="563">
        <v>0</v>
      </c>
      <c r="AC955" s="563">
        <v>0</v>
      </c>
      <c r="AD955" s="563"/>
      <c r="AE955" s="563">
        <v>2077899</v>
      </c>
      <c r="AF955" s="564">
        <v>44995</v>
      </c>
      <c r="AG955" s="564">
        <v>46822</v>
      </c>
      <c r="AH955" s="563">
        <v>2077899</v>
      </c>
      <c r="AI955" s="565">
        <f t="shared" si="29"/>
        <v>2.0301369863013701</v>
      </c>
      <c r="AJ955" s="565">
        <v>5.0054794520547903</v>
      </c>
      <c r="AK955" s="566">
        <v>7.1294999999999997E-2</v>
      </c>
      <c r="AL955" s="567">
        <f t="shared" si="30"/>
        <v>2.0301369863013701</v>
      </c>
      <c r="AM955" s="567">
        <v>5.0054794520547903</v>
      </c>
      <c r="AN955" s="568">
        <v>7.1294999999999997E-2</v>
      </c>
      <c r="AO955" s="562" t="s">
        <v>977</v>
      </c>
      <c r="AP955" s="562" t="s">
        <v>978</v>
      </c>
    </row>
    <row r="956" spans="1:42" s="562" customFormat="1" ht="12" x14ac:dyDescent="0.25">
      <c r="A956" s="562" t="s">
        <v>2483</v>
      </c>
      <c r="B956" s="562" t="s">
        <v>2484</v>
      </c>
      <c r="C956" s="562">
        <v>1</v>
      </c>
      <c r="D956" s="562" t="s">
        <v>30</v>
      </c>
      <c r="E956" s="562" t="s">
        <v>958</v>
      </c>
      <c r="F956" s="562" t="s">
        <v>959</v>
      </c>
      <c r="G956" s="562" t="s">
        <v>973</v>
      </c>
      <c r="H956" s="562" t="s">
        <v>974</v>
      </c>
      <c r="I956" s="562" t="s">
        <v>975</v>
      </c>
      <c r="J956" s="562" t="s">
        <v>4998</v>
      </c>
      <c r="K956" s="562" t="s">
        <v>976</v>
      </c>
      <c r="L956" s="562" t="s">
        <v>964</v>
      </c>
      <c r="M956" s="562" t="s">
        <v>970</v>
      </c>
      <c r="N956" s="562">
        <v>1</v>
      </c>
      <c r="O956" s="562">
        <v>1</v>
      </c>
      <c r="P956" s="562">
        <v>1</v>
      </c>
      <c r="Q956" s="562">
        <v>1</v>
      </c>
      <c r="R956" s="562">
        <v>1</v>
      </c>
      <c r="S956" s="562">
        <v>1</v>
      </c>
      <c r="T956" s="562">
        <v>0</v>
      </c>
      <c r="U956" s="562">
        <v>0</v>
      </c>
      <c r="V956" s="562">
        <v>0</v>
      </c>
      <c r="W956" s="563">
        <v>7242823.2599999998</v>
      </c>
      <c r="X956" s="563">
        <v>0</v>
      </c>
      <c r="Y956" s="563">
        <v>0</v>
      </c>
      <c r="Z956" s="563">
        <v>0</v>
      </c>
      <c r="AA956" s="563">
        <v>0</v>
      </c>
      <c r="AB956" s="563">
        <v>0</v>
      </c>
      <c r="AC956" s="563">
        <v>0</v>
      </c>
      <c r="AD956" s="563"/>
      <c r="AE956" s="563">
        <v>7242823.2599999998</v>
      </c>
      <c r="AF956" s="564">
        <v>44995</v>
      </c>
      <c r="AG956" s="564">
        <v>46822</v>
      </c>
      <c r="AH956" s="563">
        <v>7242823.2599999998</v>
      </c>
      <c r="AI956" s="565">
        <f t="shared" si="29"/>
        <v>2.0301369863013701</v>
      </c>
      <c r="AJ956" s="565">
        <v>5.0054794520547903</v>
      </c>
      <c r="AK956" s="566">
        <v>7.1294999999999997E-2</v>
      </c>
      <c r="AL956" s="567">
        <f t="shared" si="30"/>
        <v>2.0301369863013701</v>
      </c>
      <c r="AM956" s="567">
        <v>5.0054794520547903</v>
      </c>
      <c r="AN956" s="568">
        <v>7.1294999999999997E-2</v>
      </c>
      <c r="AO956" s="562" t="s">
        <v>977</v>
      </c>
      <c r="AP956" s="562" t="s">
        <v>978</v>
      </c>
    </row>
    <row r="957" spans="1:42" s="562" customFormat="1" ht="12" x14ac:dyDescent="0.25">
      <c r="A957" s="562" t="s">
        <v>2485</v>
      </c>
      <c r="B957" s="562" t="s">
        <v>2486</v>
      </c>
      <c r="C957" s="562">
        <v>1</v>
      </c>
      <c r="D957" s="562" t="s">
        <v>30</v>
      </c>
      <c r="E957" s="562" t="s">
        <v>958</v>
      </c>
      <c r="F957" s="562" t="s">
        <v>959</v>
      </c>
      <c r="G957" s="562" t="s">
        <v>973</v>
      </c>
      <c r="H957" s="562" t="s">
        <v>974</v>
      </c>
      <c r="I957" s="562" t="s">
        <v>975</v>
      </c>
      <c r="J957" s="562" t="s">
        <v>4998</v>
      </c>
      <c r="K957" s="562" t="s">
        <v>976</v>
      </c>
      <c r="L957" s="562" t="s">
        <v>964</v>
      </c>
      <c r="M957" s="562" t="s">
        <v>970</v>
      </c>
      <c r="N957" s="562">
        <v>1</v>
      </c>
      <c r="O957" s="562">
        <v>1</v>
      </c>
      <c r="P957" s="562">
        <v>1</v>
      </c>
      <c r="Q957" s="562">
        <v>1</v>
      </c>
      <c r="R957" s="562">
        <v>1</v>
      </c>
      <c r="S957" s="562">
        <v>1</v>
      </c>
      <c r="T957" s="562">
        <v>0</v>
      </c>
      <c r="U957" s="562">
        <v>0</v>
      </c>
      <c r="V957" s="562">
        <v>0</v>
      </c>
      <c r="W957" s="563">
        <v>5008908.7300000004</v>
      </c>
      <c r="X957" s="563">
        <v>0</v>
      </c>
      <c r="Y957" s="563">
        <v>0</v>
      </c>
      <c r="Z957" s="563">
        <v>0</v>
      </c>
      <c r="AA957" s="563">
        <v>0</v>
      </c>
      <c r="AB957" s="563">
        <v>0</v>
      </c>
      <c r="AC957" s="563">
        <v>0</v>
      </c>
      <c r="AD957" s="563"/>
      <c r="AE957" s="563">
        <v>5008908.7300000004</v>
      </c>
      <c r="AF957" s="564">
        <v>44987</v>
      </c>
      <c r="AG957" s="564">
        <v>46083</v>
      </c>
      <c r="AH957" s="563">
        <v>5008908.7300000004</v>
      </c>
      <c r="AI957" s="565">
        <f t="shared" si="29"/>
        <v>5.4794520547945206E-3</v>
      </c>
      <c r="AJ957" s="565">
        <v>3.0027397260274</v>
      </c>
      <c r="AK957" s="566">
        <v>6.1652999999999999E-2</v>
      </c>
      <c r="AL957" s="567">
        <f t="shared" si="30"/>
        <v>5.4794520547945206E-3</v>
      </c>
      <c r="AM957" s="567">
        <v>3.0027397260274</v>
      </c>
      <c r="AN957" s="568">
        <v>6.1652999999999999E-2</v>
      </c>
      <c r="AO957" s="562" t="s">
        <v>977</v>
      </c>
      <c r="AP957" s="562" t="s">
        <v>978</v>
      </c>
    </row>
    <row r="958" spans="1:42" s="562" customFormat="1" ht="12" x14ac:dyDescent="0.25">
      <c r="A958" s="562" t="s">
        <v>2487</v>
      </c>
      <c r="B958" s="562" t="s">
        <v>2488</v>
      </c>
      <c r="C958" s="562">
        <v>1</v>
      </c>
      <c r="D958" s="562" t="s">
        <v>30</v>
      </c>
      <c r="E958" s="562" t="s">
        <v>958</v>
      </c>
      <c r="F958" s="562" t="s">
        <v>959</v>
      </c>
      <c r="G958" s="562" t="s">
        <v>973</v>
      </c>
      <c r="H958" s="562" t="s">
        <v>974</v>
      </c>
      <c r="I958" s="562" t="s">
        <v>975</v>
      </c>
      <c r="J958" s="562" t="s">
        <v>4998</v>
      </c>
      <c r="K958" s="562" t="s">
        <v>976</v>
      </c>
      <c r="L958" s="562" t="s">
        <v>964</v>
      </c>
      <c r="M958" s="562" t="s">
        <v>970</v>
      </c>
      <c r="N958" s="562">
        <v>1</v>
      </c>
      <c r="O958" s="562">
        <v>1</v>
      </c>
      <c r="P958" s="562">
        <v>1</v>
      </c>
      <c r="Q958" s="562">
        <v>1</v>
      </c>
      <c r="R958" s="562">
        <v>1</v>
      </c>
      <c r="S958" s="562">
        <v>1</v>
      </c>
      <c r="T958" s="562">
        <v>0</v>
      </c>
      <c r="U958" s="562">
        <v>0</v>
      </c>
      <c r="V958" s="562">
        <v>0</v>
      </c>
      <c r="W958" s="563">
        <v>5008007.7</v>
      </c>
      <c r="X958" s="563">
        <v>0</v>
      </c>
      <c r="Y958" s="563">
        <v>0</v>
      </c>
      <c r="Z958" s="563">
        <v>0</v>
      </c>
      <c r="AA958" s="563">
        <v>0</v>
      </c>
      <c r="AB958" s="563">
        <v>0</v>
      </c>
      <c r="AC958" s="563">
        <v>0</v>
      </c>
      <c r="AD958" s="563"/>
      <c r="AE958" s="563">
        <v>5008007.7</v>
      </c>
      <c r="AF958" s="564">
        <v>44995</v>
      </c>
      <c r="AG958" s="564">
        <v>46822</v>
      </c>
      <c r="AH958" s="563">
        <v>5008007.7</v>
      </c>
      <c r="AI958" s="565">
        <f t="shared" si="29"/>
        <v>2.0301369863013701</v>
      </c>
      <c r="AJ958" s="565">
        <v>5.0054794520547903</v>
      </c>
      <c r="AK958" s="566">
        <v>7.1294999999999997E-2</v>
      </c>
      <c r="AL958" s="567">
        <f t="shared" si="30"/>
        <v>2.0301369863013701</v>
      </c>
      <c r="AM958" s="567">
        <v>5.0054794520547903</v>
      </c>
      <c r="AN958" s="568">
        <v>7.1294999999999997E-2</v>
      </c>
      <c r="AO958" s="562" t="s">
        <v>977</v>
      </c>
      <c r="AP958" s="562" t="s">
        <v>978</v>
      </c>
    </row>
    <row r="959" spans="1:42" s="562" customFormat="1" ht="12" x14ac:dyDescent="0.25">
      <c r="A959" s="562" t="s">
        <v>2489</v>
      </c>
      <c r="B959" s="562" t="s">
        <v>2490</v>
      </c>
      <c r="C959" s="562">
        <v>1</v>
      </c>
      <c r="D959" s="562" t="s">
        <v>30</v>
      </c>
      <c r="E959" s="562" t="s">
        <v>958</v>
      </c>
      <c r="F959" s="562" t="s">
        <v>959</v>
      </c>
      <c r="G959" s="562" t="s">
        <v>973</v>
      </c>
      <c r="H959" s="562" t="s">
        <v>974</v>
      </c>
      <c r="I959" s="562" t="s">
        <v>975</v>
      </c>
      <c r="J959" s="562" t="s">
        <v>4998</v>
      </c>
      <c r="K959" s="562" t="s">
        <v>976</v>
      </c>
      <c r="L959" s="562" t="s">
        <v>964</v>
      </c>
      <c r="M959" s="562" t="s">
        <v>970</v>
      </c>
      <c r="N959" s="562">
        <v>1</v>
      </c>
      <c r="O959" s="562">
        <v>1</v>
      </c>
      <c r="P959" s="562">
        <v>1</v>
      </c>
      <c r="Q959" s="562">
        <v>1</v>
      </c>
      <c r="R959" s="562">
        <v>1</v>
      </c>
      <c r="S959" s="562">
        <v>1</v>
      </c>
      <c r="T959" s="562">
        <v>0</v>
      </c>
      <c r="U959" s="562">
        <v>0</v>
      </c>
      <c r="V959" s="562">
        <v>0</v>
      </c>
      <c r="W959" s="563">
        <v>2894574.87</v>
      </c>
      <c r="X959" s="563">
        <v>0</v>
      </c>
      <c r="Y959" s="563">
        <v>0</v>
      </c>
      <c r="Z959" s="563">
        <v>0</v>
      </c>
      <c r="AA959" s="563">
        <v>0</v>
      </c>
      <c r="AB959" s="563">
        <v>0</v>
      </c>
      <c r="AC959" s="563">
        <v>0</v>
      </c>
      <c r="AD959" s="563"/>
      <c r="AE959" s="563">
        <v>2894574.87</v>
      </c>
      <c r="AF959" s="564">
        <v>44995</v>
      </c>
      <c r="AG959" s="564">
        <v>46822</v>
      </c>
      <c r="AH959" s="563">
        <v>2894574.87</v>
      </c>
      <c r="AI959" s="565">
        <f t="shared" si="29"/>
        <v>2.0301369863013701</v>
      </c>
      <c r="AJ959" s="565">
        <v>5.0054794520547903</v>
      </c>
      <c r="AK959" s="566">
        <v>7.1294999999999997E-2</v>
      </c>
      <c r="AL959" s="567">
        <f t="shared" si="30"/>
        <v>2.0301369863013701</v>
      </c>
      <c r="AM959" s="567">
        <v>5.0054794520547903</v>
      </c>
      <c r="AN959" s="568">
        <v>7.1294999999999997E-2</v>
      </c>
      <c r="AO959" s="562" t="s">
        <v>977</v>
      </c>
      <c r="AP959" s="562" t="s">
        <v>978</v>
      </c>
    </row>
    <row r="960" spans="1:42" s="562" customFormat="1" ht="12" x14ac:dyDescent="0.25">
      <c r="A960" s="562" t="s">
        <v>2491</v>
      </c>
      <c r="B960" s="562" t="s">
        <v>2492</v>
      </c>
      <c r="C960" s="562">
        <v>1</v>
      </c>
      <c r="D960" s="562" t="s">
        <v>30</v>
      </c>
      <c r="E960" s="562" t="s">
        <v>958</v>
      </c>
      <c r="F960" s="562" t="s">
        <v>959</v>
      </c>
      <c r="G960" s="562" t="s">
        <v>973</v>
      </c>
      <c r="H960" s="562" t="s">
        <v>974</v>
      </c>
      <c r="I960" s="562" t="s">
        <v>975</v>
      </c>
      <c r="J960" s="562" t="s">
        <v>4998</v>
      </c>
      <c r="K960" s="562" t="s">
        <v>976</v>
      </c>
      <c r="L960" s="562" t="s">
        <v>964</v>
      </c>
      <c r="M960" s="562" t="s">
        <v>970</v>
      </c>
      <c r="N960" s="562">
        <v>1</v>
      </c>
      <c r="O960" s="562">
        <v>1</v>
      </c>
      <c r="P960" s="562">
        <v>1</v>
      </c>
      <c r="Q960" s="562">
        <v>1</v>
      </c>
      <c r="R960" s="562">
        <v>1</v>
      </c>
      <c r="S960" s="562">
        <v>1</v>
      </c>
      <c r="T960" s="562">
        <v>0</v>
      </c>
      <c r="U960" s="562">
        <v>0</v>
      </c>
      <c r="V960" s="562">
        <v>0</v>
      </c>
      <c r="W960" s="563">
        <v>1415347.7</v>
      </c>
      <c r="X960" s="563">
        <v>0</v>
      </c>
      <c r="Y960" s="563">
        <v>0</v>
      </c>
      <c r="Z960" s="563">
        <v>0</v>
      </c>
      <c r="AA960" s="563">
        <v>0</v>
      </c>
      <c r="AB960" s="563">
        <v>0</v>
      </c>
      <c r="AC960" s="563">
        <v>0</v>
      </c>
      <c r="AD960" s="563"/>
      <c r="AE960" s="563">
        <v>1415347.7</v>
      </c>
      <c r="AF960" s="564">
        <v>44995</v>
      </c>
      <c r="AG960" s="564">
        <v>46822</v>
      </c>
      <c r="AH960" s="563">
        <v>1415347.7</v>
      </c>
      <c r="AI960" s="565">
        <f t="shared" si="29"/>
        <v>2.0301369863013701</v>
      </c>
      <c r="AJ960" s="565">
        <v>5.0054794520547903</v>
      </c>
      <c r="AK960" s="566">
        <v>7.1294999999999997E-2</v>
      </c>
      <c r="AL960" s="567">
        <f t="shared" si="30"/>
        <v>2.0301369863013701</v>
      </c>
      <c r="AM960" s="567">
        <v>5.0054794520547903</v>
      </c>
      <c r="AN960" s="568">
        <v>7.1294999999999997E-2</v>
      </c>
      <c r="AO960" s="562" t="s">
        <v>977</v>
      </c>
      <c r="AP960" s="562" t="s">
        <v>978</v>
      </c>
    </row>
    <row r="961" spans="1:42" s="562" customFormat="1" ht="12" x14ac:dyDescent="0.25">
      <c r="A961" s="562" t="s">
        <v>2493</v>
      </c>
      <c r="B961" s="562" t="s">
        <v>2494</v>
      </c>
      <c r="C961" s="562">
        <v>1</v>
      </c>
      <c r="D961" s="562" t="s">
        <v>30</v>
      </c>
      <c r="E961" s="562" t="s">
        <v>958</v>
      </c>
      <c r="F961" s="562" t="s">
        <v>959</v>
      </c>
      <c r="G961" s="562" t="s">
        <v>973</v>
      </c>
      <c r="H961" s="562" t="s">
        <v>974</v>
      </c>
      <c r="I961" s="562" t="s">
        <v>975</v>
      </c>
      <c r="J961" s="562" t="s">
        <v>4998</v>
      </c>
      <c r="K961" s="562" t="s">
        <v>976</v>
      </c>
      <c r="L961" s="562" t="s">
        <v>964</v>
      </c>
      <c r="M961" s="562" t="s">
        <v>970</v>
      </c>
      <c r="N961" s="562">
        <v>1</v>
      </c>
      <c r="O961" s="562">
        <v>1</v>
      </c>
      <c r="P961" s="562">
        <v>1</v>
      </c>
      <c r="Q961" s="562">
        <v>1</v>
      </c>
      <c r="R961" s="562">
        <v>1</v>
      </c>
      <c r="S961" s="562">
        <v>1</v>
      </c>
      <c r="T961" s="562">
        <v>0</v>
      </c>
      <c r="U961" s="562">
        <v>0</v>
      </c>
      <c r="V961" s="562">
        <v>0</v>
      </c>
      <c r="W961" s="563">
        <v>4461241.0199999996</v>
      </c>
      <c r="X961" s="563">
        <v>0</v>
      </c>
      <c r="Y961" s="563">
        <v>0</v>
      </c>
      <c r="Z961" s="563">
        <v>0</v>
      </c>
      <c r="AA961" s="563">
        <v>0</v>
      </c>
      <c r="AB961" s="563">
        <v>0</v>
      </c>
      <c r="AC961" s="563">
        <v>0</v>
      </c>
      <c r="AD961" s="563"/>
      <c r="AE961" s="563">
        <v>4461241.0199999996</v>
      </c>
      <c r="AF961" s="564">
        <v>44987</v>
      </c>
      <c r="AG961" s="564">
        <v>46083</v>
      </c>
      <c r="AH961" s="563">
        <v>4461241.0199999996</v>
      </c>
      <c r="AI961" s="565">
        <f t="shared" si="29"/>
        <v>5.4794520547945206E-3</v>
      </c>
      <c r="AJ961" s="565">
        <v>3.0027397260274</v>
      </c>
      <c r="AK961" s="566">
        <v>6.1652999999999999E-2</v>
      </c>
      <c r="AL961" s="567">
        <f t="shared" si="30"/>
        <v>5.4794520547945206E-3</v>
      </c>
      <c r="AM961" s="567">
        <v>3.0027397260274</v>
      </c>
      <c r="AN961" s="568">
        <v>6.1652999999999999E-2</v>
      </c>
      <c r="AO961" s="562" t="s">
        <v>977</v>
      </c>
      <c r="AP961" s="562" t="s">
        <v>978</v>
      </c>
    </row>
    <row r="962" spans="1:42" s="562" customFormat="1" ht="12" x14ac:dyDescent="0.25">
      <c r="A962" s="562" t="s">
        <v>2495</v>
      </c>
      <c r="B962" s="562" t="s">
        <v>2496</v>
      </c>
      <c r="C962" s="562">
        <v>1</v>
      </c>
      <c r="D962" s="562" t="s">
        <v>30</v>
      </c>
      <c r="E962" s="562" t="s">
        <v>958</v>
      </c>
      <c r="F962" s="562" t="s">
        <v>959</v>
      </c>
      <c r="G962" s="562" t="s">
        <v>973</v>
      </c>
      <c r="H962" s="562" t="s">
        <v>974</v>
      </c>
      <c r="I962" s="562" t="s">
        <v>975</v>
      </c>
      <c r="J962" s="562" t="s">
        <v>4998</v>
      </c>
      <c r="K962" s="562" t="s">
        <v>976</v>
      </c>
      <c r="L962" s="562" t="s">
        <v>964</v>
      </c>
      <c r="M962" s="562" t="s">
        <v>970</v>
      </c>
      <c r="N962" s="562">
        <v>1</v>
      </c>
      <c r="O962" s="562">
        <v>1</v>
      </c>
      <c r="P962" s="562">
        <v>1</v>
      </c>
      <c r="Q962" s="562">
        <v>1</v>
      </c>
      <c r="R962" s="562">
        <v>1</v>
      </c>
      <c r="S962" s="562">
        <v>1</v>
      </c>
      <c r="T962" s="562">
        <v>0</v>
      </c>
      <c r="U962" s="562">
        <v>0</v>
      </c>
      <c r="V962" s="562">
        <v>0</v>
      </c>
      <c r="W962" s="563">
        <v>923713.12</v>
      </c>
      <c r="X962" s="563">
        <v>0</v>
      </c>
      <c r="Y962" s="563">
        <v>0</v>
      </c>
      <c r="Z962" s="563">
        <v>0</v>
      </c>
      <c r="AA962" s="563">
        <v>0</v>
      </c>
      <c r="AB962" s="563">
        <v>0</v>
      </c>
      <c r="AC962" s="563">
        <v>0</v>
      </c>
      <c r="AD962" s="563"/>
      <c r="AE962" s="563">
        <v>923713.12</v>
      </c>
      <c r="AF962" s="564">
        <v>44987</v>
      </c>
      <c r="AG962" s="564">
        <v>46083</v>
      </c>
      <c r="AH962" s="563">
        <v>923713.12</v>
      </c>
      <c r="AI962" s="565">
        <f t="shared" si="29"/>
        <v>5.4794520547945206E-3</v>
      </c>
      <c r="AJ962" s="565">
        <v>3.0027397260274</v>
      </c>
      <c r="AK962" s="566">
        <v>6.1652999999999999E-2</v>
      </c>
      <c r="AL962" s="567">
        <f t="shared" si="30"/>
        <v>5.4794520547945206E-3</v>
      </c>
      <c r="AM962" s="567">
        <v>3.0027397260274</v>
      </c>
      <c r="AN962" s="568">
        <v>6.1652999999999999E-2</v>
      </c>
      <c r="AO962" s="562" t="s">
        <v>977</v>
      </c>
      <c r="AP962" s="562" t="s">
        <v>978</v>
      </c>
    </row>
    <row r="963" spans="1:42" s="562" customFormat="1" ht="12" x14ac:dyDescent="0.25">
      <c r="A963" s="562" t="s">
        <v>2497</v>
      </c>
      <c r="B963" s="562" t="s">
        <v>2498</v>
      </c>
      <c r="C963" s="562">
        <v>1</v>
      </c>
      <c r="D963" s="562" t="s">
        <v>30</v>
      </c>
      <c r="E963" s="562" t="s">
        <v>958</v>
      </c>
      <c r="F963" s="562" t="s">
        <v>959</v>
      </c>
      <c r="G963" s="562" t="s">
        <v>973</v>
      </c>
      <c r="H963" s="562" t="s">
        <v>974</v>
      </c>
      <c r="I963" s="562" t="s">
        <v>975</v>
      </c>
      <c r="J963" s="562" t="s">
        <v>4998</v>
      </c>
      <c r="K963" s="562" t="s">
        <v>976</v>
      </c>
      <c r="L963" s="562" t="s">
        <v>964</v>
      </c>
      <c r="M963" s="562" t="s">
        <v>970</v>
      </c>
      <c r="N963" s="562">
        <v>1</v>
      </c>
      <c r="O963" s="562">
        <v>1</v>
      </c>
      <c r="P963" s="562">
        <v>1</v>
      </c>
      <c r="Q963" s="562">
        <v>1</v>
      </c>
      <c r="R963" s="562">
        <v>1</v>
      </c>
      <c r="S963" s="562">
        <v>1</v>
      </c>
      <c r="T963" s="562">
        <v>0</v>
      </c>
      <c r="U963" s="562">
        <v>0</v>
      </c>
      <c r="V963" s="562">
        <v>0</v>
      </c>
      <c r="W963" s="563">
        <v>3306958.84</v>
      </c>
      <c r="X963" s="563">
        <v>0</v>
      </c>
      <c r="Y963" s="563">
        <v>0</v>
      </c>
      <c r="Z963" s="563">
        <v>0</v>
      </c>
      <c r="AA963" s="563">
        <v>0</v>
      </c>
      <c r="AB963" s="563">
        <v>0</v>
      </c>
      <c r="AC963" s="563">
        <v>0</v>
      </c>
      <c r="AD963" s="563"/>
      <c r="AE963" s="563">
        <v>3306958.84</v>
      </c>
      <c r="AF963" s="564">
        <v>44995</v>
      </c>
      <c r="AG963" s="564">
        <v>46822</v>
      </c>
      <c r="AH963" s="563">
        <v>3306958.84</v>
      </c>
      <c r="AI963" s="565">
        <f t="shared" ref="AI963:AI1026" si="31">+(AG963-$AQ$1)/365</f>
        <v>2.0301369863013701</v>
      </c>
      <c r="AJ963" s="565">
        <v>5.0054794520547903</v>
      </c>
      <c r="AK963" s="566">
        <v>7.1294999999999997E-2</v>
      </c>
      <c r="AL963" s="567">
        <f t="shared" si="30"/>
        <v>2.0301369863013701</v>
      </c>
      <c r="AM963" s="567">
        <v>5.0054794520547903</v>
      </c>
      <c r="AN963" s="568">
        <v>7.1294999999999997E-2</v>
      </c>
      <c r="AO963" s="562" t="s">
        <v>977</v>
      </c>
      <c r="AP963" s="562" t="s">
        <v>978</v>
      </c>
    </row>
    <row r="964" spans="1:42" s="562" customFormat="1" ht="12" x14ac:dyDescent="0.25">
      <c r="A964" s="562" t="s">
        <v>2499</v>
      </c>
      <c r="B964" s="562" t="s">
        <v>2500</v>
      </c>
      <c r="C964" s="562">
        <v>1</v>
      </c>
      <c r="D964" s="562" t="s">
        <v>30</v>
      </c>
      <c r="E964" s="562" t="s">
        <v>958</v>
      </c>
      <c r="F964" s="562" t="s">
        <v>959</v>
      </c>
      <c r="G964" s="562" t="s">
        <v>973</v>
      </c>
      <c r="H964" s="562" t="s">
        <v>974</v>
      </c>
      <c r="I964" s="562" t="s">
        <v>975</v>
      </c>
      <c r="J964" s="562" t="s">
        <v>4998</v>
      </c>
      <c r="K964" s="562" t="s">
        <v>976</v>
      </c>
      <c r="L964" s="562" t="s">
        <v>964</v>
      </c>
      <c r="M964" s="562" t="s">
        <v>970</v>
      </c>
      <c r="N964" s="562">
        <v>1</v>
      </c>
      <c r="O964" s="562">
        <v>1</v>
      </c>
      <c r="P964" s="562">
        <v>1</v>
      </c>
      <c r="Q964" s="562">
        <v>1</v>
      </c>
      <c r="R964" s="562">
        <v>1</v>
      </c>
      <c r="S964" s="562">
        <v>1</v>
      </c>
      <c r="T964" s="562">
        <v>0</v>
      </c>
      <c r="U964" s="562">
        <v>0</v>
      </c>
      <c r="V964" s="562">
        <v>0</v>
      </c>
      <c r="W964" s="563">
        <v>4227185.0999999996</v>
      </c>
      <c r="X964" s="563">
        <v>0</v>
      </c>
      <c r="Y964" s="563">
        <v>0</v>
      </c>
      <c r="Z964" s="563">
        <v>0</v>
      </c>
      <c r="AA964" s="563">
        <v>0</v>
      </c>
      <c r="AB964" s="563">
        <v>0</v>
      </c>
      <c r="AC964" s="563">
        <v>0</v>
      </c>
      <c r="AD964" s="563"/>
      <c r="AE964" s="563">
        <v>4227185.0999999996</v>
      </c>
      <c r="AF964" s="564">
        <v>44987</v>
      </c>
      <c r="AG964" s="564">
        <v>46083</v>
      </c>
      <c r="AH964" s="563">
        <v>4227185.0999999996</v>
      </c>
      <c r="AI964" s="565">
        <f t="shared" si="31"/>
        <v>5.4794520547945206E-3</v>
      </c>
      <c r="AJ964" s="565">
        <v>3.0027397260274</v>
      </c>
      <c r="AK964" s="566">
        <v>6.1652999999999999E-2</v>
      </c>
      <c r="AL964" s="567">
        <f t="shared" si="30"/>
        <v>5.4794520547945206E-3</v>
      </c>
      <c r="AM964" s="567">
        <v>3.0027397260274</v>
      </c>
      <c r="AN964" s="568">
        <v>6.1652999999999999E-2</v>
      </c>
      <c r="AO964" s="562" t="s">
        <v>977</v>
      </c>
      <c r="AP964" s="562" t="s">
        <v>978</v>
      </c>
    </row>
    <row r="965" spans="1:42" s="562" customFormat="1" ht="12" x14ac:dyDescent="0.25">
      <c r="A965" s="562" t="s">
        <v>2501</v>
      </c>
      <c r="B965" s="562" t="s">
        <v>2502</v>
      </c>
      <c r="C965" s="562">
        <v>1</v>
      </c>
      <c r="D965" s="562" t="s">
        <v>30</v>
      </c>
      <c r="E965" s="562" t="s">
        <v>958</v>
      </c>
      <c r="F965" s="562" t="s">
        <v>959</v>
      </c>
      <c r="G965" s="562" t="s">
        <v>973</v>
      </c>
      <c r="H965" s="562" t="s">
        <v>974</v>
      </c>
      <c r="I965" s="562" t="s">
        <v>975</v>
      </c>
      <c r="J965" s="562" t="s">
        <v>4998</v>
      </c>
      <c r="K965" s="562" t="s">
        <v>976</v>
      </c>
      <c r="L965" s="562" t="s">
        <v>964</v>
      </c>
      <c r="M965" s="562" t="s">
        <v>970</v>
      </c>
      <c r="N965" s="562">
        <v>1</v>
      </c>
      <c r="O965" s="562">
        <v>1</v>
      </c>
      <c r="P965" s="562">
        <v>1</v>
      </c>
      <c r="Q965" s="562">
        <v>1</v>
      </c>
      <c r="R965" s="562">
        <v>1</v>
      </c>
      <c r="S965" s="562">
        <v>1</v>
      </c>
      <c r="T965" s="562">
        <v>0</v>
      </c>
      <c r="U965" s="562">
        <v>0</v>
      </c>
      <c r="V965" s="562">
        <v>0</v>
      </c>
      <c r="W965" s="563">
        <v>4224454.29</v>
      </c>
      <c r="X965" s="563">
        <v>0</v>
      </c>
      <c r="Y965" s="563">
        <v>0</v>
      </c>
      <c r="Z965" s="563">
        <v>0</v>
      </c>
      <c r="AA965" s="563">
        <v>0</v>
      </c>
      <c r="AB965" s="563">
        <v>0</v>
      </c>
      <c r="AC965" s="563">
        <v>0</v>
      </c>
      <c r="AD965" s="563"/>
      <c r="AE965" s="563">
        <v>4224454.29</v>
      </c>
      <c r="AF965" s="564">
        <v>44995</v>
      </c>
      <c r="AG965" s="564">
        <v>46822</v>
      </c>
      <c r="AH965" s="563">
        <v>4224454.29</v>
      </c>
      <c r="AI965" s="565">
        <f t="shared" si="31"/>
        <v>2.0301369863013701</v>
      </c>
      <c r="AJ965" s="565">
        <v>5.0054794520547903</v>
      </c>
      <c r="AK965" s="566">
        <v>7.1294999999999997E-2</v>
      </c>
      <c r="AL965" s="567">
        <f t="shared" si="30"/>
        <v>2.0301369863013701</v>
      </c>
      <c r="AM965" s="567">
        <v>5.0054794520547903</v>
      </c>
      <c r="AN965" s="568">
        <v>7.1294999999999997E-2</v>
      </c>
      <c r="AO965" s="562" t="s">
        <v>977</v>
      </c>
      <c r="AP965" s="562" t="s">
        <v>978</v>
      </c>
    </row>
    <row r="966" spans="1:42" s="562" customFormat="1" ht="12" x14ac:dyDescent="0.25">
      <c r="A966" s="562" t="s">
        <v>2503</v>
      </c>
      <c r="B966" s="562" t="s">
        <v>2504</v>
      </c>
      <c r="C966" s="562">
        <v>1</v>
      </c>
      <c r="D966" s="562" t="s">
        <v>30</v>
      </c>
      <c r="E966" s="562" t="s">
        <v>958</v>
      </c>
      <c r="F966" s="562" t="s">
        <v>959</v>
      </c>
      <c r="G966" s="562" t="s">
        <v>973</v>
      </c>
      <c r="H966" s="562" t="s">
        <v>974</v>
      </c>
      <c r="I966" s="562" t="s">
        <v>975</v>
      </c>
      <c r="J966" s="562" t="s">
        <v>4998</v>
      </c>
      <c r="K966" s="562" t="s">
        <v>976</v>
      </c>
      <c r="L966" s="562" t="s">
        <v>964</v>
      </c>
      <c r="M966" s="562" t="s">
        <v>970</v>
      </c>
      <c r="N966" s="562">
        <v>1</v>
      </c>
      <c r="O966" s="562">
        <v>1</v>
      </c>
      <c r="P966" s="562">
        <v>1</v>
      </c>
      <c r="Q966" s="562">
        <v>1</v>
      </c>
      <c r="R966" s="562">
        <v>1</v>
      </c>
      <c r="S966" s="562">
        <v>1</v>
      </c>
      <c r="T966" s="562">
        <v>0</v>
      </c>
      <c r="U966" s="562">
        <v>0</v>
      </c>
      <c r="V966" s="562">
        <v>0</v>
      </c>
      <c r="W966" s="563">
        <v>964970.14</v>
      </c>
      <c r="X966" s="563">
        <v>0</v>
      </c>
      <c r="Y966" s="563">
        <v>0</v>
      </c>
      <c r="Z966" s="563">
        <v>0</v>
      </c>
      <c r="AA966" s="563">
        <v>0</v>
      </c>
      <c r="AB966" s="563">
        <v>0</v>
      </c>
      <c r="AC966" s="563">
        <v>0</v>
      </c>
      <c r="AD966" s="563"/>
      <c r="AE966" s="563">
        <v>964970.14</v>
      </c>
      <c r="AF966" s="564">
        <v>44987</v>
      </c>
      <c r="AG966" s="564">
        <v>46083</v>
      </c>
      <c r="AH966" s="563">
        <v>964970.14</v>
      </c>
      <c r="AI966" s="565">
        <f t="shared" si="31"/>
        <v>5.4794520547945206E-3</v>
      </c>
      <c r="AJ966" s="565">
        <v>3.0027397260274</v>
      </c>
      <c r="AK966" s="566">
        <v>6.1652999999999999E-2</v>
      </c>
      <c r="AL966" s="567">
        <f t="shared" ref="AL966:AL1029" si="32">+AI966</f>
        <v>5.4794520547945206E-3</v>
      </c>
      <c r="AM966" s="567">
        <v>3.0027397260274</v>
      </c>
      <c r="AN966" s="568">
        <v>6.1652999999999999E-2</v>
      </c>
      <c r="AO966" s="562" t="s">
        <v>977</v>
      </c>
      <c r="AP966" s="562" t="s">
        <v>978</v>
      </c>
    </row>
    <row r="967" spans="1:42" s="562" customFormat="1" ht="12" x14ac:dyDescent="0.25">
      <c r="A967" s="562" t="s">
        <v>2505</v>
      </c>
      <c r="B967" s="562" t="s">
        <v>2506</v>
      </c>
      <c r="C967" s="562">
        <v>1</v>
      </c>
      <c r="D967" s="562" t="s">
        <v>30</v>
      </c>
      <c r="E967" s="562" t="s">
        <v>958</v>
      </c>
      <c r="F967" s="562" t="s">
        <v>959</v>
      </c>
      <c r="G967" s="562" t="s">
        <v>1727</v>
      </c>
      <c r="H967" s="562" t="s">
        <v>1660</v>
      </c>
      <c r="I967" s="562" t="s">
        <v>1661</v>
      </c>
      <c r="J967" s="562" t="s">
        <v>1662</v>
      </c>
      <c r="K967" s="562" t="s">
        <v>85</v>
      </c>
      <c r="L967" s="562" t="s">
        <v>964</v>
      </c>
      <c r="M967" s="562" t="s">
        <v>970</v>
      </c>
      <c r="N967" s="562">
        <v>1</v>
      </c>
      <c r="O967" s="562">
        <v>1</v>
      </c>
      <c r="P967" s="562">
        <v>1</v>
      </c>
      <c r="Q967" s="562">
        <v>0</v>
      </c>
      <c r="R967" s="562">
        <v>0</v>
      </c>
      <c r="S967" s="562">
        <v>1</v>
      </c>
      <c r="T967" s="562">
        <v>1</v>
      </c>
      <c r="U967" s="562">
        <v>1</v>
      </c>
      <c r="V967" s="562">
        <v>0</v>
      </c>
      <c r="W967" s="563">
        <v>45797743.100000001</v>
      </c>
      <c r="X967" s="563">
        <v>0</v>
      </c>
      <c r="Y967" s="563">
        <v>0</v>
      </c>
      <c r="Z967" s="563">
        <v>0</v>
      </c>
      <c r="AA967" s="563">
        <v>0</v>
      </c>
      <c r="AB967" s="563">
        <v>0</v>
      </c>
      <c r="AC967" s="563">
        <v>0</v>
      </c>
      <c r="AD967" s="563"/>
      <c r="AE967" s="563">
        <v>45797743.100000001</v>
      </c>
      <c r="AF967" s="564">
        <v>44987</v>
      </c>
      <c r="AG967" s="564">
        <v>46083</v>
      </c>
      <c r="AH967" s="563">
        <v>45797743.100000001</v>
      </c>
      <c r="AI967" s="565">
        <f t="shared" si="31"/>
        <v>5.4794520547945206E-3</v>
      </c>
      <c r="AJ967" s="565">
        <v>3.0027397260274</v>
      </c>
      <c r="AK967" s="566">
        <v>6.1652999999999999E-2</v>
      </c>
      <c r="AL967" s="567">
        <f t="shared" si="32"/>
        <v>5.4794520547945206E-3</v>
      </c>
      <c r="AM967" s="567">
        <v>3.0027397260274</v>
      </c>
      <c r="AN967" s="568">
        <v>6.1652999999999999E-2</v>
      </c>
      <c r="AO967" s="562" t="s">
        <v>977</v>
      </c>
      <c r="AP967" s="562" t="s">
        <v>978</v>
      </c>
    </row>
    <row r="968" spans="1:42" s="562" customFormat="1" ht="12" x14ac:dyDescent="0.25">
      <c r="A968" s="562" t="s">
        <v>2507</v>
      </c>
      <c r="B968" s="562" t="s">
        <v>2508</v>
      </c>
      <c r="C968" s="562">
        <v>1</v>
      </c>
      <c r="D968" s="562" t="s">
        <v>30</v>
      </c>
      <c r="E968" s="562" t="s">
        <v>958</v>
      </c>
      <c r="F968" s="562" t="s">
        <v>959</v>
      </c>
      <c r="G968" s="562" t="s">
        <v>973</v>
      </c>
      <c r="H968" s="562" t="s">
        <v>974</v>
      </c>
      <c r="I968" s="562" t="s">
        <v>975</v>
      </c>
      <c r="J968" s="562" t="s">
        <v>4998</v>
      </c>
      <c r="K968" s="562" t="s">
        <v>976</v>
      </c>
      <c r="L968" s="562" t="s">
        <v>964</v>
      </c>
      <c r="M968" s="562" t="s">
        <v>970</v>
      </c>
      <c r="N968" s="562">
        <v>1</v>
      </c>
      <c r="O968" s="562">
        <v>1</v>
      </c>
      <c r="P968" s="562">
        <v>1</v>
      </c>
      <c r="Q968" s="562">
        <v>1</v>
      </c>
      <c r="R968" s="562">
        <v>1</v>
      </c>
      <c r="S968" s="562">
        <v>1</v>
      </c>
      <c r="T968" s="562">
        <v>0</v>
      </c>
      <c r="U968" s="562">
        <v>0</v>
      </c>
      <c r="V968" s="562">
        <v>0</v>
      </c>
      <c r="W968" s="563">
        <v>1084261.4099999999</v>
      </c>
      <c r="X968" s="563">
        <v>0</v>
      </c>
      <c r="Y968" s="563">
        <v>0</v>
      </c>
      <c r="Z968" s="563">
        <v>0</v>
      </c>
      <c r="AA968" s="563">
        <v>0</v>
      </c>
      <c r="AB968" s="563">
        <v>0</v>
      </c>
      <c r="AC968" s="563">
        <v>0</v>
      </c>
      <c r="AD968" s="563"/>
      <c r="AE968" s="563">
        <v>1084261.4099999999</v>
      </c>
      <c r="AF968" s="564">
        <v>44987</v>
      </c>
      <c r="AG968" s="564">
        <v>46083</v>
      </c>
      <c r="AH968" s="563">
        <v>1084261.4099999999</v>
      </c>
      <c r="AI968" s="565">
        <f t="shared" si="31"/>
        <v>5.4794520547945206E-3</v>
      </c>
      <c r="AJ968" s="565">
        <v>3.0027397260274</v>
      </c>
      <c r="AK968" s="566">
        <v>6.1652999999999999E-2</v>
      </c>
      <c r="AL968" s="567">
        <f t="shared" si="32"/>
        <v>5.4794520547945206E-3</v>
      </c>
      <c r="AM968" s="567">
        <v>3.0027397260274</v>
      </c>
      <c r="AN968" s="568">
        <v>6.1652999999999999E-2</v>
      </c>
      <c r="AO968" s="562" t="s">
        <v>977</v>
      </c>
      <c r="AP968" s="562" t="s">
        <v>978</v>
      </c>
    </row>
    <row r="969" spans="1:42" s="562" customFormat="1" ht="12" x14ac:dyDescent="0.25">
      <c r="A969" s="562" t="s">
        <v>2509</v>
      </c>
      <c r="B969" s="562" t="s">
        <v>2510</v>
      </c>
      <c r="C969" s="562">
        <v>1</v>
      </c>
      <c r="D969" s="562" t="s">
        <v>30</v>
      </c>
      <c r="E969" s="562" t="s">
        <v>958</v>
      </c>
      <c r="F969" s="562" t="s">
        <v>959</v>
      </c>
      <c r="G969" s="562" t="s">
        <v>973</v>
      </c>
      <c r="H969" s="562" t="s">
        <v>974</v>
      </c>
      <c r="I969" s="562" t="s">
        <v>975</v>
      </c>
      <c r="J969" s="562" t="s">
        <v>4998</v>
      </c>
      <c r="K969" s="562" t="s">
        <v>976</v>
      </c>
      <c r="L969" s="562" t="s">
        <v>964</v>
      </c>
      <c r="M969" s="562" t="s">
        <v>970</v>
      </c>
      <c r="N969" s="562">
        <v>1</v>
      </c>
      <c r="O969" s="562">
        <v>1</v>
      </c>
      <c r="P969" s="562">
        <v>1</v>
      </c>
      <c r="Q969" s="562">
        <v>1</v>
      </c>
      <c r="R969" s="562">
        <v>1</v>
      </c>
      <c r="S969" s="562">
        <v>1</v>
      </c>
      <c r="T969" s="562">
        <v>0</v>
      </c>
      <c r="U969" s="562">
        <v>0</v>
      </c>
      <c r="V969" s="562">
        <v>0</v>
      </c>
      <c r="W969" s="563">
        <v>2165436.48</v>
      </c>
      <c r="X969" s="563">
        <v>0</v>
      </c>
      <c r="Y969" s="563">
        <v>0</v>
      </c>
      <c r="Z969" s="563">
        <v>0</v>
      </c>
      <c r="AA969" s="563">
        <v>0</v>
      </c>
      <c r="AB969" s="563">
        <v>0</v>
      </c>
      <c r="AC969" s="563">
        <v>0</v>
      </c>
      <c r="AD969" s="563"/>
      <c r="AE969" s="563">
        <v>2165436.48</v>
      </c>
      <c r="AF969" s="564">
        <v>44995</v>
      </c>
      <c r="AG969" s="564">
        <v>46822</v>
      </c>
      <c r="AH969" s="563">
        <v>2165436.48</v>
      </c>
      <c r="AI969" s="565">
        <f t="shared" si="31"/>
        <v>2.0301369863013701</v>
      </c>
      <c r="AJ969" s="565">
        <v>5.0054794520547903</v>
      </c>
      <c r="AK969" s="566">
        <v>7.1294999999999997E-2</v>
      </c>
      <c r="AL969" s="567">
        <f t="shared" si="32"/>
        <v>2.0301369863013701</v>
      </c>
      <c r="AM969" s="567">
        <v>5.0054794520547903</v>
      </c>
      <c r="AN969" s="568">
        <v>7.1294999999999997E-2</v>
      </c>
      <c r="AO969" s="562" t="s">
        <v>977</v>
      </c>
      <c r="AP969" s="562" t="s">
        <v>978</v>
      </c>
    </row>
    <row r="970" spans="1:42" s="562" customFormat="1" ht="12" x14ac:dyDescent="0.25">
      <c r="A970" s="562" t="s">
        <v>2511</v>
      </c>
      <c r="B970" s="562" t="s">
        <v>2512</v>
      </c>
      <c r="C970" s="562">
        <v>1</v>
      </c>
      <c r="D970" s="562" t="s">
        <v>30</v>
      </c>
      <c r="E970" s="562" t="s">
        <v>958</v>
      </c>
      <c r="F970" s="562" t="s">
        <v>959</v>
      </c>
      <c r="G970" s="562" t="s">
        <v>973</v>
      </c>
      <c r="H970" s="562" t="s">
        <v>974</v>
      </c>
      <c r="I970" s="562" t="s">
        <v>975</v>
      </c>
      <c r="J970" s="562" t="s">
        <v>4998</v>
      </c>
      <c r="K970" s="562" t="s">
        <v>976</v>
      </c>
      <c r="L970" s="562" t="s">
        <v>964</v>
      </c>
      <c r="M970" s="562" t="s">
        <v>970</v>
      </c>
      <c r="N970" s="562">
        <v>1</v>
      </c>
      <c r="O970" s="562">
        <v>1</v>
      </c>
      <c r="P970" s="562">
        <v>1</v>
      </c>
      <c r="Q970" s="562">
        <v>1</v>
      </c>
      <c r="R970" s="562">
        <v>1</v>
      </c>
      <c r="S970" s="562">
        <v>1</v>
      </c>
      <c r="T970" s="562">
        <v>0</v>
      </c>
      <c r="U970" s="562">
        <v>0</v>
      </c>
      <c r="V970" s="562">
        <v>0</v>
      </c>
      <c r="W970" s="563">
        <v>11818571.76</v>
      </c>
      <c r="X970" s="563">
        <v>0</v>
      </c>
      <c r="Y970" s="563">
        <v>0</v>
      </c>
      <c r="Z970" s="563">
        <v>0</v>
      </c>
      <c r="AA970" s="563">
        <v>0</v>
      </c>
      <c r="AB970" s="563">
        <v>0</v>
      </c>
      <c r="AC970" s="563">
        <v>0</v>
      </c>
      <c r="AD970" s="563"/>
      <c r="AE970" s="563">
        <v>11818571.76</v>
      </c>
      <c r="AF970" s="564">
        <v>45000</v>
      </c>
      <c r="AG970" s="564">
        <v>47192</v>
      </c>
      <c r="AH970" s="563">
        <v>11818571.76</v>
      </c>
      <c r="AI970" s="565">
        <f t="shared" si="31"/>
        <v>3.043835616438356</v>
      </c>
      <c r="AJ970" s="565">
        <v>6.0054794520547903</v>
      </c>
      <c r="AK970" s="566">
        <v>7.3772000000000004E-2</v>
      </c>
      <c r="AL970" s="567">
        <f t="shared" si="32"/>
        <v>3.043835616438356</v>
      </c>
      <c r="AM970" s="567">
        <v>6.0054794520547903</v>
      </c>
      <c r="AN970" s="568">
        <v>7.3772000000000004E-2</v>
      </c>
      <c r="AO970" s="562" t="s">
        <v>977</v>
      </c>
      <c r="AP970" s="562" t="s">
        <v>978</v>
      </c>
    </row>
    <row r="971" spans="1:42" s="562" customFormat="1" ht="12" x14ac:dyDescent="0.25">
      <c r="A971" s="562" t="s">
        <v>2513</v>
      </c>
      <c r="B971" s="562" t="s">
        <v>2514</v>
      </c>
      <c r="C971" s="562">
        <v>1</v>
      </c>
      <c r="D971" s="562" t="s">
        <v>30</v>
      </c>
      <c r="E971" s="562" t="s">
        <v>958</v>
      </c>
      <c r="F971" s="562" t="s">
        <v>959</v>
      </c>
      <c r="G971" s="562" t="s">
        <v>973</v>
      </c>
      <c r="H971" s="562" t="s">
        <v>974</v>
      </c>
      <c r="I971" s="562" t="s">
        <v>975</v>
      </c>
      <c r="J971" s="562" t="s">
        <v>4998</v>
      </c>
      <c r="K971" s="562" t="s">
        <v>976</v>
      </c>
      <c r="L971" s="562" t="s">
        <v>964</v>
      </c>
      <c r="M971" s="562" t="s">
        <v>970</v>
      </c>
      <c r="N971" s="562">
        <v>1</v>
      </c>
      <c r="O971" s="562">
        <v>1</v>
      </c>
      <c r="P971" s="562">
        <v>1</v>
      </c>
      <c r="Q971" s="562">
        <v>1</v>
      </c>
      <c r="R971" s="562">
        <v>1</v>
      </c>
      <c r="S971" s="562">
        <v>1</v>
      </c>
      <c r="T971" s="562">
        <v>0</v>
      </c>
      <c r="U971" s="562">
        <v>0</v>
      </c>
      <c r="V971" s="562">
        <v>0</v>
      </c>
      <c r="W971" s="563">
        <v>1741259.11</v>
      </c>
      <c r="X971" s="563">
        <v>0</v>
      </c>
      <c r="Y971" s="563">
        <v>0</v>
      </c>
      <c r="Z971" s="563">
        <v>68138.080000000002</v>
      </c>
      <c r="AA971" s="563">
        <v>0</v>
      </c>
      <c r="AB971" s="563">
        <v>0</v>
      </c>
      <c r="AC971" s="563">
        <v>0</v>
      </c>
      <c r="AD971" s="563"/>
      <c r="AE971" s="563">
        <v>1741259.11</v>
      </c>
      <c r="AF971" s="564">
        <v>44984</v>
      </c>
      <c r="AG971" s="564">
        <v>48637</v>
      </c>
      <c r="AH971" s="563">
        <v>1741259.11</v>
      </c>
      <c r="AI971" s="565">
        <f t="shared" si="31"/>
        <v>7.0027397260273974</v>
      </c>
      <c r="AJ971" s="565">
        <v>10.0082191780822</v>
      </c>
      <c r="AK971" s="566">
        <v>7.8262999999999999E-2</v>
      </c>
      <c r="AL971" s="567">
        <f t="shared" si="32"/>
        <v>7.0027397260273974</v>
      </c>
      <c r="AM971" s="567">
        <v>10.0082191780822</v>
      </c>
      <c r="AN971" s="568">
        <v>7.8262999999999999E-2</v>
      </c>
      <c r="AO971" s="562" t="s">
        <v>977</v>
      </c>
      <c r="AP971" s="562" t="s">
        <v>978</v>
      </c>
    </row>
    <row r="972" spans="1:42" s="562" customFormat="1" ht="12" x14ac:dyDescent="0.25">
      <c r="A972" s="562" t="s">
        <v>2515</v>
      </c>
      <c r="B972" s="562" t="s">
        <v>2516</v>
      </c>
      <c r="C972" s="562">
        <v>1</v>
      </c>
      <c r="D972" s="562" t="s">
        <v>30</v>
      </c>
      <c r="E972" s="562" t="s">
        <v>958</v>
      </c>
      <c r="F972" s="562" t="s">
        <v>959</v>
      </c>
      <c r="G972" s="562" t="s">
        <v>973</v>
      </c>
      <c r="H972" s="562" t="s">
        <v>974</v>
      </c>
      <c r="I972" s="562" t="s">
        <v>975</v>
      </c>
      <c r="J972" s="562" t="s">
        <v>4998</v>
      </c>
      <c r="K972" s="562" t="s">
        <v>976</v>
      </c>
      <c r="L972" s="562" t="s">
        <v>964</v>
      </c>
      <c r="M972" s="562" t="s">
        <v>970</v>
      </c>
      <c r="N972" s="562">
        <v>1</v>
      </c>
      <c r="O972" s="562">
        <v>1</v>
      </c>
      <c r="P972" s="562">
        <v>1</v>
      </c>
      <c r="Q972" s="562">
        <v>1</v>
      </c>
      <c r="R972" s="562">
        <v>1</v>
      </c>
      <c r="S972" s="562">
        <v>1</v>
      </c>
      <c r="T972" s="562">
        <v>0</v>
      </c>
      <c r="U972" s="562">
        <v>0</v>
      </c>
      <c r="V972" s="562">
        <v>0</v>
      </c>
      <c r="W972" s="563">
        <v>12378544.4</v>
      </c>
      <c r="X972" s="563">
        <v>0</v>
      </c>
      <c r="Y972" s="563">
        <v>0</v>
      </c>
      <c r="Z972" s="563">
        <v>0</v>
      </c>
      <c r="AA972" s="563">
        <v>0</v>
      </c>
      <c r="AB972" s="563">
        <v>0</v>
      </c>
      <c r="AC972" s="563">
        <v>0</v>
      </c>
      <c r="AD972" s="563"/>
      <c r="AE972" s="563">
        <v>12378544.4</v>
      </c>
      <c r="AF972" s="564">
        <v>45000</v>
      </c>
      <c r="AG972" s="564">
        <v>47192</v>
      </c>
      <c r="AH972" s="563">
        <v>12378544.4</v>
      </c>
      <c r="AI972" s="565">
        <f t="shared" si="31"/>
        <v>3.043835616438356</v>
      </c>
      <c r="AJ972" s="565">
        <v>6.0054794520547903</v>
      </c>
      <c r="AK972" s="566">
        <v>7.3772000000000004E-2</v>
      </c>
      <c r="AL972" s="567">
        <f t="shared" si="32"/>
        <v>3.043835616438356</v>
      </c>
      <c r="AM972" s="567">
        <v>6.0054794520547903</v>
      </c>
      <c r="AN972" s="568">
        <v>7.3772000000000004E-2</v>
      </c>
      <c r="AO972" s="562" t="s">
        <v>977</v>
      </c>
      <c r="AP972" s="562" t="s">
        <v>978</v>
      </c>
    </row>
    <row r="973" spans="1:42" s="562" customFormat="1" ht="12" x14ac:dyDescent="0.25">
      <c r="A973" s="562" t="s">
        <v>2517</v>
      </c>
      <c r="B973" s="562" t="s">
        <v>2518</v>
      </c>
      <c r="C973" s="562">
        <v>1</v>
      </c>
      <c r="D973" s="562" t="s">
        <v>30</v>
      </c>
      <c r="E973" s="562" t="s">
        <v>958</v>
      </c>
      <c r="F973" s="562" t="s">
        <v>959</v>
      </c>
      <c r="G973" s="562" t="s">
        <v>1735</v>
      </c>
      <c r="H973" s="562" t="s">
        <v>974</v>
      </c>
      <c r="I973" s="562" t="s">
        <v>1736</v>
      </c>
      <c r="J973" s="562" t="s">
        <v>4998</v>
      </c>
      <c r="K973" s="562" t="s">
        <v>1820</v>
      </c>
      <c r="L973" s="562" t="s">
        <v>964</v>
      </c>
      <c r="M973" s="562" t="s">
        <v>970</v>
      </c>
      <c r="N973" s="562">
        <v>1</v>
      </c>
      <c r="O973" s="562">
        <v>1</v>
      </c>
      <c r="P973" s="562">
        <v>1</v>
      </c>
      <c r="Q973" s="562">
        <v>1</v>
      </c>
      <c r="R973" s="562">
        <v>1</v>
      </c>
      <c r="S973" s="562">
        <v>1</v>
      </c>
      <c r="T973" s="562">
        <v>0</v>
      </c>
      <c r="U973" s="562">
        <v>1</v>
      </c>
      <c r="V973" s="562">
        <v>0</v>
      </c>
      <c r="W973" s="563">
        <v>4694126.49</v>
      </c>
      <c r="X973" s="563">
        <v>0</v>
      </c>
      <c r="Y973" s="563">
        <v>0</v>
      </c>
      <c r="Z973" s="563">
        <v>0</v>
      </c>
      <c r="AA973" s="563">
        <v>0</v>
      </c>
      <c r="AB973" s="563">
        <v>0</v>
      </c>
      <c r="AC973" s="563">
        <v>0</v>
      </c>
      <c r="AD973" s="563"/>
      <c r="AE973" s="563">
        <v>4694126.49</v>
      </c>
      <c r="AF973" s="564">
        <v>44987</v>
      </c>
      <c r="AG973" s="564">
        <v>46083</v>
      </c>
      <c r="AH973" s="563">
        <v>4694126.49</v>
      </c>
      <c r="AI973" s="565">
        <f t="shared" si="31"/>
        <v>5.4794520547945206E-3</v>
      </c>
      <c r="AJ973" s="565">
        <v>3.0027397260274</v>
      </c>
      <c r="AK973" s="566">
        <v>6.1652999999999999E-2</v>
      </c>
      <c r="AL973" s="567">
        <f t="shared" si="32"/>
        <v>5.4794520547945206E-3</v>
      </c>
      <c r="AM973" s="567">
        <v>3.0027397260274</v>
      </c>
      <c r="AN973" s="568">
        <v>6.1652999999999999E-2</v>
      </c>
      <c r="AO973" s="562" t="s">
        <v>977</v>
      </c>
      <c r="AP973" s="562" t="s">
        <v>978</v>
      </c>
    </row>
    <row r="974" spans="1:42" s="562" customFormat="1" ht="12" x14ac:dyDescent="0.25">
      <c r="A974" s="562" t="s">
        <v>2519</v>
      </c>
      <c r="B974" s="562" t="s">
        <v>2518</v>
      </c>
      <c r="C974" s="562">
        <v>2</v>
      </c>
      <c r="D974" s="562" t="s">
        <v>30</v>
      </c>
      <c r="E974" s="562" t="s">
        <v>958</v>
      </c>
      <c r="F974" s="562" t="s">
        <v>959</v>
      </c>
      <c r="G974" s="562" t="s">
        <v>1735</v>
      </c>
      <c r="H974" s="562" t="s">
        <v>974</v>
      </c>
      <c r="I974" s="562" t="s">
        <v>1736</v>
      </c>
      <c r="J974" s="562" t="s">
        <v>4998</v>
      </c>
      <c r="K974" s="562" t="s">
        <v>1820</v>
      </c>
      <c r="L974" s="562" t="s">
        <v>964</v>
      </c>
      <c r="M974" s="562" t="s">
        <v>970</v>
      </c>
      <c r="N974" s="562">
        <v>1</v>
      </c>
      <c r="O974" s="562">
        <v>1</v>
      </c>
      <c r="P974" s="562">
        <v>1</v>
      </c>
      <c r="Q974" s="562">
        <v>1</v>
      </c>
      <c r="R974" s="562">
        <v>1</v>
      </c>
      <c r="S974" s="562">
        <v>1</v>
      </c>
      <c r="T974" s="562">
        <v>0</v>
      </c>
      <c r="U974" s="562">
        <v>1</v>
      </c>
      <c r="V974" s="562">
        <v>0</v>
      </c>
      <c r="W974" s="563">
        <v>4943113.7699999996</v>
      </c>
      <c r="X974" s="563">
        <v>0</v>
      </c>
      <c r="Y974" s="563">
        <v>0</v>
      </c>
      <c r="Z974" s="563">
        <v>0</v>
      </c>
      <c r="AA974" s="563">
        <v>0</v>
      </c>
      <c r="AB974" s="563">
        <v>0</v>
      </c>
      <c r="AC974" s="563">
        <v>0</v>
      </c>
      <c r="AD974" s="563"/>
      <c r="AE974" s="563">
        <v>4943113.7699999996</v>
      </c>
      <c r="AF974" s="564">
        <v>45041</v>
      </c>
      <c r="AG974" s="564">
        <v>46502</v>
      </c>
      <c r="AH974" s="563">
        <v>4943113.7699999996</v>
      </c>
      <c r="AI974" s="565">
        <f t="shared" si="31"/>
        <v>1.1534246575342466</v>
      </c>
      <c r="AJ974" s="565">
        <v>4.0027397260274</v>
      </c>
      <c r="AK974" s="566">
        <v>6.7556000000000005E-2</v>
      </c>
      <c r="AL974" s="567">
        <f t="shared" si="32"/>
        <v>1.1534246575342466</v>
      </c>
      <c r="AM974" s="567">
        <v>4.0027397260274</v>
      </c>
      <c r="AN974" s="568">
        <v>6.7556000000000005E-2</v>
      </c>
      <c r="AO974" s="562" t="s">
        <v>977</v>
      </c>
      <c r="AP974" s="562" t="s">
        <v>978</v>
      </c>
    </row>
    <row r="975" spans="1:42" s="562" customFormat="1" ht="12" x14ac:dyDescent="0.25">
      <c r="A975" s="562" t="s">
        <v>2520</v>
      </c>
      <c r="B975" s="562" t="s">
        <v>2518</v>
      </c>
      <c r="C975" s="562">
        <v>3</v>
      </c>
      <c r="D975" s="562" t="s">
        <v>30</v>
      </c>
      <c r="E975" s="562" t="s">
        <v>958</v>
      </c>
      <c r="F975" s="562" t="s">
        <v>959</v>
      </c>
      <c r="G975" s="562" t="s">
        <v>1735</v>
      </c>
      <c r="H975" s="562" t="s">
        <v>974</v>
      </c>
      <c r="I975" s="562" t="s">
        <v>1736</v>
      </c>
      <c r="J975" s="562" t="s">
        <v>4998</v>
      </c>
      <c r="K975" s="562" t="s">
        <v>1820</v>
      </c>
      <c r="L975" s="562" t="s">
        <v>964</v>
      </c>
      <c r="M975" s="562" t="s">
        <v>970</v>
      </c>
      <c r="N975" s="562">
        <v>1</v>
      </c>
      <c r="O975" s="562">
        <v>1</v>
      </c>
      <c r="P975" s="562">
        <v>1</v>
      </c>
      <c r="Q975" s="562">
        <v>1</v>
      </c>
      <c r="R975" s="562">
        <v>1</v>
      </c>
      <c r="S975" s="562">
        <v>1</v>
      </c>
      <c r="T975" s="562">
        <v>0</v>
      </c>
      <c r="U975" s="562">
        <v>1</v>
      </c>
      <c r="V975" s="562">
        <v>0</v>
      </c>
      <c r="W975" s="563">
        <v>4896968.82</v>
      </c>
      <c r="X975" s="563">
        <v>0</v>
      </c>
      <c r="Y975" s="563">
        <v>0</v>
      </c>
      <c r="Z975" s="563">
        <v>0</v>
      </c>
      <c r="AA975" s="563">
        <v>0</v>
      </c>
      <c r="AB975" s="563">
        <v>0</v>
      </c>
      <c r="AC975" s="563">
        <v>0</v>
      </c>
      <c r="AD975" s="563"/>
      <c r="AE975" s="563">
        <v>4896968.82</v>
      </c>
      <c r="AF975" s="564">
        <v>44995</v>
      </c>
      <c r="AG975" s="564">
        <v>46822</v>
      </c>
      <c r="AH975" s="563">
        <v>4896968.82</v>
      </c>
      <c r="AI975" s="565">
        <f t="shared" si="31"/>
        <v>2.0301369863013701</v>
      </c>
      <c r="AJ975" s="565">
        <v>5.0054794520547903</v>
      </c>
      <c r="AK975" s="566">
        <v>7.1294999999999997E-2</v>
      </c>
      <c r="AL975" s="567">
        <f t="shared" si="32"/>
        <v>2.0301369863013701</v>
      </c>
      <c r="AM975" s="567">
        <v>5.0054794520547903</v>
      </c>
      <c r="AN975" s="568">
        <v>7.1294999999999997E-2</v>
      </c>
      <c r="AO975" s="562" t="s">
        <v>977</v>
      </c>
      <c r="AP975" s="562" t="s">
        <v>978</v>
      </c>
    </row>
    <row r="976" spans="1:42" s="562" customFormat="1" ht="12" x14ac:dyDescent="0.25">
      <c r="A976" s="562" t="s">
        <v>2521</v>
      </c>
      <c r="B976" s="562" t="s">
        <v>2522</v>
      </c>
      <c r="C976" s="562">
        <v>1</v>
      </c>
      <c r="D976" s="562" t="s">
        <v>30</v>
      </c>
      <c r="E976" s="562" t="s">
        <v>958</v>
      </c>
      <c r="F976" s="562" t="s">
        <v>959</v>
      </c>
      <c r="G976" s="562" t="s">
        <v>973</v>
      </c>
      <c r="H976" s="562" t="s">
        <v>974</v>
      </c>
      <c r="I976" s="562" t="s">
        <v>975</v>
      </c>
      <c r="J976" s="562" t="s">
        <v>4998</v>
      </c>
      <c r="K976" s="562" t="s">
        <v>976</v>
      </c>
      <c r="L976" s="562" t="s">
        <v>964</v>
      </c>
      <c r="M976" s="562" t="s">
        <v>970</v>
      </c>
      <c r="N976" s="562">
        <v>1</v>
      </c>
      <c r="O976" s="562">
        <v>1</v>
      </c>
      <c r="P976" s="562">
        <v>1</v>
      </c>
      <c r="Q976" s="562">
        <v>1</v>
      </c>
      <c r="R976" s="562">
        <v>1</v>
      </c>
      <c r="S976" s="562">
        <v>1</v>
      </c>
      <c r="T976" s="562">
        <v>0</v>
      </c>
      <c r="U976" s="562">
        <v>0</v>
      </c>
      <c r="V976" s="562">
        <v>0</v>
      </c>
      <c r="W976" s="563">
        <v>6544491.0599999996</v>
      </c>
      <c r="X976" s="563">
        <v>0</v>
      </c>
      <c r="Y976" s="563">
        <v>0</v>
      </c>
      <c r="Z976" s="563">
        <v>0</v>
      </c>
      <c r="AA976" s="563">
        <v>0</v>
      </c>
      <c r="AB976" s="563">
        <v>0</v>
      </c>
      <c r="AC976" s="563">
        <v>0</v>
      </c>
      <c r="AD976" s="563"/>
      <c r="AE976" s="563">
        <v>6544491.0599999996</v>
      </c>
      <c r="AF976" s="564">
        <v>44987</v>
      </c>
      <c r="AG976" s="564">
        <v>46083</v>
      </c>
      <c r="AH976" s="563">
        <v>6544491.0599999996</v>
      </c>
      <c r="AI976" s="565">
        <f t="shared" si="31"/>
        <v>5.4794520547945206E-3</v>
      </c>
      <c r="AJ976" s="565">
        <v>3.0027397260274</v>
      </c>
      <c r="AK976" s="566">
        <v>6.1652999999999999E-2</v>
      </c>
      <c r="AL976" s="567">
        <f t="shared" si="32"/>
        <v>5.4794520547945206E-3</v>
      </c>
      <c r="AM976" s="567">
        <v>3.0027397260274</v>
      </c>
      <c r="AN976" s="568">
        <v>6.1652999999999999E-2</v>
      </c>
      <c r="AO976" s="562" t="s">
        <v>977</v>
      </c>
      <c r="AP976" s="562" t="s">
        <v>978</v>
      </c>
    </row>
    <row r="977" spans="1:42" s="562" customFormat="1" ht="12" x14ac:dyDescent="0.25">
      <c r="A977" s="562" t="s">
        <v>2523</v>
      </c>
      <c r="B977" s="562" t="s">
        <v>2522</v>
      </c>
      <c r="C977" s="562">
        <v>2</v>
      </c>
      <c r="D977" s="562" t="s">
        <v>30</v>
      </c>
      <c r="E977" s="562" t="s">
        <v>958</v>
      </c>
      <c r="F977" s="562" t="s">
        <v>959</v>
      </c>
      <c r="G977" s="562" t="s">
        <v>973</v>
      </c>
      <c r="H977" s="562" t="s">
        <v>974</v>
      </c>
      <c r="I977" s="562" t="s">
        <v>975</v>
      </c>
      <c r="J977" s="562" t="s">
        <v>4998</v>
      </c>
      <c r="K977" s="562" t="s">
        <v>976</v>
      </c>
      <c r="L977" s="562" t="s">
        <v>964</v>
      </c>
      <c r="M977" s="562" t="s">
        <v>970</v>
      </c>
      <c r="N977" s="562">
        <v>1</v>
      </c>
      <c r="O977" s="562">
        <v>1</v>
      </c>
      <c r="P977" s="562">
        <v>1</v>
      </c>
      <c r="Q977" s="562">
        <v>1</v>
      </c>
      <c r="R977" s="562">
        <v>1</v>
      </c>
      <c r="S977" s="562">
        <v>1</v>
      </c>
      <c r="T977" s="562">
        <v>0</v>
      </c>
      <c r="U977" s="562">
        <v>0</v>
      </c>
      <c r="V977" s="562">
        <v>0</v>
      </c>
      <c r="W977" s="563">
        <v>15248745.48</v>
      </c>
      <c r="X977" s="563">
        <v>0</v>
      </c>
      <c r="Y977" s="563">
        <v>0</v>
      </c>
      <c r="Z977" s="563">
        <v>0</v>
      </c>
      <c r="AA977" s="563">
        <v>0</v>
      </c>
      <c r="AB977" s="563">
        <v>0</v>
      </c>
      <c r="AC977" s="563">
        <v>0</v>
      </c>
      <c r="AD977" s="563"/>
      <c r="AE977" s="563">
        <v>15248745.48</v>
      </c>
      <c r="AF977" s="564">
        <v>44995</v>
      </c>
      <c r="AG977" s="564">
        <v>46822</v>
      </c>
      <c r="AH977" s="563">
        <v>15248745.48</v>
      </c>
      <c r="AI977" s="565">
        <f t="shared" si="31"/>
        <v>2.0301369863013701</v>
      </c>
      <c r="AJ977" s="565">
        <v>5.0054794520547903</v>
      </c>
      <c r="AK977" s="566">
        <v>7.1294999999999997E-2</v>
      </c>
      <c r="AL977" s="567">
        <f t="shared" si="32"/>
        <v>2.0301369863013701</v>
      </c>
      <c r="AM977" s="567">
        <v>5.0054794520547903</v>
      </c>
      <c r="AN977" s="568">
        <v>7.1294999999999997E-2</v>
      </c>
      <c r="AO977" s="562" t="s">
        <v>977</v>
      </c>
      <c r="AP977" s="562" t="s">
        <v>978</v>
      </c>
    </row>
    <row r="978" spans="1:42" s="562" customFormat="1" ht="12" x14ac:dyDescent="0.25">
      <c r="A978" s="562" t="s">
        <v>2532</v>
      </c>
      <c r="B978" s="562" t="s">
        <v>2533</v>
      </c>
      <c r="C978" s="562">
        <v>1</v>
      </c>
      <c r="D978" s="562" t="s">
        <v>30</v>
      </c>
      <c r="E978" s="562" t="s">
        <v>958</v>
      </c>
      <c r="F978" s="562" t="s">
        <v>959</v>
      </c>
      <c r="G978" s="562" t="s">
        <v>960</v>
      </c>
      <c r="H978" s="562" t="s">
        <v>1660</v>
      </c>
      <c r="I978" s="562" t="s">
        <v>962</v>
      </c>
      <c r="J978" s="562" t="s">
        <v>1662</v>
      </c>
      <c r="K978" s="562" t="s">
        <v>136</v>
      </c>
      <c r="L978" s="562" t="s">
        <v>964</v>
      </c>
      <c r="M978" s="562" t="s">
        <v>970</v>
      </c>
      <c r="N978" s="562">
        <v>1</v>
      </c>
      <c r="O978" s="562">
        <v>1</v>
      </c>
      <c r="P978" s="562">
        <v>1</v>
      </c>
      <c r="Q978" s="562">
        <v>0</v>
      </c>
      <c r="R978" s="562">
        <v>1</v>
      </c>
      <c r="S978" s="562">
        <v>1</v>
      </c>
      <c r="T978" s="562">
        <v>1</v>
      </c>
      <c r="U978" s="562">
        <v>0</v>
      </c>
      <c r="V978" s="562">
        <v>0</v>
      </c>
      <c r="W978" s="563">
        <v>14682097.49</v>
      </c>
      <c r="X978" s="563">
        <v>0</v>
      </c>
      <c r="Y978" s="563">
        <v>0</v>
      </c>
      <c r="Z978" s="563">
        <v>0</v>
      </c>
      <c r="AA978" s="563">
        <v>0</v>
      </c>
      <c r="AB978" s="563">
        <v>0</v>
      </c>
      <c r="AC978" s="563">
        <v>0</v>
      </c>
      <c r="AD978" s="563"/>
      <c r="AE978" s="563">
        <v>14682097.49</v>
      </c>
      <c r="AF978" s="564">
        <v>44987</v>
      </c>
      <c r="AG978" s="564">
        <v>46083</v>
      </c>
      <c r="AH978" s="563">
        <v>14682097.49</v>
      </c>
      <c r="AI978" s="565">
        <f t="shared" si="31"/>
        <v>5.4794520547945206E-3</v>
      </c>
      <c r="AJ978" s="565">
        <v>3.0027397260274</v>
      </c>
      <c r="AK978" s="566">
        <v>6.1652999999999999E-2</v>
      </c>
      <c r="AL978" s="567">
        <f t="shared" si="32"/>
        <v>5.4794520547945206E-3</v>
      </c>
      <c r="AM978" s="567">
        <v>3.0027397260274</v>
      </c>
      <c r="AN978" s="568">
        <v>6.1652999999999999E-2</v>
      </c>
      <c r="AO978" s="562" t="s">
        <v>977</v>
      </c>
      <c r="AP978" s="562" t="s">
        <v>978</v>
      </c>
    </row>
    <row r="979" spans="1:42" s="562" customFormat="1" ht="12" x14ac:dyDescent="0.25">
      <c r="A979" s="562" t="s">
        <v>2534</v>
      </c>
      <c r="B979" s="562" t="s">
        <v>2535</v>
      </c>
      <c r="C979" s="562">
        <v>1</v>
      </c>
      <c r="D979" s="562" t="s">
        <v>30</v>
      </c>
      <c r="E979" s="562" t="s">
        <v>958</v>
      </c>
      <c r="F979" s="562" t="s">
        <v>959</v>
      </c>
      <c r="G979" s="562" t="s">
        <v>960</v>
      </c>
      <c r="H979" s="562" t="s">
        <v>1660</v>
      </c>
      <c r="I979" s="562" t="s">
        <v>962</v>
      </c>
      <c r="J979" s="562" t="s">
        <v>1662</v>
      </c>
      <c r="K979" s="562" t="s">
        <v>136</v>
      </c>
      <c r="L979" s="562" t="s">
        <v>964</v>
      </c>
      <c r="M979" s="562" t="s">
        <v>970</v>
      </c>
      <c r="N979" s="562">
        <v>1</v>
      </c>
      <c r="O979" s="562">
        <v>1</v>
      </c>
      <c r="P979" s="562">
        <v>1</v>
      </c>
      <c r="Q979" s="562">
        <v>0</v>
      </c>
      <c r="R979" s="562">
        <v>1</v>
      </c>
      <c r="S979" s="562">
        <v>1</v>
      </c>
      <c r="T979" s="562">
        <v>1</v>
      </c>
      <c r="U979" s="562">
        <v>0</v>
      </c>
      <c r="V979" s="562">
        <v>0</v>
      </c>
      <c r="W979" s="563">
        <v>15269381.390000001</v>
      </c>
      <c r="X979" s="563">
        <v>0</v>
      </c>
      <c r="Y979" s="563">
        <v>0</v>
      </c>
      <c r="Z979" s="563">
        <v>0</v>
      </c>
      <c r="AA979" s="563">
        <v>0</v>
      </c>
      <c r="AB979" s="563">
        <v>0</v>
      </c>
      <c r="AC979" s="563">
        <v>0</v>
      </c>
      <c r="AD979" s="563"/>
      <c r="AE979" s="563">
        <v>15269381.390000001</v>
      </c>
      <c r="AF979" s="564">
        <v>44987</v>
      </c>
      <c r="AG979" s="564">
        <v>46083</v>
      </c>
      <c r="AH979" s="563">
        <v>15269381.390000001</v>
      </c>
      <c r="AI979" s="565">
        <f t="shared" si="31"/>
        <v>5.4794520547945206E-3</v>
      </c>
      <c r="AJ979" s="565">
        <v>3.0027397260274</v>
      </c>
      <c r="AK979" s="566">
        <v>6.1652999999999999E-2</v>
      </c>
      <c r="AL979" s="567">
        <f t="shared" si="32"/>
        <v>5.4794520547945206E-3</v>
      </c>
      <c r="AM979" s="567">
        <v>3.0027397260274</v>
      </c>
      <c r="AN979" s="568">
        <v>6.1652999999999999E-2</v>
      </c>
      <c r="AO979" s="562" t="s">
        <v>977</v>
      </c>
      <c r="AP979" s="562" t="s">
        <v>978</v>
      </c>
    </row>
    <row r="980" spans="1:42" s="562" customFormat="1" ht="12" x14ac:dyDescent="0.25">
      <c r="A980" s="562" t="s">
        <v>2536</v>
      </c>
      <c r="B980" s="562" t="s">
        <v>2537</v>
      </c>
      <c r="C980" s="562">
        <v>1</v>
      </c>
      <c r="D980" s="562" t="s">
        <v>30</v>
      </c>
      <c r="E980" s="562" t="s">
        <v>958</v>
      </c>
      <c r="F980" s="562" t="s">
        <v>959</v>
      </c>
      <c r="G980" s="562" t="s">
        <v>960</v>
      </c>
      <c r="H980" s="562" t="s">
        <v>1660</v>
      </c>
      <c r="I980" s="562" t="s">
        <v>962</v>
      </c>
      <c r="J980" s="562" t="s">
        <v>1662</v>
      </c>
      <c r="K980" s="562" t="s">
        <v>136</v>
      </c>
      <c r="L980" s="562" t="s">
        <v>964</v>
      </c>
      <c r="M980" s="562" t="s">
        <v>970</v>
      </c>
      <c r="N980" s="562">
        <v>1</v>
      </c>
      <c r="O980" s="562">
        <v>1</v>
      </c>
      <c r="P980" s="562">
        <v>1</v>
      </c>
      <c r="Q980" s="562">
        <v>0</v>
      </c>
      <c r="R980" s="562">
        <v>1</v>
      </c>
      <c r="S980" s="562">
        <v>1</v>
      </c>
      <c r="T980" s="562">
        <v>1</v>
      </c>
      <c r="U980" s="562">
        <v>0</v>
      </c>
      <c r="V980" s="562">
        <v>0</v>
      </c>
      <c r="W980" s="563">
        <v>14094813.59</v>
      </c>
      <c r="X980" s="563">
        <v>0</v>
      </c>
      <c r="Y980" s="563">
        <v>0</v>
      </c>
      <c r="Z980" s="563">
        <v>0</v>
      </c>
      <c r="AA980" s="563">
        <v>0</v>
      </c>
      <c r="AB980" s="563">
        <v>0</v>
      </c>
      <c r="AC980" s="563">
        <v>0</v>
      </c>
      <c r="AD980" s="563"/>
      <c r="AE980" s="563">
        <v>14094813.59</v>
      </c>
      <c r="AF980" s="564">
        <v>44987</v>
      </c>
      <c r="AG980" s="564">
        <v>46083</v>
      </c>
      <c r="AH980" s="563">
        <v>14094813.59</v>
      </c>
      <c r="AI980" s="565">
        <f t="shared" si="31"/>
        <v>5.4794520547945206E-3</v>
      </c>
      <c r="AJ980" s="565">
        <v>3.0027397260274</v>
      </c>
      <c r="AK980" s="566">
        <v>6.1652999999999999E-2</v>
      </c>
      <c r="AL980" s="567">
        <f t="shared" si="32"/>
        <v>5.4794520547945206E-3</v>
      </c>
      <c r="AM980" s="567">
        <v>3.0027397260274</v>
      </c>
      <c r="AN980" s="568">
        <v>6.1652999999999999E-2</v>
      </c>
      <c r="AO980" s="562" t="s">
        <v>977</v>
      </c>
      <c r="AP980" s="562" t="s">
        <v>978</v>
      </c>
    </row>
    <row r="981" spans="1:42" s="562" customFormat="1" ht="12" x14ac:dyDescent="0.25">
      <c r="A981" s="562" t="s">
        <v>2538</v>
      </c>
      <c r="B981" s="562" t="s">
        <v>2539</v>
      </c>
      <c r="C981" s="562">
        <v>1</v>
      </c>
      <c r="D981" s="562" t="s">
        <v>30</v>
      </c>
      <c r="E981" s="562" t="s">
        <v>958</v>
      </c>
      <c r="F981" s="562" t="s">
        <v>959</v>
      </c>
      <c r="G981" s="562" t="s">
        <v>960</v>
      </c>
      <c r="H981" s="562" t="s">
        <v>1660</v>
      </c>
      <c r="I981" s="562" t="s">
        <v>962</v>
      </c>
      <c r="J981" s="562" t="s">
        <v>1662</v>
      </c>
      <c r="K981" s="562" t="s">
        <v>136</v>
      </c>
      <c r="L981" s="562" t="s">
        <v>964</v>
      </c>
      <c r="M981" s="562" t="s">
        <v>970</v>
      </c>
      <c r="N981" s="562">
        <v>1</v>
      </c>
      <c r="O981" s="562">
        <v>1</v>
      </c>
      <c r="P981" s="562">
        <v>1</v>
      </c>
      <c r="Q981" s="562">
        <v>0</v>
      </c>
      <c r="R981" s="562">
        <v>1</v>
      </c>
      <c r="S981" s="562">
        <v>1</v>
      </c>
      <c r="T981" s="562">
        <v>1</v>
      </c>
      <c r="U981" s="562">
        <v>0</v>
      </c>
      <c r="V981" s="562">
        <v>0</v>
      </c>
      <c r="W981" s="563">
        <v>14679621.25</v>
      </c>
      <c r="X981" s="563">
        <v>0</v>
      </c>
      <c r="Y981" s="563">
        <v>0</v>
      </c>
      <c r="Z981" s="563">
        <v>0</v>
      </c>
      <c r="AA981" s="563">
        <v>0</v>
      </c>
      <c r="AB981" s="563">
        <v>0</v>
      </c>
      <c r="AC981" s="563">
        <v>0</v>
      </c>
      <c r="AD981" s="563"/>
      <c r="AE981" s="563">
        <v>14679621.25</v>
      </c>
      <c r="AF981" s="564">
        <v>44987</v>
      </c>
      <c r="AG981" s="564">
        <v>46083</v>
      </c>
      <c r="AH981" s="563">
        <v>14679621.25</v>
      </c>
      <c r="AI981" s="565">
        <f t="shared" si="31"/>
        <v>5.4794520547945206E-3</v>
      </c>
      <c r="AJ981" s="565">
        <v>3.0027397260274</v>
      </c>
      <c r="AK981" s="566">
        <v>6.1652999999999999E-2</v>
      </c>
      <c r="AL981" s="567">
        <f t="shared" si="32"/>
        <v>5.4794520547945206E-3</v>
      </c>
      <c r="AM981" s="567">
        <v>3.0027397260274</v>
      </c>
      <c r="AN981" s="568">
        <v>6.1652999999999999E-2</v>
      </c>
      <c r="AO981" s="562" t="s">
        <v>977</v>
      </c>
      <c r="AP981" s="562" t="s">
        <v>978</v>
      </c>
    </row>
    <row r="982" spans="1:42" s="562" customFormat="1" ht="12" x14ac:dyDescent="0.25">
      <c r="A982" s="562" t="s">
        <v>2540</v>
      </c>
      <c r="B982" s="562" t="s">
        <v>2541</v>
      </c>
      <c r="C982" s="562">
        <v>1</v>
      </c>
      <c r="D982" s="562" t="s">
        <v>30</v>
      </c>
      <c r="E982" s="562" t="s">
        <v>958</v>
      </c>
      <c r="F982" s="562" t="s">
        <v>959</v>
      </c>
      <c r="G982" s="562" t="s">
        <v>960</v>
      </c>
      <c r="H982" s="562" t="s">
        <v>1660</v>
      </c>
      <c r="I982" s="562" t="s">
        <v>962</v>
      </c>
      <c r="J982" s="562" t="s">
        <v>1662</v>
      </c>
      <c r="K982" s="562" t="s">
        <v>136</v>
      </c>
      <c r="L982" s="562" t="s">
        <v>964</v>
      </c>
      <c r="M982" s="562" t="s">
        <v>970</v>
      </c>
      <c r="N982" s="562">
        <v>1</v>
      </c>
      <c r="O982" s="562">
        <v>1</v>
      </c>
      <c r="P982" s="562">
        <v>1</v>
      </c>
      <c r="Q982" s="562">
        <v>0</v>
      </c>
      <c r="R982" s="562">
        <v>1</v>
      </c>
      <c r="S982" s="562">
        <v>1</v>
      </c>
      <c r="T982" s="562">
        <v>1</v>
      </c>
      <c r="U982" s="562">
        <v>0</v>
      </c>
      <c r="V982" s="562">
        <v>0</v>
      </c>
      <c r="W982" s="563">
        <v>9786414.1699999999</v>
      </c>
      <c r="X982" s="563">
        <v>0</v>
      </c>
      <c r="Y982" s="563">
        <v>0</v>
      </c>
      <c r="Z982" s="563">
        <v>0</v>
      </c>
      <c r="AA982" s="563">
        <v>0</v>
      </c>
      <c r="AB982" s="563">
        <v>0</v>
      </c>
      <c r="AC982" s="563">
        <v>0</v>
      </c>
      <c r="AD982" s="563"/>
      <c r="AE982" s="563">
        <v>9786414.1699999999</v>
      </c>
      <c r="AF982" s="564">
        <v>44987</v>
      </c>
      <c r="AG982" s="564">
        <v>46083</v>
      </c>
      <c r="AH982" s="563">
        <v>9786414.1699999999</v>
      </c>
      <c r="AI982" s="565">
        <f t="shared" si="31"/>
        <v>5.4794520547945206E-3</v>
      </c>
      <c r="AJ982" s="565">
        <v>3.0027397260274</v>
      </c>
      <c r="AK982" s="566">
        <v>6.1652999999999999E-2</v>
      </c>
      <c r="AL982" s="567">
        <f t="shared" si="32"/>
        <v>5.4794520547945206E-3</v>
      </c>
      <c r="AM982" s="567">
        <v>3.0027397260274</v>
      </c>
      <c r="AN982" s="568">
        <v>6.1652999999999999E-2</v>
      </c>
      <c r="AO982" s="562" t="s">
        <v>977</v>
      </c>
      <c r="AP982" s="562" t="s">
        <v>978</v>
      </c>
    </row>
    <row r="983" spans="1:42" s="562" customFormat="1" ht="12" x14ac:dyDescent="0.25">
      <c r="A983" s="562" t="s">
        <v>2542</v>
      </c>
      <c r="B983" s="562" t="s">
        <v>2543</v>
      </c>
      <c r="C983" s="562">
        <v>1</v>
      </c>
      <c r="D983" s="562" t="s">
        <v>30</v>
      </c>
      <c r="E983" s="562" t="s">
        <v>958</v>
      </c>
      <c r="F983" s="562" t="s">
        <v>959</v>
      </c>
      <c r="G983" s="562" t="s">
        <v>960</v>
      </c>
      <c r="H983" s="562" t="s">
        <v>1660</v>
      </c>
      <c r="I983" s="562" t="s">
        <v>962</v>
      </c>
      <c r="J983" s="562" t="s">
        <v>1662</v>
      </c>
      <c r="K983" s="562" t="s">
        <v>136</v>
      </c>
      <c r="L983" s="562" t="s">
        <v>964</v>
      </c>
      <c r="M983" s="562" t="s">
        <v>970</v>
      </c>
      <c r="N983" s="562">
        <v>1</v>
      </c>
      <c r="O983" s="562">
        <v>1</v>
      </c>
      <c r="P983" s="562">
        <v>1</v>
      </c>
      <c r="Q983" s="562">
        <v>0</v>
      </c>
      <c r="R983" s="562">
        <v>1</v>
      </c>
      <c r="S983" s="562">
        <v>1</v>
      </c>
      <c r="T983" s="562">
        <v>1</v>
      </c>
      <c r="U983" s="562">
        <v>0</v>
      </c>
      <c r="V983" s="562">
        <v>0</v>
      </c>
      <c r="W983" s="563">
        <v>10765055.58</v>
      </c>
      <c r="X983" s="563">
        <v>0</v>
      </c>
      <c r="Y983" s="563">
        <v>0</v>
      </c>
      <c r="Z983" s="563">
        <v>0</v>
      </c>
      <c r="AA983" s="563">
        <v>0</v>
      </c>
      <c r="AB983" s="563">
        <v>0</v>
      </c>
      <c r="AC983" s="563">
        <v>0</v>
      </c>
      <c r="AD983" s="563"/>
      <c r="AE983" s="563">
        <v>10765055.58</v>
      </c>
      <c r="AF983" s="564">
        <v>44987</v>
      </c>
      <c r="AG983" s="564">
        <v>46083</v>
      </c>
      <c r="AH983" s="563">
        <v>10765055.58</v>
      </c>
      <c r="AI983" s="565">
        <f t="shared" si="31"/>
        <v>5.4794520547945206E-3</v>
      </c>
      <c r="AJ983" s="565">
        <v>3.0027397260274</v>
      </c>
      <c r="AK983" s="566">
        <v>6.1652999999999999E-2</v>
      </c>
      <c r="AL983" s="567">
        <f t="shared" si="32"/>
        <v>5.4794520547945206E-3</v>
      </c>
      <c r="AM983" s="567">
        <v>3.0027397260274</v>
      </c>
      <c r="AN983" s="568">
        <v>6.1652999999999999E-2</v>
      </c>
      <c r="AO983" s="562" t="s">
        <v>977</v>
      </c>
      <c r="AP983" s="562" t="s">
        <v>978</v>
      </c>
    </row>
    <row r="984" spans="1:42" s="562" customFormat="1" ht="12" x14ac:dyDescent="0.25">
      <c r="A984" s="562" t="s">
        <v>2544</v>
      </c>
      <c r="B984" s="562" t="s">
        <v>2545</v>
      </c>
      <c r="C984" s="562">
        <v>1</v>
      </c>
      <c r="D984" s="562" t="s">
        <v>30</v>
      </c>
      <c r="E984" s="562" t="s">
        <v>958</v>
      </c>
      <c r="F984" s="562" t="s">
        <v>959</v>
      </c>
      <c r="G984" s="562" t="s">
        <v>1659</v>
      </c>
      <c r="H984" s="562" t="s">
        <v>1660</v>
      </c>
      <c r="I984" s="562" t="s">
        <v>1661</v>
      </c>
      <c r="J984" s="562" t="s">
        <v>1662</v>
      </c>
      <c r="K984" s="562" t="s">
        <v>1663</v>
      </c>
      <c r="L984" s="562" t="s">
        <v>964</v>
      </c>
      <c r="M984" s="562" t="s">
        <v>970</v>
      </c>
      <c r="N984" s="562">
        <v>1</v>
      </c>
      <c r="O984" s="562">
        <v>1</v>
      </c>
      <c r="P984" s="562">
        <v>1</v>
      </c>
      <c r="Q984" s="562">
        <v>0</v>
      </c>
      <c r="R984" s="562">
        <v>0</v>
      </c>
      <c r="S984" s="562">
        <v>1</v>
      </c>
      <c r="T984" s="562">
        <v>1</v>
      </c>
      <c r="U984" s="562">
        <v>1</v>
      </c>
      <c r="V984" s="562">
        <v>0</v>
      </c>
      <c r="W984" s="563">
        <v>200000000</v>
      </c>
      <c r="X984" s="563">
        <v>0</v>
      </c>
      <c r="Y984" s="563">
        <v>0</v>
      </c>
      <c r="Z984" s="563">
        <v>7826300</v>
      </c>
      <c r="AA984" s="563">
        <v>0</v>
      </c>
      <c r="AB984" s="563">
        <v>0</v>
      </c>
      <c r="AC984" s="563">
        <v>0</v>
      </c>
      <c r="AD984" s="563"/>
      <c r="AE984" s="563">
        <v>200000000</v>
      </c>
      <c r="AF984" s="564">
        <v>44984</v>
      </c>
      <c r="AG984" s="564">
        <v>48637</v>
      </c>
      <c r="AH984" s="563">
        <v>200000000</v>
      </c>
      <c r="AI984" s="565">
        <f t="shared" si="31"/>
        <v>7.0027397260273974</v>
      </c>
      <c r="AJ984" s="565">
        <v>10.0082191780822</v>
      </c>
      <c r="AK984" s="566">
        <v>7.8262999999999999E-2</v>
      </c>
      <c r="AL984" s="567">
        <f t="shared" si="32"/>
        <v>7.0027397260273974</v>
      </c>
      <c r="AM984" s="567">
        <v>10.0082191780822</v>
      </c>
      <c r="AN984" s="568">
        <v>7.8262999999999999E-2</v>
      </c>
      <c r="AO984" s="562" t="s">
        <v>977</v>
      </c>
      <c r="AP984" s="562" t="s">
        <v>978</v>
      </c>
    </row>
    <row r="985" spans="1:42" s="562" customFormat="1" ht="12" x14ac:dyDescent="0.25">
      <c r="A985" s="562" t="s">
        <v>2546</v>
      </c>
      <c r="B985" s="562" t="s">
        <v>2547</v>
      </c>
      <c r="C985" s="562">
        <v>1</v>
      </c>
      <c r="D985" s="562" t="s">
        <v>30</v>
      </c>
      <c r="E985" s="562" t="s">
        <v>958</v>
      </c>
      <c r="F985" s="562" t="s">
        <v>959</v>
      </c>
      <c r="G985" s="562" t="s">
        <v>1727</v>
      </c>
      <c r="H985" s="562" t="s">
        <v>1660</v>
      </c>
      <c r="I985" s="562" t="s">
        <v>1661</v>
      </c>
      <c r="J985" s="562" t="s">
        <v>1662</v>
      </c>
      <c r="K985" s="562" t="s">
        <v>1923</v>
      </c>
      <c r="L985" s="562" t="s">
        <v>964</v>
      </c>
      <c r="M985" s="562" t="s">
        <v>970</v>
      </c>
      <c r="N985" s="562">
        <v>1</v>
      </c>
      <c r="O985" s="562">
        <v>1</v>
      </c>
      <c r="P985" s="562">
        <v>1</v>
      </c>
      <c r="Q985" s="562">
        <v>0</v>
      </c>
      <c r="R985" s="562">
        <v>0</v>
      </c>
      <c r="S985" s="562">
        <v>1</v>
      </c>
      <c r="T985" s="562">
        <v>1</v>
      </c>
      <c r="U985" s="562">
        <v>1</v>
      </c>
      <c r="V985" s="562">
        <v>0</v>
      </c>
      <c r="W985" s="563">
        <v>3766108.07</v>
      </c>
      <c r="X985" s="563">
        <v>0</v>
      </c>
      <c r="Y985" s="563">
        <v>41107.879999999997</v>
      </c>
      <c r="Z985" s="563">
        <v>26793.66</v>
      </c>
      <c r="AA985" s="563">
        <v>0</v>
      </c>
      <c r="AB985" s="563">
        <v>0</v>
      </c>
      <c r="AC985" s="563">
        <v>0</v>
      </c>
      <c r="AD985" s="563"/>
      <c r="AE985" s="563">
        <v>3725000.19</v>
      </c>
      <c r="AF985" s="564">
        <v>45322</v>
      </c>
      <c r="AG985" s="564">
        <v>48802</v>
      </c>
      <c r="AH985" s="563">
        <v>4677691.78</v>
      </c>
      <c r="AI985" s="565">
        <f t="shared" si="31"/>
        <v>7.4547945205479449</v>
      </c>
      <c r="AJ985" s="565">
        <v>9.5342465753424701</v>
      </c>
      <c r="AK985" s="566">
        <v>8.5398000000000002E-2</v>
      </c>
      <c r="AL985" s="567">
        <f t="shared" si="32"/>
        <v>7.4547945205479449</v>
      </c>
      <c r="AM985" s="567">
        <v>9.5342465753424701</v>
      </c>
      <c r="AN985" s="568">
        <v>8.5398000000000002E-2</v>
      </c>
      <c r="AO985" s="562" t="s">
        <v>977</v>
      </c>
      <c r="AP985" s="562" t="s">
        <v>978</v>
      </c>
    </row>
    <row r="986" spans="1:42" s="562" customFormat="1" ht="12" x14ac:dyDescent="0.25">
      <c r="A986" s="562" t="s">
        <v>2548</v>
      </c>
      <c r="B986" s="562" t="s">
        <v>2549</v>
      </c>
      <c r="C986" s="562">
        <v>1</v>
      </c>
      <c r="D986" s="562" t="s">
        <v>30</v>
      </c>
      <c r="E986" s="562" t="s">
        <v>958</v>
      </c>
      <c r="F986" s="562" t="s">
        <v>959</v>
      </c>
      <c r="G986" s="562" t="s">
        <v>1727</v>
      </c>
      <c r="H986" s="562" t="s">
        <v>1660</v>
      </c>
      <c r="I986" s="562" t="s">
        <v>1661</v>
      </c>
      <c r="J986" s="562" t="s">
        <v>1662</v>
      </c>
      <c r="K986" s="562" t="s">
        <v>2550</v>
      </c>
      <c r="L986" s="562" t="s">
        <v>964</v>
      </c>
      <c r="M986" s="562" t="s">
        <v>970</v>
      </c>
      <c r="N986" s="562">
        <v>1</v>
      </c>
      <c r="O986" s="562">
        <v>1</v>
      </c>
      <c r="P986" s="562">
        <v>1</v>
      </c>
      <c r="Q986" s="562">
        <v>0</v>
      </c>
      <c r="R986" s="562">
        <v>0</v>
      </c>
      <c r="S986" s="562">
        <v>1</v>
      </c>
      <c r="T986" s="562">
        <v>1</v>
      </c>
      <c r="U986" s="562">
        <v>1</v>
      </c>
      <c r="V986" s="562">
        <v>0</v>
      </c>
      <c r="W986" s="563">
        <v>2757360.65</v>
      </c>
      <c r="X986" s="563">
        <v>0</v>
      </c>
      <c r="Y986" s="563">
        <v>110831.92</v>
      </c>
      <c r="Z986" s="563">
        <v>19477.87</v>
      </c>
      <c r="AA986" s="563">
        <v>0</v>
      </c>
      <c r="AB986" s="563">
        <v>0</v>
      </c>
      <c r="AC986" s="563">
        <v>0</v>
      </c>
      <c r="AD986" s="563"/>
      <c r="AE986" s="563">
        <v>2646528.73</v>
      </c>
      <c r="AF986" s="564">
        <v>45322</v>
      </c>
      <c r="AG986" s="564">
        <v>46713</v>
      </c>
      <c r="AH986" s="563">
        <v>5219359.88</v>
      </c>
      <c r="AI986" s="565">
        <f t="shared" si="31"/>
        <v>1.7315068493150685</v>
      </c>
      <c r="AJ986" s="565">
        <v>3.8109589041095902</v>
      </c>
      <c r="AK986" s="566">
        <v>8.4766999999999995E-2</v>
      </c>
      <c r="AL986" s="567">
        <f t="shared" si="32"/>
        <v>1.7315068493150685</v>
      </c>
      <c r="AM986" s="567">
        <v>3.8109589041095902</v>
      </c>
      <c r="AN986" s="568">
        <v>8.4766999999999995E-2</v>
      </c>
      <c r="AO986" s="562" t="s">
        <v>977</v>
      </c>
      <c r="AP986" s="562" t="s">
        <v>978</v>
      </c>
    </row>
    <row r="987" spans="1:42" s="562" customFormat="1" ht="12" x14ac:dyDescent="0.25">
      <c r="A987" s="562" t="s">
        <v>2551</v>
      </c>
      <c r="B987" s="562" t="s">
        <v>2552</v>
      </c>
      <c r="C987" s="562">
        <v>1</v>
      </c>
      <c r="D987" s="562" t="s">
        <v>30</v>
      </c>
      <c r="E987" s="562" t="s">
        <v>958</v>
      </c>
      <c r="F987" s="562" t="s">
        <v>959</v>
      </c>
      <c r="G987" s="562" t="s">
        <v>1727</v>
      </c>
      <c r="H987" s="562" t="s">
        <v>1660</v>
      </c>
      <c r="I987" s="562" t="s">
        <v>1661</v>
      </c>
      <c r="J987" s="562" t="s">
        <v>1662</v>
      </c>
      <c r="K987" s="562" t="s">
        <v>2553</v>
      </c>
      <c r="L987" s="562" t="s">
        <v>964</v>
      </c>
      <c r="M987" s="562" t="s">
        <v>970</v>
      </c>
      <c r="N987" s="562">
        <v>1</v>
      </c>
      <c r="O987" s="562">
        <v>1</v>
      </c>
      <c r="P987" s="562">
        <v>1</v>
      </c>
      <c r="Q987" s="562">
        <v>0</v>
      </c>
      <c r="R987" s="562">
        <v>0</v>
      </c>
      <c r="S987" s="562">
        <v>1</v>
      </c>
      <c r="T987" s="562">
        <v>1</v>
      </c>
      <c r="U987" s="562">
        <v>1</v>
      </c>
      <c r="V987" s="562">
        <v>0</v>
      </c>
      <c r="W987" s="563">
        <v>950340.23</v>
      </c>
      <c r="X987" s="563">
        <v>0</v>
      </c>
      <c r="Y987" s="563">
        <v>17620.400000000001</v>
      </c>
      <c r="Z987" s="563">
        <v>6567.07</v>
      </c>
      <c r="AA987" s="563">
        <v>0</v>
      </c>
      <c r="AB987" s="563">
        <v>0</v>
      </c>
      <c r="AC987" s="563">
        <v>0</v>
      </c>
      <c r="AD987" s="563"/>
      <c r="AE987" s="563">
        <v>932719.83</v>
      </c>
      <c r="AF987" s="564">
        <v>45322</v>
      </c>
      <c r="AG987" s="564">
        <v>47417</v>
      </c>
      <c r="AH987" s="563">
        <v>1340324.05</v>
      </c>
      <c r="AI987" s="565">
        <f t="shared" si="31"/>
        <v>3.6602739726027398</v>
      </c>
      <c r="AJ987" s="565">
        <v>5.7397260273972597</v>
      </c>
      <c r="AK987" s="566">
        <v>8.2922999999999997E-2</v>
      </c>
      <c r="AL987" s="567">
        <f t="shared" si="32"/>
        <v>3.6602739726027398</v>
      </c>
      <c r="AM987" s="567">
        <v>5.7397260273972597</v>
      </c>
      <c r="AN987" s="568">
        <v>8.2922999999999997E-2</v>
      </c>
      <c r="AO987" s="562" t="s">
        <v>977</v>
      </c>
      <c r="AP987" s="562" t="s">
        <v>978</v>
      </c>
    </row>
    <row r="988" spans="1:42" s="562" customFormat="1" ht="12" x14ac:dyDescent="0.25">
      <c r="A988" s="562" t="s">
        <v>2554</v>
      </c>
      <c r="B988" s="562" t="s">
        <v>2555</v>
      </c>
      <c r="C988" s="562">
        <v>1</v>
      </c>
      <c r="D988" s="562" t="s">
        <v>30</v>
      </c>
      <c r="E988" s="562" t="s">
        <v>958</v>
      </c>
      <c r="F988" s="562" t="s">
        <v>959</v>
      </c>
      <c r="G988" s="562" t="s">
        <v>1727</v>
      </c>
      <c r="H988" s="562" t="s">
        <v>1660</v>
      </c>
      <c r="I988" s="562" t="s">
        <v>1661</v>
      </c>
      <c r="J988" s="562" t="s">
        <v>1662</v>
      </c>
      <c r="K988" s="562" t="s">
        <v>2553</v>
      </c>
      <c r="L988" s="562" t="s">
        <v>964</v>
      </c>
      <c r="M988" s="562" t="s">
        <v>970</v>
      </c>
      <c r="N988" s="562">
        <v>1</v>
      </c>
      <c r="O988" s="562">
        <v>1</v>
      </c>
      <c r="P988" s="562">
        <v>1</v>
      </c>
      <c r="Q988" s="562">
        <v>0</v>
      </c>
      <c r="R988" s="562">
        <v>0</v>
      </c>
      <c r="S988" s="562">
        <v>1</v>
      </c>
      <c r="T988" s="562">
        <v>1</v>
      </c>
      <c r="U988" s="562">
        <v>1</v>
      </c>
      <c r="V988" s="562">
        <v>0</v>
      </c>
      <c r="W988" s="563">
        <v>7305769.0899999999</v>
      </c>
      <c r="X988" s="563">
        <v>0</v>
      </c>
      <c r="Y988" s="563">
        <v>0</v>
      </c>
      <c r="Z988" s="563">
        <v>0</v>
      </c>
      <c r="AA988" s="563">
        <v>0</v>
      </c>
      <c r="AB988" s="563">
        <v>0</v>
      </c>
      <c r="AC988" s="563">
        <v>0</v>
      </c>
      <c r="AD988" s="563"/>
      <c r="AE988" s="563">
        <v>7305769.0899999999</v>
      </c>
      <c r="AF988" s="564">
        <v>44987</v>
      </c>
      <c r="AG988" s="564">
        <v>46083</v>
      </c>
      <c r="AH988" s="563">
        <v>7305769.0899999999</v>
      </c>
      <c r="AI988" s="565">
        <f t="shared" si="31"/>
        <v>5.4794520547945206E-3</v>
      </c>
      <c r="AJ988" s="565">
        <v>3.0027397260274</v>
      </c>
      <c r="AK988" s="566">
        <v>6.1652999999999999E-2</v>
      </c>
      <c r="AL988" s="567">
        <f t="shared" si="32"/>
        <v>5.4794520547945206E-3</v>
      </c>
      <c r="AM988" s="567">
        <v>3.0027397260274</v>
      </c>
      <c r="AN988" s="568">
        <v>6.1652999999999999E-2</v>
      </c>
      <c r="AO988" s="562" t="s">
        <v>977</v>
      </c>
      <c r="AP988" s="562" t="s">
        <v>978</v>
      </c>
    </row>
    <row r="989" spans="1:42" s="562" customFormat="1" ht="12" x14ac:dyDescent="0.25">
      <c r="A989" s="562" t="s">
        <v>2556</v>
      </c>
      <c r="B989" s="562" t="s">
        <v>2557</v>
      </c>
      <c r="C989" s="562">
        <v>1</v>
      </c>
      <c r="D989" s="562" t="s">
        <v>30</v>
      </c>
      <c r="E989" s="562" t="s">
        <v>958</v>
      </c>
      <c r="F989" s="562" t="s">
        <v>959</v>
      </c>
      <c r="G989" s="562" t="s">
        <v>1727</v>
      </c>
      <c r="H989" s="562" t="s">
        <v>1660</v>
      </c>
      <c r="I989" s="562" t="s">
        <v>1661</v>
      </c>
      <c r="J989" s="562" t="s">
        <v>1662</v>
      </c>
      <c r="K989" s="562" t="s">
        <v>114</v>
      </c>
      <c r="L989" s="562" t="s">
        <v>964</v>
      </c>
      <c r="M989" s="562" t="s">
        <v>970</v>
      </c>
      <c r="N989" s="562">
        <v>1</v>
      </c>
      <c r="O989" s="562">
        <v>1</v>
      </c>
      <c r="P989" s="562">
        <v>1</v>
      </c>
      <c r="Q989" s="562">
        <v>0</v>
      </c>
      <c r="R989" s="562">
        <v>0</v>
      </c>
      <c r="S989" s="562">
        <v>1</v>
      </c>
      <c r="T989" s="562">
        <v>1</v>
      </c>
      <c r="U989" s="562">
        <v>1</v>
      </c>
      <c r="V989" s="562">
        <v>0</v>
      </c>
      <c r="W989" s="563">
        <v>279553.17</v>
      </c>
      <c r="X989" s="563">
        <v>0</v>
      </c>
      <c r="Y989" s="563">
        <v>92552.27</v>
      </c>
      <c r="Z989" s="563">
        <v>1722.37</v>
      </c>
      <c r="AA989" s="563">
        <v>0</v>
      </c>
      <c r="AB989" s="563">
        <v>0</v>
      </c>
      <c r="AC989" s="563">
        <v>0</v>
      </c>
      <c r="AD989" s="563"/>
      <c r="AE989" s="563">
        <v>187000.9</v>
      </c>
      <c r="AF989" s="564">
        <v>45322</v>
      </c>
      <c r="AG989" s="564">
        <v>46140</v>
      </c>
      <c r="AH989" s="563">
        <v>2412354.96</v>
      </c>
      <c r="AI989" s="565">
        <f t="shared" si="31"/>
        <v>0.16164383561643836</v>
      </c>
      <c r="AJ989" s="565">
        <v>2.2410958904109601</v>
      </c>
      <c r="AK989" s="566">
        <v>7.3934E-2</v>
      </c>
      <c r="AL989" s="567">
        <f t="shared" si="32"/>
        <v>0.16164383561643836</v>
      </c>
      <c r="AM989" s="567">
        <v>2.2410958904109601</v>
      </c>
      <c r="AN989" s="568">
        <v>7.3934E-2</v>
      </c>
      <c r="AO989" s="562" t="s">
        <v>977</v>
      </c>
      <c r="AP989" s="562" t="s">
        <v>978</v>
      </c>
    </row>
    <row r="990" spans="1:42" s="562" customFormat="1" ht="12" x14ac:dyDescent="0.25">
      <c r="A990" s="562" t="s">
        <v>2558</v>
      </c>
      <c r="B990" s="562" t="s">
        <v>2559</v>
      </c>
      <c r="C990" s="562">
        <v>1</v>
      </c>
      <c r="D990" s="562" t="s">
        <v>30</v>
      </c>
      <c r="E990" s="562" t="s">
        <v>958</v>
      </c>
      <c r="F990" s="562" t="s">
        <v>959</v>
      </c>
      <c r="G990" s="562" t="s">
        <v>1727</v>
      </c>
      <c r="H990" s="562" t="s">
        <v>1660</v>
      </c>
      <c r="I990" s="562" t="s">
        <v>1661</v>
      </c>
      <c r="J990" s="562" t="s">
        <v>1662</v>
      </c>
      <c r="K990" s="562" t="s">
        <v>838</v>
      </c>
      <c r="L990" s="562" t="s">
        <v>964</v>
      </c>
      <c r="M990" s="562" t="s">
        <v>970</v>
      </c>
      <c r="N990" s="562">
        <v>1</v>
      </c>
      <c r="O990" s="562">
        <v>1</v>
      </c>
      <c r="P990" s="562">
        <v>1</v>
      </c>
      <c r="Q990" s="562">
        <v>0</v>
      </c>
      <c r="R990" s="562">
        <v>0</v>
      </c>
      <c r="S990" s="562">
        <v>1</v>
      </c>
      <c r="T990" s="562">
        <v>1</v>
      </c>
      <c r="U990" s="562">
        <v>1</v>
      </c>
      <c r="V990" s="562">
        <v>0</v>
      </c>
      <c r="W990" s="563">
        <v>8314063.9299999997</v>
      </c>
      <c r="X990" s="563">
        <v>0</v>
      </c>
      <c r="Y990" s="563">
        <v>62319.59</v>
      </c>
      <c r="Z990" s="563">
        <v>59425.32</v>
      </c>
      <c r="AA990" s="563">
        <v>0</v>
      </c>
      <c r="AB990" s="563">
        <v>0</v>
      </c>
      <c r="AC990" s="563">
        <v>0</v>
      </c>
      <c r="AD990" s="563"/>
      <c r="AE990" s="563">
        <v>8251744.3399999999</v>
      </c>
      <c r="AF990" s="564">
        <v>45322</v>
      </c>
      <c r="AG990" s="564">
        <v>48921</v>
      </c>
      <c r="AH990" s="563">
        <v>9652458.2400000002</v>
      </c>
      <c r="AI990" s="565">
        <f t="shared" si="31"/>
        <v>7.7808219178082192</v>
      </c>
      <c r="AJ990" s="565">
        <v>9.8602739726027409</v>
      </c>
      <c r="AK990" s="566">
        <v>8.5975999999999997E-2</v>
      </c>
      <c r="AL990" s="567">
        <f t="shared" si="32"/>
        <v>7.7808219178082192</v>
      </c>
      <c r="AM990" s="567">
        <v>9.8602739726027409</v>
      </c>
      <c r="AN990" s="568">
        <v>8.5975999999999997E-2</v>
      </c>
      <c r="AO990" s="562" t="s">
        <v>977</v>
      </c>
      <c r="AP990" s="562" t="s">
        <v>978</v>
      </c>
    </row>
    <row r="991" spans="1:42" s="562" customFormat="1" ht="12" x14ac:dyDescent="0.25">
      <c r="A991" s="562" t="s">
        <v>2560</v>
      </c>
      <c r="B991" s="562" t="s">
        <v>2561</v>
      </c>
      <c r="C991" s="562">
        <v>1</v>
      </c>
      <c r="D991" s="562" t="s">
        <v>30</v>
      </c>
      <c r="E991" s="562" t="s">
        <v>958</v>
      </c>
      <c r="F991" s="562" t="s">
        <v>959</v>
      </c>
      <c r="G991" s="562" t="s">
        <v>1727</v>
      </c>
      <c r="H991" s="562" t="s">
        <v>1660</v>
      </c>
      <c r="I991" s="562" t="s">
        <v>1661</v>
      </c>
      <c r="J991" s="562" t="s">
        <v>1662</v>
      </c>
      <c r="K991" s="562" t="s">
        <v>2562</v>
      </c>
      <c r="L991" s="562" t="s">
        <v>964</v>
      </c>
      <c r="M991" s="562" t="s">
        <v>970</v>
      </c>
      <c r="N991" s="562">
        <v>1</v>
      </c>
      <c r="O991" s="562">
        <v>1</v>
      </c>
      <c r="P991" s="562">
        <v>1</v>
      </c>
      <c r="Q991" s="562">
        <v>0</v>
      </c>
      <c r="R991" s="562">
        <v>0</v>
      </c>
      <c r="S991" s="562">
        <v>1</v>
      </c>
      <c r="T991" s="562">
        <v>1</v>
      </c>
      <c r="U991" s="562">
        <v>1</v>
      </c>
      <c r="V991" s="562">
        <v>0</v>
      </c>
      <c r="W991" s="563">
        <v>2205215.61</v>
      </c>
      <c r="X991" s="563">
        <v>0</v>
      </c>
      <c r="Y991" s="563">
        <v>83257.88</v>
      </c>
      <c r="Z991" s="563">
        <v>15300.98</v>
      </c>
      <c r="AA991" s="563">
        <v>0</v>
      </c>
      <c r="AB991" s="563">
        <v>0</v>
      </c>
      <c r="AC991" s="563">
        <v>0</v>
      </c>
      <c r="AD991" s="563"/>
      <c r="AE991" s="563">
        <v>2121957.73</v>
      </c>
      <c r="AF991" s="564">
        <v>45322</v>
      </c>
      <c r="AG991" s="564">
        <v>48074</v>
      </c>
      <c r="AH991" s="563">
        <v>5073977.74</v>
      </c>
      <c r="AI991" s="565">
        <f t="shared" si="31"/>
        <v>5.4602739726027396</v>
      </c>
      <c r="AJ991" s="565">
        <v>7.5397260273972604</v>
      </c>
      <c r="AK991" s="566">
        <v>8.4176000000000001E-2</v>
      </c>
      <c r="AL991" s="567">
        <f t="shared" si="32"/>
        <v>5.4602739726027396</v>
      </c>
      <c r="AM991" s="567">
        <v>7.5397260273972604</v>
      </c>
      <c r="AN991" s="568">
        <v>8.4176000000000001E-2</v>
      </c>
      <c r="AO991" s="562" t="s">
        <v>977</v>
      </c>
      <c r="AP991" s="562" t="s">
        <v>978</v>
      </c>
    </row>
    <row r="992" spans="1:42" s="562" customFormat="1" ht="12" x14ac:dyDescent="0.25">
      <c r="A992" s="562" t="s">
        <v>2563</v>
      </c>
      <c r="B992" s="562" t="s">
        <v>2564</v>
      </c>
      <c r="C992" s="562">
        <v>1</v>
      </c>
      <c r="D992" s="562" t="s">
        <v>30</v>
      </c>
      <c r="E992" s="562" t="s">
        <v>958</v>
      </c>
      <c r="F992" s="562" t="s">
        <v>959</v>
      </c>
      <c r="G992" s="562" t="s">
        <v>1727</v>
      </c>
      <c r="H992" s="562" t="s">
        <v>1660</v>
      </c>
      <c r="I992" s="562" t="s">
        <v>1661</v>
      </c>
      <c r="J992" s="562" t="s">
        <v>1662</v>
      </c>
      <c r="K992" s="562" t="s">
        <v>2565</v>
      </c>
      <c r="L992" s="562" t="s">
        <v>964</v>
      </c>
      <c r="M992" s="562" t="s">
        <v>970</v>
      </c>
      <c r="N992" s="562">
        <v>1</v>
      </c>
      <c r="O992" s="562">
        <v>1</v>
      </c>
      <c r="P992" s="562">
        <v>1</v>
      </c>
      <c r="Q992" s="562">
        <v>0</v>
      </c>
      <c r="R992" s="562">
        <v>0</v>
      </c>
      <c r="S992" s="562">
        <v>1</v>
      </c>
      <c r="T992" s="562">
        <v>1</v>
      </c>
      <c r="U992" s="562">
        <v>1</v>
      </c>
      <c r="V992" s="562">
        <v>0</v>
      </c>
      <c r="W992" s="563">
        <v>2046437.19</v>
      </c>
      <c r="X992" s="563">
        <v>0</v>
      </c>
      <c r="Y992" s="563">
        <v>36130.93</v>
      </c>
      <c r="Z992" s="563">
        <v>14068.86</v>
      </c>
      <c r="AA992" s="563">
        <v>0</v>
      </c>
      <c r="AB992" s="563">
        <v>0</v>
      </c>
      <c r="AC992" s="563">
        <v>0</v>
      </c>
      <c r="AD992" s="563"/>
      <c r="AE992" s="563">
        <v>2010306.26</v>
      </c>
      <c r="AF992" s="564">
        <v>45322</v>
      </c>
      <c r="AG992" s="564">
        <v>47489</v>
      </c>
      <c r="AH992" s="563">
        <v>5384699.0099999998</v>
      </c>
      <c r="AI992" s="565">
        <f t="shared" si="31"/>
        <v>3.8575342465753426</v>
      </c>
      <c r="AJ992" s="565">
        <v>5.9369863013698598</v>
      </c>
      <c r="AK992" s="566">
        <v>8.2498000000000002E-2</v>
      </c>
      <c r="AL992" s="567">
        <f t="shared" si="32"/>
        <v>3.8575342465753426</v>
      </c>
      <c r="AM992" s="567">
        <v>5.9369863013698598</v>
      </c>
      <c r="AN992" s="568">
        <v>8.2498000000000002E-2</v>
      </c>
      <c r="AO992" s="562" t="s">
        <v>977</v>
      </c>
      <c r="AP992" s="562" t="s">
        <v>978</v>
      </c>
    </row>
    <row r="993" spans="1:42" s="562" customFormat="1" ht="12" x14ac:dyDescent="0.25">
      <c r="A993" s="562" t="s">
        <v>2566</v>
      </c>
      <c r="B993" s="562" t="s">
        <v>2567</v>
      </c>
      <c r="C993" s="562">
        <v>1</v>
      </c>
      <c r="D993" s="562" t="s">
        <v>30</v>
      </c>
      <c r="E993" s="562" t="s">
        <v>958</v>
      </c>
      <c r="F993" s="562" t="s">
        <v>959</v>
      </c>
      <c r="G993" s="562" t="s">
        <v>1727</v>
      </c>
      <c r="H993" s="562" t="s">
        <v>1660</v>
      </c>
      <c r="I993" s="562" t="s">
        <v>1661</v>
      </c>
      <c r="J993" s="562" t="s">
        <v>1662</v>
      </c>
      <c r="K993" s="562" t="s">
        <v>330</v>
      </c>
      <c r="L993" s="562" t="s">
        <v>964</v>
      </c>
      <c r="M993" s="562" t="s">
        <v>970</v>
      </c>
      <c r="N993" s="562">
        <v>1</v>
      </c>
      <c r="O993" s="562">
        <v>1</v>
      </c>
      <c r="P993" s="562">
        <v>1</v>
      </c>
      <c r="Q993" s="562">
        <v>0</v>
      </c>
      <c r="R993" s="562">
        <v>0</v>
      </c>
      <c r="S993" s="562">
        <v>1</v>
      </c>
      <c r="T993" s="562">
        <v>1</v>
      </c>
      <c r="U993" s="562">
        <v>1</v>
      </c>
      <c r="V993" s="562">
        <v>0</v>
      </c>
      <c r="W993" s="563">
        <v>10769529.800000001</v>
      </c>
      <c r="X993" s="563">
        <v>0</v>
      </c>
      <c r="Y993" s="563">
        <v>0</v>
      </c>
      <c r="Z993" s="563">
        <v>0</v>
      </c>
      <c r="AA993" s="563">
        <v>0</v>
      </c>
      <c r="AB993" s="563">
        <v>0</v>
      </c>
      <c r="AC993" s="563">
        <v>0</v>
      </c>
      <c r="AD993" s="563"/>
      <c r="AE993" s="563">
        <v>10769529.800000001</v>
      </c>
      <c r="AF993" s="564">
        <v>44987</v>
      </c>
      <c r="AG993" s="564">
        <v>46083</v>
      </c>
      <c r="AH993" s="563">
        <v>10769529.800000001</v>
      </c>
      <c r="AI993" s="565">
        <f t="shared" si="31"/>
        <v>5.4794520547945206E-3</v>
      </c>
      <c r="AJ993" s="565">
        <v>3.0027397260274</v>
      </c>
      <c r="AK993" s="566">
        <v>6.1652999999999999E-2</v>
      </c>
      <c r="AL993" s="567">
        <f t="shared" si="32"/>
        <v>5.4794520547945206E-3</v>
      </c>
      <c r="AM993" s="567">
        <v>3.0027397260274</v>
      </c>
      <c r="AN993" s="568">
        <v>6.1652999999999999E-2</v>
      </c>
      <c r="AO993" s="562" t="s">
        <v>977</v>
      </c>
      <c r="AP993" s="562" t="s">
        <v>978</v>
      </c>
    </row>
    <row r="994" spans="1:42" s="562" customFormat="1" ht="12" x14ac:dyDescent="0.25">
      <c r="A994" s="562" t="s">
        <v>2568</v>
      </c>
      <c r="B994" s="562" t="s">
        <v>2569</v>
      </c>
      <c r="C994" s="562">
        <v>1</v>
      </c>
      <c r="D994" s="562" t="s">
        <v>30</v>
      </c>
      <c r="E994" s="562" t="s">
        <v>958</v>
      </c>
      <c r="F994" s="562" t="s">
        <v>959</v>
      </c>
      <c r="G994" s="562" t="s">
        <v>1727</v>
      </c>
      <c r="H994" s="562" t="s">
        <v>1660</v>
      </c>
      <c r="I994" s="562" t="s">
        <v>1661</v>
      </c>
      <c r="J994" s="562" t="s">
        <v>1662</v>
      </c>
      <c r="K994" s="562" t="s">
        <v>1728</v>
      </c>
      <c r="L994" s="562" t="s">
        <v>964</v>
      </c>
      <c r="M994" s="562" t="s">
        <v>970</v>
      </c>
      <c r="N994" s="562">
        <v>1</v>
      </c>
      <c r="O994" s="562">
        <v>1</v>
      </c>
      <c r="P994" s="562">
        <v>1</v>
      </c>
      <c r="Q994" s="562">
        <v>0</v>
      </c>
      <c r="R994" s="562">
        <v>0</v>
      </c>
      <c r="S994" s="562">
        <v>1</v>
      </c>
      <c r="T994" s="562">
        <v>1</v>
      </c>
      <c r="U994" s="562">
        <v>1</v>
      </c>
      <c r="V994" s="562">
        <v>0</v>
      </c>
      <c r="W994" s="563">
        <v>3073880.28</v>
      </c>
      <c r="X994" s="563">
        <v>0</v>
      </c>
      <c r="Y994" s="563">
        <v>86418.41</v>
      </c>
      <c r="Z994" s="563">
        <v>13702.46</v>
      </c>
      <c r="AA994" s="563">
        <v>0</v>
      </c>
      <c r="AB994" s="563">
        <v>0</v>
      </c>
      <c r="AC994" s="563">
        <v>0</v>
      </c>
      <c r="AD994" s="563"/>
      <c r="AE994" s="563">
        <v>2987461.87</v>
      </c>
      <c r="AF994" s="564">
        <v>45322</v>
      </c>
      <c r="AG994" s="564">
        <v>47417</v>
      </c>
      <c r="AH994" s="563">
        <v>9093830.6699999999</v>
      </c>
      <c r="AI994" s="565">
        <f t="shared" si="31"/>
        <v>3.6602739726027398</v>
      </c>
      <c r="AJ994" s="565">
        <v>5.7397260273972597</v>
      </c>
      <c r="AK994" s="566">
        <v>8.0518000000000006E-2</v>
      </c>
      <c r="AL994" s="567">
        <f t="shared" si="32"/>
        <v>3.6602739726027398</v>
      </c>
      <c r="AM994" s="567">
        <v>5.7397260273972597</v>
      </c>
      <c r="AN994" s="568">
        <v>8.0518000000000006E-2</v>
      </c>
      <c r="AO994" s="562" t="s">
        <v>977</v>
      </c>
      <c r="AP994" s="562" t="s">
        <v>978</v>
      </c>
    </row>
    <row r="995" spans="1:42" s="562" customFormat="1" ht="12" x14ac:dyDescent="0.25">
      <c r="A995" s="562" t="s">
        <v>2570</v>
      </c>
      <c r="B995" s="562" t="s">
        <v>2571</v>
      </c>
      <c r="C995" s="562">
        <v>1</v>
      </c>
      <c r="D995" s="562" t="s">
        <v>30</v>
      </c>
      <c r="E995" s="562" t="s">
        <v>958</v>
      </c>
      <c r="F995" s="562" t="s">
        <v>959</v>
      </c>
      <c r="G995" s="562" t="s">
        <v>1727</v>
      </c>
      <c r="H995" s="562" t="s">
        <v>1660</v>
      </c>
      <c r="I995" s="562" t="s">
        <v>1661</v>
      </c>
      <c r="J995" s="562" t="s">
        <v>1662</v>
      </c>
      <c r="K995" s="562" t="s">
        <v>1728</v>
      </c>
      <c r="L995" s="562" t="s">
        <v>964</v>
      </c>
      <c r="M995" s="562" t="s">
        <v>970</v>
      </c>
      <c r="N995" s="562">
        <v>1</v>
      </c>
      <c r="O995" s="562">
        <v>1</v>
      </c>
      <c r="P995" s="562">
        <v>1</v>
      </c>
      <c r="Q995" s="562">
        <v>0</v>
      </c>
      <c r="R995" s="562">
        <v>0</v>
      </c>
      <c r="S995" s="562">
        <v>1</v>
      </c>
      <c r="T995" s="562">
        <v>1</v>
      </c>
      <c r="U995" s="562">
        <v>1</v>
      </c>
      <c r="V995" s="562">
        <v>0</v>
      </c>
      <c r="W995" s="563">
        <v>5476513.7300000004</v>
      </c>
      <c r="X995" s="563">
        <v>0</v>
      </c>
      <c r="Y995" s="563">
        <v>0</v>
      </c>
      <c r="Z995" s="563">
        <v>0</v>
      </c>
      <c r="AA995" s="563">
        <v>0</v>
      </c>
      <c r="AB995" s="563">
        <v>0</v>
      </c>
      <c r="AC995" s="563">
        <v>0</v>
      </c>
      <c r="AD995" s="563"/>
      <c r="AE995" s="563">
        <v>5476513.7300000004</v>
      </c>
      <c r="AF995" s="564">
        <v>44987</v>
      </c>
      <c r="AG995" s="564">
        <v>46083</v>
      </c>
      <c r="AH995" s="563">
        <v>5476513.7300000004</v>
      </c>
      <c r="AI995" s="565">
        <f t="shared" si="31"/>
        <v>5.4794520547945206E-3</v>
      </c>
      <c r="AJ995" s="565">
        <v>3.0027397260274</v>
      </c>
      <c r="AK995" s="566">
        <v>6.1652999999999999E-2</v>
      </c>
      <c r="AL995" s="567">
        <f t="shared" si="32"/>
        <v>5.4794520547945206E-3</v>
      </c>
      <c r="AM995" s="567">
        <v>3.0027397260274</v>
      </c>
      <c r="AN995" s="568">
        <v>6.1652999999999999E-2</v>
      </c>
      <c r="AO995" s="562" t="s">
        <v>977</v>
      </c>
      <c r="AP995" s="562" t="s">
        <v>978</v>
      </c>
    </row>
    <row r="996" spans="1:42" s="562" customFormat="1" ht="12" x14ac:dyDescent="0.25">
      <c r="A996" s="562" t="s">
        <v>2572</v>
      </c>
      <c r="B996" s="562" t="s">
        <v>2573</v>
      </c>
      <c r="C996" s="562">
        <v>1</v>
      </c>
      <c r="D996" s="562" t="s">
        <v>30</v>
      </c>
      <c r="E996" s="562" t="s">
        <v>958</v>
      </c>
      <c r="F996" s="562" t="s">
        <v>959</v>
      </c>
      <c r="G996" s="562" t="s">
        <v>1727</v>
      </c>
      <c r="H996" s="562" t="s">
        <v>1660</v>
      </c>
      <c r="I996" s="562" t="s">
        <v>1661</v>
      </c>
      <c r="J996" s="562" t="s">
        <v>1662</v>
      </c>
      <c r="K996" s="562" t="s">
        <v>2574</v>
      </c>
      <c r="L996" s="562" t="s">
        <v>964</v>
      </c>
      <c r="M996" s="562" t="s">
        <v>970</v>
      </c>
      <c r="N996" s="562">
        <v>1</v>
      </c>
      <c r="O996" s="562">
        <v>1</v>
      </c>
      <c r="P996" s="562">
        <v>1</v>
      </c>
      <c r="Q996" s="562">
        <v>0</v>
      </c>
      <c r="R996" s="562">
        <v>0</v>
      </c>
      <c r="S996" s="562">
        <v>1</v>
      </c>
      <c r="T996" s="562">
        <v>1</v>
      </c>
      <c r="U996" s="562">
        <v>1</v>
      </c>
      <c r="V996" s="562">
        <v>0</v>
      </c>
      <c r="W996" s="563">
        <v>5488903.1299999999</v>
      </c>
      <c r="X996" s="563">
        <v>0</v>
      </c>
      <c r="Y996" s="563">
        <v>0</v>
      </c>
      <c r="Z996" s="563">
        <v>0</v>
      </c>
      <c r="AA996" s="563">
        <v>0</v>
      </c>
      <c r="AB996" s="563">
        <v>0</v>
      </c>
      <c r="AC996" s="563">
        <v>0</v>
      </c>
      <c r="AD996" s="563"/>
      <c r="AE996" s="563">
        <v>5488903.1299999999</v>
      </c>
      <c r="AF996" s="564">
        <v>44987</v>
      </c>
      <c r="AG996" s="564">
        <v>46083</v>
      </c>
      <c r="AH996" s="563">
        <v>5488903.1299999999</v>
      </c>
      <c r="AI996" s="565">
        <f t="shared" si="31"/>
        <v>5.4794520547945206E-3</v>
      </c>
      <c r="AJ996" s="565">
        <v>3.0027397260274</v>
      </c>
      <c r="AK996" s="566">
        <v>6.1652999999999999E-2</v>
      </c>
      <c r="AL996" s="567">
        <f t="shared" si="32"/>
        <v>5.4794520547945206E-3</v>
      </c>
      <c r="AM996" s="567">
        <v>3.0027397260274</v>
      </c>
      <c r="AN996" s="568">
        <v>6.1652999999999999E-2</v>
      </c>
      <c r="AO996" s="562" t="s">
        <v>977</v>
      </c>
      <c r="AP996" s="562" t="s">
        <v>978</v>
      </c>
    </row>
    <row r="997" spans="1:42" s="562" customFormat="1" ht="12" x14ac:dyDescent="0.25">
      <c r="A997" s="562" t="s">
        <v>2575</v>
      </c>
      <c r="B997" s="562" t="s">
        <v>2576</v>
      </c>
      <c r="C997" s="562">
        <v>1</v>
      </c>
      <c r="D997" s="562" t="s">
        <v>30</v>
      </c>
      <c r="E997" s="562" t="s">
        <v>958</v>
      </c>
      <c r="F997" s="562" t="s">
        <v>959</v>
      </c>
      <c r="G997" s="562" t="s">
        <v>1727</v>
      </c>
      <c r="H997" s="562" t="s">
        <v>1660</v>
      </c>
      <c r="I997" s="562" t="s">
        <v>1661</v>
      </c>
      <c r="J997" s="562" t="s">
        <v>1662</v>
      </c>
      <c r="K997" s="562" t="s">
        <v>2577</v>
      </c>
      <c r="L997" s="562" t="s">
        <v>964</v>
      </c>
      <c r="M997" s="562" t="s">
        <v>970</v>
      </c>
      <c r="N997" s="562">
        <v>1</v>
      </c>
      <c r="O997" s="562">
        <v>1</v>
      </c>
      <c r="P997" s="562">
        <v>1</v>
      </c>
      <c r="Q997" s="562">
        <v>0</v>
      </c>
      <c r="R997" s="562">
        <v>0</v>
      </c>
      <c r="S997" s="562">
        <v>1</v>
      </c>
      <c r="T997" s="562">
        <v>1</v>
      </c>
      <c r="U997" s="562">
        <v>1</v>
      </c>
      <c r="V997" s="562">
        <v>0</v>
      </c>
      <c r="W997" s="563">
        <v>1316267.1100000001</v>
      </c>
      <c r="X997" s="563">
        <v>0</v>
      </c>
      <c r="Y997" s="563">
        <v>54998.19</v>
      </c>
      <c r="Z997" s="563">
        <v>9395.02</v>
      </c>
      <c r="AA997" s="563">
        <v>0</v>
      </c>
      <c r="AB997" s="563">
        <v>0</v>
      </c>
      <c r="AC997" s="563">
        <v>0</v>
      </c>
      <c r="AD997" s="563"/>
      <c r="AE997" s="563">
        <v>1261268.92</v>
      </c>
      <c r="AF997" s="564">
        <v>45322</v>
      </c>
      <c r="AG997" s="564">
        <v>48579</v>
      </c>
      <c r="AH997" s="563">
        <v>2571949.09</v>
      </c>
      <c r="AI997" s="565">
        <f t="shared" si="31"/>
        <v>6.8438356164383558</v>
      </c>
      <c r="AJ997" s="565">
        <v>8.9232876712328792</v>
      </c>
      <c r="AK997" s="566">
        <v>8.5975999999999997E-2</v>
      </c>
      <c r="AL997" s="567">
        <f t="shared" si="32"/>
        <v>6.8438356164383558</v>
      </c>
      <c r="AM997" s="567">
        <v>8.9232876712328792</v>
      </c>
      <c r="AN997" s="568">
        <v>8.5975999999999997E-2</v>
      </c>
      <c r="AO997" s="562" t="s">
        <v>977</v>
      </c>
      <c r="AP997" s="562" t="s">
        <v>978</v>
      </c>
    </row>
    <row r="998" spans="1:42" s="562" customFormat="1" ht="12" x14ac:dyDescent="0.25">
      <c r="A998" s="562" t="s">
        <v>2578</v>
      </c>
      <c r="B998" s="562" t="s">
        <v>2579</v>
      </c>
      <c r="C998" s="562">
        <v>1</v>
      </c>
      <c r="D998" s="562" t="s">
        <v>30</v>
      </c>
      <c r="E998" s="562" t="s">
        <v>958</v>
      </c>
      <c r="F998" s="562" t="s">
        <v>959</v>
      </c>
      <c r="G998" s="562" t="s">
        <v>1727</v>
      </c>
      <c r="H998" s="562" t="s">
        <v>1660</v>
      </c>
      <c r="I998" s="562" t="s">
        <v>1661</v>
      </c>
      <c r="J998" s="562" t="s">
        <v>1662</v>
      </c>
      <c r="K998" s="562" t="s">
        <v>2577</v>
      </c>
      <c r="L998" s="562" t="s">
        <v>964</v>
      </c>
      <c r="M998" s="562" t="s">
        <v>970</v>
      </c>
      <c r="N998" s="562">
        <v>1</v>
      </c>
      <c r="O998" s="562">
        <v>1</v>
      </c>
      <c r="P998" s="562">
        <v>1</v>
      </c>
      <c r="Q998" s="562">
        <v>0</v>
      </c>
      <c r="R998" s="562">
        <v>0</v>
      </c>
      <c r="S998" s="562">
        <v>1</v>
      </c>
      <c r="T998" s="562">
        <v>1</v>
      </c>
      <c r="U998" s="562">
        <v>1</v>
      </c>
      <c r="V998" s="562">
        <v>0</v>
      </c>
      <c r="W998" s="563">
        <v>5211134.32</v>
      </c>
      <c r="X998" s="563">
        <v>0</v>
      </c>
      <c r="Y998" s="563">
        <v>0</v>
      </c>
      <c r="Z998" s="563">
        <v>0</v>
      </c>
      <c r="AA998" s="563">
        <v>0</v>
      </c>
      <c r="AB998" s="563">
        <v>0</v>
      </c>
      <c r="AC998" s="563">
        <v>0</v>
      </c>
      <c r="AD998" s="563"/>
      <c r="AE998" s="563">
        <v>5211134.32</v>
      </c>
      <c r="AF998" s="564">
        <v>44987</v>
      </c>
      <c r="AG998" s="564">
        <v>46083</v>
      </c>
      <c r="AH998" s="563">
        <v>5211134.32</v>
      </c>
      <c r="AI998" s="565">
        <f t="shared" si="31"/>
        <v>5.4794520547945206E-3</v>
      </c>
      <c r="AJ998" s="565">
        <v>3.0027397260274</v>
      </c>
      <c r="AK998" s="566">
        <v>6.1652999999999999E-2</v>
      </c>
      <c r="AL998" s="567">
        <f t="shared" si="32"/>
        <v>5.4794520547945206E-3</v>
      </c>
      <c r="AM998" s="567">
        <v>3.0027397260274</v>
      </c>
      <c r="AN998" s="568">
        <v>6.1652999999999999E-2</v>
      </c>
      <c r="AO998" s="562" t="s">
        <v>977</v>
      </c>
      <c r="AP998" s="562" t="s">
        <v>978</v>
      </c>
    </row>
    <row r="999" spans="1:42" s="562" customFormat="1" ht="12" x14ac:dyDescent="0.25">
      <c r="A999" s="562" t="s">
        <v>2580</v>
      </c>
      <c r="B999" s="562" t="s">
        <v>2581</v>
      </c>
      <c r="C999" s="562">
        <v>1</v>
      </c>
      <c r="D999" s="562" t="s">
        <v>30</v>
      </c>
      <c r="E999" s="562" t="s">
        <v>958</v>
      </c>
      <c r="F999" s="562" t="s">
        <v>959</v>
      </c>
      <c r="G999" s="562" t="s">
        <v>1727</v>
      </c>
      <c r="H999" s="562" t="s">
        <v>1660</v>
      </c>
      <c r="I999" s="562" t="s">
        <v>1661</v>
      </c>
      <c r="J999" s="562" t="s">
        <v>1662</v>
      </c>
      <c r="K999" s="562" t="s">
        <v>1996</v>
      </c>
      <c r="L999" s="562" t="s">
        <v>964</v>
      </c>
      <c r="M999" s="562" t="s">
        <v>970</v>
      </c>
      <c r="N999" s="562">
        <v>1</v>
      </c>
      <c r="O999" s="562">
        <v>1</v>
      </c>
      <c r="P999" s="562">
        <v>1</v>
      </c>
      <c r="Q999" s="562">
        <v>0</v>
      </c>
      <c r="R999" s="562">
        <v>0</v>
      </c>
      <c r="S999" s="562">
        <v>1</v>
      </c>
      <c r="T999" s="562">
        <v>1</v>
      </c>
      <c r="U999" s="562">
        <v>1</v>
      </c>
      <c r="V999" s="562">
        <v>0</v>
      </c>
      <c r="W999" s="563">
        <v>140507.32999999999</v>
      </c>
      <c r="X999" s="563">
        <v>0</v>
      </c>
      <c r="Y999" s="563">
        <v>45769.24</v>
      </c>
      <c r="Z999" s="563">
        <v>842.6</v>
      </c>
      <c r="AA999" s="563">
        <v>0</v>
      </c>
      <c r="AB999" s="563">
        <v>0</v>
      </c>
      <c r="AC999" s="563">
        <v>0</v>
      </c>
      <c r="AD999" s="563"/>
      <c r="AE999" s="563">
        <v>94738.09</v>
      </c>
      <c r="AF999" s="564">
        <v>45322</v>
      </c>
      <c r="AG999" s="564">
        <v>46380</v>
      </c>
      <c r="AH999" s="563">
        <v>1599497.38</v>
      </c>
      <c r="AI999" s="565">
        <f t="shared" si="31"/>
        <v>0.81917808219178079</v>
      </c>
      <c r="AJ999" s="565">
        <v>2.8986301369862999</v>
      </c>
      <c r="AK999" s="566">
        <v>8.1262000000000001E-2</v>
      </c>
      <c r="AL999" s="567">
        <f t="shared" si="32"/>
        <v>0.81917808219178079</v>
      </c>
      <c r="AM999" s="567">
        <v>2.8986301369862999</v>
      </c>
      <c r="AN999" s="568">
        <v>8.1262000000000001E-2</v>
      </c>
      <c r="AO999" s="562" t="s">
        <v>977</v>
      </c>
      <c r="AP999" s="562" t="s">
        <v>978</v>
      </c>
    </row>
    <row r="1000" spans="1:42" s="562" customFormat="1" ht="12" x14ac:dyDescent="0.25">
      <c r="A1000" s="562" t="s">
        <v>2582</v>
      </c>
      <c r="B1000" s="562" t="s">
        <v>2583</v>
      </c>
      <c r="C1000" s="562">
        <v>1</v>
      </c>
      <c r="D1000" s="562" t="s">
        <v>30</v>
      </c>
      <c r="E1000" s="562" t="s">
        <v>958</v>
      </c>
      <c r="F1000" s="562" t="s">
        <v>959</v>
      </c>
      <c r="G1000" s="562" t="s">
        <v>1727</v>
      </c>
      <c r="H1000" s="562" t="s">
        <v>1660</v>
      </c>
      <c r="I1000" s="562" t="s">
        <v>1661</v>
      </c>
      <c r="J1000" s="562" t="s">
        <v>1662</v>
      </c>
      <c r="K1000" s="562" t="s">
        <v>2584</v>
      </c>
      <c r="L1000" s="562" t="s">
        <v>964</v>
      </c>
      <c r="M1000" s="562" t="s">
        <v>970</v>
      </c>
      <c r="N1000" s="562">
        <v>1</v>
      </c>
      <c r="O1000" s="562">
        <v>1</v>
      </c>
      <c r="P1000" s="562">
        <v>1</v>
      </c>
      <c r="Q1000" s="562">
        <v>0</v>
      </c>
      <c r="R1000" s="562">
        <v>0</v>
      </c>
      <c r="S1000" s="562">
        <v>1</v>
      </c>
      <c r="T1000" s="562">
        <v>1</v>
      </c>
      <c r="U1000" s="562">
        <v>1</v>
      </c>
      <c r="V1000" s="562">
        <v>0</v>
      </c>
      <c r="W1000" s="563">
        <v>17973917.870000001</v>
      </c>
      <c r="X1000" s="563">
        <v>0</v>
      </c>
      <c r="Y1000" s="563">
        <v>350057.74</v>
      </c>
      <c r="Z1000" s="563">
        <v>129128.88</v>
      </c>
      <c r="AA1000" s="563">
        <v>0</v>
      </c>
      <c r="AB1000" s="563">
        <v>0</v>
      </c>
      <c r="AC1000" s="563">
        <v>0</v>
      </c>
      <c r="AD1000" s="563"/>
      <c r="AE1000" s="563">
        <v>17623860.129999999</v>
      </c>
      <c r="AF1000" s="564">
        <v>45322</v>
      </c>
      <c r="AG1000" s="564">
        <v>47425</v>
      </c>
      <c r="AH1000" s="563">
        <v>26043160.600000001</v>
      </c>
      <c r="AI1000" s="565">
        <f t="shared" si="31"/>
        <v>3.6821917808219178</v>
      </c>
      <c r="AJ1000" s="565">
        <v>5.7616438356164403</v>
      </c>
      <c r="AK1000" s="566">
        <v>8.6263999999999993E-2</v>
      </c>
      <c r="AL1000" s="567">
        <f t="shared" si="32"/>
        <v>3.6821917808219178</v>
      </c>
      <c r="AM1000" s="567">
        <v>5.7616438356164403</v>
      </c>
      <c r="AN1000" s="568">
        <v>8.6263999999999993E-2</v>
      </c>
      <c r="AO1000" s="562" t="s">
        <v>977</v>
      </c>
      <c r="AP1000" s="562" t="s">
        <v>978</v>
      </c>
    </row>
    <row r="1001" spans="1:42" s="562" customFormat="1" ht="12" x14ac:dyDescent="0.25">
      <c r="A1001" s="562" t="s">
        <v>2585</v>
      </c>
      <c r="B1001" s="562" t="s">
        <v>2586</v>
      </c>
      <c r="C1001" s="562">
        <v>1</v>
      </c>
      <c r="D1001" s="562" t="s">
        <v>30</v>
      </c>
      <c r="E1001" s="562" t="s">
        <v>958</v>
      </c>
      <c r="F1001" s="562" t="s">
        <v>959</v>
      </c>
      <c r="G1001" s="562" t="s">
        <v>1727</v>
      </c>
      <c r="H1001" s="562" t="s">
        <v>1660</v>
      </c>
      <c r="I1001" s="562" t="s">
        <v>1661</v>
      </c>
      <c r="J1001" s="562" t="s">
        <v>1662</v>
      </c>
      <c r="K1001" s="562" t="s">
        <v>2584</v>
      </c>
      <c r="L1001" s="562" t="s">
        <v>964</v>
      </c>
      <c r="M1001" s="562" t="s">
        <v>970</v>
      </c>
      <c r="N1001" s="562">
        <v>1</v>
      </c>
      <c r="O1001" s="562">
        <v>1</v>
      </c>
      <c r="P1001" s="562">
        <v>1</v>
      </c>
      <c r="Q1001" s="562">
        <v>0</v>
      </c>
      <c r="R1001" s="562">
        <v>0</v>
      </c>
      <c r="S1001" s="562">
        <v>1</v>
      </c>
      <c r="T1001" s="562">
        <v>1</v>
      </c>
      <c r="U1001" s="562">
        <v>1</v>
      </c>
      <c r="V1001" s="562">
        <v>0</v>
      </c>
      <c r="W1001" s="563">
        <v>13616051.960000001</v>
      </c>
      <c r="X1001" s="563">
        <v>0</v>
      </c>
      <c r="Y1001" s="563">
        <v>0</v>
      </c>
      <c r="Z1001" s="563">
        <v>0</v>
      </c>
      <c r="AA1001" s="563">
        <v>0</v>
      </c>
      <c r="AB1001" s="563">
        <v>0</v>
      </c>
      <c r="AC1001" s="563">
        <v>0</v>
      </c>
      <c r="AD1001" s="563"/>
      <c r="AE1001" s="563">
        <v>13616051.960000001</v>
      </c>
      <c r="AF1001" s="564">
        <v>44987</v>
      </c>
      <c r="AG1001" s="564">
        <v>46083</v>
      </c>
      <c r="AH1001" s="563">
        <v>13616051.960000001</v>
      </c>
      <c r="AI1001" s="565">
        <f t="shared" si="31"/>
        <v>5.4794520547945206E-3</v>
      </c>
      <c r="AJ1001" s="565">
        <v>3.0027397260274</v>
      </c>
      <c r="AK1001" s="566">
        <v>6.1652999999999999E-2</v>
      </c>
      <c r="AL1001" s="567">
        <f t="shared" si="32"/>
        <v>5.4794520547945206E-3</v>
      </c>
      <c r="AM1001" s="567">
        <v>3.0027397260274</v>
      </c>
      <c r="AN1001" s="568">
        <v>6.1652999999999999E-2</v>
      </c>
      <c r="AO1001" s="562" t="s">
        <v>977</v>
      </c>
      <c r="AP1001" s="562" t="s">
        <v>978</v>
      </c>
    </row>
    <row r="1002" spans="1:42" s="562" customFormat="1" ht="12" x14ac:dyDescent="0.25">
      <c r="A1002" s="562" t="s">
        <v>2587</v>
      </c>
      <c r="B1002" s="562" t="s">
        <v>2588</v>
      </c>
      <c r="C1002" s="562">
        <v>1</v>
      </c>
      <c r="D1002" s="562" t="s">
        <v>30</v>
      </c>
      <c r="E1002" s="562" t="s">
        <v>958</v>
      </c>
      <c r="F1002" s="562" t="s">
        <v>959</v>
      </c>
      <c r="G1002" s="562" t="s">
        <v>1727</v>
      </c>
      <c r="H1002" s="562" t="s">
        <v>1660</v>
      </c>
      <c r="I1002" s="562" t="s">
        <v>1661</v>
      </c>
      <c r="J1002" s="562" t="s">
        <v>1662</v>
      </c>
      <c r="K1002" s="562" t="s">
        <v>296</v>
      </c>
      <c r="L1002" s="562" t="s">
        <v>964</v>
      </c>
      <c r="M1002" s="562" t="s">
        <v>970</v>
      </c>
      <c r="N1002" s="562">
        <v>1</v>
      </c>
      <c r="O1002" s="562">
        <v>1</v>
      </c>
      <c r="P1002" s="562">
        <v>1</v>
      </c>
      <c r="Q1002" s="562">
        <v>0</v>
      </c>
      <c r="R1002" s="562">
        <v>0</v>
      </c>
      <c r="S1002" s="562">
        <v>1</v>
      </c>
      <c r="T1002" s="562">
        <v>1</v>
      </c>
      <c r="U1002" s="562">
        <v>1</v>
      </c>
      <c r="V1002" s="562">
        <v>0</v>
      </c>
      <c r="W1002" s="563">
        <v>8988760.1799999997</v>
      </c>
      <c r="X1002" s="563">
        <v>0</v>
      </c>
      <c r="Y1002" s="563">
        <v>196644.3</v>
      </c>
      <c r="Z1002" s="563">
        <v>62813.15</v>
      </c>
      <c r="AA1002" s="563">
        <v>0</v>
      </c>
      <c r="AB1002" s="563">
        <v>0</v>
      </c>
      <c r="AC1002" s="563">
        <v>0</v>
      </c>
      <c r="AD1002" s="563"/>
      <c r="AE1002" s="563">
        <v>8792115.8800000008</v>
      </c>
      <c r="AF1002" s="564">
        <v>45322</v>
      </c>
      <c r="AG1002" s="564">
        <v>48643</v>
      </c>
      <c r="AH1002" s="563">
        <v>13409459.25</v>
      </c>
      <c r="AI1002" s="565">
        <f t="shared" si="31"/>
        <v>7.0191780821917806</v>
      </c>
      <c r="AJ1002" s="565">
        <v>9.0986301369862996</v>
      </c>
      <c r="AK1002" s="566">
        <v>8.3875000000000005E-2</v>
      </c>
      <c r="AL1002" s="567">
        <f t="shared" si="32"/>
        <v>7.0191780821917806</v>
      </c>
      <c r="AM1002" s="567">
        <v>9.0986301369862996</v>
      </c>
      <c r="AN1002" s="568">
        <v>8.3875000000000005E-2</v>
      </c>
      <c r="AO1002" s="562" t="s">
        <v>977</v>
      </c>
      <c r="AP1002" s="562" t="s">
        <v>978</v>
      </c>
    </row>
    <row r="1003" spans="1:42" s="562" customFormat="1" ht="12" x14ac:dyDescent="0.25">
      <c r="A1003" s="562" t="s">
        <v>2589</v>
      </c>
      <c r="B1003" s="562" t="s">
        <v>2590</v>
      </c>
      <c r="C1003" s="562">
        <v>1</v>
      </c>
      <c r="D1003" s="562" t="s">
        <v>30</v>
      </c>
      <c r="E1003" s="562" t="s">
        <v>958</v>
      </c>
      <c r="F1003" s="562" t="s">
        <v>959</v>
      </c>
      <c r="G1003" s="562" t="s">
        <v>1727</v>
      </c>
      <c r="H1003" s="562" t="s">
        <v>1660</v>
      </c>
      <c r="I1003" s="562" t="s">
        <v>1661</v>
      </c>
      <c r="J1003" s="562" t="s">
        <v>1662</v>
      </c>
      <c r="K1003" s="562" t="s">
        <v>296</v>
      </c>
      <c r="L1003" s="562" t="s">
        <v>964</v>
      </c>
      <c r="M1003" s="562" t="s">
        <v>970</v>
      </c>
      <c r="N1003" s="562">
        <v>1</v>
      </c>
      <c r="O1003" s="562">
        <v>1</v>
      </c>
      <c r="P1003" s="562">
        <v>1</v>
      </c>
      <c r="Q1003" s="562">
        <v>0</v>
      </c>
      <c r="R1003" s="562">
        <v>0</v>
      </c>
      <c r="S1003" s="562">
        <v>1</v>
      </c>
      <c r="T1003" s="562">
        <v>1</v>
      </c>
      <c r="U1003" s="562">
        <v>1</v>
      </c>
      <c r="V1003" s="562">
        <v>0</v>
      </c>
      <c r="W1003" s="563">
        <v>1484441.48</v>
      </c>
      <c r="X1003" s="563">
        <v>0</v>
      </c>
      <c r="Y1003" s="563">
        <v>0</v>
      </c>
      <c r="Z1003" s="563">
        <v>0</v>
      </c>
      <c r="AA1003" s="563">
        <v>0</v>
      </c>
      <c r="AB1003" s="563">
        <v>0</v>
      </c>
      <c r="AC1003" s="563">
        <v>0</v>
      </c>
      <c r="AD1003" s="563"/>
      <c r="AE1003" s="563">
        <v>1484441.48</v>
      </c>
      <c r="AF1003" s="564">
        <v>44987</v>
      </c>
      <c r="AG1003" s="564">
        <v>46083</v>
      </c>
      <c r="AH1003" s="563">
        <v>1484441.48</v>
      </c>
      <c r="AI1003" s="565">
        <f t="shared" si="31"/>
        <v>5.4794520547945206E-3</v>
      </c>
      <c r="AJ1003" s="565">
        <v>3.0027397260274</v>
      </c>
      <c r="AK1003" s="566">
        <v>6.1652999999999999E-2</v>
      </c>
      <c r="AL1003" s="567">
        <f t="shared" si="32"/>
        <v>5.4794520547945206E-3</v>
      </c>
      <c r="AM1003" s="567">
        <v>3.0027397260274</v>
      </c>
      <c r="AN1003" s="568">
        <v>6.1652999999999999E-2</v>
      </c>
      <c r="AO1003" s="562" t="s">
        <v>977</v>
      </c>
      <c r="AP1003" s="562" t="s">
        <v>978</v>
      </c>
    </row>
    <row r="1004" spans="1:42" s="562" customFormat="1" ht="12" x14ac:dyDescent="0.25">
      <c r="A1004" s="562" t="s">
        <v>2591</v>
      </c>
      <c r="B1004" s="562" t="s">
        <v>2592</v>
      </c>
      <c r="C1004" s="562">
        <v>1</v>
      </c>
      <c r="D1004" s="562" t="s">
        <v>30</v>
      </c>
      <c r="E1004" s="562" t="s">
        <v>958</v>
      </c>
      <c r="F1004" s="562" t="s">
        <v>959</v>
      </c>
      <c r="G1004" s="562" t="s">
        <v>1727</v>
      </c>
      <c r="H1004" s="562" t="s">
        <v>1660</v>
      </c>
      <c r="I1004" s="562" t="s">
        <v>1661</v>
      </c>
      <c r="J1004" s="562" t="s">
        <v>1662</v>
      </c>
      <c r="K1004" s="562" t="s">
        <v>1805</v>
      </c>
      <c r="L1004" s="562" t="s">
        <v>964</v>
      </c>
      <c r="M1004" s="562" t="s">
        <v>970</v>
      </c>
      <c r="N1004" s="562">
        <v>1</v>
      </c>
      <c r="O1004" s="562">
        <v>1</v>
      </c>
      <c r="P1004" s="562">
        <v>1</v>
      </c>
      <c r="Q1004" s="562">
        <v>0</v>
      </c>
      <c r="R1004" s="562">
        <v>0</v>
      </c>
      <c r="S1004" s="562">
        <v>1</v>
      </c>
      <c r="T1004" s="562">
        <v>1</v>
      </c>
      <c r="U1004" s="562">
        <v>1</v>
      </c>
      <c r="V1004" s="562">
        <v>0</v>
      </c>
      <c r="W1004" s="563">
        <v>4852723.25</v>
      </c>
      <c r="X1004" s="563">
        <v>0</v>
      </c>
      <c r="Y1004" s="563">
        <v>180540.7</v>
      </c>
      <c r="Z1004" s="563">
        <v>32981.32</v>
      </c>
      <c r="AA1004" s="563">
        <v>0</v>
      </c>
      <c r="AB1004" s="563">
        <v>0</v>
      </c>
      <c r="AC1004" s="563">
        <v>0</v>
      </c>
      <c r="AD1004" s="563"/>
      <c r="AE1004" s="563">
        <v>4672182.55</v>
      </c>
      <c r="AF1004" s="564">
        <v>45322</v>
      </c>
      <c r="AG1004" s="564">
        <v>48440</v>
      </c>
      <c r="AH1004" s="563">
        <v>8844291.1799999997</v>
      </c>
      <c r="AI1004" s="565">
        <f t="shared" si="31"/>
        <v>6.463013698630137</v>
      </c>
      <c r="AJ1004" s="565">
        <v>8.5424657534246595</v>
      </c>
      <c r="AK1004" s="566">
        <v>8.2136000000000001E-2</v>
      </c>
      <c r="AL1004" s="567">
        <f t="shared" si="32"/>
        <v>6.463013698630137</v>
      </c>
      <c r="AM1004" s="567">
        <v>8.5424657534246595</v>
      </c>
      <c r="AN1004" s="568">
        <v>8.2136000000000001E-2</v>
      </c>
      <c r="AO1004" s="562" t="s">
        <v>977</v>
      </c>
      <c r="AP1004" s="562" t="s">
        <v>978</v>
      </c>
    </row>
    <row r="1005" spans="1:42" s="562" customFormat="1" ht="12" x14ac:dyDescent="0.25">
      <c r="A1005" s="562" t="s">
        <v>2593</v>
      </c>
      <c r="B1005" s="562" t="s">
        <v>2594</v>
      </c>
      <c r="C1005" s="562">
        <v>1</v>
      </c>
      <c r="D1005" s="562" t="s">
        <v>30</v>
      </c>
      <c r="E1005" s="562" t="s">
        <v>958</v>
      </c>
      <c r="F1005" s="562" t="s">
        <v>959</v>
      </c>
      <c r="G1005" s="562" t="s">
        <v>1727</v>
      </c>
      <c r="H1005" s="562" t="s">
        <v>1660</v>
      </c>
      <c r="I1005" s="562" t="s">
        <v>1661</v>
      </c>
      <c r="J1005" s="562" t="s">
        <v>1662</v>
      </c>
      <c r="K1005" s="562" t="s">
        <v>2595</v>
      </c>
      <c r="L1005" s="562" t="s">
        <v>964</v>
      </c>
      <c r="M1005" s="562" t="s">
        <v>970</v>
      </c>
      <c r="N1005" s="562">
        <v>1</v>
      </c>
      <c r="O1005" s="562">
        <v>1</v>
      </c>
      <c r="P1005" s="562">
        <v>1</v>
      </c>
      <c r="Q1005" s="562">
        <v>0</v>
      </c>
      <c r="R1005" s="562">
        <v>0</v>
      </c>
      <c r="S1005" s="562">
        <v>1</v>
      </c>
      <c r="T1005" s="562">
        <v>1</v>
      </c>
      <c r="U1005" s="562">
        <v>1</v>
      </c>
      <c r="V1005" s="562">
        <v>0</v>
      </c>
      <c r="W1005" s="563">
        <v>5032988.78</v>
      </c>
      <c r="X1005" s="563">
        <v>0</v>
      </c>
      <c r="Y1005" s="563">
        <v>72279.100000000006</v>
      </c>
      <c r="Z1005" s="563">
        <v>35303.5</v>
      </c>
      <c r="AA1005" s="563">
        <v>0</v>
      </c>
      <c r="AB1005" s="563">
        <v>0</v>
      </c>
      <c r="AC1005" s="563">
        <v>0</v>
      </c>
      <c r="AD1005" s="563"/>
      <c r="AE1005" s="563">
        <v>4960709.68</v>
      </c>
      <c r="AF1005" s="564">
        <v>45322</v>
      </c>
      <c r="AG1005" s="564">
        <v>48432</v>
      </c>
      <c r="AH1005" s="563">
        <v>7166559.2999999998</v>
      </c>
      <c r="AI1005" s="565">
        <f t="shared" si="31"/>
        <v>6.441095890410959</v>
      </c>
      <c r="AJ1005" s="565">
        <v>8.5205479452054806</v>
      </c>
      <c r="AK1005" s="566">
        <v>8.4209999999999993E-2</v>
      </c>
      <c r="AL1005" s="567">
        <f t="shared" si="32"/>
        <v>6.441095890410959</v>
      </c>
      <c r="AM1005" s="567">
        <v>8.5205479452054806</v>
      </c>
      <c r="AN1005" s="568">
        <v>8.4209999999999993E-2</v>
      </c>
      <c r="AO1005" s="562" t="s">
        <v>977</v>
      </c>
      <c r="AP1005" s="562" t="s">
        <v>978</v>
      </c>
    </row>
    <row r="1006" spans="1:42" s="562" customFormat="1" ht="12" x14ac:dyDescent="0.25">
      <c r="A1006" s="562" t="s">
        <v>2596</v>
      </c>
      <c r="B1006" s="562" t="s">
        <v>2597</v>
      </c>
      <c r="C1006" s="562">
        <v>1</v>
      </c>
      <c r="D1006" s="562" t="s">
        <v>30</v>
      </c>
      <c r="E1006" s="562" t="s">
        <v>958</v>
      </c>
      <c r="F1006" s="562" t="s">
        <v>959</v>
      </c>
      <c r="G1006" s="562" t="s">
        <v>1727</v>
      </c>
      <c r="H1006" s="562" t="s">
        <v>1660</v>
      </c>
      <c r="I1006" s="562" t="s">
        <v>1661</v>
      </c>
      <c r="J1006" s="562" t="s">
        <v>1662</v>
      </c>
      <c r="K1006" s="562" t="s">
        <v>1964</v>
      </c>
      <c r="L1006" s="562" t="s">
        <v>964</v>
      </c>
      <c r="M1006" s="562" t="s">
        <v>970</v>
      </c>
      <c r="N1006" s="562">
        <v>1</v>
      </c>
      <c r="O1006" s="562">
        <v>1</v>
      </c>
      <c r="P1006" s="562">
        <v>1</v>
      </c>
      <c r="Q1006" s="562">
        <v>0</v>
      </c>
      <c r="R1006" s="562">
        <v>0</v>
      </c>
      <c r="S1006" s="562">
        <v>1</v>
      </c>
      <c r="T1006" s="562">
        <v>1</v>
      </c>
      <c r="U1006" s="562">
        <v>1</v>
      </c>
      <c r="V1006" s="562">
        <v>0</v>
      </c>
      <c r="W1006" s="563">
        <v>1716960.56</v>
      </c>
      <c r="X1006" s="563">
        <v>0</v>
      </c>
      <c r="Y1006" s="563">
        <v>37234.239999999998</v>
      </c>
      <c r="Z1006" s="563">
        <v>12267.31</v>
      </c>
      <c r="AA1006" s="563">
        <v>0</v>
      </c>
      <c r="AB1006" s="563">
        <v>0</v>
      </c>
      <c r="AC1006" s="563">
        <v>0</v>
      </c>
      <c r="AD1006" s="563"/>
      <c r="AE1006" s="563">
        <v>1679726.32</v>
      </c>
      <c r="AF1006" s="564">
        <v>45322</v>
      </c>
      <c r="AG1006" s="564">
        <v>47243</v>
      </c>
      <c r="AH1006" s="563">
        <v>3357828.03</v>
      </c>
      <c r="AI1006" s="565">
        <f t="shared" si="31"/>
        <v>3.1835616438356165</v>
      </c>
      <c r="AJ1006" s="565">
        <v>5.2630136986301403</v>
      </c>
      <c r="AK1006" s="566">
        <v>8.5736999999999994E-2</v>
      </c>
      <c r="AL1006" s="567">
        <f t="shared" si="32"/>
        <v>3.1835616438356165</v>
      </c>
      <c r="AM1006" s="567">
        <v>5.2630136986301403</v>
      </c>
      <c r="AN1006" s="568">
        <v>8.5736999999999994E-2</v>
      </c>
      <c r="AO1006" s="562" t="s">
        <v>977</v>
      </c>
      <c r="AP1006" s="562" t="s">
        <v>978</v>
      </c>
    </row>
    <row r="1007" spans="1:42" s="562" customFormat="1" ht="12" x14ac:dyDescent="0.25">
      <c r="A1007" s="562" t="s">
        <v>2598</v>
      </c>
      <c r="B1007" s="562" t="s">
        <v>2599</v>
      </c>
      <c r="C1007" s="562">
        <v>1</v>
      </c>
      <c r="D1007" s="562" t="s">
        <v>30</v>
      </c>
      <c r="E1007" s="562" t="s">
        <v>958</v>
      </c>
      <c r="F1007" s="562" t="s">
        <v>959</v>
      </c>
      <c r="G1007" s="562" t="s">
        <v>1659</v>
      </c>
      <c r="H1007" s="562" t="s">
        <v>1660</v>
      </c>
      <c r="I1007" s="562" t="s">
        <v>1661</v>
      </c>
      <c r="J1007" s="562" t="s">
        <v>1662</v>
      </c>
      <c r="K1007" s="562" t="s">
        <v>1663</v>
      </c>
      <c r="L1007" s="562" t="s">
        <v>964</v>
      </c>
      <c r="M1007" s="562" t="s">
        <v>970</v>
      </c>
      <c r="N1007" s="562">
        <v>1</v>
      </c>
      <c r="O1007" s="562">
        <v>1</v>
      </c>
      <c r="P1007" s="562">
        <v>1</v>
      </c>
      <c r="Q1007" s="562">
        <v>0</v>
      </c>
      <c r="R1007" s="562">
        <v>0</v>
      </c>
      <c r="S1007" s="562">
        <v>1</v>
      </c>
      <c r="T1007" s="562">
        <v>1</v>
      </c>
      <c r="U1007" s="562">
        <v>1</v>
      </c>
      <c r="V1007" s="562">
        <v>0</v>
      </c>
      <c r="W1007" s="563">
        <v>200000000</v>
      </c>
      <c r="X1007" s="563">
        <v>0</v>
      </c>
      <c r="Y1007" s="563">
        <v>0</v>
      </c>
      <c r="Z1007" s="563">
        <v>7826300</v>
      </c>
      <c r="AA1007" s="563">
        <v>0</v>
      </c>
      <c r="AB1007" s="563">
        <v>0</v>
      </c>
      <c r="AC1007" s="563">
        <v>0</v>
      </c>
      <c r="AD1007" s="563"/>
      <c r="AE1007" s="563">
        <v>200000000</v>
      </c>
      <c r="AF1007" s="564">
        <v>44984</v>
      </c>
      <c r="AG1007" s="564">
        <v>48637</v>
      </c>
      <c r="AH1007" s="563">
        <v>200000000</v>
      </c>
      <c r="AI1007" s="565">
        <f t="shared" si="31"/>
        <v>7.0027397260273974</v>
      </c>
      <c r="AJ1007" s="565">
        <v>10.0082191780822</v>
      </c>
      <c r="AK1007" s="566">
        <v>7.8262999999999999E-2</v>
      </c>
      <c r="AL1007" s="567">
        <f t="shared" si="32"/>
        <v>7.0027397260273974</v>
      </c>
      <c r="AM1007" s="567">
        <v>10.0082191780822</v>
      </c>
      <c r="AN1007" s="568">
        <v>7.8262999999999999E-2</v>
      </c>
      <c r="AO1007" s="562" t="s">
        <v>977</v>
      </c>
      <c r="AP1007" s="562" t="s">
        <v>978</v>
      </c>
    </row>
    <row r="1008" spans="1:42" s="562" customFormat="1" ht="12" x14ac:dyDescent="0.25">
      <c r="A1008" s="562" t="s">
        <v>2600</v>
      </c>
      <c r="B1008" s="562" t="s">
        <v>2601</v>
      </c>
      <c r="C1008" s="562">
        <v>1</v>
      </c>
      <c r="D1008" s="562" t="s">
        <v>30</v>
      </c>
      <c r="E1008" s="562" t="s">
        <v>958</v>
      </c>
      <c r="F1008" s="562" t="s">
        <v>959</v>
      </c>
      <c r="G1008" s="562" t="s">
        <v>973</v>
      </c>
      <c r="H1008" s="562" t="s">
        <v>974</v>
      </c>
      <c r="I1008" s="562" t="s">
        <v>975</v>
      </c>
      <c r="J1008" s="562" t="s">
        <v>4998</v>
      </c>
      <c r="K1008" s="562" t="s">
        <v>976</v>
      </c>
      <c r="L1008" s="562" t="s">
        <v>964</v>
      </c>
      <c r="M1008" s="562" t="s">
        <v>970</v>
      </c>
      <c r="N1008" s="562">
        <v>1</v>
      </c>
      <c r="O1008" s="562">
        <v>1</v>
      </c>
      <c r="P1008" s="562">
        <v>1</v>
      </c>
      <c r="Q1008" s="562">
        <v>1</v>
      </c>
      <c r="R1008" s="562">
        <v>1</v>
      </c>
      <c r="S1008" s="562">
        <v>1</v>
      </c>
      <c r="T1008" s="562">
        <v>0</v>
      </c>
      <c r="U1008" s="562">
        <v>0</v>
      </c>
      <c r="V1008" s="562">
        <v>0</v>
      </c>
      <c r="W1008" s="563">
        <v>2042053.71</v>
      </c>
      <c r="X1008" s="563">
        <v>0</v>
      </c>
      <c r="Y1008" s="563">
        <v>0</v>
      </c>
      <c r="Z1008" s="563">
        <v>0</v>
      </c>
      <c r="AA1008" s="563">
        <v>0</v>
      </c>
      <c r="AB1008" s="563">
        <v>0</v>
      </c>
      <c r="AC1008" s="563">
        <v>0</v>
      </c>
      <c r="AD1008" s="563"/>
      <c r="AE1008" s="563">
        <v>2042053.71</v>
      </c>
      <c r="AF1008" s="564">
        <v>44987</v>
      </c>
      <c r="AG1008" s="564">
        <v>46083</v>
      </c>
      <c r="AH1008" s="563">
        <v>2042053.71</v>
      </c>
      <c r="AI1008" s="565">
        <f t="shared" si="31"/>
        <v>5.4794520547945206E-3</v>
      </c>
      <c r="AJ1008" s="565">
        <v>3.0027397260274</v>
      </c>
      <c r="AK1008" s="566">
        <v>6.1652999999999999E-2</v>
      </c>
      <c r="AL1008" s="567">
        <f t="shared" si="32"/>
        <v>5.4794520547945206E-3</v>
      </c>
      <c r="AM1008" s="567">
        <v>3.0027397260274</v>
      </c>
      <c r="AN1008" s="568">
        <v>6.1652999999999999E-2</v>
      </c>
      <c r="AO1008" s="562" t="s">
        <v>977</v>
      </c>
      <c r="AP1008" s="562" t="s">
        <v>978</v>
      </c>
    </row>
    <row r="1009" spans="1:42" s="562" customFormat="1" ht="12" x14ac:dyDescent="0.25">
      <c r="A1009" s="562" t="s">
        <v>2602</v>
      </c>
      <c r="B1009" s="562" t="s">
        <v>2603</v>
      </c>
      <c r="C1009" s="562">
        <v>1</v>
      </c>
      <c r="D1009" s="562" t="s">
        <v>30</v>
      </c>
      <c r="E1009" s="562" t="s">
        <v>958</v>
      </c>
      <c r="F1009" s="562" t="s">
        <v>959</v>
      </c>
      <c r="G1009" s="562" t="s">
        <v>973</v>
      </c>
      <c r="H1009" s="562" t="s">
        <v>974</v>
      </c>
      <c r="I1009" s="562" t="s">
        <v>975</v>
      </c>
      <c r="J1009" s="562" t="s">
        <v>4998</v>
      </c>
      <c r="K1009" s="562" t="s">
        <v>976</v>
      </c>
      <c r="L1009" s="562" t="s">
        <v>964</v>
      </c>
      <c r="M1009" s="562" t="s">
        <v>970</v>
      </c>
      <c r="N1009" s="562">
        <v>1</v>
      </c>
      <c r="O1009" s="562">
        <v>1</v>
      </c>
      <c r="P1009" s="562">
        <v>1</v>
      </c>
      <c r="Q1009" s="562">
        <v>1</v>
      </c>
      <c r="R1009" s="562">
        <v>1</v>
      </c>
      <c r="S1009" s="562">
        <v>1</v>
      </c>
      <c r="T1009" s="562">
        <v>0</v>
      </c>
      <c r="U1009" s="562">
        <v>0</v>
      </c>
      <c r="V1009" s="562">
        <v>0</v>
      </c>
      <c r="W1009" s="563">
        <v>38841.9</v>
      </c>
      <c r="X1009" s="563">
        <v>0</v>
      </c>
      <c r="Y1009" s="563">
        <v>0</v>
      </c>
      <c r="Z1009" s="563">
        <v>0</v>
      </c>
      <c r="AA1009" s="563">
        <v>0</v>
      </c>
      <c r="AB1009" s="563">
        <v>0</v>
      </c>
      <c r="AC1009" s="563">
        <v>0</v>
      </c>
      <c r="AD1009" s="563"/>
      <c r="AE1009" s="563">
        <v>38841.9</v>
      </c>
      <c r="AF1009" s="564">
        <v>44987</v>
      </c>
      <c r="AG1009" s="564">
        <v>46083</v>
      </c>
      <c r="AH1009" s="563">
        <v>38841.9</v>
      </c>
      <c r="AI1009" s="565">
        <f t="shared" si="31"/>
        <v>5.4794520547945206E-3</v>
      </c>
      <c r="AJ1009" s="565">
        <v>3.0027397260274</v>
      </c>
      <c r="AK1009" s="566">
        <v>6.1652999999999999E-2</v>
      </c>
      <c r="AL1009" s="567">
        <f t="shared" si="32"/>
        <v>5.4794520547945206E-3</v>
      </c>
      <c r="AM1009" s="567">
        <v>3.0027397260274</v>
      </c>
      <c r="AN1009" s="568">
        <v>6.1652999999999999E-2</v>
      </c>
      <c r="AO1009" s="562" t="s">
        <v>977</v>
      </c>
      <c r="AP1009" s="562" t="s">
        <v>978</v>
      </c>
    </row>
    <row r="1010" spans="1:42" s="562" customFormat="1" ht="12" x14ac:dyDescent="0.25">
      <c r="A1010" s="562" t="s">
        <v>2604</v>
      </c>
      <c r="B1010" s="562" t="s">
        <v>2605</v>
      </c>
      <c r="C1010" s="562">
        <v>1</v>
      </c>
      <c r="D1010" s="562" t="s">
        <v>30</v>
      </c>
      <c r="E1010" s="562" t="s">
        <v>958</v>
      </c>
      <c r="F1010" s="562" t="s">
        <v>959</v>
      </c>
      <c r="G1010" s="562" t="s">
        <v>973</v>
      </c>
      <c r="H1010" s="562" t="s">
        <v>974</v>
      </c>
      <c r="I1010" s="562" t="s">
        <v>975</v>
      </c>
      <c r="J1010" s="562" t="s">
        <v>4998</v>
      </c>
      <c r="K1010" s="562" t="s">
        <v>976</v>
      </c>
      <c r="L1010" s="562" t="s">
        <v>964</v>
      </c>
      <c r="M1010" s="562" t="s">
        <v>970</v>
      </c>
      <c r="N1010" s="562">
        <v>1</v>
      </c>
      <c r="O1010" s="562">
        <v>1</v>
      </c>
      <c r="P1010" s="562">
        <v>1</v>
      </c>
      <c r="Q1010" s="562">
        <v>1</v>
      </c>
      <c r="R1010" s="562">
        <v>1</v>
      </c>
      <c r="S1010" s="562">
        <v>1</v>
      </c>
      <c r="T1010" s="562">
        <v>0</v>
      </c>
      <c r="U1010" s="562">
        <v>0</v>
      </c>
      <c r="V1010" s="562">
        <v>0</v>
      </c>
      <c r="W1010" s="563">
        <v>38841.9</v>
      </c>
      <c r="X1010" s="563">
        <v>0</v>
      </c>
      <c r="Y1010" s="563">
        <v>0</v>
      </c>
      <c r="Z1010" s="563">
        <v>0</v>
      </c>
      <c r="AA1010" s="563">
        <v>0</v>
      </c>
      <c r="AB1010" s="563">
        <v>0</v>
      </c>
      <c r="AC1010" s="563">
        <v>0</v>
      </c>
      <c r="AD1010" s="563"/>
      <c r="AE1010" s="563">
        <v>38841.9</v>
      </c>
      <c r="AF1010" s="564">
        <v>44987</v>
      </c>
      <c r="AG1010" s="564">
        <v>46083</v>
      </c>
      <c r="AH1010" s="563">
        <v>38841.9</v>
      </c>
      <c r="AI1010" s="565">
        <f t="shared" si="31"/>
        <v>5.4794520547945206E-3</v>
      </c>
      <c r="AJ1010" s="565">
        <v>3.0027397260274</v>
      </c>
      <c r="AK1010" s="566">
        <v>6.1652999999999999E-2</v>
      </c>
      <c r="AL1010" s="567">
        <f t="shared" si="32"/>
        <v>5.4794520547945206E-3</v>
      </c>
      <c r="AM1010" s="567">
        <v>3.0027397260274</v>
      </c>
      <c r="AN1010" s="568">
        <v>6.1652999999999999E-2</v>
      </c>
      <c r="AO1010" s="562" t="s">
        <v>977</v>
      </c>
      <c r="AP1010" s="562" t="s">
        <v>978</v>
      </c>
    </row>
    <row r="1011" spans="1:42" s="562" customFormat="1" ht="12" x14ac:dyDescent="0.25">
      <c r="A1011" s="562" t="s">
        <v>2606</v>
      </c>
      <c r="B1011" s="562" t="s">
        <v>2607</v>
      </c>
      <c r="C1011" s="562">
        <v>1</v>
      </c>
      <c r="D1011" s="562" t="s">
        <v>30</v>
      </c>
      <c r="E1011" s="562" t="s">
        <v>958</v>
      </c>
      <c r="F1011" s="562" t="s">
        <v>959</v>
      </c>
      <c r="G1011" s="562" t="s">
        <v>973</v>
      </c>
      <c r="H1011" s="562" t="s">
        <v>974</v>
      </c>
      <c r="I1011" s="562" t="s">
        <v>975</v>
      </c>
      <c r="J1011" s="562" t="s">
        <v>4998</v>
      </c>
      <c r="K1011" s="562" t="s">
        <v>976</v>
      </c>
      <c r="L1011" s="562" t="s">
        <v>964</v>
      </c>
      <c r="M1011" s="562" t="s">
        <v>970</v>
      </c>
      <c r="N1011" s="562">
        <v>1</v>
      </c>
      <c r="O1011" s="562">
        <v>1</v>
      </c>
      <c r="P1011" s="562">
        <v>1</v>
      </c>
      <c r="Q1011" s="562">
        <v>1</v>
      </c>
      <c r="R1011" s="562">
        <v>1</v>
      </c>
      <c r="S1011" s="562">
        <v>1</v>
      </c>
      <c r="T1011" s="562">
        <v>0</v>
      </c>
      <c r="U1011" s="562">
        <v>0</v>
      </c>
      <c r="V1011" s="562">
        <v>0</v>
      </c>
      <c r="W1011" s="563">
        <v>38804.89</v>
      </c>
      <c r="X1011" s="563">
        <v>0</v>
      </c>
      <c r="Y1011" s="563">
        <v>0</v>
      </c>
      <c r="Z1011" s="563">
        <v>0</v>
      </c>
      <c r="AA1011" s="563">
        <v>0</v>
      </c>
      <c r="AB1011" s="563">
        <v>0</v>
      </c>
      <c r="AC1011" s="563">
        <v>0</v>
      </c>
      <c r="AD1011" s="563"/>
      <c r="AE1011" s="563">
        <v>38804.89</v>
      </c>
      <c r="AF1011" s="564">
        <v>44987</v>
      </c>
      <c r="AG1011" s="564">
        <v>46083</v>
      </c>
      <c r="AH1011" s="563">
        <v>38804.89</v>
      </c>
      <c r="AI1011" s="565">
        <f t="shared" si="31"/>
        <v>5.4794520547945206E-3</v>
      </c>
      <c r="AJ1011" s="565">
        <v>3.0027397260274</v>
      </c>
      <c r="AK1011" s="566">
        <v>6.1652999999999999E-2</v>
      </c>
      <c r="AL1011" s="567">
        <f t="shared" si="32"/>
        <v>5.4794520547945206E-3</v>
      </c>
      <c r="AM1011" s="567">
        <v>3.0027397260274</v>
      </c>
      <c r="AN1011" s="568">
        <v>6.1652999999999999E-2</v>
      </c>
      <c r="AO1011" s="562" t="s">
        <v>977</v>
      </c>
      <c r="AP1011" s="562" t="s">
        <v>978</v>
      </c>
    </row>
    <row r="1012" spans="1:42" s="562" customFormat="1" ht="12" x14ac:dyDescent="0.25">
      <c r="A1012" s="562" t="s">
        <v>2608</v>
      </c>
      <c r="B1012" s="562" t="s">
        <v>2609</v>
      </c>
      <c r="C1012" s="562">
        <v>1</v>
      </c>
      <c r="D1012" s="562" t="s">
        <v>30</v>
      </c>
      <c r="E1012" s="562" t="s">
        <v>958</v>
      </c>
      <c r="F1012" s="562" t="s">
        <v>959</v>
      </c>
      <c r="G1012" s="562" t="s">
        <v>973</v>
      </c>
      <c r="H1012" s="562" t="s">
        <v>974</v>
      </c>
      <c r="I1012" s="562" t="s">
        <v>975</v>
      </c>
      <c r="J1012" s="562" t="s">
        <v>4998</v>
      </c>
      <c r="K1012" s="562" t="s">
        <v>976</v>
      </c>
      <c r="L1012" s="562" t="s">
        <v>964</v>
      </c>
      <c r="M1012" s="562" t="s">
        <v>970</v>
      </c>
      <c r="N1012" s="562">
        <v>1</v>
      </c>
      <c r="O1012" s="562">
        <v>1</v>
      </c>
      <c r="P1012" s="562">
        <v>1</v>
      </c>
      <c r="Q1012" s="562">
        <v>1</v>
      </c>
      <c r="R1012" s="562">
        <v>1</v>
      </c>
      <c r="S1012" s="562">
        <v>1</v>
      </c>
      <c r="T1012" s="562">
        <v>0</v>
      </c>
      <c r="U1012" s="562">
        <v>0</v>
      </c>
      <c r="V1012" s="562">
        <v>0</v>
      </c>
      <c r="W1012" s="563">
        <v>38804.89</v>
      </c>
      <c r="X1012" s="563">
        <v>0</v>
      </c>
      <c r="Y1012" s="563">
        <v>0</v>
      </c>
      <c r="Z1012" s="563">
        <v>0</v>
      </c>
      <c r="AA1012" s="563">
        <v>0</v>
      </c>
      <c r="AB1012" s="563">
        <v>0</v>
      </c>
      <c r="AC1012" s="563">
        <v>0</v>
      </c>
      <c r="AD1012" s="563"/>
      <c r="AE1012" s="563">
        <v>38804.89</v>
      </c>
      <c r="AF1012" s="564">
        <v>44987</v>
      </c>
      <c r="AG1012" s="564">
        <v>46083</v>
      </c>
      <c r="AH1012" s="563">
        <v>38804.89</v>
      </c>
      <c r="AI1012" s="565">
        <f t="shared" si="31"/>
        <v>5.4794520547945206E-3</v>
      </c>
      <c r="AJ1012" s="565">
        <v>3.0027397260274</v>
      </c>
      <c r="AK1012" s="566">
        <v>6.1652999999999999E-2</v>
      </c>
      <c r="AL1012" s="567">
        <f t="shared" si="32"/>
        <v>5.4794520547945206E-3</v>
      </c>
      <c r="AM1012" s="567">
        <v>3.0027397260274</v>
      </c>
      <c r="AN1012" s="568">
        <v>6.1652999999999999E-2</v>
      </c>
      <c r="AO1012" s="562" t="s">
        <v>977</v>
      </c>
      <c r="AP1012" s="562" t="s">
        <v>978</v>
      </c>
    </row>
    <row r="1013" spans="1:42" s="562" customFormat="1" ht="12" x14ac:dyDescent="0.25">
      <c r="A1013" s="562" t="s">
        <v>2610</v>
      </c>
      <c r="B1013" s="562" t="s">
        <v>2611</v>
      </c>
      <c r="C1013" s="562">
        <v>1</v>
      </c>
      <c r="D1013" s="562" t="s">
        <v>30</v>
      </c>
      <c r="E1013" s="562" t="s">
        <v>958</v>
      </c>
      <c r="F1013" s="562" t="s">
        <v>959</v>
      </c>
      <c r="G1013" s="562" t="s">
        <v>973</v>
      </c>
      <c r="H1013" s="562" t="s">
        <v>974</v>
      </c>
      <c r="I1013" s="562" t="s">
        <v>975</v>
      </c>
      <c r="J1013" s="562" t="s">
        <v>4998</v>
      </c>
      <c r="K1013" s="562" t="s">
        <v>976</v>
      </c>
      <c r="L1013" s="562" t="s">
        <v>964</v>
      </c>
      <c r="M1013" s="562" t="s">
        <v>970</v>
      </c>
      <c r="N1013" s="562">
        <v>1</v>
      </c>
      <c r="O1013" s="562">
        <v>1</v>
      </c>
      <c r="P1013" s="562">
        <v>1</v>
      </c>
      <c r="Q1013" s="562">
        <v>1</v>
      </c>
      <c r="R1013" s="562">
        <v>1</v>
      </c>
      <c r="S1013" s="562">
        <v>1</v>
      </c>
      <c r="T1013" s="562">
        <v>0</v>
      </c>
      <c r="U1013" s="562">
        <v>0</v>
      </c>
      <c r="V1013" s="562">
        <v>0</v>
      </c>
      <c r="W1013" s="563">
        <v>38804.89</v>
      </c>
      <c r="X1013" s="563">
        <v>0</v>
      </c>
      <c r="Y1013" s="563">
        <v>0</v>
      </c>
      <c r="Z1013" s="563">
        <v>0</v>
      </c>
      <c r="AA1013" s="563">
        <v>0</v>
      </c>
      <c r="AB1013" s="563">
        <v>0</v>
      </c>
      <c r="AC1013" s="563">
        <v>0</v>
      </c>
      <c r="AD1013" s="563"/>
      <c r="AE1013" s="563">
        <v>38804.89</v>
      </c>
      <c r="AF1013" s="564">
        <v>44987</v>
      </c>
      <c r="AG1013" s="564">
        <v>46083</v>
      </c>
      <c r="AH1013" s="563">
        <v>38804.89</v>
      </c>
      <c r="AI1013" s="565">
        <f t="shared" si="31"/>
        <v>5.4794520547945206E-3</v>
      </c>
      <c r="AJ1013" s="565">
        <v>3.0027397260274</v>
      </c>
      <c r="AK1013" s="566">
        <v>6.1652999999999999E-2</v>
      </c>
      <c r="AL1013" s="567">
        <f t="shared" si="32"/>
        <v>5.4794520547945206E-3</v>
      </c>
      <c r="AM1013" s="567">
        <v>3.0027397260274</v>
      </c>
      <c r="AN1013" s="568">
        <v>6.1652999999999999E-2</v>
      </c>
      <c r="AO1013" s="562" t="s">
        <v>977</v>
      </c>
      <c r="AP1013" s="562" t="s">
        <v>978</v>
      </c>
    </row>
    <row r="1014" spans="1:42" s="562" customFormat="1" ht="12" x14ac:dyDescent="0.25">
      <c r="A1014" s="562" t="s">
        <v>2612</v>
      </c>
      <c r="B1014" s="562" t="s">
        <v>2613</v>
      </c>
      <c r="C1014" s="562">
        <v>1</v>
      </c>
      <c r="D1014" s="562" t="s">
        <v>30</v>
      </c>
      <c r="E1014" s="562" t="s">
        <v>958</v>
      </c>
      <c r="F1014" s="562" t="s">
        <v>959</v>
      </c>
      <c r="G1014" s="562" t="s">
        <v>973</v>
      </c>
      <c r="H1014" s="562" t="s">
        <v>974</v>
      </c>
      <c r="I1014" s="562" t="s">
        <v>975</v>
      </c>
      <c r="J1014" s="562" t="s">
        <v>4998</v>
      </c>
      <c r="K1014" s="562" t="s">
        <v>976</v>
      </c>
      <c r="L1014" s="562" t="s">
        <v>964</v>
      </c>
      <c r="M1014" s="562" t="s">
        <v>970</v>
      </c>
      <c r="N1014" s="562">
        <v>1</v>
      </c>
      <c r="O1014" s="562">
        <v>1</v>
      </c>
      <c r="P1014" s="562">
        <v>1</v>
      </c>
      <c r="Q1014" s="562">
        <v>1</v>
      </c>
      <c r="R1014" s="562">
        <v>1</v>
      </c>
      <c r="S1014" s="562">
        <v>1</v>
      </c>
      <c r="T1014" s="562">
        <v>0</v>
      </c>
      <c r="U1014" s="562">
        <v>0</v>
      </c>
      <c r="V1014" s="562">
        <v>0</v>
      </c>
      <c r="W1014" s="563">
        <v>27159.11</v>
      </c>
      <c r="X1014" s="563">
        <v>0</v>
      </c>
      <c r="Y1014" s="563">
        <v>0</v>
      </c>
      <c r="Z1014" s="563">
        <v>0</v>
      </c>
      <c r="AA1014" s="563">
        <v>0</v>
      </c>
      <c r="AB1014" s="563">
        <v>0</v>
      </c>
      <c r="AC1014" s="563">
        <v>0</v>
      </c>
      <c r="AD1014" s="563"/>
      <c r="AE1014" s="563">
        <v>27159.11</v>
      </c>
      <c r="AF1014" s="564">
        <v>44987</v>
      </c>
      <c r="AG1014" s="564">
        <v>46083</v>
      </c>
      <c r="AH1014" s="563">
        <v>27159.11</v>
      </c>
      <c r="AI1014" s="565">
        <f t="shared" si="31"/>
        <v>5.4794520547945206E-3</v>
      </c>
      <c r="AJ1014" s="565">
        <v>3.0027397260274</v>
      </c>
      <c r="AK1014" s="566">
        <v>6.1652999999999999E-2</v>
      </c>
      <c r="AL1014" s="567">
        <f t="shared" si="32"/>
        <v>5.4794520547945206E-3</v>
      </c>
      <c r="AM1014" s="567">
        <v>3.0027397260274</v>
      </c>
      <c r="AN1014" s="568">
        <v>6.1652999999999999E-2</v>
      </c>
      <c r="AO1014" s="562" t="s">
        <v>977</v>
      </c>
      <c r="AP1014" s="562" t="s">
        <v>978</v>
      </c>
    </row>
    <row r="1015" spans="1:42" s="562" customFormat="1" ht="12" x14ac:dyDescent="0.25">
      <c r="A1015" s="562" t="s">
        <v>2614</v>
      </c>
      <c r="B1015" s="562" t="s">
        <v>2615</v>
      </c>
      <c r="C1015" s="562">
        <v>1</v>
      </c>
      <c r="D1015" s="562" t="s">
        <v>30</v>
      </c>
      <c r="E1015" s="562" t="s">
        <v>958</v>
      </c>
      <c r="F1015" s="562" t="s">
        <v>959</v>
      </c>
      <c r="G1015" s="562" t="s">
        <v>973</v>
      </c>
      <c r="H1015" s="562" t="s">
        <v>974</v>
      </c>
      <c r="I1015" s="562" t="s">
        <v>975</v>
      </c>
      <c r="J1015" s="562" t="s">
        <v>4998</v>
      </c>
      <c r="K1015" s="562" t="s">
        <v>976</v>
      </c>
      <c r="L1015" s="562" t="s">
        <v>964</v>
      </c>
      <c r="M1015" s="562" t="s">
        <v>970</v>
      </c>
      <c r="N1015" s="562">
        <v>1</v>
      </c>
      <c r="O1015" s="562">
        <v>1</v>
      </c>
      <c r="P1015" s="562">
        <v>1</v>
      </c>
      <c r="Q1015" s="562">
        <v>1</v>
      </c>
      <c r="R1015" s="562">
        <v>1</v>
      </c>
      <c r="S1015" s="562">
        <v>1</v>
      </c>
      <c r="T1015" s="562">
        <v>0</v>
      </c>
      <c r="U1015" s="562">
        <v>0</v>
      </c>
      <c r="V1015" s="562">
        <v>0</v>
      </c>
      <c r="W1015" s="563">
        <v>29103.200000000001</v>
      </c>
      <c r="X1015" s="563">
        <v>0</v>
      </c>
      <c r="Y1015" s="563">
        <v>0</v>
      </c>
      <c r="Z1015" s="563">
        <v>0</v>
      </c>
      <c r="AA1015" s="563">
        <v>0</v>
      </c>
      <c r="AB1015" s="563">
        <v>0</v>
      </c>
      <c r="AC1015" s="563">
        <v>0</v>
      </c>
      <c r="AD1015" s="563"/>
      <c r="AE1015" s="563">
        <v>29103.200000000001</v>
      </c>
      <c r="AF1015" s="564">
        <v>44987</v>
      </c>
      <c r="AG1015" s="564">
        <v>46083</v>
      </c>
      <c r="AH1015" s="563">
        <v>29103.200000000001</v>
      </c>
      <c r="AI1015" s="565">
        <f t="shared" si="31"/>
        <v>5.4794520547945206E-3</v>
      </c>
      <c r="AJ1015" s="565">
        <v>3.0027397260274</v>
      </c>
      <c r="AK1015" s="566">
        <v>6.1652999999999999E-2</v>
      </c>
      <c r="AL1015" s="567">
        <f t="shared" si="32"/>
        <v>5.4794520547945206E-3</v>
      </c>
      <c r="AM1015" s="567">
        <v>3.0027397260274</v>
      </c>
      <c r="AN1015" s="568">
        <v>6.1652999999999999E-2</v>
      </c>
      <c r="AO1015" s="562" t="s">
        <v>977</v>
      </c>
      <c r="AP1015" s="562" t="s">
        <v>978</v>
      </c>
    </row>
    <row r="1016" spans="1:42" s="562" customFormat="1" ht="12" x14ac:dyDescent="0.25">
      <c r="A1016" s="562" t="s">
        <v>2616</v>
      </c>
      <c r="B1016" s="562" t="s">
        <v>2617</v>
      </c>
      <c r="C1016" s="562">
        <v>1</v>
      </c>
      <c r="D1016" s="562" t="s">
        <v>30</v>
      </c>
      <c r="E1016" s="562" t="s">
        <v>958</v>
      </c>
      <c r="F1016" s="562" t="s">
        <v>959</v>
      </c>
      <c r="G1016" s="562" t="s">
        <v>973</v>
      </c>
      <c r="H1016" s="562" t="s">
        <v>974</v>
      </c>
      <c r="I1016" s="562" t="s">
        <v>975</v>
      </c>
      <c r="J1016" s="562" t="s">
        <v>4998</v>
      </c>
      <c r="K1016" s="562" t="s">
        <v>976</v>
      </c>
      <c r="L1016" s="562" t="s">
        <v>964</v>
      </c>
      <c r="M1016" s="562" t="s">
        <v>970</v>
      </c>
      <c r="N1016" s="562">
        <v>1</v>
      </c>
      <c r="O1016" s="562">
        <v>1</v>
      </c>
      <c r="P1016" s="562">
        <v>1</v>
      </c>
      <c r="Q1016" s="562">
        <v>1</v>
      </c>
      <c r="R1016" s="562">
        <v>1</v>
      </c>
      <c r="S1016" s="562">
        <v>1</v>
      </c>
      <c r="T1016" s="562">
        <v>0</v>
      </c>
      <c r="U1016" s="562">
        <v>0</v>
      </c>
      <c r="V1016" s="562">
        <v>0</v>
      </c>
      <c r="W1016" s="563">
        <v>38836.29</v>
      </c>
      <c r="X1016" s="563">
        <v>0</v>
      </c>
      <c r="Y1016" s="563">
        <v>0</v>
      </c>
      <c r="Z1016" s="563">
        <v>0</v>
      </c>
      <c r="AA1016" s="563">
        <v>0</v>
      </c>
      <c r="AB1016" s="563">
        <v>0</v>
      </c>
      <c r="AC1016" s="563">
        <v>0</v>
      </c>
      <c r="AD1016" s="563"/>
      <c r="AE1016" s="563">
        <v>38836.29</v>
      </c>
      <c r="AF1016" s="564">
        <v>44987</v>
      </c>
      <c r="AG1016" s="564">
        <v>46083</v>
      </c>
      <c r="AH1016" s="563">
        <v>38836.29</v>
      </c>
      <c r="AI1016" s="565">
        <f t="shared" si="31"/>
        <v>5.4794520547945206E-3</v>
      </c>
      <c r="AJ1016" s="565">
        <v>3.0027397260274</v>
      </c>
      <c r="AK1016" s="566">
        <v>6.1652999999999999E-2</v>
      </c>
      <c r="AL1016" s="567">
        <f t="shared" si="32"/>
        <v>5.4794520547945206E-3</v>
      </c>
      <c r="AM1016" s="567">
        <v>3.0027397260274</v>
      </c>
      <c r="AN1016" s="568">
        <v>6.1652999999999999E-2</v>
      </c>
      <c r="AO1016" s="562" t="s">
        <v>977</v>
      </c>
      <c r="AP1016" s="562" t="s">
        <v>978</v>
      </c>
    </row>
    <row r="1017" spans="1:42" s="562" customFormat="1" ht="12" x14ac:dyDescent="0.25">
      <c r="A1017" s="562" t="s">
        <v>2618</v>
      </c>
      <c r="B1017" s="562" t="s">
        <v>2619</v>
      </c>
      <c r="C1017" s="562">
        <v>1</v>
      </c>
      <c r="D1017" s="562" t="s">
        <v>30</v>
      </c>
      <c r="E1017" s="562" t="s">
        <v>958</v>
      </c>
      <c r="F1017" s="562" t="s">
        <v>959</v>
      </c>
      <c r="G1017" s="562" t="s">
        <v>973</v>
      </c>
      <c r="H1017" s="562" t="s">
        <v>974</v>
      </c>
      <c r="I1017" s="562" t="s">
        <v>975</v>
      </c>
      <c r="J1017" s="562" t="s">
        <v>4998</v>
      </c>
      <c r="K1017" s="562" t="s">
        <v>976</v>
      </c>
      <c r="L1017" s="562" t="s">
        <v>964</v>
      </c>
      <c r="M1017" s="562" t="s">
        <v>970</v>
      </c>
      <c r="N1017" s="562">
        <v>1</v>
      </c>
      <c r="O1017" s="562">
        <v>1</v>
      </c>
      <c r="P1017" s="562">
        <v>1</v>
      </c>
      <c r="Q1017" s="562">
        <v>1</v>
      </c>
      <c r="R1017" s="562">
        <v>1</v>
      </c>
      <c r="S1017" s="562">
        <v>1</v>
      </c>
      <c r="T1017" s="562">
        <v>0</v>
      </c>
      <c r="U1017" s="562">
        <v>0</v>
      </c>
      <c r="V1017" s="562">
        <v>0</v>
      </c>
      <c r="W1017" s="563">
        <v>38835.360000000001</v>
      </c>
      <c r="X1017" s="563">
        <v>0</v>
      </c>
      <c r="Y1017" s="563">
        <v>0</v>
      </c>
      <c r="Z1017" s="563">
        <v>0</v>
      </c>
      <c r="AA1017" s="563">
        <v>0</v>
      </c>
      <c r="AB1017" s="563">
        <v>0</v>
      </c>
      <c r="AC1017" s="563">
        <v>0</v>
      </c>
      <c r="AD1017" s="563"/>
      <c r="AE1017" s="563">
        <v>38835.360000000001</v>
      </c>
      <c r="AF1017" s="564">
        <v>44987</v>
      </c>
      <c r="AG1017" s="564">
        <v>46083</v>
      </c>
      <c r="AH1017" s="563">
        <v>38835.360000000001</v>
      </c>
      <c r="AI1017" s="565">
        <f t="shared" si="31"/>
        <v>5.4794520547945206E-3</v>
      </c>
      <c r="AJ1017" s="565">
        <v>3.0027397260274</v>
      </c>
      <c r="AK1017" s="566">
        <v>6.1652999999999999E-2</v>
      </c>
      <c r="AL1017" s="567">
        <f t="shared" si="32"/>
        <v>5.4794520547945206E-3</v>
      </c>
      <c r="AM1017" s="567">
        <v>3.0027397260274</v>
      </c>
      <c r="AN1017" s="568">
        <v>6.1652999999999999E-2</v>
      </c>
      <c r="AO1017" s="562" t="s">
        <v>977</v>
      </c>
      <c r="AP1017" s="562" t="s">
        <v>978</v>
      </c>
    </row>
    <row r="1018" spans="1:42" s="562" customFormat="1" ht="12" x14ac:dyDescent="0.25">
      <c r="A1018" s="562" t="s">
        <v>2620</v>
      </c>
      <c r="B1018" s="562" t="s">
        <v>2621</v>
      </c>
      <c r="C1018" s="562">
        <v>1</v>
      </c>
      <c r="D1018" s="562" t="s">
        <v>30</v>
      </c>
      <c r="E1018" s="562" t="s">
        <v>958</v>
      </c>
      <c r="F1018" s="562" t="s">
        <v>959</v>
      </c>
      <c r="G1018" s="562" t="s">
        <v>973</v>
      </c>
      <c r="H1018" s="562" t="s">
        <v>974</v>
      </c>
      <c r="I1018" s="562" t="s">
        <v>975</v>
      </c>
      <c r="J1018" s="562" t="s">
        <v>4998</v>
      </c>
      <c r="K1018" s="562" t="s">
        <v>976</v>
      </c>
      <c r="L1018" s="562" t="s">
        <v>964</v>
      </c>
      <c r="M1018" s="562" t="s">
        <v>970</v>
      </c>
      <c r="N1018" s="562">
        <v>1</v>
      </c>
      <c r="O1018" s="562">
        <v>1</v>
      </c>
      <c r="P1018" s="562">
        <v>1</v>
      </c>
      <c r="Q1018" s="562">
        <v>1</v>
      </c>
      <c r="R1018" s="562">
        <v>1</v>
      </c>
      <c r="S1018" s="562">
        <v>1</v>
      </c>
      <c r="T1018" s="562">
        <v>0</v>
      </c>
      <c r="U1018" s="562">
        <v>0</v>
      </c>
      <c r="V1018" s="562">
        <v>0</v>
      </c>
      <c r="W1018" s="563">
        <v>38835.360000000001</v>
      </c>
      <c r="X1018" s="563">
        <v>0</v>
      </c>
      <c r="Y1018" s="563">
        <v>0</v>
      </c>
      <c r="Z1018" s="563">
        <v>0</v>
      </c>
      <c r="AA1018" s="563">
        <v>0</v>
      </c>
      <c r="AB1018" s="563">
        <v>0</v>
      </c>
      <c r="AC1018" s="563">
        <v>0</v>
      </c>
      <c r="AD1018" s="563"/>
      <c r="AE1018" s="563">
        <v>38835.360000000001</v>
      </c>
      <c r="AF1018" s="564">
        <v>44987</v>
      </c>
      <c r="AG1018" s="564">
        <v>46083</v>
      </c>
      <c r="AH1018" s="563">
        <v>38835.360000000001</v>
      </c>
      <c r="AI1018" s="565">
        <f t="shared" si="31"/>
        <v>5.4794520547945206E-3</v>
      </c>
      <c r="AJ1018" s="565">
        <v>3.0027397260274</v>
      </c>
      <c r="AK1018" s="566">
        <v>6.1652999999999999E-2</v>
      </c>
      <c r="AL1018" s="567">
        <f t="shared" si="32"/>
        <v>5.4794520547945206E-3</v>
      </c>
      <c r="AM1018" s="567">
        <v>3.0027397260274</v>
      </c>
      <c r="AN1018" s="568">
        <v>6.1652999999999999E-2</v>
      </c>
      <c r="AO1018" s="562" t="s">
        <v>977</v>
      </c>
      <c r="AP1018" s="562" t="s">
        <v>978</v>
      </c>
    </row>
    <row r="1019" spans="1:42" s="562" customFormat="1" ht="12" x14ac:dyDescent="0.25">
      <c r="A1019" s="562" t="s">
        <v>2622</v>
      </c>
      <c r="B1019" s="562" t="s">
        <v>2623</v>
      </c>
      <c r="C1019" s="562">
        <v>1</v>
      </c>
      <c r="D1019" s="562" t="s">
        <v>30</v>
      </c>
      <c r="E1019" s="562" t="s">
        <v>958</v>
      </c>
      <c r="F1019" s="562" t="s">
        <v>959</v>
      </c>
      <c r="G1019" s="562" t="s">
        <v>973</v>
      </c>
      <c r="H1019" s="562" t="s">
        <v>974</v>
      </c>
      <c r="I1019" s="562" t="s">
        <v>975</v>
      </c>
      <c r="J1019" s="562" t="s">
        <v>4998</v>
      </c>
      <c r="K1019" s="562" t="s">
        <v>976</v>
      </c>
      <c r="L1019" s="562" t="s">
        <v>964</v>
      </c>
      <c r="M1019" s="562" t="s">
        <v>970</v>
      </c>
      <c r="N1019" s="562">
        <v>1</v>
      </c>
      <c r="O1019" s="562">
        <v>1</v>
      </c>
      <c r="P1019" s="562">
        <v>1</v>
      </c>
      <c r="Q1019" s="562">
        <v>1</v>
      </c>
      <c r="R1019" s="562">
        <v>1</v>
      </c>
      <c r="S1019" s="562">
        <v>1</v>
      </c>
      <c r="T1019" s="562">
        <v>0</v>
      </c>
      <c r="U1019" s="562">
        <v>0</v>
      </c>
      <c r="V1019" s="562">
        <v>0</v>
      </c>
      <c r="W1019" s="563">
        <v>38835.360000000001</v>
      </c>
      <c r="X1019" s="563">
        <v>0</v>
      </c>
      <c r="Y1019" s="563">
        <v>0</v>
      </c>
      <c r="Z1019" s="563">
        <v>0</v>
      </c>
      <c r="AA1019" s="563">
        <v>0</v>
      </c>
      <c r="AB1019" s="563">
        <v>0</v>
      </c>
      <c r="AC1019" s="563">
        <v>0</v>
      </c>
      <c r="AD1019" s="563"/>
      <c r="AE1019" s="563">
        <v>38835.360000000001</v>
      </c>
      <c r="AF1019" s="564">
        <v>44987</v>
      </c>
      <c r="AG1019" s="564">
        <v>46083</v>
      </c>
      <c r="AH1019" s="563">
        <v>38835.360000000001</v>
      </c>
      <c r="AI1019" s="565">
        <f t="shared" si="31"/>
        <v>5.4794520547945206E-3</v>
      </c>
      <c r="AJ1019" s="565">
        <v>3.0027397260274</v>
      </c>
      <c r="AK1019" s="566">
        <v>6.1652999999999999E-2</v>
      </c>
      <c r="AL1019" s="567">
        <f t="shared" si="32"/>
        <v>5.4794520547945206E-3</v>
      </c>
      <c r="AM1019" s="567">
        <v>3.0027397260274</v>
      </c>
      <c r="AN1019" s="568">
        <v>6.1652999999999999E-2</v>
      </c>
      <c r="AO1019" s="562" t="s">
        <v>977</v>
      </c>
      <c r="AP1019" s="562" t="s">
        <v>978</v>
      </c>
    </row>
    <row r="1020" spans="1:42" s="562" customFormat="1" ht="12" x14ac:dyDescent="0.25">
      <c r="A1020" s="562" t="s">
        <v>2624</v>
      </c>
      <c r="B1020" s="562" t="s">
        <v>2625</v>
      </c>
      <c r="C1020" s="562">
        <v>1</v>
      </c>
      <c r="D1020" s="562" t="s">
        <v>30</v>
      </c>
      <c r="E1020" s="562" t="s">
        <v>958</v>
      </c>
      <c r="F1020" s="562" t="s">
        <v>959</v>
      </c>
      <c r="G1020" s="562" t="s">
        <v>973</v>
      </c>
      <c r="H1020" s="562" t="s">
        <v>974</v>
      </c>
      <c r="I1020" s="562" t="s">
        <v>975</v>
      </c>
      <c r="J1020" s="562" t="s">
        <v>4998</v>
      </c>
      <c r="K1020" s="562" t="s">
        <v>976</v>
      </c>
      <c r="L1020" s="562" t="s">
        <v>964</v>
      </c>
      <c r="M1020" s="562" t="s">
        <v>970</v>
      </c>
      <c r="N1020" s="562">
        <v>1</v>
      </c>
      <c r="O1020" s="562">
        <v>1</v>
      </c>
      <c r="P1020" s="562">
        <v>1</v>
      </c>
      <c r="Q1020" s="562">
        <v>1</v>
      </c>
      <c r="R1020" s="562">
        <v>1</v>
      </c>
      <c r="S1020" s="562">
        <v>1</v>
      </c>
      <c r="T1020" s="562">
        <v>0</v>
      </c>
      <c r="U1020" s="562">
        <v>0</v>
      </c>
      <c r="V1020" s="562">
        <v>0</v>
      </c>
      <c r="W1020" s="563">
        <v>38764.879999999997</v>
      </c>
      <c r="X1020" s="563">
        <v>0</v>
      </c>
      <c r="Y1020" s="563">
        <v>0</v>
      </c>
      <c r="Z1020" s="563">
        <v>0</v>
      </c>
      <c r="AA1020" s="563">
        <v>0</v>
      </c>
      <c r="AB1020" s="563">
        <v>0</v>
      </c>
      <c r="AC1020" s="563">
        <v>0</v>
      </c>
      <c r="AD1020" s="563"/>
      <c r="AE1020" s="563">
        <v>38764.879999999997</v>
      </c>
      <c r="AF1020" s="564">
        <v>44987</v>
      </c>
      <c r="AG1020" s="564">
        <v>46083</v>
      </c>
      <c r="AH1020" s="563">
        <v>38764.879999999997</v>
      </c>
      <c r="AI1020" s="565">
        <f t="shared" si="31"/>
        <v>5.4794520547945206E-3</v>
      </c>
      <c r="AJ1020" s="565">
        <v>3.0027397260274</v>
      </c>
      <c r="AK1020" s="566">
        <v>6.1652999999999999E-2</v>
      </c>
      <c r="AL1020" s="567">
        <f t="shared" si="32"/>
        <v>5.4794520547945206E-3</v>
      </c>
      <c r="AM1020" s="567">
        <v>3.0027397260274</v>
      </c>
      <c r="AN1020" s="568">
        <v>6.1652999999999999E-2</v>
      </c>
      <c r="AO1020" s="562" t="s">
        <v>977</v>
      </c>
      <c r="AP1020" s="562" t="s">
        <v>978</v>
      </c>
    </row>
    <row r="1021" spans="1:42" s="562" customFormat="1" ht="12" x14ac:dyDescent="0.25">
      <c r="A1021" s="562" t="s">
        <v>2626</v>
      </c>
      <c r="B1021" s="562" t="s">
        <v>2627</v>
      </c>
      <c r="C1021" s="562">
        <v>1</v>
      </c>
      <c r="D1021" s="562" t="s">
        <v>30</v>
      </c>
      <c r="E1021" s="562" t="s">
        <v>958</v>
      </c>
      <c r="F1021" s="562" t="s">
        <v>959</v>
      </c>
      <c r="G1021" s="562" t="s">
        <v>973</v>
      </c>
      <c r="H1021" s="562" t="s">
        <v>974</v>
      </c>
      <c r="I1021" s="562" t="s">
        <v>975</v>
      </c>
      <c r="J1021" s="562" t="s">
        <v>4998</v>
      </c>
      <c r="K1021" s="562" t="s">
        <v>976</v>
      </c>
      <c r="L1021" s="562" t="s">
        <v>964</v>
      </c>
      <c r="M1021" s="562" t="s">
        <v>970</v>
      </c>
      <c r="N1021" s="562">
        <v>1</v>
      </c>
      <c r="O1021" s="562">
        <v>1</v>
      </c>
      <c r="P1021" s="562">
        <v>1</v>
      </c>
      <c r="Q1021" s="562">
        <v>1</v>
      </c>
      <c r="R1021" s="562">
        <v>1</v>
      </c>
      <c r="S1021" s="562">
        <v>1</v>
      </c>
      <c r="T1021" s="562">
        <v>0</v>
      </c>
      <c r="U1021" s="562">
        <v>0</v>
      </c>
      <c r="V1021" s="562">
        <v>0</v>
      </c>
      <c r="W1021" s="563">
        <v>27180.17</v>
      </c>
      <c r="X1021" s="563">
        <v>0</v>
      </c>
      <c r="Y1021" s="563">
        <v>0</v>
      </c>
      <c r="Z1021" s="563">
        <v>0</v>
      </c>
      <c r="AA1021" s="563">
        <v>0</v>
      </c>
      <c r="AB1021" s="563">
        <v>0</v>
      </c>
      <c r="AC1021" s="563">
        <v>0</v>
      </c>
      <c r="AD1021" s="563"/>
      <c r="AE1021" s="563">
        <v>27180.17</v>
      </c>
      <c r="AF1021" s="564">
        <v>44987</v>
      </c>
      <c r="AG1021" s="564">
        <v>46083</v>
      </c>
      <c r="AH1021" s="563">
        <v>27180.17</v>
      </c>
      <c r="AI1021" s="565">
        <f t="shared" si="31"/>
        <v>5.4794520547945206E-3</v>
      </c>
      <c r="AJ1021" s="565">
        <v>3.0027397260274</v>
      </c>
      <c r="AK1021" s="566">
        <v>6.1652999999999999E-2</v>
      </c>
      <c r="AL1021" s="567">
        <f t="shared" si="32"/>
        <v>5.4794520547945206E-3</v>
      </c>
      <c r="AM1021" s="567">
        <v>3.0027397260274</v>
      </c>
      <c r="AN1021" s="568">
        <v>6.1652999999999999E-2</v>
      </c>
      <c r="AO1021" s="562" t="s">
        <v>977</v>
      </c>
      <c r="AP1021" s="562" t="s">
        <v>978</v>
      </c>
    </row>
    <row r="1022" spans="1:42" s="562" customFormat="1" ht="12" x14ac:dyDescent="0.25">
      <c r="A1022" s="562" t="s">
        <v>2628</v>
      </c>
      <c r="B1022" s="562" t="s">
        <v>2629</v>
      </c>
      <c r="C1022" s="562">
        <v>1</v>
      </c>
      <c r="D1022" s="562" t="s">
        <v>30</v>
      </c>
      <c r="E1022" s="562" t="s">
        <v>958</v>
      </c>
      <c r="F1022" s="562" t="s">
        <v>959</v>
      </c>
      <c r="G1022" s="562" t="s">
        <v>973</v>
      </c>
      <c r="H1022" s="562" t="s">
        <v>974</v>
      </c>
      <c r="I1022" s="562" t="s">
        <v>975</v>
      </c>
      <c r="J1022" s="562" t="s">
        <v>4998</v>
      </c>
      <c r="K1022" s="562" t="s">
        <v>976</v>
      </c>
      <c r="L1022" s="562" t="s">
        <v>964</v>
      </c>
      <c r="M1022" s="562" t="s">
        <v>970</v>
      </c>
      <c r="N1022" s="562">
        <v>1</v>
      </c>
      <c r="O1022" s="562">
        <v>1</v>
      </c>
      <c r="P1022" s="562">
        <v>1</v>
      </c>
      <c r="Q1022" s="562">
        <v>1</v>
      </c>
      <c r="R1022" s="562">
        <v>1</v>
      </c>
      <c r="S1022" s="562">
        <v>1</v>
      </c>
      <c r="T1022" s="562">
        <v>0</v>
      </c>
      <c r="U1022" s="562">
        <v>0</v>
      </c>
      <c r="V1022" s="562">
        <v>0</v>
      </c>
      <c r="W1022" s="563">
        <v>27096.25</v>
      </c>
      <c r="X1022" s="563">
        <v>0</v>
      </c>
      <c r="Y1022" s="563">
        <v>0</v>
      </c>
      <c r="Z1022" s="563">
        <v>0</v>
      </c>
      <c r="AA1022" s="563">
        <v>0</v>
      </c>
      <c r="AB1022" s="563">
        <v>0</v>
      </c>
      <c r="AC1022" s="563">
        <v>0</v>
      </c>
      <c r="AD1022" s="563"/>
      <c r="AE1022" s="563">
        <v>27096.25</v>
      </c>
      <c r="AF1022" s="564">
        <v>44987</v>
      </c>
      <c r="AG1022" s="564">
        <v>46083</v>
      </c>
      <c r="AH1022" s="563">
        <v>27096.25</v>
      </c>
      <c r="AI1022" s="565">
        <f t="shared" si="31"/>
        <v>5.4794520547945206E-3</v>
      </c>
      <c r="AJ1022" s="565">
        <v>3.0027397260274</v>
      </c>
      <c r="AK1022" s="566">
        <v>6.1652999999999999E-2</v>
      </c>
      <c r="AL1022" s="567">
        <f t="shared" si="32"/>
        <v>5.4794520547945206E-3</v>
      </c>
      <c r="AM1022" s="567">
        <v>3.0027397260274</v>
      </c>
      <c r="AN1022" s="568">
        <v>6.1652999999999999E-2</v>
      </c>
      <c r="AO1022" s="562" t="s">
        <v>977</v>
      </c>
      <c r="AP1022" s="562" t="s">
        <v>978</v>
      </c>
    </row>
    <row r="1023" spans="1:42" s="562" customFormat="1" ht="12" x14ac:dyDescent="0.25">
      <c r="A1023" s="562" t="s">
        <v>2630</v>
      </c>
      <c r="B1023" s="562" t="s">
        <v>2631</v>
      </c>
      <c r="C1023" s="562">
        <v>1</v>
      </c>
      <c r="D1023" s="562" t="s">
        <v>30</v>
      </c>
      <c r="E1023" s="562" t="s">
        <v>958</v>
      </c>
      <c r="F1023" s="562" t="s">
        <v>959</v>
      </c>
      <c r="G1023" s="562" t="s">
        <v>973</v>
      </c>
      <c r="H1023" s="562" t="s">
        <v>974</v>
      </c>
      <c r="I1023" s="562" t="s">
        <v>975</v>
      </c>
      <c r="J1023" s="562" t="s">
        <v>4998</v>
      </c>
      <c r="K1023" s="562" t="s">
        <v>976</v>
      </c>
      <c r="L1023" s="562" t="s">
        <v>964</v>
      </c>
      <c r="M1023" s="562" t="s">
        <v>970</v>
      </c>
      <c r="N1023" s="562">
        <v>1</v>
      </c>
      <c r="O1023" s="562">
        <v>1</v>
      </c>
      <c r="P1023" s="562">
        <v>1</v>
      </c>
      <c r="Q1023" s="562">
        <v>1</v>
      </c>
      <c r="R1023" s="562">
        <v>1</v>
      </c>
      <c r="S1023" s="562">
        <v>1</v>
      </c>
      <c r="T1023" s="562">
        <v>0</v>
      </c>
      <c r="U1023" s="562">
        <v>0</v>
      </c>
      <c r="V1023" s="562">
        <v>0</v>
      </c>
      <c r="W1023" s="563">
        <v>27099.21</v>
      </c>
      <c r="X1023" s="563">
        <v>0</v>
      </c>
      <c r="Y1023" s="563">
        <v>0</v>
      </c>
      <c r="Z1023" s="563">
        <v>0</v>
      </c>
      <c r="AA1023" s="563">
        <v>0</v>
      </c>
      <c r="AB1023" s="563">
        <v>0</v>
      </c>
      <c r="AC1023" s="563">
        <v>0</v>
      </c>
      <c r="AD1023" s="563"/>
      <c r="AE1023" s="563">
        <v>27099.21</v>
      </c>
      <c r="AF1023" s="564">
        <v>44987</v>
      </c>
      <c r="AG1023" s="564">
        <v>46083</v>
      </c>
      <c r="AH1023" s="563">
        <v>27099.21</v>
      </c>
      <c r="AI1023" s="565">
        <f t="shared" si="31"/>
        <v>5.4794520547945206E-3</v>
      </c>
      <c r="AJ1023" s="565">
        <v>3.0027397260274</v>
      </c>
      <c r="AK1023" s="566">
        <v>6.1652999999999999E-2</v>
      </c>
      <c r="AL1023" s="567">
        <f t="shared" si="32"/>
        <v>5.4794520547945206E-3</v>
      </c>
      <c r="AM1023" s="567">
        <v>3.0027397260274</v>
      </c>
      <c r="AN1023" s="568">
        <v>6.1652999999999999E-2</v>
      </c>
      <c r="AO1023" s="562" t="s">
        <v>977</v>
      </c>
      <c r="AP1023" s="562" t="s">
        <v>978</v>
      </c>
    </row>
    <row r="1024" spans="1:42" s="562" customFormat="1" ht="12" x14ac:dyDescent="0.25">
      <c r="A1024" s="562" t="s">
        <v>2632</v>
      </c>
      <c r="B1024" s="562" t="s">
        <v>2633</v>
      </c>
      <c r="C1024" s="562">
        <v>1</v>
      </c>
      <c r="D1024" s="562" t="s">
        <v>30</v>
      </c>
      <c r="E1024" s="562" t="s">
        <v>958</v>
      </c>
      <c r="F1024" s="562" t="s">
        <v>959</v>
      </c>
      <c r="G1024" s="562" t="s">
        <v>973</v>
      </c>
      <c r="H1024" s="562" t="s">
        <v>974</v>
      </c>
      <c r="I1024" s="562" t="s">
        <v>975</v>
      </c>
      <c r="J1024" s="562" t="s">
        <v>4998</v>
      </c>
      <c r="K1024" s="562" t="s">
        <v>976</v>
      </c>
      <c r="L1024" s="562" t="s">
        <v>964</v>
      </c>
      <c r="M1024" s="562" t="s">
        <v>970</v>
      </c>
      <c r="N1024" s="562">
        <v>1</v>
      </c>
      <c r="O1024" s="562">
        <v>1</v>
      </c>
      <c r="P1024" s="562">
        <v>1</v>
      </c>
      <c r="Q1024" s="562">
        <v>1</v>
      </c>
      <c r="R1024" s="562">
        <v>1</v>
      </c>
      <c r="S1024" s="562">
        <v>1</v>
      </c>
      <c r="T1024" s="562">
        <v>0</v>
      </c>
      <c r="U1024" s="562">
        <v>0</v>
      </c>
      <c r="V1024" s="562">
        <v>0</v>
      </c>
      <c r="W1024" s="563">
        <v>24182.68</v>
      </c>
      <c r="X1024" s="563">
        <v>0</v>
      </c>
      <c r="Y1024" s="563">
        <v>0</v>
      </c>
      <c r="Z1024" s="563">
        <v>0</v>
      </c>
      <c r="AA1024" s="563">
        <v>0</v>
      </c>
      <c r="AB1024" s="563">
        <v>0</v>
      </c>
      <c r="AC1024" s="563">
        <v>0</v>
      </c>
      <c r="AD1024" s="563"/>
      <c r="AE1024" s="563">
        <v>24182.68</v>
      </c>
      <c r="AF1024" s="564">
        <v>44987</v>
      </c>
      <c r="AG1024" s="564">
        <v>46083</v>
      </c>
      <c r="AH1024" s="563">
        <v>24182.68</v>
      </c>
      <c r="AI1024" s="565">
        <f t="shared" si="31"/>
        <v>5.4794520547945206E-3</v>
      </c>
      <c r="AJ1024" s="565">
        <v>3.0027397260274</v>
      </c>
      <c r="AK1024" s="566">
        <v>6.1652999999999999E-2</v>
      </c>
      <c r="AL1024" s="567">
        <f t="shared" si="32"/>
        <v>5.4794520547945206E-3</v>
      </c>
      <c r="AM1024" s="567">
        <v>3.0027397260274</v>
      </c>
      <c r="AN1024" s="568">
        <v>6.1652999999999999E-2</v>
      </c>
      <c r="AO1024" s="562" t="s">
        <v>977</v>
      </c>
      <c r="AP1024" s="562" t="s">
        <v>978</v>
      </c>
    </row>
    <row r="1025" spans="1:42" s="562" customFormat="1" ht="12" x14ac:dyDescent="0.25">
      <c r="A1025" s="562" t="s">
        <v>2634</v>
      </c>
      <c r="B1025" s="562" t="s">
        <v>2635</v>
      </c>
      <c r="C1025" s="562">
        <v>1</v>
      </c>
      <c r="D1025" s="562" t="s">
        <v>30</v>
      </c>
      <c r="E1025" s="562" t="s">
        <v>958</v>
      </c>
      <c r="F1025" s="562" t="s">
        <v>959</v>
      </c>
      <c r="G1025" s="562" t="s">
        <v>973</v>
      </c>
      <c r="H1025" s="562" t="s">
        <v>974</v>
      </c>
      <c r="I1025" s="562" t="s">
        <v>975</v>
      </c>
      <c r="J1025" s="562" t="s">
        <v>4998</v>
      </c>
      <c r="K1025" s="562" t="s">
        <v>976</v>
      </c>
      <c r="L1025" s="562" t="s">
        <v>964</v>
      </c>
      <c r="M1025" s="562" t="s">
        <v>970</v>
      </c>
      <c r="N1025" s="562">
        <v>1</v>
      </c>
      <c r="O1025" s="562">
        <v>1</v>
      </c>
      <c r="P1025" s="562">
        <v>1</v>
      </c>
      <c r="Q1025" s="562">
        <v>1</v>
      </c>
      <c r="R1025" s="562">
        <v>1</v>
      </c>
      <c r="S1025" s="562">
        <v>1</v>
      </c>
      <c r="T1025" s="562">
        <v>0</v>
      </c>
      <c r="U1025" s="562">
        <v>0</v>
      </c>
      <c r="V1025" s="562">
        <v>0</v>
      </c>
      <c r="W1025" s="563">
        <v>29041.61</v>
      </c>
      <c r="X1025" s="563">
        <v>0</v>
      </c>
      <c r="Y1025" s="563">
        <v>0</v>
      </c>
      <c r="Z1025" s="563">
        <v>0</v>
      </c>
      <c r="AA1025" s="563">
        <v>0</v>
      </c>
      <c r="AB1025" s="563">
        <v>0</v>
      </c>
      <c r="AC1025" s="563">
        <v>0</v>
      </c>
      <c r="AD1025" s="563"/>
      <c r="AE1025" s="563">
        <v>29041.61</v>
      </c>
      <c r="AF1025" s="564">
        <v>44987</v>
      </c>
      <c r="AG1025" s="564">
        <v>46083</v>
      </c>
      <c r="AH1025" s="563">
        <v>29041.61</v>
      </c>
      <c r="AI1025" s="565">
        <f t="shared" si="31"/>
        <v>5.4794520547945206E-3</v>
      </c>
      <c r="AJ1025" s="565">
        <v>3.0027397260274</v>
      </c>
      <c r="AK1025" s="566">
        <v>6.1652999999999999E-2</v>
      </c>
      <c r="AL1025" s="567">
        <f t="shared" si="32"/>
        <v>5.4794520547945206E-3</v>
      </c>
      <c r="AM1025" s="567">
        <v>3.0027397260274</v>
      </c>
      <c r="AN1025" s="568">
        <v>6.1652999999999999E-2</v>
      </c>
      <c r="AO1025" s="562" t="s">
        <v>977</v>
      </c>
      <c r="AP1025" s="562" t="s">
        <v>978</v>
      </c>
    </row>
    <row r="1026" spans="1:42" s="562" customFormat="1" ht="12" x14ac:dyDescent="0.25">
      <c r="A1026" s="562" t="s">
        <v>2636</v>
      </c>
      <c r="B1026" s="562" t="s">
        <v>2637</v>
      </c>
      <c r="C1026" s="562">
        <v>1</v>
      </c>
      <c r="D1026" s="562" t="s">
        <v>30</v>
      </c>
      <c r="E1026" s="562" t="s">
        <v>958</v>
      </c>
      <c r="F1026" s="562" t="s">
        <v>959</v>
      </c>
      <c r="G1026" s="562" t="s">
        <v>973</v>
      </c>
      <c r="H1026" s="562" t="s">
        <v>974</v>
      </c>
      <c r="I1026" s="562" t="s">
        <v>975</v>
      </c>
      <c r="J1026" s="562" t="s">
        <v>4998</v>
      </c>
      <c r="K1026" s="562" t="s">
        <v>976</v>
      </c>
      <c r="L1026" s="562" t="s">
        <v>964</v>
      </c>
      <c r="M1026" s="562" t="s">
        <v>970</v>
      </c>
      <c r="N1026" s="562">
        <v>1</v>
      </c>
      <c r="O1026" s="562">
        <v>1</v>
      </c>
      <c r="P1026" s="562">
        <v>1</v>
      </c>
      <c r="Q1026" s="562">
        <v>1</v>
      </c>
      <c r="R1026" s="562">
        <v>1</v>
      </c>
      <c r="S1026" s="562">
        <v>1</v>
      </c>
      <c r="T1026" s="562">
        <v>0</v>
      </c>
      <c r="U1026" s="562">
        <v>0</v>
      </c>
      <c r="V1026" s="562">
        <v>0</v>
      </c>
      <c r="W1026" s="563">
        <v>27099.21</v>
      </c>
      <c r="X1026" s="563">
        <v>0</v>
      </c>
      <c r="Y1026" s="563">
        <v>0</v>
      </c>
      <c r="Z1026" s="563">
        <v>0</v>
      </c>
      <c r="AA1026" s="563">
        <v>0</v>
      </c>
      <c r="AB1026" s="563">
        <v>0</v>
      </c>
      <c r="AC1026" s="563">
        <v>0</v>
      </c>
      <c r="AD1026" s="563"/>
      <c r="AE1026" s="563">
        <v>27099.21</v>
      </c>
      <c r="AF1026" s="564">
        <v>44987</v>
      </c>
      <c r="AG1026" s="564">
        <v>46083</v>
      </c>
      <c r="AH1026" s="563">
        <v>27099.21</v>
      </c>
      <c r="AI1026" s="565">
        <f t="shared" si="31"/>
        <v>5.4794520547945206E-3</v>
      </c>
      <c r="AJ1026" s="565">
        <v>3.0027397260274</v>
      </c>
      <c r="AK1026" s="566">
        <v>6.1652999999999999E-2</v>
      </c>
      <c r="AL1026" s="567">
        <f t="shared" si="32"/>
        <v>5.4794520547945206E-3</v>
      </c>
      <c r="AM1026" s="567">
        <v>3.0027397260274</v>
      </c>
      <c r="AN1026" s="568">
        <v>6.1652999999999999E-2</v>
      </c>
      <c r="AO1026" s="562" t="s">
        <v>977</v>
      </c>
      <c r="AP1026" s="562" t="s">
        <v>978</v>
      </c>
    </row>
    <row r="1027" spans="1:42" s="562" customFormat="1" ht="12" x14ac:dyDescent="0.25">
      <c r="A1027" s="562" t="s">
        <v>2638</v>
      </c>
      <c r="B1027" s="562" t="s">
        <v>2639</v>
      </c>
      <c r="C1027" s="562">
        <v>1</v>
      </c>
      <c r="D1027" s="562" t="s">
        <v>30</v>
      </c>
      <c r="E1027" s="562" t="s">
        <v>958</v>
      </c>
      <c r="F1027" s="562" t="s">
        <v>959</v>
      </c>
      <c r="G1027" s="562" t="s">
        <v>973</v>
      </c>
      <c r="H1027" s="562" t="s">
        <v>974</v>
      </c>
      <c r="I1027" s="562" t="s">
        <v>975</v>
      </c>
      <c r="J1027" s="562" t="s">
        <v>4998</v>
      </c>
      <c r="K1027" s="562" t="s">
        <v>976</v>
      </c>
      <c r="L1027" s="562" t="s">
        <v>964</v>
      </c>
      <c r="M1027" s="562" t="s">
        <v>970</v>
      </c>
      <c r="N1027" s="562">
        <v>1</v>
      </c>
      <c r="O1027" s="562">
        <v>1</v>
      </c>
      <c r="P1027" s="562">
        <v>1</v>
      </c>
      <c r="Q1027" s="562">
        <v>1</v>
      </c>
      <c r="R1027" s="562">
        <v>1</v>
      </c>
      <c r="S1027" s="562">
        <v>1</v>
      </c>
      <c r="T1027" s="562">
        <v>0</v>
      </c>
      <c r="U1027" s="562">
        <v>0</v>
      </c>
      <c r="V1027" s="562">
        <v>0</v>
      </c>
      <c r="W1027" s="563">
        <v>19414.41</v>
      </c>
      <c r="X1027" s="563">
        <v>0</v>
      </c>
      <c r="Y1027" s="563">
        <v>0</v>
      </c>
      <c r="Z1027" s="563">
        <v>0</v>
      </c>
      <c r="AA1027" s="563">
        <v>0</v>
      </c>
      <c r="AB1027" s="563">
        <v>0</v>
      </c>
      <c r="AC1027" s="563">
        <v>0</v>
      </c>
      <c r="AD1027" s="563"/>
      <c r="AE1027" s="563">
        <v>19414.41</v>
      </c>
      <c r="AF1027" s="564">
        <v>44987</v>
      </c>
      <c r="AG1027" s="564">
        <v>46083</v>
      </c>
      <c r="AH1027" s="563">
        <v>19414.41</v>
      </c>
      <c r="AI1027" s="565">
        <f t="shared" ref="AI1027:AI1090" si="33">+(AG1027-$AQ$1)/365</f>
        <v>5.4794520547945206E-3</v>
      </c>
      <c r="AJ1027" s="565">
        <v>3.0027397260274</v>
      </c>
      <c r="AK1027" s="566">
        <v>6.1652999999999999E-2</v>
      </c>
      <c r="AL1027" s="567">
        <f t="shared" si="32"/>
        <v>5.4794520547945206E-3</v>
      </c>
      <c r="AM1027" s="567">
        <v>3.0027397260274</v>
      </c>
      <c r="AN1027" s="568">
        <v>6.1652999999999999E-2</v>
      </c>
      <c r="AO1027" s="562" t="s">
        <v>977</v>
      </c>
      <c r="AP1027" s="562" t="s">
        <v>978</v>
      </c>
    </row>
    <row r="1028" spans="1:42" s="562" customFormat="1" ht="12" x14ac:dyDescent="0.25">
      <c r="A1028" s="562" t="s">
        <v>2640</v>
      </c>
      <c r="B1028" s="562" t="s">
        <v>2641</v>
      </c>
      <c r="C1028" s="562">
        <v>1</v>
      </c>
      <c r="D1028" s="562" t="s">
        <v>30</v>
      </c>
      <c r="E1028" s="562" t="s">
        <v>958</v>
      </c>
      <c r="F1028" s="562" t="s">
        <v>959</v>
      </c>
      <c r="G1028" s="562" t="s">
        <v>973</v>
      </c>
      <c r="H1028" s="562" t="s">
        <v>974</v>
      </c>
      <c r="I1028" s="562" t="s">
        <v>975</v>
      </c>
      <c r="J1028" s="562" t="s">
        <v>4998</v>
      </c>
      <c r="K1028" s="562" t="s">
        <v>976</v>
      </c>
      <c r="L1028" s="562" t="s">
        <v>964</v>
      </c>
      <c r="M1028" s="562" t="s">
        <v>970</v>
      </c>
      <c r="N1028" s="562">
        <v>1</v>
      </c>
      <c r="O1028" s="562">
        <v>1</v>
      </c>
      <c r="P1028" s="562">
        <v>1</v>
      </c>
      <c r="Q1028" s="562">
        <v>1</v>
      </c>
      <c r="R1028" s="562">
        <v>1</v>
      </c>
      <c r="S1028" s="562">
        <v>1</v>
      </c>
      <c r="T1028" s="562">
        <v>0</v>
      </c>
      <c r="U1028" s="562">
        <v>0</v>
      </c>
      <c r="V1028" s="562">
        <v>0</v>
      </c>
      <c r="W1028" s="563">
        <v>29121.61</v>
      </c>
      <c r="X1028" s="563">
        <v>0</v>
      </c>
      <c r="Y1028" s="563">
        <v>0</v>
      </c>
      <c r="Z1028" s="563">
        <v>0</v>
      </c>
      <c r="AA1028" s="563">
        <v>0</v>
      </c>
      <c r="AB1028" s="563">
        <v>0</v>
      </c>
      <c r="AC1028" s="563">
        <v>0</v>
      </c>
      <c r="AD1028" s="563"/>
      <c r="AE1028" s="563">
        <v>29121.61</v>
      </c>
      <c r="AF1028" s="564">
        <v>44987</v>
      </c>
      <c r="AG1028" s="564">
        <v>46083</v>
      </c>
      <c r="AH1028" s="563">
        <v>29121.61</v>
      </c>
      <c r="AI1028" s="565">
        <f t="shared" si="33"/>
        <v>5.4794520547945206E-3</v>
      </c>
      <c r="AJ1028" s="565">
        <v>3.0027397260274</v>
      </c>
      <c r="AK1028" s="566">
        <v>6.1652999999999999E-2</v>
      </c>
      <c r="AL1028" s="567">
        <f t="shared" si="32"/>
        <v>5.4794520547945206E-3</v>
      </c>
      <c r="AM1028" s="567">
        <v>3.0027397260274</v>
      </c>
      <c r="AN1028" s="568">
        <v>6.1652999999999999E-2</v>
      </c>
      <c r="AO1028" s="562" t="s">
        <v>977</v>
      </c>
      <c r="AP1028" s="562" t="s">
        <v>978</v>
      </c>
    </row>
    <row r="1029" spans="1:42" s="562" customFormat="1" ht="12" x14ac:dyDescent="0.25">
      <c r="A1029" s="562" t="s">
        <v>2642</v>
      </c>
      <c r="B1029" s="562" t="s">
        <v>2643</v>
      </c>
      <c r="C1029" s="562">
        <v>1</v>
      </c>
      <c r="D1029" s="562" t="s">
        <v>30</v>
      </c>
      <c r="E1029" s="562" t="s">
        <v>958</v>
      </c>
      <c r="F1029" s="562" t="s">
        <v>959</v>
      </c>
      <c r="G1029" s="562" t="s">
        <v>973</v>
      </c>
      <c r="H1029" s="562" t="s">
        <v>974</v>
      </c>
      <c r="I1029" s="562" t="s">
        <v>975</v>
      </c>
      <c r="J1029" s="562" t="s">
        <v>4998</v>
      </c>
      <c r="K1029" s="562" t="s">
        <v>976</v>
      </c>
      <c r="L1029" s="562" t="s">
        <v>964</v>
      </c>
      <c r="M1029" s="562" t="s">
        <v>970</v>
      </c>
      <c r="N1029" s="562">
        <v>1</v>
      </c>
      <c r="O1029" s="562">
        <v>1</v>
      </c>
      <c r="P1029" s="562">
        <v>1</v>
      </c>
      <c r="Q1029" s="562">
        <v>1</v>
      </c>
      <c r="R1029" s="562">
        <v>1</v>
      </c>
      <c r="S1029" s="562">
        <v>1</v>
      </c>
      <c r="T1029" s="562">
        <v>0</v>
      </c>
      <c r="U1029" s="562">
        <v>0</v>
      </c>
      <c r="V1029" s="562">
        <v>0</v>
      </c>
      <c r="W1029" s="563">
        <v>29121.61</v>
      </c>
      <c r="X1029" s="563">
        <v>0</v>
      </c>
      <c r="Y1029" s="563">
        <v>0</v>
      </c>
      <c r="Z1029" s="563">
        <v>0</v>
      </c>
      <c r="AA1029" s="563">
        <v>0</v>
      </c>
      <c r="AB1029" s="563">
        <v>0</v>
      </c>
      <c r="AC1029" s="563">
        <v>0</v>
      </c>
      <c r="AD1029" s="563"/>
      <c r="AE1029" s="563">
        <v>29121.61</v>
      </c>
      <c r="AF1029" s="564">
        <v>44987</v>
      </c>
      <c r="AG1029" s="564">
        <v>46083</v>
      </c>
      <c r="AH1029" s="563">
        <v>29121.61</v>
      </c>
      <c r="AI1029" s="565">
        <f t="shared" si="33"/>
        <v>5.4794520547945206E-3</v>
      </c>
      <c r="AJ1029" s="565">
        <v>3.0027397260274</v>
      </c>
      <c r="AK1029" s="566">
        <v>6.1652999999999999E-2</v>
      </c>
      <c r="AL1029" s="567">
        <f t="shared" si="32"/>
        <v>5.4794520547945206E-3</v>
      </c>
      <c r="AM1029" s="567">
        <v>3.0027397260274</v>
      </c>
      <c r="AN1029" s="568">
        <v>6.1652999999999999E-2</v>
      </c>
      <c r="AO1029" s="562" t="s">
        <v>977</v>
      </c>
      <c r="AP1029" s="562" t="s">
        <v>978</v>
      </c>
    </row>
    <row r="1030" spans="1:42" s="562" customFormat="1" ht="12" x14ac:dyDescent="0.25">
      <c r="A1030" s="562" t="s">
        <v>2644</v>
      </c>
      <c r="B1030" s="562" t="s">
        <v>2645</v>
      </c>
      <c r="C1030" s="562">
        <v>1</v>
      </c>
      <c r="D1030" s="562" t="s">
        <v>30</v>
      </c>
      <c r="E1030" s="562" t="s">
        <v>958</v>
      </c>
      <c r="F1030" s="562" t="s">
        <v>959</v>
      </c>
      <c r="G1030" s="562" t="s">
        <v>973</v>
      </c>
      <c r="H1030" s="562" t="s">
        <v>974</v>
      </c>
      <c r="I1030" s="562" t="s">
        <v>975</v>
      </c>
      <c r="J1030" s="562" t="s">
        <v>4998</v>
      </c>
      <c r="K1030" s="562" t="s">
        <v>976</v>
      </c>
      <c r="L1030" s="562" t="s">
        <v>964</v>
      </c>
      <c r="M1030" s="562" t="s">
        <v>970</v>
      </c>
      <c r="N1030" s="562">
        <v>1</v>
      </c>
      <c r="O1030" s="562">
        <v>1</v>
      </c>
      <c r="P1030" s="562">
        <v>1</v>
      </c>
      <c r="Q1030" s="562">
        <v>1</v>
      </c>
      <c r="R1030" s="562">
        <v>1</v>
      </c>
      <c r="S1030" s="562">
        <v>1</v>
      </c>
      <c r="T1030" s="562">
        <v>0</v>
      </c>
      <c r="U1030" s="562">
        <v>0</v>
      </c>
      <c r="V1030" s="562">
        <v>0</v>
      </c>
      <c r="W1030" s="563">
        <v>33975.21</v>
      </c>
      <c r="X1030" s="563">
        <v>0</v>
      </c>
      <c r="Y1030" s="563">
        <v>0</v>
      </c>
      <c r="Z1030" s="563">
        <v>0</v>
      </c>
      <c r="AA1030" s="563">
        <v>0</v>
      </c>
      <c r="AB1030" s="563">
        <v>0</v>
      </c>
      <c r="AC1030" s="563">
        <v>0</v>
      </c>
      <c r="AD1030" s="563"/>
      <c r="AE1030" s="563">
        <v>33975.21</v>
      </c>
      <c r="AF1030" s="564">
        <v>44987</v>
      </c>
      <c r="AG1030" s="564">
        <v>46083</v>
      </c>
      <c r="AH1030" s="563">
        <v>33975.21</v>
      </c>
      <c r="AI1030" s="565">
        <f t="shared" si="33"/>
        <v>5.4794520547945206E-3</v>
      </c>
      <c r="AJ1030" s="565">
        <v>3.0027397260274</v>
      </c>
      <c r="AK1030" s="566">
        <v>6.1652999999999999E-2</v>
      </c>
      <c r="AL1030" s="567">
        <f t="shared" ref="AL1030:AL1093" si="34">+AI1030</f>
        <v>5.4794520547945206E-3</v>
      </c>
      <c r="AM1030" s="567">
        <v>3.0027397260274</v>
      </c>
      <c r="AN1030" s="568">
        <v>6.1652999999999999E-2</v>
      </c>
      <c r="AO1030" s="562" t="s">
        <v>977</v>
      </c>
      <c r="AP1030" s="562" t="s">
        <v>978</v>
      </c>
    </row>
    <row r="1031" spans="1:42" s="562" customFormat="1" ht="12" x14ac:dyDescent="0.25">
      <c r="A1031" s="562" t="s">
        <v>2646</v>
      </c>
      <c r="B1031" s="562" t="s">
        <v>2647</v>
      </c>
      <c r="C1031" s="562">
        <v>1</v>
      </c>
      <c r="D1031" s="562" t="s">
        <v>30</v>
      </c>
      <c r="E1031" s="562" t="s">
        <v>958</v>
      </c>
      <c r="F1031" s="562" t="s">
        <v>959</v>
      </c>
      <c r="G1031" s="562" t="s">
        <v>973</v>
      </c>
      <c r="H1031" s="562" t="s">
        <v>974</v>
      </c>
      <c r="I1031" s="562" t="s">
        <v>975</v>
      </c>
      <c r="J1031" s="562" t="s">
        <v>4998</v>
      </c>
      <c r="K1031" s="562" t="s">
        <v>976</v>
      </c>
      <c r="L1031" s="562" t="s">
        <v>964</v>
      </c>
      <c r="M1031" s="562" t="s">
        <v>970</v>
      </c>
      <c r="N1031" s="562">
        <v>1</v>
      </c>
      <c r="O1031" s="562">
        <v>1</v>
      </c>
      <c r="P1031" s="562">
        <v>1</v>
      </c>
      <c r="Q1031" s="562">
        <v>1</v>
      </c>
      <c r="R1031" s="562">
        <v>1</v>
      </c>
      <c r="S1031" s="562">
        <v>1</v>
      </c>
      <c r="T1031" s="562">
        <v>0</v>
      </c>
      <c r="U1031" s="562">
        <v>0</v>
      </c>
      <c r="V1031" s="562">
        <v>0</v>
      </c>
      <c r="W1031" s="563">
        <v>24268.01</v>
      </c>
      <c r="X1031" s="563">
        <v>0</v>
      </c>
      <c r="Y1031" s="563">
        <v>0</v>
      </c>
      <c r="Z1031" s="563">
        <v>0</v>
      </c>
      <c r="AA1031" s="563">
        <v>0</v>
      </c>
      <c r="AB1031" s="563">
        <v>0</v>
      </c>
      <c r="AC1031" s="563">
        <v>0</v>
      </c>
      <c r="AD1031" s="563"/>
      <c r="AE1031" s="563">
        <v>24268.01</v>
      </c>
      <c r="AF1031" s="564">
        <v>44987</v>
      </c>
      <c r="AG1031" s="564">
        <v>46083</v>
      </c>
      <c r="AH1031" s="563">
        <v>24268.01</v>
      </c>
      <c r="AI1031" s="565">
        <f t="shared" si="33"/>
        <v>5.4794520547945206E-3</v>
      </c>
      <c r="AJ1031" s="565">
        <v>3.0027397260274</v>
      </c>
      <c r="AK1031" s="566">
        <v>6.1652999999999999E-2</v>
      </c>
      <c r="AL1031" s="567">
        <f t="shared" si="34"/>
        <v>5.4794520547945206E-3</v>
      </c>
      <c r="AM1031" s="567">
        <v>3.0027397260274</v>
      </c>
      <c r="AN1031" s="568">
        <v>6.1652999999999999E-2</v>
      </c>
      <c r="AO1031" s="562" t="s">
        <v>977</v>
      </c>
      <c r="AP1031" s="562" t="s">
        <v>978</v>
      </c>
    </row>
    <row r="1032" spans="1:42" s="562" customFormat="1" ht="12" x14ac:dyDescent="0.25">
      <c r="A1032" s="562" t="s">
        <v>2648</v>
      </c>
      <c r="B1032" s="562" t="s">
        <v>2649</v>
      </c>
      <c r="C1032" s="562">
        <v>1</v>
      </c>
      <c r="D1032" s="562" t="s">
        <v>30</v>
      </c>
      <c r="E1032" s="562" t="s">
        <v>958</v>
      </c>
      <c r="F1032" s="562" t="s">
        <v>959</v>
      </c>
      <c r="G1032" s="562" t="s">
        <v>973</v>
      </c>
      <c r="H1032" s="562" t="s">
        <v>974</v>
      </c>
      <c r="I1032" s="562" t="s">
        <v>975</v>
      </c>
      <c r="J1032" s="562" t="s">
        <v>4998</v>
      </c>
      <c r="K1032" s="562" t="s">
        <v>976</v>
      </c>
      <c r="L1032" s="562" t="s">
        <v>964</v>
      </c>
      <c r="M1032" s="562" t="s">
        <v>970</v>
      </c>
      <c r="N1032" s="562">
        <v>1</v>
      </c>
      <c r="O1032" s="562">
        <v>1</v>
      </c>
      <c r="P1032" s="562">
        <v>1</v>
      </c>
      <c r="Q1032" s="562">
        <v>1</v>
      </c>
      <c r="R1032" s="562">
        <v>1</v>
      </c>
      <c r="S1032" s="562">
        <v>1</v>
      </c>
      <c r="T1032" s="562">
        <v>0</v>
      </c>
      <c r="U1032" s="562">
        <v>0</v>
      </c>
      <c r="V1032" s="562">
        <v>0</v>
      </c>
      <c r="W1032" s="563">
        <v>29122.31</v>
      </c>
      <c r="X1032" s="563">
        <v>0</v>
      </c>
      <c r="Y1032" s="563">
        <v>0</v>
      </c>
      <c r="Z1032" s="563">
        <v>0</v>
      </c>
      <c r="AA1032" s="563">
        <v>0</v>
      </c>
      <c r="AB1032" s="563">
        <v>0</v>
      </c>
      <c r="AC1032" s="563">
        <v>0</v>
      </c>
      <c r="AD1032" s="563"/>
      <c r="AE1032" s="563">
        <v>29122.31</v>
      </c>
      <c r="AF1032" s="564">
        <v>44987</v>
      </c>
      <c r="AG1032" s="564">
        <v>46083</v>
      </c>
      <c r="AH1032" s="563">
        <v>29122.31</v>
      </c>
      <c r="AI1032" s="565">
        <f t="shared" si="33"/>
        <v>5.4794520547945206E-3</v>
      </c>
      <c r="AJ1032" s="565">
        <v>3.0027397260274</v>
      </c>
      <c r="AK1032" s="566">
        <v>6.1652999999999999E-2</v>
      </c>
      <c r="AL1032" s="567">
        <f t="shared" si="34"/>
        <v>5.4794520547945206E-3</v>
      </c>
      <c r="AM1032" s="567">
        <v>3.0027397260274</v>
      </c>
      <c r="AN1032" s="568">
        <v>6.1652999999999999E-2</v>
      </c>
      <c r="AO1032" s="562" t="s">
        <v>977</v>
      </c>
      <c r="AP1032" s="562" t="s">
        <v>978</v>
      </c>
    </row>
    <row r="1033" spans="1:42" s="562" customFormat="1" ht="12" x14ac:dyDescent="0.25">
      <c r="A1033" s="562" t="s">
        <v>2650</v>
      </c>
      <c r="B1033" s="562" t="s">
        <v>2651</v>
      </c>
      <c r="C1033" s="562">
        <v>1</v>
      </c>
      <c r="D1033" s="562" t="s">
        <v>30</v>
      </c>
      <c r="E1033" s="562" t="s">
        <v>958</v>
      </c>
      <c r="F1033" s="562" t="s">
        <v>959</v>
      </c>
      <c r="G1033" s="562" t="s">
        <v>973</v>
      </c>
      <c r="H1033" s="562" t="s">
        <v>974</v>
      </c>
      <c r="I1033" s="562" t="s">
        <v>975</v>
      </c>
      <c r="J1033" s="562" t="s">
        <v>4998</v>
      </c>
      <c r="K1033" s="562" t="s">
        <v>976</v>
      </c>
      <c r="L1033" s="562" t="s">
        <v>964</v>
      </c>
      <c r="M1033" s="562" t="s">
        <v>970</v>
      </c>
      <c r="N1033" s="562">
        <v>1</v>
      </c>
      <c r="O1033" s="562">
        <v>1</v>
      </c>
      <c r="P1033" s="562">
        <v>1</v>
      </c>
      <c r="Q1033" s="562">
        <v>1</v>
      </c>
      <c r="R1033" s="562">
        <v>1</v>
      </c>
      <c r="S1033" s="562">
        <v>1</v>
      </c>
      <c r="T1033" s="562">
        <v>0</v>
      </c>
      <c r="U1033" s="562">
        <v>0</v>
      </c>
      <c r="V1033" s="562">
        <v>0</v>
      </c>
      <c r="W1033" s="563">
        <v>38828.81</v>
      </c>
      <c r="X1033" s="563">
        <v>0</v>
      </c>
      <c r="Y1033" s="563">
        <v>0</v>
      </c>
      <c r="Z1033" s="563">
        <v>0</v>
      </c>
      <c r="AA1033" s="563">
        <v>0</v>
      </c>
      <c r="AB1033" s="563">
        <v>0</v>
      </c>
      <c r="AC1033" s="563">
        <v>0</v>
      </c>
      <c r="AD1033" s="563"/>
      <c r="AE1033" s="563">
        <v>38828.81</v>
      </c>
      <c r="AF1033" s="564">
        <v>44987</v>
      </c>
      <c r="AG1033" s="564">
        <v>46083</v>
      </c>
      <c r="AH1033" s="563">
        <v>38828.81</v>
      </c>
      <c r="AI1033" s="565">
        <f t="shared" si="33"/>
        <v>5.4794520547945206E-3</v>
      </c>
      <c r="AJ1033" s="565">
        <v>3.0027397260274</v>
      </c>
      <c r="AK1033" s="566">
        <v>6.1652999999999999E-2</v>
      </c>
      <c r="AL1033" s="567">
        <f t="shared" si="34"/>
        <v>5.4794520547945206E-3</v>
      </c>
      <c r="AM1033" s="567">
        <v>3.0027397260274</v>
      </c>
      <c r="AN1033" s="568">
        <v>6.1652999999999999E-2</v>
      </c>
      <c r="AO1033" s="562" t="s">
        <v>977</v>
      </c>
      <c r="AP1033" s="562" t="s">
        <v>978</v>
      </c>
    </row>
    <row r="1034" spans="1:42" s="562" customFormat="1" ht="12" x14ac:dyDescent="0.25">
      <c r="A1034" s="562" t="s">
        <v>2652</v>
      </c>
      <c r="B1034" s="562" t="s">
        <v>2653</v>
      </c>
      <c r="C1034" s="562">
        <v>1</v>
      </c>
      <c r="D1034" s="562" t="s">
        <v>30</v>
      </c>
      <c r="E1034" s="562" t="s">
        <v>958</v>
      </c>
      <c r="F1034" s="562" t="s">
        <v>959</v>
      </c>
      <c r="G1034" s="562" t="s">
        <v>973</v>
      </c>
      <c r="H1034" s="562" t="s">
        <v>974</v>
      </c>
      <c r="I1034" s="562" t="s">
        <v>975</v>
      </c>
      <c r="J1034" s="562" t="s">
        <v>4998</v>
      </c>
      <c r="K1034" s="562" t="s">
        <v>976</v>
      </c>
      <c r="L1034" s="562" t="s">
        <v>964</v>
      </c>
      <c r="M1034" s="562" t="s">
        <v>970</v>
      </c>
      <c r="N1034" s="562">
        <v>1</v>
      </c>
      <c r="O1034" s="562">
        <v>1</v>
      </c>
      <c r="P1034" s="562">
        <v>1</v>
      </c>
      <c r="Q1034" s="562">
        <v>1</v>
      </c>
      <c r="R1034" s="562">
        <v>1</v>
      </c>
      <c r="S1034" s="562">
        <v>1</v>
      </c>
      <c r="T1034" s="562">
        <v>0</v>
      </c>
      <c r="U1034" s="562">
        <v>0</v>
      </c>
      <c r="V1034" s="562">
        <v>0</v>
      </c>
      <c r="W1034" s="563">
        <v>33880.480000000003</v>
      </c>
      <c r="X1034" s="563">
        <v>0</v>
      </c>
      <c r="Y1034" s="563">
        <v>0</v>
      </c>
      <c r="Z1034" s="563">
        <v>0</v>
      </c>
      <c r="AA1034" s="563">
        <v>0</v>
      </c>
      <c r="AB1034" s="563">
        <v>0</v>
      </c>
      <c r="AC1034" s="563">
        <v>0</v>
      </c>
      <c r="AD1034" s="563"/>
      <c r="AE1034" s="563">
        <v>33880.480000000003</v>
      </c>
      <c r="AF1034" s="564">
        <v>44987</v>
      </c>
      <c r="AG1034" s="564">
        <v>46083</v>
      </c>
      <c r="AH1034" s="563">
        <v>33880.480000000003</v>
      </c>
      <c r="AI1034" s="565">
        <f t="shared" si="33"/>
        <v>5.4794520547945206E-3</v>
      </c>
      <c r="AJ1034" s="565">
        <v>3.0027397260274</v>
      </c>
      <c r="AK1034" s="566">
        <v>6.1652999999999999E-2</v>
      </c>
      <c r="AL1034" s="567">
        <f t="shared" si="34"/>
        <v>5.4794520547945206E-3</v>
      </c>
      <c r="AM1034" s="567">
        <v>3.0027397260274</v>
      </c>
      <c r="AN1034" s="568">
        <v>6.1652999999999999E-2</v>
      </c>
      <c r="AO1034" s="562" t="s">
        <v>977</v>
      </c>
      <c r="AP1034" s="562" t="s">
        <v>978</v>
      </c>
    </row>
    <row r="1035" spans="1:42" s="562" customFormat="1" ht="12" x14ac:dyDescent="0.25">
      <c r="A1035" s="562" t="s">
        <v>2654</v>
      </c>
      <c r="B1035" s="562" t="s">
        <v>2655</v>
      </c>
      <c r="C1035" s="562">
        <v>1</v>
      </c>
      <c r="D1035" s="562" t="s">
        <v>30</v>
      </c>
      <c r="E1035" s="562" t="s">
        <v>958</v>
      </c>
      <c r="F1035" s="562" t="s">
        <v>959</v>
      </c>
      <c r="G1035" s="562" t="s">
        <v>973</v>
      </c>
      <c r="H1035" s="562" t="s">
        <v>974</v>
      </c>
      <c r="I1035" s="562" t="s">
        <v>975</v>
      </c>
      <c r="J1035" s="562" t="s">
        <v>4998</v>
      </c>
      <c r="K1035" s="562" t="s">
        <v>976</v>
      </c>
      <c r="L1035" s="562" t="s">
        <v>964</v>
      </c>
      <c r="M1035" s="562" t="s">
        <v>970</v>
      </c>
      <c r="N1035" s="562">
        <v>1</v>
      </c>
      <c r="O1035" s="562">
        <v>1</v>
      </c>
      <c r="P1035" s="562">
        <v>1</v>
      </c>
      <c r="Q1035" s="562">
        <v>1</v>
      </c>
      <c r="R1035" s="562">
        <v>1</v>
      </c>
      <c r="S1035" s="562">
        <v>1</v>
      </c>
      <c r="T1035" s="562">
        <v>0</v>
      </c>
      <c r="U1035" s="562">
        <v>0</v>
      </c>
      <c r="V1035" s="562">
        <v>0</v>
      </c>
      <c r="W1035" s="563">
        <v>29023.95</v>
      </c>
      <c r="X1035" s="563">
        <v>0</v>
      </c>
      <c r="Y1035" s="563">
        <v>0</v>
      </c>
      <c r="Z1035" s="563">
        <v>0</v>
      </c>
      <c r="AA1035" s="563">
        <v>0</v>
      </c>
      <c r="AB1035" s="563">
        <v>0</v>
      </c>
      <c r="AC1035" s="563">
        <v>0</v>
      </c>
      <c r="AD1035" s="563"/>
      <c r="AE1035" s="563">
        <v>29023.95</v>
      </c>
      <c r="AF1035" s="564">
        <v>44987</v>
      </c>
      <c r="AG1035" s="564">
        <v>46083</v>
      </c>
      <c r="AH1035" s="563">
        <v>29023.95</v>
      </c>
      <c r="AI1035" s="565">
        <f t="shared" si="33"/>
        <v>5.4794520547945206E-3</v>
      </c>
      <c r="AJ1035" s="565">
        <v>3.0027397260274</v>
      </c>
      <c r="AK1035" s="566">
        <v>6.1652999999999999E-2</v>
      </c>
      <c r="AL1035" s="567">
        <f t="shared" si="34"/>
        <v>5.4794520547945206E-3</v>
      </c>
      <c r="AM1035" s="567">
        <v>3.0027397260274</v>
      </c>
      <c r="AN1035" s="568">
        <v>6.1652999999999999E-2</v>
      </c>
      <c r="AO1035" s="562" t="s">
        <v>977</v>
      </c>
      <c r="AP1035" s="562" t="s">
        <v>978</v>
      </c>
    </row>
    <row r="1036" spans="1:42" s="562" customFormat="1" ht="12" x14ac:dyDescent="0.25">
      <c r="A1036" s="562" t="s">
        <v>2656</v>
      </c>
      <c r="B1036" s="562" t="s">
        <v>2657</v>
      </c>
      <c r="C1036" s="562">
        <v>1</v>
      </c>
      <c r="D1036" s="562" t="s">
        <v>30</v>
      </c>
      <c r="E1036" s="562" t="s">
        <v>958</v>
      </c>
      <c r="F1036" s="562" t="s">
        <v>959</v>
      </c>
      <c r="G1036" s="562" t="s">
        <v>973</v>
      </c>
      <c r="H1036" s="562" t="s">
        <v>974</v>
      </c>
      <c r="I1036" s="562" t="s">
        <v>975</v>
      </c>
      <c r="J1036" s="562" t="s">
        <v>4998</v>
      </c>
      <c r="K1036" s="562" t="s">
        <v>976</v>
      </c>
      <c r="L1036" s="562" t="s">
        <v>964</v>
      </c>
      <c r="M1036" s="562" t="s">
        <v>970</v>
      </c>
      <c r="N1036" s="562">
        <v>1</v>
      </c>
      <c r="O1036" s="562">
        <v>1</v>
      </c>
      <c r="P1036" s="562">
        <v>1</v>
      </c>
      <c r="Q1036" s="562">
        <v>1</v>
      </c>
      <c r="R1036" s="562">
        <v>1</v>
      </c>
      <c r="S1036" s="562">
        <v>1</v>
      </c>
      <c r="T1036" s="562">
        <v>0</v>
      </c>
      <c r="U1036" s="562">
        <v>0</v>
      </c>
      <c r="V1036" s="562">
        <v>0</v>
      </c>
      <c r="W1036" s="563">
        <v>29023.95</v>
      </c>
      <c r="X1036" s="563">
        <v>0</v>
      </c>
      <c r="Y1036" s="563">
        <v>0</v>
      </c>
      <c r="Z1036" s="563">
        <v>0</v>
      </c>
      <c r="AA1036" s="563">
        <v>0</v>
      </c>
      <c r="AB1036" s="563">
        <v>0</v>
      </c>
      <c r="AC1036" s="563">
        <v>0</v>
      </c>
      <c r="AD1036" s="563"/>
      <c r="AE1036" s="563">
        <v>29023.95</v>
      </c>
      <c r="AF1036" s="564">
        <v>44987</v>
      </c>
      <c r="AG1036" s="564">
        <v>46083</v>
      </c>
      <c r="AH1036" s="563">
        <v>29023.95</v>
      </c>
      <c r="AI1036" s="565">
        <f t="shared" si="33"/>
        <v>5.4794520547945206E-3</v>
      </c>
      <c r="AJ1036" s="565">
        <v>3.0027397260274</v>
      </c>
      <c r="AK1036" s="566">
        <v>6.1652999999999999E-2</v>
      </c>
      <c r="AL1036" s="567">
        <f t="shared" si="34"/>
        <v>5.4794520547945206E-3</v>
      </c>
      <c r="AM1036" s="567">
        <v>3.0027397260274</v>
      </c>
      <c r="AN1036" s="568">
        <v>6.1652999999999999E-2</v>
      </c>
      <c r="AO1036" s="562" t="s">
        <v>977</v>
      </c>
      <c r="AP1036" s="562" t="s">
        <v>978</v>
      </c>
    </row>
    <row r="1037" spans="1:42" s="562" customFormat="1" ht="12" x14ac:dyDescent="0.25">
      <c r="A1037" s="562" t="s">
        <v>2658</v>
      </c>
      <c r="B1037" s="562" t="s">
        <v>2659</v>
      </c>
      <c r="C1037" s="562">
        <v>1</v>
      </c>
      <c r="D1037" s="562" t="s">
        <v>30</v>
      </c>
      <c r="E1037" s="562" t="s">
        <v>958</v>
      </c>
      <c r="F1037" s="562" t="s">
        <v>959</v>
      </c>
      <c r="G1037" s="562" t="s">
        <v>973</v>
      </c>
      <c r="H1037" s="562" t="s">
        <v>974</v>
      </c>
      <c r="I1037" s="562" t="s">
        <v>975</v>
      </c>
      <c r="J1037" s="562" t="s">
        <v>4998</v>
      </c>
      <c r="K1037" s="562" t="s">
        <v>976</v>
      </c>
      <c r="L1037" s="562" t="s">
        <v>964</v>
      </c>
      <c r="M1037" s="562" t="s">
        <v>970</v>
      </c>
      <c r="N1037" s="562">
        <v>1</v>
      </c>
      <c r="O1037" s="562">
        <v>1</v>
      </c>
      <c r="P1037" s="562">
        <v>1</v>
      </c>
      <c r="Q1037" s="562">
        <v>1</v>
      </c>
      <c r="R1037" s="562">
        <v>1</v>
      </c>
      <c r="S1037" s="562">
        <v>1</v>
      </c>
      <c r="T1037" s="562">
        <v>0</v>
      </c>
      <c r="U1037" s="562">
        <v>0</v>
      </c>
      <c r="V1037" s="562">
        <v>0</v>
      </c>
      <c r="W1037" s="563">
        <v>29045.4</v>
      </c>
      <c r="X1037" s="563">
        <v>0</v>
      </c>
      <c r="Y1037" s="563">
        <v>0</v>
      </c>
      <c r="Z1037" s="563">
        <v>0</v>
      </c>
      <c r="AA1037" s="563">
        <v>0</v>
      </c>
      <c r="AB1037" s="563">
        <v>0</v>
      </c>
      <c r="AC1037" s="563">
        <v>0</v>
      </c>
      <c r="AD1037" s="563"/>
      <c r="AE1037" s="563">
        <v>29045.4</v>
      </c>
      <c r="AF1037" s="564">
        <v>44987</v>
      </c>
      <c r="AG1037" s="564">
        <v>46083</v>
      </c>
      <c r="AH1037" s="563">
        <v>29045.4</v>
      </c>
      <c r="AI1037" s="565">
        <f t="shared" si="33"/>
        <v>5.4794520547945206E-3</v>
      </c>
      <c r="AJ1037" s="565">
        <v>3.0027397260274</v>
      </c>
      <c r="AK1037" s="566">
        <v>6.1652999999999999E-2</v>
      </c>
      <c r="AL1037" s="567">
        <f t="shared" si="34"/>
        <v>5.4794520547945206E-3</v>
      </c>
      <c r="AM1037" s="567">
        <v>3.0027397260274</v>
      </c>
      <c r="AN1037" s="568">
        <v>6.1652999999999999E-2</v>
      </c>
      <c r="AO1037" s="562" t="s">
        <v>977</v>
      </c>
      <c r="AP1037" s="562" t="s">
        <v>978</v>
      </c>
    </row>
    <row r="1038" spans="1:42" s="562" customFormat="1" ht="12" x14ac:dyDescent="0.25">
      <c r="A1038" s="562" t="s">
        <v>2660</v>
      </c>
      <c r="B1038" s="562" t="s">
        <v>2661</v>
      </c>
      <c r="C1038" s="562">
        <v>1</v>
      </c>
      <c r="D1038" s="562" t="s">
        <v>30</v>
      </c>
      <c r="E1038" s="562" t="s">
        <v>958</v>
      </c>
      <c r="F1038" s="562" t="s">
        <v>959</v>
      </c>
      <c r="G1038" s="562" t="s">
        <v>973</v>
      </c>
      <c r="H1038" s="562" t="s">
        <v>974</v>
      </c>
      <c r="I1038" s="562" t="s">
        <v>975</v>
      </c>
      <c r="J1038" s="562" t="s">
        <v>4998</v>
      </c>
      <c r="K1038" s="562" t="s">
        <v>976</v>
      </c>
      <c r="L1038" s="562" t="s">
        <v>964</v>
      </c>
      <c r="M1038" s="562" t="s">
        <v>970</v>
      </c>
      <c r="N1038" s="562">
        <v>1</v>
      </c>
      <c r="O1038" s="562">
        <v>1</v>
      </c>
      <c r="P1038" s="562">
        <v>1</v>
      </c>
      <c r="Q1038" s="562">
        <v>1</v>
      </c>
      <c r="R1038" s="562">
        <v>1</v>
      </c>
      <c r="S1038" s="562">
        <v>1</v>
      </c>
      <c r="T1038" s="562">
        <v>0</v>
      </c>
      <c r="U1038" s="562">
        <v>0</v>
      </c>
      <c r="V1038" s="562">
        <v>0</v>
      </c>
      <c r="W1038" s="563">
        <v>38734.050000000003</v>
      </c>
      <c r="X1038" s="563">
        <v>0</v>
      </c>
      <c r="Y1038" s="563">
        <v>0</v>
      </c>
      <c r="Z1038" s="563">
        <v>0</v>
      </c>
      <c r="AA1038" s="563">
        <v>0</v>
      </c>
      <c r="AB1038" s="563">
        <v>0</v>
      </c>
      <c r="AC1038" s="563">
        <v>0</v>
      </c>
      <c r="AD1038" s="563"/>
      <c r="AE1038" s="563">
        <v>38734.050000000003</v>
      </c>
      <c r="AF1038" s="564">
        <v>44987</v>
      </c>
      <c r="AG1038" s="564">
        <v>46083</v>
      </c>
      <c r="AH1038" s="563">
        <v>38734.050000000003</v>
      </c>
      <c r="AI1038" s="565">
        <f t="shared" si="33"/>
        <v>5.4794520547945206E-3</v>
      </c>
      <c r="AJ1038" s="565">
        <v>3.0027397260274</v>
      </c>
      <c r="AK1038" s="566">
        <v>6.1652999999999999E-2</v>
      </c>
      <c r="AL1038" s="567">
        <f t="shared" si="34"/>
        <v>5.4794520547945206E-3</v>
      </c>
      <c r="AM1038" s="567">
        <v>3.0027397260274</v>
      </c>
      <c r="AN1038" s="568">
        <v>6.1652999999999999E-2</v>
      </c>
      <c r="AO1038" s="562" t="s">
        <v>977</v>
      </c>
      <c r="AP1038" s="562" t="s">
        <v>978</v>
      </c>
    </row>
    <row r="1039" spans="1:42" s="562" customFormat="1" ht="12" x14ac:dyDescent="0.25">
      <c r="A1039" s="562" t="s">
        <v>2662</v>
      </c>
      <c r="B1039" s="562" t="s">
        <v>2663</v>
      </c>
      <c r="C1039" s="562">
        <v>1</v>
      </c>
      <c r="D1039" s="562" t="s">
        <v>30</v>
      </c>
      <c r="E1039" s="562" t="s">
        <v>958</v>
      </c>
      <c r="F1039" s="562" t="s">
        <v>959</v>
      </c>
      <c r="G1039" s="562" t="s">
        <v>1727</v>
      </c>
      <c r="H1039" s="562" t="s">
        <v>1660</v>
      </c>
      <c r="I1039" s="562" t="s">
        <v>1661</v>
      </c>
      <c r="J1039" s="562" t="s">
        <v>1662</v>
      </c>
      <c r="K1039" s="562" t="s">
        <v>2664</v>
      </c>
      <c r="L1039" s="562" t="s">
        <v>964</v>
      </c>
      <c r="M1039" s="562" t="s">
        <v>970</v>
      </c>
      <c r="N1039" s="562">
        <v>1</v>
      </c>
      <c r="O1039" s="562">
        <v>1</v>
      </c>
      <c r="P1039" s="562">
        <v>1</v>
      </c>
      <c r="Q1039" s="562">
        <v>0</v>
      </c>
      <c r="R1039" s="562">
        <v>0</v>
      </c>
      <c r="S1039" s="562">
        <v>1</v>
      </c>
      <c r="T1039" s="562">
        <v>1</v>
      </c>
      <c r="U1039" s="562">
        <v>1</v>
      </c>
      <c r="V1039" s="562">
        <v>0</v>
      </c>
      <c r="W1039" s="563">
        <v>6450687.8899999997</v>
      </c>
      <c r="X1039" s="563">
        <v>0</v>
      </c>
      <c r="Y1039" s="563">
        <v>73303.27</v>
      </c>
      <c r="Z1039" s="563">
        <v>47053.48</v>
      </c>
      <c r="AA1039" s="563">
        <v>0</v>
      </c>
      <c r="AB1039" s="563">
        <v>0</v>
      </c>
      <c r="AC1039" s="563">
        <v>0</v>
      </c>
      <c r="AD1039" s="563"/>
      <c r="AE1039" s="563">
        <v>6377384.6200000001</v>
      </c>
      <c r="AF1039" s="564">
        <v>45351</v>
      </c>
      <c r="AG1039" s="564">
        <v>48720</v>
      </c>
      <c r="AH1039" s="563">
        <v>8136663.0999999996</v>
      </c>
      <c r="AI1039" s="565">
        <f t="shared" si="33"/>
        <v>7.2301369863013702</v>
      </c>
      <c r="AJ1039" s="565">
        <v>9.2301369863013694</v>
      </c>
      <c r="AK1039" s="566">
        <v>8.4708000000000006E-2</v>
      </c>
      <c r="AL1039" s="567">
        <f t="shared" si="34"/>
        <v>7.2301369863013702</v>
      </c>
      <c r="AM1039" s="567">
        <v>9.2301369863013694</v>
      </c>
      <c r="AN1039" s="568">
        <v>8.4708000000000006E-2</v>
      </c>
      <c r="AO1039" s="562" t="s">
        <v>977</v>
      </c>
      <c r="AP1039" s="562" t="s">
        <v>978</v>
      </c>
    </row>
    <row r="1040" spans="1:42" s="562" customFormat="1" ht="12" x14ac:dyDescent="0.25">
      <c r="A1040" s="562" t="s">
        <v>2665</v>
      </c>
      <c r="B1040" s="562" t="s">
        <v>2666</v>
      </c>
      <c r="C1040" s="562">
        <v>1</v>
      </c>
      <c r="D1040" s="562" t="s">
        <v>30</v>
      </c>
      <c r="E1040" s="562" t="s">
        <v>958</v>
      </c>
      <c r="F1040" s="562" t="s">
        <v>959</v>
      </c>
      <c r="G1040" s="562" t="s">
        <v>1727</v>
      </c>
      <c r="H1040" s="562" t="s">
        <v>1660</v>
      </c>
      <c r="I1040" s="562" t="s">
        <v>1661</v>
      </c>
      <c r="J1040" s="562" t="s">
        <v>1662</v>
      </c>
      <c r="K1040" s="562" t="s">
        <v>2664</v>
      </c>
      <c r="L1040" s="562" t="s">
        <v>964</v>
      </c>
      <c r="M1040" s="562" t="s">
        <v>970</v>
      </c>
      <c r="N1040" s="562">
        <v>1</v>
      </c>
      <c r="O1040" s="562">
        <v>1</v>
      </c>
      <c r="P1040" s="562">
        <v>1</v>
      </c>
      <c r="Q1040" s="562">
        <v>0</v>
      </c>
      <c r="R1040" s="562">
        <v>0</v>
      </c>
      <c r="S1040" s="562">
        <v>1</v>
      </c>
      <c r="T1040" s="562">
        <v>1</v>
      </c>
      <c r="U1040" s="562">
        <v>1</v>
      </c>
      <c r="V1040" s="562">
        <v>0</v>
      </c>
      <c r="W1040" s="563">
        <v>6391228.6299999999</v>
      </c>
      <c r="X1040" s="563">
        <v>0</v>
      </c>
      <c r="Y1040" s="563">
        <v>0</v>
      </c>
      <c r="Z1040" s="563">
        <v>0</v>
      </c>
      <c r="AA1040" s="563">
        <v>0</v>
      </c>
      <c r="AB1040" s="563">
        <v>0</v>
      </c>
      <c r="AC1040" s="563">
        <v>0</v>
      </c>
      <c r="AD1040" s="563"/>
      <c r="AE1040" s="563">
        <v>6391228.6299999999</v>
      </c>
      <c r="AF1040" s="564">
        <v>44987</v>
      </c>
      <c r="AG1040" s="564">
        <v>46083</v>
      </c>
      <c r="AH1040" s="563">
        <v>6391228.6299999999</v>
      </c>
      <c r="AI1040" s="565">
        <f t="shared" si="33"/>
        <v>5.4794520547945206E-3</v>
      </c>
      <c r="AJ1040" s="565">
        <v>3.0027397260274</v>
      </c>
      <c r="AK1040" s="566">
        <v>6.1652999999999999E-2</v>
      </c>
      <c r="AL1040" s="567">
        <f t="shared" si="34"/>
        <v>5.4794520547945206E-3</v>
      </c>
      <c r="AM1040" s="567">
        <v>3.0027397260274</v>
      </c>
      <c r="AN1040" s="568">
        <v>6.1652999999999999E-2</v>
      </c>
      <c r="AO1040" s="562" t="s">
        <v>977</v>
      </c>
      <c r="AP1040" s="562" t="s">
        <v>978</v>
      </c>
    </row>
    <row r="1041" spans="1:42" s="562" customFormat="1" ht="12" x14ac:dyDescent="0.25">
      <c r="A1041" s="562" t="s">
        <v>2667</v>
      </c>
      <c r="B1041" s="562" t="s">
        <v>2668</v>
      </c>
      <c r="C1041" s="562">
        <v>1</v>
      </c>
      <c r="D1041" s="562" t="s">
        <v>30</v>
      </c>
      <c r="E1041" s="562" t="s">
        <v>958</v>
      </c>
      <c r="F1041" s="562" t="s">
        <v>959</v>
      </c>
      <c r="G1041" s="562" t="s">
        <v>1727</v>
      </c>
      <c r="H1041" s="562" t="s">
        <v>1660</v>
      </c>
      <c r="I1041" s="562" t="s">
        <v>1661</v>
      </c>
      <c r="J1041" s="562" t="s">
        <v>1662</v>
      </c>
      <c r="K1041" s="562" t="s">
        <v>2669</v>
      </c>
      <c r="L1041" s="562" t="s">
        <v>964</v>
      </c>
      <c r="M1041" s="562" t="s">
        <v>970</v>
      </c>
      <c r="N1041" s="562">
        <v>1</v>
      </c>
      <c r="O1041" s="562">
        <v>1</v>
      </c>
      <c r="P1041" s="562">
        <v>1</v>
      </c>
      <c r="Q1041" s="562">
        <v>0</v>
      </c>
      <c r="R1041" s="562">
        <v>0</v>
      </c>
      <c r="S1041" s="562">
        <v>1</v>
      </c>
      <c r="T1041" s="562">
        <v>1</v>
      </c>
      <c r="U1041" s="562">
        <v>1</v>
      </c>
      <c r="V1041" s="562">
        <v>0</v>
      </c>
      <c r="W1041" s="563">
        <v>4646056.34</v>
      </c>
      <c r="X1041" s="563">
        <v>0</v>
      </c>
      <c r="Y1041" s="563">
        <v>0</v>
      </c>
      <c r="Z1041" s="563">
        <v>0</v>
      </c>
      <c r="AA1041" s="563">
        <v>0</v>
      </c>
      <c r="AB1041" s="563">
        <v>0</v>
      </c>
      <c r="AC1041" s="563">
        <v>0</v>
      </c>
      <c r="AD1041" s="563"/>
      <c r="AE1041" s="563">
        <v>4646056.34</v>
      </c>
      <c r="AF1041" s="564">
        <v>44987</v>
      </c>
      <c r="AG1041" s="564">
        <v>46083</v>
      </c>
      <c r="AH1041" s="563">
        <v>4646056.34</v>
      </c>
      <c r="AI1041" s="565">
        <f t="shared" si="33"/>
        <v>5.4794520547945206E-3</v>
      </c>
      <c r="AJ1041" s="565">
        <v>3.0027397260274</v>
      </c>
      <c r="AK1041" s="566">
        <v>6.1652999999999999E-2</v>
      </c>
      <c r="AL1041" s="567">
        <f t="shared" si="34"/>
        <v>5.4794520547945206E-3</v>
      </c>
      <c r="AM1041" s="567">
        <v>3.0027397260274</v>
      </c>
      <c r="AN1041" s="568">
        <v>6.1652999999999999E-2</v>
      </c>
      <c r="AO1041" s="562" t="s">
        <v>977</v>
      </c>
      <c r="AP1041" s="562" t="s">
        <v>978</v>
      </c>
    </row>
    <row r="1042" spans="1:42" s="562" customFormat="1" ht="12" x14ac:dyDescent="0.25">
      <c r="A1042" s="562" t="s">
        <v>2670</v>
      </c>
      <c r="B1042" s="562" t="s">
        <v>2671</v>
      </c>
      <c r="C1042" s="562">
        <v>1</v>
      </c>
      <c r="D1042" s="562" t="s">
        <v>30</v>
      </c>
      <c r="E1042" s="562" t="s">
        <v>958</v>
      </c>
      <c r="F1042" s="562" t="s">
        <v>959</v>
      </c>
      <c r="G1042" s="562" t="s">
        <v>1727</v>
      </c>
      <c r="H1042" s="562" t="s">
        <v>1660</v>
      </c>
      <c r="I1042" s="562" t="s">
        <v>1661</v>
      </c>
      <c r="J1042" s="562" t="s">
        <v>1662</v>
      </c>
      <c r="K1042" s="562" t="s">
        <v>2672</v>
      </c>
      <c r="L1042" s="562" t="s">
        <v>964</v>
      </c>
      <c r="M1042" s="562" t="s">
        <v>970</v>
      </c>
      <c r="N1042" s="562">
        <v>1</v>
      </c>
      <c r="O1042" s="562">
        <v>1</v>
      </c>
      <c r="P1042" s="562">
        <v>1</v>
      </c>
      <c r="Q1042" s="562">
        <v>0</v>
      </c>
      <c r="R1042" s="562">
        <v>0</v>
      </c>
      <c r="S1042" s="562">
        <v>1</v>
      </c>
      <c r="T1042" s="562">
        <v>1</v>
      </c>
      <c r="U1042" s="562">
        <v>1</v>
      </c>
      <c r="V1042" s="562">
        <v>0</v>
      </c>
      <c r="W1042" s="563">
        <v>6166648.9900000002</v>
      </c>
      <c r="X1042" s="563">
        <v>0</v>
      </c>
      <c r="Y1042" s="563">
        <v>0</v>
      </c>
      <c r="Z1042" s="563">
        <v>0</v>
      </c>
      <c r="AA1042" s="563">
        <v>0</v>
      </c>
      <c r="AB1042" s="563">
        <v>0</v>
      </c>
      <c r="AC1042" s="563">
        <v>0</v>
      </c>
      <c r="AD1042" s="563"/>
      <c r="AE1042" s="563">
        <v>6166648.9900000002</v>
      </c>
      <c r="AF1042" s="564">
        <v>44987</v>
      </c>
      <c r="AG1042" s="564">
        <v>46083</v>
      </c>
      <c r="AH1042" s="563">
        <v>6166648.9900000002</v>
      </c>
      <c r="AI1042" s="565">
        <f t="shared" si="33"/>
        <v>5.4794520547945206E-3</v>
      </c>
      <c r="AJ1042" s="565">
        <v>3.0027397260274</v>
      </c>
      <c r="AK1042" s="566">
        <v>6.1652999999999999E-2</v>
      </c>
      <c r="AL1042" s="567">
        <f t="shared" si="34"/>
        <v>5.4794520547945206E-3</v>
      </c>
      <c r="AM1042" s="567">
        <v>3.0027397260274</v>
      </c>
      <c r="AN1042" s="568">
        <v>6.1652999999999999E-2</v>
      </c>
      <c r="AO1042" s="562" t="s">
        <v>977</v>
      </c>
      <c r="AP1042" s="562" t="s">
        <v>978</v>
      </c>
    </row>
    <row r="1043" spans="1:42" s="562" customFormat="1" ht="12" x14ac:dyDescent="0.25">
      <c r="A1043" s="562" t="s">
        <v>2673</v>
      </c>
      <c r="B1043" s="562" t="s">
        <v>2674</v>
      </c>
      <c r="C1043" s="562">
        <v>1</v>
      </c>
      <c r="D1043" s="562" t="s">
        <v>30</v>
      </c>
      <c r="E1043" s="562" t="s">
        <v>958</v>
      </c>
      <c r="F1043" s="562" t="s">
        <v>959</v>
      </c>
      <c r="G1043" s="562" t="s">
        <v>1727</v>
      </c>
      <c r="H1043" s="562" t="s">
        <v>1660</v>
      </c>
      <c r="I1043" s="562" t="s">
        <v>1661</v>
      </c>
      <c r="J1043" s="562" t="s">
        <v>1662</v>
      </c>
      <c r="K1043" s="562" t="s">
        <v>2675</v>
      </c>
      <c r="L1043" s="562" t="s">
        <v>964</v>
      </c>
      <c r="M1043" s="562" t="s">
        <v>970</v>
      </c>
      <c r="N1043" s="562">
        <v>1</v>
      </c>
      <c r="O1043" s="562">
        <v>1</v>
      </c>
      <c r="P1043" s="562">
        <v>1</v>
      </c>
      <c r="Q1043" s="562">
        <v>0</v>
      </c>
      <c r="R1043" s="562">
        <v>0</v>
      </c>
      <c r="S1043" s="562">
        <v>1</v>
      </c>
      <c r="T1043" s="562">
        <v>1</v>
      </c>
      <c r="U1043" s="562">
        <v>1</v>
      </c>
      <c r="V1043" s="562">
        <v>0</v>
      </c>
      <c r="W1043" s="563">
        <v>6718186.1900000004</v>
      </c>
      <c r="X1043" s="563">
        <v>0</v>
      </c>
      <c r="Y1043" s="563">
        <v>0</v>
      </c>
      <c r="Z1043" s="563">
        <v>0</v>
      </c>
      <c r="AA1043" s="563">
        <v>0</v>
      </c>
      <c r="AB1043" s="563">
        <v>0</v>
      </c>
      <c r="AC1043" s="563">
        <v>0</v>
      </c>
      <c r="AD1043" s="563"/>
      <c r="AE1043" s="563">
        <v>6718186.1900000004</v>
      </c>
      <c r="AF1043" s="564">
        <v>44987</v>
      </c>
      <c r="AG1043" s="564">
        <v>46083</v>
      </c>
      <c r="AH1043" s="563">
        <v>6718186.1900000004</v>
      </c>
      <c r="AI1043" s="565">
        <f t="shared" si="33"/>
        <v>5.4794520547945206E-3</v>
      </c>
      <c r="AJ1043" s="565">
        <v>3.0027397260274</v>
      </c>
      <c r="AK1043" s="566">
        <v>6.1652999999999999E-2</v>
      </c>
      <c r="AL1043" s="567">
        <f t="shared" si="34"/>
        <v>5.4794520547945206E-3</v>
      </c>
      <c r="AM1043" s="567">
        <v>3.0027397260274</v>
      </c>
      <c r="AN1043" s="568">
        <v>6.1652999999999999E-2</v>
      </c>
      <c r="AO1043" s="562" t="s">
        <v>977</v>
      </c>
      <c r="AP1043" s="562" t="s">
        <v>978</v>
      </c>
    </row>
    <row r="1044" spans="1:42" s="562" customFormat="1" ht="12" x14ac:dyDescent="0.25">
      <c r="A1044" s="562" t="s">
        <v>2676</v>
      </c>
      <c r="B1044" s="562" t="s">
        <v>2677</v>
      </c>
      <c r="C1044" s="562">
        <v>1</v>
      </c>
      <c r="D1044" s="562" t="s">
        <v>30</v>
      </c>
      <c r="E1044" s="562" t="s">
        <v>958</v>
      </c>
      <c r="F1044" s="562" t="s">
        <v>959</v>
      </c>
      <c r="G1044" s="562" t="s">
        <v>1727</v>
      </c>
      <c r="H1044" s="562" t="s">
        <v>1660</v>
      </c>
      <c r="I1044" s="562" t="s">
        <v>1661</v>
      </c>
      <c r="J1044" s="562" t="s">
        <v>1662</v>
      </c>
      <c r="K1044" s="562" t="s">
        <v>2678</v>
      </c>
      <c r="L1044" s="562" t="s">
        <v>964</v>
      </c>
      <c r="M1044" s="562" t="s">
        <v>970</v>
      </c>
      <c r="N1044" s="562">
        <v>1</v>
      </c>
      <c r="O1044" s="562">
        <v>1</v>
      </c>
      <c r="P1044" s="562">
        <v>1</v>
      </c>
      <c r="Q1044" s="562">
        <v>0</v>
      </c>
      <c r="R1044" s="562">
        <v>0</v>
      </c>
      <c r="S1044" s="562">
        <v>1</v>
      </c>
      <c r="T1044" s="562">
        <v>1</v>
      </c>
      <c r="U1044" s="562">
        <v>1</v>
      </c>
      <c r="V1044" s="562">
        <v>0</v>
      </c>
      <c r="W1044" s="563">
        <v>8368829.6399999997</v>
      </c>
      <c r="X1044" s="563">
        <v>0</v>
      </c>
      <c r="Y1044" s="563">
        <v>0</v>
      </c>
      <c r="Z1044" s="563">
        <v>0</v>
      </c>
      <c r="AA1044" s="563">
        <v>0</v>
      </c>
      <c r="AB1044" s="563">
        <v>0</v>
      </c>
      <c r="AC1044" s="563">
        <v>0</v>
      </c>
      <c r="AD1044" s="563"/>
      <c r="AE1044" s="563">
        <v>8368829.6399999997</v>
      </c>
      <c r="AF1044" s="564">
        <v>44987</v>
      </c>
      <c r="AG1044" s="564">
        <v>46083</v>
      </c>
      <c r="AH1044" s="563">
        <v>8368829.6399999997</v>
      </c>
      <c r="AI1044" s="565">
        <f t="shared" si="33"/>
        <v>5.4794520547945206E-3</v>
      </c>
      <c r="AJ1044" s="565">
        <v>3.0027397260274</v>
      </c>
      <c r="AK1044" s="566">
        <v>6.1652999999999999E-2</v>
      </c>
      <c r="AL1044" s="567">
        <f t="shared" si="34"/>
        <v>5.4794520547945206E-3</v>
      </c>
      <c r="AM1044" s="567">
        <v>3.0027397260274</v>
      </c>
      <c r="AN1044" s="568">
        <v>6.1652999999999999E-2</v>
      </c>
      <c r="AO1044" s="562" t="s">
        <v>977</v>
      </c>
      <c r="AP1044" s="562" t="s">
        <v>978</v>
      </c>
    </row>
    <row r="1045" spans="1:42" s="562" customFormat="1" ht="12" x14ac:dyDescent="0.25">
      <c r="A1045" s="562" t="s">
        <v>2679</v>
      </c>
      <c r="B1045" s="562" t="s">
        <v>2680</v>
      </c>
      <c r="C1045" s="562">
        <v>1</v>
      </c>
      <c r="D1045" s="562" t="s">
        <v>30</v>
      </c>
      <c r="E1045" s="562" t="s">
        <v>958</v>
      </c>
      <c r="F1045" s="562" t="s">
        <v>959</v>
      </c>
      <c r="G1045" s="562" t="s">
        <v>1727</v>
      </c>
      <c r="H1045" s="562" t="s">
        <v>1660</v>
      </c>
      <c r="I1045" s="562" t="s">
        <v>1661</v>
      </c>
      <c r="J1045" s="562" t="s">
        <v>1662</v>
      </c>
      <c r="K1045" s="562" t="s">
        <v>2681</v>
      </c>
      <c r="L1045" s="562" t="s">
        <v>964</v>
      </c>
      <c r="M1045" s="562" t="s">
        <v>970</v>
      </c>
      <c r="N1045" s="562">
        <v>1</v>
      </c>
      <c r="O1045" s="562">
        <v>1</v>
      </c>
      <c r="P1045" s="562">
        <v>1</v>
      </c>
      <c r="Q1045" s="562">
        <v>0</v>
      </c>
      <c r="R1045" s="562">
        <v>0</v>
      </c>
      <c r="S1045" s="562">
        <v>1</v>
      </c>
      <c r="T1045" s="562">
        <v>1</v>
      </c>
      <c r="U1045" s="562">
        <v>1</v>
      </c>
      <c r="V1045" s="562">
        <v>0</v>
      </c>
      <c r="W1045" s="563">
        <v>22595766.530000001</v>
      </c>
      <c r="X1045" s="563">
        <v>0</v>
      </c>
      <c r="Y1045" s="563">
        <v>0</v>
      </c>
      <c r="Z1045" s="563">
        <v>0</v>
      </c>
      <c r="AA1045" s="563">
        <v>0</v>
      </c>
      <c r="AB1045" s="563">
        <v>0</v>
      </c>
      <c r="AC1045" s="563">
        <v>0</v>
      </c>
      <c r="AD1045" s="563"/>
      <c r="AE1045" s="563">
        <v>22595766.530000001</v>
      </c>
      <c r="AF1045" s="564">
        <v>44987</v>
      </c>
      <c r="AG1045" s="564">
        <v>46083</v>
      </c>
      <c r="AH1045" s="563">
        <v>22595766.530000001</v>
      </c>
      <c r="AI1045" s="565">
        <f t="shared" si="33"/>
        <v>5.4794520547945206E-3</v>
      </c>
      <c r="AJ1045" s="565">
        <v>3.0027397260274</v>
      </c>
      <c r="AK1045" s="566">
        <v>6.1652999999999999E-2</v>
      </c>
      <c r="AL1045" s="567">
        <f t="shared" si="34"/>
        <v>5.4794520547945206E-3</v>
      </c>
      <c r="AM1045" s="567">
        <v>3.0027397260274</v>
      </c>
      <c r="AN1045" s="568">
        <v>6.1652999999999999E-2</v>
      </c>
      <c r="AO1045" s="562" t="s">
        <v>977</v>
      </c>
      <c r="AP1045" s="562" t="s">
        <v>978</v>
      </c>
    </row>
    <row r="1046" spans="1:42" s="562" customFormat="1" ht="12" x14ac:dyDescent="0.25">
      <c r="A1046" s="562" t="s">
        <v>2682</v>
      </c>
      <c r="B1046" s="562" t="s">
        <v>2683</v>
      </c>
      <c r="C1046" s="562">
        <v>1</v>
      </c>
      <c r="D1046" s="562" t="s">
        <v>30</v>
      </c>
      <c r="E1046" s="562" t="s">
        <v>958</v>
      </c>
      <c r="F1046" s="562" t="s">
        <v>959</v>
      </c>
      <c r="G1046" s="562" t="s">
        <v>1727</v>
      </c>
      <c r="H1046" s="562" t="s">
        <v>1660</v>
      </c>
      <c r="I1046" s="562" t="s">
        <v>1661</v>
      </c>
      <c r="J1046" s="562" t="s">
        <v>1662</v>
      </c>
      <c r="K1046" s="562" t="s">
        <v>2684</v>
      </c>
      <c r="L1046" s="562" t="s">
        <v>964</v>
      </c>
      <c r="M1046" s="562" t="s">
        <v>970</v>
      </c>
      <c r="N1046" s="562">
        <v>1</v>
      </c>
      <c r="O1046" s="562">
        <v>1</v>
      </c>
      <c r="P1046" s="562">
        <v>1</v>
      </c>
      <c r="Q1046" s="562">
        <v>0</v>
      </c>
      <c r="R1046" s="562">
        <v>0</v>
      </c>
      <c r="S1046" s="562">
        <v>1</v>
      </c>
      <c r="T1046" s="562">
        <v>1</v>
      </c>
      <c r="U1046" s="562">
        <v>1</v>
      </c>
      <c r="V1046" s="562">
        <v>0</v>
      </c>
      <c r="W1046" s="563">
        <v>3886656.82</v>
      </c>
      <c r="X1046" s="563">
        <v>0</v>
      </c>
      <c r="Y1046" s="563">
        <v>0</v>
      </c>
      <c r="Z1046" s="563">
        <v>0</v>
      </c>
      <c r="AA1046" s="563">
        <v>0</v>
      </c>
      <c r="AB1046" s="563">
        <v>0</v>
      </c>
      <c r="AC1046" s="563">
        <v>0</v>
      </c>
      <c r="AD1046" s="563"/>
      <c r="AE1046" s="563">
        <v>3886656.82</v>
      </c>
      <c r="AF1046" s="564">
        <v>44987</v>
      </c>
      <c r="AG1046" s="564">
        <v>46083</v>
      </c>
      <c r="AH1046" s="563">
        <v>3886656.82</v>
      </c>
      <c r="AI1046" s="565">
        <f t="shared" si="33"/>
        <v>5.4794520547945206E-3</v>
      </c>
      <c r="AJ1046" s="565">
        <v>3.0027397260274</v>
      </c>
      <c r="AK1046" s="566">
        <v>6.1652999999999999E-2</v>
      </c>
      <c r="AL1046" s="567">
        <f t="shared" si="34"/>
        <v>5.4794520547945206E-3</v>
      </c>
      <c r="AM1046" s="567">
        <v>3.0027397260274</v>
      </c>
      <c r="AN1046" s="568">
        <v>6.1652999999999999E-2</v>
      </c>
      <c r="AO1046" s="562" t="s">
        <v>977</v>
      </c>
      <c r="AP1046" s="562" t="s">
        <v>978</v>
      </c>
    </row>
    <row r="1047" spans="1:42" s="562" customFormat="1" ht="12" x14ac:dyDescent="0.25">
      <c r="A1047" s="562" t="s">
        <v>2685</v>
      </c>
      <c r="B1047" s="562" t="s">
        <v>2686</v>
      </c>
      <c r="C1047" s="562">
        <v>1</v>
      </c>
      <c r="D1047" s="562" t="s">
        <v>30</v>
      </c>
      <c r="E1047" s="562" t="s">
        <v>958</v>
      </c>
      <c r="F1047" s="562" t="s">
        <v>959</v>
      </c>
      <c r="G1047" s="562" t="s">
        <v>1727</v>
      </c>
      <c r="H1047" s="562" t="s">
        <v>1660</v>
      </c>
      <c r="I1047" s="562" t="s">
        <v>1661</v>
      </c>
      <c r="J1047" s="562" t="s">
        <v>1662</v>
      </c>
      <c r="K1047" s="562" t="s">
        <v>2687</v>
      </c>
      <c r="L1047" s="562" t="s">
        <v>964</v>
      </c>
      <c r="M1047" s="562" t="s">
        <v>970</v>
      </c>
      <c r="N1047" s="562">
        <v>1</v>
      </c>
      <c r="O1047" s="562">
        <v>1</v>
      </c>
      <c r="P1047" s="562">
        <v>1</v>
      </c>
      <c r="Q1047" s="562">
        <v>0</v>
      </c>
      <c r="R1047" s="562">
        <v>0</v>
      </c>
      <c r="S1047" s="562">
        <v>1</v>
      </c>
      <c r="T1047" s="562">
        <v>1</v>
      </c>
      <c r="U1047" s="562">
        <v>1</v>
      </c>
      <c r="V1047" s="562">
        <v>0</v>
      </c>
      <c r="W1047" s="563">
        <v>1113810.49</v>
      </c>
      <c r="X1047" s="563">
        <v>0</v>
      </c>
      <c r="Y1047" s="563">
        <v>0</v>
      </c>
      <c r="Z1047" s="563">
        <v>0</v>
      </c>
      <c r="AA1047" s="563">
        <v>0</v>
      </c>
      <c r="AB1047" s="563">
        <v>0</v>
      </c>
      <c r="AC1047" s="563">
        <v>0</v>
      </c>
      <c r="AD1047" s="563"/>
      <c r="AE1047" s="563">
        <v>1113810.49</v>
      </c>
      <c r="AF1047" s="564">
        <v>44987</v>
      </c>
      <c r="AG1047" s="564">
        <v>46083</v>
      </c>
      <c r="AH1047" s="563">
        <v>1113810.49</v>
      </c>
      <c r="AI1047" s="565">
        <f t="shared" si="33"/>
        <v>5.4794520547945206E-3</v>
      </c>
      <c r="AJ1047" s="565">
        <v>3.0027397260274</v>
      </c>
      <c r="AK1047" s="566">
        <v>6.1652999999999999E-2</v>
      </c>
      <c r="AL1047" s="567">
        <f t="shared" si="34"/>
        <v>5.4794520547945206E-3</v>
      </c>
      <c r="AM1047" s="567">
        <v>3.0027397260274</v>
      </c>
      <c r="AN1047" s="568">
        <v>6.1652999999999999E-2</v>
      </c>
      <c r="AO1047" s="562" t="s">
        <v>977</v>
      </c>
      <c r="AP1047" s="562" t="s">
        <v>978</v>
      </c>
    </row>
    <row r="1048" spans="1:42" s="562" customFormat="1" ht="12" x14ac:dyDescent="0.25">
      <c r="A1048" s="562" t="s">
        <v>2688</v>
      </c>
      <c r="B1048" s="562" t="s">
        <v>2689</v>
      </c>
      <c r="C1048" s="562">
        <v>1</v>
      </c>
      <c r="D1048" s="562" t="s">
        <v>30</v>
      </c>
      <c r="E1048" s="562" t="s">
        <v>958</v>
      </c>
      <c r="F1048" s="562" t="s">
        <v>959</v>
      </c>
      <c r="G1048" s="562" t="s">
        <v>1659</v>
      </c>
      <c r="H1048" s="562" t="s">
        <v>1660</v>
      </c>
      <c r="I1048" s="562" t="s">
        <v>1661</v>
      </c>
      <c r="J1048" s="562" t="s">
        <v>1662</v>
      </c>
      <c r="K1048" s="562" t="s">
        <v>1663</v>
      </c>
      <c r="L1048" s="562" t="s">
        <v>964</v>
      </c>
      <c r="M1048" s="562" t="s">
        <v>970</v>
      </c>
      <c r="N1048" s="562">
        <v>1</v>
      </c>
      <c r="O1048" s="562">
        <v>1</v>
      </c>
      <c r="P1048" s="562">
        <v>1</v>
      </c>
      <c r="Q1048" s="562">
        <v>0</v>
      </c>
      <c r="R1048" s="562">
        <v>0</v>
      </c>
      <c r="S1048" s="562">
        <v>1</v>
      </c>
      <c r="T1048" s="562">
        <v>1</v>
      </c>
      <c r="U1048" s="562">
        <v>1</v>
      </c>
      <c r="V1048" s="562">
        <v>0</v>
      </c>
      <c r="W1048" s="563">
        <v>100000000</v>
      </c>
      <c r="X1048" s="563">
        <v>0</v>
      </c>
      <c r="Y1048" s="563">
        <v>0</v>
      </c>
      <c r="Z1048" s="563">
        <v>0</v>
      </c>
      <c r="AA1048" s="563">
        <v>0</v>
      </c>
      <c r="AB1048" s="563">
        <v>0</v>
      </c>
      <c r="AC1048" s="563">
        <v>0</v>
      </c>
      <c r="AD1048" s="563"/>
      <c r="AE1048" s="563">
        <v>100000000</v>
      </c>
      <c r="AF1048" s="564">
        <v>45370</v>
      </c>
      <c r="AG1048" s="564">
        <v>47196</v>
      </c>
      <c r="AH1048" s="563">
        <v>100000000</v>
      </c>
      <c r="AI1048" s="565">
        <f t="shared" si="33"/>
        <v>3.0547945205479454</v>
      </c>
      <c r="AJ1048" s="565">
        <v>5.0027397260274</v>
      </c>
      <c r="AK1048" s="566">
        <v>9.2499999999999999E-2</v>
      </c>
      <c r="AL1048" s="567">
        <f t="shared" si="34"/>
        <v>3.0547945205479454</v>
      </c>
      <c r="AM1048" s="567">
        <v>5.0027397260274</v>
      </c>
      <c r="AN1048" s="568">
        <v>9.2499999999999999E-2</v>
      </c>
      <c r="AO1048" s="562" t="s">
        <v>977</v>
      </c>
      <c r="AP1048" s="562" t="s">
        <v>978</v>
      </c>
    </row>
    <row r="1049" spans="1:42" s="562" customFormat="1" ht="12" x14ac:dyDescent="0.25">
      <c r="A1049" s="562" t="s">
        <v>2690</v>
      </c>
      <c r="B1049" s="562" t="s">
        <v>2691</v>
      </c>
      <c r="C1049" s="562">
        <v>1</v>
      </c>
      <c r="D1049" s="562" t="s">
        <v>30</v>
      </c>
      <c r="E1049" s="562" t="s">
        <v>958</v>
      </c>
      <c r="F1049" s="562" t="s">
        <v>959</v>
      </c>
      <c r="G1049" s="562" t="s">
        <v>1727</v>
      </c>
      <c r="H1049" s="562" t="s">
        <v>1660</v>
      </c>
      <c r="I1049" s="562" t="s">
        <v>1661</v>
      </c>
      <c r="J1049" s="562" t="s">
        <v>1662</v>
      </c>
      <c r="K1049" s="562" t="s">
        <v>163</v>
      </c>
      <c r="L1049" s="562" t="s">
        <v>964</v>
      </c>
      <c r="M1049" s="562" t="s">
        <v>970</v>
      </c>
      <c r="N1049" s="562">
        <v>1</v>
      </c>
      <c r="O1049" s="562">
        <v>1</v>
      </c>
      <c r="P1049" s="562">
        <v>1</v>
      </c>
      <c r="Q1049" s="562">
        <v>0</v>
      </c>
      <c r="R1049" s="562">
        <v>0</v>
      </c>
      <c r="S1049" s="562">
        <v>1</v>
      </c>
      <c r="T1049" s="562">
        <v>1</v>
      </c>
      <c r="U1049" s="562">
        <v>1</v>
      </c>
      <c r="V1049" s="562">
        <v>0</v>
      </c>
      <c r="W1049" s="563">
        <v>104840395.84</v>
      </c>
      <c r="X1049" s="563">
        <v>0</v>
      </c>
      <c r="Y1049" s="563">
        <v>0</v>
      </c>
      <c r="Z1049" s="563">
        <v>0</v>
      </c>
      <c r="AA1049" s="563">
        <v>0</v>
      </c>
      <c r="AB1049" s="563">
        <v>0</v>
      </c>
      <c r="AC1049" s="563">
        <v>0</v>
      </c>
      <c r="AD1049" s="563"/>
      <c r="AE1049" s="563">
        <v>104840395.84</v>
      </c>
      <c r="AF1049" s="564">
        <v>45376</v>
      </c>
      <c r="AG1049" s="564">
        <v>46471</v>
      </c>
      <c r="AH1049" s="563">
        <v>104840395.84</v>
      </c>
      <c r="AI1049" s="565">
        <f t="shared" si="33"/>
        <v>1.0684931506849316</v>
      </c>
      <c r="AJ1049" s="565">
        <v>3</v>
      </c>
      <c r="AK1049" s="566">
        <v>8.7499999999999994E-2</v>
      </c>
      <c r="AL1049" s="567">
        <f t="shared" si="34"/>
        <v>1.0684931506849316</v>
      </c>
      <c r="AM1049" s="567">
        <v>3</v>
      </c>
      <c r="AN1049" s="568">
        <v>8.7499999999999994E-2</v>
      </c>
      <c r="AO1049" s="562" t="s">
        <v>977</v>
      </c>
      <c r="AP1049" s="562" t="s">
        <v>978</v>
      </c>
    </row>
    <row r="1050" spans="1:42" s="562" customFormat="1" ht="12" x14ac:dyDescent="0.25">
      <c r="A1050" s="562" t="s">
        <v>2692</v>
      </c>
      <c r="B1050" s="562" t="s">
        <v>2693</v>
      </c>
      <c r="C1050" s="562">
        <v>1</v>
      </c>
      <c r="D1050" s="562" t="s">
        <v>30</v>
      </c>
      <c r="E1050" s="562" t="s">
        <v>958</v>
      </c>
      <c r="F1050" s="562" t="s">
        <v>959</v>
      </c>
      <c r="G1050" s="562" t="s">
        <v>1727</v>
      </c>
      <c r="H1050" s="562" t="s">
        <v>1660</v>
      </c>
      <c r="I1050" s="562" t="s">
        <v>1661</v>
      </c>
      <c r="J1050" s="562" t="s">
        <v>1662</v>
      </c>
      <c r="K1050" s="562" t="s">
        <v>2681</v>
      </c>
      <c r="L1050" s="562" t="s">
        <v>964</v>
      </c>
      <c r="M1050" s="562" t="s">
        <v>970</v>
      </c>
      <c r="N1050" s="562">
        <v>1</v>
      </c>
      <c r="O1050" s="562">
        <v>1</v>
      </c>
      <c r="P1050" s="562">
        <v>1</v>
      </c>
      <c r="Q1050" s="562">
        <v>0</v>
      </c>
      <c r="R1050" s="562">
        <v>0</v>
      </c>
      <c r="S1050" s="562">
        <v>1</v>
      </c>
      <c r="T1050" s="562">
        <v>1</v>
      </c>
      <c r="U1050" s="562">
        <v>1</v>
      </c>
      <c r="V1050" s="562">
        <v>0</v>
      </c>
      <c r="W1050" s="563">
        <v>23284458.739999998</v>
      </c>
      <c r="X1050" s="563">
        <v>0</v>
      </c>
      <c r="Y1050" s="563">
        <v>0</v>
      </c>
      <c r="Z1050" s="563">
        <v>0</v>
      </c>
      <c r="AA1050" s="563">
        <v>0</v>
      </c>
      <c r="AB1050" s="563">
        <v>0</v>
      </c>
      <c r="AC1050" s="563">
        <v>0</v>
      </c>
      <c r="AD1050" s="563"/>
      <c r="AE1050" s="563">
        <v>23284458.739999998</v>
      </c>
      <c r="AF1050" s="564">
        <v>45376</v>
      </c>
      <c r="AG1050" s="564">
        <v>46471</v>
      </c>
      <c r="AH1050" s="563">
        <v>23284458.739999998</v>
      </c>
      <c r="AI1050" s="565">
        <f t="shared" si="33"/>
        <v>1.0684931506849316</v>
      </c>
      <c r="AJ1050" s="565">
        <v>3</v>
      </c>
      <c r="AK1050" s="566">
        <v>8.7499999999999994E-2</v>
      </c>
      <c r="AL1050" s="567">
        <f t="shared" si="34"/>
        <v>1.0684931506849316</v>
      </c>
      <c r="AM1050" s="567">
        <v>3</v>
      </c>
      <c r="AN1050" s="568">
        <v>8.7499999999999994E-2</v>
      </c>
      <c r="AO1050" s="562" t="s">
        <v>977</v>
      </c>
      <c r="AP1050" s="562" t="s">
        <v>978</v>
      </c>
    </row>
    <row r="1051" spans="1:42" s="562" customFormat="1" ht="12" x14ac:dyDescent="0.25">
      <c r="A1051" s="562" t="s">
        <v>2694</v>
      </c>
      <c r="B1051" s="562" t="s">
        <v>2695</v>
      </c>
      <c r="C1051" s="562">
        <v>1</v>
      </c>
      <c r="D1051" s="562" t="s">
        <v>30</v>
      </c>
      <c r="E1051" s="562" t="s">
        <v>958</v>
      </c>
      <c r="F1051" s="562" t="s">
        <v>959</v>
      </c>
      <c r="G1051" s="562" t="s">
        <v>973</v>
      </c>
      <c r="H1051" s="562" t="s">
        <v>974</v>
      </c>
      <c r="I1051" s="562" t="s">
        <v>975</v>
      </c>
      <c r="J1051" s="562" t="s">
        <v>4998</v>
      </c>
      <c r="K1051" s="562" t="s">
        <v>976</v>
      </c>
      <c r="L1051" s="562" t="s">
        <v>964</v>
      </c>
      <c r="M1051" s="562" t="s">
        <v>970</v>
      </c>
      <c r="N1051" s="562">
        <v>1</v>
      </c>
      <c r="O1051" s="562">
        <v>1</v>
      </c>
      <c r="P1051" s="562">
        <v>1</v>
      </c>
      <c r="Q1051" s="562">
        <v>1</v>
      </c>
      <c r="R1051" s="562">
        <v>1</v>
      </c>
      <c r="S1051" s="562">
        <v>1</v>
      </c>
      <c r="T1051" s="562">
        <v>0</v>
      </c>
      <c r="U1051" s="562">
        <v>0</v>
      </c>
      <c r="V1051" s="562">
        <v>0</v>
      </c>
      <c r="W1051" s="563">
        <v>1229993.57</v>
      </c>
      <c r="X1051" s="563">
        <v>0</v>
      </c>
      <c r="Y1051" s="563">
        <v>0</v>
      </c>
      <c r="Z1051" s="563">
        <v>0</v>
      </c>
      <c r="AA1051" s="563">
        <v>0</v>
      </c>
      <c r="AB1051" s="563">
        <v>0</v>
      </c>
      <c r="AC1051" s="563">
        <v>0</v>
      </c>
      <c r="AD1051" s="563"/>
      <c r="AE1051" s="563">
        <v>1229993.57</v>
      </c>
      <c r="AF1051" s="564">
        <v>45376</v>
      </c>
      <c r="AG1051" s="564">
        <v>46471</v>
      </c>
      <c r="AH1051" s="563">
        <v>1230871.69</v>
      </c>
      <c r="AI1051" s="565">
        <f t="shared" si="33"/>
        <v>1.0684931506849316</v>
      </c>
      <c r="AJ1051" s="565">
        <v>3</v>
      </c>
      <c r="AK1051" s="566">
        <v>8.7499999999999994E-2</v>
      </c>
      <c r="AL1051" s="567">
        <f t="shared" si="34"/>
        <v>1.0684931506849316</v>
      </c>
      <c r="AM1051" s="567">
        <v>3</v>
      </c>
      <c r="AN1051" s="568">
        <v>8.7499999999999994E-2</v>
      </c>
      <c r="AO1051" s="562" t="s">
        <v>977</v>
      </c>
      <c r="AP1051" s="562" t="s">
        <v>978</v>
      </c>
    </row>
    <row r="1052" spans="1:42" s="562" customFormat="1" ht="12" x14ac:dyDescent="0.25">
      <c r="A1052" s="562" t="s">
        <v>2696</v>
      </c>
      <c r="B1052" s="562" t="s">
        <v>2697</v>
      </c>
      <c r="C1052" s="562">
        <v>1</v>
      </c>
      <c r="D1052" s="562" t="s">
        <v>30</v>
      </c>
      <c r="E1052" s="562" t="s">
        <v>958</v>
      </c>
      <c r="F1052" s="562" t="s">
        <v>959</v>
      </c>
      <c r="G1052" s="562" t="s">
        <v>1727</v>
      </c>
      <c r="H1052" s="562" t="s">
        <v>1660</v>
      </c>
      <c r="I1052" s="562" t="s">
        <v>1661</v>
      </c>
      <c r="J1052" s="562" t="s">
        <v>1662</v>
      </c>
      <c r="K1052" s="562" t="s">
        <v>4164</v>
      </c>
      <c r="L1052" s="562" t="s">
        <v>964</v>
      </c>
      <c r="M1052" s="562" t="s">
        <v>970</v>
      </c>
      <c r="N1052" s="562">
        <v>1</v>
      </c>
      <c r="O1052" s="562">
        <v>1</v>
      </c>
      <c r="P1052" s="562">
        <v>1</v>
      </c>
      <c r="Q1052" s="562">
        <v>0</v>
      </c>
      <c r="R1052" s="562">
        <v>0</v>
      </c>
      <c r="S1052" s="562">
        <v>1</v>
      </c>
      <c r="T1052" s="562">
        <v>1</v>
      </c>
      <c r="U1052" s="562">
        <v>1</v>
      </c>
      <c r="V1052" s="562">
        <v>0</v>
      </c>
      <c r="W1052" s="563">
        <v>3241571.12</v>
      </c>
      <c r="X1052" s="563">
        <v>0</v>
      </c>
      <c r="Y1052" s="563">
        <v>55889.16</v>
      </c>
      <c r="Z1052" s="563">
        <v>22830.45</v>
      </c>
      <c r="AA1052" s="563">
        <v>0</v>
      </c>
      <c r="AB1052" s="563">
        <v>0</v>
      </c>
      <c r="AC1052" s="563">
        <v>0</v>
      </c>
      <c r="AD1052" s="563"/>
      <c r="AE1052" s="563">
        <v>3185681.96</v>
      </c>
      <c r="AF1052" s="564">
        <v>45385</v>
      </c>
      <c r="AG1052" s="564">
        <v>47790</v>
      </c>
      <c r="AH1052" s="563">
        <v>4415243.4800000004</v>
      </c>
      <c r="AI1052" s="565">
        <f t="shared" si="33"/>
        <v>4.6821917808219178</v>
      </c>
      <c r="AJ1052" s="565">
        <v>6.5890410958904102</v>
      </c>
      <c r="AK1052" s="566">
        <v>8.4515999999999994E-2</v>
      </c>
      <c r="AL1052" s="567">
        <f t="shared" si="34"/>
        <v>4.6821917808219178</v>
      </c>
      <c r="AM1052" s="567">
        <v>6.5890410958904102</v>
      </c>
      <c r="AN1052" s="568">
        <v>8.4515999999999994E-2</v>
      </c>
      <c r="AO1052" s="562" t="s">
        <v>977</v>
      </c>
      <c r="AP1052" s="562" t="s">
        <v>978</v>
      </c>
    </row>
    <row r="1053" spans="1:42" s="562" customFormat="1" ht="12" x14ac:dyDescent="0.25">
      <c r="A1053" s="562" t="s">
        <v>2698</v>
      </c>
      <c r="B1053" s="562" t="s">
        <v>2699</v>
      </c>
      <c r="C1053" s="562">
        <v>1</v>
      </c>
      <c r="D1053" s="562" t="s">
        <v>30</v>
      </c>
      <c r="E1053" s="562" t="s">
        <v>958</v>
      </c>
      <c r="F1053" s="562" t="s">
        <v>959</v>
      </c>
      <c r="G1053" s="562" t="s">
        <v>1727</v>
      </c>
      <c r="H1053" s="562" t="s">
        <v>1660</v>
      </c>
      <c r="I1053" s="562" t="s">
        <v>1661</v>
      </c>
      <c r="J1053" s="562" t="s">
        <v>1662</v>
      </c>
      <c r="K1053" s="562" t="s">
        <v>2700</v>
      </c>
      <c r="L1053" s="562" t="s">
        <v>964</v>
      </c>
      <c r="M1053" s="562" t="s">
        <v>970</v>
      </c>
      <c r="N1053" s="562">
        <v>1</v>
      </c>
      <c r="O1053" s="562">
        <v>1</v>
      </c>
      <c r="P1053" s="562">
        <v>1</v>
      </c>
      <c r="Q1053" s="562">
        <v>0</v>
      </c>
      <c r="R1053" s="562">
        <v>0</v>
      </c>
      <c r="S1053" s="562">
        <v>1</v>
      </c>
      <c r="T1053" s="562">
        <v>1</v>
      </c>
      <c r="U1053" s="562">
        <v>1</v>
      </c>
      <c r="V1053" s="562">
        <v>0</v>
      </c>
      <c r="W1053" s="563">
        <v>2604817.7799999998</v>
      </c>
      <c r="X1053" s="563">
        <v>0</v>
      </c>
      <c r="Y1053" s="563">
        <v>0</v>
      </c>
      <c r="Z1053" s="563">
        <v>0</v>
      </c>
      <c r="AA1053" s="563">
        <v>0</v>
      </c>
      <c r="AB1053" s="563">
        <v>0</v>
      </c>
      <c r="AC1053" s="563">
        <v>0</v>
      </c>
      <c r="AD1053" s="563"/>
      <c r="AE1053" s="563">
        <v>2604817.7799999998</v>
      </c>
      <c r="AF1053" s="564">
        <v>45376</v>
      </c>
      <c r="AG1053" s="564">
        <v>46471</v>
      </c>
      <c r="AH1053" s="563">
        <v>2604817.7799999998</v>
      </c>
      <c r="AI1053" s="565">
        <f t="shared" si="33"/>
        <v>1.0684931506849316</v>
      </c>
      <c r="AJ1053" s="565">
        <v>3</v>
      </c>
      <c r="AK1053" s="566">
        <v>8.7499999999999994E-2</v>
      </c>
      <c r="AL1053" s="567">
        <f t="shared" si="34"/>
        <v>1.0684931506849316</v>
      </c>
      <c r="AM1053" s="567">
        <v>3</v>
      </c>
      <c r="AN1053" s="568">
        <v>8.7499999999999994E-2</v>
      </c>
      <c r="AO1053" s="562" t="s">
        <v>977</v>
      </c>
      <c r="AP1053" s="562" t="s">
        <v>978</v>
      </c>
    </row>
    <row r="1054" spans="1:42" s="562" customFormat="1" ht="12" x14ac:dyDescent="0.25">
      <c r="A1054" s="562" t="s">
        <v>2701</v>
      </c>
      <c r="B1054" s="562" t="s">
        <v>2702</v>
      </c>
      <c r="C1054" s="562">
        <v>1</v>
      </c>
      <c r="D1054" s="562" t="s">
        <v>30</v>
      </c>
      <c r="E1054" s="562" t="s">
        <v>958</v>
      </c>
      <c r="F1054" s="562" t="s">
        <v>959</v>
      </c>
      <c r="G1054" s="562" t="s">
        <v>1727</v>
      </c>
      <c r="H1054" s="562" t="s">
        <v>1660</v>
      </c>
      <c r="I1054" s="562" t="s">
        <v>1661</v>
      </c>
      <c r="J1054" s="562" t="s">
        <v>1662</v>
      </c>
      <c r="K1054" s="562" t="s">
        <v>2700</v>
      </c>
      <c r="L1054" s="562" t="s">
        <v>964</v>
      </c>
      <c r="M1054" s="562" t="s">
        <v>970</v>
      </c>
      <c r="N1054" s="562">
        <v>1</v>
      </c>
      <c r="O1054" s="562">
        <v>1</v>
      </c>
      <c r="P1054" s="562">
        <v>1</v>
      </c>
      <c r="Q1054" s="562">
        <v>0</v>
      </c>
      <c r="R1054" s="562">
        <v>0</v>
      </c>
      <c r="S1054" s="562">
        <v>1</v>
      </c>
      <c r="T1054" s="562">
        <v>1</v>
      </c>
      <c r="U1054" s="562">
        <v>1</v>
      </c>
      <c r="V1054" s="562">
        <v>0</v>
      </c>
      <c r="W1054" s="563">
        <v>343750</v>
      </c>
      <c r="X1054" s="563">
        <v>0</v>
      </c>
      <c r="Y1054" s="563">
        <v>31250</v>
      </c>
      <c r="Z1054" s="563">
        <v>2291.67</v>
      </c>
      <c r="AA1054" s="563">
        <v>0</v>
      </c>
      <c r="AB1054" s="563">
        <v>0</v>
      </c>
      <c r="AC1054" s="563">
        <v>0</v>
      </c>
      <c r="AD1054" s="563"/>
      <c r="AE1054" s="563">
        <v>312500</v>
      </c>
      <c r="AF1054" s="564">
        <v>45385</v>
      </c>
      <c r="AG1054" s="564">
        <v>46359</v>
      </c>
      <c r="AH1054" s="563">
        <v>1000000</v>
      </c>
      <c r="AI1054" s="565">
        <f t="shared" si="33"/>
        <v>0.76164383561643834</v>
      </c>
      <c r="AJ1054" s="565">
        <v>2.6684931506849301</v>
      </c>
      <c r="AK1054" s="566">
        <v>0.08</v>
      </c>
      <c r="AL1054" s="567">
        <f t="shared" si="34"/>
        <v>0.76164383561643834</v>
      </c>
      <c r="AM1054" s="567">
        <v>2.6684931506849301</v>
      </c>
      <c r="AN1054" s="568">
        <v>0.08</v>
      </c>
      <c r="AO1054" s="562" t="s">
        <v>977</v>
      </c>
      <c r="AP1054" s="562" t="s">
        <v>978</v>
      </c>
    </row>
    <row r="1055" spans="1:42" s="562" customFormat="1" ht="12" x14ac:dyDescent="0.25">
      <c r="A1055" s="562" t="s">
        <v>2703</v>
      </c>
      <c r="B1055" s="562" t="s">
        <v>2704</v>
      </c>
      <c r="C1055" s="562">
        <v>1</v>
      </c>
      <c r="D1055" s="562" t="s">
        <v>30</v>
      </c>
      <c r="E1055" s="562" t="s">
        <v>958</v>
      </c>
      <c r="F1055" s="562" t="s">
        <v>959</v>
      </c>
      <c r="G1055" s="562" t="s">
        <v>1727</v>
      </c>
      <c r="H1055" s="562" t="s">
        <v>1660</v>
      </c>
      <c r="I1055" s="562" t="s">
        <v>1661</v>
      </c>
      <c r="J1055" s="562" t="s">
        <v>1662</v>
      </c>
      <c r="K1055" s="562" t="s">
        <v>838</v>
      </c>
      <c r="L1055" s="562" t="s">
        <v>964</v>
      </c>
      <c r="M1055" s="562" t="s">
        <v>970</v>
      </c>
      <c r="N1055" s="562">
        <v>1</v>
      </c>
      <c r="O1055" s="562">
        <v>1</v>
      </c>
      <c r="P1055" s="562">
        <v>1</v>
      </c>
      <c r="Q1055" s="562">
        <v>0</v>
      </c>
      <c r="R1055" s="562">
        <v>0</v>
      </c>
      <c r="S1055" s="562">
        <v>1</v>
      </c>
      <c r="T1055" s="562">
        <v>1</v>
      </c>
      <c r="U1055" s="562">
        <v>1</v>
      </c>
      <c r="V1055" s="562">
        <v>0</v>
      </c>
      <c r="W1055" s="563">
        <v>3036401.39</v>
      </c>
      <c r="X1055" s="563">
        <v>0</v>
      </c>
      <c r="Y1055" s="563">
        <v>0</v>
      </c>
      <c r="Z1055" s="563">
        <v>0</v>
      </c>
      <c r="AA1055" s="563">
        <v>0</v>
      </c>
      <c r="AB1055" s="563">
        <v>0</v>
      </c>
      <c r="AC1055" s="563">
        <v>0</v>
      </c>
      <c r="AD1055" s="563"/>
      <c r="AE1055" s="563">
        <v>3036401.39</v>
      </c>
      <c r="AF1055" s="564">
        <v>45376</v>
      </c>
      <c r="AG1055" s="564">
        <v>46471</v>
      </c>
      <c r="AH1055" s="563">
        <v>3036401.39</v>
      </c>
      <c r="AI1055" s="565">
        <f t="shared" si="33"/>
        <v>1.0684931506849316</v>
      </c>
      <c r="AJ1055" s="565">
        <v>3</v>
      </c>
      <c r="AK1055" s="566">
        <v>8.7499999999999994E-2</v>
      </c>
      <c r="AL1055" s="567">
        <f t="shared" si="34"/>
        <v>1.0684931506849316</v>
      </c>
      <c r="AM1055" s="567">
        <v>3</v>
      </c>
      <c r="AN1055" s="568">
        <v>8.7499999999999994E-2</v>
      </c>
      <c r="AO1055" s="562" t="s">
        <v>977</v>
      </c>
      <c r="AP1055" s="562" t="s">
        <v>978</v>
      </c>
    </row>
    <row r="1056" spans="1:42" s="562" customFormat="1" ht="12" x14ac:dyDescent="0.25">
      <c r="A1056" s="562" t="s">
        <v>2705</v>
      </c>
      <c r="B1056" s="562" t="s">
        <v>2706</v>
      </c>
      <c r="C1056" s="562">
        <v>1</v>
      </c>
      <c r="D1056" s="562" t="s">
        <v>30</v>
      </c>
      <c r="E1056" s="562" t="s">
        <v>958</v>
      </c>
      <c r="F1056" s="562" t="s">
        <v>959</v>
      </c>
      <c r="G1056" s="562" t="s">
        <v>1727</v>
      </c>
      <c r="H1056" s="562" t="s">
        <v>1660</v>
      </c>
      <c r="I1056" s="562" t="s">
        <v>1661</v>
      </c>
      <c r="J1056" s="562" t="s">
        <v>1662</v>
      </c>
      <c r="K1056" s="562" t="s">
        <v>2707</v>
      </c>
      <c r="L1056" s="562" t="s">
        <v>964</v>
      </c>
      <c r="M1056" s="562" t="s">
        <v>970</v>
      </c>
      <c r="N1056" s="562">
        <v>1</v>
      </c>
      <c r="O1056" s="562">
        <v>1</v>
      </c>
      <c r="P1056" s="562">
        <v>1</v>
      </c>
      <c r="Q1056" s="562">
        <v>0</v>
      </c>
      <c r="R1056" s="562">
        <v>0</v>
      </c>
      <c r="S1056" s="562">
        <v>1</v>
      </c>
      <c r="T1056" s="562">
        <v>1</v>
      </c>
      <c r="U1056" s="562">
        <v>1</v>
      </c>
      <c r="V1056" s="562">
        <v>0</v>
      </c>
      <c r="W1056" s="563">
        <v>405180.51</v>
      </c>
      <c r="X1056" s="563">
        <v>0</v>
      </c>
      <c r="Y1056" s="563">
        <v>0</v>
      </c>
      <c r="Z1056" s="563">
        <v>0</v>
      </c>
      <c r="AA1056" s="563">
        <v>0</v>
      </c>
      <c r="AB1056" s="563">
        <v>0</v>
      </c>
      <c r="AC1056" s="563">
        <v>0</v>
      </c>
      <c r="AD1056" s="563"/>
      <c r="AE1056" s="563">
        <v>405180.51</v>
      </c>
      <c r="AF1056" s="564">
        <v>45376</v>
      </c>
      <c r="AG1056" s="564">
        <v>46471</v>
      </c>
      <c r="AH1056" s="563">
        <v>405180.51</v>
      </c>
      <c r="AI1056" s="565">
        <f t="shared" si="33"/>
        <v>1.0684931506849316</v>
      </c>
      <c r="AJ1056" s="565">
        <v>3</v>
      </c>
      <c r="AK1056" s="566">
        <v>8.7499999999999994E-2</v>
      </c>
      <c r="AL1056" s="567">
        <f t="shared" si="34"/>
        <v>1.0684931506849316</v>
      </c>
      <c r="AM1056" s="567">
        <v>3</v>
      </c>
      <c r="AN1056" s="568">
        <v>8.7499999999999994E-2</v>
      </c>
      <c r="AO1056" s="562" t="s">
        <v>977</v>
      </c>
      <c r="AP1056" s="562" t="s">
        <v>978</v>
      </c>
    </row>
    <row r="1057" spans="1:42" s="562" customFormat="1" ht="12" x14ac:dyDescent="0.25">
      <c r="A1057" s="562" t="s">
        <v>2708</v>
      </c>
      <c r="B1057" s="562" t="s">
        <v>2709</v>
      </c>
      <c r="C1057" s="562">
        <v>1</v>
      </c>
      <c r="D1057" s="562" t="s">
        <v>30</v>
      </c>
      <c r="E1057" s="562" t="s">
        <v>958</v>
      </c>
      <c r="F1057" s="562" t="s">
        <v>959</v>
      </c>
      <c r="G1057" s="562" t="s">
        <v>1727</v>
      </c>
      <c r="H1057" s="562" t="s">
        <v>1660</v>
      </c>
      <c r="I1057" s="562" t="s">
        <v>1661</v>
      </c>
      <c r="J1057" s="562" t="s">
        <v>1662</v>
      </c>
      <c r="K1057" s="562" t="s">
        <v>4999</v>
      </c>
      <c r="L1057" s="562" t="s">
        <v>964</v>
      </c>
      <c r="M1057" s="562" t="s">
        <v>970</v>
      </c>
      <c r="N1057" s="562">
        <v>1</v>
      </c>
      <c r="O1057" s="562">
        <v>1</v>
      </c>
      <c r="P1057" s="562">
        <v>1</v>
      </c>
      <c r="Q1057" s="562">
        <v>0</v>
      </c>
      <c r="R1057" s="562">
        <v>0</v>
      </c>
      <c r="S1057" s="562">
        <v>1</v>
      </c>
      <c r="T1057" s="562">
        <v>1</v>
      </c>
      <c r="U1057" s="562">
        <v>1</v>
      </c>
      <c r="V1057" s="562">
        <v>0</v>
      </c>
      <c r="W1057" s="563">
        <v>6069611.8899999997</v>
      </c>
      <c r="X1057" s="563">
        <v>0</v>
      </c>
      <c r="Y1057" s="563">
        <v>94837.68</v>
      </c>
      <c r="Z1057" s="563">
        <v>41283.17</v>
      </c>
      <c r="AA1057" s="563">
        <v>0</v>
      </c>
      <c r="AB1057" s="563">
        <v>0</v>
      </c>
      <c r="AC1057" s="563">
        <v>0</v>
      </c>
      <c r="AD1057" s="563"/>
      <c r="AE1057" s="563">
        <v>5974774.21</v>
      </c>
      <c r="AF1057" s="564">
        <v>45385</v>
      </c>
      <c r="AG1057" s="564">
        <v>47971</v>
      </c>
      <c r="AH1057" s="563">
        <v>8061203.1699999999</v>
      </c>
      <c r="AI1057" s="565">
        <f t="shared" si="33"/>
        <v>5.1780821917808222</v>
      </c>
      <c r="AJ1057" s="565">
        <v>7.0849315068493199</v>
      </c>
      <c r="AK1057" s="566">
        <v>8.1618999999999997E-2</v>
      </c>
      <c r="AL1057" s="567">
        <f t="shared" si="34"/>
        <v>5.1780821917808222</v>
      </c>
      <c r="AM1057" s="567">
        <v>7.0849315068493199</v>
      </c>
      <c r="AN1057" s="568">
        <v>8.1618999999999997E-2</v>
      </c>
      <c r="AO1057" s="562" t="s">
        <v>977</v>
      </c>
      <c r="AP1057" s="562" t="s">
        <v>978</v>
      </c>
    </row>
    <row r="1058" spans="1:42" s="562" customFormat="1" ht="12" x14ac:dyDescent="0.25">
      <c r="A1058" s="562" t="s">
        <v>2710</v>
      </c>
      <c r="B1058" s="562" t="s">
        <v>2711</v>
      </c>
      <c r="C1058" s="562">
        <v>1</v>
      </c>
      <c r="D1058" s="562" t="s">
        <v>30</v>
      </c>
      <c r="E1058" s="562" t="s">
        <v>958</v>
      </c>
      <c r="F1058" s="562" t="s">
        <v>959</v>
      </c>
      <c r="G1058" s="562" t="s">
        <v>973</v>
      </c>
      <c r="H1058" s="562" t="s">
        <v>974</v>
      </c>
      <c r="I1058" s="562" t="s">
        <v>975</v>
      </c>
      <c r="J1058" s="562" t="s">
        <v>4998</v>
      </c>
      <c r="K1058" s="562" t="s">
        <v>976</v>
      </c>
      <c r="L1058" s="562" t="s">
        <v>964</v>
      </c>
      <c r="M1058" s="562" t="s">
        <v>970</v>
      </c>
      <c r="N1058" s="562">
        <v>1</v>
      </c>
      <c r="O1058" s="562">
        <v>1</v>
      </c>
      <c r="P1058" s="562">
        <v>1</v>
      </c>
      <c r="Q1058" s="562">
        <v>1</v>
      </c>
      <c r="R1058" s="562">
        <v>1</v>
      </c>
      <c r="S1058" s="562">
        <v>1</v>
      </c>
      <c r="T1058" s="562">
        <v>0</v>
      </c>
      <c r="U1058" s="562">
        <v>0</v>
      </c>
      <c r="V1058" s="562">
        <v>0</v>
      </c>
      <c r="W1058" s="563">
        <v>1465335.39</v>
      </c>
      <c r="X1058" s="563">
        <v>0</v>
      </c>
      <c r="Y1058" s="563">
        <v>0</v>
      </c>
      <c r="Z1058" s="563">
        <v>0</v>
      </c>
      <c r="AA1058" s="563">
        <v>0</v>
      </c>
      <c r="AB1058" s="563">
        <v>0</v>
      </c>
      <c r="AC1058" s="563">
        <v>0</v>
      </c>
      <c r="AD1058" s="563"/>
      <c r="AE1058" s="563">
        <v>1465335.39</v>
      </c>
      <c r="AF1058" s="564">
        <v>45376</v>
      </c>
      <c r="AG1058" s="564">
        <v>46471</v>
      </c>
      <c r="AH1058" s="563">
        <v>1465335.39</v>
      </c>
      <c r="AI1058" s="565">
        <f t="shared" si="33"/>
        <v>1.0684931506849316</v>
      </c>
      <c r="AJ1058" s="565">
        <v>3</v>
      </c>
      <c r="AK1058" s="566">
        <v>8.7499999999999994E-2</v>
      </c>
      <c r="AL1058" s="567">
        <f t="shared" si="34"/>
        <v>1.0684931506849316</v>
      </c>
      <c r="AM1058" s="567">
        <v>3</v>
      </c>
      <c r="AN1058" s="568">
        <v>8.7499999999999994E-2</v>
      </c>
      <c r="AO1058" s="562" t="s">
        <v>977</v>
      </c>
      <c r="AP1058" s="562" t="s">
        <v>978</v>
      </c>
    </row>
    <row r="1059" spans="1:42" s="562" customFormat="1" ht="12" x14ac:dyDescent="0.25">
      <c r="A1059" s="562" t="s">
        <v>2712</v>
      </c>
      <c r="B1059" s="562" t="s">
        <v>2713</v>
      </c>
      <c r="C1059" s="562">
        <v>1</v>
      </c>
      <c r="D1059" s="562" t="s">
        <v>30</v>
      </c>
      <c r="E1059" s="562" t="s">
        <v>958</v>
      </c>
      <c r="F1059" s="562" t="s">
        <v>959</v>
      </c>
      <c r="G1059" s="562" t="s">
        <v>973</v>
      </c>
      <c r="H1059" s="562" t="s">
        <v>974</v>
      </c>
      <c r="I1059" s="562" t="s">
        <v>975</v>
      </c>
      <c r="J1059" s="562" t="s">
        <v>4998</v>
      </c>
      <c r="K1059" s="562" t="s">
        <v>976</v>
      </c>
      <c r="L1059" s="562" t="s">
        <v>964</v>
      </c>
      <c r="M1059" s="562" t="s">
        <v>970</v>
      </c>
      <c r="N1059" s="562">
        <v>1</v>
      </c>
      <c r="O1059" s="562">
        <v>1</v>
      </c>
      <c r="P1059" s="562">
        <v>1</v>
      </c>
      <c r="Q1059" s="562">
        <v>1</v>
      </c>
      <c r="R1059" s="562">
        <v>1</v>
      </c>
      <c r="S1059" s="562">
        <v>1</v>
      </c>
      <c r="T1059" s="562">
        <v>0</v>
      </c>
      <c r="U1059" s="562">
        <v>0</v>
      </c>
      <c r="V1059" s="562">
        <v>0</v>
      </c>
      <c r="W1059" s="563">
        <v>1348490.09</v>
      </c>
      <c r="X1059" s="563">
        <v>0</v>
      </c>
      <c r="Y1059" s="563">
        <v>0</v>
      </c>
      <c r="Z1059" s="563">
        <v>0</v>
      </c>
      <c r="AA1059" s="563">
        <v>0</v>
      </c>
      <c r="AB1059" s="563">
        <v>0</v>
      </c>
      <c r="AC1059" s="563">
        <v>0</v>
      </c>
      <c r="AD1059" s="563"/>
      <c r="AE1059" s="563">
        <v>1348490.09</v>
      </c>
      <c r="AF1059" s="564">
        <v>45376</v>
      </c>
      <c r="AG1059" s="564">
        <v>46471</v>
      </c>
      <c r="AH1059" s="563">
        <v>1348490.09</v>
      </c>
      <c r="AI1059" s="565">
        <f t="shared" si="33"/>
        <v>1.0684931506849316</v>
      </c>
      <c r="AJ1059" s="565">
        <v>3</v>
      </c>
      <c r="AK1059" s="566">
        <v>8.7499999999999994E-2</v>
      </c>
      <c r="AL1059" s="567">
        <f t="shared" si="34"/>
        <v>1.0684931506849316</v>
      </c>
      <c r="AM1059" s="567">
        <v>3</v>
      </c>
      <c r="AN1059" s="568">
        <v>8.7499999999999994E-2</v>
      </c>
      <c r="AO1059" s="562" t="s">
        <v>977</v>
      </c>
      <c r="AP1059" s="562" t="s">
        <v>978</v>
      </c>
    </row>
    <row r="1060" spans="1:42" s="562" customFormat="1" ht="12" x14ac:dyDescent="0.25">
      <c r="A1060" s="562" t="s">
        <v>2714</v>
      </c>
      <c r="B1060" s="562" t="s">
        <v>2715</v>
      </c>
      <c r="C1060" s="562">
        <v>1</v>
      </c>
      <c r="D1060" s="562" t="s">
        <v>30</v>
      </c>
      <c r="E1060" s="562" t="s">
        <v>958</v>
      </c>
      <c r="F1060" s="562" t="s">
        <v>959</v>
      </c>
      <c r="G1060" s="562" t="s">
        <v>973</v>
      </c>
      <c r="H1060" s="562" t="s">
        <v>974</v>
      </c>
      <c r="I1060" s="562" t="s">
        <v>975</v>
      </c>
      <c r="J1060" s="562" t="s">
        <v>4998</v>
      </c>
      <c r="K1060" s="562" t="s">
        <v>976</v>
      </c>
      <c r="L1060" s="562" t="s">
        <v>964</v>
      </c>
      <c r="M1060" s="562" t="s">
        <v>970</v>
      </c>
      <c r="N1060" s="562">
        <v>1</v>
      </c>
      <c r="O1060" s="562">
        <v>1</v>
      </c>
      <c r="P1060" s="562">
        <v>1</v>
      </c>
      <c r="Q1060" s="562">
        <v>1</v>
      </c>
      <c r="R1060" s="562">
        <v>1</v>
      </c>
      <c r="S1060" s="562">
        <v>1</v>
      </c>
      <c r="T1060" s="562">
        <v>0</v>
      </c>
      <c r="U1060" s="562">
        <v>0</v>
      </c>
      <c r="V1060" s="562">
        <v>0</v>
      </c>
      <c r="W1060" s="563">
        <v>1525758.55</v>
      </c>
      <c r="X1060" s="563">
        <v>0</v>
      </c>
      <c r="Y1060" s="563">
        <v>0</v>
      </c>
      <c r="Z1060" s="563">
        <v>0</v>
      </c>
      <c r="AA1060" s="563">
        <v>0</v>
      </c>
      <c r="AB1060" s="563">
        <v>0</v>
      </c>
      <c r="AC1060" s="563">
        <v>0</v>
      </c>
      <c r="AD1060" s="563"/>
      <c r="AE1060" s="563">
        <v>1525758.55</v>
      </c>
      <c r="AF1060" s="564">
        <v>45376</v>
      </c>
      <c r="AG1060" s="564">
        <v>46471</v>
      </c>
      <c r="AH1060" s="563">
        <v>1525758.55</v>
      </c>
      <c r="AI1060" s="565">
        <f t="shared" si="33"/>
        <v>1.0684931506849316</v>
      </c>
      <c r="AJ1060" s="565">
        <v>3</v>
      </c>
      <c r="AK1060" s="566">
        <v>8.7499999999999994E-2</v>
      </c>
      <c r="AL1060" s="567">
        <f t="shared" si="34"/>
        <v>1.0684931506849316</v>
      </c>
      <c r="AM1060" s="567">
        <v>3</v>
      </c>
      <c r="AN1060" s="568">
        <v>8.7499999999999994E-2</v>
      </c>
      <c r="AO1060" s="562" t="s">
        <v>977</v>
      </c>
      <c r="AP1060" s="562" t="s">
        <v>978</v>
      </c>
    </row>
    <row r="1061" spans="1:42" s="562" customFormat="1" ht="12" x14ac:dyDescent="0.25">
      <c r="A1061" s="562" t="s">
        <v>2716</v>
      </c>
      <c r="B1061" s="562" t="s">
        <v>2717</v>
      </c>
      <c r="C1061" s="562">
        <v>1</v>
      </c>
      <c r="D1061" s="562" t="s">
        <v>30</v>
      </c>
      <c r="E1061" s="562" t="s">
        <v>958</v>
      </c>
      <c r="F1061" s="562" t="s">
        <v>959</v>
      </c>
      <c r="G1061" s="562" t="s">
        <v>973</v>
      </c>
      <c r="H1061" s="562" t="s">
        <v>974</v>
      </c>
      <c r="I1061" s="562" t="s">
        <v>975</v>
      </c>
      <c r="J1061" s="562" t="s">
        <v>4998</v>
      </c>
      <c r="K1061" s="562" t="s">
        <v>976</v>
      </c>
      <c r="L1061" s="562" t="s">
        <v>964</v>
      </c>
      <c r="M1061" s="562" t="s">
        <v>970</v>
      </c>
      <c r="N1061" s="562">
        <v>1</v>
      </c>
      <c r="O1061" s="562">
        <v>1</v>
      </c>
      <c r="P1061" s="562">
        <v>1</v>
      </c>
      <c r="Q1061" s="562">
        <v>1</v>
      </c>
      <c r="R1061" s="562">
        <v>1</v>
      </c>
      <c r="S1061" s="562">
        <v>1</v>
      </c>
      <c r="T1061" s="562">
        <v>0</v>
      </c>
      <c r="U1061" s="562">
        <v>0</v>
      </c>
      <c r="V1061" s="562">
        <v>0</v>
      </c>
      <c r="W1061" s="563">
        <v>1531193.9</v>
      </c>
      <c r="X1061" s="563">
        <v>0</v>
      </c>
      <c r="Y1061" s="563">
        <v>0</v>
      </c>
      <c r="Z1061" s="563">
        <v>0</v>
      </c>
      <c r="AA1061" s="563">
        <v>0</v>
      </c>
      <c r="AB1061" s="563">
        <v>0</v>
      </c>
      <c r="AC1061" s="563">
        <v>0</v>
      </c>
      <c r="AD1061" s="563"/>
      <c r="AE1061" s="563">
        <v>1531193.9</v>
      </c>
      <c r="AF1061" s="564">
        <v>45376</v>
      </c>
      <c r="AG1061" s="564">
        <v>46471</v>
      </c>
      <c r="AH1061" s="563">
        <v>1531193.9</v>
      </c>
      <c r="AI1061" s="565">
        <f t="shared" si="33"/>
        <v>1.0684931506849316</v>
      </c>
      <c r="AJ1061" s="565">
        <v>3</v>
      </c>
      <c r="AK1061" s="566">
        <v>8.7499999999999994E-2</v>
      </c>
      <c r="AL1061" s="567">
        <f t="shared" si="34"/>
        <v>1.0684931506849316</v>
      </c>
      <c r="AM1061" s="567">
        <v>3</v>
      </c>
      <c r="AN1061" s="568">
        <v>8.7499999999999994E-2</v>
      </c>
      <c r="AO1061" s="562" t="s">
        <v>977</v>
      </c>
      <c r="AP1061" s="562" t="s">
        <v>978</v>
      </c>
    </row>
    <row r="1062" spans="1:42" s="562" customFormat="1" ht="12" x14ac:dyDescent="0.25">
      <c r="A1062" s="562" t="s">
        <v>2718</v>
      </c>
      <c r="B1062" s="562" t="s">
        <v>2719</v>
      </c>
      <c r="C1062" s="562">
        <v>1</v>
      </c>
      <c r="D1062" s="562" t="s">
        <v>30</v>
      </c>
      <c r="E1062" s="562" t="s">
        <v>958</v>
      </c>
      <c r="F1062" s="562" t="s">
        <v>959</v>
      </c>
      <c r="G1062" s="562" t="s">
        <v>1659</v>
      </c>
      <c r="H1062" s="562" t="s">
        <v>1660</v>
      </c>
      <c r="I1062" s="562" t="s">
        <v>1661</v>
      </c>
      <c r="J1062" s="562" t="s">
        <v>1662</v>
      </c>
      <c r="K1062" s="562" t="s">
        <v>1663</v>
      </c>
      <c r="L1062" s="562" t="s">
        <v>964</v>
      </c>
      <c r="M1062" s="562" t="s">
        <v>970</v>
      </c>
      <c r="N1062" s="562">
        <v>1</v>
      </c>
      <c r="O1062" s="562">
        <v>1</v>
      </c>
      <c r="P1062" s="562">
        <v>1</v>
      </c>
      <c r="Q1062" s="562">
        <v>0</v>
      </c>
      <c r="R1062" s="562">
        <v>0</v>
      </c>
      <c r="S1062" s="562">
        <v>1</v>
      </c>
      <c r="T1062" s="562">
        <v>1</v>
      </c>
      <c r="U1062" s="562">
        <v>1</v>
      </c>
      <c r="V1062" s="562">
        <v>0</v>
      </c>
      <c r="W1062" s="563">
        <v>150000000</v>
      </c>
      <c r="X1062" s="563">
        <v>0</v>
      </c>
      <c r="Y1062" s="563">
        <v>0</v>
      </c>
      <c r="Z1062" s="563">
        <v>0</v>
      </c>
      <c r="AA1062" s="563">
        <v>0</v>
      </c>
      <c r="AB1062" s="563">
        <v>0</v>
      </c>
      <c r="AC1062" s="563">
        <v>0</v>
      </c>
      <c r="AD1062" s="563"/>
      <c r="AE1062" s="563">
        <v>150000000</v>
      </c>
      <c r="AF1062" s="564">
        <v>45370</v>
      </c>
      <c r="AG1062" s="564">
        <v>47196</v>
      </c>
      <c r="AH1062" s="563">
        <v>150000000</v>
      </c>
      <c r="AI1062" s="565">
        <f t="shared" si="33"/>
        <v>3.0547945205479454</v>
      </c>
      <c r="AJ1062" s="565">
        <v>5.0027397260274</v>
      </c>
      <c r="AK1062" s="566">
        <v>9.2499999999999999E-2</v>
      </c>
      <c r="AL1062" s="567">
        <f t="shared" si="34"/>
        <v>3.0547945205479454</v>
      </c>
      <c r="AM1062" s="567">
        <v>5.0027397260274</v>
      </c>
      <c r="AN1062" s="568">
        <v>9.2499999999999999E-2</v>
      </c>
      <c r="AO1062" s="562" t="s">
        <v>977</v>
      </c>
      <c r="AP1062" s="562" t="s">
        <v>978</v>
      </c>
    </row>
    <row r="1063" spans="1:42" s="562" customFormat="1" ht="12" x14ac:dyDescent="0.25">
      <c r="A1063" s="562" t="s">
        <v>2720</v>
      </c>
      <c r="B1063" s="562" t="s">
        <v>2721</v>
      </c>
      <c r="C1063" s="562">
        <v>1</v>
      </c>
      <c r="D1063" s="562" t="s">
        <v>30</v>
      </c>
      <c r="E1063" s="562" t="s">
        <v>958</v>
      </c>
      <c r="F1063" s="562" t="s">
        <v>959</v>
      </c>
      <c r="G1063" s="562" t="s">
        <v>973</v>
      </c>
      <c r="H1063" s="562" t="s">
        <v>974</v>
      </c>
      <c r="I1063" s="562" t="s">
        <v>975</v>
      </c>
      <c r="J1063" s="562" t="s">
        <v>4998</v>
      </c>
      <c r="K1063" s="562" t="s">
        <v>976</v>
      </c>
      <c r="L1063" s="562" t="s">
        <v>964</v>
      </c>
      <c r="M1063" s="562" t="s">
        <v>970</v>
      </c>
      <c r="N1063" s="562">
        <v>1</v>
      </c>
      <c r="O1063" s="562">
        <v>1</v>
      </c>
      <c r="P1063" s="562">
        <v>1</v>
      </c>
      <c r="Q1063" s="562">
        <v>1</v>
      </c>
      <c r="R1063" s="562">
        <v>1</v>
      </c>
      <c r="S1063" s="562">
        <v>1</v>
      </c>
      <c r="T1063" s="562">
        <v>0</v>
      </c>
      <c r="U1063" s="562">
        <v>0</v>
      </c>
      <c r="V1063" s="562">
        <v>0</v>
      </c>
      <c r="W1063" s="563">
        <v>4868934.91</v>
      </c>
      <c r="X1063" s="563">
        <v>0</v>
      </c>
      <c r="Y1063" s="563">
        <v>0</v>
      </c>
      <c r="Z1063" s="563">
        <v>0</v>
      </c>
      <c r="AA1063" s="563">
        <v>0</v>
      </c>
      <c r="AB1063" s="563">
        <v>0</v>
      </c>
      <c r="AC1063" s="563">
        <v>0</v>
      </c>
      <c r="AD1063" s="563"/>
      <c r="AE1063" s="563">
        <v>4868934.91</v>
      </c>
      <c r="AF1063" s="564">
        <v>45376</v>
      </c>
      <c r="AG1063" s="564">
        <v>46471</v>
      </c>
      <c r="AH1063" s="563">
        <v>4868934.91</v>
      </c>
      <c r="AI1063" s="565">
        <f t="shared" si="33"/>
        <v>1.0684931506849316</v>
      </c>
      <c r="AJ1063" s="565">
        <v>3</v>
      </c>
      <c r="AK1063" s="566">
        <v>8.7499999999999994E-2</v>
      </c>
      <c r="AL1063" s="567">
        <f t="shared" si="34"/>
        <v>1.0684931506849316</v>
      </c>
      <c r="AM1063" s="567">
        <v>3</v>
      </c>
      <c r="AN1063" s="568">
        <v>8.7499999999999994E-2</v>
      </c>
      <c r="AO1063" s="562" t="s">
        <v>977</v>
      </c>
      <c r="AP1063" s="562" t="s">
        <v>978</v>
      </c>
    </row>
    <row r="1064" spans="1:42" s="562" customFormat="1" ht="12" x14ac:dyDescent="0.25">
      <c r="A1064" s="562" t="s">
        <v>2722</v>
      </c>
      <c r="B1064" s="562" t="s">
        <v>2723</v>
      </c>
      <c r="C1064" s="562">
        <v>1</v>
      </c>
      <c r="D1064" s="562" t="s">
        <v>30</v>
      </c>
      <c r="E1064" s="562" t="s">
        <v>958</v>
      </c>
      <c r="F1064" s="562" t="s">
        <v>959</v>
      </c>
      <c r="G1064" s="562" t="s">
        <v>156</v>
      </c>
      <c r="H1064" s="562" t="s">
        <v>1660</v>
      </c>
      <c r="I1064" s="562" t="s">
        <v>962</v>
      </c>
      <c r="J1064" s="562" t="s">
        <v>1662</v>
      </c>
      <c r="K1064" s="562" t="s">
        <v>156</v>
      </c>
      <c r="L1064" s="562" t="s">
        <v>964</v>
      </c>
      <c r="M1064" s="562" t="s">
        <v>970</v>
      </c>
      <c r="N1064" s="562">
        <v>1</v>
      </c>
      <c r="O1064" s="562">
        <v>1</v>
      </c>
      <c r="P1064" s="562">
        <v>1</v>
      </c>
      <c r="Q1064" s="562">
        <v>0</v>
      </c>
      <c r="R1064" s="562">
        <v>1</v>
      </c>
      <c r="S1064" s="562">
        <v>1</v>
      </c>
      <c r="T1064" s="562">
        <v>1</v>
      </c>
      <c r="U1064" s="562">
        <v>0</v>
      </c>
      <c r="V1064" s="562">
        <v>0</v>
      </c>
      <c r="W1064" s="563">
        <v>150000000</v>
      </c>
      <c r="X1064" s="563">
        <v>0</v>
      </c>
      <c r="Y1064" s="563">
        <v>0</v>
      </c>
      <c r="Z1064" s="563">
        <v>0</v>
      </c>
      <c r="AA1064" s="563">
        <v>0</v>
      </c>
      <c r="AB1064" s="563">
        <v>0</v>
      </c>
      <c r="AC1064" s="563">
        <v>0</v>
      </c>
      <c r="AD1064" s="563"/>
      <c r="AE1064" s="563">
        <v>150000000</v>
      </c>
      <c r="AF1064" s="564">
        <v>45376</v>
      </c>
      <c r="AG1064" s="564">
        <v>46471</v>
      </c>
      <c r="AH1064" s="563">
        <v>150000000</v>
      </c>
      <c r="AI1064" s="565">
        <f t="shared" si="33"/>
        <v>1.0684931506849316</v>
      </c>
      <c r="AJ1064" s="565">
        <v>3</v>
      </c>
      <c r="AK1064" s="566">
        <v>8.7499999999999994E-2</v>
      </c>
      <c r="AL1064" s="567">
        <f t="shared" si="34"/>
        <v>1.0684931506849316</v>
      </c>
      <c r="AM1064" s="567">
        <v>3</v>
      </c>
      <c r="AN1064" s="568">
        <v>8.7499999999999994E-2</v>
      </c>
      <c r="AO1064" s="562" t="s">
        <v>977</v>
      </c>
      <c r="AP1064" s="562" t="s">
        <v>978</v>
      </c>
    </row>
    <row r="1065" spans="1:42" s="562" customFormat="1" ht="12" x14ac:dyDescent="0.25">
      <c r="A1065" s="562" t="s">
        <v>2724</v>
      </c>
      <c r="B1065" s="562" t="s">
        <v>2725</v>
      </c>
      <c r="C1065" s="562">
        <v>1</v>
      </c>
      <c r="D1065" s="562" t="s">
        <v>30</v>
      </c>
      <c r="E1065" s="562" t="s">
        <v>958</v>
      </c>
      <c r="F1065" s="562" t="s">
        <v>959</v>
      </c>
      <c r="G1065" s="562" t="s">
        <v>156</v>
      </c>
      <c r="H1065" s="562" t="s">
        <v>1660</v>
      </c>
      <c r="I1065" s="562" t="s">
        <v>962</v>
      </c>
      <c r="J1065" s="562" t="s">
        <v>1662</v>
      </c>
      <c r="K1065" s="562" t="s">
        <v>156</v>
      </c>
      <c r="L1065" s="562" t="s">
        <v>964</v>
      </c>
      <c r="M1065" s="562" t="s">
        <v>970</v>
      </c>
      <c r="N1065" s="562">
        <v>1</v>
      </c>
      <c r="O1065" s="562">
        <v>1</v>
      </c>
      <c r="P1065" s="562">
        <v>1</v>
      </c>
      <c r="Q1065" s="562">
        <v>0</v>
      </c>
      <c r="R1065" s="562">
        <v>1</v>
      </c>
      <c r="S1065" s="562">
        <v>1</v>
      </c>
      <c r="T1065" s="562">
        <v>1</v>
      </c>
      <c r="U1065" s="562">
        <v>0</v>
      </c>
      <c r="V1065" s="562">
        <v>0</v>
      </c>
      <c r="W1065" s="563">
        <v>200000000</v>
      </c>
      <c r="X1065" s="563">
        <v>0</v>
      </c>
      <c r="Y1065" s="563">
        <v>0</v>
      </c>
      <c r="Z1065" s="563">
        <v>0</v>
      </c>
      <c r="AA1065" s="563">
        <v>0</v>
      </c>
      <c r="AB1065" s="563">
        <v>0</v>
      </c>
      <c r="AC1065" s="563">
        <v>0</v>
      </c>
      <c r="AD1065" s="563"/>
      <c r="AE1065" s="563">
        <v>200000000</v>
      </c>
      <c r="AF1065" s="564">
        <v>45370</v>
      </c>
      <c r="AG1065" s="564">
        <v>47196</v>
      </c>
      <c r="AH1065" s="563">
        <v>200000000</v>
      </c>
      <c r="AI1065" s="565">
        <f t="shared" si="33"/>
        <v>3.0547945205479454</v>
      </c>
      <c r="AJ1065" s="565">
        <v>5.0027397260274</v>
      </c>
      <c r="AK1065" s="566">
        <v>9.2499999999999999E-2</v>
      </c>
      <c r="AL1065" s="567">
        <f t="shared" si="34"/>
        <v>3.0547945205479454</v>
      </c>
      <c r="AM1065" s="567">
        <v>5.0027397260274</v>
      </c>
      <c r="AN1065" s="568">
        <v>9.2499999999999999E-2</v>
      </c>
      <c r="AO1065" s="562" t="s">
        <v>977</v>
      </c>
      <c r="AP1065" s="562" t="s">
        <v>978</v>
      </c>
    </row>
    <row r="1066" spans="1:42" s="562" customFormat="1" ht="12" x14ac:dyDescent="0.25">
      <c r="A1066" s="562" t="s">
        <v>2726</v>
      </c>
      <c r="B1066" s="562" t="s">
        <v>2727</v>
      </c>
      <c r="C1066" s="562">
        <v>1</v>
      </c>
      <c r="D1066" s="562" t="s">
        <v>30</v>
      </c>
      <c r="E1066" s="562" t="s">
        <v>958</v>
      </c>
      <c r="F1066" s="562" t="s">
        <v>959</v>
      </c>
      <c r="G1066" s="562" t="s">
        <v>2268</v>
      </c>
      <c r="H1066" s="562" t="s">
        <v>1660</v>
      </c>
      <c r="I1066" s="562" t="s">
        <v>962</v>
      </c>
      <c r="J1066" s="562" t="s">
        <v>1662</v>
      </c>
      <c r="K1066" s="562" t="s">
        <v>2268</v>
      </c>
      <c r="L1066" s="562" t="s">
        <v>964</v>
      </c>
      <c r="M1066" s="562" t="s">
        <v>970</v>
      </c>
      <c r="N1066" s="562">
        <v>1</v>
      </c>
      <c r="O1066" s="562">
        <v>1</v>
      </c>
      <c r="P1066" s="562">
        <v>1</v>
      </c>
      <c r="Q1066" s="562">
        <v>0</v>
      </c>
      <c r="R1066" s="562">
        <v>1</v>
      </c>
      <c r="S1066" s="562">
        <v>1</v>
      </c>
      <c r="T1066" s="562">
        <v>1</v>
      </c>
      <c r="U1066" s="562">
        <v>0</v>
      </c>
      <c r="V1066" s="562">
        <v>0</v>
      </c>
      <c r="W1066" s="563">
        <v>85039273.040000007</v>
      </c>
      <c r="X1066" s="563">
        <v>0</v>
      </c>
      <c r="Y1066" s="563">
        <v>0</v>
      </c>
      <c r="Z1066" s="563">
        <v>0</v>
      </c>
      <c r="AA1066" s="563">
        <v>0</v>
      </c>
      <c r="AB1066" s="563">
        <v>0</v>
      </c>
      <c r="AC1066" s="563">
        <v>0</v>
      </c>
      <c r="AD1066" s="563"/>
      <c r="AE1066" s="563">
        <v>85039273.040000007</v>
      </c>
      <c r="AF1066" s="564">
        <v>45387</v>
      </c>
      <c r="AG1066" s="564">
        <v>46482</v>
      </c>
      <c r="AH1066" s="563">
        <v>85039273.040000007</v>
      </c>
      <c r="AI1066" s="565">
        <f t="shared" si="33"/>
        <v>1.0986301369863014</v>
      </c>
      <c r="AJ1066" s="565">
        <v>3</v>
      </c>
      <c r="AK1066" s="566">
        <v>8.7499999999999994E-2</v>
      </c>
      <c r="AL1066" s="567">
        <f t="shared" si="34"/>
        <v>1.0986301369863014</v>
      </c>
      <c r="AM1066" s="567">
        <v>3</v>
      </c>
      <c r="AN1066" s="568">
        <v>8.7499999999999994E-2</v>
      </c>
      <c r="AO1066" s="562" t="s">
        <v>977</v>
      </c>
      <c r="AP1066" s="562" t="s">
        <v>978</v>
      </c>
    </row>
    <row r="1067" spans="1:42" s="562" customFormat="1" ht="12" x14ac:dyDescent="0.25">
      <c r="A1067" s="562" t="s">
        <v>2728</v>
      </c>
      <c r="B1067" s="562" t="s">
        <v>2729</v>
      </c>
      <c r="C1067" s="562">
        <v>1</v>
      </c>
      <c r="D1067" s="562" t="s">
        <v>30</v>
      </c>
      <c r="E1067" s="562" t="s">
        <v>958</v>
      </c>
      <c r="F1067" s="562" t="s">
        <v>959</v>
      </c>
      <c r="G1067" s="562" t="s">
        <v>2268</v>
      </c>
      <c r="H1067" s="562" t="s">
        <v>1660</v>
      </c>
      <c r="I1067" s="562" t="s">
        <v>962</v>
      </c>
      <c r="J1067" s="562" t="s">
        <v>1662</v>
      </c>
      <c r="K1067" s="562" t="s">
        <v>2268</v>
      </c>
      <c r="L1067" s="562" t="s">
        <v>964</v>
      </c>
      <c r="M1067" s="562" t="s">
        <v>970</v>
      </c>
      <c r="N1067" s="562">
        <v>1</v>
      </c>
      <c r="O1067" s="562">
        <v>1</v>
      </c>
      <c r="P1067" s="562">
        <v>1</v>
      </c>
      <c r="Q1067" s="562">
        <v>0</v>
      </c>
      <c r="R1067" s="562">
        <v>1</v>
      </c>
      <c r="S1067" s="562">
        <v>1</v>
      </c>
      <c r="T1067" s="562">
        <v>1</v>
      </c>
      <c r="U1067" s="562">
        <v>0</v>
      </c>
      <c r="V1067" s="562">
        <v>0</v>
      </c>
      <c r="W1067" s="563">
        <v>85039273.040000007</v>
      </c>
      <c r="X1067" s="563">
        <v>0</v>
      </c>
      <c r="Y1067" s="563">
        <v>0</v>
      </c>
      <c r="Z1067" s="563">
        <v>0</v>
      </c>
      <c r="AA1067" s="563">
        <v>0</v>
      </c>
      <c r="AB1067" s="563">
        <v>0</v>
      </c>
      <c r="AC1067" s="563">
        <v>0</v>
      </c>
      <c r="AD1067" s="563"/>
      <c r="AE1067" s="563">
        <v>85039273.040000007</v>
      </c>
      <c r="AF1067" s="564">
        <v>45387</v>
      </c>
      <c r="AG1067" s="564">
        <v>46482</v>
      </c>
      <c r="AH1067" s="563">
        <v>85039273.040000007</v>
      </c>
      <c r="AI1067" s="565">
        <f t="shared" si="33"/>
        <v>1.0986301369863014</v>
      </c>
      <c r="AJ1067" s="565">
        <v>3</v>
      </c>
      <c r="AK1067" s="566">
        <v>8.7499999999999994E-2</v>
      </c>
      <c r="AL1067" s="567">
        <f t="shared" si="34"/>
        <v>1.0986301369863014</v>
      </c>
      <c r="AM1067" s="567">
        <v>3</v>
      </c>
      <c r="AN1067" s="568">
        <v>8.7499999999999994E-2</v>
      </c>
      <c r="AO1067" s="562" t="s">
        <v>977</v>
      </c>
      <c r="AP1067" s="562" t="s">
        <v>978</v>
      </c>
    </row>
    <row r="1068" spans="1:42" s="562" customFormat="1" ht="12" x14ac:dyDescent="0.25">
      <c r="A1068" s="562" t="s">
        <v>2730</v>
      </c>
      <c r="B1068" s="562" t="s">
        <v>2731</v>
      </c>
      <c r="C1068" s="562">
        <v>1</v>
      </c>
      <c r="D1068" s="562" t="s">
        <v>30</v>
      </c>
      <c r="E1068" s="562" t="s">
        <v>958</v>
      </c>
      <c r="F1068" s="562" t="s">
        <v>959</v>
      </c>
      <c r="G1068" s="562" t="s">
        <v>2268</v>
      </c>
      <c r="H1068" s="562" t="s">
        <v>1660</v>
      </c>
      <c r="I1068" s="562" t="s">
        <v>962</v>
      </c>
      <c r="J1068" s="562" t="s">
        <v>1662</v>
      </c>
      <c r="K1068" s="562" t="s">
        <v>2268</v>
      </c>
      <c r="L1068" s="562" t="s">
        <v>964</v>
      </c>
      <c r="M1068" s="562" t="s">
        <v>970</v>
      </c>
      <c r="N1068" s="562">
        <v>1</v>
      </c>
      <c r="O1068" s="562">
        <v>1</v>
      </c>
      <c r="P1068" s="562">
        <v>1</v>
      </c>
      <c r="Q1068" s="562">
        <v>0</v>
      </c>
      <c r="R1068" s="562">
        <v>1</v>
      </c>
      <c r="S1068" s="562">
        <v>1</v>
      </c>
      <c r="T1068" s="562">
        <v>1</v>
      </c>
      <c r="U1068" s="562">
        <v>0</v>
      </c>
      <c r="V1068" s="562">
        <v>0</v>
      </c>
      <c r="W1068" s="563">
        <v>40000000</v>
      </c>
      <c r="X1068" s="563">
        <v>0</v>
      </c>
      <c r="Y1068" s="563">
        <v>0</v>
      </c>
      <c r="Z1068" s="563">
        <v>0</v>
      </c>
      <c r="AA1068" s="563">
        <v>0</v>
      </c>
      <c r="AB1068" s="563">
        <v>0</v>
      </c>
      <c r="AC1068" s="563">
        <v>0</v>
      </c>
      <c r="AD1068" s="563"/>
      <c r="AE1068" s="563">
        <v>40000000</v>
      </c>
      <c r="AF1068" s="564">
        <v>45387</v>
      </c>
      <c r="AG1068" s="564">
        <v>46482</v>
      </c>
      <c r="AH1068" s="563">
        <v>40000000</v>
      </c>
      <c r="AI1068" s="565">
        <f t="shared" si="33"/>
        <v>1.0986301369863014</v>
      </c>
      <c r="AJ1068" s="565">
        <v>3</v>
      </c>
      <c r="AK1068" s="566">
        <v>8.7499999999999994E-2</v>
      </c>
      <c r="AL1068" s="567">
        <f t="shared" si="34"/>
        <v>1.0986301369863014</v>
      </c>
      <c r="AM1068" s="567">
        <v>3</v>
      </c>
      <c r="AN1068" s="568">
        <v>8.7499999999999994E-2</v>
      </c>
      <c r="AO1068" s="562" t="s">
        <v>977</v>
      </c>
      <c r="AP1068" s="562" t="s">
        <v>978</v>
      </c>
    </row>
    <row r="1069" spans="1:42" s="562" customFormat="1" ht="12" x14ac:dyDescent="0.25">
      <c r="A1069" s="562" t="s">
        <v>2732</v>
      </c>
      <c r="B1069" s="562" t="s">
        <v>2733</v>
      </c>
      <c r="C1069" s="562">
        <v>1</v>
      </c>
      <c r="D1069" s="562" t="s">
        <v>30</v>
      </c>
      <c r="E1069" s="562" t="s">
        <v>958</v>
      </c>
      <c r="F1069" s="562" t="s">
        <v>959</v>
      </c>
      <c r="G1069" s="562" t="s">
        <v>1784</v>
      </c>
      <c r="H1069" s="562" t="s">
        <v>1660</v>
      </c>
      <c r="I1069" s="562" t="s">
        <v>1661</v>
      </c>
      <c r="J1069" s="562" t="s">
        <v>1662</v>
      </c>
      <c r="K1069" s="562" t="s">
        <v>1784</v>
      </c>
      <c r="L1069" s="562" t="s">
        <v>964</v>
      </c>
      <c r="M1069" s="562" t="s">
        <v>970</v>
      </c>
      <c r="N1069" s="562">
        <v>1</v>
      </c>
      <c r="O1069" s="562">
        <v>1</v>
      </c>
      <c r="P1069" s="562">
        <v>1</v>
      </c>
      <c r="Q1069" s="562">
        <v>0</v>
      </c>
      <c r="R1069" s="562">
        <v>0</v>
      </c>
      <c r="S1069" s="562">
        <v>1</v>
      </c>
      <c r="T1069" s="562">
        <v>1</v>
      </c>
      <c r="U1069" s="562">
        <v>1</v>
      </c>
      <c r="V1069" s="562">
        <v>0</v>
      </c>
      <c r="W1069" s="563">
        <v>19445990.18</v>
      </c>
      <c r="X1069" s="563">
        <v>0</v>
      </c>
      <c r="Y1069" s="563">
        <v>0</v>
      </c>
      <c r="Z1069" s="563">
        <v>0</v>
      </c>
      <c r="AA1069" s="563">
        <v>0</v>
      </c>
      <c r="AB1069" s="563">
        <v>0</v>
      </c>
      <c r="AC1069" s="563">
        <v>0</v>
      </c>
      <c r="AD1069" s="563"/>
      <c r="AE1069" s="563">
        <v>19445990.18</v>
      </c>
      <c r="AF1069" s="564">
        <v>45387</v>
      </c>
      <c r="AG1069" s="564">
        <v>46482</v>
      </c>
      <c r="AH1069" s="563">
        <v>19445990.18</v>
      </c>
      <c r="AI1069" s="565">
        <f t="shared" si="33"/>
        <v>1.0986301369863014</v>
      </c>
      <c r="AJ1069" s="565">
        <v>3</v>
      </c>
      <c r="AK1069" s="566">
        <v>8.7499999999999994E-2</v>
      </c>
      <c r="AL1069" s="567">
        <f t="shared" si="34"/>
        <v>1.0986301369863014</v>
      </c>
      <c r="AM1069" s="567">
        <v>3</v>
      </c>
      <c r="AN1069" s="568">
        <v>8.7499999999999994E-2</v>
      </c>
      <c r="AO1069" s="562" t="s">
        <v>977</v>
      </c>
      <c r="AP1069" s="562" t="s">
        <v>978</v>
      </c>
    </row>
    <row r="1070" spans="1:42" s="562" customFormat="1" ht="12" x14ac:dyDescent="0.25">
      <c r="A1070" s="562" t="s">
        <v>2734</v>
      </c>
      <c r="B1070" s="562" t="s">
        <v>2735</v>
      </c>
      <c r="C1070" s="562">
        <v>1</v>
      </c>
      <c r="D1070" s="562" t="s">
        <v>30</v>
      </c>
      <c r="E1070" s="562" t="s">
        <v>958</v>
      </c>
      <c r="F1070" s="562" t="s">
        <v>959</v>
      </c>
      <c r="G1070" s="562" t="s">
        <v>1784</v>
      </c>
      <c r="H1070" s="562" t="s">
        <v>1660</v>
      </c>
      <c r="I1070" s="562" t="s">
        <v>1661</v>
      </c>
      <c r="J1070" s="562" t="s">
        <v>1662</v>
      </c>
      <c r="K1070" s="562" t="s">
        <v>1784</v>
      </c>
      <c r="L1070" s="562" t="s">
        <v>964</v>
      </c>
      <c r="M1070" s="562" t="s">
        <v>970</v>
      </c>
      <c r="N1070" s="562">
        <v>1</v>
      </c>
      <c r="O1070" s="562">
        <v>1</v>
      </c>
      <c r="P1070" s="562">
        <v>1</v>
      </c>
      <c r="Q1070" s="562">
        <v>0</v>
      </c>
      <c r="R1070" s="562">
        <v>0</v>
      </c>
      <c r="S1070" s="562">
        <v>1</v>
      </c>
      <c r="T1070" s="562">
        <v>1</v>
      </c>
      <c r="U1070" s="562">
        <v>1</v>
      </c>
      <c r="V1070" s="562">
        <v>0</v>
      </c>
      <c r="W1070" s="563">
        <v>23344400.16</v>
      </c>
      <c r="X1070" s="563">
        <v>0</v>
      </c>
      <c r="Y1070" s="563">
        <v>0</v>
      </c>
      <c r="Z1070" s="563">
        <v>0</v>
      </c>
      <c r="AA1070" s="563">
        <v>0</v>
      </c>
      <c r="AB1070" s="563">
        <v>0</v>
      </c>
      <c r="AC1070" s="563">
        <v>0</v>
      </c>
      <c r="AD1070" s="563"/>
      <c r="AE1070" s="563">
        <v>23344400.16</v>
      </c>
      <c r="AF1070" s="564">
        <v>45376</v>
      </c>
      <c r="AG1070" s="564">
        <v>46471</v>
      </c>
      <c r="AH1070" s="563">
        <v>23344400.16</v>
      </c>
      <c r="AI1070" s="565">
        <f t="shared" si="33"/>
        <v>1.0684931506849316</v>
      </c>
      <c r="AJ1070" s="565">
        <v>3</v>
      </c>
      <c r="AK1070" s="566">
        <v>8.7499999999999994E-2</v>
      </c>
      <c r="AL1070" s="567">
        <f t="shared" si="34"/>
        <v>1.0684931506849316</v>
      </c>
      <c r="AM1070" s="567">
        <v>3</v>
      </c>
      <c r="AN1070" s="568">
        <v>8.7499999999999994E-2</v>
      </c>
      <c r="AO1070" s="562" t="s">
        <v>977</v>
      </c>
      <c r="AP1070" s="562" t="s">
        <v>978</v>
      </c>
    </row>
    <row r="1071" spans="1:42" s="562" customFormat="1" ht="12" x14ac:dyDescent="0.25">
      <c r="A1071" s="562" t="s">
        <v>2736</v>
      </c>
      <c r="B1071" s="562" t="s">
        <v>2737</v>
      </c>
      <c r="C1071" s="562">
        <v>1</v>
      </c>
      <c r="D1071" s="562" t="s">
        <v>30</v>
      </c>
      <c r="E1071" s="562" t="s">
        <v>958</v>
      </c>
      <c r="F1071" s="562" t="s">
        <v>959</v>
      </c>
      <c r="G1071" s="562" t="s">
        <v>1727</v>
      </c>
      <c r="H1071" s="562" t="s">
        <v>1660</v>
      </c>
      <c r="I1071" s="562" t="s">
        <v>1661</v>
      </c>
      <c r="J1071" s="562" t="s">
        <v>1662</v>
      </c>
      <c r="K1071" s="562" t="s">
        <v>2738</v>
      </c>
      <c r="L1071" s="562" t="s">
        <v>964</v>
      </c>
      <c r="M1071" s="562" t="s">
        <v>970</v>
      </c>
      <c r="N1071" s="562">
        <v>1</v>
      </c>
      <c r="O1071" s="562">
        <v>1</v>
      </c>
      <c r="P1071" s="562">
        <v>1</v>
      </c>
      <c r="Q1071" s="562">
        <v>0</v>
      </c>
      <c r="R1071" s="562">
        <v>0</v>
      </c>
      <c r="S1071" s="562">
        <v>1</v>
      </c>
      <c r="T1071" s="562">
        <v>1</v>
      </c>
      <c r="U1071" s="562">
        <v>1</v>
      </c>
      <c r="V1071" s="562">
        <v>0</v>
      </c>
      <c r="W1071" s="563">
        <v>3594977.23</v>
      </c>
      <c r="X1071" s="563">
        <v>0</v>
      </c>
      <c r="Y1071" s="563">
        <v>0</v>
      </c>
      <c r="Z1071" s="563">
        <v>0</v>
      </c>
      <c r="AA1071" s="563">
        <v>0</v>
      </c>
      <c r="AB1071" s="563">
        <v>0</v>
      </c>
      <c r="AC1071" s="563">
        <v>0</v>
      </c>
      <c r="AD1071" s="563"/>
      <c r="AE1071" s="563">
        <v>3594977.23</v>
      </c>
      <c r="AF1071" s="564">
        <v>45387</v>
      </c>
      <c r="AG1071" s="564">
        <v>46482</v>
      </c>
      <c r="AH1071" s="563">
        <v>3594977.23</v>
      </c>
      <c r="AI1071" s="565">
        <f t="shared" si="33"/>
        <v>1.0986301369863014</v>
      </c>
      <c r="AJ1071" s="565">
        <v>3</v>
      </c>
      <c r="AK1071" s="566">
        <v>8.7499999999999994E-2</v>
      </c>
      <c r="AL1071" s="567">
        <f t="shared" si="34"/>
        <v>1.0986301369863014</v>
      </c>
      <c r="AM1071" s="567">
        <v>3</v>
      </c>
      <c r="AN1071" s="568">
        <v>8.7499999999999994E-2</v>
      </c>
      <c r="AO1071" s="562" t="s">
        <v>977</v>
      </c>
      <c r="AP1071" s="562" t="s">
        <v>978</v>
      </c>
    </row>
    <row r="1072" spans="1:42" s="562" customFormat="1" ht="12" x14ac:dyDescent="0.25">
      <c r="A1072" s="562" t="s">
        <v>2739</v>
      </c>
      <c r="B1072" s="562" t="s">
        <v>2740</v>
      </c>
      <c r="C1072" s="562">
        <v>1</v>
      </c>
      <c r="D1072" s="562" t="s">
        <v>30</v>
      </c>
      <c r="E1072" s="562" t="s">
        <v>958</v>
      </c>
      <c r="F1072" s="562" t="s">
        <v>959</v>
      </c>
      <c r="G1072" s="562" t="s">
        <v>1727</v>
      </c>
      <c r="H1072" s="562" t="s">
        <v>1660</v>
      </c>
      <c r="I1072" s="562" t="s">
        <v>1661</v>
      </c>
      <c r="J1072" s="562" t="s">
        <v>1662</v>
      </c>
      <c r="K1072" s="562" t="s">
        <v>2741</v>
      </c>
      <c r="L1072" s="562" t="s">
        <v>964</v>
      </c>
      <c r="M1072" s="562" t="s">
        <v>970</v>
      </c>
      <c r="N1072" s="562">
        <v>1</v>
      </c>
      <c r="O1072" s="562">
        <v>1</v>
      </c>
      <c r="P1072" s="562">
        <v>1</v>
      </c>
      <c r="Q1072" s="562">
        <v>0</v>
      </c>
      <c r="R1072" s="562">
        <v>0</v>
      </c>
      <c r="S1072" s="562">
        <v>1</v>
      </c>
      <c r="T1072" s="562">
        <v>1</v>
      </c>
      <c r="U1072" s="562">
        <v>1</v>
      </c>
      <c r="V1072" s="562">
        <v>0</v>
      </c>
      <c r="W1072" s="563">
        <v>405405.5</v>
      </c>
      <c r="X1072" s="563">
        <v>0</v>
      </c>
      <c r="Y1072" s="563">
        <v>4504.5</v>
      </c>
      <c r="Z1072" s="563">
        <v>2997.87</v>
      </c>
      <c r="AA1072" s="563">
        <v>0</v>
      </c>
      <c r="AB1072" s="563">
        <v>0</v>
      </c>
      <c r="AC1072" s="563">
        <v>0</v>
      </c>
      <c r="AD1072" s="563"/>
      <c r="AE1072" s="563">
        <v>400901</v>
      </c>
      <c r="AF1072" s="564">
        <v>45397</v>
      </c>
      <c r="AG1072" s="564">
        <v>48761</v>
      </c>
      <c r="AH1072" s="563">
        <v>500000</v>
      </c>
      <c r="AI1072" s="565">
        <f t="shared" si="33"/>
        <v>7.3424657534246576</v>
      </c>
      <c r="AJ1072" s="565">
        <v>9.2164383561643799</v>
      </c>
      <c r="AK1072" s="566">
        <v>8.8700000000000001E-2</v>
      </c>
      <c r="AL1072" s="567">
        <f t="shared" si="34"/>
        <v>7.3424657534246576</v>
      </c>
      <c r="AM1072" s="567">
        <v>9.2164383561643799</v>
      </c>
      <c r="AN1072" s="568">
        <v>8.8700000000000001E-2</v>
      </c>
      <c r="AO1072" s="562" t="s">
        <v>977</v>
      </c>
      <c r="AP1072" s="562" t="s">
        <v>978</v>
      </c>
    </row>
    <row r="1073" spans="1:42" s="562" customFormat="1" ht="12" x14ac:dyDescent="0.25">
      <c r="A1073" s="562" t="s">
        <v>2742</v>
      </c>
      <c r="B1073" s="562" t="s">
        <v>2743</v>
      </c>
      <c r="C1073" s="562">
        <v>1</v>
      </c>
      <c r="D1073" s="562" t="s">
        <v>30</v>
      </c>
      <c r="E1073" s="562" t="s">
        <v>958</v>
      </c>
      <c r="F1073" s="562" t="s">
        <v>959</v>
      </c>
      <c r="G1073" s="562" t="s">
        <v>1727</v>
      </c>
      <c r="H1073" s="562" t="s">
        <v>1660</v>
      </c>
      <c r="I1073" s="562" t="s">
        <v>1661</v>
      </c>
      <c r="J1073" s="562" t="s">
        <v>1662</v>
      </c>
      <c r="K1073" s="562" t="s">
        <v>2741</v>
      </c>
      <c r="L1073" s="562" t="s">
        <v>964</v>
      </c>
      <c r="M1073" s="562" t="s">
        <v>970</v>
      </c>
      <c r="N1073" s="562">
        <v>1</v>
      </c>
      <c r="O1073" s="562">
        <v>1</v>
      </c>
      <c r="P1073" s="562">
        <v>1</v>
      </c>
      <c r="Q1073" s="562">
        <v>0</v>
      </c>
      <c r="R1073" s="562">
        <v>0</v>
      </c>
      <c r="S1073" s="562">
        <v>1</v>
      </c>
      <c r="T1073" s="562">
        <v>1</v>
      </c>
      <c r="U1073" s="562">
        <v>1</v>
      </c>
      <c r="V1073" s="562">
        <v>0</v>
      </c>
      <c r="W1073" s="563">
        <v>7773712.4699999997</v>
      </c>
      <c r="X1073" s="563">
        <v>0</v>
      </c>
      <c r="Y1073" s="563">
        <v>0</v>
      </c>
      <c r="Z1073" s="563">
        <v>0</v>
      </c>
      <c r="AA1073" s="563">
        <v>0</v>
      </c>
      <c r="AB1073" s="563">
        <v>0</v>
      </c>
      <c r="AC1073" s="563">
        <v>0</v>
      </c>
      <c r="AD1073" s="563"/>
      <c r="AE1073" s="563">
        <v>7773712.4699999997</v>
      </c>
      <c r="AF1073" s="564">
        <v>45387</v>
      </c>
      <c r="AG1073" s="564">
        <v>46482</v>
      </c>
      <c r="AH1073" s="563">
        <v>7773712.4699999997</v>
      </c>
      <c r="AI1073" s="565">
        <f t="shared" si="33"/>
        <v>1.0986301369863014</v>
      </c>
      <c r="AJ1073" s="565">
        <v>3</v>
      </c>
      <c r="AK1073" s="566">
        <v>8.7499999999999994E-2</v>
      </c>
      <c r="AL1073" s="567">
        <f t="shared" si="34"/>
        <v>1.0986301369863014</v>
      </c>
      <c r="AM1073" s="567">
        <v>3</v>
      </c>
      <c r="AN1073" s="568">
        <v>8.7499999999999994E-2</v>
      </c>
      <c r="AO1073" s="562" t="s">
        <v>977</v>
      </c>
      <c r="AP1073" s="562" t="s">
        <v>978</v>
      </c>
    </row>
    <row r="1074" spans="1:42" s="562" customFormat="1" ht="12" x14ac:dyDescent="0.25">
      <c r="A1074" s="562" t="s">
        <v>2744</v>
      </c>
      <c r="B1074" s="562" t="s">
        <v>2745</v>
      </c>
      <c r="C1074" s="562">
        <v>1</v>
      </c>
      <c r="D1074" s="562" t="s">
        <v>30</v>
      </c>
      <c r="E1074" s="562" t="s">
        <v>958</v>
      </c>
      <c r="F1074" s="562" t="s">
        <v>959</v>
      </c>
      <c r="G1074" s="562" t="s">
        <v>1659</v>
      </c>
      <c r="H1074" s="562" t="s">
        <v>1660</v>
      </c>
      <c r="I1074" s="562" t="s">
        <v>1661</v>
      </c>
      <c r="J1074" s="562" t="s">
        <v>1662</v>
      </c>
      <c r="K1074" s="562" t="s">
        <v>1663</v>
      </c>
      <c r="L1074" s="562" t="s">
        <v>964</v>
      </c>
      <c r="M1074" s="562" t="s">
        <v>970</v>
      </c>
      <c r="N1074" s="562">
        <v>1</v>
      </c>
      <c r="O1074" s="562">
        <v>1</v>
      </c>
      <c r="P1074" s="562">
        <v>1</v>
      </c>
      <c r="Q1074" s="562">
        <v>0</v>
      </c>
      <c r="R1074" s="562">
        <v>0</v>
      </c>
      <c r="S1074" s="562">
        <v>1</v>
      </c>
      <c r="T1074" s="562">
        <v>1</v>
      </c>
      <c r="U1074" s="562">
        <v>1</v>
      </c>
      <c r="V1074" s="562">
        <v>0</v>
      </c>
      <c r="W1074" s="563">
        <v>110000000</v>
      </c>
      <c r="X1074" s="563">
        <v>0</v>
      </c>
      <c r="Y1074" s="563">
        <v>0</v>
      </c>
      <c r="Z1074" s="563">
        <v>0</v>
      </c>
      <c r="AA1074" s="563">
        <v>0</v>
      </c>
      <c r="AB1074" s="563">
        <v>0</v>
      </c>
      <c r="AC1074" s="563">
        <v>0</v>
      </c>
      <c r="AD1074" s="563"/>
      <c r="AE1074" s="563">
        <v>110000000</v>
      </c>
      <c r="AF1074" s="564">
        <v>45398</v>
      </c>
      <c r="AG1074" s="564">
        <v>47224</v>
      </c>
      <c r="AH1074" s="563">
        <v>110000000</v>
      </c>
      <c r="AI1074" s="565">
        <f t="shared" si="33"/>
        <v>3.1315068493150684</v>
      </c>
      <c r="AJ1074" s="565">
        <v>5.0027397260274</v>
      </c>
      <c r="AK1074" s="566">
        <v>9.2499999999999999E-2</v>
      </c>
      <c r="AL1074" s="567">
        <f t="shared" si="34"/>
        <v>3.1315068493150684</v>
      </c>
      <c r="AM1074" s="567">
        <v>5.0027397260274</v>
      </c>
      <c r="AN1074" s="568">
        <v>9.2499999999999999E-2</v>
      </c>
      <c r="AO1074" s="562" t="s">
        <v>977</v>
      </c>
      <c r="AP1074" s="562" t="s">
        <v>978</v>
      </c>
    </row>
    <row r="1075" spans="1:42" s="562" customFormat="1" ht="12" x14ac:dyDescent="0.25">
      <c r="A1075" s="562" t="s">
        <v>2746</v>
      </c>
      <c r="B1075" s="562" t="s">
        <v>2747</v>
      </c>
      <c r="C1075" s="562">
        <v>1</v>
      </c>
      <c r="D1075" s="562" t="s">
        <v>30</v>
      </c>
      <c r="E1075" s="562" t="s">
        <v>958</v>
      </c>
      <c r="F1075" s="562" t="s">
        <v>959</v>
      </c>
      <c r="G1075" s="562" t="s">
        <v>1659</v>
      </c>
      <c r="H1075" s="562" t="s">
        <v>1660</v>
      </c>
      <c r="I1075" s="562" t="s">
        <v>1661</v>
      </c>
      <c r="J1075" s="562" t="s">
        <v>1662</v>
      </c>
      <c r="K1075" s="562" t="s">
        <v>1663</v>
      </c>
      <c r="L1075" s="562" t="s">
        <v>964</v>
      </c>
      <c r="M1075" s="562" t="s">
        <v>970</v>
      </c>
      <c r="N1075" s="562">
        <v>1</v>
      </c>
      <c r="O1075" s="562">
        <v>1</v>
      </c>
      <c r="P1075" s="562">
        <v>1</v>
      </c>
      <c r="Q1075" s="562">
        <v>0</v>
      </c>
      <c r="R1075" s="562">
        <v>0</v>
      </c>
      <c r="S1075" s="562">
        <v>1</v>
      </c>
      <c r="T1075" s="562">
        <v>1</v>
      </c>
      <c r="U1075" s="562">
        <v>1</v>
      </c>
      <c r="V1075" s="562">
        <v>0</v>
      </c>
      <c r="W1075" s="563">
        <v>200000000</v>
      </c>
      <c r="X1075" s="563">
        <v>0</v>
      </c>
      <c r="Y1075" s="563">
        <v>0</v>
      </c>
      <c r="Z1075" s="563">
        <v>0</v>
      </c>
      <c r="AA1075" s="563">
        <v>0</v>
      </c>
      <c r="AB1075" s="563">
        <v>0</v>
      </c>
      <c r="AC1075" s="563">
        <v>0</v>
      </c>
      <c r="AD1075" s="563"/>
      <c r="AE1075" s="563">
        <v>200000000</v>
      </c>
      <c r="AF1075" s="564">
        <v>45398</v>
      </c>
      <c r="AG1075" s="564">
        <v>47224</v>
      </c>
      <c r="AH1075" s="563">
        <v>200000000</v>
      </c>
      <c r="AI1075" s="565">
        <f t="shared" si="33"/>
        <v>3.1315068493150684</v>
      </c>
      <c r="AJ1075" s="565">
        <v>5.0027397260274</v>
      </c>
      <c r="AK1075" s="566">
        <v>9.2499999999999999E-2</v>
      </c>
      <c r="AL1075" s="567">
        <f t="shared" si="34"/>
        <v>3.1315068493150684</v>
      </c>
      <c r="AM1075" s="567">
        <v>5.0027397260274</v>
      </c>
      <c r="AN1075" s="568">
        <v>9.2499999999999999E-2</v>
      </c>
      <c r="AO1075" s="562" t="s">
        <v>977</v>
      </c>
      <c r="AP1075" s="562" t="s">
        <v>978</v>
      </c>
    </row>
    <row r="1076" spans="1:42" s="562" customFormat="1" ht="12" x14ac:dyDescent="0.25">
      <c r="A1076" s="562" t="s">
        <v>2748</v>
      </c>
      <c r="B1076" s="562" t="s">
        <v>2749</v>
      </c>
      <c r="C1076" s="562">
        <v>1</v>
      </c>
      <c r="D1076" s="562" t="s">
        <v>30</v>
      </c>
      <c r="E1076" s="562" t="s">
        <v>958</v>
      </c>
      <c r="F1076" s="562" t="s">
        <v>959</v>
      </c>
      <c r="G1076" s="562" t="s">
        <v>2268</v>
      </c>
      <c r="H1076" s="562" t="s">
        <v>1660</v>
      </c>
      <c r="I1076" s="562" t="s">
        <v>962</v>
      </c>
      <c r="J1076" s="562" t="s">
        <v>1662</v>
      </c>
      <c r="K1076" s="562" t="s">
        <v>2268</v>
      </c>
      <c r="L1076" s="562" t="s">
        <v>964</v>
      </c>
      <c r="M1076" s="562" t="s">
        <v>970</v>
      </c>
      <c r="N1076" s="562">
        <v>1</v>
      </c>
      <c r="O1076" s="562">
        <v>1</v>
      </c>
      <c r="P1076" s="562">
        <v>1</v>
      </c>
      <c r="Q1076" s="562">
        <v>0</v>
      </c>
      <c r="R1076" s="562">
        <v>1</v>
      </c>
      <c r="S1076" s="562">
        <v>1</v>
      </c>
      <c r="T1076" s="562">
        <v>1</v>
      </c>
      <c r="U1076" s="562">
        <v>0</v>
      </c>
      <c r="V1076" s="562">
        <v>0</v>
      </c>
      <c r="W1076" s="563">
        <v>164000000</v>
      </c>
      <c r="X1076" s="563">
        <v>0</v>
      </c>
      <c r="Y1076" s="563">
        <v>0</v>
      </c>
      <c r="Z1076" s="563">
        <v>0</v>
      </c>
      <c r="AA1076" s="563">
        <v>0</v>
      </c>
      <c r="AB1076" s="563">
        <v>0</v>
      </c>
      <c r="AC1076" s="563">
        <v>0</v>
      </c>
      <c r="AD1076" s="563"/>
      <c r="AE1076" s="563">
        <v>164000000</v>
      </c>
      <c r="AF1076" s="564">
        <v>45418</v>
      </c>
      <c r="AG1076" s="564">
        <v>46513</v>
      </c>
      <c r="AH1076" s="563">
        <v>164000000</v>
      </c>
      <c r="AI1076" s="565">
        <f t="shared" si="33"/>
        <v>1.1835616438356165</v>
      </c>
      <c r="AJ1076" s="565">
        <v>3</v>
      </c>
      <c r="AK1076" s="566">
        <v>8.7499999999999994E-2</v>
      </c>
      <c r="AL1076" s="567">
        <f t="shared" si="34"/>
        <v>1.1835616438356165</v>
      </c>
      <c r="AM1076" s="567">
        <v>3</v>
      </c>
      <c r="AN1076" s="568">
        <v>8.7499999999999994E-2</v>
      </c>
      <c r="AO1076" s="562" t="s">
        <v>977</v>
      </c>
      <c r="AP1076" s="562" t="s">
        <v>978</v>
      </c>
    </row>
    <row r="1077" spans="1:42" s="562" customFormat="1" ht="12" x14ac:dyDescent="0.25">
      <c r="A1077" s="562" t="s">
        <v>2750</v>
      </c>
      <c r="B1077" s="562" t="s">
        <v>2751</v>
      </c>
      <c r="C1077" s="562">
        <v>1</v>
      </c>
      <c r="D1077" s="562" t="s">
        <v>30</v>
      </c>
      <c r="E1077" s="562" t="s">
        <v>958</v>
      </c>
      <c r="F1077" s="562" t="s">
        <v>959</v>
      </c>
      <c r="G1077" s="562" t="s">
        <v>1659</v>
      </c>
      <c r="H1077" s="562" t="s">
        <v>1660</v>
      </c>
      <c r="I1077" s="562" t="s">
        <v>1661</v>
      </c>
      <c r="J1077" s="562" t="s">
        <v>1662</v>
      </c>
      <c r="K1077" s="562" t="s">
        <v>1663</v>
      </c>
      <c r="L1077" s="562" t="s">
        <v>964</v>
      </c>
      <c r="M1077" s="562" t="s">
        <v>970</v>
      </c>
      <c r="N1077" s="562">
        <v>1</v>
      </c>
      <c r="O1077" s="562">
        <v>1</v>
      </c>
      <c r="P1077" s="562">
        <v>1</v>
      </c>
      <c r="Q1077" s="562">
        <v>0</v>
      </c>
      <c r="R1077" s="562">
        <v>0</v>
      </c>
      <c r="S1077" s="562">
        <v>1</v>
      </c>
      <c r="T1077" s="562">
        <v>1</v>
      </c>
      <c r="U1077" s="562">
        <v>1</v>
      </c>
      <c r="V1077" s="562">
        <v>0</v>
      </c>
      <c r="W1077" s="563">
        <v>150000000</v>
      </c>
      <c r="X1077" s="563">
        <v>0</v>
      </c>
      <c r="Y1077" s="563">
        <v>0</v>
      </c>
      <c r="Z1077" s="563">
        <v>0</v>
      </c>
      <c r="AA1077" s="563">
        <v>0</v>
      </c>
      <c r="AB1077" s="563">
        <v>0</v>
      </c>
      <c r="AC1077" s="563">
        <v>0</v>
      </c>
      <c r="AD1077" s="563"/>
      <c r="AE1077" s="563">
        <v>150000000</v>
      </c>
      <c r="AF1077" s="564">
        <v>45425</v>
      </c>
      <c r="AG1077" s="564">
        <v>47251</v>
      </c>
      <c r="AH1077" s="563">
        <v>150000000</v>
      </c>
      <c r="AI1077" s="565">
        <f t="shared" si="33"/>
        <v>3.2054794520547945</v>
      </c>
      <c r="AJ1077" s="565">
        <v>5.0027397260274</v>
      </c>
      <c r="AK1077" s="566">
        <v>9.2499999999999999E-2</v>
      </c>
      <c r="AL1077" s="567">
        <f t="shared" si="34"/>
        <v>3.2054794520547945</v>
      </c>
      <c r="AM1077" s="567">
        <v>5.0027397260274</v>
      </c>
      <c r="AN1077" s="568">
        <v>9.2499999999999999E-2</v>
      </c>
      <c r="AO1077" s="562" t="s">
        <v>977</v>
      </c>
      <c r="AP1077" s="562" t="s">
        <v>978</v>
      </c>
    </row>
    <row r="1078" spans="1:42" s="562" customFormat="1" ht="12" x14ac:dyDescent="0.25">
      <c r="A1078" s="562" t="s">
        <v>2752</v>
      </c>
      <c r="B1078" s="562" t="s">
        <v>2753</v>
      </c>
      <c r="C1078" s="562">
        <v>1</v>
      </c>
      <c r="D1078" s="562" t="s">
        <v>30</v>
      </c>
      <c r="E1078" s="562" t="s">
        <v>958</v>
      </c>
      <c r="F1078" s="562" t="s">
        <v>959</v>
      </c>
      <c r="G1078" s="562" t="s">
        <v>1727</v>
      </c>
      <c r="H1078" s="562" t="s">
        <v>1660</v>
      </c>
      <c r="I1078" s="562" t="s">
        <v>1661</v>
      </c>
      <c r="J1078" s="562" t="s">
        <v>1662</v>
      </c>
      <c r="K1078" s="562" t="s">
        <v>2678</v>
      </c>
      <c r="L1078" s="562" t="s">
        <v>964</v>
      </c>
      <c r="M1078" s="562" t="s">
        <v>970</v>
      </c>
      <c r="N1078" s="562">
        <v>1</v>
      </c>
      <c r="O1078" s="562">
        <v>1</v>
      </c>
      <c r="P1078" s="562">
        <v>1</v>
      </c>
      <c r="Q1078" s="562">
        <v>0</v>
      </c>
      <c r="R1078" s="562">
        <v>0</v>
      </c>
      <c r="S1078" s="562">
        <v>1</v>
      </c>
      <c r="T1078" s="562">
        <v>1</v>
      </c>
      <c r="U1078" s="562">
        <v>1</v>
      </c>
      <c r="V1078" s="562">
        <v>0</v>
      </c>
      <c r="W1078" s="563">
        <v>1314118.33</v>
      </c>
      <c r="X1078" s="563">
        <v>0</v>
      </c>
      <c r="Y1078" s="563">
        <v>20533.099999999999</v>
      </c>
      <c r="Z1078" s="563">
        <v>9356.92</v>
      </c>
      <c r="AA1078" s="563">
        <v>0</v>
      </c>
      <c r="AB1078" s="563">
        <v>0</v>
      </c>
      <c r="AC1078" s="563">
        <v>0</v>
      </c>
      <c r="AD1078" s="563"/>
      <c r="AE1078" s="563">
        <v>1293585.23</v>
      </c>
      <c r="AF1078" s="564">
        <v>45435</v>
      </c>
      <c r="AG1078" s="564">
        <v>47991</v>
      </c>
      <c r="AH1078" s="563">
        <v>1724780.33</v>
      </c>
      <c r="AI1078" s="565">
        <f t="shared" si="33"/>
        <v>5.2328767123287667</v>
      </c>
      <c r="AJ1078" s="565">
        <v>7.0027397260274</v>
      </c>
      <c r="AK1078" s="566">
        <v>8.5444000000000006E-2</v>
      </c>
      <c r="AL1078" s="567">
        <f t="shared" si="34"/>
        <v>5.2328767123287667</v>
      </c>
      <c r="AM1078" s="567">
        <v>7.0027397260274</v>
      </c>
      <c r="AN1078" s="568">
        <v>8.5444000000000006E-2</v>
      </c>
      <c r="AO1078" s="562" t="s">
        <v>977</v>
      </c>
      <c r="AP1078" s="562" t="s">
        <v>978</v>
      </c>
    </row>
    <row r="1079" spans="1:42" s="562" customFormat="1" ht="12" x14ac:dyDescent="0.25">
      <c r="A1079" s="562" t="s">
        <v>2754</v>
      </c>
      <c r="B1079" s="562" t="s">
        <v>2755</v>
      </c>
      <c r="C1079" s="562">
        <v>1</v>
      </c>
      <c r="D1079" s="562" t="s">
        <v>30</v>
      </c>
      <c r="E1079" s="562" t="s">
        <v>958</v>
      </c>
      <c r="F1079" s="562" t="s">
        <v>959</v>
      </c>
      <c r="G1079" s="562" t="s">
        <v>1727</v>
      </c>
      <c r="H1079" s="562" t="s">
        <v>1660</v>
      </c>
      <c r="I1079" s="562" t="s">
        <v>1661</v>
      </c>
      <c r="J1079" s="562" t="s">
        <v>1662</v>
      </c>
      <c r="K1079" s="562" t="s">
        <v>2756</v>
      </c>
      <c r="L1079" s="562" t="s">
        <v>964</v>
      </c>
      <c r="M1079" s="562" t="s">
        <v>970</v>
      </c>
      <c r="N1079" s="562">
        <v>1</v>
      </c>
      <c r="O1079" s="562">
        <v>1</v>
      </c>
      <c r="P1079" s="562">
        <v>1</v>
      </c>
      <c r="Q1079" s="562">
        <v>0</v>
      </c>
      <c r="R1079" s="562">
        <v>0</v>
      </c>
      <c r="S1079" s="562">
        <v>1</v>
      </c>
      <c r="T1079" s="562">
        <v>1</v>
      </c>
      <c r="U1079" s="562">
        <v>1</v>
      </c>
      <c r="V1079" s="562">
        <v>0</v>
      </c>
      <c r="W1079" s="563">
        <v>686665.55</v>
      </c>
      <c r="X1079" s="563">
        <v>0</v>
      </c>
      <c r="Y1079" s="563">
        <v>0</v>
      </c>
      <c r="Z1079" s="563">
        <v>0</v>
      </c>
      <c r="AA1079" s="563">
        <v>0</v>
      </c>
      <c r="AB1079" s="563">
        <v>0</v>
      </c>
      <c r="AC1079" s="563">
        <v>0</v>
      </c>
      <c r="AD1079" s="563"/>
      <c r="AE1079" s="563">
        <v>686665.55</v>
      </c>
      <c r="AF1079" s="564">
        <v>45376</v>
      </c>
      <c r="AG1079" s="564">
        <v>46471</v>
      </c>
      <c r="AH1079" s="563">
        <v>686665.55</v>
      </c>
      <c r="AI1079" s="565">
        <f t="shared" si="33"/>
        <v>1.0684931506849316</v>
      </c>
      <c r="AJ1079" s="565">
        <v>3</v>
      </c>
      <c r="AK1079" s="566">
        <v>8.7499999999999994E-2</v>
      </c>
      <c r="AL1079" s="567">
        <f t="shared" si="34"/>
        <v>1.0684931506849316</v>
      </c>
      <c r="AM1079" s="567">
        <v>3</v>
      </c>
      <c r="AN1079" s="568">
        <v>8.7499999999999994E-2</v>
      </c>
      <c r="AO1079" s="562" t="s">
        <v>977</v>
      </c>
      <c r="AP1079" s="562" t="s">
        <v>978</v>
      </c>
    </row>
    <row r="1080" spans="1:42" s="562" customFormat="1" ht="12" x14ac:dyDescent="0.25">
      <c r="A1080" s="562" t="s">
        <v>2757</v>
      </c>
      <c r="B1080" s="562" t="s">
        <v>2758</v>
      </c>
      <c r="C1080" s="562">
        <v>1</v>
      </c>
      <c r="D1080" s="562" t="s">
        <v>30</v>
      </c>
      <c r="E1080" s="562" t="s">
        <v>958</v>
      </c>
      <c r="F1080" s="562" t="s">
        <v>959</v>
      </c>
      <c r="G1080" s="562" t="s">
        <v>1727</v>
      </c>
      <c r="H1080" s="562" t="s">
        <v>1660</v>
      </c>
      <c r="I1080" s="562" t="s">
        <v>1661</v>
      </c>
      <c r="J1080" s="562" t="s">
        <v>1662</v>
      </c>
      <c r="K1080" s="562" t="s">
        <v>2759</v>
      </c>
      <c r="L1080" s="562" t="s">
        <v>964</v>
      </c>
      <c r="M1080" s="562" t="s">
        <v>970</v>
      </c>
      <c r="N1080" s="562">
        <v>1</v>
      </c>
      <c r="O1080" s="562">
        <v>1</v>
      </c>
      <c r="P1080" s="562">
        <v>1</v>
      </c>
      <c r="Q1080" s="562">
        <v>0</v>
      </c>
      <c r="R1080" s="562">
        <v>0</v>
      </c>
      <c r="S1080" s="562">
        <v>1</v>
      </c>
      <c r="T1080" s="562">
        <v>1</v>
      </c>
      <c r="U1080" s="562">
        <v>1</v>
      </c>
      <c r="V1080" s="562">
        <v>0</v>
      </c>
      <c r="W1080" s="563">
        <v>720959.79</v>
      </c>
      <c r="X1080" s="563">
        <v>0</v>
      </c>
      <c r="Y1080" s="563">
        <v>0</v>
      </c>
      <c r="Z1080" s="563">
        <v>0</v>
      </c>
      <c r="AA1080" s="563">
        <v>0</v>
      </c>
      <c r="AB1080" s="563">
        <v>0</v>
      </c>
      <c r="AC1080" s="563">
        <v>0</v>
      </c>
      <c r="AD1080" s="563"/>
      <c r="AE1080" s="563">
        <v>720959.79</v>
      </c>
      <c r="AF1080" s="564">
        <v>45376</v>
      </c>
      <c r="AG1080" s="564">
        <v>46471</v>
      </c>
      <c r="AH1080" s="563">
        <v>720959.79</v>
      </c>
      <c r="AI1080" s="565">
        <f t="shared" si="33"/>
        <v>1.0684931506849316</v>
      </c>
      <c r="AJ1080" s="565">
        <v>3</v>
      </c>
      <c r="AK1080" s="566">
        <v>8.7499999999999994E-2</v>
      </c>
      <c r="AL1080" s="567">
        <f t="shared" si="34"/>
        <v>1.0684931506849316</v>
      </c>
      <c r="AM1080" s="567">
        <v>3</v>
      </c>
      <c r="AN1080" s="568">
        <v>8.7499999999999994E-2</v>
      </c>
      <c r="AO1080" s="562" t="s">
        <v>977</v>
      </c>
      <c r="AP1080" s="562" t="s">
        <v>978</v>
      </c>
    </row>
    <row r="1081" spans="1:42" s="562" customFormat="1" ht="12" x14ac:dyDescent="0.25">
      <c r="A1081" s="562" t="s">
        <v>2760</v>
      </c>
      <c r="B1081" s="562" t="s">
        <v>2761</v>
      </c>
      <c r="C1081" s="562">
        <v>1</v>
      </c>
      <c r="D1081" s="562" t="s">
        <v>30</v>
      </c>
      <c r="E1081" s="562" t="s">
        <v>958</v>
      </c>
      <c r="F1081" s="562" t="s">
        <v>959</v>
      </c>
      <c r="G1081" s="562" t="s">
        <v>1727</v>
      </c>
      <c r="H1081" s="562" t="s">
        <v>1660</v>
      </c>
      <c r="I1081" s="562" t="s">
        <v>1661</v>
      </c>
      <c r="J1081" s="562" t="s">
        <v>1662</v>
      </c>
      <c r="K1081" s="562" t="s">
        <v>2762</v>
      </c>
      <c r="L1081" s="562" t="s">
        <v>964</v>
      </c>
      <c r="M1081" s="562" t="s">
        <v>970</v>
      </c>
      <c r="N1081" s="562">
        <v>1</v>
      </c>
      <c r="O1081" s="562">
        <v>1</v>
      </c>
      <c r="P1081" s="562">
        <v>1</v>
      </c>
      <c r="Q1081" s="562">
        <v>0</v>
      </c>
      <c r="R1081" s="562">
        <v>0</v>
      </c>
      <c r="S1081" s="562">
        <v>1</v>
      </c>
      <c r="T1081" s="562">
        <v>1</v>
      </c>
      <c r="U1081" s="562">
        <v>1</v>
      </c>
      <c r="V1081" s="562">
        <v>0</v>
      </c>
      <c r="W1081" s="563">
        <v>577901.26</v>
      </c>
      <c r="X1081" s="563">
        <v>0</v>
      </c>
      <c r="Y1081" s="563">
        <v>0</v>
      </c>
      <c r="Z1081" s="563">
        <v>0</v>
      </c>
      <c r="AA1081" s="563">
        <v>0</v>
      </c>
      <c r="AB1081" s="563">
        <v>0</v>
      </c>
      <c r="AC1081" s="563">
        <v>0</v>
      </c>
      <c r="AD1081" s="563"/>
      <c r="AE1081" s="563">
        <v>577901.26</v>
      </c>
      <c r="AF1081" s="564">
        <v>45376</v>
      </c>
      <c r="AG1081" s="564">
        <v>46471</v>
      </c>
      <c r="AH1081" s="563">
        <v>577901.26</v>
      </c>
      <c r="AI1081" s="565">
        <f t="shared" si="33"/>
        <v>1.0684931506849316</v>
      </c>
      <c r="AJ1081" s="565">
        <v>3</v>
      </c>
      <c r="AK1081" s="566">
        <v>8.7499999999999994E-2</v>
      </c>
      <c r="AL1081" s="567">
        <f t="shared" si="34"/>
        <v>1.0684931506849316</v>
      </c>
      <c r="AM1081" s="567">
        <v>3</v>
      </c>
      <c r="AN1081" s="568">
        <v>8.7499999999999994E-2</v>
      </c>
      <c r="AO1081" s="562" t="s">
        <v>977</v>
      </c>
      <c r="AP1081" s="562" t="s">
        <v>978</v>
      </c>
    </row>
    <row r="1082" spans="1:42" s="562" customFormat="1" ht="12" x14ac:dyDescent="0.25">
      <c r="A1082" s="562" t="s">
        <v>2763</v>
      </c>
      <c r="B1082" s="562" t="s">
        <v>2764</v>
      </c>
      <c r="C1082" s="562">
        <v>1</v>
      </c>
      <c r="D1082" s="562" t="s">
        <v>30</v>
      </c>
      <c r="E1082" s="562" t="s">
        <v>958</v>
      </c>
      <c r="F1082" s="562" t="s">
        <v>959</v>
      </c>
      <c r="G1082" s="562" t="s">
        <v>1727</v>
      </c>
      <c r="H1082" s="562" t="s">
        <v>1660</v>
      </c>
      <c r="I1082" s="562" t="s">
        <v>1661</v>
      </c>
      <c r="J1082" s="562" t="s">
        <v>1662</v>
      </c>
      <c r="K1082" s="562" t="s">
        <v>2765</v>
      </c>
      <c r="L1082" s="562" t="s">
        <v>964</v>
      </c>
      <c r="M1082" s="562" t="s">
        <v>970</v>
      </c>
      <c r="N1082" s="562">
        <v>1</v>
      </c>
      <c r="O1082" s="562">
        <v>1</v>
      </c>
      <c r="P1082" s="562">
        <v>1</v>
      </c>
      <c r="Q1082" s="562">
        <v>0</v>
      </c>
      <c r="R1082" s="562">
        <v>0</v>
      </c>
      <c r="S1082" s="562">
        <v>1</v>
      </c>
      <c r="T1082" s="562">
        <v>1</v>
      </c>
      <c r="U1082" s="562">
        <v>1</v>
      </c>
      <c r="V1082" s="562">
        <v>0</v>
      </c>
      <c r="W1082" s="563">
        <v>758472.39</v>
      </c>
      <c r="X1082" s="563">
        <v>0</v>
      </c>
      <c r="Y1082" s="563">
        <v>0</v>
      </c>
      <c r="Z1082" s="563">
        <v>0</v>
      </c>
      <c r="AA1082" s="563">
        <v>0</v>
      </c>
      <c r="AB1082" s="563">
        <v>0</v>
      </c>
      <c r="AC1082" s="563">
        <v>0</v>
      </c>
      <c r="AD1082" s="563"/>
      <c r="AE1082" s="563">
        <v>758472.39</v>
      </c>
      <c r="AF1082" s="564">
        <v>45376</v>
      </c>
      <c r="AG1082" s="564">
        <v>46471</v>
      </c>
      <c r="AH1082" s="563">
        <v>758472.39</v>
      </c>
      <c r="AI1082" s="565">
        <f t="shared" si="33"/>
        <v>1.0684931506849316</v>
      </c>
      <c r="AJ1082" s="565">
        <v>3</v>
      </c>
      <c r="AK1082" s="566">
        <v>8.7499999999999994E-2</v>
      </c>
      <c r="AL1082" s="567">
        <f t="shared" si="34"/>
        <v>1.0684931506849316</v>
      </c>
      <c r="AM1082" s="567">
        <v>3</v>
      </c>
      <c r="AN1082" s="568">
        <v>8.7499999999999994E-2</v>
      </c>
      <c r="AO1082" s="562" t="s">
        <v>977</v>
      </c>
      <c r="AP1082" s="562" t="s">
        <v>978</v>
      </c>
    </row>
    <row r="1083" spans="1:42" s="562" customFormat="1" ht="12" x14ac:dyDescent="0.25">
      <c r="A1083" s="562" t="s">
        <v>2766</v>
      </c>
      <c r="B1083" s="562" t="s">
        <v>2767</v>
      </c>
      <c r="C1083" s="562">
        <v>1</v>
      </c>
      <c r="D1083" s="562" t="s">
        <v>30</v>
      </c>
      <c r="E1083" s="562" t="s">
        <v>958</v>
      </c>
      <c r="F1083" s="562" t="s">
        <v>959</v>
      </c>
      <c r="G1083" s="562" t="s">
        <v>1727</v>
      </c>
      <c r="H1083" s="562" t="s">
        <v>1660</v>
      </c>
      <c r="I1083" s="562" t="s">
        <v>1661</v>
      </c>
      <c r="J1083" s="562" t="s">
        <v>1662</v>
      </c>
      <c r="K1083" s="562" t="s">
        <v>2768</v>
      </c>
      <c r="L1083" s="562" t="s">
        <v>964</v>
      </c>
      <c r="M1083" s="562" t="s">
        <v>970</v>
      </c>
      <c r="N1083" s="562">
        <v>1</v>
      </c>
      <c r="O1083" s="562">
        <v>1</v>
      </c>
      <c r="P1083" s="562">
        <v>1</v>
      </c>
      <c r="Q1083" s="562">
        <v>0</v>
      </c>
      <c r="R1083" s="562">
        <v>0</v>
      </c>
      <c r="S1083" s="562">
        <v>1</v>
      </c>
      <c r="T1083" s="562">
        <v>1</v>
      </c>
      <c r="U1083" s="562">
        <v>1</v>
      </c>
      <c r="V1083" s="562">
        <v>0</v>
      </c>
      <c r="W1083" s="563">
        <v>1307638.31</v>
      </c>
      <c r="X1083" s="563">
        <v>0</v>
      </c>
      <c r="Y1083" s="563">
        <v>0</v>
      </c>
      <c r="Z1083" s="563">
        <v>0</v>
      </c>
      <c r="AA1083" s="563">
        <v>0</v>
      </c>
      <c r="AB1083" s="563">
        <v>0</v>
      </c>
      <c r="AC1083" s="563">
        <v>0</v>
      </c>
      <c r="AD1083" s="563"/>
      <c r="AE1083" s="563">
        <v>1307638.31</v>
      </c>
      <c r="AF1083" s="564">
        <v>45376</v>
      </c>
      <c r="AG1083" s="564">
        <v>46471</v>
      </c>
      <c r="AH1083" s="563">
        <v>1307638.31</v>
      </c>
      <c r="AI1083" s="565">
        <f t="shared" si="33"/>
        <v>1.0684931506849316</v>
      </c>
      <c r="AJ1083" s="565">
        <v>3</v>
      </c>
      <c r="AK1083" s="566">
        <v>8.7499999999999994E-2</v>
      </c>
      <c r="AL1083" s="567">
        <f t="shared" si="34"/>
        <v>1.0684931506849316</v>
      </c>
      <c r="AM1083" s="567">
        <v>3</v>
      </c>
      <c r="AN1083" s="568">
        <v>8.7499999999999994E-2</v>
      </c>
      <c r="AO1083" s="562" t="s">
        <v>977</v>
      </c>
      <c r="AP1083" s="562" t="s">
        <v>978</v>
      </c>
    </row>
    <row r="1084" spans="1:42" s="562" customFormat="1" ht="12" x14ac:dyDescent="0.25">
      <c r="A1084" s="562" t="s">
        <v>2769</v>
      </c>
      <c r="B1084" s="562" t="s">
        <v>2770</v>
      </c>
      <c r="C1084" s="562">
        <v>1</v>
      </c>
      <c r="D1084" s="562" t="s">
        <v>30</v>
      </c>
      <c r="E1084" s="562" t="s">
        <v>958</v>
      </c>
      <c r="F1084" s="562" t="s">
        <v>959</v>
      </c>
      <c r="G1084" s="562" t="s">
        <v>1727</v>
      </c>
      <c r="H1084" s="562" t="s">
        <v>1660</v>
      </c>
      <c r="I1084" s="562" t="s">
        <v>1661</v>
      </c>
      <c r="J1084" s="562" t="s">
        <v>1662</v>
      </c>
      <c r="K1084" s="562" t="s">
        <v>2771</v>
      </c>
      <c r="L1084" s="562" t="s">
        <v>964</v>
      </c>
      <c r="M1084" s="562" t="s">
        <v>970</v>
      </c>
      <c r="N1084" s="562">
        <v>1</v>
      </c>
      <c r="O1084" s="562">
        <v>1</v>
      </c>
      <c r="P1084" s="562">
        <v>1</v>
      </c>
      <c r="Q1084" s="562">
        <v>0</v>
      </c>
      <c r="R1084" s="562">
        <v>0</v>
      </c>
      <c r="S1084" s="562">
        <v>1</v>
      </c>
      <c r="T1084" s="562">
        <v>1</v>
      </c>
      <c r="U1084" s="562">
        <v>1</v>
      </c>
      <c r="V1084" s="562">
        <v>0</v>
      </c>
      <c r="W1084" s="563">
        <v>1763796.18</v>
      </c>
      <c r="X1084" s="563">
        <v>0</v>
      </c>
      <c r="Y1084" s="563">
        <v>0</v>
      </c>
      <c r="Z1084" s="563">
        <v>0</v>
      </c>
      <c r="AA1084" s="563">
        <v>0</v>
      </c>
      <c r="AB1084" s="563">
        <v>0</v>
      </c>
      <c r="AC1084" s="563">
        <v>0</v>
      </c>
      <c r="AD1084" s="563"/>
      <c r="AE1084" s="563">
        <v>1763796.18</v>
      </c>
      <c r="AF1084" s="564">
        <v>45376</v>
      </c>
      <c r="AG1084" s="564">
        <v>46471</v>
      </c>
      <c r="AH1084" s="563">
        <v>1763796.18</v>
      </c>
      <c r="AI1084" s="565">
        <f t="shared" si="33"/>
        <v>1.0684931506849316</v>
      </c>
      <c r="AJ1084" s="565">
        <v>3</v>
      </c>
      <c r="AK1084" s="566">
        <v>8.7499999999999994E-2</v>
      </c>
      <c r="AL1084" s="567">
        <f t="shared" si="34"/>
        <v>1.0684931506849316</v>
      </c>
      <c r="AM1084" s="567">
        <v>3</v>
      </c>
      <c r="AN1084" s="568">
        <v>8.7499999999999994E-2</v>
      </c>
      <c r="AO1084" s="562" t="s">
        <v>977</v>
      </c>
      <c r="AP1084" s="562" t="s">
        <v>978</v>
      </c>
    </row>
    <row r="1085" spans="1:42" s="562" customFormat="1" ht="12" x14ac:dyDescent="0.25">
      <c r="A1085" s="562" t="s">
        <v>2772</v>
      </c>
      <c r="B1085" s="562" t="s">
        <v>2773</v>
      </c>
      <c r="C1085" s="562">
        <v>1</v>
      </c>
      <c r="D1085" s="562" t="s">
        <v>30</v>
      </c>
      <c r="E1085" s="562" t="s">
        <v>958</v>
      </c>
      <c r="F1085" s="562" t="s">
        <v>959</v>
      </c>
      <c r="G1085" s="562" t="s">
        <v>1727</v>
      </c>
      <c r="H1085" s="562" t="s">
        <v>1660</v>
      </c>
      <c r="I1085" s="562" t="s">
        <v>1661</v>
      </c>
      <c r="J1085" s="562" t="s">
        <v>1662</v>
      </c>
      <c r="K1085" s="562" t="s">
        <v>2774</v>
      </c>
      <c r="L1085" s="562" t="s">
        <v>964</v>
      </c>
      <c r="M1085" s="562" t="s">
        <v>970</v>
      </c>
      <c r="N1085" s="562">
        <v>1</v>
      </c>
      <c r="O1085" s="562">
        <v>1</v>
      </c>
      <c r="P1085" s="562">
        <v>1</v>
      </c>
      <c r="Q1085" s="562">
        <v>0</v>
      </c>
      <c r="R1085" s="562">
        <v>0</v>
      </c>
      <c r="S1085" s="562">
        <v>1</v>
      </c>
      <c r="T1085" s="562">
        <v>1</v>
      </c>
      <c r="U1085" s="562">
        <v>1</v>
      </c>
      <c r="V1085" s="562">
        <v>0</v>
      </c>
      <c r="W1085" s="563">
        <v>1942691.4</v>
      </c>
      <c r="X1085" s="563">
        <v>0</v>
      </c>
      <c r="Y1085" s="563">
        <v>0</v>
      </c>
      <c r="Z1085" s="563">
        <v>0</v>
      </c>
      <c r="AA1085" s="563">
        <v>0</v>
      </c>
      <c r="AB1085" s="563">
        <v>0</v>
      </c>
      <c r="AC1085" s="563">
        <v>0</v>
      </c>
      <c r="AD1085" s="563"/>
      <c r="AE1085" s="563">
        <v>1942691.4</v>
      </c>
      <c r="AF1085" s="564">
        <v>45376</v>
      </c>
      <c r="AG1085" s="564">
        <v>46471</v>
      </c>
      <c r="AH1085" s="563">
        <v>1942691.4</v>
      </c>
      <c r="AI1085" s="565">
        <f t="shared" si="33"/>
        <v>1.0684931506849316</v>
      </c>
      <c r="AJ1085" s="565">
        <v>3</v>
      </c>
      <c r="AK1085" s="566">
        <v>8.7499999999999994E-2</v>
      </c>
      <c r="AL1085" s="567">
        <f t="shared" si="34"/>
        <v>1.0684931506849316</v>
      </c>
      <c r="AM1085" s="567">
        <v>3</v>
      </c>
      <c r="AN1085" s="568">
        <v>8.7499999999999994E-2</v>
      </c>
      <c r="AO1085" s="562" t="s">
        <v>977</v>
      </c>
      <c r="AP1085" s="562" t="s">
        <v>978</v>
      </c>
    </row>
    <row r="1086" spans="1:42" s="562" customFormat="1" ht="12" x14ac:dyDescent="0.25">
      <c r="A1086" s="562" t="s">
        <v>2775</v>
      </c>
      <c r="B1086" s="562" t="s">
        <v>2776</v>
      </c>
      <c r="C1086" s="562">
        <v>1</v>
      </c>
      <c r="D1086" s="562" t="s">
        <v>30</v>
      </c>
      <c r="E1086" s="562" t="s">
        <v>958</v>
      </c>
      <c r="F1086" s="562" t="s">
        <v>959</v>
      </c>
      <c r="G1086" s="562" t="s">
        <v>1727</v>
      </c>
      <c r="H1086" s="562" t="s">
        <v>1660</v>
      </c>
      <c r="I1086" s="562" t="s">
        <v>1661</v>
      </c>
      <c r="J1086" s="562" t="s">
        <v>1662</v>
      </c>
      <c r="K1086" s="562" t="s">
        <v>2777</v>
      </c>
      <c r="L1086" s="562" t="s">
        <v>964</v>
      </c>
      <c r="M1086" s="562" t="s">
        <v>970</v>
      </c>
      <c r="N1086" s="562">
        <v>1</v>
      </c>
      <c r="O1086" s="562">
        <v>1</v>
      </c>
      <c r="P1086" s="562">
        <v>1</v>
      </c>
      <c r="Q1086" s="562">
        <v>0</v>
      </c>
      <c r="R1086" s="562">
        <v>0</v>
      </c>
      <c r="S1086" s="562">
        <v>1</v>
      </c>
      <c r="T1086" s="562">
        <v>1</v>
      </c>
      <c r="U1086" s="562">
        <v>1</v>
      </c>
      <c r="V1086" s="562">
        <v>0</v>
      </c>
      <c r="W1086" s="563">
        <v>2373776.2999999998</v>
      </c>
      <c r="X1086" s="563">
        <v>0</v>
      </c>
      <c r="Y1086" s="563">
        <v>0</v>
      </c>
      <c r="Z1086" s="563">
        <v>0</v>
      </c>
      <c r="AA1086" s="563">
        <v>0</v>
      </c>
      <c r="AB1086" s="563">
        <v>0</v>
      </c>
      <c r="AC1086" s="563">
        <v>0</v>
      </c>
      <c r="AD1086" s="563"/>
      <c r="AE1086" s="563">
        <v>2373776.2999999998</v>
      </c>
      <c r="AF1086" s="564">
        <v>45376</v>
      </c>
      <c r="AG1086" s="564">
        <v>46471</v>
      </c>
      <c r="AH1086" s="563">
        <v>2373776.2999999998</v>
      </c>
      <c r="AI1086" s="565">
        <f t="shared" si="33"/>
        <v>1.0684931506849316</v>
      </c>
      <c r="AJ1086" s="565">
        <v>3</v>
      </c>
      <c r="AK1086" s="566">
        <v>8.7499999999999994E-2</v>
      </c>
      <c r="AL1086" s="567">
        <f t="shared" si="34"/>
        <v>1.0684931506849316</v>
      </c>
      <c r="AM1086" s="567">
        <v>3</v>
      </c>
      <c r="AN1086" s="568">
        <v>8.7499999999999994E-2</v>
      </c>
      <c r="AO1086" s="562" t="s">
        <v>977</v>
      </c>
      <c r="AP1086" s="562" t="s">
        <v>978</v>
      </c>
    </row>
    <row r="1087" spans="1:42" s="562" customFormat="1" ht="12" x14ac:dyDescent="0.25">
      <c r="A1087" s="562" t="s">
        <v>2778</v>
      </c>
      <c r="B1087" s="562" t="s">
        <v>2779</v>
      </c>
      <c r="C1087" s="562">
        <v>1</v>
      </c>
      <c r="D1087" s="562" t="s">
        <v>30</v>
      </c>
      <c r="E1087" s="562" t="s">
        <v>958</v>
      </c>
      <c r="F1087" s="562" t="s">
        <v>959</v>
      </c>
      <c r="G1087" s="562" t="s">
        <v>1727</v>
      </c>
      <c r="H1087" s="562" t="s">
        <v>1660</v>
      </c>
      <c r="I1087" s="562" t="s">
        <v>1661</v>
      </c>
      <c r="J1087" s="562" t="s">
        <v>1662</v>
      </c>
      <c r="K1087" s="562" t="s">
        <v>2780</v>
      </c>
      <c r="L1087" s="562" t="s">
        <v>964</v>
      </c>
      <c r="M1087" s="562" t="s">
        <v>970</v>
      </c>
      <c r="N1087" s="562">
        <v>1</v>
      </c>
      <c r="O1087" s="562">
        <v>1</v>
      </c>
      <c r="P1087" s="562">
        <v>1</v>
      </c>
      <c r="Q1087" s="562">
        <v>0</v>
      </c>
      <c r="R1087" s="562">
        <v>0</v>
      </c>
      <c r="S1087" s="562">
        <v>1</v>
      </c>
      <c r="T1087" s="562">
        <v>1</v>
      </c>
      <c r="U1087" s="562">
        <v>1</v>
      </c>
      <c r="V1087" s="562">
        <v>0</v>
      </c>
      <c r="W1087" s="563">
        <v>351016.28</v>
      </c>
      <c r="X1087" s="563">
        <v>0</v>
      </c>
      <c r="Y1087" s="563">
        <v>0</v>
      </c>
      <c r="Z1087" s="563">
        <v>0</v>
      </c>
      <c r="AA1087" s="563">
        <v>0</v>
      </c>
      <c r="AB1087" s="563">
        <v>0</v>
      </c>
      <c r="AC1087" s="563">
        <v>0</v>
      </c>
      <c r="AD1087" s="563"/>
      <c r="AE1087" s="563">
        <v>351016.28</v>
      </c>
      <c r="AF1087" s="564">
        <v>45376</v>
      </c>
      <c r="AG1087" s="564">
        <v>46471</v>
      </c>
      <c r="AH1087" s="563">
        <v>351016.28</v>
      </c>
      <c r="AI1087" s="565">
        <f t="shared" si="33"/>
        <v>1.0684931506849316</v>
      </c>
      <c r="AJ1087" s="565">
        <v>3</v>
      </c>
      <c r="AK1087" s="566">
        <v>8.7499999999999994E-2</v>
      </c>
      <c r="AL1087" s="567">
        <f t="shared" si="34"/>
        <v>1.0684931506849316</v>
      </c>
      <c r="AM1087" s="567">
        <v>3</v>
      </c>
      <c r="AN1087" s="568">
        <v>8.7499999999999994E-2</v>
      </c>
      <c r="AO1087" s="562" t="s">
        <v>977</v>
      </c>
      <c r="AP1087" s="562" t="s">
        <v>978</v>
      </c>
    </row>
    <row r="1088" spans="1:42" s="562" customFormat="1" ht="12" x14ac:dyDescent="0.25">
      <c r="A1088" s="562" t="s">
        <v>2781</v>
      </c>
      <c r="B1088" s="562" t="s">
        <v>2782</v>
      </c>
      <c r="C1088" s="562">
        <v>1</v>
      </c>
      <c r="D1088" s="562" t="s">
        <v>30</v>
      </c>
      <c r="E1088" s="562" t="s">
        <v>958</v>
      </c>
      <c r="F1088" s="562" t="s">
        <v>959</v>
      </c>
      <c r="G1088" s="562" t="s">
        <v>1727</v>
      </c>
      <c r="H1088" s="562" t="s">
        <v>1660</v>
      </c>
      <c r="I1088" s="562" t="s">
        <v>1661</v>
      </c>
      <c r="J1088" s="562" t="s">
        <v>1662</v>
      </c>
      <c r="K1088" s="562" t="s">
        <v>2783</v>
      </c>
      <c r="L1088" s="562" t="s">
        <v>964</v>
      </c>
      <c r="M1088" s="562" t="s">
        <v>970</v>
      </c>
      <c r="N1088" s="562">
        <v>1</v>
      </c>
      <c r="O1088" s="562">
        <v>1</v>
      </c>
      <c r="P1088" s="562">
        <v>1</v>
      </c>
      <c r="Q1088" s="562">
        <v>0</v>
      </c>
      <c r="R1088" s="562">
        <v>0</v>
      </c>
      <c r="S1088" s="562">
        <v>1</v>
      </c>
      <c r="T1088" s="562">
        <v>1</v>
      </c>
      <c r="U1088" s="562">
        <v>1</v>
      </c>
      <c r="V1088" s="562">
        <v>0</v>
      </c>
      <c r="W1088" s="563">
        <v>1445659.71</v>
      </c>
      <c r="X1088" s="563">
        <v>0</v>
      </c>
      <c r="Y1088" s="563">
        <v>0</v>
      </c>
      <c r="Z1088" s="563">
        <v>0</v>
      </c>
      <c r="AA1088" s="563">
        <v>0</v>
      </c>
      <c r="AB1088" s="563">
        <v>0</v>
      </c>
      <c r="AC1088" s="563">
        <v>0</v>
      </c>
      <c r="AD1088" s="563"/>
      <c r="AE1088" s="563">
        <v>1445659.71</v>
      </c>
      <c r="AF1088" s="564">
        <v>45376</v>
      </c>
      <c r="AG1088" s="564">
        <v>46471</v>
      </c>
      <c r="AH1088" s="563">
        <v>1445659.71</v>
      </c>
      <c r="AI1088" s="565">
        <f t="shared" si="33"/>
        <v>1.0684931506849316</v>
      </c>
      <c r="AJ1088" s="565">
        <v>3</v>
      </c>
      <c r="AK1088" s="566">
        <v>8.7499999999999994E-2</v>
      </c>
      <c r="AL1088" s="567">
        <f t="shared" si="34"/>
        <v>1.0684931506849316</v>
      </c>
      <c r="AM1088" s="567">
        <v>3</v>
      </c>
      <c r="AN1088" s="568">
        <v>8.7499999999999994E-2</v>
      </c>
      <c r="AO1088" s="562" t="s">
        <v>977</v>
      </c>
      <c r="AP1088" s="562" t="s">
        <v>978</v>
      </c>
    </row>
    <row r="1089" spans="1:42" s="562" customFormat="1" ht="12" x14ac:dyDescent="0.25">
      <c r="A1089" s="562" t="s">
        <v>2784</v>
      </c>
      <c r="B1089" s="562" t="s">
        <v>2785</v>
      </c>
      <c r="C1089" s="562">
        <v>1</v>
      </c>
      <c r="D1089" s="562" t="s">
        <v>30</v>
      </c>
      <c r="E1089" s="562" t="s">
        <v>958</v>
      </c>
      <c r="F1089" s="562" t="s">
        <v>959</v>
      </c>
      <c r="G1089" s="562" t="s">
        <v>1659</v>
      </c>
      <c r="H1089" s="562" t="s">
        <v>1660</v>
      </c>
      <c r="I1089" s="562" t="s">
        <v>1661</v>
      </c>
      <c r="J1089" s="562" t="s">
        <v>1662</v>
      </c>
      <c r="K1089" s="562" t="s">
        <v>1663</v>
      </c>
      <c r="L1089" s="562" t="s">
        <v>964</v>
      </c>
      <c r="M1089" s="562" t="s">
        <v>970</v>
      </c>
      <c r="N1089" s="562">
        <v>1</v>
      </c>
      <c r="O1089" s="562">
        <v>1</v>
      </c>
      <c r="P1089" s="562">
        <v>1</v>
      </c>
      <c r="Q1089" s="562">
        <v>0</v>
      </c>
      <c r="R1089" s="562">
        <v>0</v>
      </c>
      <c r="S1089" s="562">
        <v>1</v>
      </c>
      <c r="T1089" s="562">
        <v>1</v>
      </c>
      <c r="U1089" s="562">
        <v>1</v>
      </c>
      <c r="V1089" s="562">
        <v>0</v>
      </c>
      <c r="W1089" s="563">
        <v>200000000</v>
      </c>
      <c r="X1089" s="563">
        <v>0</v>
      </c>
      <c r="Y1089" s="563">
        <v>0</v>
      </c>
      <c r="Z1089" s="563">
        <v>0</v>
      </c>
      <c r="AA1089" s="563">
        <v>0</v>
      </c>
      <c r="AB1089" s="563">
        <v>0</v>
      </c>
      <c r="AC1089" s="563">
        <v>0</v>
      </c>
      <c r="AD1089" s="563"/>
      <c r="AE1089" s="563">
        <v>200000000</v>
      </c>
      <c r="AF1089" s="564">
        <v>45425</v>
      </c>
      <c r="AG1089" s="564">
        <v>47251</v>
      </c>
      <c r="AH1089" s="563">
        <v>200000000</v>
      </c>
      <c r="AI1089" s="565">
        <f t="shared" si="33"/>
        <v>3.2054794520547945</v>
      </c>
      <c r="AJ1089" s="565">
        <v>5.0027397260274</v>
      </c>
      <c r="AK1089" s="566">
        <v>9.2499999999999999E-2</v>
      </c>
      <c r="AL1089" s="567">
        <f t="shared" si="34"/>
        <v>3.2054794520547945</v>
      </c>
      <c r="AM1089" s="567">
        <v>5.0027397260274</v>
      </c>
      <c r="AN1089" s="568">
        <v>9.2499999999999999E-2</v>
      </c>
      <c r="AO1089" s="562" t="s">
        <v>977</v>
      </c>
      <c r="AP1089" s="562" t="s">
        <v>978</v>
      </c>
    </row>
    <row r="1090" spans="1:42" s="562" customFormat="1" ht="12" x14ac:dyDescent="0.25">
      <c r="A1090" s="562" t="s">
        <v>2786</v>
      </c>
      <c r="B1090" s="562" t="s">
        <v>2787</v>
      </c>
      <c r="C1090" s="562">
        <v>1</v>
      </c>
      <c r="D1090" s="562" t="s">
        <v>30</v>
      </c>
      <c r="E1090" s="562" t="s">
        <v>958</v>
      </c>
      <c r="F1090" s="562" t="s">
        <v>959</v>
      </c>
      <c r="G1090" s="562" t="s">
        <v>1207</v>
      </c>
      <c r="H1090" s="562" t="s">
        <v>974</v>
      </c>
      <c r="I1090" s="562" t="s">
        <v>1208</v>
      </c>
      <c r="J1090" s="562" t="s">
        <v>4998</v>
      </c>
      <c r="K1090" s="562" t="s">
        <v>1209</v>
      </c>
      <c r="L1090" s="562" t="s">
        <v>964</v>
      </c>
      <c r="M1090" s="562" t="s">
        <v>970</v>
      </c>
      <c r="N1090" s="562">
        <v>1</v>
      </c>
      <c r="O1090" s="562">
        <v>1</v>
      </c>
      <c r="P1090" s="562">
        <v>1</v>
      </c>
      <c r="Q1090" s="562">
        <v>1</v>
      </c>
      <c r="R1090" s="562">
        <v>1</v>
      </c>
      <c r="S1090" s="562">
        <v>1</v>
      </c>
      <c r="T1090" s="562">
        <v>0</v>
      </c>
      <c r="U1090" s="562">
        <v>0</v>
      </c>
      <c r="V1090" s="562">
        <v>0</v>
      </c>
      <c r="W1090" s="563">
        <v>23378.75</v>
      </c>
      <c r="X1090" s="563">
        <v>0</v>
      </c>
      <c r="Y1090" s="563">
        <v>0</v>
      </c>
      <c r="Z1090" s="563">
        <v>74.42</v>
      </c>
      <c r="AA1090" s="563">
        <v>0</v>
      </c>
      <c r="AB1090" s="563">
        <v>0</v>
      </c>
      <c r="AC1090" s="563">
        <v>0</v>
      </c>
      <c r="AD1090" s="563"/>
      <c r="AE1090" s="563">
        <v>23378.75</v>
      </c>
      <c r="AF1090" s="564">
        <v>45455</v>
      </c>
      <c r="AG1090" s="564">
        <v>46185</v>
      </c>
      <c r="AH1090" s="563">
        <v>46757.5</v>
      </c>
      <c r="AI1090" s="565">
        <f t="shared" si="33"/>
        <v>0.28493150684931506</v>
      </c>
      <c r="AJ1090" s="565">
        <v>2</v>
      </c>
      <c r="AK1090" s="566">
        <v>3.8199999999999998E-2</v>
      </c>
      <c r="AL1090" s="567">
        <f t="shared" si="34"/>
        <v>0.28493150684931506</v>
      </c>
      <c r="AM1090" s="567">
        <v>2</v>
      </c>
      <c r="AN1090" s="568">
        <v>3.8199999999999998E-2</v>
      </c>
      <c r="AO1090" s="562" t="s">
        <v>977</v>
      </c>
      <c r="AP1090" s="562" t="s">
        <v>978</v>
      </c>
    </row>
    <row r="1091" spans="1:42" s="562" customFormat="1" ht="12" x14ac:dyDescent="0.25">
      <c r="A1091" s="562" t="s">
        <v>2788</v>
      </c>
      <c r="B1091" s="562" t="s">
        <v>2787</v>
      </c>
      <c r="C1091" s="562">
        <v>2</v>
      </c>
      <c r="D1091" s="562" t="s">
        <v>30</v>
      </c>
      <c r="E1091" s="562" t="s">
        <v>958</v>
      </c>
      <c r="F1091" s="562" t="s">
        <v>959</v>
      </c>
      <c r="G1091" s="562" t="s">
        <v>1207</v>
      </c>
      <c r="H1091" s="562" t="s">
        <v>974</v>
      </c>
      <c r="I1091" s="562" t="s">
        <v>1208</v>
      </c>
      <c r="J1091" s="562" t="s">
        <v>4998</v>
      </c>
      <c r="K1091" s="562" t="s">
        <v>1209</v>
      </c>
      <c r="L1091" s="562" t="s">
        <v>964</v>
      </c>
      <c r="M1091" s="562" t="s">
        <v>970</v>
      </c>
      <c r="N1091" s="562">
        <v>1</v>
      </c>
      <c r="O1091" s="562">
        <v>1</v>
      </c>
      <c r="P1091" s="562">
        <v>1</v>
      </c>
      <c r="Q1091" s="562">
        <v>1</v>
      </c>
      <c r="R1091" s="562">
        <v>1</v>
      </c>
      <c r="S1091" s="562">
        <v>1</v>
      </c>
      <c r="T1091" s="562">
        <v>0</v>
      </c>
      <c r="U1091" s="562">
        <v>0</v>
      </c>
      <c r="V1091" s="562">
        <v>0</v>
      </c>
      <c r="W1091" s="563">
        <v>225970</v>
      </c>
      <c r="X1091" s="563">
        <v>0</v>
      </c>
      <c r="Y1091" s="563">
        <v>0</v>
      </c>
      <c r="Z1091" s="563">
        <v>809.73</v>
      </c>
      <c r="AA1091" s="563">
        <v>0</v>
      </c>
      <c r="AB1091" s="563">
        <v>0</v>
      </c>
      <c r="AC1091" s="563">
        <v>0</v>
      </c>
      <c r="AD1091" s="563"/>
      <c r="AE1091" s="563">
        <v>225970</v>
      </c>
      <c r="AF1091" s="564">
        <v>45455</v>
      </c>
      <c r="AG1091" s="564">
        <v>46550</v>
      </c>
      <c r="AH1091" s="563">
        <v>225970</v>
      </c>
      <c r="AI1091" s="565">
        <f t="shared" ref="AI1091:AI1154" si="35">+(AG1091-$AQ$1)/365</f>
        <v>1.284931506849315</v>
      </c>
      <c r="AJ1091" s="565">
        <v>3</v>
      </c>
      <c r="AK1091" s="566">
        <v>4.2999999999999997E-2</v>
      </c>
      <c r="AL1091" s="567">
        <f t="shared" si="34"/>
        <v>1.284931506849315</v>
      </c>
      <c r="AM1091" s="567">
        <v>3</v>
      </c>
      <c r="AN1091" s="568">
        <v>4.2999999999999997E-2</v>
      </c>
      <c r="AO1091" s="562" t="s">
        <v>977</v>
      </c>
      <c r="AP1091" s="562" t="s">
        <v>978</v>
      </c>
    </row>
    <row r="1092" spans="1:42" s="562" customFormat="1" ht="12" x14ac:dyDescent="0.25">
      <c r="A1092" s="562" t="s">
        <v>2789</v>
      </c>
      <c r="B1092" s="562" t="s">
        <v>2787</v>
      </c>
      <c r="C1092" s="562">
        <v>3</v>
      </c>
      <c r="D1092" s="562" t="s">
        <v>30</v>
      </c>
      <c r="E1092" s="562" t="s">
        <v>958</v>
      </c>
      <c r="F1092" s="562" t="s">
        <v>959</v>
      </c>
      <c r="G1092" s="562" t="s">
        <v>1207</v>
      </c>
      <c r="H1092" s="562" t="s">
        <v>974</v>
      </c>
      <c r="I1092" s="562" t="s">
        <v>1208</v>
      </c>
      <c r="J1092" s="562" t="s">
        <v>4998</v>
      </c>
      <c r="K1092" s="562" t="s">
        <v>1209</v>
      </c>
      <c r="L1092" s="562" t="s">
        <v>964</v>
      </c>
      <c r="M1092" s="562" t="s">
        <v>970</v>
      </c>
      <c r="N1092" s="562">
        <v>1</v>
      </c>
      <c r="O1092" s="562">
        <v>1</v>
      </c>
      <c r="P1092" s="562">
        <v>1</v>
      </c>
      <c r="Q1092" s="562">
        <v>1</v>
      </c>
      <c r="R1092" s="562">
        <v>1</v>
      </c>
      <c r="S1092" s="562">
        <v>1</v>
      </c>
      <c r="T1092" s="562">
        <v>0</v>
      </c>
      <c r="U1092" s="562">
        <v>0</v>
      </c>
      <c r="V1092" s="562">
        <v>0</v>
      </c>
      <c r="W1092" s="563">
        <v>1633857.5</v>
      </c>
      <c r="X1092" s="563">
        <v>0</v>
      </c>
      <c r="Y1092" s="563">
        <v>0</v>
      </c>
      <c r="Z1092" s="563">
        <v>6412.89</v>
      </c>
      <c r="AA1092" s="563">
        <v>0</v>
      </c>
      <c r="AB1092" s="563">
        <v>0</v>
      </c>
      <c r="AC1092" s="563">
        <v>0</v>
      </c>
      <c r="AD1092" s="563"/>
      <c r="AE1092" s="563">
        <v>1633857.5</v>
      </c>
      <c r="AF1092" s="564">
        <v>45455</v>
      </c>
      <c r="AG1092" s="564">
        <v>46916</v>
      </c>
      <c r="AH1092" s="563">
        <v>1633857.5</v>
      </c>
      <c r="AI1092" s="565">
        <f t="shared" si="35"/>
        <v>2.2876712328767121</v>
      </c>
      <c r="AJ1092" s="565">
        <v>4.0027397260274</v>
      </c>
      <c r="AK1092" s="566">
        <v>4.7100000000000003E-2</v>
      </c>
      <c r="AL1092" s="567">
        <f t="shared" si="34"/>
        <v>2.2876712328767121</v>
      </c>
      <c r="AM1092" s="567">
        <v>4.0027397260274</v>
      </c>
      <c r="AN1092" s="568">
        <v>4.7100000000000003E-2</v>
      </c>
      <c r="AO1092" s="562" t="s">
        <v>977</v>
      </c>
      <c r="AP1092" s="562" t="s">
        <v>978</v>
      </c>
    </row>
    <row r="1093" spans="1:42" s="562" customFormat="1" ht="12" x14ac:dyDescent="0.25">
      <c r="A1093" s="562" t="s">
        <v>2790</v>
      </c>
      <c r="B1093" s="562" t="s">
        <v>2787</v>
      </c>
      <c r="C1093" s="562">
        <v>4</v>
      </c>
      <c r="D1093" s="562" t="s">
        <v>30</v>
      </c>
      <c r="E1093" s="562" t="s">
        <v>958</v>
      </c>
      <c r="F1093" s="562" t="s">
        <v>959</v>
      </c>
      <c r="G1093" s="562" t="s">
        <v>1207</v>
      </c>
      <c r="H1093" s="562" t="s">
        <v>974</v>
      </c>
      <c r="I1093" s="562" t="s">
        <v>1208</v>
      </c>
      <c r="J1093" s="562" t="s">
        <v>4998</v>
      </c>
      <c r="K1093" s="562" t="s">
        <v>1209</v>
      </c>
      <c r="L1093" s="562" t="s">
        <v>964</v>
      </c>
      <c r="M1093" s="562" t="s">
        <v>970</v>
      </c>
      <c r="N1093" s="562">
        <v>1</v>
      </c>
      <c r="O1093" s="562">
        <v>1</v>
      </c>
      <c r="P1093" s="562">
        <v>1</v>
      </c>
      <c r="Q1093" s="562">
        <v>1</v>
      </c>
      <c r="R1093" s="562">
        <v>1</v>
      </c>
      <c r="S1093" s="562">
        <v>1</v>
      </c>
      <c r="T1093" s="562">
        <v>0</v>
      </c>
      <c r="U1093" s="562">
        <v>0</v>
      </c>
      <c r="V1093" s="562">
        <v>0</v>
      </c>
      <c r="W1093" s="563">
        <v>18242652.5</v>
      </c>
      <c r="X1093" s="563">
        <v>0</v>
      </c>
      <c r="Y1093" s="563">
        <v>0</v>
      </c>
      <c r="Z1093" s="563">
        <v>77075.210000000006</v>
      </c>
      <c r="AA1093" s="563">
        <v>0</v>
      </c>
      <c r="AB1093" s="563">
        <v>0</v>
      </c>
      <c r="AC1093" s="563">
        <v>0</v>
      </c>
      <c r="AD1093" s="563"/>
      <c r="AE1093" s="563">
        <v>18242652.5</v>
      </c>
      <c r="AF1093" s="564">
        <v>45455</v>
      </c>
      <c r="AG1093" s="564">
        <v>47281</v>
      </c>
      <c r="AH1093" s="563">
        <v>18242652.5</v>
      </c>
      <c r="AI1093" s="565">
        <f t="shared" si="35"/>
        <v>3.2876712328767121</v>
      </c>
      <c r="AJ1093" s="565">
        <v>5.0027397260274</v>
      </c>
      <c r="AK1093" s="566">
        <v>5.0700000000000002E-2</v>
      </c>
      <c r="AL1093" s="567">
        <f t="shared" si="34"/>
        <v>3.2876712328767121</v>
      </c>
      <c r="AM1093" s="567">
        <v>5.0027397260274</v>
      </c>
      <c r="AN1093" s="568">
        <v>5.0700000000000002E-2</v>
      </c>
      <c r="AO1093" s="562" t="s">
        <v>977</v>
      </c>
      <c r="AP1093" s="562" t="s">
        <v>978</v>
      </c>
    </row>
    <row r="1094" spans="1:42" s="562" customFormat="1" ht="12" x14ac:dyDescent="0.25">
      <c r="A1094" s="562" t="s">
        <v>2791</v>
      </c>
      <c r="B1094" s="562" t="s">
        <v>2787</v>
      </c>
      <c r="C1094" s="562">
        <v>5</v>
      </c>
      <c r="D1094" s="562" t="s">
        <v>30</v>
      </c>
      <c r="E1094" s="562" t="s">
        <v>958</v>
      </c>
      <c r="F1094" s="562" t="s">
        <v>959</v>
      </c>
      <c r="G1094" s="562" t="s">
        <v>1207</v>
      </c>
      <c r="H1094" s="562" t="s">
        <v>974</v>
      </c>
      <c r="I1094" s="562" t="s">
        <v>1208</v>
      </c>
      <c r="J1094" s="562" t="s">
        <v>4998</v>
      </c>
      <c r="K1094" s="562" t="s">
        <v>1209</v>
      </c>
      <c r="L1094" s="562" t="s">
        <v>964</v>
      </c>
      <c r="M1094" s="562" t="s">
        <v>970</v>
      </c>
      <c r="N1094" s="562">
        <v>1</v>
      </c>
      <c r="O1094" s="562">
        <v>1</v>
      </c>
      <c r="P1094" s="562">
        <v>1</v>
      </c>
      <c r="Q1094" s="562">
        <v>1</v>
      </c>
      <c r="R1094" s="562">
        <v>1</v>
      </c>
      <c r="S1094" s="562">
        <v>1</v>
      </c>
      <c r="T1094" s="562">
        <v>0</v>
      </c>
      <c r="U1094" s="562">
        <v>0</v>
      </c>
      <c r="V1094" s="562">
        <v>0</v>
      </c>
      <c r="W1094" s="563">
        <v>4552440</v>
      </c>
      <c r="X1094" s="563">
        <v>0</v>
      </c>
      <c r="Y1094" s="563">
        <v>0</v>
      </c>
      <c r="Z1094" s="563">
        <v>20334.23</v>
      </c>
      <c r="AA1094" s="563">
        <v>0</v>
      </c>
      <c r="AB1094" s="563">
        <v>0</v>
      </c>
      <c r="AC1094" s="563">
        <v>0</v>
      </c>
      <c r="AD1094" s="563"/>
      <c r="AE1094" s="563">
        <v>4552440</v>
      </c>
      <c r="AF1094" s="564">
        <v>45455</v>
      </c>
      <c r="AG1094" s="564">
        <v>47646</v>
      </c>
      <c r="AH1094" s="563">
        <v>4552440</v>
      </c>
      <c r="AI1094" s="565">
        <f t="shared" si="35"/>
        <v>4.2876712328767121</v>
      </c>
      <c r="AJ1094" s="565">
        <v>6.0027397260274</v>
      </c>
      <c r="AK1094" s="566">
        <v>5.3600000000000002E-2</v>
      </c>
      <c r="AL1094" s="567">
        <f t="shared" ref="AL1094:AL1157" si="36">+AI1094</f>
        <v>4.2876712328767121</v>
      </c>
      <c r="AM1094" s="567">
        <v>6.0027397260274</v>
      </c>
      <c r="AN1094" s="568">
        <v>5.3600000000000002E-2</v>
      </c>
      <c r="AO1094" s="562" t="s">
        <v>977</v>
      </c>
      <c r="AP1094" s="562" t="s">
        <v>978</v>
      </c>
    </row>
    <row r="1095" spans="1:42" s="562" customFormat="1" ht="12" x14ac:dyDescent="0.25">
      <c r="A1095" s="562" t="s">
        <v>2792</v>
      </c>
      <c r="B1095" s="562" t="s">
        <v>2787</v>
      </c>
      <c r="C1095" s="562">
        <v>6</v>
      </c>
      <c r="D1095" s="562" t="s">
        <v>30</v>
      </c>
      <c r="E1095" s="562" t="s">
        <v>958</v>
      </c>
      <c r="F1095" s="562" t="s">
        <v>959</v>
      </c>
      <c r="G1095" s="562" t="s">
        <v>1207</v>
      </c>
      <c r="H1095" s="562" t="s">
        <v>974</v>
      </c>
      <c r="I1095" s="562" t="s">
        <v>1208</v>
      </c>
      <c r="J1095" s="562" t="s">
        <v>4998</v>
      </c>
      <c r="K1095" s="562" t="s">
        <v>1209</v>
      </c>
      <c r="L1095" s="562" t="s">
        <v>964</v>
      </c>
      <c r="M1095" s="562" t="s">
        <v>970</v>
      </c>
      <c r="N1095" s="562">
        <v>1</v>
      </c>
      <c r="O1095" s="562">
        <v>1</v>
      </c>
      <c r="P1095" s="562">
        <v>1</v>
      </c>
      <c r="Q1095" s="562">
        <v>1</v>
      </c>
      <c r="R1095" s="562">
        <v>1</v>
      </c>
      <c r="S1095" s="562">
        <v>1</v>
      </c>
      <c r="T1095" s="562">
        <v>0</v>
      </c>
      <c r="U1095" s="562">
        <v>0</v>
      </c>
      <c r="V1095" s="562">
        <v>0</v>
      </c>
      <c r="W1095" s="563">
        <v>53100</v>
      </c>
      <c r="X1095" s="563">
        <v>0</v>
      </c>
      <c r="Y1095" s="563">
        <v>0</v>
      </c>
      <c r="Z1095" s="563">
        <v>249.57</v>
      </c>
      <c r="AA1095" s="563">
        <v>0</v>
      </c>
      <c r="AB1095" s="563">
        <v>0</v>
      </c>
      <c r="AC1095" s="563">
        <v>0</v>
      </c>
      <c r="AD1095" s="563"/>
      <c r="AE1095" s="563">
        <v>53100</v>
      </c>
      <c r="AF1095" s="564">
        <v>45455</v>
      </c>
      <c r="AG1095" s="564">
        <v>48011</v>
      </c>
      <c r="AH1095" s="563">
        <v>53100</v>
      </c>
      <c r="AI1095" s="565">
        <f t="shared" si="35"/>
        <v>5.2876712328767121</v>
      </c>
      <c r="AJ1095" s="565">
        <v>7.0027397260274</v>
      </c>
      <c r="AK1095" s="566">
        <v>5.6399999999999999E-2</v>
      </c>
      <c r="AL1095" s="567">
        <f t="shared" si="36"/>
        <v>5.2876712328767121</v>
      </c>
      <c r="AM1095" s="567">
        <v>7.0027397260274</v>
      </c>
      <c r="AN1095" s="568">
        <v>5.6399999999999999E-2</v>
      </c>
      <c r="AO1095" s="562" t="s">
        <v>977</v>
      </c>
      <c r="AP1095" s="562" t="s">
        <v>978</v>
      </c>
    </row>
    <row r="1096" spans="1:42" s="562" customFormat="1" ht="12" x14ac:dyDescent="0.25">
      <c r="A1096" s="562" t="s">
        <v>2793</v>
      </c>
      <c r="B1096" s="562" t="s">
        <v>2794</v>
      </c>
      <c r="C1096" s="562">
        <v>1</v>
      </c>
      <c r="D1096" s="562" t="s">
        <v>30</v>
      </c>
      <c r="E1096" s="562" t="s">
        <v>958</v>
      </c>
      <c r="F1096" s="562" t="s">
        <v>959</v>
      </c>
      <c r="G1096" s="562" t="s">
        <v>973</v>
      </c>
      <c r="H1096" s="562" t="s">
        <v>974</v>
      </c>
      <c r="I1096" s="562" t="s">
        <v>975</v>
      </c>
      <c r="J1096" s="562" t="s">
        <v>4998</v>
      </c>
      <c r="K1096" s="562" t="s">
        <v>976</v>
      </c>
      <c r="L1096" s="562" t="s">
        <v>964</v>
      </c>
      <c r="M1096" s="562" t="s">
        <v>970</v>
      </c>
      <c r="N1096" s="562">
        <v>1</v>
      </c>
      <c r="O1096" s="562">
        <v>1</v>
      </c>
      <c r="P1096" s="562">
        <v>1</v>
      </c>
      <c r="Q1096" s="562">
        <v>1</v>
      </c>
      <c r="R1096" s="562">
        <v>1</v>
      </c>
      <c r="S1096" s="562">
        <v>1</v>
      </c>
      <c r="T1096" s="562">
        <v>0</v>
      </c>
      <c r="U1096" s="562">
        <v>0</v>
      </c>
      <c r="V1096" s="562">
        <v>0</v>
      </c>
      <c r="W1096" s="563">
        <v>4505708.78</v>
      </c>
      <c r="X1096" s="563">
        <v>0</v>
      </c>
      <c r="Y1096" s="563">
        <v>0</v>
      </c>
      <c r="Z1096" s="563">
        <v>0</v>
      </c>
      <c r="AA1096" s="563">
        <v>0</v>
      </c>
      <c r="AB1096" s="563">
        <v>0</v>
      </c>
      <c r="AC1096" s="563">
        <v>0</v>
      </c>
      <c r="AD1096" s="563"/>
      <c r="AE1096" s="563">
        <v>4505708.78</v>
      </c>
      <c r="AF1096" s="564">
        <v>45455</v>
      </c>
      <c r="AG1096" s="564">
        <v>47281</v>
      </c>
      <c r="AH1096" s="563">
        <v>4505708.78</v>
      </c>
      <c r="AI1096" s="565">
        <f t="shared" si="35"/>
        <v>3.2876712328767121</v>
      </c>
      <c r="AJ1096" s="565">
        <v>5.0027397260274</v>
      </c>
      <c r="AK1096" s="566">
        <v>9.2499999999999999E-2</v>
      </c>
      <c r="AL1096" s="567">
        <f t="shared" si="36"/>
        <v>3.2876712328767121</v>
      </c>
      <c r="AM1096" s="567">
        <v>5.0027397260274</v>
      </c>
      <c r="AN1096" s="568">
        <v>9.2499999999999999E-2</v>
      </c>
      <c r="AO1096" s="562" t="s">
        <v>977</v>
      </c>
      <c r="AP1096" s="562" t="s">
        <v>978</v>
      </c>
    </row>
    <row r="1097" spans="1:42" s="562" customFormat="1" ht="12" x14ac:dyDescent="0.25">
      <c r="A1097" s="562" t="s">
        <v>2795</v>
      </c>
      <c r="B1097" s="562" t="s">
        <v>2796</v>
      </c>
      <c r="C1097" s="562">
        <v>1</v>
      </c>
      <c r="D1097" s="562" t="s">
        <v>30</v>
      </c>
      <c r="E1097" s="562" t="s">
        <v>958</v>
      </c>
      <c r="F1097" s="562" t="s">
        <v>959</v>
      </c>
      <c r="G1097" s="562" t="s">
        <v>973</v>
      </c>
      <c r="H1097" s="562" t="s">
        <v>974</v>
      </c>
      <c r="I1097" s="562" t="s">
        <v>975</v>
      </c>
      <c r="J1097" s="562" t="s">
        <v>4998</v>
      </c>
      <c r="K1097" s="562" t="s">
        <v>976</v>
      </c>
      <c r="L1097" s="562" t="s">
        <v>964</v>
      </c>
      <c r="M1097" s="562" t="s">
        <v>970</v>
      </c>
      <c r="N1097" s="562">
        <v>1</v>
      </c>
      <c r="O1097" s="562">
        <v>1</v>
      </c>
      <c r="P1097" s="562">
        <v>1</v>
      </c>
      <c r="Q1097" s="562">
        <v>1</v>
      </c>
      <c r="R1097" s="562">
        <v>1</v>
      </c>
      <c r="S1097" s="562">
        <v>1</v>
      </c>
      <c r="T1097" s="562">
        <v>0</v>
      </c>
      <c r="U1097" s="562">
        <v>0</v>
      </c>
      <c r="V1097" s="562">
        <v>0</v>
      </c>
      <c r="W1097" s="563">
        <v>11400000</v>
      </c>
      <c r="X1097" s="563">
        <v>0</v>
      </c>
      <c r="Y1097" s="563">
        <v>0</v>
      </c>
      <c r="Z1097" s="563">
        <v>0</v>
      </c>
      <c r="AA1097" s="563">
        <v>0</v>
      </c>
      <c r="AB1097" s="563">
        <v>0</v>
      </c>
      <c r="AC1097" s="563">
        <v>0</v>
      </c>
      <c r="AD1097" s="563"/>
      <c r="AE1097" s="563">
        <v>11400000</v>
      </c>
      <c r="AF1097" s="564">
        <v>45376</v>
      </c>
      <c r="AG1097" s="564">
        <v>46471</v>
      </c>
      <c r="AH1097" s="563">
        <v>11400000</v>
      </c>
      <c r="AI1097" s="565">
        <f t="shared" si="35"/>
        <v>1.0684931506849316</v>
      </c>
      <c r="AJ1097" s="565">
        <v>3</v>
      </c>
      <c r="AK1097" s="566">
        <v>8.7499999999999994E-2</v>
      </c>
      <c r="AL1097" s="567">
        <f t="shared" si="36"/>
        <v>1.0684931506849316</v>
      </c>
      <c r="AM1097" s="567">
        <v>3</v>
      </c>
      <c r="AN1097" s="568">
        <v>8.7499999999999994E-2</v>
      </c>
      <c r="AO1097" s="562" t="s">
        <v>977</v>
      </c>
      <c r="AP1097" s="562" t="s">
        <v>978</v>
      </c>
    </row>
    <row r="1098" spans="1:42" s="562" customFormat="1" ht="12" x14ac:dyDescent="0.25">
      <c r="A1098" s="562" t="s">
        <v>2797</v>
      </c>
      <c r="B1098" s="562" t="s">
        <v>2798</v>
      </c>
      <c r="C1098" s="562">
        <v>2</v>
      </c>
      <c r="D1098" s="562" t="s">
        <v>30</v>
      </c>
      <c r="E1098" s="562" t="s">
        <v>958</v>
      </c>
      <c r="F1098" s="562" t="s">
        <v>959</v>
      </c>
      <c r="G1098" s="562" t="s">
        <v>1207</v>
      </c>
      <c r="H1098" s="562" t="s">
        <v>974</v>
      </c>
      <c r="I1098" s="562" t="s">
        <v>1208</v>
      </c>
      <c r="J1098" s="562" t="s">
        <v>4998</v>
      </c>
      <c r="K1098" s="562" t="s">
        <v>1209</v>
      </c>
      <c r="L1098" s="562" t="s">
        <v>964</v>
      </c>
      <c r="M1098" s="562" t="s">
        <v>970</v>
      </c>
      <c r="N1098" s="562">
        <v>1</v>
      </c>
      <c r="O1098" s="562">
        <v>1</v>
      </c>
      <c r="P1098" s="562">
        <v>1</v>
      </c>
      <c r="Q1098" s="562">
        <v>1</v>
      </c>
      <c r="R1098" s="562">
        <v>1</v>
      </c>
      <c r="S1098" s="562">
        <v>1</v>
      </c>
      <c r="T1098" s="562">
        <v>0</v>
      </c>
      <c r="U1098" s="562">
        <v>0</v>
      </c>
      <c r="V1098" s="562">
        <v>0</v>
      </c>
      <c r="W1098" s="563">
        <v>54132.5</v>
      </c>
      <c r="X1098" s="563">
        <v>0</v>
      </c>
      <c r="Y1098" s="563">
        <v>0</v>
      </c>
      <c r="Z1098" s="563">
        <v>172.32</v>
      </c>
      <c r="AA1098" s="563">
        <v>0</v>
      </c>
      <c r="AB1098" s="563">
        <v>0</v>
      </c>
      <c r="AC1098" s="563">
        <v>0</v>
      </c>
      <c r="AD1098" s="563"/>
      <c r="AE1098" s="563">
        <v>54132.5</v>
      </c>
      <c r="AF1098" s="564">
        <v>45470</v>
      </c>
      <c r="AG1098" s="564">
        <v>46200</v>
      </c>
      <c r="AH1098" s="563">
        <v>108265</v>
      </c>
      <c r="AI1098" s="565">
        <f t="shared" si="35"/>
        <v>0.32602739726027397</v>
      </c>
      <c r="AJ1098" s="565">
        <v>2</v>
      </c>
      <c r="AK1098" s="566">
        <v>3.8199999999999998E-2</v>
      </c>
      <c r="AL1098" s="567">
        <f t="shared" si="36"/>
        <v>0.32602739726027397</v>
      </c>
      <c r="AM1098" s="567">
        <v>2</v>
      </c>
      <c r="AN1098" s="568">
        <v>3.8199999999999998E-2</v>
      </c>
      <c r="AO1098" s="562" t="s">
        <v>977</v>
      </c>
      <c r="AP1098" s="562" t="s">
        <v>978</v>
      </c>
    </row>
    <row r="1099" spans="1:42" s="562" customFormat="1" ht="12" x14ac:dyDescent="0.25">
      <c r="A1099" s="562" t="s">
        <v>2799</v>
      </c>
      <c r="B1099" s="562" t="s">
        <v>2798</v>
      </c>
      <c r="C1099" s="562">
        <v>3</v>
      </c>
      <c r="D1099" s="562" t="s">
        <v>30</v>
      </c>
      <c r="E1099" s="562" t="s">
        <v>958</v>
      </c>
      <c r="F1099" s="562" t="s">
        <v>959</v>
      </c>
      <c r="G1099" s="562" t="s">
        <v>1207</v>
      </c>
      <c r="H1099" s="562" t="s">
        <v>974</v>
      </c>
      <c r="I1099" s="562" t="s">
        <v>1208</v>
      </c>
      <c r="J1099" s="562" t="s">
        <v>4998</v>
      </c>
      <c r="K1099" s="562" t="s">
        <v>1209</v>
      </c>
      <c r="L1099" s="562" t="s">
        <v>964</v>
      </c>
      <c r="M1099" s="562" t="s">
        <v>970</v>
      </c>
      <c r="N1099" s="562">
        <v>1</v>
      </c>
      <c r="O1099" s="562">
        <v>1</v>
      </c>
      <c r="P1099" s="562">
        <v>1</v>
      </c>
      <c r="Q1099" s="562">
        <v>1</v>
      </c>
      <c r="R1099" s="562">
        <v>1</v>
      </c>
      <c r="S1099" s="562">
        <v>1</v>
      </c>
      <c r="T1099" s="562">
        <v>0</v>
      </c>
      <c r="U1099" s="562">
        <v>0</v>
      </c>
      <c r="V1099" s="562">
        <v>0</v>
      </c>
      <c r="W1099" s="563">
        <v>268597.5</v>
      </c>
      <c r="X1099" s="563">
        <v>0</v>
      </c>
      <c r="Y1099" s="563">
        <v>0</v>
      </c>
      <c r="Z1099" s="563">
        <v>962.47</v>
      </c>
      <c r="AA1099" s="563">
        <v>0</v>
      </c>
      <c r="AB1099" s="563">
        <v>0</v>
      </c>
      <c r="AC1099" s="563">
        <v>0</v>
      </c>
      <c r="AD1099" s="563"/>
      <c r="AE1099" s="563">
        <v>268597.5</v>
      </c>
      <c r="AF1099" s="564">
        <v>45470</v>
      </c>
      <c r="AG1099" s="564">
        <v>46565</v>
      </c>
      <c r="AH1099" s="563">
        <v>268597.5</v>
      </c>
      <c r="AI1099" s="565">
        <f t="shared" si="35"/>
        <v>1.3260273972602741</v>
      </c>
      <c r="AJ1099" s="565">
        <v>3</v>
      </c>
      <c r="AK1099" s="566">
        <v>4.2999999999999997E-2</v>
      </c>
      <c r="AL1099" s="567">
        <f t="shared" si="36"/>
        <v>1.3260273972602741</v>
      </c>
      <c r="AM1099" s="567">
        <v>3</v>
      </c>
      <c r="AN1099" s="568">
        <v>4.2999999999999997E-2</v>
      </c>
      <c r="AO1099" s="562" t="s">
        <v>977</v>
      </c>
      <c r="AP1099" s="562" t="s">
        <v>978</v>
      </c>
    </row>
    <row r="1100" spans="1:42" s="562" customFormat="1" ht="12" x14ac:dyDescent="0.25">
      <c r="A1100" s="562" t="s">
        <v>2800</v>
      </c>
      <c r="B1100" s="562" t="s">
        <v>2798</v>
      </c>
      <c r="C1100" s="562">
        <v>4</v>
      </c>
      <c r="D1100" s="562" t="s">
        <v>30</v>
      </c>
      <c r="E1100" s="562" t="s">
        <v>958</v>
      </c>
      <c r="F1100" s="562" t="s">
        <v>959</v>
      </c>
      <c r="G1100" s="562" t="s">
        <v>1207</v>
      </c>
      <c r="H1100" s="562" t="s">
        <v>974</v>
      </c>
      <c r="I1100" s="562" t="s">
        <v>1208</v>
      </c>
      <c r="J1100" s="562" t="s">
        <v>4998</v>
      </c>
      <c r="K1100" s="562" t="s">
        <v>1209</v>
      </c>
      <c r="L1100" s="562" t="s">
        <v>964</v>
      </c>
      <c r="M1100" s="562" t="s">
        <v>970</v>
      </c>
      <c r="N1100" s="562">
        <v>1</v>
      </c>
      <c r="O1100" s="562">
        <v>1</v>
      </c>
      <c r="P1100" s="562">
        <v>1</v>
      </c>
      <c r="Q1100" s="562">
        <v>1</v>
      </c>
      <c r="R1100" s="562">
        <v>1</v>
      </c>
      <c r="S1100" s="562">
        <v>1</v>
      </c>
      <c r="T1100" s="562">
        <v>0</v>
      </c>
      <c r="U1100" s="562">
        <v>0</v>
      </c>
      <c r="V1100" s="562">
        <v>0</v>
      </c>
      <c r="W1100" s="563">
        <v>342495</v>
      </c>
      <c r="X1100" s="563">
        <v>0</v>
      </c>
      <c r="Y1100" s="563">
        <v>0</v>
      </c>
      <c r="Z1100" s="563">
        <v>1344.29</v>
      </c>
      <c r="AA1100" s="563">
        <v>0</v>
      </c>
      <c r="AB1100" s="563">
        <v>0</v>
      </c>
      <c r="AC1100" s="563">
        <v>0</v>
      </c>
      <c r="AD1100" s="563"/>
      <c r="AE1100" s="563">
        <v>342495</v>
      </c>
      <c r="AF1100" s="564">
        <v>45470</v>
      </c>
      <c r="AG1100" s="564">
        <v>46931</v>
      </c>
      <c r="AH1100" s="563">
        <v>342495</v>
      </c>
      <c r="AI1100" s="565">
        <f t="shared" si="35"/>
        <v>2.3287671232876712</v>
      </c>
      <c r="AJ1100" s="565">
        <v>4.0027397260274</v>
      </c>
      <c r="AK1100" s="566">
        <v>4.7100000000000003E-2</v>
      </c>
      <c r="AL1100" s="567">
        <f t="shared" si="36"/>
        <v>2.3287671232876712</v>
      </c>
      <c r="AM1100" s="567">
        <v>4.0027397260274</v>
      </c>
      <c r="AN1100" s="568">
        <v>4.7100000000000003E-2</v>
      </c>
      <c r="AO1100" s="562" t="s">
        <v>977</v>
      </c>
      <c r="AP1100" s="562" t="s">
        <v>978</v>
      </c>
    </row>
    <row r="1101" spans="1:42" s="562" customFormat="1" ht="12" x14ac:dyDescent="0.25">
      <c r="A1101" s="562" t="s">
        <v>2801</v>
      </c>
      <c r="B1101" s="562" t="s">
        <v>2798</v>
      </c>
      <c r="C1101" s="562">
        <v>5</v>
      </c>
      <c r="D1101" s="562" t="s">
        <v>30</v>
      </c>
      <c r="E1101" s="562" t="s">
        <v>958</v>
      </c>
      <c r="F1101" s="562" t="s">
        <v>959</v>
      </c>
      <c r="G1101" s="562" t="s">
        <v>1207</v>
      </c>
      <c r="H1101" s="562" t="s">
        <v>974</v>
      </c>
      <c r="I1101" s="562" t="s">
        <v>1208</v>
      </c>
      <c r="J1101" s="562" t="s">
        <v>4998</v>
      </c>
      <c r="K1101" s="562" t="s">
        <v>1209</v>
      </c>
      <c r="L1101" s="562" t="s">
        <v>964</v>
      </c>
      <c r="M1101" s="562" t="s">
        <v>970</v>
      </c>
      <c r="N1101" s="562">
        <v>1</v>
      </c>
      <c r="O1101" s="562">
        <v>1</v>
      </c>
      <c r="P1101" s="562">
        <v>1</v>
      </c>
      <c r="Q1101" s="562">
        <v>1</v>
      </c>
      <c r="R1101" s="562">
        <v>1</v>
      </c>
      <c r="S1101" s="562">
        <v>1</v>
      </c>
      <c r="T1101" s="562">
        <v>0</v>
      </c>
      <c r="U1101" s="562">
        <v>0</v>
      </c>
      <c r="V1101" s="562">
        <v>0</v>
      </c>
      <c r="W1101" s="563">
        <v>327155</v>
      </c>
      <c r="X1101" s="563">
        <v>0</v>
      </c>
      <c r="Y1101" s="563">
        <v>0</v>
      </c>
      <c r="Z1101" s="563">
        <v>1382.23</v>
      </c>
      <c r="AA1101" s="563">
        <v>0</v>
      </c>
      <c r="AB1101" s="563">
        <v>0</v>
      </c>
      <c r="AC1101" s="563">
        <v>0</v>
      </c>
      <c r="AD1101" s="563"/>
      <c r="AE1101" s="563">
        <v>327155</v>
      </c>
      <c r="AF1101" s="564">
        <v>45470</v>
      </c>
      <c r="AG1101" s="564">
        <v>47296</v>
      </c>
      <c r="AH1101" s="563">
        <v>327155</v>
      </c>
      <c r="AI1101" s="565">
        <f t="shared" si="35"/>
        <v>3.3287671232876712</v>
      </c>
      <c r="AJ1101" s="565">
        <v>5.0027397260274</v>
      </c>
      <c r="AK1101" s="566">
        <v>5.0700000000000002E-2</v>
      </c>
      <c r="AL1101" s="567">
        <f t="shared" si="36"/>
        <v>3.3287671232876712</v>
      </c>
      <c r="AM1101" s="567">
        <v>5.0027397260274</v>
      </c>
      <c r="AN1101" s="568">
        <v>5.0700000000000002E-2</v>
      </c>
      <c r="AO1101" s="562" t="s">
        <v>977</v>
      </c>
      <c r="AP1101" s="562" t="s">
        <v>978</v>
      </c>
    </row>
    <row r="1102" spans="1:42" s="562" customFormat="1" ht="12" x14ac:dyDescent="0.25">
      <c r="A1102" s="562" t="s">
        <v>2802</v>
      </c>
      <c r="B1102" s="562" t="s">
        <v>2798</v>
      </c>
      <c r="C1102" s="562">
        <v>6</v>
      </c>
      <c r="D1102" s="562" t="s">
        <v>30</v>
      </c>
      <c r="E1102" s="562" t="s">
        <v>958</v>
      </c>
      <c r="F1102" s="562" t="s">
        <v>959</v>
      </c>
      <c r="G1102" s="562" t="s">
        <v>1207</v>
      </c>
      <c r="H1102" s="562" t="s">
        <v>974</v>
      </c>
      <c r="I1102" s="562" t="s">
        <v>1208</v>
      </c>
      <c r="J1102" s="562" t="s">
        <v>4998</v>
      </c>
      <c r="K1102" s="562" t="s">
        <v>1209</v>
      </c>
      <c r="L1102" s="562" t="s">
        <v>964</v>
      </c>
      <c r="M1102" s="562" t="s">
        <v>970</v>
      </c>
      <c r="N1102" s="562">
        <v>1</v>
      </c>
      <c r="O1102" s="562">
        <v>1</v>
      </c>
      <c r="P1102" s="562">
        <v>1</v>
      </c>
      <c r="Q1102" s="562">
        <v>1</v>
      </c>
      <c r="R1102" s="562">
        <v>1</v>
      </c>
      <c r="S1102" s="562">
        <v>1</v>
      </c>
      <c r="T1102" s="562">
        <v>0</v>
      </c>
      <c r="U1102" s="562">
        <v>0</v>
      </c>
      <c r="V1102" s="562">
        <v>0</v>
      </c>
      <c r="W1102" s="563">
        <v>285117.5</v>
      </c>
      <c r="X1102" s="563">
        <v>0</v>
      </c>
      <c r="Y1102" s="563">
        <v>0</v>
      </c>
      <c r="Z1102" s="563">
        <v>1273.52</v>
      </c>
      <c r="AA1102" s="563">
        <v>0</v>
      </c>
      <c r="AB1102" s="563">
        <v>0</v>
      </c>
      <c r="AC1102" s="563">
        <v>0</v>
      </c>
      <c r="AD1102" s="563"/>
      <c r="AE1102" s="563">
        <v>285117.5</v>
      </c>
      <c r="AF1102" s="564">
        <v>45470</v>
      </c>
      <c r="AG1102" s="564">
        <v>47661</v>
      </c>
      <c r="AH1102" s="563">
        <v>285117.5</v>
      </c>
      <c r="AI1102" s="565">
        <f t="shared" si="35"/>
        <v>4.3287671232876717</v>
      </c>
      <c r="AJ1102" s="565">
        <v>6.0027397260274</v>
      </c>
      <c r="AK1102" s="566">
        <v>5.3600000000000002E-2</v>
      </c>
      <c r="AL1102" s="567">
        <f t="shared" si="36"/>
        <v>4.3287671232876717</v>
      </c>
      <c r="AM1102" s="567">
        <v>6.0027397260274</v>
      </c>
      <c r="AN1102" s="568">
        <v>5.3600000000000002E-2</v>
      </c>
      <c r="AO1102" s="562" t="s">
        <v>977</v>
      </c>
      <c r="AP1102" s="562" t="s">
        <v>978</v>
      </c>
    </row>
    <row r="1103" spans="1:42" s="562" customFormat="1" ht="12" x14ac:dyDescent="0.25">
      <c r="A1103" s="562" t="s">
        <v>2803</v>
      </c>
      <c r="B1103" s="562" t="s">
        <v>2798</v>
      </c>
      <c r="C1103" s="562">
        <v>7</v>
      </c>
      <c r="D1103" s="562" t="s">
        <v>30</v>
      </c>
      <c r="E1103" s="562" t="s">
        <v>958</v>
      </c>
      <c r="F1103" s="562" t="s">
        <v>959</v>
      </c>
      <c r="G1103" s="562" t="s">
        <v>1207</v>
      </c>
      <c r="H1103" s="562" t="s">
        <v>974</v>
      </c>
      <c r="I1103" s="562" t="s">
        <v>1208</v>
      </c>
      <c r="J1103" s="562" t="s">
        <v>4998</v>
      </c>
      <c r="K1103" s="562" t="s">
        <v>1209</v>
      </c>
      <c r="L1103" s="562" t="s">
        <v>964</v>
      </c>
      <c r="M1103" s="562" t="s">
        <v>970</v>
      </c>
      <c r="N1103" s="562">
        <v>1</v>
      </c>
      <c r="O1103" s="562">
        <v>1</v>
      </c>
      <c r="P1103" s="562">
        <v>1</v>
      </c>
      <c r="Q1103" s="562">
        <v>1</v>
      </c>
      <c r="R1103" s="562">
        <v>1</v>
      </c>
      <c r="S1103" s="562">
        <v>1</v>
      </c>
      <c r="T1103" s="562">
        <v>0</v>
      </c>
      <c r="U1103" s="562">
        <v>0</v>
      </c>
      <c r="V1103" s="562">
        <v>0</v>
      </c>
      <c r="W1103" s="563">
        <v>234023.5</v>
      </c>
      <c r="X1103" s="563">
        <v>0</v>
      </c>
      <c r="Y1103" s="563">
        <v>0</v>
      </c>
      <c r="Z1103" s="563">
        <v>1099.9100000000001</v>
      </c>
      <c r="AA1103" s="563">
        <v>0</v>
      </c>
      <c r="AB1103" s="563">
        <v>0</v>
      </c>
      <c r="AC1103" s="563">
        <v>0</v>
      </c>
      <c r="AD1103" s="563"/>
      <c r="AE1103" s="563">
        <v>234023.5</v>
      </c>
      <c r="AF1103" s="564">
        <v>45470</v>
      </c>
      <c r="AG1103" s="564">
        <v>48026</v>
      </c>
      <c r="AH1103" s="563">
        <v>234023.5</v>
      </c>
      <c r="AI1103" s="565">
        <f t="shared" si="35"/>
        <v>5.3287671232876717</v>
      </c>
      <c r="AJ1103" s="565">
        <v>7.0027397260274</v>
      </c>
      <c r="AK1103" s="566">
        <v>5.6399999999999999E-2</v>
      </c>
      <c r="AL1103" s="567">
        <f t="shared" si="36"/>
        <v>5.3287671232876717</v>
      </c>
      <c r="AM1103" s="567">
        <v>7.0027397260274</v>
      </c>
      <c r="AN1103" s="568">
        <v>5.6399999999999999E-2</v>
      </c>
      <c r="AO1103" s="562" t="s">
        <v>977</v>
      </c>
      <c r="AP1103" s="562" t="s">
        <v>978</v>
      </c>
    </row>
    <row r="1104" spans="1:42" s="562" customFormat="1" ht="12" x14ac:dyDescent="0.25">
      <c r="A1104" s="562" t="s">
        <v>2804</v>
      </c>
      <c r="B1104" s="562" t="s">
        <v>2798</v>
      </c>
      <c r="C1104" s="562">
        <v>8</v>
      </c>
      <c r="D1104" s="562" t="s">
        <v>30</v>
      </c>
      <c r="E1104" s="562" t="s">
        <v>958</v>
      </c>
      <c r="F1104" s="562" t="s">
        <v>959</v>
      </c>
      <c r="G1104" s="562" t="s">
        <v>1207</v>
      </c>
      <c r="H1104" s="562" t="s">
        <v>974</v>
      </c>
      <c r="I1104" s="562" t="s">
        <v>1208</v>
      </c>
      <c r="J1104" s="562" t="s">
        <v>4998</v>
      </c>
      <c r="K1104" s="562" t="s">
        <v>1209</v>
      </c>
      <c r="L1104" s="562" t="s">
        <v>964</v>
      </c>
      <c r="M1104" s="562" t="s">
        <v>970</v>
      </c>
      <c r="N1104" s="562">
        <v>1</v>
      </c>
      <c r="O1104" s="562">
        <v>1</v>
      </c>
      <c r="P1104" s="562">
        <v>1</v>
      </c>
      <c r="Q1104" s="562">
        <v>1</v>
      </c>
      <c r="R1104" s="562">
        <v>1</v>
      </c>
      <c r="S1104" s="562">
        <v>1</v>
      </c>
      <c r="T1104" s="562">
        <v>0</v>
      </c>
      <c r="U1104" s="562">
        <v>0</v>
      </c>
      <c r="V1104" s="562">
        <v>0</v>
      </c>
      <c r="W1104" s="563">
        <v>1039521</v>
      </c>
      <c r="X1104" s="563">
        <v>0</v>
      </c>
      <c r="Y1104" s="563">
        <v>0</v>
      </c>
      <c r="Z1104" s="563">
        <v>5136.97</v>
      </c>
      <c r="AA1104" s="563">
        <v>0</v>
      </c>
      <c r="AB1104" s="563">
        <v>0</v>
      </c>
      <c r="AC1104" s="563">
        <v>0</v>
      </c>
      <c r="AD1104" s="563"/>
      <c r="AE1104" s="563">
        <v>1039521</v>
      </c>
      <c r="AF1104" s="564">
        <v>45470</v>
      </c>
      <c r="AG1104" s="564">
        <v>48392</v>
      </c>
      <c r="AH1104" s="563">
        <v>1039521</v>
      </c>
      <c r="AI1104" s="565">
        <f t="shared" si="35"/>
        <v>6.3315068493150681</v>
      </c>
      <c r="AJ1104" s="565">
        <v>8.0054794520547894</v>
      </c>
      <c r="AK1104" s="566">
        <v>5.9299999999999999E-2</v>
      </c>
      <c r="AL1104" s="567">
        <f t="shared" si="36"/>
        <v>6.3315068493150681</v>
      </c>
      <c r="AM1104" s="567">
        <v>8.0054794520547894</v>
      </c>
      <c r="AN1104" s="568">
        <v>5.9299999999999999E-2</v>
      </c>
      <c r="AO1104" s="562" t="s">
        <v>977</v>
      </c>
      <c r="AP1104" s="562" t="s">
        <v>978</v>
      </c>
    </row>
    <row r="1105" spans="1:42" s="562" customFormat="1" ht="12" x14ac:dyDescent="0.25">
      <c r="A1105" s="562" t="s">
        <v>2805</v>
      </c>
      <c r="B1105" s="562" t="s">
        <v>2798</v>
      </c>
      <c r="C1105" s="562">
        <v>9</v>
      </c>
      <c r="D1105" s="562" t="s">
        <v>30</v>
      </c>
      <c r="E1105" s="562" t="s">
        <v>958</v>
      </c>
      <c r="F1105" s="562" t="s">
        <v>959</v>
      </c>
      <c r="G1105" s="562" t="s">
        <v>1207</v>
      </c>
      <c r="H1105" s="562" t="s">
        <v>974</v>
      </c>
      <c r="I1105" s="562" t="s">
        <v>1208</v>
      </c>
      <c r="J1105" s="562" t="s">
        <v>4998</v>
      </c>
      <c r="K1105" s="562" t="s">
        <v>1209</v>
      </c>
      <c r="L1105" s="562" t="s">
        <v>964</v>
      </c>
      <c r="M1105" s="562" t="s">
        <v>970</v>
      </c>
      <c r="N1105" s="562">
        <v>1</v>
      </c>
      <c r="O1105" s="562">
        <v>1</v>
      </c>
      <c r="P1105" s="562">
        <v>1</v>
      </c>
      <c r="Q1105" s="562">
        <v>1</v>
      </c>
      <c r="R1105" s="562">
        <v>1</v>
      </c>
      <c r="S1105" s="562">
        <v>1</v>
      </c>
      <c r="T1105" s="562">
        <v>0</v>
      </c>
      <c r="U1105" s="562">
        <v>0</v>
      </c>
      <c r="V1105" s="562">
        <v>0</v>
      </c>
      <c r="W1105" s="563">
        <v>763902.5</v>
      </c>
      <c r="X1105" s="563">
        <v>0</v>
      </c>
      <c r="Y1105" s="563">
        <v>0</v>
      </c>
      <c r="Z1105" s="563">
        <v>3953.2</v>
      </c>
      <c r="AA1105" s="563">
        <v>0</v>
      </c>
      <c r="AB1105" s="563">
        <v>0</v>
      </c>
      <c r="AC1105" s="563">
        <v>0</v>
      </c>
      <c r="AD1105" s="563"/>
      <c r="AE1105" s="563">
        <v>763902.5</v>
      </c>
      <c r="AF1105" s="564">
        <v>45470</v>
      </c>
      <c r="AG1105" s="564">
        <v>48757</v>
      </c>
      <c r="AH1105" s="563">
        <v>763902.5</v>
      </c>
      <c r="AI1105" s="565">
        <f t="shared" si="35"/>
        <v>7.3315068493150681</v>
      </c>
      <c r="AJ1105" s="565">
        <v>9.0054794520547894</v>
      </c>
      <c r="AK1105" s="566">
        <v>6.2100000000000002E-2</v>
      </c>
      <c r="AL1105" s="567">
        <f t="shared" si="36"/>
        <v>7.3315068493150681</v>
      </c>
      <c r="AM1105" s="567">
        <v>9.0054794520547894</v>
      </c>
      <c r="AN1105" s="568">
        <v>6.2100000000000002E-2</v>
      </c>
      <c r="AO1105" s="562" t="s">
        <v>977</v>
      </c>
      <c r="AP1105" s="562" t="s">
        <v>978</v>
      </c>
    </row>
    <row r="1106" spans="1:42" s="562" customFormat="1" ht="12" x14ac:dyDescent="0.25">
      <c r="A1106" s="562" t="s">
        <v>2806</v>
      </c>
      <c r="B1106" s="562" t="s">
        <v>2807</v>
      </c>
      <c r="C1106" s="562">
        <v>1</v>
      </c>
      <c r="D1106" s="562" t="s">
        <v>30</v>
      </c>
      <c r="E1106" s="562" t="s">
        <v>958</v>
      </c>
      <c r="F1106" s="562" t="s">
        <v>959</v>
      </c>
      <c r="G1106" s="562" t="s">
        <v>1659</v>
      </c>
      <c r="H1106" s="562" t="s">
        <v>1660</v>
      </c>
      <c r="I1106" s="562" t="s">
        <v>1661</v>
      </c>
      <c r="J1106" s="562" t="s">
        <v>1662</v>
      </c>
      <c r="K1106" s="562" t="s">
        <v>1663</v>
      </c>
      <c r="L1106" s="562" t="s">
        <v>964</v>
      </c>
      <c r="M1106" s="562" t="s">
        <v>970</v>
      </c>
      <c r="N1106" s="562">
        <v>1</v>
      </c>
      <c r="O1106" s="562">
        <v>1</v>
      </c>
      <c r="P1106" s="562">
        <v>1</v>
      </c>
      <c r="Q1106" s="562">
        <v>0</v>
      </c>
      <c r="R1106" s="562">
        <v>0</v>
      </c>
      <c r="S1106" s="562">
        <v>1</v>
      </c>
      <c r="T1106" s="562">
        <v>1</v>
      </c>
      <c r="U1106" s="562">
        <v>1</v>
      </c>
      <c r="V1106" s="562">
        <v>0</v>
      </c>
      <c r="W1106" s="563">
        <v>100000000</v>
      </c>
      <c r="X1106" s="563">
        <v>0</v>
      </c>
      <c r="Y1106" s="563">
        <v>0</v>
      </c>
      <c r="Z1106" s="563">
        <v>0</v>
      </c>
      <c r="AA1106" s="563">
        <v>0</v>
      </c>
      <c r="AB1106" s="563">
        <v>0</v>
      </c>
      <c r="AC1106" s="563">
        <v>0</v>
      </c>
      <c r="AD1106" s="563"/>
      <c r="AE1106" s="563">
        <v>100000000</v>
      </c>
      <c r="AF1106" s="564">
        <v>45425</v>
      </c>
      <c r="AG1106" s="564">
        <v>47251</v>
      </c>
      <c r="AH1106" s="563">
        <v>100000000</v>
      </c>
      <c r="AI1106" s="565">
        <f t="shared" si="35"/>
        <v>3.2054794520547945</v>
      </c>
      <c r="AJ1106" s="565">
        <v>5.0027397260274</v>
      </c>
      <c r="AK1106" s="566">
        <v>9.2499999999999999E-2</v>
      </c>
      <c r="AL1106" s="567">
        <f t="shared" si="36"/>
        <v>3.2054794520547945</v>
      </c>
      <c r="AM1106" s="567">
        <v>5.0027397260274</v>
      </c>
      <c r="AN1106" s="568">
        <v>9.2499999999999999E-2</v>
      </c>
      <c r="AO1106" s="562" t="s">
        <v>977</v>
      </c>
      <c r="AP1106" s="562" t="s">
        <v>978</v>
      </c>
    </row>
    <row r="1107" spans="1:42" s="562" customFormat="1" ht="12" x14ac:dyDescent="0.25">
      <c r="A1107" s="562" t="s">
        <v>2808</v>
      </c>
      <c r="B1107" s="562" t="s">
        <v>2809</v>
      </c>
      <c r="C1107" s="562">
        <v>1</v>
      </c>
      <c r="D1107" s="562" t="s">
        <v>30</v>
      </c>
      <c r="E1107" s="562" t="s">
        <v>958</v>
      </c>
      <c r="F1107" s="562" t="s">
        <v>959</v>
      </c>
      <c r="G1107" s="562" t="s">
        <v>973</v>
      </c>
      <c r="H1107" s="562" t="s">
        <v>974</v>
      </c>
      <c r="I1107" s="562" t="s">
        <v>975</v>
      </c>
      <c r="J1107" s="562" t="s">
        <v>4998</v>
      </c>
      <c r="K1107" s="562" t="s">
        <v>976</v>
      </c>
      <c r="L1107" s="562" t="s">
        <v>964</v>
      </c>
      <c r="M1107" s="562" t="s">
        <v>970</v>
      </c>
      <c r="N1107" s="562">
        <v>1</v>
      </c>
      <c r="O1107" s="562">
        <v>1</v>
      </c>
      <c r="P1107" s="562">
        <v>1</v>
      </c>
      <c r="Q1107" s="562">
        <v>1</v>
      </c>
      <c r="R1107" s="562">
        <v>1</v>
      </c>
      <c r="S1107" s="562">
        <v>1</v>
      </c>
      <c r="T1107" s="562">
        <v>0</v>
      </c>
      <c r="U1107" s="562">
        <v>0</v>
      </c>
      <c r="V1107" s="562">
        <v>0</v>
      </c>
      <c r="W1107" s="563">
        <v>15000000</v>
      </c>
      <c r="X1107" s="563">
        <v>0</v>
      </c>
      <c r="Y1107" s="563">
        <v>0</v>
      </c>
      <c r="Z1107" s="563">
        <v>0</v>
      </c>
      <c r="AA1107" s="563">
        <v>0</v>
      </c>
      <c r="AB1107" s="563">
        <v>0</v>
      </c>
      <c r="AC1107" s="563">
        <v>0</v>
      </c>
      <c r="AD1107" s="563"/>
      <c r="AE1107" s="563">
        <v>15000000</v>
      </c>
      <c r="AF1107" s="564">
        <v>45376</v>
      </c>
      <c r="AG1107" s="564">
        <v>46471</v>
      </c>
      <c r="AH1107" s="563">
        <v>15000000</v>
      </c>
      <c r="AI1107" s="565">
        <f t="shared" si="35"/>
        <v>1.0684931506849316</v>
      </c>
      <c r="AJ1107" s="565">
        <v>3</v>
      </c>
      <c r="AK1107" s="566">
        <v>8.7499999999999994E-2</v>
      </c>
      <c r="AL1107" s="567">
        <f t="shared" si="36"/>
        <v>1.0684931506849316</v>
      </c>
      <c r="AM1107" s="567">
        <v>3</v>
      </c>
      <c r="AN1107" s="568">
        <v>8.7499999999999994E-2</v>
      </c>
      <c r="AO1107" s="562" t="s">
        <v>977</v>
      </c>
      <c r="AP1107" s="562" t="s">
        <v>978</v>
      </c>
    </row>
    <row r="1108" spans="1:42" s="562" customFormat="1" ht="12" x14ac:dyDescent="0.25">
      <c r="A1108" s="562" t="s">
        <v>2810</v>
      </c>
      <c r="B1108" s="562" t="s">
        <v>2811</v>
      </c>
      <c r="C1108" s="562">
        <v>1</v>
      </c>
      <c r="D1108" s="562" t="s">
        <v>30</v>
      </c>
      <c r="E1108" s="562" t="s">
        <v>958</v>
      </c>
      <c r="F1108" s="562" t="s">
        <v>959</v>
      </c>
      <c r="G1108" s="562" t="s">
        <v>1727</v>
      </c>
      <c r="H1108" s="562" t="s">
        <v>1660</v>
      </c>
      <c r="I1108" s="562" t="s">
        <v>1661</v>
      </c>
      <c r="J1108" s="562" t="s">
        <v>1662</v>
      </c>
      <c r="K1108" s="562" t="s">
        <v>2812</v>
      </c>
      <c r="L1108" s="562" t="s">
        <v>964</v>
      </c>
      <c r="M1108" s="562" t="s">
        <v>970</v>
      </c>
      <c r="N1108" s="562">
        <v>1</v>
      </c>
      <c r="O1108" s="562">
        <v>1</v>
      </c>
      <c r="P1108" s="562">
        <v>1</v>
      </c>
      <c r="Q1108" s="562">
        <v>0</v>
      </c>
      <c r="R1108" s="562">
        <v>0</v>
      </c>
      <c r="S1108" s="562">
        <v>1</v>
      </c>
      <c r="T1108" s="562">
        <v>1</v>
      </c>
      <c r="U1108" s="562">
        <v>1</v>
      </c>
      <c r="V1108" s="562">
        <v>0</v>
      </c>
      <c r="W1108" s="563">
        <v>1078927.69</v>
      </c>
      <c r="X1108" s="563">
        <v>0</v>
      </c>
      <c r="Y1108" s="563">
        <v>0</v>
      </c>
      <c r="Z1108" s="563">
        <v>0</v>
      </c>
      <c r="AA1108" s="563">
        <v>0</v>
      </c>
      <c r="AB1108" s="563">
        <v>0</v>
      </c>
      <c r="AC1108" s="563">
        <v>0</v>
      </c>
      <c r="AD1108" s="563"/>
      <c r="AE1108" s="563">
        <v>1078927.69</v>
      </c>
      <c r="AF1108" s="564">
        <v>45387</v>
      </c>
      <c r="AG1108" s="564">
        <v>46482</v>
      </c>
      <c r="AH1108" s="563">
        <v>1078927.69</v>
      </c>
      <c r="AI1108" s="565">
        <f t="shared" si="35"/>
        <v>1.0986301369863014</v>
      </c>
      <c r="AJ1108" s="565">
        <v>3</v>
      </c>
      <c r="AK1108" s="566">
        <v>8.7499999999999994E-2</v>
      </c>
      <c r="AL1108" s="567">
        <f t="shared" si="36"/>
        <v>1.0986301369863014</v>
      </c>
      <c r="AM1108" s="567">
        <v>3</v>
      </c>
      <c r="AN1108" s="568">
        <v>8.7499999999999994E-2</v>
      </c>
      <c r="AO1108" s="562" t="s">
        <v>977</v>
      </c>
      <c r="AP1108" s="562" t="s">
        <v>978</v>
      </c>
    </row>
    <row r="1109" spans="1:42" s="562" customFormat="1" ht="12" x14ac:dyDescent="0.25">
      <c r="A1109" s="562" t="s">
        <v>2813</v>
      </c>
      <c r="B1109" s="562" t="s">
        <v>2814</v>
      </c>
      <c r="C1109" s="562">
        <v>1</v>
      </c>
      <c r="D1109" s="562" t="s">
        <v>30</v>
      </c>
      <c r="E1109" s="562" t="s">
        <v>958</v>
      </c>
      <c r="F1109" s="562" t="s">
        <v>959</v>
      </c>
      <c r="G1109" s="562" t="s">
        <v>1727</v>
      </c>
      <c r="H1109" s="562" t="s">
        <v>1660</v>
      </c>
      <c r="I1109" s="562" t="s">
        <v>1661</v>
      </c>
      <c r="J1109" s="562" t="s">
        <v>1662</v>
      </c>
      <c r="K1109" s="562" t="s">
        <v>2815</v>
      </c>
      <c r="L1109" s="562" t="s">
        <v>964</v>
      </c>
      <c r="M1109" s="562" t="s">
        <v>970</v>
      </c>
      <c r="N1109" s="562">
        <v>1</v>
      </c>
      <c r="O1109" s="562">
        <v>1</v>
      </c>
      <c r="P1109" s="562">
        <v>1</v>
      </c>
      <c r="Q1109" s="562">
        <v>0</v>
      </c>
      <c r="R1109" s="562">
        <v>0</v>
      </c>
      <c r="S1109" s="562">
        <v>1</v>
      </c>
      <c r="T1109" s="562">
        <v>1</v>
      </c>
      <c r="U1109" s="562">
        <v>1</v>
      </c>
      <c r="V1109" s="562">
        <v>0</v>
      </c>
      <c r="W1109" s="563">
        <v>1754764.59</v>
      </c>
      <c r="X1109" s="563">
        <v>0</v>
      </c>
      <c r="Y1109" s="563">
        <v>0</v>
      </c>
      <c r="Z1109" s="563">
        <v>0</v>
      </c>
      <c r="AA1109" s="563">
        <v>0</v>
      </c>
      <c r="AB1109" s="563">
        <v>0</v>
      </c>
      <c r="AC1109" s="563">
        <v>0</v>
      </c>
      <c r="AD1109" s="563"/>
      <c r="AE1109" s="563">
        <v>1754764.59</v>
      </c>
      <c r="AF1109" s="564">
        <v>45387</v>
      </c>
      <c r="AG1109" s="564">
        <v>46482</v>
      </c>
      <c r="AH1109" s="563">
        <v>1754764.59</v>
      </c>
      <c r="AI1109" s="565">
        <f t="shared" si="35"/>
        <v>1.0986301369863014</v>
      </c>
      <c r="AJ1109" s="565">
        <v>3</v>
      </c>
      <c r="AK1109" s="566">
        <v>8.7499999999999994E-2</v>
      </c>
      <c r="AL1109" s="567">
        <f t="shared" si="36"/>
        <v>1.0986301369863014</v>
      </c>
      <c r="AM1109" s="567">
        <v>3</v>
      </c>
      <c r="AN1109" s="568">
        <v>8.7499999999999994E-2</v>
      </c>
      <c r="AO1109" s="562" t="s">
        <v>977</v>
      </c>
      <c r="AP1109" s="562" t="s">
        <v>978</v>
      </c>
    </row>
    <row r="1110" spans="1:42" s="562" customFormat="1" ht="12" x14ac:dyDescent="0.25">
      <c r="A1110" s="562" t="s">
        <v>2816</v>
      </c>
      <c r="B1110" s="562" t="s">
        <v>2817</v>
      </c>
      <c r="C1110" s="562">
        <v>1</v>
      </c>
      <c r="D1110" s="562" t="s">
        <v>30</v>
      </c>
      <c r="E1110" s="562" t="s">
        <v>958</v>
      </c>
      <c r="F1110" s="562" t="s">
        <v>959</v>
      </c>
      <c r="G1110" s="562" t="s">
        <v>1727</v>
      </c>
      <c r="H1110" s="562" t="s">
        <v>1660</v>
      </c>
      <c r="I1110" s="562" t="s">
        <v>1661</v>
      </c>
      <c r="J1110" s="562" t="s">
        <v>1662</v>
      </c>
      <c r="K1110" s="562" t="s">
        <v>2818</v>
      </c>
      <c r="L1110" s="562" t="s">
        <v>964</v>
      </c>
      <c r="M1110" s="562" t="s">
        <v>970</v>
      </c>
      <c r="N1110" s="562">
        <v>1</v>
      </c>
      <c r="O1110" s="562">
        <v>1</v>
      </c>
      <c r="P1110" s="562">
        <v>1</v>
      </c>
      <c r="Q1110" s="562">
        <v>0</v>
      </c>
      <c r="R1110" s="562">
        <v>0</v>
      </c>
      <c r="S1110" s="562">
        <v>1</v>
      </c>
      <c r="T1110" s="562">
        <v>1</v>
      </c>
      <c r="U1110" s="562">
        <v>1</v>
      </c>
      <c r="V1110" s="562">
        <v>0</v>
      </c>
      <c r="W1110" s="563">
        <v>176856.6</v>
      </c>
      <c r="X1110" s="563">
        <v>0</v>
      </c>
      <c r="Y1110" s="563">
        <v>0</v>
      </c>
      <c r="Z1110" s="563">
        <v>0</v>
      </c>
      <c r="AA1110" s="563">
        <v>0</v>
      </c>
      <c r="AB1110" s="563">
        <v>0</v>
      </c>
      <c r="AC1110" s="563">
        <v>0</v>
      </c>
      <c r="AD1110" s="563"/>
      <c r="AE1110" s="563">
        <v>176856.6</v>
      </c>
      <c r="AF1110" s="564">
        <v>45387</v>
      </c>
      <c r="AG1110" s="564">
        <v>46482</v>
      </c>
      <c r="AH1110" s="563">
        <v>176856.6</v>
      </c>
      <c r="AI1110" s="565">
        <f t="shared" si="35"/>
        <v>1.0986301369863014</v>
      </c>
      <c r="AJ1110" s="565">
        <v>3</v>
      </c>
      <c r="AK1110" s="566">
        <v>8.7499999999999994E-2</v>
      </c>
      <c r="AL1110" s="567">
        <f t="shared" si="36"/>
        <v>1.0986301369863014</v>
      </c>
      <c r="AM1110" s="567">
        <v>3</v>
      </c>
      <c r="AN1110" s="568">
        <v>8.7499999999999994E-2</v>
      </c>
      <c r="AO1110" s="562" t="s">
        <v>977</v>
      </c>
      <c r="AP1110" s="562" t="s">
        <v>978</v>
      </c>
    </row>
    <row r="1111" spans="1:42" s="562" customFormat="1" ht="12" x14ac:dyDescent="0.25">
      <c r="A1111" s="562" t="s">
        <v>2819</v>
      </c>
      <c r="B1111" s="562" t="s">
        <v>2820</v>
      </c>
      <c r="C1111" s="562">
        <v>1</v>
      </c>
      <c r="D1111" s="562" t="s">
        <v>30</v>
      </c>
      <c r="E1111" s="562" t="s">
        <v>958</v>
      </c>
      <c r="F1111" s="562" t="s">
        <v>959</v>
      </c>
      <c r="G1111" s="562" t="s">
        <v>1727</v>
      </c>
      <c r="H1111" s="562" t="s">
        <v>1660</v>
      </c>
      <c r="I1111" s="562" t="s">
        <v>1661</v>
      </c>
      <c r="J1111" s="562" t="s">
        <v>1662</v>
      </c>
      <c r="K1111" s="562" t="s">
        <v>2821</v>
      </c>
      <c r="L1111" s="562" t="s">
        <v>964</v>
      </c>
      <c r="M1111" s="562" t="s">
        <v>970</v>
      </c>
      <c r="N1111" s="562">
        <v>1</v>
      </c>
      <c r="O1111" s="562">
        <v>1</v>
      </c>
      <c r="P1111" s="562">
        <v>1</v>
      </c>
      <c r="Q1111" s="562">
        <v>0</v>
      </c>
      <c r="R1111" s="562">
        <v>0</v>
      </c>
      <c r="S1111" s="562">
        <v>1</v>
      </c>
      <c r="T1111" s="562">
        <v>1</v>
      </c>
      <c r="U1111" s="562">
        <v>1</v>
      </c>
      <c r="V1111" s="562">
        <v>0</v>
      </c>
      <c r="W1111" s="563">
        <v>572989.93999999994</v>
      </c>
      <c r="X1111" s="563">
        <v>0</v>
      </c>
      <c r="Y1111" s="563">
        <v>0</v>
      </c>
      <c r="Z1111" s="563">
        <v>0</v>
      </c>
      <c r="AA1111" s="563">
        <v>0</v>
      </c>
      <c r="AB1111" s="563">
        <v>0</v>
      </c>
      <c r="AC1111" s="563">
        <v>0</v>
      </c>
      <c r="AD1111" s="563"/>
      <c r="AE1111" s="563">
        <v>572989.93999999994</v>
      </c>
      <c r="AF1111" s="564">
        <v>45387</v>
      </c>
      <c r="AG1111" s="564">
        <v>46482</v>
      </c>
      <c r="AH1111" s="563">
        <v>572989.93999999994</v>
      </c>
      <c r="AI1111" s="565">
        <f t="shared" si="35"/>
        <v>1.0986301369863014</v>
      </c>
      <c r="AJ1111" s="565">
        <v>3</v>
      </c>
      <c r="AK1111" s="566">
        <v>8.7499999999999994E-2</v>
      </c>
      <c r="AL1111" s="567">
        <f t="shared" si="36"/>
        <v>1.0986301369863014</v>
      </c>
      <c r="AM1111" s="567">
        <v>3</v>
      </c>
      <c r="AN1111" s="568">
        <v>8.7499999999999994E-2</v>
      </c>
      <c r="AO1111" s="562" t="s">
        <v>977</v>
      </c>
      <c r="AP1111" s="562" t="s">
        <v>978</v>
      </c>
    </row>
    <row r="1112" spans="1:42" s="562" customFormat="1" ht="12" x14ac:dyDescent="0.25">
      <c r="A1112" s="562" t="s">
        <v>2822</v>
      </c>
      <c r="B1112" s="562" t="s">
        <v>2823</v>
      </c>
      <c r="C1112" s="562">
        <v>1</v>
      </c>
      <c r="D1112" s="562" t="s">
        <v>30</v>
      </c>
      <c r="E1112" s="562" t="s">
        <v>958</v>
      </c>
      <c r="F1112" s="562" t="s">
        <v>959</v>
      </c>
      <c r="G1112" s="562" t="s">
        <v>1727</v>
      </c>
      <c r="H1112" s="562" t="s">
        <v>1660</v>
      </c>
      <c r="I1112" s="562" t="s">
        <v>1661</v>
      </c>
      <c r="J1112" s="562" t="s">
        <v>1662</v>
      </c>
      <c r="K1112" s="562" t="s">
        <v>2669</v>
      </c>
      <c r="L1112" s="562" t="s">
        <v>964</v>
      </c>
      <c r="M1112" s="562" t="s">
        <v>970</v>
      </c>
      <c r="N1112" s="562">
        <v>1</v>
      </c>
      <c r="O1112" s="562">
        <v>1</v>
      </c>
      <c r="P1112" s="562">
        <v>1</v>
      </c>
      <c r="Q1112" s="562">
        <v>0</v>
      </c>
      <c r="R1112" s="562">
        <v>0</v>
      </c>
      <c r="S1112" s="562">
        <v>1</v>
      </c>
      <c r="T1112" s="562">
        <v>1</v>
      </c>
      <c r="U1112" s="562">
        <v>1</v>
      </c>
      <c r="V1112" s="562">
        <v>0</v>
      </c>
      <c r="W1112" s="563">
        <v>4368725.49</v>
      </c>
      <c r="X1112" s="563">
        <v>0</v>
      </c>
      <c r="Y1112" s="563">
        <v>0</v>
      </c>
      <c r="Z1112" s="563">
        <v>0</v>
      </c>
      <c r="AA1112" s="563">
        <v>0</v>
      </c>
      <c r="AB1112" s="563">
        <v>0</v>
      </c>
      <c r="AC1112" s="563">
        <v>0</v>
      </c>
      <c r="AD1112" s="563"/>
      <c r="AE1112" s="563">
        <v>4368725.49</v>
      </c>
      <c r="AF1112" s="564">
        <v>45387</v>
      </c>
      <c r="AG1112" s="564">
        <v>46482</v>
      </c>
      <c r="AH1112" s="563">
        <v>4368725.49</v>
      </c>
      <c r="AI1112" s="565">
        <f t="shared" si="35"/>
        <v>1.0986301369863014</v>
      </c>
      <c r="AJ1112" s="565">
        <v>3</v>
      </c>
      <c r="AK1112" s="566">
        <v>8.7499999999999994E-2</v>
      </c>
      <c r="AL1112" s="567">
        <f t="shared" si="36"/>
        <v>1.0986301369863014</v>
      </c>
      <c r="AM1112" s="567">
        <v>3</v>
      </c>
      <c r="AN1112" s="568">
        <v>8.7499999999999994E-2</v>
      </c>
      <c r="AO1112" s="562" t="s">
        <v>977</v>
      </c>
      <c r="AP1112" s="562" t="s">
        <v>978</v>
      </c>
    </row>
    <row r="1113" spans="1:42" s="562" customFormat="1" ht="12" x14ac:dyDescent="0.25">
      <c r="A1113" s="562" t="s">
        <v>2824</v>
      </c>
      <c r="B1113" s="562" t="s">
        <v>2825</v>
      </c>
      <c r="C1113" s="562">
        <v>1</v>
      </c>
      <c r="D1113" s="562" t="s">
        <v>30</v>
      </c>
      <c r="E1113" s="562" t="s">
        <v>958</v>
      </c>
      <c r="F1113" s="562" t="s">
        <v>959</v>
      </c>
      <c r="G1113" s="562" t="s">
        <v>1727</v>
      </c>
      <c r="H1113" s="562" t="s">
        <v>1660</v>
      </c>
      <c r="I1113" s="562" t="s">
        <v>1661</v>
      </c>
      <c r="J1113" s="562" t="s">
        <v>1662</v>
      </c>
      <c r="K1113" s="562" t="s">
        <v>2826</v>
      </c>
      <c r="L1113" s="562" t="s">
        <v>964</v>
      </c>
      <c r="M1113" s="562" t="s">
        <v>970</v>
      </c>
      <c r="N1113" s="562">
        <v>1</v>
      </c>
      <c r="O1113" s="562">
        <v>1</v>
      </c>
      <c r="P1113" s="562">
        <v>1</v>
      </c>
      <c r="Q1113" s="562">
        <v>0</v>
      </c>
      <c r="R1113" s="562">
        <v>0</v>
      </c>
      <c r="S1113" s="562">
        <v>1</v>
      </c>
      <c r="T1113" s="562">
        <v>1</v>
      </c>
      <c r="U1113" s="562">
        <v>1</v>
      </c>
      <c r="V1113" s="562">
        <v>0</v>
      </c>
      <c r="W1113" s="563">
        <v>2937151.34</v>
      </c>
      <c r="X1113" s="563">
        <v>0</v>
      </c>
      <c r="Y1113" s="563">
        <v>0</v>
      </c>
      <c r="Z1113" s="563">
        <v>0</v>
      </c>
      <c r="AA1113" s="563">
        <v>0</v>
      </c>
      <c r="AB1113" s="563">
        <v>0</v>
      </c>
      <c r="AC1113" s="563">
        <v>0</v>
      </c>
      <c r="AD1113" s="563"/>
      <c r="AE1113" s="563">
        <v>2937151.34</v>
      </c>
      <c r="AF1113" s="564">
        <v>45387</v>
      </c>
      <c r="AG1113" s="564">
        <v>46482</v>
      </c>
      <c r="AH1113" s="563">
        <v>2937151.34</v>
      </c>
      <c r="AI1113" s="565">
        <f t="shared" si="35"/>
        <v>1.0986301369863014</v>
      </c>
      <c r="AJ1113" s="565">
        <v>3</v>
      </c>
      <c r="AK1113" s="566">
        <v>8.7499999999999994E-2</v>
      </c>
      <c r="AL1113" s="567">
        <f t="shared" si="36"/>
        <v>1.0986301369863014</v>
      </c>
      <c r="AM1113" s="567">
        <v>3</v>
      </c>
      <c r="AN1113" s="568">
        <v>8.7499999999999994E-2</v>
      </c>
      <c r="AO1113" s="562" t="s">
        <v>977</v>
      </c>
      <c r="AP1113" s="562" t="s">
        <v>978</v>
      </c>
    </row>
    <row r="1114" spans="1:42" s="562" customFormat="1" ht="12" x14ac:dyDescent="0.25">
      <c r="A1114" s="562" t="s">
        <v>2827</v>
      </c>
      <c r="B1114" s="562" t="s">
        <v>2828</v>
      </c>
      <c r="C1114" s="562">
        <v>1</v>
      </c>
      <c r="D1114" s="562" t="s">
        <v>30</v>
      </c>
      <c r="E1114" s="562" t="s">
        <v>958</v>
      </c>
      <c r="F1114" s="562" t="s">
        <v>959</v>
      </c>
      <c r="G1114" s="562" t="s">
        <v>1727</v>
      </c>
      <c r="H1114" s="562" t="s">
        <v>1660</v>
      </c>
      <c r="I1114" s="562" t="s">
        <v>1661</v>
      </c>
      <c r="J1114" s="562" t="s">
        <v>1662</v>
      </c>
      <c r="K1114" s="562" t="s">
        <v>2829</v>
      </c>
      <c r="L1114" s="562" t="s">
        <v>964</v>
      </c>
      <c r="M1114" s="562" t="s">
        <v>970</v>
      </c>
      <c r="N1114" s="562">
        <v>1</v>
      </c>
      <c r="O1114" s="562">
        <v>1</v>
      </c>
      <c r="P1114" s="562">
        <v>1</v>
      </c>
      <c r="Q1114" s="562">
        <v>0</v>
      </c>
      <c r="R1114" s="562">
        <v>0</v>
      </c>
      <c r="S1114" s="562">
        <v>1</v>
      </c>
      <c r="T1114" s="562">
        <v>1</v>
      </c>
      <c r="U1114" s="562">
        <v>1</v>
      </c>
      <c r="V1114" s="562">
        <v>0</v>
      </c>
      <c r="W1114" s="563">
        <v>1067430.07</v>
      </c>
      <c r="X1114" s="563">
        <v>0</v>
      </c>
      <c r="Y1114" s="563">
        <v>0</v>
      </c>
      <c r="Z1114" s="563">
        <v>0</v>
      </c>
      <c r="AA1114" s="563">
        <v>0</v>
      </c>
      <c r="AB1114" s="563">
        <v>0</v>
      </c>
      <c r="AC1114" s="563">
        <v>0</v>
      </c>
      <c r="AD1114" s="563"/>
      <c r="AE1114" s="563">
        <v>1067430.07</v>
      </c>
      <c r="AF1114" s="564">
        <v>45387</v>
      </c>
      <c r="AG1114" s="564">
        <v>46482</v>
      </c>
      <c r="AH1114" s="563">
        <v>1067430.07</v>
      </c>
      <c r="AI1114" s="565">
        <f t="shared" si="35"/>
        <v>1.0986301369863014</v>
      </c>
      <c r="AJ1114" s="565">
        <v>3</v>
      </c>
      <c r="AK1114" s="566">
        <v>8.7499999999999994E-2</v>
      </c>
      <c r="AL1114" s="567">
        <f t="shared" si="36"/>
        <v>1.0986301369863014</v>
      </c>
      <c r="AM1114" s="567">
        <v>3</v>
      </c>
      <c r="AN1114" s="568">
        <v>8.7499999999999994E-2</v>
      </c>
      <c r="AO1114" s="562" t="s">
        <v>977</v>
      </c>
      <c r="AP1114" s="562" t="s">
        <v>978</v>
      </c>
    </row>
    <row r="1115" spans="1:42" s="562" customFormat="1" ht="12" x14ac:dyDescent="0.25">
      <c r="A1115" s="562" t="s">
        <v>2830</v>
      </c>
      <c r="B1115" s="562" t="s">
        <v>2831</v>
      </c>
      <c r="C1115" s="562">
        <v>1</v>
      </c>
      <c r="D1115" s="562" t="s">
        <v>30</v>
      </c>
      <c r="E1115" s="562" t="s">
        <v>958</v>
      </c>
      <c r="F1115" s="562" t="s">
        <v>959</v>
      </c>
      <c r="G1115" s="562" t="s">
        <v>1727</v>
      </c>
      <c r="H1115" s="562" t="s">
        <v>1660</v>
      </c>
      <c r="I1115" s="562" t="s">
        <v>1661</v>
      </c>
      <c r="J1115" s="562" t="s">
        <v>1662</v>
      </c>
      <c r="K1115" s="562" t="s">
        <v>2832</v>
      </c>
      <c r="L1115" s="562" t="s">
        <v>964</v>
      </c>
      <c r="M1115" s="562" t="s">
        <v>970</v>
      </c>
      <c r="N1115" s="562">
        <v>1</v>
      </c>
      <c r="O1115" s="562">
        <v>1</v>
      </c>
      <c r="P1115" s="562">
        <v>1</v>
      </c>
      <c r="Q1115" s="562">
        <v>0</v>
      </c>
      <c r="R1115" s="562">
        <v>0</v>
      </c>
      <c r="S1115" s="562">
        <v>1</v>
      </c>
      <c r="T1115" s="562">
        <v>1</v>
      </c>
      <c r="U1115" s="562">
        <v>1</v>
      </c>
      <c r="V1115" s="562">
        <v>0</v>
      </c>
      <c r="W1115" s="563">
        <v>1199456.49</v>
      </c>
      <c r="X1115" s="563">
        <v>0</v>
      </c>
      <c r="Y1115" s="563">
        <v>66636.47</v>
      </c>
      <c r="Z1115" s="563">
        <v>7836.35</v>
      </c>
      <c r="AA1115" s="563">
        <v>0</v>
      </c>
      <c r="AB1115" s="563">
        <v>0</v>
      </c>
      <c r="AC1115" s="563">
        <v>0</v>
      </c>
      <c r="AD1115" s="563"/>
      <c r="AE1115" s="563">
        <v>1132820.02</v>
      </c>
      <c r="AF1115" s="564">
        <v>45477</v>
      </c>
      <c r="AG1115" s="564">
        <v>46572</v>
      </c>
      <c r="AH1115" s="563">
        <v>2398912.9500000002</v>
      </c>
      <c r="AI1115" s="565">
        <f t="shared" si="35"/>
        <v>1.3452054794520547</v>
      </c>
      <c r="AJ1115" s="565">
        <v>3</v>
      </c>
      <c r="AK1115" s="566">
        <v>7.8398999999999996E-2</v>
      </c>
      <c r="AL1115" s="567">
        <f t="shared" si="36"/>
        <v>1.3452054794520547</v>
      </c>
      <c r="AM1115" s="567">
        <v>3</v>
      </c>
      <c r="AN1115" s="568">
        <v>7.8398999999999996E-2</v>
      </c>
      <c r="AO1115" s="562" t="s">
        <v>977</v>
      </c>
      <c r="AP1115" s="562" t="s">
        <v>978</v>
      </c>
    </row>
    <row r="1116" spans="1:42" s="562" customFormat="1" ht="12" x14ac:dyDescent="0.25">
      <c r="A1116" s="562" t="s">
        <v>2833</v>
      </c>
      <c r="B1116" s="562" t="s">
        <v>2834</v>
      </c>
      <c r="C1116" s="562">
        <v>1</v>
      </c>
      <c r="D1116" s="562" t="s">
        <v>30</v>
      </c>
      <c r="E1116" s="562" t="s">
        <v>958</v>
      </c>
      <c r="F1116" s="562" t="s">
        <v>959</v>
      </c>
      <c r="G1116" s="562" t="s">
        <v>1727</v>
      </c>
      <c r="H1116" s="562" t="s">
        <v>1660</v>
      </c>
      <c r="I1116" s="562" t="s">
        <v>1661</v>
      </c>
      <c r="J1116" s="562" t="s">
        <v>1662</v>
      </c>
      <c r="K1116" s="562" t="s">
        <v>2835</v>
      </c>
      <c r="L1116" s="562" t="s">
        <v>964</v>
      </c>
      <c r="M1116" s="562" t="s">
        <v>970</v>
      </c>
      <c r="N1116" s="562">
        <v>1</v>
      </c>
      <c r="O1116" s="562">
        <v>1</v>
      </c>
      <c r="P1116" s="562">
        <v>1</v>
      </c>
      <c r="Q1116" s="562">
        <v>0</v>
      </c>
      <c r="R1116" s="562">
        <v>0</v>
      </c>
      <c r="S1116" s="562">
        <v>1</v>
      </c>
      <c r="T1116" s="562">
        <v>1</v>
      </c>
      <c r="U1116" s="562">
        <v>1</v>
      </c>
      <c r="V1116" s="562">
        <v>0</v>
      </c>
      <c r="W1116" s="563">
        <v>2717649.04</v>
      </c>
      <c r="X1116" s="563">
        <v>0</v>
      </c>
      <c r="Y1116" s="563">
        <v>26643.62</v>
      </c>
      <c r="Z1116" s="563">
        <v>19264.28</v>
      </c>
      <c r="AA1116" s="563">
        <v>0</v>
      </c>
      <c r="AB1116" s="563">
        <v>0</v>
      </c>
      <c r="AC1116" s="563">
        <v>0</v>
      </c>
      <c r="AD1116" s="563"/>
      <c r="AE1116" s="563">
        <v>2691005.42</v>
      </c>
      <c r="AF1116" s="564">
        <v>45477</v>
      </c>
      <c r="AG1116" s="564">
        <v>49129</v>
      </c>
      <c r="AH1116" s="563">
        <v>3197234.2</v>
      </c>
      <c r="AI1116" s="565">
        <f t="shared" si="35"/>
        <v>8.3506849315068497</v>
      </c>
      <c r="AJ1116" s="565">
        <v>10.0054794520548</v>
      </c>
      <c r="AK1116" s="566">
        <v>8.5063E-2</v>
      </c>
      <c r="AL1116" s="567">
        <f t="shared" si="36"/>
        <v>8.3506849315068497</v>
      </c>
      <c r="AM1116" s="567">
        <v>10.0054794520548</v>
      </c>
      <c r="AN1116" s="568">
        <v>8.5063E-2</v>
      </c>
      <c r="AO1116" s="562" t="s">
        <v>977</v>
      </c>
      <c r="AP1116" s="562" t="s">
        <v>978</v>
      </c>
    </row>
    <row r="1117" spans="1:42" s="562" customFormat="1" ht="12" x14ac:dyDescent="0.25">
      <c r="A1117" s="562" t="s">
        <v>2836</v>
      </c>
      <c r="B1117" s="562" t="s">
        <v>2837</v>
      </c>
      <c r="C1117" s="562">
        <v>1</v>
      </c>
      <c r="D1117" s="562" t="s">
        <v>30</v>
      </c>
      <c r="E1117" s="562" t="s">
        <v>958</v>
      </c>
      <c r="F1117" s="562" t="s">
        <v>959</v>
      </c>
      <c r="G1117" s="562" t="s">
        <v>1727</v>
      </c>
      <c r="H1117" s="562" t="s">
        <v>1660</v>
      </c>
      <c r="I1117" s="562" t="s">
        <v>1661</v>
      </c>
      <c r="J1117" s="562" t="s">
        <v>1662</v>
      </c>
      <c r="K1117" s="562" t="s">
        <v>2838</v>
      </c>
      <c r="L1117" s="562" t="s">
        <v>964</v>
      </c>
      <c r="M1117" s="562" t="s">
        <v>970</v>
      </c>
      <c r="N1117" s="562">
        <v>1</v>
      </c>
      <c r="O1117" s="562">
        <v>1</v>
      </c>
      <c r="P1117" s="562">
        <v>1</v>
      </c>
      <c r="Q1117" s="562">
        <v>0</v>
      </c>
      <c r="R1117" s="562">
        <v>0</v>
      </c>
      <c r="S1117" s="562">
        <v>1</v>
      </c>
      <c r="T1117" s="562">
        <v>1</v>
      </c>
      <c r="U1117" s="562">
        <v>1</v>
      </c>
      <c r="V1117" s="562">
        <v>0</v>
      </c>
      <c r="W1117" s="563">
        <v>191748.57</v>
      </c>
      <c r="X1117" s="563">
        <v>0</v>
      </c>
      <c r="Y1117" s="563">
        <v>7669.95</v>
      </c>
      <c r="Z1117" s="563">
        <v>1354.5</v>
      </c>
      <c r="AA1117" s="563">
        <v>0</v>
      </c>
      <c r="AB1117" s="563">
        <v>0</v>
      </c>
      <c r="AC1117" s="563">
        <v>0</v>
      </c>
      <c r="AD1117" s="563"/>
      <c r="AE1117" s="563">
        <v>184078.62</v>
      </c>
      <c r="AF1117" s="564">
        <v>45477</v>
      </c>
      <c r="AG1117" s="564">
        <v>46938</v>
      </c>
      <c r="AH1117" s="563">
        <v>329807.67</v>
      </c>
      <c r="AI1117" s="565">
        <f t="shared" si="35"/>
        <v>2.3479452054794518</v>
      </c>
      <c r="AJ1117" s="565">
        <v>4.0027397260274</v>
      </c>
      <c r="AK1117" s="566">
        <v>8.4766999999999995E-2</v>
      </c>
      <c r="AL1117" s="567">
        <f t="shared" si="36"/>
        <v>2.3479452054794518</v>
      </c>
      <c r="AM1117" s="567">
        <v>4.0027397260274</v>
      </c>
      <c r="AN1117" s="568">
        <v>8.4766999999999995E-2</v>
      </c>
      <c r="AO1117" s="562" t="s">
        <v>977</v>
      </c>
      <c r="AP1117" s="562" t="s">
        <v>978</v>
      </c>
    </row>
    <row r="1118" spans="1:42" s="562" customFormat="1" ht="12" x14ac:dyDescent="0.25">
      <c r="A1118" s="562" t="s">
        <v>2839</v>
      </c>
      <c r="B1118" s="562" t="s">
        <v>2840</v>
      </c>
      <c r="C1118" s="562">
        <v>1</v>
      </c>
      <c r="D1118" s="562" t="s">
        <v>30</v>
      </c>
      <c r="E1118" s="562" t="s">
        <v>958</v>
      </c>
      <c r="F1118" s="562" t="s">
        <v>959</v>
      </c>
      <c r="G1118" s="562" t="s">
        <v>1727</v>
      </c>
      <c r="H1118" s="562" t="s">
        <v>1660</v>
      </c>
      <c r="I1118" s="562" t="s">
        <v>1661</v>
      </c>
      <c r="J1118" s="562" t="s">
        <v>1662</v>
      </c>
      <c r="K1118" s="562" t="s">
        <v>2841</v>
      </c>
      <c r="L1118" s="562" t="s">
        <v>964</v>
      </c>
      <c r="M1118" s="562" t="s">
        <v>970</v>
      </c>
      <c r="N1118" s="562">
        <v>1</v>
      </c>
      <c r="O1118" s="562">
        <v>1</v>
      </c>
      <c r="P1118" s="562">
        <v>1</v>
      </c>
      <c r="Q1118" s="562">
        <v>0</v>
      </c>
      <c r="R1118" s="562">
        <v>0</v>
      </c>
      <c r="S1118" s="562">
        <v>1</v>
      </c>
      <c r="T1118" s="562">
        <v>1</v>
      </c>
      <c r="U1118" s="562">
        <v>1</v>
      </c>
      <c r="V1118" s="562">
        <v>0</v>
      </c>
      <c r="W1118" s="563">
        <v>2820681.84</v>
      </c>
      <c r="X1118" s="563">
        <v>0</v>
      </c>
      <c r="Y1118" s="563">
        <v>27653.74</v>
      </c>
      <c r="Z1118" s="563">
        <v>19994.64</v>
      </c>
      <c r="AA1118" s="563">
        <v>0</v>
      </c>
      <c r="AB1118" s="563">
        <v>0</v>
      </c>
      <c r="AC1118" s="563">
        <v>0</v>
      </c>
      <c r="AD1118" s="563"/>
      <c r="AE1118" s="563">
        <v>2793028.1</v>
      </c>
      <c r="AF1118" s="564">
        <v>45477</v>
      </c>
      <c r="AG1118" s="564">
        <v>49129</v>
      </c>
      <c r="AH1118" s="563">
        <v>3318449.16</v>
      </c>
      <c r="AI1118" s="565">
        <f t="shared" si="35"/>
        <v>8.3506849315068497</v>
      </c>
      <c r="AJ1118" s="565">
        <v>10.0054794520548</v>
      </c>
      <c r="AK1118" s="566">
        <v>8.5063E-2</v>
      </c>
      <c r="AL1118" s="567">
        <f t="shared" si="36"/>
        <v>8.3506849315068497</v>
      </c>
      <c r="AM1118" s="567">
        <v>10.0054794520548</v>
      </c>
      <c r="AN1118" s="568">
        <v>8.5063E-2</v>
      </c>
      <c r="AO1118" s="562" t="s">
        <v>977</v>
      </c>
      <c r="AP1118" s="562" t="s">
        <v>978</v>
      </c>
    </row>
    <row r="1119" spans="1:42" s="562" customFormat="1" ht="12" x14ac:dyDescent="0.25">
      <c r="A1119" s="562" t="s">
        <v>2842</v>
      </c>
      <c r="B1119" s="562" t="s">
        <v>2843</v>
      </c>
      <c r="C1119" s="562">
        <v>1</v>
      </c>
      <c r="D1119" s="562" t="s">
        <v>30</v>
      </c>
      <c r="E1119" s="562" t="s">
        <v>958</v>
      </c>
      <c r="F1119" s="562" t="s">
        <v>959</v>
      </c>
      <c r="G1119" s="562" t="s">
        <v>1727</v>
      </c>
      <c r="H1119" s="562" t="s">
        <v>1660</v>
      </c>
      <c r="I1119" s="562" t="s">
        <v>1661</v>
      </c>
      <c r="J1119" s="562" t="s">
        <v>1662</v>
      </c>
      <c r="K1119" s="562" t="s">
        <v>2844</v>
      </c>
      <c r="L1119" s="562" t="s">
        <v>964</v>
      </c>
      <c r="M1119" s="562" t="s">
        <v>970</v>
      </c>
      <c r="N1119" s="562">
        <v>1</v>
      </c>
      <c r="O1119" s="562">
        <v>1</v>
      </c>
      <c r="P1119" s="562">
        <v>1</v>
      </c>
      <c r="Q1119" s="562">
        <v>0</v>
      </c>
      <c r="R1119" s="562">
        <v>0</v>
      </c>
      <c r="S1119" s="562">
        <v>1</v>
      </c>
      <c r="T1119" s="562">
        <v>1</v>
      </c>
      <c r="U1119" s="562">
        <v>1</v>
      </c>
      <c r="V1119" s="562">
        <v>0</v>
      </c>
      <c r="W1119" s="563">
        <v>744761.35</v>
      </c>
      <c r="X1119" s="563">
        <v>0</v>
      </c>
      <c r="Y1119" s="563">
        <v>0</v>
      </c>
      <c r="Z1119" s="563">
        <v>0</v>
      </c>
      <c r="AA1119" s="563">
        <v>0</v>
      </c>
      <c r="AB1119" s="563">
        <v>0</v>
      </c>
      <c r="AC1119" s="563">
        <v>0</v>
      </c>
      <c r="AD1119" s="563"/>
      <c r="AE1119" s="563">
        <v>744761.35</v>
      </c>
      <c r="AF1119" s="564">
        <v>45387</v>
      </c>
      <c r="AG1119" s="564">
        <v>46482</v>
      </c>
      <c r="AH1119" s="563">
        <v>744761.35</v>
      </c>
      <c r="AI1119" s="565">
        <f t="shared" si="35"/>
        <v>1.0986301369863014</v>
      </c>
      <c r="AJ1119" s="565">
        <v>3</v>
      </c>
      <c r="AK1119" s="566">
        <v>8.7499999999999994E-2</v>
      </c>
      <c r="AL1119" s="567">
        <f t="shared" si="36"/>
        <v>1.0986301369863014</v>
      </c>
      <c r="AM1119" s="567">
        <v>3</v>
      </c>
      <c r="AN1119" s="568">
        <v>8.7499999999999994E-2</v>
      </c>
      <c r="AO1119" s="562" t="s">
        <v>977</v>
      </c>
      <c r="AP1119" s="562" t="s">
        <v>978</v>
      </c>
    </row>
    <row r="1120" spans="1:42" s="562" customFormat="1" ht="12" x14ac:dyDescent="0.25">
      <c r="A1120" s="562" t="s">
        <v>2845</v>
      </c>
      <c r="B1120" s="562" t="s">
        <v>2846</v>
      </c>
      <c r="C1120" s="562">
        <v>1</v>
      </c>
      <c r="D1120" s="562" t="s">
        <v>30</v>
      </c>
      <c r="E1120" s="562" t="s">
        <v>958</v>
      </c>
      <c r="F1120" s="562" t="s">
        <v>959</v>
      </c>
      <c r="G1120" s="562" t="s">
        <v>1727</v>
      </c>
      <c r="H1120" s="562" t="s">
        <v>1660</v>
      </c>
      <c r="I1120" s="562" t="s">
        <v>1661</v>
      </c>
      <c r="J1120" s="562" t="s">
        <v>1662</v>
      </c>
      <c r="K1120" s="562" t="s">
        <v>2847</v>
      </c>
      <c r="L1120" s="562" t="s">
        <v>964</v>
      </c>
      <c r="M1120" s="562" t="s">
        <v>970</v>
      </c>
      <c r="N1120" s="562">
        <v>1</v>
      </c>
      <c r="O1120" s="562">
        <v>1</v>
      </c>
      <c r="P1120" s="562">
        <v>1</v>
      </c>
      <c r="Q1120" s="562">
        <v>0</v>
      </c>
      <c r="R1120" s="562">
        <v>0</v>
      </c>
      <c r="S1120" s="562">
        <v>1</v>
      </c>
      <c r="T1120" s="562">
        <v>1</v>
      </c>
      <c r="U1120" s="562">
        <v>1</v>
      </c>
      <c r="V1120" s="562">
        <v>0</v>
      </c>
      <c r="W1120" s="563">
        <v>682048.12</v>
      </c>
      <c r="X1120" s="563">
        <v>0</v>
      </c>
      <c r="Y1120" s="563">
        <v>0</v>
      </c>
      <c r="Z1120" s="563">
        <v>0</v>
      </c>
      <c r="AA1120" s="563">
        <v>0</v>
      </c>
      <c r="AB1120" s="563">
        <v>0</v>
      </c>
      <c r="AC1120" s="563">
        <v>0</v>
      </c>
      <c r="AD1120" s="563"/>
      <c r="AE1120" s="563">
        <v>682048.12</v>
      </c>
      <c r="AF1120" s="564">
        <v>45387</v>
      </c>
      <c r="AG1120" s="564">
        <v>46482</v>
      </c>
      <c r="AH1120" s="563">
        <v>682048.12093628896</v>
      </c>
      <c r="AI1120" s="565">
        <f t="shared" si="35"/>
        <v>1.0986301369863014</v>
      </c>
      <c r="AJ1120" s="565">
        <v>3</v>
      </c>
      <c r="AK1120" s="566">
        <v>8.7499999999999994E-2</v>
      </c>
      <c r="AL1120" s="567">
        <f t="shared" si="36"/>
        <v>1.0986301369863014</v>
      </c>
      <c r="AM1120" s="567">
        <v>3</v>
      </c>
      <c r="AN1120" s="568">
        <v>8.7499999999999994E-2</v>
      </c>
      <c r="AO1120" s="562" t="s">
        <v>977</v>
      </c>
      <c r="AP1120" s="562" t="s">
        <v>978</v>
      </c>
    </row>
    <row r="1121" spans="1:42" s="562" customFormat="1" ht="12" x14ac:dyDescent="0.25">
      <c r="A1121" s="562" t="s">
        <v>2848</v>
      </c>
      <c r="B1121" s="562" t="s">
        <v>2849</v>
      </c>
      <c r="C1121" s="562">
        <v>1</v>
      </c>
      <c r="D1121" s="562" t="s">
        <v>30</v>
      </c>
      <c r="E1121" s="562" t="s">
        <v>958</v>
      </c>
      <c r="F1121" s="562" t="s">
        <v>959</v>
      </c>
      <c r="G1121" s="562" t="s">
        <v>1727</v>
      </c>
      <c r="H1121" s="562" t="s">
        <v>1660</v>
      </c>
      <c r="I1121" s="562" t="s">
        <v>1661</v>
      </c>
      <c r="J1121" s="562" t="s">
        <v>1662</v>
      </c>
      <c r="K1121" s="562" t="s">
        <v>2850</v>
      </c>
      <c r="L1121" s="562" t="s">
        <v>964</v>
      </c>
      <c r="M1121" s="562" t="s">
        <v>970</v>
      </c>
      <c r="N1121" s="562">
        <v>1</v>
      </c>
      <c r="O1121" s="562">
        <v>1</v>
      </c>
      <c r="P1121" s="562">
        <v>1</v>
      </c>
      <c r="Q1121" s="562">
        <v>0</v>
      </c>
      <c r="R1121" s="562">
        <v>0</v>
      </c>
      <c r="S1121" s="562">
        <v>1</v>
      </c>
      <c r="T1121" s="562">
        <v>1</v>
      </c>
      <c r="U1121" s="562">
        <v>1</v>
      </c>
      <c r="V1121" s="562">
        <v>0</v>
      </c>
      <c r="W1121" s="563">
        <v>1209796.04</v>
      </c>
      <c r="X1121" s="563">
        <v>0</v>
      </c>
      <c r="Y1121" s="563">
        <v>0</v>
      </c>
      <c r="Z1121" s="563">
        <v>0</v>
      </c>
      <c r="AA1121" s="563">
        <v>0</v>
      </c>
      <c r="AB1121" s="563">
        <v>0</v>
      </c>
      <c r="AC1121" s="563">
        <v>0</v>
      </c>
      <c r="AD1121" s="563"/>
      <c r="AE1121" s="563">
        <v>1209796.04</v>
      </c>
      <c r="AF1121" s="564">
        <v>45387</v>
      </c>
      <c r="AG1121" s="564">
        <v>46482</v>
      </c>
      <c r="AH1121" s="563">
        <v>1209796.04</v>
      </c>
      <c r="AI1121" s="565">
        <f t="shared" si="35"/>
        <v>1.0986301369863014</v>
      </c>
      <c r="AJ1121" s="565">
        <v>3</v>
      </c>
      <c r="AK1121" s="566">
        <v>8.7499999999999994E-2</v>
      </c>
      <c r="AL1121" s="567">
        <f t="shared" si="36"/>
        <v>1.0986301369863014</v>
      </c>
      <c r="AM1121" s="567">
        <v>3</v>
      </c>
      <c r="AN1121" s="568">
        <v>8.7499999999999994E-2</v>
      </c>
      <c r="AO1121" s="562" t="s">
        <v>977</v>
      </c>
      <c r="AP1121" s="562" t="s">
        <v>978</v>
      </c>
    </row>
    <row r="1122" spans="1:42" s="562" customFormat="1" ht="12" x14ac:dyDescent="0.25">
      <c r="A1122" s="562" t="s">
        <v>2851</v>
      </c>
      <c r="B1122" s="562" t="s">
        <v>2852</v>
      </c>
      <c r="C1122" s="562">
        <v>1</v>
      </c>
      <c r="D1122" s="562" t="s">
        <v>30</v>
      </c>
      <c r="E1122" s="562" t="s">
        <v>958</v>
      </c>
      <c r="F1122" s="562" t="s">
        <v>959</v>
      </c>
      <c r="G1122" s="562" t="s">
        <v>1659</v>
      </c>
      <c r="H1122" s="562" t="s">
        <v>1660</v>
      </c>
      <c r="I1122" s="562" t="s">
        <v>1661</v>
      </c>
      <c r="J1122" s="562" t="s">
        <v>1662</v>
      </c>
      <c r="K1122" s="562" t="s">
        <v>1663</v>
      </c>
      <c r="L1122" s="562" t="s">
        <v>964</v>
      </c>
      <c r="M1122" s="562" t="s">
        <v>970</v>
      </c>
      <c r="N1122" s="562">
        <v>1</v>
      </c>
      <c r="O1122" s="562">
        <v>1</v>
      </c>
      <c r="P1122" s="562">
        <v>1</v>
      </c>
      <c r="Q1122" s="562">
        <v>0</v>
      </c>
      <c r="R1122" s="562">
        <v>0</v>
      </c>
      <c r="S1122" s="562">
        <v>1</v>
      </c>
      <c r="T1122" s="562">
        <v>1</v>
      </c>
      <c r="U1122" s="562">
        <v>1</v>
      </c>
      <c r="V1122" s="562">
        <v>0</v>
      </c>
      <c r="W1122" s="563">
        <v>200000000</v>
      </c>
      <c r="X1122" s="563">
        <v>0</v>
      </c>
      <c r="Y1122" s="563">
        <v>0</v>
      </c>
      <c r="Z1122" s="563">
        <v>0</v>
      </c>
      <c r="AA1122" s="563">
        <v>0</v>
      </c>
      <c r="AB1122" s="563">
        <v>0</v>
      </c>
      <c r="AC1122" s="563">
        <v>0</v>
      </c>
      <c r="AD1122" s="563"/>
      <c r="AE1122" s="563">
        <v>200000000</v>
      </c>
      <c r="AF1122" s="564">
        <v>45425</v>
      </c>
      <c r="AG1122" s="564">
        <v>47251</v>
      </c>
      <c r="AH1122" s="563">
        <v>200000000</v>
      </c>
      <c r="AI1122" s="565">
        <f t="shared" si="35"/>
        <v>3.2054794520547945</v>
      </c>
      <c r="AJ1122" s="565">
        <v>5.0027397260274</v>
      </c>
      <c r="AK1122" s="566">
        <v>9.2499999999999999E-2</v>
      </c>
      <c r="AL1122" s="567">
        <f t="shared" si="36"/>
        <v>3.2054794520547945</v>
      </c>
      <c r="AM1122" s="567">
        <v>5.0027397260274</v>
      </c>
      <c r="AN1122" s="568">
        <v>9.2499999999999999E-2</v>
      </c>
      <c r="AO1122" s="562" t="s">
        <v>977</v>
      </c>
      <c r="AP1122" s="562" t="s">
        <v>978</v>
      </c>
    </row>
    <row r="1123" spans="1:42" s="562" customFormat="1" ht="12" x14ac:dyDescent="0.25">
      <c r="A1123" s="562" t="s">
        <v>2853</v>
      </c>
      <c r="B1123" s="562" t="s">
        <v>2854</v>
      </c>
      <c r="C1123" s="562">
        <v>1</v>
      </c>
      <c r="D1123" s="562" t="s">
        <v>30</v>
      </c>
      <c r="E1123" s="562" t="s">
        <v>958</v>
      </c>
      <c r="F1123" s="562" t="s">
        <v>959</v>
      </c>
      <c r="G1123" s="562" t="s">
        <v>973</v>
      </c>
      <c r="H1123" s="562" t="s">
        <v>974</v>
      </c>
      <c r="I1123" s="562" t="s">
        <v>975</v>
      </c>
      <c r="J1123" s="562" t="s">
        <v>4998</v>
      </c>
      <c r="K1123" s="562" t="s">
        <v>976</v>
      </c>
      <c r="L1123" s="562" t="s">
        <v>964</v>
      </c>
      <c r="M1123" s="562" t="s">
        <v>970</v>
      </c>
      <c r="N1123" s="562">
        <v>1</v>
      </c>
      <c r="O1123" s="562">
        <v>1</v>
      </c>
      <c r="P1123" s="562">
        <v>1</v>
      </c>
      <c r="Q1123" s="562">
        <v>1</v>
      </c>
      <c r="R1123" s="562">
        <v>1</v>
      </c>
      <c r="S1123" s="562">
        <v>1</v>
      </c>
      <c r="T1123" s="562">
        <v>0</v>
      </c>
      <c r="U1123" s="562">
        <v>0</v>
      </c>
      <c r="V1123" s="562">
        <v>0</v>
      </c>
      <c r="W1123" s="563">
        <v>15700000</v>
      </c>
      <c r="X1123" s="563">
        <v>0</v>
      </c>
      <c r="Y1123" s="563">
        <v>0</v>
      </c>
      <c r="Z1123" s="563">
        <v>0</v>
      </c>
      <c r="AA1123" s="563">
        <v>0</v>
      </c>
      <c r="AB1123" s="563">
        <v>0</v>
      </c>
      <c r="AC1123" s="563">
        <v>0</v>
      </c>
      <c r="AD1123" s="563"/>
      <c r="AE1123" s="563">
        <v>15700000</v>
      </c>
      <c r="AF1123" s="564">
        <v>45376</v>
      </c>
      <c r="AG1123" s="564">
        <v>46471</v>
      </c>
      <c r="AH1123" s="563">
        <v>15700000</v>
      </c>
      <c r="AI1123" s="565">
        <f t="shared" si="35"/>
        <v>1.0684931506849316</v>
      </c>
      <c r="AJ1123" s="565">
        <v>3</v>
      </c>
      <c r="AK1123" s="566">
        <v>8.7499999999999994E-2</v>
      </c>
      <c r="AL1123" s="567">
        <f t="shared" si="36"/>
        <v>1.0684931506849316</v>
      </c>
      <c r="AM1123" s="567">
        <v>3</v>
      </c>
      <c r="AN1123" s="568">
        <v>8.7499999999999994E-2</v>
      </c>
      <c r="AO1123" s="562" t="s">
        <v>977</v>
      </c>
      <c r="AP1123" s="562" t="s">
        <v>978</v>
      </c>
    </row>
    <row r="1124" spans="1:42" s="562" customFormat="1" ht="12" x14ac:dyDescent="0.25">
      <c r="A1124" s="562" t="s">
        <v>2855</v>
      </c>
      <c r="B1124" s="562" t="s">
        <v>2856</v>
      </c>
      <c r="C1124" s="562">
        <v>1</v>
      </c>
      <c r="D1124" s="562" t="s">
        <v>30</v>
      </c>
      <c r="E1124" s="562" t="s">
        <v>958</v>
      </c>
      <c r="F1124" s="562" t="s">
        <v>959</v>
      </c>
      <c r="G1124" s="562" t="s">
        <v>973</v>
      </c>
      <c r="H1124" s="562" t="s">
        <v>974</v>
      </c>
      <c r="I1124" s="562" t="s">
        <v>975</v>
      </c>
      <c r="J1124" s="562" t="s">
        <v>4998</v>
      </c>
      <c r="K1124" s="562" t="s">
        <v>976</v>
      </c>
      <c r="L1124" s="562" t="s">
        <v>964</v>
      </c>
      <c r="M1124" s="562" t="s">
        <v>970</v>
      </c>
      <c r="N1124" s="562">
        <v>1</v>
      </c>
      <c r="O1124" s="562">
        <v>1</v>
      </c>
      <c r="P1124" s="562">
        <v>1</v>
      </c>
      <c r="Q1124" s="562">
        <v>1</v>
      </c>
      <c r="R1124" s="562">
        <v>1</v>
      </c>
      <c r="S1124" s="562">
        <v>1</v>
      </c>
      <c r="T1124" s="562">
        <v>0</v>
      </c>
      <c r="U1124" s="562">
        <v>0</v>
      </c>
      <c r="V1124" s="562">
        <v>0</v>
      </c>
      <c r="W1124" s="563">
        <v>5000000</v>
      </c>
      <c r="X1124" s="563">
        <v>0</v>
      </c>
      <c r="Y1124" s="563">
        <v>0</v>
      </c>
      <c r="Z1124" s="563">
        <v>0</v>
      </c>
      <c r="AA1124" s="563">
        <v>0</v>
      </c>
      <c r="AB1124" s="563">
        <v>0</v>
      </c>
      <c r="AC1124" s="563">
        <v>0</v>
      </c>
      <c r="AD1124" s="563"/>
      <c r="AE1124" s="563">
        <v>5000000</v>
      </c>
      <c r="AF1124" s="564">
        <v>45376</v>
      </c>
      <c r="AG1124" s="564">
        <v>46471</v>
      </c>
      <c r="AH1124" s="563">
        <v>5000000</v>
      </c>
      <c r="AI1124" s="565">
        <f t="shared" si="35"/>
        <v>1.0684931506849316</v>
      </c>
      <c r="AJ1124" s="565">
        <v>3</v>
      </c>
      <c r="AK1124" s="566">
        <v>8.7499999999999994E-2</v>
      </c>
      <c r="AL1124" s="567">
        <f t="shared" si="36"/>
        <v>1.0684931506849316</v>
      </c>
      <c r="AM1124" s="567">
        <v>3</v>
      </c>
      <c r="AN1124" s="568">
        <v>8.7499999999999994E-2</v>
      </c>
      <c r="AO1124" s="562" t="s">
        <v>977</v>
      </c>
      <c r="AP1124" s="562" t="s">
        <v>978</v>
      </c>
    </row>
    <row r="1125" spans="1:42" s="562" customFormat="1" ht="12" x14ac:dyDescent="0.25">
      <c r="A1125" s="562" t="s">
        <v>2857</v>
      </c>
      <c r="B1125" s="562" t="s">
        <v>2858</v>
      </c>
      <c r="C1125" s="562">
        <v>1</v>
      </c>
      <c r="D1125" s="562" t="s">
        <v>30</v>
      </c>
      <c r="E1125" s="562" t="s">
        <v>958</v>
      </c>
      <c r="F1125" s="562" t="s">
        <v>959</v>
      </c>
      <c r="G1125" s="562" t="s">
        <v>973</v>
      </c>
      <c r="H1125" s="562" t="s">
        <v>974</v>
      </c>
      <c r="I1125" s="562" t="s">
        <v>975</v>
      </c>
      <c r="J1125" s="562" t="s">
        <v>4998</v>
      </c>
      <c r="K1125" s="562" t="s">
        <v>976</v>
      </c>
      <c r="L1125" s="562" t="s">
        <v>964</v>
      </c>
      <c r="M1125" s="562" t="s">
        <v>970</v>
      </c>
      <c r="N1125" s="562">
        <v>1</v>
      </c>
      <c r="O1125" s="562">
        <v>1</v>
      </c>
      <c r="P1125" s="562">
        <v>1</v>
      </c>
      <c r="Q1125" s="562">
        <v>1</v>
      </c>
      <c r="R1125" s="562">
        <v>1</v>
      </c>
      <c r="S1125" s="562">
        <v>1</v>
      </c>
      <c r="T1125" s="562">
        <v>0</v>
      </c>
      <c r="U1125" s="562">
        <v>0</v>
      </c>
      <c r="V1125" s="562">
        <v>0</v>
      </c>
      <c r="W1125" s="563">
        <v>20863105.66</v>
      </c>
      <c r="X1125" s="563">
        <v>0</v>
      </c>
      <c r="Y1125" s="563">
        <v>0</v>
      </c>
      <c r="Z1125" s="563">
        <v>0</v>
      </c>
      <c r="AA1125" s="563">
        <v>0</v>
      </c>
      <c r="AB1125" s="563">
        <v>0</v>
      </c>
      <c r="AC1125" s="563">
        <v>0</v>
      </c>
      <c r="AD1125" s="563"/>
      <c r="AE1125" s="563">
        <v>20863105.66</v>
      </c>
      <c r="AF1125" s="564">
        <v>45485</v>
      </c>
      <c r="AG1125" s="564">
        <v>46580</v>
      </c>
      <c r="AH1125" s="563">
        <v>20863105.66</v>
      </c>
      <c r="AI1125" s="565">
        <f t="shared" si="35"/>
        <v>1.3671232876712329</v>
      </c>
      <c r="AJ1125" s="565">
        <v>3</v>
      </c>
      <c r="AK1125" s="566">
        <v>8.7499999999999994E-2</v>
      </c>
      <c r="AL1125" s="567">
        <f t="shared" si="36"/>
        <v>1.3671232876712329</v>
      </c>
      <c r="AM1125" s="567">
        <v>3</v>
      </c>
      <c r="AN1125" s="568">
        <v>8.7499999999999994E-2</v>
      </c>
      <c r="AO1125" s="562" t="s">
        <v>977</v>
      </c>
      <c r="AP1125" s="562" t="s">
        <v>978</v>
      </c>
    </row>
    <row r="1126" spans="1:42" s="562" customFormat="1" ht="12" x14ac:dyDescent="0.25">
      <c r="A1126" s="562" t="s">
        <v>2859</v>
      </c>
      <c r="B1126" s="562" t="s">
        <v>2860</v>
      </c>
      <c r="C1126" s="562">
        <v>1</v>
      </c>
      <c r="D1126" s="562" t="s">
        <v>30</v>
      </c>
      <c r="E1126" s="562" t="s">
        <v>958</v>
      </c>
      <c r="F1126" s="562" t="s">
        <v>959</v>
      </c>
      <c r="G1126" s="562" t="s">
        <v>973</v>
      </c>
      <c r="H1126" s="562" t="s">
        <v>974</v>
      </c>
      <c r="I1126" s="562" t="s">
        <v>975</v>
      </c>
      <c r="J1126" s="562" t="s">
        <v>4998</v>
      </c>
      <c r="K1126" s="562" t="s">
        <v>976</v>
      </c>
      <c r="L1126" s="562" t="s">
        <v>964</v>
      </c>
      <c r="M1126" s="562" t="s">
        <v>970</v>
      </c>
      <c r="N1126" s="562">
        <v>1</v>
      </c>
      <c r="O1126" s="562">
        <v>1</v>
      </c>
      <c r="P1126" s="562">
        <v>1</v>
      </c>
      <c r="Q1126" s="562">
        <v>1</v>
      </c>
      <c r="R1126" s="562">
        <v>1</v>
      </c>
      <c r="S1126" s="562">
        <v>1</v>
      </c>
      <c r="T1126" s="562">
        <v>0</v>
      </c>
      <c r="U1126" s="562">
        <v>0</v>
      </c>
      <c r="V1126" s="562">
        <v>0</v>
      </c>
      <c r="W1126" s="563">
        <v>5000000</v>
      </c>
      <c r="X1126" s="563">
        <v>0</v>
      </c>
      <c r="Y1126" s="563">
        <v>0</v>
      </c>
      <c r="Z1126" s="563">
        <v>0</v>
      </c>
      <c r="AA1126" s="563">
        <v>0</v>
      </c>
      <c r="AB1126" s="563">
        <v>0</v>
      </c>
      <c r="AC1126" s="563">
        <v>0</v>
      </c>
      <c r="AD1126" s="563"/>
      <c r="AE1126" s="563">
        <v>5000000</v>
      </c>
      <c r="AF1126" s="564">
        <v>45376</v>
      </c>
      <c r="AG1126" s="564">
        <v>46471</v>
      </c>
      <c r="AH1126" s="563">
        <v>5000000</v>
      </c>
      <c r="AI1126" s="565">
        <f t="shared" si="35"/>
        <v>1.0684931506849316</v>
      </c>
      <c r="AJ1126" s="565">
        <v>3</v>
      </c>
      <c r="AK1126" s="566">
        <v>8.7499999999999994E-2</v>
      </c>
      <c r="AL1126" s="567">
        <f t="shared" si="36"/>
        <v>1.0684931506849316</v>
      </c>
      <c r="AM1126" s="567">
        <v>3</v>
      </c>
      <c r="AN1126" s="568">
        <v>8.7499999999999994E-2</v>
      </c>
      <c r="AO1126" s="562" t="s">
        <v>977</v>
      </c>
      <c r="AP1126" s="562" t="s">
        <v>978</v>
      </c>
    </row>
    <row r="1127" spans="1:42" s="562" customFormat="1" ht="12" x14ac:dyDescent="0.25">
      <c r="A1127" s="562" t="s">
        <v>2861</v>
      </c>
      <c r="B1127" s="562" t="s">
        <v>2862</v>
      </c>
      <c r="C1127" s="562">
        <v>2</v>
      </c>
      <c r="D1127" s="562" t="s">
        <v>30</v>
      </c>
      <c r="E1127" s="562" t="s">
        <v>958</v>
      </c>
      <c r="F1127" s="562" t="s">
        <v>959</v>
      </c>
      <c r="G1127" s="562" t="s">
        <v>1207</v>
      </c>
      <c r="H1127" s="562" t="s">
        <v>974</v>
      </c>
      <c r="I1127" s="562" t="s">
        <v>1208</v>
      </c>
      <c r="J1127" s="562" t="s">
        <v>4998</v>
      </c>
      <c r="K1127" s="562" t="s">
        <v>1209</v>
      </c>
      <c r="L1127" s="562" t="s">
        <v>964</v>
      </c>
      <c r="M1127" s="562" t="s">
        <v>970</v>
      </c>
      <c r="N1127" s="562">
        <v>1</v>
      </c>
      <c r="O1127" s="562">
        <v>1</v>
      </c>
      <c r="P1127" s="562">
        <v>1</v>
      </c>
      <c r="Q1127" s="562">
        <v>1</v>
      </c>
      <c r="R1127" s="562">
        <v>1</v>
      </c>
      <c r="S1127" s="562">
        <v>1</v>
      </c>
      <c r="T1127" s="562">
        <v>0</v>
      </c>
      <c r="U1127" s="562">
        <v>0</v>
      </c>
      <c r="V1127" s="562">
        <v>0</v>
      </c>
      <c r="W1127" s="563">
        <v>1463716.25</v>
      </c>
      <c r="X1127" s="563">
        <v>0</v>
      </c>
      <c r="Y1127" s="563">
        <v>0</v>
      </c>
      <c r="Z1127" s="563">
        <v>4659.5</v>
      </c>
      <c r="AA1127" s="563">
        <v>0</v>
      </c>
      <c r="AB1127" s="563">
        <v>0</v>
      </c>
      <c r="AC1127" s="563">
        <v>0</v>
      </c>
      <c r="AD1127" s="563"/>
      <c r="AE1127" s="563">
        <v>1463716.25</v>
      </c>
      <c r="AF1127" s="564">
        <v>45488</v>
      </c>
      <c r="AG1127" s="564">
        <v>46218</v>
      </c>
      <c r="AH1127" s="563">
        <v>2927432.5</v>
      </c>
      <c r="AI1127" s="565">
        <f t="shared" si="35"/>
        <v>0.37534246575342467</v>
      </c>
      <c r="AJ1127" s="565">
        <v>2</v>
      </c>
      <c r="AK1127" s="566">
        <v>3.8199999999999998E-2</v>
      </c>
      <c r="AL1127" s="567">
        <f t="shared" si="36"/>
        <v>0.37534246575342467</v>
      </c>
      <c r="AM1127" s="567">
        <v>2</v>
      </c>
      <c r="AN1127" s="568">
        <v>3.8199999999999998E-2</v>
      </c>
      <c r="AO1127" s="562" t="s">
        <v>977</v>
      </c>
      <c r="AP1127" s="562" t="s">
        <v>978</v>
      </c>
    </row>
    <row r="1128" spans="1:42" s="562" customFormat="1" ht="12" x14ac:dyDescent="0.25">
      <c r="A1128" s="562" t="s">
        <v>2863</v>
      </c>
      <c r="B1128" s="562" t="s">
        <v>2862</v>
      </c>
      <c r="C1128" s="562">
        <v>3</v>
      </c>
      <c r="D1128" s="562" t="s">
        <v>30</v>
      </c>
      <c r="E1128" s="562" t="s">
        <v>958</v>
      </c>
      <c r="F1128" s="562" t="s">
        <v>959</v>
      </c>
      <c r="G1128" s="562" t="s">
        <v>1207</v>
      </c>
      <c r="H1128" s="562" t="s">
        <v>974</v>
      </c>
      <c r="I1128" s="562" t="s">
        <v>1208</v>
      </c>
      <c r="J1128" s="562" t="s">
        <v>4998</v>
      </c>
      <c r="K1128" s="562" t="s">
        <v>1209</v>
      </c>
      <c r="L1128" s="562" t="s">
        <v>964</v>
      </c>
      <c r="M1128" s="562" t="s">
        <v>970</v>
      </c>
      <c r="N1128" s="562">
        <v>1</v>
      </c>
      <c r="O1128" s="562">
        <v>1</v>
      </c>
      <c r="P1128" s="562">
        <v>1</v>
      </c>
      <c r="Q1128" s="562">
        <v>1</v>
      </c>
      <c r="R1128" s="562">
        <v>1</v>
      </c>
      <c r="S1128" s="562">
        <v>1</v>
      </c>
      <c r="T1128" s="562">
        <v>0</v>
      </c>
      <c r="U1128" s="562">
        <v>0</v>
      </c>
      <c r="V1128" s="562">
        <v>0</v>
      </c>
      <c r="W1128" s="563">
        <v>6611097.5</v>
      </c>
      <c r="X1128" s="563">
        <v>0</v>
      </c>
      <c r="Y1128" s="563">
        <v>0</v>
      </c>
      <c r="Z1128" s="563">
        <v>23689.77</v>
      </c>
      <c r="AA1128" s="563">
        <v>0</v>
      </c>
      <c r="AB1128" s="563">
        <v>0</v>
      </c>
      <c r="AC1128" s="563">
        <v>0</v>
      </c>
      <c r="AD1128" s="563"/>
      <c r="AE1128" s="563">
        <v>6611097.5</v>
      </c>
      <c r="AF1128" s="564">
        <v>45488</v>
      </c>
      <c r="AG1128" s="564">
        <v>46583</v>
      </c>
      <c r="AH1128" s="563">
        <v>6611097.5</v>
      </c>
      <c r="AI1128" s="565">
        <f t="shared" si="35"/>
        <v>1.3753424657534246</v>
      </c>
      <c r="AJ1128" s="565">
        <v>3</v>
      </c>
      <c r="AK1128" s="566">
        <v>4.2999999999999997E-2</v>
      </c>
      <c r="AL1128" s="567">
        <f t="shared" si="36"/>
        <v>1.3753424657534246</v>
      </c>
      <c r="AM1128" s="567">
        <v>3</v>
      </c>
      <c r="AN1128" s="568">
        <v>4.2999999999999997E-2</v>
      </c>
      <c r="AO1128" s="562" t="s">
        <v>977</v>
      </c>
      <c r="AP1128" s="562" t="s">
        <v>978</v>
      </c>
    </row>
    <row r="1129" spans="1:42" s="562" customFormat="1" ht="12" x14ac:dyDescent="0.25">
      <c r="A1129" s="562" t="s">
        <v>2864</v>
      </c>
      <c r="B1129" s="562" t="s">
        <v>2862</v>
      </c>
      <c r="C1129" s="562">
        <v>4</v>
      </c>
      <c r="D1129" s="562" t="s">
        <v>30</v>
      </c>
      <c r="E1129" s="562" t="s">
        <v>958</v>
      </c>
      <c r="F1129" s="562" t="s">
        <v>959</v>
      </c>
      <c r="G1129" s="562" t="s">
        <v>1207</v>
      </c>
      <c r="H1129" s="562" t="s">
        <v>974</v>
      </c>
      <c r="I1129" s="562" t="s">
        <v>1208</v>
      </c>
      <c r="J1129" s="562" t="s">
        <v>4998</v>
      </c>
      <c r="K1129" s="562" t="s">
        <v>1209</v>
      </c>
      <c r="L1129" s="562" t="s">
        <v>964</v>
      </c>
      <c r="M1129" s="562" t="s">
        <v>970</v>
      </c>
      <c r="N1129" s="562">
        <v>1</v>
      </c>
      <c r="O1129" s="562">
        <v>1</v>
      </c>
      <c r="P1129" s="562">
        <v>1</v>
      </c>
      <c r="Q1129" s="562">
        <v>1</v>
      </c>
      <c r="R1129" s="562">
        <v>1</v>
      </c>
      <c r="S1129" s="562">
        <v>1</v>
      </c>
      <c r="T1129" s="562">
        <v>0</v>
      </c>
      <c r="U1129" s="562">
        <v>0</v>
      </c>
      <c r="V1129" s="562">
        <v>0</v>
      </c>
      <c r="W1129" s="563">
        <v>10887122.5</v>
      </c>
      <c r="X1129" s="563">
        <v>0</v>
      </c>
      <c r="Y1129" s="563">
        <v>0</v>
      </c>
      <c r="Z1129" s="563">
        <v>42731.96</v>
      </c>
      <c r="AA1129" s="563">
        <v>0</v>
      </c>
      <c r="AB1129" s="563">
        <v>0</v>
      </c>
      <c r="AC1129" s="563">
        <v>0</v>
      </c>
      <c r="AD1129" s="563"/>
      <c r="AE1129" s="563">
        <v>10887122.5</v>
      </c>
      <c r="AF1129" s="564">
        <v>45488</v>
      </c>
      <c r="AG1129" s="564">
        <v>46949</v>
      </c>
      <c r="AH1129" s="563">
        <v>10887122.5</v>
      </c>
      <c r="AI1129" s="565">
        <f t="shared" si="35"/>
        <v>2.3780821917808219</v>
      </c>
      <c r="AJ1129" s="565">
        <v>4.0027397260274</v>
      </c>
      <c r="AK1129" s="566">
        <v>4.7100000000000003E-2</v>
      </c>
      <c r="AL1129" s="567">
        <f t="shared" si="36"/>
        <v>2.3780821917808219</v>
      </c>
      <c r="AM1129" s="567">
        <v>4.0027397260274</v>
      </c>
      <c r="AN1129" s="568">
        <v>4.7100000000000003E-2</v>
      </c>
      <c r="AO1129" s="562" t="s">
        <v>977</v>
      </c>
      <c r="AP1129" s="562" t="s">
        <v>978</v>
      </c>
    </row>
    <row r="1130" spans="1:42" s="562" customFormat="1" ht="12" x14ac:dyDescent="0.25">
      <c r="A1130" s="562" t="s">
        <v>2865</v>
      </c>
      <c r="B1130" s="562" t="s">
        <v>2862</v>
      </c>
      <c r="C1130" s="562">
        <v>5</v>
      </c>
      <c r="D1130" s="562" t="s">
        <v>30</v>
      </c>
      <c r="E1130" s="562" t="s">
        <v>958</v>
      </c>
      <c r="F1130" s="562" t="s">
        <v>959</v>
      </c>
      <c r="G1130" s="562" t="s">
        <v>1207</v>
      </c>
      <c r="H1130" s="562" t="s">
        <v>974</v>
      </c>
      <c r="I1130" s="562" t="s">
        <v>1208</v>
      </c>
      <c r="J1130" s="562" t="s">
        <v>4998</v>
      </c>
      <c r="K1130" s="562" t="s">
        <v>1209</v>
      </c>
      <c r="L1130" s="562" t="s">
        <v>964</v>
      </c>
      <c r="M1130" s="562" t="s">
        <v>970</v>
      </c>
      <c r="N1130" s="562">
        <v>1</v>
      </c>
      <c r="O1130" s="562">
        <v>1</v>
      </c>
      <c r="P1130" s="562">
        <v>1</v>
      </c>
      <c r="Q1130" s="562">
        <v>1</v>
      </c>
      <c r="R1130" s="562">
        <v>1</v>
      </c>
      <c r="S1130" s="562">
        <v>1</v>
      </c>
      <c r="T1130" s="562">
        <v>0</v>
      </c>
      <c r="U1130" s="562">
        <v>0</v>
      </c>
      <c r="V1130" s="562">
        <v>0</v>
      </c>
      <c r="W1130" s="563">
        <v>425242.5</v>
      </c>
      <c r="X1130" s="563">
        <v>0</v>
      </c>
      <c r="Y1130" s="563">
        <v>0</v>
      </c>
      <c r="Z1130" s="563">
        <v>1796.65</v>
      </c>
      <c r="AA1130" s="563">
        <v>0</v>
      </c>
      <c r="AB1130" s="563">
        <v>0</v>
      </c>
      <c r="AC1130" s="563">
        <v>0</v>
      </c>
      <c r="AD1130" s="563"/>
      <c r="AE1130" s="563">
        <v>425242.5</v>
      </c>
      <c r="AF1130" s="564">
        <v>45488</v>
      </c>
      <c r="AG1130" s="564">
        <v>47314</v>
      </c>
      <c r="AH1130" s="563">
        <v>425242.5</v>
      </c>
      <c r="AI1130" s="565">
        <f t="shared" si="35"/>
        <v>3.3780821917808219</v>
      </c>
      <c r="AJ1130" s="565">
        <v>5.0027397260274</v>
      </c>
      <c r="AK1130" s="566">
        <v>5.0700000000000002E-2</v>
      </c>
      <c r="AL1130" s="567">
        <f t="shared" si="36"/>
        <v>3.3780821917808219</v>
      </c>
      <c r="AM1130" s="567">
        <v>5.0027397260274</v>
      </c>
      <c r="AN1130" s="568">
        <v>5.0700000000000002E-2</v>
      </c>
      <c r="AO1130" s="562" t="s">
        <v>977</v>
      </c>
      <c r="AP1130" s="562" t="s">
        <v>978</v>
      </c>
    </row>
    <row r="1131" spans="1:42" s="562" customFormat="1" ht="12" x14ac:dyDescent="0.25">
      <c r="A1131" s="562" t="s">
        <v>2866</v>
      </c>
      <c r="B1131" s="562" t="s">
        <v>2862</v>
      </c>
      <c r="C1131" s="562">
        <v>6</v>
      </c>
      <c r="D1131" s="562" t="s">
        <v>30</v>
      </c>
      <c r="E1131" s="562" t="s">
        <v>958</v>
      </c>
      <c r="F1131" s="562" t="s">
        <v>959</v>
      </c>
      <c r="G1131" s="562" t="s">
        <v>1207</v>
      </c>
      <c r="H1131" s="562" t="s">
        <v>974</v>
      </c>
      <c r="I1131" s="562" t="s">
        <v>1208</v>
      </c>
      <c r="J1131" s="562" t="s">
        <v>4998</v>
      </c>
      <c r="K1131" s="562" t="s">
        <v>1209</v>
      </c>
      <c r="L1131" s="562" t="s">
        <v>964</v>
      </c>
      <c r="M1131" s="562" t="s">
        <v>970</v>
      </c>
      <c r="N1131" s="562">
        <v>1</v>
      </c>
      <c r="O1131" s="562">
        <v>1</v>
      </c>
      <c r="P1131" s="562">
        <v>1</v>
      </c>
      <c r="Q1131" s="562">
        <v>1</v>
      </c>
      <c r="R1131" s="562">
        <v>1</v>
      </c>
      <c r="S1131" s="562">
        <v>1</v>
      </c>
      <c r="T1131" s="562">
        <v>0</v>
      </c>
      <c r="U1131" s="562">
        <v>0</v>
      </c>
      <c r="V1131" s="562">
        <v>0</v>
      </c>
      <c r="W1131" s="563">
        <v>1142977.5</v>
      </c>
      <c r="X1131" s="563">
        <v>0</v>
      </c>
      <c r="Y1131" s="563">
        <v>0</v>
      </c>
      <c r="Z1131" s="563">
        <v>5105.3</v>
      </c>
      <c r="AA1131" s="563">
        <v>0</v>
      </c>
      <c r="AB1131" s="563">
        <v>0</v>
      </c>
      <c r="AC1131" s="563">
        <v>0</v>
      </c>
      <c r="AD1131" s="563"/>
      <c r="AE1131" s="563">
        <v>1142977.5</v>
      </c>
      <c r="AF1131" s="564">
        <v>45488</v>
      </c>
      <c r="AG1131" s="564">
        <v>47679</v>
      </c>
      <c r="AH1131" s="563">
        <v>1142977.5</v>
      </c>
      <c r="AI1131" s="565">
        <f t="shared" si="35"/>
        <v>4.3780821917808215</v>
      </c>
      <c r="AJ1131" s="565">
        <v>6.0027397260274</v>
      </c>
      <c r="AK1131" s="566">
        <v>5.3600000000000002E-2</v>
      </c>
      <c r="AL1131" s="567">
        <f t="shared" si="36"/>
        <v>4.3780821917808215</v>
      </c>
      <c r="AM1131" s="567">
        <v>6.0027397260274</v>
      </c>
      <c r="AN1131" s="568">
        <v>5.3600000000000002E-2</v>
      </c>
      <c r="AO1131" s="562" t="s">
        <v>977</v>
      </c>
      <c r="AP1131" s="562" t="s">
        <v>978</v>
      </c>
    </row>
    <row r="1132" spans="1:42" s="562" customFormat="1" ht="12" x14ac:dyDescent="0.25">
      <c r="A1132" s="562" t="s">
        <v>2867</v>
      </c>
      <c r="B1132" s="562" t="s">
        <v>2862</v>
      </c>
      <c r="C1132" s="562">
        <v>7</v>
      </c>
      <c r="D1132" s="562" t="s">
        <v>30</v>
      </c>
      <c r="E1132" s="562" t="s">
        <v>958</v>
      </c>
      <c r="F1132" s="562" t="s">
        <v>959</v>
      </c>
      <c r="G1132" s="562" t="s">
        <v>1207</v>
      </c>
      <c r="H1132" s="562" t="s">
        <v>974</v>
      </c>
      <c r="I1132" s="562" t="s">
        <v>1208</v>
      </c>
      <c r="J1132" s="562" t="s">
        <v>4998</v>
      </c>
      <c r="K1132" s="562" t="s">
        <v>1209</v>
      </c>
      <c r="L1132" s="562" t="s">
        <v>964</v>
      </c>
      <c r="M1132" s="562" t="s">
        <v>970</v>
      </c>
      <c r="N1132" s="562">
        <v>1</v>
      </c>
      <c r="O1132" s="562">
        <v>1</v>
      </c>
      <c r="P1132" s="562">
        <v>1</v>
      </c>
      <c r="Q1132" s="562">
        <v>1</v>
      </c>
      <c r="R1132" s="562">
        <v>1</v>
      </c>
      <c r="S1132" s="562">
        <v>1</v>
      </c>
      <c r="T1132" s="562">
        <v>0</v>
      </c>
      <c r="U1132" s="562">
        <v>0</v>
      </c>
      <c r="V1132" s="562">
        <v>0</v>
      </c>
      <c r="W1132" s="563">
        <v>265500</v>
      </c>
      <c r="X1132" s="563">
        <v>0</v>
      </c>
      <c r="Y1132" s="563">
        <v>0</v>
      </c>
      <c r="Z1132" s="563">
        <v>1247.8499999999999</v>
      </c>
      <c r="AA1132" s="563">
        <v>0</v>
      </c>
      <c r="AB1132" s="563">
        <v>0</v>
      </c>
      <c r="AC1132" s="563">
        <v>0</v>
      </c>
      <c r="AD1132" s="563"/>
      <c r="AE1132" s="563">
        <v>265500</v>
      </c>
      <c r="AF1132" s="564">
        <v>45488</v>
      </c>
      <c r="AG1132" s="564">
        <v>48044</v>
      </c>
      <c r="AH1132" s="563">
        <v>265500</v>
      </c>
      <c r="AI1132" s="565">
        <f t="shared" si="35"/>
        <v>5.3780821917808215</v>
      </c>
      <c r="AJ1132" s="565">
        <v>7.0027397260274</v>
      </c>
      <c r="AK1132" s="566">
        <v>5.6399999999999999E-2</v>
      </c>
      <c r="AL1132" s="567">
        <f t="shared" si="36"/>
        <v>5.3780821917808215</v>
      </c>
      <c r="AM1132" s="567">
        <v>7.0027397260274</v>
      </c>
      <c r="AN1132" s="568">
        <v>5.6399999999999999E-2</v>
      </c>
      <c r="AO1132" s="562" t="s">
        <v>977</v>
      </c>
      <c r="AP1132" s="562" t="s">
        <v>978</v>
      </c>
    </row>
    <row r="1133" spans="1:42" s="562" customFormat="1" ht="12" x14ac:dyDescent="0.25">
      <c r="A1133" s="562" t="s">
        <v>2868</v>
      </c>
      <c r="B1133" s="562" t="s">
        <v>2862</v>
      </c>
      <c r="C1133" s="562">
        <v>8</v>
      </c>
      <c r="D1133" s="562" t="s">
        <v>30</v>
      </c>
      <c r="E1133" s="562" t="s">
        <v>958</v>
      </c>
      <c r="F1133" s="562" t="s">
        <v>959</v>
      </c>
      <c r="G1133" s="562" t="s">
        <v>1207</v>
      </c>
      <c r="H1133" s="562" t="s">
        <v>974</v>
      </c>
      <c r="I1133" s="562" t="s">
        <v>1208</v>
      </c>
      <c r="J1133" s="562" t="s">
        <v>4998</v>
      </c>
      <c r="K1133" s="562" t="s">
        <v>1209</v>
      </c>
      <c r="L1133" s="562" t="s">
        <v>964</v>
      </c>
      <c r="M1133" s="562" t="s">
        <v>970</v>
      </c>
      <c r="N1133" s="562">
        <v>1</v>
      </c>
      <c r="O1133" s="562">
        <v>1</v>
      </c>
      <c r="P1133" s="562">
        <v>1</v>
      </c>
      <c r="Q1133" s="562">
        <v>1</v>
      </c>
      <c r="R1133" s="562">
        <v>1</v>
      </c>
      <c r="S1133" s="562">
        <v>1</v>
      </c>
      <c r="T1133" s="562">
        <v>0</v>
      </c>
      <c r="U1133" s="562">
        <v>0</v>
      </c>
      <c r="V1133" s="562">
        <v>0</v>
      </c>
      <c r="W1133" s="563">
        <v>48085</v>
      </c>
      <c r="X1133" s="563">
        <v>0</v>
      </c>
      <c r="Y1133" s="563">
        <v>0</v>
      </c>
      <c r="Z1133" s="563">
        <v>237.62</v>
      </c>
      <c r="AA1133" s="563">
        <v>0</v>
      </c>
      <c r="AB1133" s="563">
        <v>0</v>
      </c>
      <c r="AC1133" s="563">
        <v>0</v>
      </c>
      <c r="AD1133" s="563"/>
      <c r="AE1133" s="563">
        <v>48085</v>
      </c>
      <c r="AF1133" s="564">
        <v>45488</v>
      </c>
      <c r="AG1133" s="564">
        <v>48410</v>
      </c>
      <c r="AH1133" s="563">
        <v>48085</v>
      </c>
      <c r="AI1133" s="565">
        <f t="shared" si="35"/>
        <v>6.3808219178082188</v>
      </c>
      <c r="AJ1133" s="565">
        <v>8.0054794520547894</v>
      </c>
      <c r="AK1133" s="566">
        <v>5.9299999999999999E-2</v>
      </c>
      <c r="AL1133" s="567">
        <f t="shared" si="36"/>
        <v>6.3808219178082188</v>
      </c>
      <c r="AM1133" s="567">
        <v>8.0054794520547894</v>
      </c>
      <c r="AN1133" s="568">
        <v>5.9299999999999999E-2</v>
      </c>
      <c r="AO1133" s="562" t="s">
        <v>977</v>
      </c>
      <c r="AP1133" s="562" t="s">
        <v>978</v>
      </c>
    </row>
    <row r="1134" spans="1:42" s="562" customFormat="1" ht="12" x14ac:dyDescent="0.25">
      <c r="A1134" s="562" t="s">
        <v>2869</v>
      </c>
      <c r="B1134" s="562" t="s">
        <v>2870</v>
      </c>
      <c r="C1134" s="562">
        <v>1</v>
      </c>
      <c r="D1134" s="562" t="s">
        <v>30</v>
      </c>
      <c r="E1134" s="562" t="s">
        <v>958</v>
      </c>
      <c r="F1134" s="562" t="s">
        <v>959</v>
      </c>
      <c r="G1134" s="562" t="s">
        <v>973</v>
      </c>
      <c r="H1134" s="562" t="s">
        <v>974</v>
      </c>
      <c r="I1134" s="562" t="s">
        <v>975</v>
      </c>
      <c r="J1134" s="562" t="s">
        <v>4998</v>
      </c>
      <c r="K1134" s="562" t="s">
        <v>976</v>
      </c>
      <c r="L1134" s="562" t="s">
        <v>964</v>
      </c>
      <c r="M1134" s="562" t="s">
        <v>970</v>
      </c>
      <c r="N1134" s="562">
        <v>1</v>
      </c>
      <c r="O1134" s="562">
        <v>1</v>
      </c>
      <c r="P1134" s="562">
        <v>1</v>
      </c>
      <c r="Q1134" s="562">
        <v>1</v>
      </c>
      <c r="R1134" s="562">
        <v>1</v>
      </c>
      <c r="S1134" s="562">
        <v>1</v>
      </c>
      <c r="T1134" s="562">
        <v>0</v>
      </c>
      <c r="U1134" s="562">
        <v>0</v>
      </c>
      <c r="V1134" s="562">
        <v>0</v>
      </c>
      <c r="W1134" s="563">
        <v>40000000</v>
      </c>
      <c r="X1134" s="563">
        <v>0</v>
      </c>
      <c r="Y1134" s="563">
        <v>0</v>
      </c>
      <c r="Z1134" s="563">
        <v>0</v>
      </c>
      <c r="AA1134" s="563">
        <v>0</v>
      </c>
      <c r="AB1134" s="563">
        <v>0</v>
      </c>
      <c r="AC1134" s="563">
        <v>0</v>
      </c>
      <c r="AD1134" s="563"/>
      <c r="AE1134" s="563">
        <v>40000000</v>
      </c>
      <c r="AF1134" s="564">
        <v>45376</v>
      </c>
      <c r="AG1134" s="564">
        <v>46471</v>
      </c>
      <c r="AH1134" s="563">
        <v>40000000</v>
      </c>
      <c r="AI1134" s="565">
        <f t="shared" si="35"/>
        <v>1.0684931506849316</v>
      </c>
      <c r="AJ1134" s="565">
        <v>3</v>
      </c>
      <c r="AK1134" s="566">
        <v>8.7499999999999994E-2</v>
      </c>
      <c r="AL1134" s="567">
        <f t="shared" si="36"/>
        <v>1.0684931506849316</v>
      </c>
      <c r="AM1134" s="567">
        <v>3</v>
      </c>
      <c r="AN1134" s="568">
        <v>8.7499999999999994E-2</v>
      </c>
      <c r="AO1134" s="562" t="s">
        <v>977</v>
      </c>
      <c r="AP1134" s="562" t="s">
        <v>978</v>
      </c>
    </row>
    <row r="1135" spans="1:42" s="562" customFormat="1" ht="12" x14ac:dyDescent="0.25">
      <c r="A1135" s="562" t="s">
        <v>2871</v>
      </c>
      <c r="B1135" s="562" t="s">
        <v>2872</v>
      </c>
      <c r="C1135" s="562">
        <v>1</v>
      </c>
      <c r="D1135" s="562" t="s">
        <v>30</v>
      </c>
      <c r="E1135" s="562" t="s">
        <v>958</v>
      </c>
      <c r="F1135" s="562" t="s">
        <v>959</v>
      </c>
      <c r="G1135" s="562" t="s">
        <v>973</v>
      </c>
      <c r="H1135" s="562" t="s">
        <v>974</v>
      </c>
      <c r="I1135" s="562" t="s">
        <v>975</v>
      </c>
      <c r="J1135" s="562" t="s">
        <v>4998</v>
      </c>
      <c r="K1135" s="562" t="s">
        <v>976</v>
      </c>
      <c r="L1135" s="562" t="s">
        <v>964</v>
      </c>
      <c r="M1135" s="562" t="s">
        <v>970</v>
      </c>
      <c r="N1135" s="562">
        <v>1</v>
      </c>
      <c r="O1135" s="562">
        <v>1</v>
      </c>
      <c r="P1135" s="562">
        <v>1</v>
      </c>
      <c r="Q1135" s="562">
        <v>1</v>
      </c>
      <c r="R1135" s="562">
        <v>1</v>
      </c>
      <c r="S1135" s="562">
        <v>1</v>
      </c>
      <c r="T1135" s="562">
        <v>0</v>
      </c>
      <c r="U1135" s="562">
        <v>0</v>
      </c>
      <c r="V1135" s="562">
        <v>0</v>
      </c>
      <c r="W1135" s="563">
        <v>48700000</v>
      </c>
      <c r="X1135" s="563">
        <v>0</v>
      </c>
      <c r="Y1135" s="563">
        <v>0</v>
      </c>
      <c r="Z1135" s="563">
        <v>0</v>
      </c>
      <c r="AA1135" s="563">
        <v>0</v>
      </c>
      <c r="AB1135" s="563">
        <v>0</v>
      </c>
      <c r="AC1135" s="563">
        <v>0</v>
      </c>
      <c r="AD1135" s="563"/>
      <c r="AE1135" s="563">
        <v>48700000</v>
      </c>
      <c r="AF1135" s="564">
        <v>45376</v>
      </c>
      <c r="AG1135" s="564">
        <v>46471</v>
      </c>
      <c r="AH1135" s="563">
        <v>48700000</v>
      </c>
      <c r="AI1135" s="565">
        <f t="shared" si="35"/>
        <v>1.0684931506849316</v>
      </c>
      <c r="AJ1135" s="565">
        <v>3</v>
      </c>
      <c r="AK1135" s="566">
        <v>8.7499999999999994E-2</v>
      </c>
      <c r="AL1135" s="567">
        <f t="shared" si="36"/>
        <v>1.0684931506849316</v>
      </c>
      <c r="AM1135" s="567">
        <v>3</v>
      </c>
      <c r="AN1135" s="568">
        <v>8.7499999999999994E-2</v>
      </c>
      <c r="AO1135" s="562" t="s">
        <v>977</v>
      </c>
      <c r="AP1135" s="562" t="s">
        <v>978</v>
      </c>
    </row>
    <row r="1136" spans="1:42" s="562" customFormat="1" ht="12" x14ac:dyDescent="0.25">
      <c r="A1136" s="562" t="s">
        <v>2873</v>
      </c>
      <c r="B1136" s="562" t="s">
        <v>2874</v>
      </c>
      <c r="C1136" s="562">
        <v>1</v>
      </c>
      <c r="D1136" s="562" t="s">
        <v>30</v>
      </c>
      <c r="E1136" s="562" t="s">
        <v>958</v>
      </c>
      <c r="F1136" s="562" t="s">
        <v>959</v>
      </c>
      <c r="G1136" s="562" t="s">
        <v>973</v>
      </c>
      <c r="H1136" s="562" t="s">
        <v>974</v>
      </c>
      <c r="I1136" s="562" t="s">
        <v>975</v>
      </c>
      <c r="J1136" s="562" t="s">
        <v>4998</v>
      </c>
      <c r="K1136" s="562" t="s">
        <v>976</v>
      </c>
      <c r="L1136" s="562" t="s">
        <v>964</v>
      </c>
      <c r="M1136" s="562" t="s">
        <v>970</v>
      </c>
      <c r="N1136" s="562">
        <v>1</v>
      </c>
      <c r="O1136" s="562">
        <v>1</v>
      </c>
      <c r="P1136" s="562">
        <v>1</v>
      </c>
      <c r="Q1136" s="562">
        <v>1</v>
      </c>
      <c r="R1136" s="562">
        <v>1</v>
      </c>
      <c r="S1136" s="562">
        <v>1</v>
      </c>
      <c r="T1136" s="562">
        <v>0</v>
      </c>
      <c r="U1136" s="562">
        <v>0</v>
      </c>
      <c r="V1136" s="562">
        <v>0</v>
      </c>
      <c r="W1136" s="563">
        <v>7767316.4000000004</v>
      </c>
      <c r="X1136" s="563">
        <v>0</v>
      </c>
      <c r="Y1136" s="563">
        <v>0</v>
      </c>
      <c r="Z1136" s="563">
        <v>0</v>
      </c>
      <c r="AA1136" s="563">
        <v>0</v>
      </c>
      <c r="AB1136" s="563">
        <v>0</v>
      </c>
      <c r="AC1136" s="563">
        <v>0</v>
      </c>
      <c r="AD1136" s="563"/>
      <c r="AE1136" s="563">
        <v>7767316.4000000004</v>
      </c>
      <c r="AF1136" s="564">
        <v>45387</v>
      </c>
      <c r="AG1136" s="564">
        <v>46482</v>
      </c>
      <c r="AH1136" s="563">
        <v>7767316.4000000004</v>
      </c>
      <c r="AI1136" s="565">
        <f t="shared" si="35"/>
        <v>1.0986301369863014</v>
      </c>
      <c r="AJ1136" s="565">
        <v>3</v>
      </c>
      <c r="AK1136" s="566">
        <v>8.7499999999999994E-2</v>
      </c>
      <c r="AL1136" s="567">
        <f t="shared" si="36"/>
        <v>1.0986301369863014</v>
      </c>
      <c r="AM1136" s="567">
        <v>3</v>
      </c>
      <c r="AN1136" s="568">
        <v>8.7499999999999994E-2</v>
      </c>
      <c r="AO1136" s="562" t="s">
        <v>977</v>
      </c>
      <c r="AP1136" s="562" t="s">
        <v>978</v>
      </c>
    </row>
    <row r="1137" spans="1:42" s="562" customFormat="1" ht="12" x14ac:dyDescent="0.25">
      <c r="A1137" s="562" t="s">
        <v>2875</v>
      </c>
      <c r="B1137" s="562" t="s">
        <v>2876</v>
      </c>
      <c r="C1137" s="562">
        <v>1</v>
      </c>
      <c r="D1137" s="562" t="s">
        <v>30</v>
      </c>
      <c r="E1137" s="562" t="s">
        <v>958</v>
      </c>
      <c r="F1137" s="562" t="s">
        <v>959</v>
      </c>
      <c r="G1137" s="562" t="s">
        <v>973</v>
      </c>
      <c r="H1137" s="562" t="s">
        <v>974</v>
      </c>
      <c r="I1137" s="562" t="s">
        <v>975</v>
      </c>
      <c r="J1137" s="562" t="s">
        <v>4998</v>
      </c>
      <c r="K1137" s="562" t="s">
        <v>976</v>
      </c>
      <c r="L1137" s="562" t="s">
        <v>964</v>
      </c>
      <c r="M1137" s="562" t="s">
        <v>970</v>
      </c>
      <c r="N1137" s="562">
        <v>1</v>
      </c>
      <c r="O1137" s="562">
        <v>1</v>
      </c>
      <c r="P1137" s="562">
        <v>1</v>
      </c>
      <c r="Q1137" s="562">
        <v>1</v>
      </c>
      <c r="R1137" s="562">
        <v>1</v>
      </c>
      <c r="S1137" s="562">
        <v>1</v>
      </c>
      <c r="T1137" s="562">
        <v>0</v>
      </c>
      <c r="U1137" s="562">
        <v>0</v>
      </c>
      <c r="V1137" s="562">
        <v>0</v>
      </c>
      <c r="W1137" s="563">
        <v>7886282.8499999996</v>
      </c>
      <c r="X1137" s="563">
        <v>0</v>
      </c>
      <c r="Y1137" s="563">
        <v>0</v>
      </c>
      <c r="Z1137" s="563">
        <v>0</v>
      </c>
      <c r="AA1137" s="563">
        <v>0</v>
      </c>
      <c r="AB1137" s="563">
        <v>0</v>
      </c>
      <c r="AC1137" s="563">
        <v>0</v>
      </c>
      <c r="AD1137" s="563"/>
      <c r="AE1137" s="563">
        <v>7886282.8499999996</v>
      </c>
      <c r="AF1137" s="564">
        <v>45455</v>
      </c>
      <c r="AG1137" s="564">
        <v>47281</v>
      </c>
      <c r="AH1137" s="563">
        <v>7886282.8499999996</v>
      </c>
      <c r="AI1137" s="565">
        <f t="shared" si="35"/>
        <v>3.2876712328767121</v>
      </c>
      <c r="AJ1137" s="565">
        <v>5.0027397260274</v>
      </c>
      <c r="AK1137" s="566">
        <v>9.2499999999999999E-2</v>
      </c>
      <c r="AL1137" s="567">
        <f t="shared" si="36"/>
        <v>3.2876712328767121</v>
      </c>
      <c r="AM1137" s="567">
        <v>5.0027397260274</v>
      </c>
      <c r="AN1137" s="568">
        <v>9.2499999999999999E-2</v>
      </c>
      <c r="AO1137" s="562" t="s">
        <v>977</v>
      </c>
      <c r="AP1137" s="562" t="s">
        <v>978</v>
      </c>
    </row>
    <row r="1138" spans="1:42" s="562" customFormat="1" ht="12" x14ac:dyDescent="0.25">
      <c r="A1138" s="562" t="s">
        <v>2877</v>
      </c>
      <c r="B1138" s="562" t="s">
        <v>2878</v>
      </c>
      <c r="C1138" s="562">
        <v>1</v>
      </c>
      <c r="D1138" s="562" t="s">
        <v>30</v>
      </c>
      <c r="E1138" s="562" t="s">
        <v>958</v>
      </c>
      <c r="F1138" s="562" t="s">
        <v>959</v>
      </c>
      <c r="G1138" s="562" t="s">
        <v>973</v>
      </c>
      <c r="H1138" s="562" t="s">
        <v>974</v>
      </c>
      <c r="I1138" s="562" t="s">
        <v>975</v>
      </c>
      <c r="J1138" s="562" t="s">
        <v>4998</v>
      </c>
      <c r="K1138" s="562" t="s">
        <v>976</v>
      </c>
      <c r="L1138" s="562" t="s">
        <v>964</v>
      </c>
      <c r="M1138" s="562" t="s">
        <v>970</v>
      </c>
      <c r="N1138" s="562">
        <v>1</v>
      </c>
      <c r="O1138" s="562">
        <v>1</v>
      </c>
      <c r="P1138" s="562">
        <v>1</v>
      </c>
      <c r="Q1138" s="562">
        <v>1</v>
      </c>
      <c r="R1138" s="562">
        <v>1</v>
      </c>
      <c r="S1138" s="562">
        <v>1</v>
      </c>
      <c r="T1138" s="562">
        <v>0</v>
      </c>
      <c r="U1138" s="562">
        <v>0</v>
      </c>
      <c r="V1138" s="562">
        <v>0</v>
      </c>
      <c r="W1138" s="563">
        <v>5500000</v>
      </c>
      <c r="X1138" s="563">
        <v>0</v>
      </c>
      <c r="Y1138" s="563">
        <v>0</v>
      </c>
      <c r="Z1138" s="563">
        <v>0</v>
      </c>
      <c r="AA1138" s="563">
        <v>0</v>
      </c>
      <c r="AB1138" s="563">
        <v>0</v>
      </c>
      <c r="AC1138" s="563">
        <v>0</v>
      </c>
      <c r="AD1138" s="563"/>
      <c r="AE1138" s="563">
        <v>5500000</v>
      </c>
      <c r="AF1138" s="564">
        <v>45387</v>
      </c>
      <c r="AG1138" s="564">
        <v>46482</v>
      </c>
      <c r="AH1138" s="563">
        <v>5500000</v>
      </c>
      <c r="AI1138" s="565">
        <f t="shared" si="35"/>
        <v>1.0986301369863014</v>
      </c>
      <c r="AJ1138" s="565">
        <v>3</v>
      </c>
      <c r="AK1138" s="566">
        <v>8.7499999999999994E-2</v>
      </c>
      <c r="AL1138" s="567">
        <f t="shared" si="36"/>
        <v>1.0986301369863014</v>
      </c>
      <c r="AM1138" s="567">
        <v>3</v>
      </c>
      <c r="AN1138" s="568">
        <v>8.7499999999999994E-2</v>
      </c>
      <c r="AO1138" s="562" t="s">
        <v>977</v>
      </c>
      <c r="AP1138" s="562" t="s">
        <v>978</v>
      </c>
    </row>
    <row r="1139" spans="1:42" s="562" customFormat="1" ht="12" x14ac:dyDescent="0.25">
      <c r="A1139" s="562" t="s">
        <v>2879</v>
      </c>
      <c r="B1139" s="562" t="s">
        <v>2880</v>
      </c>
      <c r="C1139" s="562">
        <v>2</v>
      </c>
      <c r="D1139" s="562" t="s">
        <v>30</v>
      </c>
      <c r="E1139" s="562" t="s">
        <v>958</v>
      </c>
      <c r="F1139" s="562" t="s">
        <v>959</v>
      </c>
      <c r="G1139" s="562" t="s">
        <v>1207</v>
      </c>
      <c r="H1139" s="562" t="s">
        <v>974</v>
      </c>
      <c r="I1139" s="562" t="s">
        <v>1208</v>
      </c>
      <c r="J1139" s="562" t="s">
        <v>4998</v>
      </c>
      <c r="K1139" s="562" t="s">
        <v>1209</v>
      </c>
      <c r="L1139" s="562" t="s">
        <v>964</v>
      </c>
      <c r="M1139" s="562" t="s">
        <v>970</v>
      </c>
      <c r="N1139" s="562">
        <v>1</v>
      </c>
      <c r="O1139" s="562">
        <v>1</v>
      </c>
      <c r="P1139" s="562">
        <v>1</v>
      </c>
      <c r="Q1139" s="562">
        <v>1</v>
      </c>
      <c r="R1139" s="562">
        <v>1</v>
      </c>
      <c r="S1139" s="562">
        <v>1</v>
      </c>
      <c r="T1139" s="562">
        <v>0</v>
      </c>
      <c r="U1139" s="562">
        <v>0</v>
      </c>
      <c r="V1139" s="562">
        <v>0</v>
      </c>
      <c r="W1139" s="563">
        <v>54722.5</v>
      </c>
      <c r="X1139" s="563">
        <v>0</v>
      </c>
      <c r="Y1139" s="563">
        <v>0</v>
      </c>
      <c r="Z1139" s="563">
        <v>196.09</v>
      </c>
      <c r="AA1139" s="563">
        <v>0</v>
      </c>
      <c r="AB1139" s="563">
        <v>0</v>
      </c>
      <c r="AC1139" s="563">
        <v>0</v>
      </c>
      <c r="AD1139" s="563"/>
      <c r="AE1139" s="563">
        <v>54722.5</v>
      </c>
      <c r="AF1139" s="564">
        <v>45498</v>
      </c>
      <c r="AG1139" s="564">
        <v>46593</v>
      </c>
      <c r="AH1139" s="563">
        <v>54722.5</v>
      </c>
      <c r="AI1139" s="565">
        <f t="shared" si="35"/>
        <v>1.4027397260273973</v>
      </c>
      <c r="AJ1139" s="565">
        <v>3</v>
      </c>
      <c r="AK1139" s="566">
        <v>4.2999999999999997E-2</v>
      </c>
      <c r="AL1139" s="567">
        <f t="shared" si="36"/>
        <v>1.4027397260273973</v>
      </c>
      <c r="AM1139" s="567">
        <v>3</v>
      </c>
      <c r="AN1139" s="568">
        <v>4.2999999999999997E-2</v>
      </c>
      <c r="AO1139" s="562" t="s">
        <v>977</v>
      </c>
      <c r="AP1139" s="562" t="s">
        <v>978</v>
      </c>
    </row>
    <row r="1140" spans="1:42" s="562" customFormat="1" ht="12" x14ac:dyDescent="0.25">
      <c r="A1140" s="562" t="s">
        <v>2881</v>
      </c>
      <c r="B1140" s="562" t="s">
        <v>2880</v>
      </c>
      <c r="C1140" s="562">
        <v>3</v>
      </c>
      <c r="D1140" s="562" t="s">
        <v>30</v>
      </c>
      <c r="E1140" s="562" t="s">
        <v>958</v>
      </c>
      <c r="F1140" s="562" t="s">
        <v>959</v>
      </c>
      <c r="G1140" s="562" t="s">
        <v>1207</v>
      </c>
      <c r="H1140" s="562" t="s">
        <v>974</v>
      </c>
      <c r="I1140" s="562" t="s">
        <v>1208</v>
      </c>
      <c r="J1140" s="562" t="s">
        <v>4998</v>
      </c>
      <c r="K1140" s="562" t="s">
        <v>1209</v>
      </c>
      <c r="L1140" s="562" t="s">
        <v>964</v>
      </c>
      <c r="M1140" s="562" t="s">
        <v>970</v>
      </c>
      <c r="N1140" s="562">
        <v>1</v>
      </c>
      <c r="O1140" s="562">
        <v>1</v>
      </c>
      <c r="P1140" s="562">
        <v>1</v>
      </c>
      <c r="Q1140" s="562">
        <v>1</v>
      </c>
      <c r="R1140" s="562">
        <v>1</v>
      </c>
      <c r="S1140" s="562">
        <v>1</v>
      </c>
      <c r="T1140" s="562">
        <v>0</v>
      </c>
      <c r="U1140" s="562">
        <v>0</v>
      </c>
      <c r="V1140" s="562">
        <v>0</v>
      </c>
      <c r="W1140" s="563">
        <v>131865</v>
      </c>
      <c r="X1140" s="563">
        <v>0</v>
      </c>
      <c r="Y1140" s="563">
        <v>0</v>
      </c>
      <c r="Z1140" s="563">
        <v>517.57000000000005</v>
      </c>
      <c r="AA1140" s="563">
        <v>0</v>
      </c>
      <c r="AB1140" s="563">
        <v>0</v>
      </c>
      <c r="AC1140" s="563">
        <v>0</v>
      </c>
      <c r="AD1140" s="563"/>
      <c r="AE1140" s="563">
        <v>131865</v>
      </c>
      <c r="AF1140" s="564">
        <v>45498</v>
      </c>
      <c r="AG1140" s="564">
        <v>46959</v>
      </c>
      <c r="AH1140" s="563">
        <v>131865</v>
      </c>
      <c r="AI1140" s="565">
        <f t="shared" si="35"/>
        <v>2.4054794520547946</v>
      </c>
      <c r="AJ1140" s="565">
        <v>4.0027397260274</v>
      </c>
      <c r="AK1140" s="566">
        <v>4.7100000000000003E-2</v>
      </c>
      <c r="AL1140" s="567">
        <f t="shared" si="36"/>
        <v>2.4054794520547946</v>
      </c>
      <c r="AM1140" s="567">
        <v>4.0027397260274</v>
      </c>
      <c r="AN1140" s="568">
        <v>4.7100000000000003E-2</v>
      </c>
      <c r="AO1140" s="562" t="s">
        <v>977</v>
      </c>
      <c r="AP1140" s="562" t="s">
        <v>978</v>
      </c>
    </row>
    <row r="1141" spans="1:42" s="562" customFormat="1" ht="12" x14ac:dyDescent="0.25">
      <c r="A1141" s="562" t="s">
        <v>2882</v>
      </c>
      <c r="B1141" s="562" t="s">
        <v>2880</v>
      </c>
      <c r="C1141" s="562">
        <v>4</v>
      </c>
      <c r="D1141" s="562" t="s">
        <v>30</v>
      </c>
      <c r="E1141" s="562" t="s">
        <v>958</v>
      </c>
      <c r="F1141" s="562" t="s">
        <v>959</v>
      </c>
      <c r="G1141" s="562" t="s">
        <v>1207</v>
      </c>
      <c r="H1141" s="562" t="s">
        <v>974</v>
      </c>
      <c r="I1141" s="562" t="s">
        <v>1208</v>
      </c>
      <c r="J1141" s="562" t="s">
        <v>4998</v>
      </c>
      <c r="K1141" s="562" t="s">
        <v>1209</v>
      </c>
      <c r="L1141" s="562" t="s">
        <v>964</v>
      </c>
      <c r="M1141" s="562" t="s">
        <v>970</v>
      </c>
      <c r="N1141" s="562">
        <v>1</v>
      </c>
      <c r="O1141" s="562">
        <v>1</v>
      </c>
      <c r="P1141" s="562">
        <v>1</v>
      </c>
      <c r="Q1141" s="562">
        <v>1</v>
      </c>
      <c r="R1141" s="562">
        <v>1</v>
      </c>
      <c r="S1141" s="562">
        <v>1</v>
      </c>
      <c r="T1141" s="562">
        <v>0</v>
      </c>
      <c r="U1141" s="562">
        <v>0</v>
      </c>
      <c r="V1141" s="562">
        <v>0</v>
      </c>
      <c r="W1141" s="563">
        <v>46462.5</v>
      </c>
      <c r="X1141" s="563">
        <v>0</v>
      </c>
      <c r="Y1141" s="563">
        <v>0</v>
      </c>
      <c r="Z1141" s="563">
        <v>196.3</v>
      </c>
      <c r="AA1141" s="563">
        <v>0</v>
      </c>
      <c r="AB1141" s="563">
        <v>0</v>
      </c>
      <c r="AC1141" s="563">
        <v>0</v>
      </c>
      <c r="AD1141" s="563"/>
      <c r="AE1141" s="563">
        <v>46462.5</v>
      </c>
      <c r="AF1141" s="564">
        <v>45498</v>
      </c>
      <c r="AG1141" s="564">
        <v>47324</v>
      </c>
      <c r="AH1141" s="563">
        <v>46462.5</v>
      </c>
      <c r="AI1141" s="565">
        <f t="shared" si="35"/>
        <v>3.4054794520547946</v>
      </c>
      <c r="AJ1141" s="565">
        <v>5.0027397260274</v>
      </c>
      <c r="AK1141" s="566">
        <v>5.0700000000000002E-2</v>
      </c>
      <c r="AL1141" s="567">
        <f t="shared" si="36"/>
        <v>3.4054794520547946</v>
      </c>
      <c r="AM1141" s="567">
        <v>5.0027397260274</v>
      </c>
      <c r="AN1141" s="568">
        <v>5.0700000000000002E-2</v>
      </c>
      <c r="AO1141" s="562" t="s">
        <v>977</v>
      </c>
      <c r="AP1141" s="562" t="s">
        <v>978</v>
      </c>
    </row>
    <row r="1142" spans="1:42" s="562" customFormat="1" ht="12" x14ac:dyDescent="0.25">
      <c r="A1142" s="562" t="s">
        <v>2883</v>
      </c>
      <c r="B1142" s="562" t="s">
        <v>2880</v>
      </c>
      <c r="C1142" s="562">
        <v>5</v>
      </c>
      <c r="D1142" s="562" t="s">
        <v>30</v>
      </c>
      <c r="E1142" s="562" t="s">
        <v>958</v>
      </c>
      <c r="F1142" s="562" t="s">
        <v>959</v>
      </c>
      <c r="G1142" s="562" t="s">
        <v>1207</v>
      </c>
      <c r="H1142" s="562" t="s">
        <v>974</v>
      </c>
      <c r="I1142" s="562" t="s">
        <v>1208</v>
      </c>
      <c r="J1142" s="562" t="s">
        <v>4998</v>
      </c>
      <c r="K1142" s="562" t="s">
        <v>1209</v>
      </c>
      <c r="L1142" s="562" t="s">
        <v>964</v>
      </c>
      <c r="M1142" s="562" t="s">
        <v>970</v>
      </c>
      <c r="N1142" s="562">
        <v>1</v>
      </c>
      <c r="O1142" s="562">
        <v>1</v>
      </c>
      <c r="P1142" s="562">
        <v>1</v>
      </c>
      <c r="Q1142" s="562">
        <v>1</v>
      </c>
      <c r="R1142" s="562">
        <v>1</v>
      </c>
      <c r="S1142" s="562">
        <v>1</v>
      </c>
      <c r="T1142" s="562">
        <v>0</v>
      </c>
      <c r="U1142" s="562">
        <v>0</v>
      </c>
      <c r="V1142" s="562">
        <v>0</v>
      </c>
      <c r="W1142" s="563">
        <v>106200</v>
      </c>
      <c r="X1142" s="563">
        <v>0</v>
      </c>
      <c r="Y1142" s="563">
        <v>0</v>
      </c>
      <c r="Z1142" s="563">
        <v>474.36</v>
      </c>
      <c r="AA1142" s="563">
        <v>0</v>
      </c>
      <c r="AB1142" s="563">
        <v>0</v>
      </c>
      <c r="AC1142" s="563">
        <v>0</v>
      </c>
      <c r="AD1142" s="563"/>
      <c r="AE1142" s="563">
        <v>106200</v>
      </c>
      <c r="AF1142" s="564">
        <v>45498</v>
      </c>
      <c r="AG1142" s="564">
        <v>47689</v>
      </c>
      <c r="AH1142" s="563">
        <v>106200</v>
      </c>
      <c r="AI1142" s="565">
        <f t="shared" si="35"/>
        <v>4.4054794520547942</v>
      </c>
      <c r="AJ1142" s="565">
        <v>6.0027397260274</v>
      </c>
      <c r="AK1142" s="566">
        <v>5.3600000000000002E-2</v>
      </c>
      <c r="AL1142" s="567">
        <f t="shared" si="36"/>
        <v>4.4054794520547942</v>
      </c>
      <c r="AM1142" s="567">
        <v>6.0027397260274</v>
      </c>
      <c r="AN1142" s="568">
        <v>5.3600000000000002E-2</v>
      </c>
      <c r="AO1142" s="562" t="s">
        <v>977</v>
      </c>
      <c r="AP1142" s="562" t="s">
        <v>978</v>
      </c>
    </row>
    <row r="1143" spans="1:42" s="562" customFormat="1" ht="12" x14ac:dyDescent="0.25">
      <c r="A1143" s="562" t="s">
        <v>2884</v>
      </c>
      <c r="B1143" s="562" t="s">
        <v>2880</v>
      </c>
      <c r="C1143" s="562">
        <v>6</v>
      </c>
      <c r="D1143" s="562" t="s">
        <v>30</v>
      </c>
      <c r="E1143" s="562" t="s">
        <v>958</v>
      </c>
      <c r="F1143" s="562" t="s">
        <v>959</v>
      </c>
      <c r="G1143" s="562" t="s">
        <v>1207</v>
      </c>
      <c r="H1143" s="562" t="s">
        <v>974</v>
      </c>
      <c r="I1143" s="562" t="s">
        <v>1208</v>
      </c>
      <c r="J1143" s="562" t="s">
        <v>4998</v>
      </c>
      <c r="K1143" s="562" t="s">
        <v>1209</v>
      </c>
      <c r="L1143" s="562" t="s">
        <v>964</v>
      </c>
      <c r="M1143" s="562" t="s">
        <v>970</v>
      </c>
      <c r="N1143" s="562">
        <v>1</v>
      </c>
      <c r="O1143" s="562">
        <v>1</v>
      </c>
      <c r="P1143" s="562">
        <v>1</v>
      </c>
      <c r="Q1143" s="562">
        <v>1</v>
      </c>
      <c r="R1143" s="562">
        <v>1</v>
      </c>
      <c r="S1143" s="562">
        <v>1</v>
      </c>
      <c r="T1143" s="562">
        <v>0</v>
      </c>
      <c r="U1143" s="562">
        <v>0</v>
      </c>
      <c r="V1143" s="562">
        <v>0</v>
      </c>
      <c r="W1143" s="563">
        <v>125375</v>
      </c>
      <c r="X1143" s="563">
        <v>0</v>
      </c>
      <c r="Y1143" s="563">
        <v>0</v>
      </c>
      <c r="Z1143" s="563">
        <v>589.26</v>
      </c>
      <c r="AA1143" s="563">
        <v>0</v>
      </c>
      <c r="AB1143" s="563">
        <v>0</v>
      </c>
      <c r="AC1143" s="563">
        <v>0</v>
      </c>
      <c r="AD1143" s="563"/>
      <c r="AE1143" s="563">
        <v>125375</v>
      </c>
      <c r="AF1143" s="564">
        <v>45498</v>
      </c>
      <c r="AG1143" s="564">
        <v>48054</v>
      </c>
      <c r="AH1143" s="563">
        <v>125375</v>
      </c>
      <c r="AI1143" s="565">
        <f t="shared" si="35"/>
        <v>5.4054794520547942</v>
      </c>
      <c r="AJ1143" s="565">
        <v>7.0027397260274</v>
      </c>
      <c r="AK1143" s="566">
        <v>5.6399999999999999E-2</v>
      </c>
      <c r="AL1143" s="567">
        <f t="shared" si="36"/>
        <v>5.4054794520547942</v>
      </c>
      <c r="AM1143" s="567">
        <v>7.0027397260274</v>
      </c>
      <c r="AN1143" s="568">
        <v>5.6399999999999999E-2</v>
      </c>
      <c r="AO1143" s="562" t="s">
        <v>977</v>
      </c>
      <c r="AP1143" s="562" t="s">
        <v>978</v>
      </c>
    </row>
    <row r="1144" spans="1:42" s="562" customFormat="1" ht="12" x14ac:dyDescent="0.25">
      <c r="A1144" s="562" t="s">
        <v>2885</v>
      </c>
      <c r="B1144" s="562" t="s">
        <v>2880</v>
      </c>
      <c r="C1144" s="562">
        <v>7</v>
      </c>
      <c r="D1144" s="562" t="s">
        <v>30</v>
      </c>
      <c r="E1144" s="562" t="s">
        <v>958</v>
      </c>
      <c r="F1144" s="562" t="s">
        <v>959</v>
      </c>
      <c r="G1144" s="562" t="s">
        <v>1207</v>
      </c>
      <c r="H1144" s="562" t="s">
        <v>974</v>
      </c>
      <c r="I1144" s="562" t="s">
        <v>1208</v>
      </c>
      <c r="J1144" s="562" t="s">
        <v>4998</v>
      </c>
      <c r="K1144" s="562" t="s">
        <v>1209</v>
      </c>
      <c r="L1144" s="562" t="s">
        <v>964</v>
      </c>
      <c r="M1144" s="562" t="s">
        <v>970</v>
      </c>
      <c r="N1144" s="562">
        <v>1</v>
      </c>
      <c r="O1144" s="562">
        <v>1</v>
      </c>
      <c r="P1144" s="562">
        <v>1</v>
      </c>
      <c r="Q1144" s="562">
        <v>1</v>
      </c>
      <c r="R1144" s="562">
        <v>1</v>
      </c>
      <c r="S1144" s="562">
        <v>1</v>
      </c>
      <c r="T1144" s="562">
        <v>0</v>
      </c>
      <c r="U1144" s="562">
        <v>0</v>
      </c>
      <c r="V1144" s="562">
        <v>0</v>
      </c>
      <c r="W1144" s="563">
        <v>1048872.5</v>
      </c>
      <c r="X1144" s="563">
        <v>0</v>
      </c>
      <c r="Y1144" s="563">
        <v>0</v>
      </c>
      <c r="Z1144" s="563">
        <v>5183.18</v>
      </c>
      <c r="AA1144" s="563">
        <v>0</v>
      </c>
      <c r="AB1144" s="563">
        <v>0</v>
      </c>
      <c r="AC1144" s="563">
        <v>0</v>
      </c>
      <c r="AD1144" s="563"/>
      <c r="AE1144" s="563">
        <v>1048872.5</v>
      </c>
      <c r="AF1144" s="564">
        <v>45498</v>
      </c>
      <c r="AG1144" s="564">
        <v>48420</v>
      </c>
      <c r="AH1144" s="563">
        <v>1048872.5</v>
      </c>
      <c r="AI1144" s="565">
        <f t="shared" si="35"/>
        <v>6.4082191780821915</v>
      </c>
      <c r="AJ1144" s="565">
        <v>8.0054794520547894</v>
      </c>
      <c r="AK1144" s="566">
        <v>5.9299999999999999E-2</v>
      </c>
      <c r="AL1144" s="567">
        <f t="shared" si="36"/>
        <v>6.4082191780821915</v>
      </c>
      <c r="AM1144" s="567">
        <v>8.0054794520547894</v>
      </c>
      <c r="AN1144" s="568">
        <v>5.9299999999999999E-2</v>
      </c>
      <c r="AO1144" s="562" t="s">
        <v>977</v>
      </c>
      <c r="AP1144" s="562" t="s">
        <v>978</v>
      </c>
    </row>
    <row r="1145" spans="1:42" s="562" customFormat="1" ht="12" x14ac:dyDescent="0.25">
      <c r="A1145" s="562" t="s">
        <v>2886</v>
      </c>
      <c r="B1145" s="562" t="s">
        <v>2880</v>
      </c>
      <c r="C1145" s="562">
        <v>8</v>
      </c>
      <c r="D1145" s="562" t="s">
        <v>30</v>
      </c>
      <c r="E1145" s="562" t="s">
        <v>958</v>
      </c>
      <c r="F1145" s="562" t="s">
        <v>959</v>
      </c>
      <c r="G1145" s="562" t="s">
        <v>1207</v>
      </c>
      <c r="H1145" s="562" t="s">
        <v>974</v>
      </c>
      <c r="I1145" s="562" t="s">
        <v>1208</v>
      </c>
      <c r="J1145" s="562" t="s">
        <v>4998</v>
      </c>
      <c r="K1145" s="562" t="s">
        <v>1209</v>
      </c>
      <c r="L1145" s="562" t="s">
        <v>964</v>
      </c>
      <c r="M1145" s="562" t="s">
        <v>970</v>
      </c>
      <c r="N1145" s="562">
        <v>1</v>
      </c>
      <c r="O1145" s="562">
        <v>1</v>
      </c>
      <c r="P1145" s="562">
        <v>1</v>
      </c>
      <c r="Q1145" s="562">
        <v>1</v>
      </c>
      <c r="R1145" s="562">
        <v>1</v>
      </c>
      <c r="S1145" s="562">
        <v>1</v>
      </c>
      <c r="T1145" s="562">
        <v>0</v>
      </c>
      <c r="U1145" s="562">
        <v>0</v>
      </c>
      <c r="V1145" s="562">
        <v>0</v>
      </c>
      <c r="W1145" s="563">
        <v>1903192.5</v>
      </c>
      <c r="X1145" s="563">
        <v>0</v>
      </c>
      <c r="Y1145" s="563">
        <v>0</v>
      </c>
      <c r="Z1145" s="563">
        <v>9849.02</v>
      </c>
      <c r="AA1145" s="563">
        <v>0</v>
      </c>
      <c r="AB1145" s="563">
        <v>0</v>
      </c>
      <c r="AC1145" s="563">
        <v>0</v>
      </c>
      <c r="AD1145" s="563"/>
      <c r="AE1145" s="563">
        <v>1903192.5</v>
      </c>
      <c r="AF1145" s="564">
        <v>45498</v>
      </c>
      <c r="AG1145" s="564">
        <v>48785</v>
      </c>
      <c r="AH1145" s="563">
        <v>1903192.5</v>
      </c>
      <c r="AI1145" s="565">
        <f t="shared" si="35"/>
        <v>7.4082191780821915</v>
      </c>
      <c r="AJ1145" s="565">
        <v>9.0054794520547894</v>
      </c>
      <c r="AK1145" s="566">
        <v>6.2100000000000002E-2</v>
      </c>
      <c r="AL1145" s="567">
        <f t="shared" si="36"/>
        <v>7.4082191780821915</v>
      </c>
      <c r="AM1145" s="567">
        <v>9.0054794520547894</v>
      </c>
      <c r="AN1145" s="568">
        <v>6.2100000000000002E-2</v>
      </c>
      <c r="AO1145" s="562" t="s">
        <v>977</v>
      </c>
      <c r="AP1145" s="562" t="s">
        <v>978</v>
      </c>
    </row>
    <row r="1146" spans="1:42" s="562" customFormat="1" ht="12" x14ac:dyDescent="0.25">
      <c r="A1146" s="562" t="s">
        <v>2887</v>
      </c>
      <c r="B1146" s="562" t="s">
        <v>2888</v>
      </c>
      <c r="C1146" s="562">
        <v>1</v>
      </c>
      <c r="D1146" s="562" t="s">
        <v>30</v>
      </c>
      <c r="E1146" s="562" t="s">
        <v>958</v>
      </c>
      <c r="F1146" s="562" t="s">
        <v>959</v>
      </c>
      <c r="G1146" s="562" t="s">
        <v>1784</v>
      </c>
      <c r="H1146" s="562" t="s">
        <v>1660</v>
      </c>
      <c r="I1146" s="562" t="s">
        <v>1661</v>
      </c>
      <c r="J1146" s="562" t="s">
        <v>1662</v>
      </c>
      <c r="K1146" s="562" t="s">
        <v>1784</v>
      </c>
      <c r="L1146" s="562" t="s">
        <v>964</v>
      </c>
      <c r="M1146" s="562" t="s">
        <v>970</v>
      </c>
      <c r="N1146" s="562">
        <v>1</v>
      </c>
      <c r="O1146" s="562">
        <v>1</v>
      </c>
      <c r="P1146" s="562">
        <v>1</v>
      </c>
      <c r="Q1146" s="562">
        <v>0</v>
      </c>
      <c r="R1146" s="562">
        <v>0</v>
      </c>
      <c r="S1146" s="562">
        <v>1</v>
      </c>
      <c r="T1146" s="562">
        <v>1</v>
      </c>
      <c r="U1146" s="562">
        <v>1</v>
      </c>
      <c r="V1146" s="562">
        <v>0</v>
      </c>
      <c r="W1146" s="563">
        <v>21982441.129999999</v>
      </c>
      <c r="X1146" s="563">
        <v>0</v>
      </c>
      <c r="Y1146" s="563">
        <v>0</v>
      </c>
      <c r="Z1146" s="563">
        <v>0</v>
      </c>
      <c r="AA1146" s="563">
        <v>0</v>
      </c>
      <c r="AB1146" s="563">
        <v>0</v>
      </c>
      <c r="AC1146" s="563">
        <v>0</v>
      </c>
      <c r="AD1146" s="563"/>
      <c r="AE1146" s="563">
        <v>21982441.129999999</v>
      </c>
      <c r="AF1146" s="564">
        <v>45503</v>
      </c>
      <c r="AG1146" s="564">
        <v>46598</v>
      </c>
      <c r="AH1146" s="563">
        <v>21982441.129999999</v>
      </c>
      <c r="AI1146" s="565">
        <f t="shared" si="35"/>
        <v>1.4164383561643836</v>
      </c>
      <c r="AJ1146" s="565">
        <v>3</v>
      </c>
      <c r="AK1146" s="566">
        <v>8.7499999999999994E-2</v>
      </c>
      <c r="AL1146" s="567">
        <f t="shared" si="36"/>
        <v>1.4164383561643836</v>
      </c>
      <c r="AM1146" s="567">
        <v>3</v>
      </c>
      <c r="AN1146" s="568">
        <v>8.7499999999999994E-2</v>
      </c>
      <c r="AO1146" s="562" t="s">
        <v>977</v>
      </c>
      <c r="AP1146" s="562" t="s">
        <v>978</v>
      </c>
    </row>
    <row r="1147" spans="1:42" s="562" customFormat="1" ht="12" x14ac:dyDescent="0.25">
      <c r="A1147" s="562" t="s">
        <v>2889</v>
      </c>
      <c r="B1147" s="562" t="s">
        <v>2890</v>
      </c>
      <c r="C1147" s="562">
        <v>1</v>
      </c>
      <c r="D1147" s="562" t="s">
        <v>30</v>
      </c>
      <c r="E1147" s="562" t="s">
        <v>958</v>
      </c>
      <c r="F1147" s="562" t="s">
        <v>959</v>
      </c>
      <c r="G1147" s="562" t="s">
        <v>1659</v>
      </c>
      <c r="H1147" s="562" t="s">
        <v>1660</v>
      </c>
      <c r="I1147" s="562" t="s">
        <v>1661</v>
      </c>
      <c r="J1147" s="562" t="s">
        <v>1662</v>
      </c>
      <c r="K1147" s="562" t="s">
        <v>1663</v>
      </c>
      <c r="L1147" s="562" t="s">
        <v>964</v>
      </c>
      <c r="M1147" s="562" t="s">
        <v>970</v>
      </c>
      <c r="N1147" s="562">
        <v>1</v>
      </c>
      <c r="O1147" s="562">
        <v>1</v>
      </c>
      <c r="P1147" s="562">
        <v>1</v>
      </c>
      <c r="Q1147" s="562">
        <v>0</v>
      </c>
      <c r="R1147" s="562">
        <v>0</v>
      </c>
      <c r="S1147" s="562">
        <v>1</v>
      </c>
      <c r="T1147" s="562">
        <v>1</v>
      </c>
      <c r="U1147" s="562">
        <v>1</v>
      </c>
      <c r="V1147" s="562">
        <v>0</v>
      </c>
      <c r="W1147" s="563">
        <v>200000000</v>
      </c>
      <c r="X1147" s="563">
        <v>0</v>
      </c>
      <c r="Y1147" s="563">
        <v>0</v>
      </c>
      <c r="Z1147" s="563">
        <v>9250000</v>
      </c>
      <c r="AA1147" s="563">
        <v>0</v>
      </c>
      <c r="AB1147" s="563">
        <v>0</v>
      </c>
      <c r="AC1147" s="563">
        <v>0</v>
      </c>
      <c r="AD1147" s="563"/>
      <c r="AE1147" s="563">
        <v>200000000</v>
      </c>
      <c r="AF1147" s="564">
        <v>45506</v>
      </c>
      <c r="AG1147" s="564">
        <v>47332</v>
      </c>
      <c r="AH1147" s="563">
        <v>200000000</v>
      </c>
      <c r="AI1147" s="565">
        <f t="shared" si="35"/>
        <v>3.4273972602739726</v>
      </c>
      <c r="AJ1147" s="565">
        <v>5.0027397260274</v>
      </c>
      <c r="AK1147" s="566">
        <v>9.2499999999999999E-2</v>
      </c>
      <c r="AL1147" s="567">
        <f t="shared" si="36"/>
        <v>3.4273972602739726</v>
      </c>
      <c r="AM1147" s="567">
        <v>5.0027397260274</v>
      </c>
      <c r="AN1147" s="568">
        <v>9.2499999999999999E-2</v>
      </c>
      <c r="AO1147" s="562" t="s">
        <v>977</v>
      </c>
      <c r="AP1147" s="562" t="s">
        <v>978</v>
      </c>
    </row>
    <row r="1148" spans="1:42" s="562" customFormat="1" ht="12" x14ac:dyDescent="0.25">
      <c r="A1148" s="562" t="s">
        <v>2891</v>
      </c>
      <c r="B1148" s="562" t="s">
        <v>2892</v>
      </c>
      <c r="C1148" s="562">
        <v>1</v>
      </c>
      <c r="D1148" s="562" t="s">
        <v>30</v>
      </c>
      <c r="E1148" s="562" t="s">
        <v>958</v>
      </c>
      <c r="F1148" s="562" t="s">
        <v>959</v>
      </c>
      <c r="G1148" s="562" t="s">
        <v>1784</v>
      </c>
      <c r="H1148" s="562" t="s">
        <v>1660</v>
      </c>
      <c r="I1148" s="562" t="s">
        <v>1661</v>
      </c>
      <c r="J1148" s="562" t="s">
        <v>1662</v>
      </c>
      <c r="K1148" s="562" t="s">
        <v>1784</v>
      </c>
      <c r="L1148" s="562" t="s">
        <v>964</v>
      </c>
      <c r="M1148" s="562" t="s">
        <v>970</v>
      </c>
      <c r="N1148" s="562">
        <v>1</v>
      </c>
      <c r="O1148" s="562">
        <v>1</v>
      </c>
      <c r="P1148" s="562">
        <v>1</v>
      </c>
      <c r="Q1148" s="562">
        <v>0</v>
      </c>
      <c r="R1148" s="562">
        <v>0</v>
      </c>
      <c r="S1148" s="562">
        <v>1</v>
      </c>
      <c r="T1148" s="562">
        <v>1</v>
      </c>
      <c r="U1148" s="562">
        <v>1</v>
      </c>
      <c r="V1148" s="562">
        <v>0</v>
      </c>
      <c r="W1148" s="563">
        <v>22310007.920000002</v>
      </c>
      <c r="X1148" s="563">
        <v>0</v>
      </c>
      <c r="Y1148" s="563">
        <v>0</v>
      </c>
      <c r="Z1148" s="563">
        <v>1031837.87</v>
      </c>
      <c r="AA1148" s="563">
        <v>0</v>
      </c>
      <c r="AB1148" s="563">
        <v>0</v>
      </c>
      <c r="AC1148" s="563">
        <v>0</v>
      </c>
      <c r="AD1148" s="563"/>
      <c r="AE1148" s="563">
        <v>22310007.920000002</v>
      </c>
      <c r="AF1148" s="564">
        <v>45511</v>
      </c>
      <c r="AG1148" s="564">
        <v>47337</v>
      </c>
      <c r="AH1148" s="563">
        <v>22310007.920000002</v>
      </c>
      <c r="AI1148" s="565">
        <f t="shared" si="35"/>
        <v>3.441095890410959</v>
      </c>
      <c r="AJ1148" s="565">
        <v>5.0027397260274</v>
      </c>
      <c r="AK1148" s="566">
        <v>9.2499999999999999E-2</v>
      </c>
      <c r="AL1148" s="567">
        <f t="shared" si="36"/>
        <v>3.441095890410959</v>
      </c>
      <c r="AM1148" s="567">
        <v>5.0027397260274</v>
      </c>
      <c r="AN1148" s="568">
        <v>9.2499999999999999E-2</v>
      </c>
      <c r="AO1148" s="562" t="s">
        <v>977</v>
      </c>
      <c r="AP1148" s="562" t="s">
        <v>978</v>
      </c>
    </row>
    <row r="1149" spans="1:42" s="562" customFormat="1" ht="12" x14ac:dyDescent="0.25">
      <c r="A1149" s="562" t="s">
        <v>2893</v>
      </c>
      <c r="B1149" s="562" t="s">
        <v>2894</v>
      </c>
      <c r="C1149" s="562">
        <v>1</v>
      </c>
      <c r="D1149" s="562" t="s">
        <v>30</v>
      </c>
      <c r="E1149" s="562" t="s">
        <v>958</v>
      </c>
      <c r="F1149" s="562" t="s">
        <v>959</v>
      </c>
      <c r="G1149" s="562" t="s">
        <v>1727</v>
      </c>
      <c r="H1149" s="562" t="s">
        <v>1660</v>
      </c>
      <c r="I1149" s="562" t="s">
        <v>1661</v>
      </c>
      <c r="J1149" s="562" t="s">
        <v>1662</v>
      </c>
      <c r="K1149" s="562" t="s">
        <v>2895</v>
      </c>
      <c r="L1149" s="562" t="s">
        <v>964</v>
      </c>
      <c r="M1149" s="562" t="s">
        <v>970</v>
      </c>
      <c r="N1149" s="562">
        <v>1</v>
      </c>
      <c r="O1149" s="562">
        <v>1</v>
      </c>
      <c r="P1149" s="562">
        <v>1</v>
      </c>
      <c r="Q1149" s="562">
        <v>0</v>
      </c>
      <c r="R1149" s="562">
        <v>0</v>
      </c>
      <c r="S1149" s="562">
        <v>1</v>
      </c>
      <c r="T1149" s="562">
        <v>1</v>
      </c>
      <c r="U1149" s="562">
        <v>1</v>
      </c>
      <c r="V1149" s="562">
        <v>0</v>
      </c>
      <c r="W1149" s="563">
        <v>28980299.300000001</v>
      </c>
      <c r="X1149" s="563">
        <v>0</v>
      </c>
      <c r="Y1149" s="563">
        <v>0</v>
      </c>
      <c r="Z1149" s="563">
        <v>0</v>
      </c>
      <c r="AA1149" s="563">
        <v>0</v>
      </c>
      <c r="AB1149" s="563">
        <v>0</v>
      </c>
      <c r="AC1149" s="563">
        <v>0</v>
      </c>
      <c r="AD1149" s="563"/>
      <c r="AE1149" s="563">
        <v>28980299.300000001</v>
      </c>
      <c r="AF1149" s="564">
        <v>45387</v>
      </c>
      <c r="AG1149" s="564">
        <v>46482</v>
      </c>
      <c r="AH1149" s="563">
        <v>28980299.300000001</v>
      </c>
      <c r="AI1149" s="565">
        <f t="shared" si="35"/>
        <v>1.0986301369863014</v>
      </c>
      <c r="AJ1149" s="565">
        <v>3</v>
      </c>
      <c r="AK1149" s="566">
        <v>8.7499999999999994E-2</v>
      </c>
      <c r="AL1149" s="567">
        <f t="shared" si="36"/>
        <v>1.0986301369863014</v>
      </c>
      <c r="AM1149" s="567">
        <v>3</v>
      </c>
      <c r="AN1149" s="568">
        <v>8.7499999999999994E-2</v>
      </c>
      <c r="AO1149" s="562" t="s">
        <v>977</v>
      </c>
      <c r="AP1149" s="562" t="s">
        <v>978</v>
      </c>
    </row>
    <row r="1150" spans="1:42" s="562" customFormat="1" ht="12" x14ac:dyDescent="0.25">
      <c r="A1150" s="562" t="s">
        <v>2896</v>
      </c>
      <c r="B1150" s="562" t="s">
        <v>2897</v>
      </c>
      <c r="C1150" s="562">
        <v>1</v>
      </c>
      <c r="D1150" s="562" t="s">
        <v>30</v>
      </c>
      <c r="E1150" s="562" t="s">
        <v>958</v>
      </c>
      <c r="F1150" s="562" t="s">
        <v>959</v>
      </c>
      <c r="G1150" s="562" t="s">
        <v>1659</v>
      </c>
      <c r="H1150" s="562" t="s">
        <v>1660</v>
      </c>
      <c r="I1150" s="562" t="s">
        <v>1661</v>
      </c>
      <c r="J1150" s="562" t="s">
        <v>1662</v>
      </c>
      <c r="K1150" s="562" t="s">
        <v>1663</v>
      </c>
      <c r="L1150" s="562" t="s">
        <v>964</v>
      </c>
      <c r="M1150" s="562" t="s">
        <v>970</v>
      </c>
      <c r="N1150" s="562">
        <v>1</v>
      </c>
      <c r="O1150" s="562">
        <v>1</v>
      </c>
      <c r="P1150" s="562">
        <v>1</v>
      </c>
      <c r="Q1150" s="562">
        <v>0</v>
      </c>
      <c r="R1150" s="562">
        <v>0</v>
      </c>
      <c r="S1150" s="562">
        <v>1</v>
      </c>
      <c r="T1150" s="562">
        <v>1</v>
      </c>
      <c r="U1150" s="562">
        <v>1</v>
      </c>
      <c r="V1150" s="562">
        <v>0</v>
      </c>
      <c r="W1150" s="563">
        <v>170000000</v>
      </c>
      <c r="X1150" s="563">
        <v>0</v>
      </c>
      <c r="Y1150" s="563">
        <v>0</v>
      </c>
      <c r="Z1150" s="563">
        <v>7862500</v>
      </c>
      <c r="AA1150" s="563">
        <v>0</v>
      </c>
      <c r="AB1150" s="563">
        <v>0</v>
      </c>
      <c r="AC1150" s="563">
        <v>0</v>
      </c>
      <c r="AD1150" s="563"/>
      <c r="AE1150" s="563">
        <v>170000000</v>
      </c>
      <c r="AF1150" s="564">
        <v>45506</v>
      </c>
      <c r="AG1150" s="564">
        <v>47332</v>
      </c>
      <c r="AH1150" s="563">
        <v>170000000</v>
      </c>
      <c r="AI1150" s="565">
        <f t="shared" si="35"/>
        <v>3.4273972602739726</v>
      </c>
      <c r="AJ1150" s="565">
        <v>5.0027397260274</v>
      </c>
      <c r="AK1150" s="566">
        <v>9.2499999999999999E-2</v>
      </c>
      <c r="AL1150" s="567">
        <f t="shared" si="36"/>
        <v>3.4273972602739726</v>
      </c>
      <c r="AM1150" s="567">
        <v>5.0027397260274</v>
      </c>
      <c r="AN1150" s="568">
        <v>9.2499999999999999E-2</v>
      </c>
      <c r="AO1150" s="562" t="s">
        <v>977</v>
      </c>
      <c r="AP1150" s="562" t="s">
        <v>978</v>
      </c>
    </row>
    <row r="1151" spans="1:42" s="562" customFormat="1" ht="12" x14ac:dyDescent="0.25">
      <c r="A1151" s="562" t="s">
        <v>2898</v>
      </c>
      <c r="B1151" s="562" t="s">
        <v>2899</v>
      </c>
      <c r="C1151" s="562">
        <v>1</v>
      </c>
      <c r="D1151" s="562" t="s">
        <v>30</v>
      </c>
      <c r="E1151" s="562" t="s">
        <v>958</v>
      </c>
      <c r="F1151" s="562" t="s">
        <v>959</v>
      </c>
      <c r="G1151" s="562" t="s">
        <v>973</v>
      </c>
      <c r="H1151" s="562" t="s">
        <v>974</v>
      </c>
      <c r="I1151" s="562" t="s">
        <v>975</v>
      </c>
      <c r="J1151" s="562" t="s">
        <v>4998</v>
      </c>
      <c r="K1151" s="562" t="s">
        <v>976</v>
      </c>
      <c r="L1151" s="562" t="s">
        <v>964</v>
      </c>
      <c r="M1151" s="562" t="s">
        <v>970</v>
      </c>
      <c r="N1151" s="562">
        <v>1</v>
      </c>
      <c r="O1151" s="562">
        <v>1</v>
      </c>
      <c r="P1151" s="562">
        <v>1</v>
      </c>
      <c r="Q1151" s="562">
        <v>1</v>
      </c>
      <c r="R1151" s="562">
        <v>1</v>
      </c>
      <c r="S1151" s="562">
        <v>1</v>
      </c>
      <c r="T1151" s="562">
        <v>0</v>
      </c>
      <c r="U1151" s="562">
        <v>0</v>
      </c>
      <c r="V1151" s="562">
        <v>0</v>
      </c>
      <c r="W1151" s="563">
        <v>4483125.75</v>
      </c>
      <c r="X1151" s="563">
        <v>0</v>
      </c>
      <c r="Y1151" s="563">
        <v>0</v>
      </c>
      <c r="Z1151" s="563">
        <v>0</v>
      </c>
      <c r="AA1151" s="563">
        <v>0</v>
      </c>
      <c r="AB1151" s="563">
        <v>0</v>
      </c>
      <c r="AC1151" s="563">
        <v>0</v>
      </c>
      <c r="AD1151" s="563"/>
      <c r="AE1151" s="563">
        <v>4483125.75</v>
      </c>
      <c r="AF1151" s="564">
        <v>45387</v>
      </c>
      <c r="AG1151" s="564">
        <v>46482</v>
      </c>
      <c r="AH1151" s="563">
        <v>4483125.75</v>
      </c>
      <c r="AI1151" s="565">
        <f t="shared" si="35"/>
        <v>1.0986301369863014</v>
      </c>
      <c r="AJ1151" s="565">
        <v>3</v>
      </c>
      <c r="AK1151" s="566">
        <v>8.7499999999999994E-2</v>
      </c>
      <c r="AL1151" s="567">
        <f t="shared" si="36"/>
        <v>1.0986301369863014</v>
      </c>
      <c r="AM1151" s="567">
        <v>3</v>
      </c>
      <c r="AN1151" s="568">
        <v>8.7499999999999994E-2</v>
      </c>
      <c r="AO1151" s="562" t="s">
        <v>977</v>
      </c>
      <c r="AP1151" s="562" t="s">
        <v>978</v>
      </c>
    </row>
    <row r="1152" spans="1:42" s="562" customFormat="1" ht="12" x14ac:dyDescent="0.25">
      <c r="A1152" s="562" t="s">
        <v>2900</v>
      </c>
      <c r="B1152" s="562" t="s">
        <v>2901</v>
      </c>
      <c r="C1152" s="562">
        <v>1</v>
      </c>
      <c r="D1152" s="562" t="s">
        <v>30</v>
      </c>
      <c r="E1152" s="562" t="s">
        <v>958</v>
      </c>
      <c r="F1152" s="562" t="s">
        <v>959</v>
      </c>
      <c r="G1152" s="562" t="s">
        <v>973</v>
      </c>
      <c r="H1152" s="562" t="s">
        <v>974</v>
      </c>
      <c r="I1152" s="562" t="s">
        <v>975</v>
      </c>
      <c r="J1152" s="562" t="s">
        <v>4998</v>
      </c>
      <c r="K1152" s="562" t="s">
        <v>976</v>
      </c>
      <c r="L1152" s="562" t="s">
        <v>964</v>
      </c>
      <c r="M1152" s="562" t="s">
        <v>970</v>
      </c>
      <c r="N1152" s="562">
        <v>1</v>
      </c>
      <c r="O1152" s="562">
        <v>1</v>
      </c>
      <c r="P1152" s="562">
        <v>1</v>
      </c>
      <c r="Q1152" s="562">
        <v>1</v>
      </c>
      <c r="R1152" s="562">
        <v>1</v>
      </c>
      <c r="S1152" s="562">
        <v>1</v>
      </c>
      <c r="T1152" s="562">
        <v>0</v>
      </c>
      <c r="U1152" s="562">
        <v>0</v>
      </c>
      <c r="V1152" s="562">
        <v>0</v>
      </c>
      <c r="W1152" s="563">
        <v>1552692.77</v>
      </c>
      <c r="X1152" s="563">
        <v>0</v>
      </c>
      <c r="Y1152" s="563">
        <v>0</v>
      </c>
      <c r="Z1152" s="563">
        <v>0</v>
      </c>
      <c r="AA1152" s="563">
        <v>0</v>
      </c>
      <c r="AB1152" s="563">
        <v>0</v>
      </c>
      <c r="AC1152" s="563">
        <v>0</v>
      </c>
      <c r="AD1152" s="563"/>
      <c r="AE1152" s="563">
        <v>1552692.77</v>
      </c>
      <c r="AF1152" s="564">
        <v>45455</v>
      </c>
      <c r="AG1152" s="564">
        <v>47281</v>
      </c>
      <c r="AH1152" s="563">
        <v>1552692.77</v>
      </c>
      <c r="AI1152" s="565">
        <f t="shared" si="35"/>
        <v>3.2876712328767121</v>
      </c>
      <c r="AJ1152" s="565">
        <v>5.0027397260274</v>
      </c>
      <c r="AK1152" s="566">
        <v>9.2499999999999999E-2</v>
      </c>
      <c r="AL1152" s="567">
        <f t="shared" si="36"/>
        <v>3.2876712328767121</v>
      </c>
      <c r="AM1152" s="567">
        <v>5.0027397260274</v>
      </c>
      <c r="AN1152" s="568">
        <v>9.2499999999999999E-2</v>
      </c>
      <c r="AO1152" s="562" t="s">
        <v>977</v>
      </c>
      <c r="AP1152" s="562" t="s">
        <v>978</v>
      </c>
    </row>
    <row r="1153" spans="1:42" s="562" customFormat="1" ht="12" x14ac:dyDescent="0.25">
      <c r="A1153" s="562" t="s">
        <v>2902</v>
      </c>
      <c r="B1153" s="562" t="s">
        <v>2903</v>
      </c>
      <c r="C1153" s="562">
        <v>1</v>
      </c>
      <c r="D1153" s="562" t="s">
        <v>30</v>
      </c>
      <c r="E1153" s="562" t="s">
        <v>958</v>
      </c>
      <c r="F1153" s="562" t="s">
        <v>959</v>
      </c>
      <c r="G1153" s="562" t="s">
        <v>973</v>
      </c>
      <c r="H1153" s="562" t="s">
        <v>974</v>
      </c>
      <c r="I1153" s="562" t="s">
        <v>975</v>
      </c>
      <c r="J1153" s="562" t="s">
        <v>4998</v>
      </c>
      <c r="K1153" s="562" t="s">
        <v>976</v>
      </c>
      <c r="L1153" s="562" t="s">
        <v>964</v>
      </c>
      <c r="M1153" s="562" t="s">
        <v>970</v>
      </c>
      <c r="N1153" s="562">
        <v>1</v>
      </c>
      <c r="O1153" s="562">
        <v>1</v>
      </c>
      <c r="P1153" s="562">
        <v>1</v>
      </c>
      <c r="Q1153" s="562">
        <v>1</v>
      </c>
      <c r="R1153" s="562">
        <v>1</v>
      </c>
      <c r="S1153" s="562">
        <v>1</v>
      </c>
      <c r="T1153" s="562">
        <v>0</v>
      </c>
      <c r="U1153" s="562">
        <v>0</v>
      </c>
      <c r="V1153" s="562">
        <v>0</v>
      </c>
      <c r="W1153" s="563">
        <v>1538236.36</v>
      </c>
      <c r="X1153" s="563">
        <v>0</v>
      </c>
      <c r="Y1153" s="563">
        <v>0</v>
      </c>
      <c r="Z1153" s="563">
        <v>0</v>
      </c>
      <c r="AA1153" s="563">
        <v>0</v>
      </c>
      <c r="AB1153" s="563">
        <v>0</v>
      </c>
      <c r="AC1153" s="563">
        <v>0</v>
      </c>
      <c r="AD1153" s="563"/>
      <c r="AE1153" s="563">
        <v>1538236.36</v>
      </c>
      <c r="AF1153" s="564">
        <v>45387</v>
      </c>
      <c r="AG1153" s="564">
        <v>46482</v>
      </c>
      <c r="AH1153" s="563">
        <v>1538236.36</v>
      </c>
      <c r="AI1153" s="565">
        <f t="shared" si="35"/>
        <v>1.0986301369863014</v>
      </c>
      <c r="AJ1153" s="565">
        <v>3</v>
      </c>
      <c r="AK1153" s="566">
        <v>8.7499999999999994E-2</v>
      </c>
      <c r="AL1153" s="567">
        <f t="shared" si="36"/>
        <v>1.0986301369863014</v>
      </c>
      <c r="AM1153" s="567">
        <v>3</v>
      </c>
      <c r="AN1153" s="568">
        <v>8.7499999999999994E-2</v>
      </c>
      <c r="AO1153" s="562" t="s">
        <v>977</v>
      </c>
      <c r="AP1153" s="562" t="s">
        <v>978</v>
      </c>
    </row>
    <row r="1154" spans="1:42" s="562" customFormat="1" ht="12" x14ac:dyDescent="0.25">
      <c r="A1154" s="562" t="s">
        <v>2904</v>
      </c>
      <c r="B1154" s="562" t="s">
        <v>2905</v>
      </c>
      <c r="C1154" s="562">
        <v>1</v>
      </c>
      <c r="D1154" s="562" t="s">
        <v>30</v>
      </c>
      <c r="E1154" s="562" t="s">
        <v>958</v>
      </c>
      <c r="F1154" s="562" t="s">
        <v>959</v>
      </c>
      <c r="G1154" s="562" t="s">
        <v>973</v>
      </c>
      <c r="H1154" s="562" t="s">
        <v>974</v>
      </c>
      <c r="I1154" s="562" t="s">
        <v>975</v>
      </c>
      <c r="J1154" s="562" t="s">
        <v>4998</v>
      </c>
      <c r="K1154" s="562" t="s">
        <v>976</v>
      </c>
      <c r="L1154" s="562" t="s">
        <v>964</v>
      </c>
      <c r="M1154" s="562" t="s">
        <v>970</v>
      </c>
      <c r="N1154" s="562">
        <v>1</v>
      </c>
      <c r="O1154" s="562">
        <v>1</v>
      </c>
      <c r="P1154" s="562">
        <v>1</v>
      </c>
      <c r="Q1154" s="562">
        <v>1</v>
      </c>
      <c r="R1154" s="562">
        <v>1</v>
      </c>
      <c r="S1154" s="562">
        <v>1</v>
      </c>
      <c r="T1154" s="562">
        <v>0</v>
      </c>
      <c r="U1154" s="562">
        <v>0</v>
      </c>
      <c r="V1154" s="562">
        <v>0</v>
      </c>
      <c r="W1154" s="563">
        <v>1360711.84</v>
      </c>
      <c r="X1154" s="563">
        <v>0</v>
      </c>
      <c r="Y1154" s="563">
        <v>0</v>
      </c>
      <c r="Z1154" s="563">
        <v>0</v>
      </c>
      <c r="AA1154" s="563">
        <v>0</v>
      </c>
      <c r="AB1154" s="563">
        <v>0</v>
      </c>
      <c r="AC1154" s="563">
        <v>0</v>
      </c>
      <c r="AD1154" s="563"/>
      <c r="AE1154" s="563">
        <v>1360711.84</v>
      </c>
      <c r="AF1154" s="564">
        <v>45387</v>
      </c>
      <c r="AG1154" s="564">
        <v>46482</v>
      </c>
      <c r="AH1154" s="563">
        <v>1360711.84</v>
      </c>
      <c r="AI1154" s="565">
        <f t="shared" si="35"/>
        <v>1.0986301369863014</v>
      </c>
      <c r="AJ1154" s="565">
        <v>3</v>
      </c>
      <c r="AK1154" s="566">
        <v>8.7499999999999994E-2</v>
      </c>
      <c r="AL1154" s="567">
        <f t="shared" si="36"/>
        <v>1.0986301369863014</v>
      </c>
      <c r="AM1154" s="567">
        <v>3</v>
      </c>
      <c r="AN1154" s="568">
        <v>8.7499999999999994E-2</v>
      </c>
      <c r="AO1154" s="562" t="s">
        <v>977</v>
      </c>
      <c r="AP1154" s="562" t="s">
        <v>978</v>
      </c>
    </row>
    <row r="1155" spans="1:42" s="562" customFormat="1" ht="12" x14ac:dyDescent="0.25">
      <c r="A1155" s="562" t="s">
        <v>2906</v>
      </c>
      <c r="B1155" s="562" t="s">
        <v>2907</v>
      </c>
      <c r="C1155" s="562">
        <v>1</v>
      </c>
      <c r="D1155" s="562" t="s">
        <v>30</v>
      </c>
      <c r="E1155" s="562" t="s">
        <v>958</v>
      </c>
      <c r="F1155" s="562" t="s">
        <v>959</v>
      </c>
      <c r="G1155" s="562" t="s">
        <v>973</v>
      </c>
      <c r="H1155" s="562" t="s">
        <v>974</v>
      </c>
      <c r="I1155" s="562" t="s">
        <v>975</v>
      </c>
      <c r="J1155" s="562" t="s">
        <v>4998</v>
      </c>
      <c r="K1155" s="562" t="s">
        <v>976</v>
      </c>
      <c r="L1155" s="562" t="s">
        <v>964</v>
      </c>
      <c r="M1155" s="562" t="s">
        <v>970</v>
      </c>
      <c r="N1155" s="562">
        <v>1</v>
      </c>
      <c r="O1155" s="562">
        <v>1</v>
      </c>
      <c r="P1155" s="562">
        <v>1</v>
      </c>
      <c r="Q1155" s="562">
        <v>1</v>
      </c>
      <c r="R1155" s="562">
        <v>1</v>
      </c>
      <c r="S1155" s="562">
        <v>1</v>
      </c>
      <c r="T1155" s="562">
        <v>0</v>
      </c>
      <c r="U1155" s="562">
        <v>0</v>
      </c>
      <c r="V1155" s="562">
        <v>0</v>
      </c>
      <c r="W1155" s="563">
        <v>3443172.79</v>
      </c>
      <c r="X1155" s="563">
        <v>0</v>
      </c>
      <c r="Y1155" s="563">
        <v>0</v>
      </c>
      <c r="Z1155" s="563">
        <v>0</v>
      </c>
      <c r="AA1155" s="563">
        <v>0</v>
      </c>
      <c r="AB1155" s="563">
        <v>0</v>
      </c>
      <c r="AC1155" s="563">
        <v>0</v>
      </c>
      <c r="AD1155" s="563"/>
      <c r="AE1155" s="563">
        <v>3443172.79</v>
      </c>
      <c r="AF1155" s="564">
        <v>45387</v>
      </c>
      <c r="AG1155" s="564">
        <v>46482</v>
      </c>
      <c r="AH1155" s="563">
        <v>3443172.79</v>
      </c>
      <c r="AI1155" s="565">
        <f t="shared" ref="AI1155:AI1218" si="37">+(AG1155-$AQ$1)/365</f>
        <v>1.0986301369863014</v>
      </c>
      <c r="AJ1155" s="565">
        <v>3</v>
      </c>
      <c r="AK1155" s="566">
        <v>8.7499999999999994E-2</v>
      </c>
      <c r="AL1155" s="567">
        <f t="shared" si="36"/>
        <v>1.0986301369863014</v>
      </c>
      <c r="AM1155" s="567">
        <v>3</v>
      </c>
      <c r="AN1155" s="568">
        <v>8.7499999999999994E-2</v>
      </c>
      <c r="AO1155" s="562" t="s">
        <v>977</v>
      </c>
      <c r="AP1155" s="562" t="s">
        <v>978</v>
      </c>
    </row>
    <row r="1156" spans="1:42" s="562" customFormat="1" ht="12" x14ac:dyDescent="0.25">
      <c r="A1156" s="562" t="s">
        <v>2908</v>
      </c>
      <c r="B1156" s="562" t="s">
        <v>2909</v>
      </c>
      <c r="C1156" s="562">
        <v>2</v>
      </c>
      <c r="D1156" s="562" t="s">
        <v>30</v>
      </c>
      <c r="E1156" s="562" t="s">
        <v>958</v>
      </c>
      <c r="F1156" s="562" t="s">
        <v>959</v>
      </c>
      <c r="G1156" s="562" t="s">
        <v>1207</v>
      </c>
      <c r="H1156" s="562" t="s">
        <v>974</v>
      </c>
      <c r="I1156" s="562" t="s">
        <v>1208</v>
      </c>
      <c r="J1156" s="562" t="s">
        <v>4998</v>
      </c>
      <c r="K1156" s="562" t="s">
        <v>1209</v>
      </c>
      <c r="L1156" s="562" t="s">
        <v>964</v>
      </c>
      <c r="M1156" s="562" t="s">
        <v>970</v>
      </c>
      <c r="N1156" s="562">
        <v>1</v>
      </c>
      <c r="O1156" s="562">
        <v>1</v>
      </c>
      <c r="P1156" s="562">
        <v>1</v>
      </c>
      <c r="Q1156" s="562">
        <v>1</v>
      </c>
      <c r="R1156" s="562">
        <v>1</v>
      </c>
      <c r="S1156" s="562">
        <v>1</v>
      </c>
      <c r="T1156" s="562">
        <v>0</v>
      </c>
      <c r="U1156" s="562">
        <v>0</v>
      </c>
      <c r="V1156" s="562">
        <v>0</v>
      </c>
      <c r="W1156" s="563">
        <v>370372.5</v>
      </c>
      <c r="X1156" s="563">
        <v>0</v>
      </c>
      <c r="Y1156" s="563">
        <v>0</v>
      </c>
      <c r="Z1156" s="563">
        <v>0</v>
      </c>
      <c r="AA1156" s="563">
        <v>0</v>
      </c>
      <c r="AB1156" s="563">
        <v>0</v>
      </c>
      <c r="AC1156" s="563">
        <v>0</v>
      </c>
      <c r="AD1156" s="563"/>
      <c r="AE1156" s="563">
        <v>370372.5</v>
      </c>
      <c r="AF1156" s="564">
        <v>45532</v>
      </c>
      <c r="AG1156" s="564">
        <v>46262</v>
      </c>
      <c r="AH1156" s="563">
        <v>370372.5</v>
      </c>
      <c r="AI1156" s="565">
        <f t="shared" si="37"/>
        <v>0.49589041095890413</v>
      </c>
      <c r="AJ1156" s="565">
        <v>2</v>
      </c>
      <c r="AK1156" s="566">
        <v>3.8199999999999998E-2</v>
      </c>
      <c r="AL1156" s="567">
        <f t="shared" si="36"/>
        <v>0.49589041095890413</v>
      </c>
      <c r="AM1156" s="567">
        <v>2</v>
      </c>
      <c r="AN1156" s="568">
        <v>3.8199999999999998E-2</v>
      </c>
      <c r="AO1156" s="562" t="s">
        <v>977</v>
      </c>
      <c r="AP1156" s="562" t="s">
        <v>978</v>
      </c>
    </row>
    <row r="1157" spans="1:42" s="562" customFormat="1" ht="12" x14ac:dyDescent="0.25">
      <c r="A1157" s="562" t="s">
        <v>2910</v>
      </c>
      <c r="B1157" s="562" t="s">
        <v>2909</v>
      </c>
      <c r="C1157" s="562">
        <v>3</v>
      </c>
      <c r="D1157" s="562" t="s">
        <v>30</v>
      </c>
      <c r="E1157" s="562" t="s">
        <v>958</v>
      </c>
      <c r="F1157" s="562" t="s">
        <v>959</v>
      </c>
      <c r="G1157" s="562" t="s">
        <v>1207</v>
      </c>
      <c r="H1157" s="562" t="s">
        <v>974</v>
      </c>
      <c r="I1157" s="562" t="s">
        <v>1208</v>
      </c>
      <c r="J1157" s="562" t="s">
        <v>4998</v>
      </c>
      <c r="K1157" s="562" t="s">
        <v>1209</v>
      </c>
      <c r="L1157" s="562" t="s">
        <v>964</v>
      </c>
      <c r="M1157" s="562" t="s">
        <v>970</v>
      </c>
      <c r="N1157" s="562">
        <v>1</v>
      </c>
      <c r="O1157" s="562">
        <v>1</v>
      </c>
      <c r="P1157" s="562">
        <v>1</v>
      </c>
      <c r="Q1157" s="562">
        <v>1</v>
      </c>
      <c r="R1157" s="562">
        <v>1</v>
      </c>
      <c r="S1157" s="562">
        <v>1</v>
      </c>
      <c r="T1157" s="562">
        <v>0</v>
      </c>
      <c r="U1157" s="562">
        <v>0</v>
      </c>
      <c r="V1157" s="562">
        <v>0</v>
      </c>
      <c r="W1157" s="563">
        <v>326000.09000000003</v>
      </c>
      <c r="X1157" s="563">
        <v>0</v>
      </c>
      <c r="Y1157" s="563">
        <v>0</v>
      </c>
      <c r="Z1157" s="563">
        <v>0</v>
      </c>
      <c r="AA1157" s="563">
        <v>0</v>
      </c>
      <c r="AB1157" s="563">
        <v>0</v>
      </c>
      <c r="AC1157" s="563">
        <v>0</v>
      </c>
      <c r="AD1157" s="563"/>
      <c r="AE1157" s="563">
        <v>326000.09000000003</v>
      </c>
      <c r="AF1157" s="564">
        <v>45532</v>
      </c>
      <c r="AG1157" s="564">
        <v>46627</v>
      </c>
      <c r="AH1157" s="563">
        <v>326000.09000000003</v>
      </c>
      <c r="AI1157" s="565">
        <f t="shared" si="37"/>
        <v>1.4958904109589042</v>
      </c>
      <c r="AJ1157" s="565">
        <v>3</v>
      </c>
      <c r="AK1157" s="566">
        <v>4.2999999999999997E-2</v>
      </c>
      <c r="AL1157" s="567">
        <f t="shared" si="36"/>
        <v>1.4958904109589042</v>
      </c>
      <c r="AM1157" s="567">
        <v>3</v>
      </c>
      <c r="AN1157" s="568">
        <v>4.2999999999999997E-2</v>
      </c>
      <c r="AO1157" s="562" t="s">
        <v>977</v>
      </c>
      <c r="AP1157" s="562" t="s">
        <v>978</v>
      </c>
    </row>
    <row r="1158" spans="1:42" s="562" customFormat="1" ht="12" x14ac:dyDescent="0.25">
      <c r="A1158" s="562" t="s">
        <v>2911</v>
      </c>
      <c r="B1158" s="562" t="s">
        <v>2909</v>
      </c>
      <c r="C1158" s="562">
        <v>4</v>
      </c>
      <c r="D1158" s="562" t="s">
        <v>30</v>
      </c>
      <c r="E1158" s="562" t="s">
        <v>958</v>
      </c>
      <c r="F1158" s="562" t="s">
        <v>959</v>
      </c>
      <c r="G1158" s="562" t="s">
        <v>1207</v>
      </c>
      <c r="H1158" s="562" t="s">
        <v>974</v>
      </c>
      <c r="I1158" s="562" t="s">
        <v>1208</v>
      </c>
      <c r="J1158" s="562" t="s">
        <v>4998</v>
      </c>
      <c r="K1158" s="562" t="s">
        <v>1209</v>
      </c>
      <c r="L1158" s="562" t="s">
        <v>964</v>
      </c>
      <c r="M1158" s="562" t="s">
        <v>970</v>
      </c>
      <c r="N1158" s="562">
        <v>1</v>
      </c>
      <c r="O1158" s="562">
        <v>1</v>
      </c>
      <c r="P1158" s="562">
        <v>1</v>
      </c>
      <c r="Q1158" s="562">
        <v>1</v>
      </c>
      <c r="R1158" s="562">
        <v>1</v>
      </c>
      <c r="S1158" s="562">
        <v>1</v>
      </c>
      <c r="T1158" s="562">
        <v>0</v>
      </c>
      <c r="U1158" s="562">
        <v>0</v>
      </c>
      <c r="V1158" s="562">
        <v>0</v>
      </c>
      <c r="W1158" s="563">
        <v>656965</v>
      </c>
      <c r="X1158" s="563">
        <v>0</v>
      </c>
      <c r="Y1158" s="563">
        <v>0</v>
      </c>
      <c r="Z1158" s="563">
        <v>0</v>
      </c>
      <c r="AA1158" s="563">
        <v>0</v>
      </c>
      <c r="AB1158" s="563">
        <v>0</v>
      </c>
      <c r="AC1158" s="563">
        <v>0</v>
      </c>
      <c r="AD1158" s="563"/>
      <c r="AE1158" s="563">
        <v>656965</v>
      </c>
      <c r="AF1158" s="564">
        <v>45532</v>
      </c>
      <c r="AG1158" s="564">
        <v>46993</v>
      </c>
      <c r="AH1158" s="563">
        <v>656965</v>
      </c>
      <c r="AI1158" s="565">
        <f t="shared" si="37"/>
        <v>2.4986301369863013</v>
      </c>
      <c r="AJ1158" s="565">
        <v>4.0027397260274</v>
      </c>
      <c r="AK1158" s="566">
        <v>4.7100000000000003E-2</v>
      </c>
      <c r="AL1158" s="567">
        <f t="shared" ref="AL1158:AL1221" si="38">+AI1158</f>
        <v>2.4986301369863013</v>
      </c>
      <c r="AM1158" s="567">
        <v>4.0027397260274</v>
      </c>
      <c r="AN1158" s="568">
        <v>4.7100000000000003E-2</v>
      </c>
      <c r="AO1158" s="562" t="s">
        <v>977</v>
      </c>
      <c r="AP1158" s="562" t="s">
        <v>978</v>
      </c>
    </row>
    <row r="1159" spans="1:42" s="562" customFormat="1" ht="12" x14ac:dyDescent="0.25">
      <c r="A1159" s="562" t="s">
        <v>2912</v>
      </c>
      <c r="B1159" s="562" t="s">
        <v>2909</v>
      </c>
      <c r="C1159" s="562">
        <v>5</v>
      </c>
      <c r="D1159" s="562" t="s">
        <v>30</v>
      </c>
      <c r="E1159" s="562" t="s">
        <v>958</v>
      </c>
      <c r="F1159" s="562" t="s">
        <v>959</v>
      </c>
      <c r="G1159" s="562" t="s">
        <v>1207</v>
      </c>
      <c r="H1159" s="562" t="s">
        <v>974</v>
      </c>
      <c r="I1159" s="562" t="s">
        <v>1208</v>
      </c>
      <c r="J1159" s="562" t="s">
        <v>4998</v>
      </c>
      <c r="K1159" s="562" t="s">
        <v>1209</v>
      </c>
      <c r="L1159" s="562" t="s">
        <v>964</v>
      </c>
      <c r="M1159" s="562" t="s">
        <v>970</v>
      </c>
      <c r="N1159" s="562">
        <v>1</v>
      </c>
      <c r="O1159" s="562">
        <v>1</v>
      </c>
      <c r="P1159" s="562">
        <v>1</v>
      </c>
      <c r="Q1159" s="562">
        <v>1</v>
      </c>
      <c r="R1159" s="562">
        <v>1</v>
      </c>
      <c r="S1159" s="562">
        <v>1</v>
      </c>
      <c r="T1159" s="562">
        <v>0</v>
      </c>
      <c r="U1159" s="562">
        <v>0</v>
      </c>
      <c r="V1159" s="562">
        <v>0</v>
      </c>
      <c r="W1159" s="563">
        <v>701362.5</v>
      </c>
      <c r="X1159" s="563">
        <v>0</v>
      </c>
      <c r="Y1159" s="563">
        <v>0</v>
      </c>
      <c r="Z1159" s="563">
        <v>0</v>
      </c>
      <c r="AA1159" s="563">
        <v>0</v>
      </c>
      <c r="AB1159" s="563">
        <v>0</v>
      </c>
      <c r="AC1159" s="563">
        <v>0</v>
      </c>
      <c r="AD1159" s="563"/>
      <c r="AE1159" s="563">
        <v>701362.5</v>
      </c>
      <c r="AF1159" s="564">
        <v>45532</v>
      </c>
      <c r="AG1159" s="564">
        <v>47358</v>
      </c>
      <c r="AH1159" s="563">
        <v>701362.5</v>
      </c>
      <c r="AI1159" s="565">
        <f t="shared" si="37"/>
        <v>3.4986301369863013</v>
      </c>
      <c r="AJ1159" s="565">
        <v>5.0027397260274</v>
      </c>
      <c r="AK1159" s="566">
        <v>5.0700000000000002E-2</v>
      </c>
      <c r="AL1159" s="567">
        <f t="shared" si="38"/>
        <v>3.4986301369863013</v>
      </c>
      <c r="AM1159" s="567">
        <v>5.0027397260274</v>
      </c>
      <c r="AN1159" s="568">
        <v>5.0700000000000002E-2</v>
      </c>
      <c r="AO1159" s="562" t="s">
        <v>977</v>
      </c>
      <c r="AP1159" s="562" t="s">
        <v>978</v>
      </c>
    </row>
    <row r="1160" spans="1:42" s="562" customFormat="1" ht="12" x14ac:dyDescent="0.25">
      <c r="A1160" s="562" t="s">
        <v>2913</v>
      </c>
      <c r="B1160" s="562" t="s">
        <v>2909</v>
      </c>
      <c r="C1160" s="562">
        <v>6</v>
      </c>
      <c r="D1160" s="562" t="s">
        <v>30</v>
      </c>
      <c r="E1160" s="562" t="s">
        <v>958</v>
      </c>
      <c r="F1160" s="562" t="s">
        <v>959</v>
      </c>
      <c r="G1160" s="562" t="s">
        <v>1207</v>
      </c>
      <c r="H1160" s="562" t="s">
        <v>974</v>
      </c>
      <c r="I1160" s="562" t="s">
        <v>1208</v>
      </c>
      <c r="J1160" s="562" t="s">
        <v>4998</v>
      </c>
      <c r="K1160" s="562" t="s">
        <v>1209</v>
      </c>
      <c r="L1160" s="562" t="s">
        <v>964</v>
      </c>
      <c r="M1160" s="562" t="s">
        <v>970</v>
      </c>
      <c r="N1160" s="562">
        <v>1</v>
      </c>
      <c r="O1160" s="562">
        <v>1</v>
      </c>
      <c r="P1160" s="562">
        <v>1</v>
      </c>
      <c r="Q1160" s="562">
        <v>1</v>
      </c>
      <c r="R1160" s="562">
        <v>1</v>
      </c>
      <c r="S1160" s="562">
        <v>1</v>
      </c>
      <c r="T1160" s="562">
        <v>0</v>
      </c>
      <c r="U1160" s="562">
        <v>0</v>
      </c>
      <c r="V1160" s="562">
        <v>0</v>
      </c>
      <c r="W1160" s="563">
        <v>2004525</v>
      </c>
      <c r="X1160" s="563">
        <v>0</v>
      </c>
      <c r="Y1160" s="563">
        <v>0</v>
      </c>
      <c r="Z1160" s="563">
        <v>0</v>
      </c>
      <c r="AA1160" s="563">
        <v>0</v>
      </c>
      <c r="AB1160" s="563">
        <v>0</v>
      </c>
      <c r="AC1160" s="563">
        <v>0</v>
      </c>
      <c r="AD1160" s="563"/>
      <c r="AE1160" s="563">
        <v>2004525</v>
      </c>
      <c r="AF1160" s="564">
        <v>45532</v>
      </c>
      <c r="AG1160" s="564">
        <v>47723</v>
      </c>
      <c r="AH1160" s="563">
        <v>2004525</v>
      </c>
      <c r="AI1160" s="565">
        <f t="shared" si="37"/>
        <v>4.4986301369863018</v>
      </c>
      <c r="AJ1160" s="565">
        <v>6.0027397260274</v>
      </c>
      <c r="AK1160" s="566">
        <v>5.3600000000000002E-2</v>
      </c>
      <c r="AL1160" s="567">
        <f t="shared" si="38"/>
        <v>4.4986301369863018</v>
      </c>
      <c r="AM1160" s="567">
        <v>6.0027397260274</v>
      </c>
      <c r="AN1160" s="568">
        <v>5.3600000000000002E-2</v>
      </c>
      <c r="AO1160" s="562" t="s">
        <v>977</v>
      </c>
      <c r="AP1160" s="562" t="s">
        <v>978</v>
      </c>
    </row>
    <row r="1161" spans="1:42" s="562" customFormat="1" ht="12" x14ac:dyDescent="0.25">
      <c r="A1161" s="562" t="s">
        <v>2914</v>
      </c>
      <c r="B1161" s="562" t="s">
        <v>2909</v>
      </c>
      <c r="C1161" s="562">
        <v>7</v>
      </c>
      <c r="D1161" s="562" t="s">
        <v>30</v>
      </c>
      <c r="E1161" s="562" t="s">
        <v>958</v>
      </c>
      <c r="F1161" s="562" t="s">
        <v>959</v>
      </c>
      <c r="G1161" s="562" t="s">
        <v>1207</v>
      </c>
      <c r="H1161" s="562" t="s">
        <v>974</v>
      </c>
      <c r="I1161" s="562" t="s">
        <v>1208</v>
      </c>
      <c r="J1161" s="562" t="s">
        <v>4998</v>
      </c>
      <c r="K1161" s="562" t="s">
        <v>1209</v>
      </c>
      <c r="L1161" s="562" t="s">
        <v>964</v>
      </c>
      <c r="M1161" s="562" t="s">
        <v>970</v>
      </c>
      <c r="N1161" s="562">
        <v>1</v>
      </c>
      <c r="O1161" s="562">
        <v>1</v>
      </c>
      <c r="P1161" s="562">
        <v>1</v>
      </c>
      <c r="Q1161" s="562">
        <v>1</v>
      </c>
      <c r="R1161" s="562">
        <v>1</v>
      </c>
      <c r="S1161" s="562">
        <v>1</v>
      </c>
      <c r="T1161" s="562">
        <v>0</v>
      </c>
      <c r="U1161" s="562">
        <v>0</v>
      </c>
      <c r="V1161" s="562">
        <v>0</v>
      </c>
      <c r="W1161" s="563">
        <v>689415</v>
      </c>
      <c r="X1161" s="563">
        <v>0</v>
      </c>
      <c r="Y1161" s="563">
        <v>0</v>
      </c>
      <c r="Z1161" s="563">
        <v>0</v>
      </c>
      <c r="AA1161" s="563">
        <v>0</v>
      </c>
      <c r="AB1161" s="563">
        <v>0</v>
      </c>
      <c r="AC1161" s="563">
        <v>0</v>
      </c>
      <c r="AD1161" s="563"/>
      <c r="AE1161" s="563">
        <v>689415</v>
      </c>
      <c r="AF1161" s="564">
        <v>45532</v>
      </c>
      <c r="AG1161" s="564">
        <v>48088</v>
      </c>
      <c r="AH1161" s="563">
        <v>689415</v>
      </c>
      <c r="AI1161" s="565">
        <f t="shared" si="37"/>
        <v>5.4986301369863018</v>
      </c>
      <c r="AJ1161" s="565">
        <v>7.0027397260274</v>
      </c>
      <c r="AK1161" s="566">
        <v>5.6399999999999999E-2</v>
      </c>
      <c r="AL1161" s="567">
        <f t="shared" si="38"/>
        <v>5.4986301369863018</v>
      </c>
      <c r="AM1161" s="567">
        <v>7.0027397260274</v>
      </c>
      <c r="AN1161" s="568">
        <v>5.6399999999999999E-2</v>
      </c>
      <c r="AO1161" s="562" t="s">
        <v>977</v>
      </c>
      <c r="AP1161" s="562" t="s">
        <v>978</v>
      </c>
    </row>
    <row r="1162" spans="1:42" s="562" customFormat="1" ht="12" x14ac:dyDescent="0.25">
      <c r="A1162" s="562" t="s">
        <v>2915</v>
      </c>
      <c r="B1162" s="562" t="s">
        <v>2909</v>
      </c>
      <c r="C1162" s="562">
        <v>8</v>
      </c>
      <c r="D1162" s="562" t="s">
        <v>30</v>
      </c>
      <c r="E1162" s="562" t="s">
        <v>958</v>
      </c>
      <c r="F1162" s="562" t="s">
        <v>959</v>
      </c>
      <c r="G1162" s="562" t="s">
        <v>1207</v>
      </c>
      <c r="H1162" s="562" t="s">
        <v>974</v>
      </c>
      <c r="I1162" s="562" t="s">
        <v>1208</v>
      </c>
      <c r="J1162" s="562" t="s">
        <v>4998</v>
      </c>
      <c r="K1162" s="562" t="s">
        <v>1209</v>
      </c>
      <c r="L1162" s="562" t="s">
        <v>964</v>
      </c>
      <c r="M1162" s="562" t="s">
        <v>970</v>
      </c>
      <c r="N1162" s="562">
        <v>1</v>
      </c>
      <c r="O1162" s="562">
        <v>1</v>
      </c>
      <c r="P1162" s="562">
        <v>1</v>
      </c>
      <c r="Q1162" s="562">
        <v>1</v>
      </c>
      <c r="R1162" s="562">
        <v>1</v>
      </c>
      <c r="S1162" s="562">
        <v>1</v>
      </c>
      <c r="T1162" s="562">
        <v>0</v>
      </c>
      <c r="U1162" s="562">
        <v>0</v>
      </c>
      <c r="V1162" s="562">
        <v>0</v>
      </c>
      <c r="W1162" s="563">
        <v>106200</v>
      </c>
      <c r="X1162" s="563">
        <v>0</v>
      </c>
      <c r="Y1162" s="563">
        <v>0</v>
      </c>
      <c r="Z1162" s="563">
        <v>0</v>
      </c>
      <c r="AA1162" s="563">
        <v>0</v>
      </c>
      <c r="AB1162" s="563">
        <v>0</v>
      </c>
      <c r="AC1162" s="563">
        <v>0</v>
      </c>
      <c r="AD1162" s="563"/>
      <c r="AE1162" s="563">
        <v>106200</v>
      </c>
      <c r="AF1162" s="564">
        <v>45532</v>
      </c>
      <c r="AG1162" s="564">
        <v>48454</v>
      </c>
      <c r="AH1162" s="563">
        <v>106200</v>
      </c>
      <c r="AI1162" s="565">
        <f t="shared" si="37"/>
        <v>6.5013698630136982</v>
      </c>
      <c r="AJ1162" s="565">
        <v>8.0054794520547894</v>
      </c>
      <c r="AK1162" s="566">
        <v>5.9299999999999999E-2</v>
      </c>
      <c r="AL1162" s="567">
        <f t="shared" si="38"/>
        <v>6.5013698630136982</v>
      </c>
      <c r="AM1162" s="567">
        <v>8.0054794520547894</v>
      </c>
      <c r="AN1162" s="568">
        <v>5.9299999999999999E-2</v>
      </c>
      <c r="AO1162" s="562" t="s">
        <v>977</v>
      </c>
      <c r="AP1162" s="562" t="s">
        <v>978</v>
      </c>
    </row>
    <row r="1163" spans="1:42" s="562" customFormat="1" ht="12" x14ac:dyDescent="0.25">
      <c r="A1163" s="562" t="s">
        <v>2916</v>
      </c>
      <c r="B1163" s="562" t="s">
        <v>2917</v>
      </c>
      <c r="C1163" s="562">
        <v>1</v>
      </c>
      <c r="D1163" s="562" t="s">
        <v>30</v>
      </c>
      <c r="E1163" s="562" t="s">
        <v>958</v>
      </c>
      <c r="F1163" s="562" t="s">
        <v>959</v>
      </c>
      <c r="G1163" s="562" t="s">
        <v>973</v>
      </c>
      <c r="H1163" s="562" t="s">
        <v>974</v>
      </c>
      <c r="I1163" s="562" t="s">
        <v>975</v>
      </c>
      <c r="J1163" s="562" t="s">
        <v>4998</v>
      </c>
      <c r="K1163" s="562" t="s">
        <v>976</v>
      </c>
      <c r="L1163" s="562" t="s">
        <v>964</v>
      </c>
      <c r="M1163" s="562" t="s">
        <v>970</v>
      </c>
      <c r="N1163" s="562">
        <v>1</v>
      </c>
      <c r="O1163" s="562">
        <v>1</v>
      </c>
      <c r="P1163" s="562">
        <v>1</v>
      </c>
      <c r="Q1163" s="562">
        <v>1</v>
      </c>
      <c r="R1163" s="562">
        <v>1</v>
      </c>
      <c r="S1163" s="562">
        <v>1</v>
      </c>
      <c r="T1163" s="562">
        <v>0</v>
      </c>
      <c r="U1163" s="562">
        <v>0</v>
      </c>
      <c r="V1163" s="562">
        <v>0</v>
      </c>
      <c r="W1163" s="563">
        <v>5000000</v>
      </c>
      <c r="X1163" s="563">
        <v>0</v>
      </c>
      <c r="Y1163" s="563">
        <v>0</v>
      </c>
      <c r="Z1163" s="563">
        <v>0</v>
      </c>
      <c r="AA1163" s="563">
        <v>0</v>
      </c>
      <c r="AB1163" s="563">
        <v>0</v>
      </c>
      <c r="AC1163" s="563">
        <v>0</v>
      </c>
      <c r="AD1163" s="563"/>
      <c r="AE1163" s="563">
        <v>5000000</v>
      </c>
      <c r="AF1163" s="564">
        <v>45387</v>
      </c>
      <c r="AG1163" s="564">
        <v>46482</v>
      </c>
      <c r="AH1163" s="563">
        <v>5000000</v>
      </c>
      <c r="AI1163" s="565">
        <f t="shared" si="37"/>
        <v>1.0986301369863014</v>
      </c>
      <c r="AJ1163" s="565">
        <v>3</v>
      </c>
      <c r="AK1163" s="566">
        <v>8.7499999999999994E-2</v>
      </c>
      <c r="AL1163" s="567">
        <f t="shared" si="38"/>
        <v>1.0986301369863014</v>
      </c>
      <c r="AM1163" s="567">
        <v>3</v>
      </c>
      <c r="AN1163" s="568">
        <v>8.7499999999999994E-2</v>
      </c>
      <c r="AO1163" s="562" t="s">
        <v>977</v>
      </c>
      <c r="AP1163" s="562" t="s">
        <v>978</v>
      </c>
    </row>
    <row r="1164" spans="1:42" s="562" customFormat="1" ht="12" x14ac:dyDescent="0.25">
      <c r="A1164" s="562" t="s">
        <v>2918</v>
      </c>
      <c r="B1164" s="562" t="s">
        <v>2919</v>
      </c>
      <c r="C1164" s="562">
        <v>1</v>
      </c>
      <c r="D1164" s="562" t="s">
        <v>30</v>
      </c>
      <c r="E1164" s="562" t="s">
        <v>958</v>
      </c>
      <c r="F1164" s="562" t="s">
        <v>959</v>
      </c>
      <c r="G1164" s="562" t="s">
        <v>973</v>
      </c>
      <c r="H1164" s="562" t="s">
        <v>974</v>
      </c>
      <c r="I1164" s="562" t="s">
        <v>975</v>
      </c>
      <c r="J1164" s="562" t="s">
        <v>4998</v>
      </c>
      <c r="K1164" s="562" t="s">
        <v>976</v>
      </c>
      <c r="L1164" s="562" t="s">
        <v>964</v>
      </c>
      <c r="M1164" s="562" t="s">
        <v>970</v>
      </c>
      <c r="N1164" s="562">
        <v>1</v>
      </c>
      <c r="O1164" s="562">
        <v>1</v>
      </c>
      <c r="P1164" s="562">
        <v>1</v>
      </c>
      <c r="Q1164" s="562">
        <v>1</v>
      </c>
      <c r="R1164" s="562">
        <v>1</v>
      </c>
      <c r="S1164" s="562">
        <v>1</v>
      </c>
      <c r="T1164" s="562">
        <v>0</v>
      </c>
      <c r="U1164" s="562">
        <v>0</v>
      </c>
      <c r="V1164" s="562">
        <v>0</v>
      </c>
      <c r="W1164" s="563">
        <v>2000000</v>
      </c>
      <c r="X1164" s="563">
        <v>0</v>
      </c>
      <c r="Y1164" s="563">
        <v>0</v>
      </c>
      <c r="Z1164" s="563">
        <v>0</v>
      </c>
      <c r="AA1164" s="563">
        <v>0</v>
      </c>
      <c r="AB1164" s="563">
        <v>0</v>
      </c>
      <c r="AC1164" s="563">
        <v>0</v>
      </c>
      <c r="AD1164" s="563"/>
      <c r="AE1164" s="563">
        <v>2000000</v>
      </c>
      <c r="AF1164" s="564">
        <v>45387</v>
      </c>
      <c r="AG1164" s="564">
        <v>46482</v>
      </c>
      <c r="AH1164" s="563">
        <v>2000000</v>
      </c>
      <c r="AI1164" s="565">
        <f t="shared" si="37"/>
        <v>1.0986301369863014</v>
      </c>
      <c r="AJ1164" s="565">
        <v>3</v>
      </c>
      <c r="AK1164" s="566">
        <v>8.7499999999999994E-2</v>
      </c>
      <c r="AL1164" s="567">
        <f t="shared" si="38"/>
        <v>1.0986301369863014</v>
      </c>
      <c r="AM1164" s="567">
        <v>3</v>
      </c>
      <c r="AN1164" s="568">
        <v>8.7499999999999994E-2</v>
      </c>
      <c r="AO1164" s="562" t="s">
        <v>977</v>
      </c>
      <c r="AP1164" s="562" t="s">
        <v>978</v>
      </c>
    </row>
    <row r="1165" spans="1:42" s="562" customFormat="1" ht="12" x14ac:dyDescent="0.25">
      <c r="A1165" s="562" t="s">
        <v>2920</v>
      </c>
      <c r="B1165" s="562" t="s">
        <v>2921</v>
      </c>
      <c r="C1165" s="562">
        <v>1</v>
      </c>
      <c r="D1165" s="562" t="s">
        <v>30</v>
      </c>
      <c r="E1165" s="562" t="s">
        <v>958</v>
      </c>
      <c r="F1165" s="562" t="s">
        <v>959</v>
      </c>
      <c r="G1165" s="562" t="s">
        <v>2037</v>
      </c>
      <c r="H1165" s="562" t="s">
        <v>1660</v>
      </c>
      <c r="I1165" s="562" t="s">
        <v>1661</v>
      </c>
      <c r="J1165" s="562" t="s">
        <v>1662</v>
      </c>
      <c r="K1165" s="562" t="s">
        <v>2037</v>
      </c>
      <c r="L1165" s="562" t="s">
        <v>964</v>
      </c>
      <c r="M1165" s="562" t="s">
        <v>970</v>
      </c>
      <c r="N1165" s="562">
        <v>1</v>
      </c>
      <c r="O1165" s="562">
        <v>1</v>
      </c>
      <c r="P1165" s="562">
        <v>1</v>
      </c>
      <c r="Q1165" s="562">
        <v>0</v>
      </c>
      <c r="R1165" s="562">
        <v>0</v>
      </c>
      <c r="S1165" s="562">
        <v>1</v>
      </c>
      <c r="T1165" s="562">
        <v>1</v>
      </c>
      <c r="U1165" s="562">
        <v>1</v>
      </c>
      <c r="V1165" s="562">
        <v>0</v>
      </c>
      <c r="W1165" s="563">
        <v>34571368.609999999</v>
      </c>
      <c r="X1165" s="563">
        <v>0</v>
      </c>
      <c r="Y1165" s="563">
        <v>0</v>
      </c>
      <c r="Z1165" s="563">
        <v>0</v>
      </c>
      <c r="AA1165" s="563">
        <v>0</v>
      </c>
      <c r="AB1165" s="563">
        <v>0</v>
      </c>
      <c r="AC1165" s="563">
        <v>0</v>
      </c>
      <c r="AD1165" s="563"/>
      <c r="AE1165" s="563">
        <v>34571368.609999999</v>
      </c>
      <c r="AF1165" s="564">
        <v>45387</v>
      </c>
      <c r="AG1165" s="564">
        <v>46482</v>
      </c>
      <c r="AH1165" s="563">
        <v>34571368.609999999</v>
      </c>
      <c r="AI1165" s="565">
        <f t="shared" si="37"/>
        <v>1.0986301369863014</v>
      </c>
      <c r="AJ1165" s="565">
        <v>3</v>
      </c>
      <c r="AK1165" s="566">
        <v>8.7499999999999994E-2</v>
      </c>
      <c r="AL1165" s="567">
        <f t="shared" si="38"/>
        <v>1.0986301369863014</v>
      </c>
      <c r="AM1165" s="567">
        <v>3</v>
      </c>
      <c r="AN1165" s="568">
        <v>8.7499999999999994E-2</v>
      </c>
      <c r="AO1165" s="562" t="s">
        <v>977</v>
      </c>
      <c r="AP1165" s="562" t="s">
        <v>978</v>
      </c>
    </row>
    <row r="1166" spans="1:42" s="562" customFormat="1" ht="12" x14ac:dyDescent="0.25">
      <c r="A1166" s="562" t="s">
        <v>2922</v>
      </c>
      <c r="B1166" s="562" t="s">
        <v>2923</v>
      </c>
      <c r="C1166" s="562">
        <v>1</v>
      </c>
      <c r="D1166" s="562" t="s">
        <v>30</v>
      </c>
      <c r="E1166" s="562" t="s">
        <v>958</v>
      </c>
      <c r="F1166" s="562" t="s">
        <v>959</v>
      </c>
      <c r="G1166" s="562" t="s">
        <v>973</v>
      </c>
      <c r="H1166" s="562" t="s">
        <v>974</v>
      </c>
      <c r="I1166" s="562" t="s">
        <v>975</v>
      </c>
      <c r="J1166" s="562" t="s">
        <v>4998</v>
      </c>
      <c r="K1166" s="562" t="s">
        <v>976</v>
      </c>
      <c r="L1166" s="562" t="s">
        <v>964</v>
      </c>
      <c r="M1166" s="562" t="s">
        <v>970</v>
      </c>
      <c r="N1166" s="562">
        <v>1</v>
      </c>
      <c r="O1166" s="562">
        <v>1</v>
      </c>
      <c r="P1166" s="562">
        <v>1</v>
      </c>
      <c r="Q1166" s="562">
        <v>1</v>
      </c>
      <c r="R1166" s="562">
        <v>1</v>
      </c>
      <c r="S1166" s="562">
        <v>1</v>
      </c>
      <c r="T1166" s="562">
        <v>0</v>
      </c>
      <c r="U1166" s="562">
        <v>0</v>
      </c>
      <c r="V1166" s="562">
        <v>0</v>
      </c>
      <c r="W1166" s="563">
        <v>1874205.16</v>
      </c>
      <c r="X1166" s="563">
        <v>0</v>
      </c>
      <c r="Y1166" s="563">
        <v>0</v>
      </c>
      <c r="Z1166" s="563">
        <v>0</v>
      </c>
      <c r="AA1166" s="563">
        <v>0</v>
      </c>
      <c r="AB1166" s="563">
        <v>0</v>
      </c>
      <c r="AC1166" s="563">
        <v>0</v>
      </c>
      <c r="AD1166" s="563"/>
      <c r="AE1166" s="563">
        <v>1874205.16</v>
      </c>
      <c r="AF1166" s="564">
        <v>45387</v>
      </c>
      <c r="AG1166" s="564">
        <v>46482</v>
      </c>
      <c r="AH1166" s="563">
        <v>1874205.16</v>
      </c>
      <c r="AI1166" s="565">
        <f t="shared" si="37"/>
        <v>1.0986301369863014</v>
      </c>
      <c r="AJ1166" s="565">
        <v>3</v>
      </c>
      <c r="AK1166" s="566">
        <v>8.7499999999999994E-2</v>
      </c>
      <c r="AL1166" s="567">
        <f t="shared" si="38"/>
        <v>1.0986301369863014</v>
      </c>
      <c r="AM1166" s="567">
        <v>3</v>
      </c>
      <c r="AN1166" s="568">
        <v>8.7499999999999994E-2</v>
      </c>
      <c r="AO1166" s="562" t="s">
        <v>977</v>
      </c>
      <c r="AP1166" s="562" t="s">
        <v>978</v>
      </c>
    </row>
    <row r="1167" spans="1:42" s="562" customFormat="1" ht="12" x14ac:dyDescent="0.25">
      <c r="A1167" s="562" t="s">
        <v>2924</v>
      </c>
      <c r="B1167" s="562" t="s">
        <v>2925</v>
      </c>
      <c r="C1167" s="562">
        <v>1</v>
      </c>
      <c r="D1167" s="562" t="s">
        <v>30</v>
      </c>
      <c r="E1167" s="562" t="s">
        <v>958</v>
      </c>
      <c r="F1167" s="562" t="s">
        <v>959</v>
      </c>
      <c r="G1167" s="562" t="s">
        <v>973</v>
      </c>
      <c r="H1167" s="562" t="s">
        <v>974</v>
      </c>
      <c r="I1167" s="562" t="s">
        <v>975</v>
      </c>
      <c r="J1167" s="562" t="s">
        <v>4998</v>
      </c>
      <c r="K1167" s="562" t="s">
        <v>976</v>
      </c>
      <c r="L1167" s="562" t="s">
        <v>964</v>
      </c>
      <c r="M1167" s="562" t="s">
        <v>970</v>
      </c>
      <c r="N1167" s="562">
        <v>1</v>
      </c>
      <c r="O1167" s="562">
        <v>1</v>
      </c>
      <c r="P1167" s="562">
        <v>1</v>
      </c>
      <c r="Q1167" s="562">
        <v>1</v>
      </c>
      <c r="R1167" s="562">
        <v>1</v>
      </c>
      <c r="S1167" s="562">
        <v>1</v>
      </c>
      <c r="T1167" s="562">
        <v>0</v>
      </c>
      <c r="U1167" s="562">
        <v>0</v>
      </c>
      <c r="V1167" s="562">
        <v>0</v>
      </c>
      <c r="W1167" s="563">
        <v>2815081.64</v>
      </c>
      <c r="X1167" s="563">
        <v>0</v>
      </c>
      <c r="Y1167" s="563">
        <v>0</v>
      </c>
      <c r="Z1167" s="563">
        <v>0</v>
      </c>
      <c r="AA1167" s="563">
        <v>0</v>
      </c>
      <c r="AB1167" s="563">
        <v>0</v>
      </c>
      <c r="AC1167" s="563">
        <v>0</v>
      </c>
      <c r="AD1167" s="563"/>
      <c r="AE1167" s="563">
        <v>2815081.64</v>
      </c>
      <c r="AF1167" s="564">
        <v>45387</v>
      </c>
      <c r="AG1167" s="564">
        <v>46482</v>
      </c>
      <c r="AH1167" s="563">
        <v>2815081.64</v>
      </c>
      <c r="AI1167" s="565">
        <f t="shared" si="37"/>
        <v>1.0986301369863014</v>
      </c>
      <c r="AJ1167" s="565">
        <v>3</v>
      </c>
      <c r="AK1167" s="566">
        <v>8.7499999999999994E-2</v>
      </c>
      <c r="AL1167" s="567">
        <f t="shared" si="38"/>
        <v>1.0986301369863014</v>
      </c>
      <c r="AM1167" s="567">
        <v>3</v>
      </c>
      <c r="AN1167" s="568">
        <v>8.7499999999999994E-2</v>
      </c>
      <c r="AO1167" s="562" t="s">
        <v>977</v>
      </c>
      <c r="AP1167" s="562" t="s">
        <v>978</v>
      </c>
    </row>
    <row r="1168" spans="1:42" s="562" customFormat="1" ht="12" x14ac:dyDescent="0.25">
      <c r="A1168" s="562" t="s">
        <v>2926</v>
      </c>
      <c r="B1168" s="562" t="s">
        <v>2927</v>
      </c>
      <c r="C1168" s="562">
        <v>1</v>
      </c>
      <c r="D1168" s="562" t="s">
        <v>30</v>
      </c>
      <c r="E1168" s="562" t="s">
        <v>958</v>
      </c>
      <c r="F1168" s="562" t="s">
        <v>959</v>
      </c>
      <c r="G1168" s="562" t="s">
        <v>1659</v>
      </c>
      <c r="H1168" s="562" t="s">
        <v>1660</v>
      </c>
      <c r="I1168" s="562" t="s">
        <v>1661</v>
      </c>
      <c r="J1168" s="562" t="s">
        <v>1662</v>
      </c>
      <c r="K1168" s="562" t="s">
        <v>1663</v>
      </c>
      <c r="L1168" s="562" t="s">
        <v>964</v>
      </c>
      <c r="M1168" s="562" t="s">
        <v>970</v>
      </c>
      <c r="N1168" s="562">
        <v>1</v>
      </c>
      <c r="O1168" s="562">
        <v>1</v>
      </c>
      <c r="P1168" s="562">
        <v>1</v>
      </c>
      <c r="Q1168" s="562">
        <v>0</v>
      </c>
      <c r="R1168" s="562">
        <v>0</v>
      </c>
      <c r="S1168" s="562">
        <v>1</v>
      </c>
      <c r="T1168" s="562">
        <v>1</v>
      </c>
      <c r="U1168" s="562">
        <v>1</v>
      </c>
      <c r="V1168" s="562">
        <v>0</v>
      </c>
      <c r="W1168" s="563">
        <v>200000000</v>
      </c>
      <c r="X1168" s="563">
        <v>0</v>
      </c>
      <c r="Y1168" s="563">
        <v>0</v>
      </c>
      <c r="Z1168" s="563">
        <v>9250000</v>
      </c>
      <c r="AA1168" s="563">
        <v>0</v>
      </c>
      <c r="AB1168" s="563">
        <v>0</v>
      </c>
      <c r="AC1168" s="563">
        <v>0</v>
      </c>
      <c r="AD1168" s="563"/>
      <c r="AE1168" s="563">
        <v>200000000</v>
      </c>
      <c r="AF1168" s="564">
        <v>45506</v>
      </c>
      <c r="AG1168" s="564">
        <v>47332</v>
      </c>
      <c r="AH1168" s="563">
        <v>200000000</v>
      </c>
      <c r="AI1168" s="565">
        <f t="shared" si="37"/>
        <v>3.4273972602739726</v>
      </c>
      <c r="AJ1168" s="565">
        <v>5.0027397260274</v>
      </c>
      <c r="AK1168" s="566">
        <v>9.2499999999999999E-2</v>
      </c>
      <c r="AL1168" s="567">
        <f t="shared" si="38"/>
        <v>3.4273972602739726</v>
      </c>
      <c r="AM1168" s="567">
        <v>5.0027397260274</v>
      </c>
      <c r="AN1168" s="568">
        <v>9.2499999999999999E-2</v>
      </c>
      <c r="AO1168" s="562" t="s">
        <v>977</v>
      </c>
      <c r="AP1168" s="562" t="s">
        <v>978</v>
      </c>
    </row>
    <row r="1169" spans="1:42" s="562" customFormat="1" ht="12" x14ac:dyDescent="0.25">
      <c r="A1169" s="562" t="s">
        <v>2928</v>
      </c>
      <c r="B1169" s="562" t="s">
        <v>2929</v>
      </c>
      <c r="C1169" s="562">
        <v>1</v>
      </c>
      <c r="D1169" s="562" t="s">
        <v>30</v>
      </c>
      <c r="E1169" s="562" t="s">
        <v>958</v>
      </c>
      <c r="F1169" s="562" t="s">
        <v>959</v>
      </c>
      <c r="G1169" s="562" t="s">
        <v>1784</v>
      </c>
      <c r="H1169" s="562" t="s">
        <v>1660</v>
      </c>
      <c r="I1169" s="562" t="s">
        <v>1661</v>
      </c>
      <c r="J1169" s="562" t="s">
        <v>1662</v>
      </c>
      <c r="K1169" s="562" t="s">
        <v>1784</v>
      </c>
      <c r="L1169" s="562" t="s">
        <v>964</v>
      </c>
      <c r="M1169" s="562" t="s">
        <v>970</v>
      </c>
      <c r="N1169" s="562">
        <v>1</v>
      </c>
      <c r="O1169" s="562">
        <v>1</v>
      </c>
      <c r="P1169" s="562">
        <v>1</v>
      </c>
      <c r="Q1169" s="562">
        <v>0</v>
      </c>
      <c r="R1169" s="562">
        <v>0</v>
      </c>
      <c r="S1169" s="562">
        <v>1</v>
      </c>
      <c r="T1169" s="562">
        <v>1</v>
      </c>
      <c r="U1169" s="562">
        <v>1</v>
      </c>
      <c r="V1169" s="562">
        <v>0</v>
      </c>
      <c r="W1169" s="563">
        <v>22600000</v>
      </c>
      <c r="X1169" s="563">
        <v>0</v>
      </c>
      <c r="Y1169" s="563">
        <v>0</v>
      </c>
      <c r="Z1169" s="563">
        <v>0</v>
      </c>
      <c r="AA1169" s="563">
        <v>0</v>
      </c>
      <c r="AB1169" s="563">
        <v>0</v>
      </c>
      <c r="AC1169" s="563">
        <v>0</v>
      </c>
      <c r="AD1169" s="563"/>
      <c r="AE1169" s="563">
        <v>22600000</v>
      </c>
      <c r="AF1169" s="564">
        <v>45544</v>
      </c>
      <c r="AG1169" s="564">
        <v>47370</v>
      </c>
      <c r="AH1169" s="563">
        <v>22600000</v>
      </c>
      <c r="AI1169" s="565">
        <f t="shared" si="37"/>
        <v>3.5315068493150683</v>
      </c>
      <c r="AJ1169" s="565">
        <v>5.0027397260274</v>
      </c>
      <c r="AK1169" s="566">
        <v>9.2499999999999999E-2</v>
      </c>
      <c r="AL1169" s="567">
        <f t="shared" si="38"/>
        <v>3.5315068493150683</v>
      </c>
      <c r="AM1169" s="567">
        <v>5.0027397260274</v>
      </c>
      <c r="AN1169" s="568">
        <v>9.2499999999999999E-2</v>
      </c>
      <c r="AO1169" s="562" t="s">
        <v>977</v>
      </c>
      <c r="AP1169" s="562" t="s">
        <v>978</v>
      </c>
    </row>
    <row r="1170" spans="1:42" s="562" customFormat="1" ht="12" x14ac:dyDescent="0.25">
      <c r="A1170" s="562" t="s">
        <v>2930</v>
      </c>
      <c r="B1170" s="562" t="s">
        <v>2931</v>
      </c>
      <c r="C1170" s="562">
        <v>1</v>
      </c>
      <c r="D1170" s="562" t="s">
        <v>30</v>
      </c>
      <c r="E1170" s="562" t="s">
        <v>958</v>
      </c>
      <c r="F1170" s="562" t="s">
        <v>959</v>
      </c>
      <c r="G1170" s="562" t="s">
        <v>973</v>
      </c>
      <c r="H1170" s="562" t="s">
        <v>974</v>
      </c>
      <c r="I1170" s="562" t="s">
        <v>975</v>
      </c>
      <c r="J1170" s="562" t="s">
        <v>4998</v>
      </c>
      <c r="K1170" s="562" t="s">
        <v>976</v>
      </c>
      <c r="L1170" s="562" t="s">
        <v>964</v>
      </c>
      <c r="M1170" s="562" t="s">
        <v>970</v>
      </c>
      <c r="N1170" s="562">
        <v>1</v>
      </c>
      <c r="O1170" s="562">
        <v>1</v>
      </c>
      <c r="P1170" s="562">
        <v>1</v>
      </c>
      <c r="Q1170" s="562">
        <v>1</v>
      </c>
      <c r="R1170" s="562">
        <v>1</v>
      </c>
      <c r="S1170" s="562">
        <v>1</v>
      </c>
      <c r="T1170" s="562">
        <v>0</v>
      </c>
      <c r="U1170" s="562">
        <v>0</v>
      </c>
      <c r="V1170" s="562">
        <v>0</v>
      </c>
      <c r="W1170" s="563">
        <v>4885517.0999999996</v>
      </c>
      <c r="X1170" s="563">
        <v>0</v>
      </c>
      <c r="Y1170" s="563">
        <v>0</v>
      </c>
      <c r="Z1170" s="563">
        <v>0</v>
      </c>
      <c r="AA1170" s="563">
        <v>0</v>
      </c>
      <c r="AB1170" s="563">
        <v>0</v>
      </c>
      <c r="AC1170" s="563">
        <v>0</v>
      </c>
      <c r="AD1170" s="563"/>
      <c r="AE1170" s="563">
        <v>4885517.0999999996</v>
      </c>
      <c r="AF1170" s="564">
        <v>45387</v>
      </c>
      <c r="AG1170" s="564">
        <v>46482</v>
      </c>
      <c r="AH1170" s="563">
        <v>4885517.0999999996</v>
      </c>
      <c r="AI1170" s="565">
        <f t="shared" si="37"/>
        <v>1.0986301369863014</v>
      </c>
      <c r="AJ1170" s="565">
        <v>3</v>
      </c>
      <c r="AK1170" s="566">
        <v>8.7499999999999994E-2</v>
      </c>
      <c r="AL1170" s="567">
        <f t="shared" si="38"/>
        <v>1.0986301369863014</v>
      </c>
      <c r="AM1170" s="567">
        <v>3</v>
      </c>
      <c r="AN1170" s="568">
        <v>8.7499999999999994E-2</v>
      </c>
      <c r="AO1170" s="562" t="s">
        <v>977</v>
      </c>
      <c r="AP1170" s="562" t="s">
        <v>978</v>
      </c>
    </row>
    <row r="1171" spans="1:42" s="562" customFormat="1" ht="12" x14ac:dyDescent="0.25">
      <c r="A1171" s="562" t="s">
        <v>2932</v>
      </c>
      <c r="B1171" s="562" t="s">
        <v>2933</v>
      </c>
      <c r="C1171" s="562">
        <v>1</v>
      </c>
      <c r="D1171" s="562" t="s">
        <v>30</v>
      </c>
      <c r="E1171" s="562" t="s">
        <v>958</v>
      </c>
      <c r="F1171" s="562" t="s">
        <v>959</v>
      </c>
      <c r="G1171" s="562" t="s">
        <v>973</v>
      </c>
      <c r="H1171" s="562" t="s">
        <v>974</v>
      </c>
      <c r="I1171" s="562" t="s">
        <v>975</v>
      </c>
      <c r="J1171" s="562" t="s">
        <v>4998</v>
      </c>
      <c r="K1171" s="562" t="s">
        <v>976</v>
      </c>
      <c r="L1171" s="562" t="s">
        <v>964</v>
      </c>
      <c r="M1171" s="562" t="s">
        <v>970</v>
      </c>
      <c r="N1171" s="562">
        <v>1</v>
      </c>
      <c r="O1171" s="562">
        <v>1</v>
      </c>
      <c r="P1171" s="562">
        <v>1</v>
      </c>
      <c r="Q1171" s="562">
        <v>1</v>
      </c>
      <c r="R1171" s="562">
        <v>1</v>
      </c>
      <c r="S1171" s="562">
        <v>1</v>
      </c>
      <c r="T1171" s="562">
        <v>0</v>
      </c>
      <c r="U1171" s="562">
        <v>0</v>
      </c>
      <c r="V1171" s="562">
        <v>0</v>
      </c>
      <c r="W1171" s="563">
        <v>152027.98000000001</v>
      </c>
      <c r="X1171" s="563">
        <v>0</v>
      </c>
      <c r="Y1171" s="563">
        <v>0</v>
      </c>
      <c r="Z1171" s="563">
        <v>0</v>
      </c>
      <c r="AA1171" s="563">
        <v>0</v>
      </c>
      <c r="AB1171" s="563">
        <v>0</v>
      </c>
      <c r="AC1171" s="563">
        <v>0</v>
      </c>
      <c r="AD1171" s="563"/>
      <c r="AE1171" s="563">
        <v>152027.98000000001</v>
      </c>
      <c r="AF1171" s="564">
        <v>45551</v>
      </c>
      <c r="AG1171" s="564">
        <v>46646</v>
      </c>
      <c r="AH1171" s="563">
        <v>152027.98000000001</v>
      </c>
      <c r="AI1171" s="565">
        <f t="shared" si="37"/>
        <v>1.547945205479452</v>
      </c>
      <c r="AJ1171" s="565">
        <v>3</v>
      </c>
      <c r="AK1171" s="566">
        <v>8.7499999999999994E-2</v>
      </c>
      <c r="AL1171" s="567">
        <f t="shared" si="38"/>
        <v>1.547945205479452</v>
      </c>
      <c r="AM1171" s="567">
        <v>3</v>
      </c>
      <c r="AN1171" s="568">
        <v>8.7499999999999994E-2</v>
      </c>
      <c r="AO1171" s="562" t="s">
        <v>977</v>
      </c>
      <c r="AP1171" s="562" t="s">
        <v>978</v>
      </c>
    </row>
    <row r="1172" spans="1:42" s="562" customFormat="1" ht="12" x14ac:dyDescent="0.25">
      <c r="A1172" s="562" t="s">
        <v>2934</v>
      </c>
      <c r="B1172" s="562" t="s">
        <v>2935</v>
      </c>
      <c r="C1172" s="562">
        <v>1</v>
      </c>
      <c r="D1172" s="562" t="s">
        <v>30</v>
      </c>
      <c r="E1172" s="562" t="s">
        <v>958</v>
      </c>
      <c r="F1172" s="562" t="s">
        <v>959</v>
      </c>
      <c r="G1172" s="562" t="s">
        <v>1784</v>
      </c>
      <c r="H1172" s="562" t="s">
        <v>1660</v>
      </c>
      <c r="I1172" s="562" t="s">
        <v>1661</v>
      </c>
      <c r="J1172" s="562" t="s">
        <v>1662</v>
      </c>
      <c r="K1172" s="562" t="s">
        <v>1784</v>
      </c>
      <c r="L1172" s="562" t="s">
        <v>964</v>
      </c>
      <c r="M1172" s="562" t="s">
        <v>970</v>
      </c>
      <c r="N1172" s="562">
        <v>1</v>
      </c>
      <c r="O1172" s="562">
        <v>1</v>
      </c>
      <c r="P1172" s="562">
        <v>1</v>
      </c>
      <c r="Q1172" s="562">
        <v>0</v>
      </c>
      <c r="R1172" s="562">
        <v>0</v>
      </c>
      <c r="S1172" s="562">
        <v>1</v>
      </c>
      <c r="T1172" s="562">
        <v>1</v>
      </c>
      <c r="U1172" s="562">
        <v>1</v>
      </c>
      <c r="V1172" s="562">
        <v>0</v>
      </c>
      <c r="W1172" s="563">
        <v>22067100.550000001</v>
      </c>
      <c r="X1172" s="563">
        <v>0</v>
      </c>
      <c r="Y1172" s="563">
        <v>0</v>
      </c>
      <c r="Z1172" s="563">
        <v>0</v>
      </c>
      <c r="AA1172" s="563">
        <v>0</v>
      </c>
      <c r="AB1172" s="563">
        <v>0</v>
      </c>
      <c r="AC1172" s="563">
        <v>0</v>
      </c>
      <c r="AD1172" s="563"/>
      <c r="AE1172" s="563">
        <v>22067100.550000001</v>
      </c>
      <c r="AF1172" s="564">
        <v>45455</v>
      </c>
      <c r="AG1172" s="564">
        <v>47281</v>
      </c>
      <c r="AH1172" s="563">
        <v>22067100.550000001</v>
      </c>
      <c r="AI1172" s="565">
        <f t="shared" si="37"/>
        <v>3.2876712328767121</v>
      </c>
      <c r="AJ1172" s="565">
        <v>5.0027397260274</v>
      </c>
      <c r="AK1172" s="566">
        <v>9.2499999999999999E-2</v>
      </c>
      <c r="AL1172" s="567">
        <f t="shared" si="38"/>
        <v>3.2876712328767121</v>
      </c>
      <c r="AM1172" s="567">
        <v>5.0027397260274</v>
      </c>
      <c r="AN1172" s="568">
        <v>9.2499999999999999E-2</v>
      </c>
      <c r="AO1172" s="562" t="s">
        <v>977</v>
      </c>
      <c r="AP1172" s="562" t="s">
        <v>978</v>
      </c>
    </row>
    <row r="1173" spans="1:42" s="562" customFormat="1" ht="12" x14ac:dyDescent="0.25">
      <c r="A1173" s="562" t="s">
        <v>2936</v>
      </c>
      <c r="B1173" s="562" t="s">
        <v>2937</v>
      </c>
      <c r="C1173" s="562">
        <v>1</v>
      </c>
      <c r="D1173" s="562" t="s">
        <v>30</v>
      </c>
      <c r="E1173" s="562" t="s">
        <v>958</v>
      </c>
      <c r="F1173" s="562" t="s">
        <v>959</v>
      </c>
      <c r="G1173" s="562" t="s">
        <v>973</v>
      </c>
      <c r="H1173" s="562" t="s">
        <v>974</v>
      </c>
      <c r="I1173" s="562" t="s">
        <v>975</v>
      </c>
      <c r="J1173" s="562" t="s">
        <v>4998</v>
      </c>
      <c r="K1173" s="562" t="s">
        <v>976</v>
      </c>
      <c r="L1173" s="562" t="s">
        <v>964</v>
      </c>
      <c r="M1173" s="562" t="s">
        <v>970</v>
      </c>
      <c r="N1173" s="562">
        <v>1</v>
      </c>
      <c r="O1173" s="562">
        <v>1</v>
      </c>
      <c r="P1173" s="562">
        <v>1</v>
      </c>
      <c r="Q1173" s="562">
        <v>1</v>
      </c>
      <c r="R1173" s="562">
        <v>1</v>
      </c>
      <c r="S1173" s="562">
        <v>1</v>
      </c>
      <c r="T1173" s="562">
        <v>0</v>
      </c>
      <c r="U1173" s="562">
        <v>0</v>
      </c>
      <c r="V1173" s="562">
        <v>0</v>
      </c>
      <c r="W1173" s="563">
        <v>1000000</v>
      </c>
      <c r="X1173" s="563">
        <v>0</v>
      </c>
      <c r="Y1173" s="563">
        <v>0</v>
      </c>
      <c r="Z1173" s="563">
        <v>0</v>
      </c>
      <c r="AA1173" s="563">
        <v>0</v>
      </c>
      <c r="AB1173" s="563">
        <v>0</v>
      </c>
      <c r="AC1173" s="563">
        <v>0</v>
      </c>
      <c r="AD1173" s="563"/>
      <c r="AE1173" s="563">
        <v>1000000</v>
      </c>
      <c r="AF1173" s="564">
        <v>45387</v>
      </c>
      <c r="AG1173" s="564">
        <v>46482</v>
      </c>
      <c r="AH1173" s="563">
        <v>1000000</v>
      </c>
      <c r="AI1173" s="565">
        <f t="shared" si="37"/>
        <v>1.0986301369863014</v>
      </c>
      <c r="AJ1173" s="565">
        <v>3</v>
      </c>
      <c r="AK1173" s="566">
        <v>8.7499999999999994E-2</v>
      </c>
      <c r="AL1173" s="567">
        <f t="shared" si="38"/>
        <v>1.0986301369863014</v>
      </c>
      <c r="AM1173" s="567">
        <v>3</v>
      </c>
      <c r="AN1173" s="568">
        <v>8.7499999999999994E-2</v>
      </c>
      <c r="AO1173" s="562" t="s">
        <v>977</v>
      </c>
      <c r="AP1173" s="562" t="s">
        <v>978</v>
      </c>
    </row>
    <row r="1174" spans="1:42" s="562" customFormat="1" ht="12" x14ac:dyDescent="0.25">
      <c r="A1174" s="562" t="s">
        <v>2938</v>
      </c>
      <c r="B1174" s="562" t="s">
        <v>2939</v>
      </c>
      <c r="C1174" s="562">
        <v>1</v>
      </c>
      <c r="D1174" s="562" t="s">
        <v>30</v>
      </c>
      <c r="E1174" s="562" t="s">
        <v>958</v>
      </c>
      <c r="F1174" s="562" t="s">
        <v>959</v>
      </c>
      <c r="G1174" s="562" t="s">
        <v>1659</v>
      </c>
      <c r="H1174" s="562" t="s">
        <v>1660</v>
      </c>
      <c r="I1174" s="562" t="s">
        <v>1661</v>
      </c>
      <c r="J1174" s="562" t="s">
        <v>1662</v>
      </c>
      <c r="K1174" s="562" t="s">
        <v>1663</v>
      </c>
      <c r="L1174" s="562" t="s">
        <v>964</v>
      </c>
      <c r="M1174" s="562" t="s">
        <v>970</v>
      </c>
      <c r="N1174" s="562">
        <v>1</v>
      </c>
      <c r="O1174" s="562">
        <v>1</v>
      </c>
      <c r="P1174" s="562">
        <v>1</v>
      </c>
      <c r="Q1174" s="562">
        <v>0</v>
      </c>
      <c r="R1174" s="562">
        <v>0</v>
      </c>
      <c r="S1174" s="562">
        <v>1</v>
      </c>
      <c r="T1174" s="562">
        <v>1</v>
      </c>
      <c r="U1174" s="562">
        <v>1</v>
      </c>
      <c r="V1174" s="562">
        <v>0</v>
      </c>
      <c r="W1174" s="563">
        <v>55000000</v>
      </c>
      <c r="X1174" s="563">
        <v>0</v>
      </c>
      <c r="Y1174" s="563">
        <v>0</v>
      </c>
      <c r="Z1174" s="563">
        <v>0</v>
      </c>
      <c r="AA1174" s="563">
        <v>0</v>
      </c>
      <c r="AB1174" s="563">
        <v>0</v>
      </c>
      <c r="AC1174" s="563">
        <v>0</v>
      </c>
      <c r="AD1174" s="563"/>
      <c r="AE1174" s="563">
        <v>55000000</v>
      </c>
      <c r="AF1174" s="564">
        <v>45565</v>
      </c>
      <c r="AG1174" s="564">
        <v>48121</v>
      </c>
      <c r="AH1174" s="563">
        <v>55000000</v>
      </c>
      <c r="AI1174" s="565">
        <f t="shared" si="37"/>
        <v>5.5890410958904111</v>
      </c>
      <c r="AJ1174" s="565">
        <v>7.0027397260274</v>
      </c>
      <c r="AK1174" s="566">
        <v>9.5000000000000001E-2</v>
      </c>
      <c r="AL1174" s="567">
        <f t="shared" si="38"/>
        <v>5.5890410958904111</v>
      </c>
      <c r="AM1174" s="567">
        <v>7.0027397260274</v>
      </c>
      <c r="AN1174" s="568">
        <v>9.5000000000000001E-2</v>
      </c>
      <c r="AO1174" s="562" t="s">
        <v>977</v>
      </c>
      <c r="AP1174" s="562" t="s">
        <v>978</v>
      </c>
    </row>
    <row r="1175" spans="1:42" s="562" customFormat="1" ht="12" x14ac:dyDescent="0.25">
      <c r="A1175" s="562" t="s">
        <v>2940</v>
      </c>
      <c r="B1175" s="562" t="s">
        <v>2941</v>
      </c>
      <c r="C1175" s="562">
        <v>1</v>
      </c>
      <c r="D1175" s="562" t="s">
        <v>30</v>
      </c>
      <c r="E1175" s="562" t="s">
        <v>958</v>
      </c>
      <c r="F1175" s="562" t="s">
        <v>959</v>
      </c>
      <c r="G1175" s="562" t="s">
        <v>1659</v>
      </c>
      <c r="H1175" s="562" t="s">
        <v>1660</v>
      </c>
      <c r="I1175" s="562" t="s">
        <v>1661</v>
      </c>
      <c r="J1175" s="562" t="s">
        <v>1662</v>
      </c>
      <c r="K1175" s="562" t="s">
        <v>1663</v>
      </c>
      <c r="L1175" s="562" t="s">
        <v>964</v>
      </c>
      <c r="M1175" s="562" t="s">
        <v>970</v>
      </c>
      <c r="N1175" s="562">
        <v>1</v>
      </c>
      <c r="O1175" s="562">
        <v>1</v>
      </c>
      <c r="P1175" s="562">
        <v>1</v>
      </c>
      <c r="Q1175" s="562">
        <v>0</v>
      </c>
      <c r="R1175" s="562">
        <v>0</v>
      </c>
      <c r="S1175" s="562">
        <v>1</v>
      </c>
      <c r="T1175" s="562">
        <v>1</v>
      </c>
      <c r="U1175" s="562">
        <v>1</v>
      </c>
      <c r="V1175" s="562">
        <v>0</v>
      </c>
      <c r="W1175" s="563">
        <v>200000000</v>
      </c>
      <c r="X1175" s="563">
        <v>0</v>
      </c>
      <c r="Y1175" s="563">
        <v>0</v>
      </c>
      <c r="Z1175" s="563">
        <v>0</v>
      </c>
      <c r="AA1175" s="563">
        <v>0</v>
      </c>
      <c r="AB1175" s="563">
        <v>0</v>
      </c>
      <c r="AC1175" s="563">
        <v>0</v>
      </c>
      <c r="AD1175" s="563"/>
      <c r="AE1175" s="563">
        <v>200000000</v>
      </c>
      <c r="AF1175" s="564">
        <v>45565</v>
      </c>
      <c r="AG1175" s="564">
        <v>48121</v>
      </c>
      <c r="AH1175" s="563">
        <v>200000000</v>
      </c>
      <c r="AI1175" s="565">
        <f t="shared" si="37"/>
        <v>5.5890410958904111</v>
      </c>
      <c r="AJ1175" s="565">
        <v>7.0027397260274</v>
      </c>
      <c r="AK1175" s="566">
        <v>9.5000000000000001E-2</v>
      </c>
      <c r="AL1175" s="567">
        <f t="shared" si="38"/>
        <v>5.5890410958904111</v>
      </c>
      <c r="AM1175" s="567">
        <v>7.0027397260274</v>
      </c>
      <c r="AN1175" s="568">
        <v>9.5000000000000001E-2</v>
      </c>
      <c r="AO1175" s="562" t="s">
        <v>977</v>
      </c>
      <c r="AP1175" s="562" t="s">
        <v>978</v>
      </c>
    </row>
    <row r="1176" spans="1:42" s="562" customFormat="1" ht="12" x14ac:dyDescent="0.25">
      <c r="A1176" s="562" t="s">
        <v>2942</v>
      </c>
      <c r="B1176" s="562" t="s">
        <v>2943</v>
      </c>
      <c r="C1176" s="562">
        <v>1</v>
      </c>
      <c r="D1176" s="562" t="s">
        <v>30</v>
      </c>
      <c r="E1176" s="562" t="s">
        <v>958</v>
      </c>
      <c r="F1176" s="562" t="s">
        <v>959</v>
      </c>
      <c r="G1176" s="562" t="s">
        <v>973</v>
      </c>
      <c r="H1176" s="562" t="s">
        <v>974</v>
      </c>
      <c r="I1176" s="562" t="s">
        <v>975</v>
      </c>
      <c r="J1176" s="562" t="s">
        <v>4998</v>
      </c>
      <c r="K1176" s="562" t="s">
        <v>976</v>
      </c>
      <c r="L1176" s="562" t="s">
        <v>964</v>
      </c>
      <c r="M1176" s="562" t="s">
        <v>970</v>
      </c>
      <c r="N1176" s="562">
        <v>1</v>
      </c>
      <c r="O1176" s="562">
        <v>1</v>
      </c>
      <c r="P1176" s="562">
        <v>1</v>
      </c>
      <c r="Q1176" s="562">
        <v>1</v>
      </c>
      <c r="R1176" s="562">
        <v>1</v>
      </c>
      <c r="S1176" s="562">
        <v>1</v>
      </c>
      <c r="T1176" s="562">
        <v>0</v>
      </c>
      <c r="U1176" s="562">
        <v>0</v>
      </c>
      <c r="V1176" s="562">
        <v>0</v>
      </c>
      <c r="W1176" s="563">
        <v>8100000</v>
      </c>
      <c r="X1176" s="563">
        <v>0</v>
      </c>
      <c r="Y1176" s="563">
        <v>0</v>
      </c>
      <c r="Z1176" s="563">
        <v>0</v>
      </c>
      <c r="AA1176" s="563">
        <v>0</v>
      </c>
      <c r="AB1176" s="563">
        <v>0</v>
      </c>
      <c r="AC1176" s="563">
        <v>0</v>
      </c>
      <c r="AD1176" s="563"/>
      <c r="AE1176" s="563">
        <v>8100000</v>
      </c>
      <c r="AF1176" s="564">
        <v>45387</v>
      </c>
      <c r="AG1176" s="564">
        <v>46482</v>
      </c>
      <c r="AH1176" s="563">
        <v>8100000</v>
      </c>
      <c r="AI1176" s="565">
        <f t="shared" si="37"/>
        <v>1.0986301369863014</v>
      </c>
      <c r="AJ1176" s="565">
        <v>3</v>
      </c>
      <c r="AK1176" s="566">
        <v>8.7499999999999994E-2</v>
      </c>
      <c r="AL1176" s="567">
        <f t="shared" si="38"/>
        <v>1.0986301369863014</v>
      </c>
      <c r="AM1176" s="567">
        <v>3</v>
      </c>
      <c r="AN1176" s="568">
        <v>8.7499999999999994E-2</v>
      </c>
      <c r="AO1176" s="562" t="s">
        <v>977</v>
      </c>
      <c r="AP1176" s="562" t="s">
        <v>978</v>
      </c>
    </row>
    <row r="1177" spans="1:42" s="562" customFormat="1" ht="12" x14ac:dyDescent="0.25">
      <c r="A1177" s="562" t="s">
        <v>2944</v>
      </c>
      <c r="B1177" s="562" t="s">
        <v>2945</v>
      </c>
      <c r="C1177" s="562">
        <v>1</v>
      </c>
      <c r="D1177" s="562" t="s">
        <v>30</v>
      </c>
      <c r="E1177" s="562" t="s">
        <v>958</v>
      </c>
      <c r="F1177" s="562" t="s">
        <v>959</v>
      </c>
      <c r="G1177" s="562" t="s">
        <v>973</v>
      </c>
      <c r="H1177" s="562" t="s">
        <v>974</v>
      </c>
      <c r="I1177" s="562" t="s">
        <v>975</v>
      </c>
      <c r="J1177" s="562" t="s">
        <v>4998</v>
      </c>
      <c r="K1177" s="562" t="s">
        <v>976</v>
      </c>
      <c r="L1177" s="562" t="s">
        <v>964</v>
      </c>
      <c r="M1177" s="562" t="s">
        <v>970</v>
      </c>
      <c r="N1177" s="562">
        <v>1</v>
      </c>
      <c r="O1177" s="562">
        <v>1</v>
      </c>
      <c r="P1177" s="562">
        <v>1</v>
      </c>
      <c r="Q1177" s="562">
        <v>1</v>
      </c>
      <c r="R1177" s="562">
        <v>1</v>
      </c>
      <c r="S1177" s="562">
        <v>1</v>
      </c>
      <c r="T1177" s="562">
        <v>0</v>
      </c>
      <c r="U1177" s="562">
        <v>0</v>
      </c>
      <c r="V1177" s="562">
        <v>0</v>
      </c>
      <c r="W1177" s="563">
        <v>8100000</v>
      </c>
      <c r="X1177" s="563">
        <v>0</v>
      </c>
      <c r="Y1177" s="563">
        <v>0</v>
      </c>
      <c r="Z1177" s="563">
        <v>0</v>
      </c>
      <c r="AA1177" s="563">
        <v>0</v>
      </c>
      <c r="AB1177" s="563">
        <v>0</v>
      </c>
      <c r="AC1177" s="563">
        <v>0</v>
      </c>
      <c r="AD1177" s="563"/>
      <c r="AE1177" s="563">
        <v>8100000</v>
      </c>
      <c r="AF1177" s="564">
        <v>45387</v>
      </c>
      <c r="AG1177" s="564">
        <v>46482</v>
      </c>
      <c r="AH1177" s="563">
        <v>8100000</v>
      </c>
      <c r="AI1177" s="565">
        <f t="shared" si="37"/>
        <v>1.0986301369863014</v>
      </c>
      <c r="AJ1177" s="565">
        <v>3</v>
      </c>
      <c r="AK1177" s="566">
        <v>8.7499999999999994E-2</v>
      </c>
      <c r="AL1177" s="567">
        <f t="shared" si="38"/>
        <v>1.0986301369863014</v>
      </c>
      <c r="AM1177" s="567">
        <v>3</v>
      </c>
      <c r="AN1177" s="568">
        <v>8.7499999999999994E-2</v>
      </c>
      <c r="AO1177" s="562" t="s">
        <v>977</v>
      </c>
      <c r="AP1177" s="562" t="s">
        <v>978</v>
      </c>
    </row>
    <row r="1178" spans="1:42" s="562" customFormat="1" ht="12" x14ac:dyDescent="0.25">
      <c r="A1178" s="562" t="s">
        <v>2946</v>
      </c>
      <c r="B1178" s="562" t="s">
        <v>2947</v>
      </c>
      <c r="C1178" s="562">
        <v>1</v>
      </c>
      <c r="D1178" s="562" t="s">
        <v>30</v>
      </c>
      <c r="E1178" s="562" t="s">
        <v>958</v>
      </c>
      <c r="F1178" s="562" t="s">
        <v>959</v>
      </c>
      <c r="G1178" s="562" t="s">
        <v>161</v>
      </c>
      <c r="H1178" s="562" t="s">
        <v>1660</v>
      </c>
      <c r="I1178" s="562" t="s">
        <v>962</v>
      </c>
      <c r="J1178" s="562" t="s">
        <v>1662</v>
      </c>
      <c r="K1178" s="562" t="s">
        <v>161</v>
      </c>
      <c r="L1178" s="562" t="s">
        <v>964</v>
      </c>
      <c r="M1178" s="562" t="s">
        <v>970</v>
      </c>
      <c r="N1178" s="562">
        <v>1</v>
      </c>
      <c r="O1178" s="562">
        <v>1</v>
      </c>
      <c r="P1178" s="562">
        <v>1</v>
      </c>
      <c r="Q1178" s="562">
        <v>0</v>
      </c>
      <c r="R1178" s="562">
        <v>1</v>
      </c>
      <c r="S1178" s="562">
        <v>1</v>
      </c>
      <c r="T1178" s="562">
        <v>1</v>
      </c>
      <c r="U1178" s="562">
        <v>0</v>
      </c>
      <c r="V1178" s="562">
        <v>0</v>
      </c>
      <c r="W1178" s="563">
        <v>7996194.6799999997</v>
      </c>
      <c r="X1178" s="563">
        <v>0</v>
      </c>
      <c r="Y1178" s="563">
        <v>0</v>
      </c>
      <c r="Z1178" s="563">
        <v>0</v>
      </c>
      <c r="AA1178" s="563">
        <v>0</v>
      </c>
      <c r="AB1178" s="563">
        <v>0</v>
      </c>
      <c r="AC1178" s="563">
        <v>0</v>
      </c>
      <c r="AD1178" s="563"/>
      <c r="AE1178" s="563">
        <v>7996194.6799999997</v>
      </c>
      <c r="AF1178" s="564">
        <v>45387</v>
      </c>
      <c r="AG1178" s="564">
        <v>46482</v>
      </c>
      <c r="AH1178" s="563">
        <v>7996194.6799999997</v>
      </c>
      <c r="AI1178" s="565">
        <f t="shared" si="37"/>
        <v>1.0986301369863014</v>
      </c>
      <c r="AJ1178" s="565">
        <v>3</v>
      </c>
      <c r="AK1178" s="566">
        <v>8.7499999999999994E-2</v>
      </c>
      <c r="AL1178" s="567">
        <f t="shared" si="38"/>
        <v>1.0986301369863014</v>
      </c>
      <c r="AM1178" s="567">
        <v>3</v>
      </c>
      <c r="AN1178" s="568">
        <v>8.7499999999999994E-2</v>
      </c>
      <c r="AO1178" s="562" t="s">
        <v>977</v>
      </c>
      <c r="AP1178" s="562" t="s">
        <v>978</v>
      </c>
    </row>
    <row r="1179" spans="1:42" s="562" customFormat="1" ht="12" x14ac:dyDescent="0.25">
      <c r="A1179" s="562" t="s">
        <v>2948</v>
      </c>
      <c r="B1179" s="562" t="s">
        <v>2949</v>
      </c>
      <c r="C1179" s="562">
        <v>1</v>
      </c>
      <c r="D1179" s="562" t="s">
        <v>30</v>
      </c>
      <c r="E1179" s="562" t="s">
        <v>958</v>
      </c>
      <c r="F1179" s="562" t="s">
        <v>959</v>
      </c>
      <c r="G1179" s="562" t="s">
        <v>973</v>
      </c>
      <c r="H1179" s="562" t="s">
        <v>974</v>
      </c>
      <c r="I1179" s="562" t="s">
        <v>975</v>
      </c>
      <c r="J1179" s="562" t="s">
        <v>4998</v>
      </c>
      <c r="K1179" s="562" t="s">
        <v>976</v>
      </c>
      <c r="L1179" s="562" t="s">
        <v>964</v>
      </c>
      <c r="M1179" s="562" t="s">
        <v>970</v>
      </c>
      <c r="N1179" s="562">
        <v>1</v>
      </c>
      <c r="O1179" s="562">
        <v>1</v>
      </c>
      <c r="P1179" s="562">
        <v>1</v>
      </c>
      <c r="Q1179" s="562">
        <v>1</v>
      </c>
      <c r="R1179" s="562">
        <v>1</v>
      </c>
      <c r="S1179" s="562">
        <v>1</v>
      </c>
      <c r="T1179" s="562">
        <v>0</v>
      </c>
      <c r="U1179" s="562">
        <v>0</v>
      </c>
      <c r="V1179" s="562">
        <v>0</v>
      </c>
      <c r="W1179" s="563">
        <v>2000000</v>
      </c>
      <c r="X1179" s="563">
        <v>0</v>
      </c>
      <c r="Y1179" s="563">
        <v>0</v>
      </c>
      <c r="Z1179" s="563">
        <v>0</v>
      </c>
      <c r="AA1179" s="563">
        <v>0</v>
      </c>
      <c r="AB1179" s="563">
        <v>0</v>
      </c>
      <c r="AC1179" s="563">
        <v>0</v>
      </c>
      <c r="AD1179" s="563"/>
      <c r="AE1179" s="563">
        <v>2000000</v>
      </c>
      <c r="AF1179" s="564">
        <v>45387</v>
      </c>
      <c r="AG1179" s="564">
        <v>46482</v>
      </c>
      <c r="AH1179" s="563">
        <v>2000000</v>
      </c>
      <c r="AI1179" s="565">
        <f t="shared" si="37"/>
        <v>1.0986301369863014</v>
      </c>
      <c r="AJ1179" s="565">
        <v>3</v>
      </c>
      <c r="AK1179" s="566">
        <v>8.7499999999999994E-2</v>
      </c>
      <c r="AL1179" s="567">
        <f t="shared" si="38"/>
        <v>1.0986301369863014</v>
      </c>
      <c r="AM1179" s="567">
        <v>3</v>
      </c>
      <c r="AN1179" s="568">
        <v>8.7499999999999994E-2</v>
      </c>
      <c r="AO1179" s="562" t="s">
        <v>977</v>
      </c>
      <c r="AP1179" s="562" t="s">
        <v>978</v>
      </c>
    </row>
    <row r="1180" spans="1:42" s="562" customFormat="1" ht="12" x14ac:dyDescent="0.25">
      <c r="A1180" s="562" t="s">
        <v>2950</v>
      </c>
      <c r="B1180" s="562" t="s">
        <v>2951</v>
      </c>
      <c r="C1180" s="562">
        <v>1</v>
      </c>
      <c r="D1180" s="562" t="s">
        <v>30</v>
      </c>
      <c r="E1180" s="562" t="s">
        <v>958</v>
      </c>
      <c r="F1180" s="562" t="s">
        <v>959</v>
      </c>
      <c r="G1180" s="562" t="s">
        <v>973</v>
      </c>
      <c r="H1180" s="562" t="s">
        <v>974</v>
      </c>
      <c r="I1180" s="562" t="s">
        <v>975</v>
      </c>
      <c r="J1180" s="562" t="s">
        <v>4998</v>
      </c>
      <c r="K1180" s="562" t="s">
        <v>976</v>
      </c>
      <c r="L1180" s="562" t="s">
        <v>964</v>
      </c>
      <c r="M1180" s="562" t="s">
        <v>970</v>
      </c>
      <c r="N1180" s="562">
        <v>1</v>
      </c>
      <c r="O1180" s="562">
        <v>1</v>
      </c>
      <c r="P1180" s="562">
        <v>1</v>
      </c>
      <c r="Q1180" s="562">
        <v>1</v>
      </c>
      <c r="R1180" s="562">
        <v>1</v>
      </c>
      <c r="S1180" s="562">
        <v>1</v>
      </c>
      <c r="T1180" s="562">
        <v>0</v>
      </c>
      <c r="U1180" s="562">
        <v>0</v>
      </c>
      <c r="V1180" s="562">
        <v>0</v>
      </c>
      <c r="W1180" s="563">
        <v>12000000</v>
      </c>
      <c r="X1180" s="563">
        <v>0</v>
      </c>
      <c r="Y1180" s="563">
        <v>0</v>
      </c>
      <c r="Z1180" s="563">
        <v>0</v>
      </c>
      <c r="AA1180" s="563">
        <v>0</v>
      </c>
      <c r="AB1180" s="563">
        <v>0</v>
      </c>
      <c r="AC1180" s="563">
        <v>0</v>
      </c>
      <c r="AD1180" s="563"/>
      <c r="AE1180" s="563">
        <v>12000000</v>
      </c>
      <c r="AF1180" s="564">
        <v>45387</v>
      </c>
      <c r="AG1180" s="564">
        <v>46482</v>
      </c>
      <c r="AH1180" s="563">
        <v>12000000</v>
      </c>
      <c r="AI1180" s="565">
        <f t="shared" si="37"/>
        <v>1.0986301369863014</v>
      </c>
      <c r="AJ1180" s="565">
        <v>3</v>
      </c>
      <c r="AK1180" s="566">
        <v>8.7499999999999994E-2</v>
      </c>
      <c r="AL1180" s="567">
        <f t="shared" si="38"/>
        <v>1.0986301369863014</v>
      </c>
      <c r="AM1180" s="567">
        <v>3</v>
      </c>
      <c r="AN1180" s="568">
        <v>8.7499999999999994E-2</v>
      </c>
      <c r="AO1180" s="562" t="s">
        <v>977</v>
      </c>
      <c r="AP1180" s="562" t="s">
        <v>978</v>
      </c>
    </row>
    <row r="1181" spans="1:42" s="562" customFormat="1" ht="12" x14ac:dyDescent="0.25">
      <c r="A1181" s="562" t="s">
        <v>2952</v>
      </c>
      <c r="B1181" s="562" t="s">
        <v>2953</v>
      </c>
      <c r="C1181" s="562">
        <v>1</v>
      </c>
      <c r="D1181" s="562" t="s">
        <v>30</v>
      </c>
      <c r="E1181" s="562" t="s">
        <v>958</v>
      </c>
      <c r="F1181" s="562" t="s">
        <v>959</v>
      </c>
      <c r="G1181" s="562" t="s">
        <v>1659</v>
      </c>
      <c r="H1181" s="562" t="s">
        <v>1660</v>
      </c>
      <c r="I1181" s="562" t="s">
        <v>1661</v>
      </c>
      <c r="J1181" s="562" t="s">
        <v>1662</v>
      </c>
      <c r="K1181" s="562" t="s">
        <v>1663</v>
      </c>
      <c r="L1181" s="562" t="s">
        <v>964</v>
      </c>
      <c r="M1181" s="562" t="s">
        <v>970</v>
      </c>
      <c r="N1181" s="562">
        <v>1</v>
      </c>
      <c r="O1181" s="562">
        <v>1</v>
      </c>
      <c r="P1181" s="562">
        <v>1</v>
      </c>
      <c r="Q1181" s="562">
        <v>0</v>
      </c>
      <c r="R1181" s="562">
        <v>0</v>
      </c>
      <c r="S1181" s="562">
        <v>1</v>
      </c>
      <c r="T1181" s="562">
        <v>1</v>
      </c>
      <c r="U1181" s="562">
        <v>1</v>
      </c>
      <c r="V1181" s="562">
        <v>0</v>
      </c>
      <c r="W1181" s="563">
        <v>100000000</v>
      </c>
      <c r="X1181" s="563">
        <v>0</v>
      </c>
      <c r="Y1181" s="563">
        <v>0</v>
      </c>
      <c r="Z1181" s="563">
        <v>0</v>
      </c>
      <c r="AA1181" s="563">
        <v>0</v>
      </c>
      <c r="AB1181" s="563">
        <v>0</v>
      </c>
      <c r="AC1181" s="563">
        <v>0</v>
      </c>
      <c r="AD1181" s="563"/>
      <c r="AE1181" s="563">
        <v>100000000</v>
      </c>
      <c r="AF1181" s="564">
        <v>45565</v>
      </c>
      <c r="AG1181" s="564">
        <v>48121</v>
      </c>
      <c r="AH1181" s="563">
        <v>100000000</v>
      </c>
      <c r="AI1181" s="565">
        <f t="shared" si="37"/>
        <v>5.5890410958904111</v>
      </c>
      <c r="AJ1181" s="565">
        <v>7.0027397260274</v>
      </c>
      <c r="AK1181" s="566">
        <v>9.5000000000000001E-2</v>
      </c>
      <c r="AL1181" s="567">
        <f t="shared" si="38"/>
        <v>5.5890410958904111</v>
      </c>
      <c r="AM1181" s="567">
        <v>7.0027397260274</v>
      </c>
      <c r="AN1181" s="568">
        <v>9.5000000000000001E-2</v>
      </c>
      <c r="AO1181" s="562" t="s">
        <v>977</v>
      </c>
      <c r="AP1181" s="562" t="s">
        <v>978</v>
      </c>
    </row>
    <row r="1182" spans="1:42" s="562" customFormat="1" ht="12" x14ac:dyDescent="0.25">
      <c r="A1182" s="562" t="s">
        <v>2954</v>
      </c>
      <c r="B1182" s="562" t="s">
        <v>2955</v>
      </c>
      <c r="C1182" s="562">
        <v>2</v>
      </c>
      <c r="D1182" s="562" t="s">
        <v>30</v>
      </c>
      <c r="E1182" s="562" t="s">
        <v>958</v>
      </c>
      <c r="F1182" s="562" t="s">
        <v>959</v>
      </c>
      <c r="G1182" s="562" t="s">
        <v>1207</v>
      </c>
      <c r="H1182" s="562" t="s">
        <v>974</v>
      </c>
      <c r="I1182" s="562" t="s">
        <v>1208</v>
      </c>
      <c r="J1182" s="562" t="s">
        <v>4998</v>
      </c>
      <c r="K1182" s="562" t="s">
        <v>1209</v>
      </c>
      <c r="L1182" s="562" t="s">
        <v>964</v>
      </c>
      <c r="M1182" s="562" t="s">
        <v>970</v>
      </c>
      <c r="N1182" s="562">
        <v>1</v>
      </c>
      <c r="O1182" s="562">
        <v>1</v>
      </c>
      <c r="P1182" s="562">
        <v>1</v>
      </c>
      <c r="Q1182" s="562">
        <v>1</v>
      </c>
      <c r="R1182" s="562">
        <v>1</v>
      </c>
      <c r="S1182" s="562">
        <v>1</v>
      </c>
      <c r="T1182" s="562">
        <v>0</v>
      </c>
      <c r="U1182" s="562">
        <v>0</v>
      </c>
      <c r="V1182" s="562">
        <v>0</v>
      </c>
      <c r="W1182" s="563">
        <v>147057.5</v>
      </c>
      <c r="X1182" s="563">
        <v>0</v>
      </c>
      <c r="Y1182" s="563">
        <v>0</v>
      </c>
      <c r="Z1182" s="563">
        <v>468.13</v>
      </c>
      <c r="AA1182" s="563">
        <v>0</v>
      </c>
      <c r="AB1182" s="563">
        <v>0</v>
      </c>
      <c r="AC1182" s="563">
        <v>0</v>
      </c>
      <c r="AD1182" s="563"/>
      <c r="AE1182" s="563">
        <v>147057.5</v>
      </c>
      <c r="AF1182" s="564">
        <v>45601</v>
      </c>
      <c r="AG1182" s="564">
        <v>46331</v>
      </c>
      <c r="AH1182" s="563">
        <v>147057.5</v>
      </c>
      <c r="AI1182" s="565">
        <f t="shared" si="37"/>
        <v>0.68493150684931503</v>
      </c>
      <c r="AJ1182" s="565">
        <v>2</v>
      </c>
      <c r="AK1182" s="566">
        <v>3.8199999999999998E-2</v>
      </c>
      <c r="AL1182" s="567">
        <f t="shared" si="38"/>
        <v>0.68493150684931503</v>
      </c>
      <c r="AM1182" s="567">
        <v>2</v>
      </c>
      <c r="AN1182" s="568">
        <v>3.8199999999999998E-2</v>
      </c>
      <c r="AO1182" s="562" t="s">
        <v>977</v>
      </c>
      <c r="AP1182" s="562" t="s">
        <v>978</v>
      </c>
    </row>
    <row r="1183" spans="1:42" s="562" customFormat="1" ht="12" x14ac:dyDescent="0.25">
      <c r="A1183" s="562" t="s">
        <v>2956</v>
      </c>
      <c r="B1183" s="562" t="s">
        <v>2955</v>
      </c>
      <c r="C1183" s="562">
        <v>3</v>
      </c>
      <c r="D1183" s="562" t="s">
        <v>30</v>
      </c>
      <c r="E1183" s="562" t="s">
        <v>958</v>
      </c>
      <c r="F1183" s="562" t="s">
        <v>959</v>
      </c>
      <c r="G1183" s="562" t="s">
        <v>1207</v>
      </c>
      <c r="H1183" s="562" t="s">
        <v>974</v>
      </c>
      <c r="I1183" s="562" t="s">
        <v>1208</v>
      </c>
      <c r="J1183" s="562" t="s">
        <v>4998</v>
      </c>
      <c r="K1183" s="562" t="s">
        <v>1209</v>
      </c>
      <c r="L1183" s="562" t="s">
        <v>964</v>
      </c>
      <c r="M1183" s="562" t="s">
        <v>970</v>
      </c>
      <c r="N1183" s="562">
        <v>1</v>
      </c>
      <c r="O1183" s="562">
        <v>1</v>
      </c>
      <c r="P1183" s="562">
        <v>1</v>
      </c>
      <c r="Q1183" s="562">
        <v>1</v>
      </c>
      <c r="R1183" s="562">
        <v>1</v>
      </c>
      <c r="S1183" s="562">
        <v>1</v>
      </c>
      <c r="T1183" s="562">
        <v>0</v>
      </c>
      <c r="U1183" s="562">
        <v>0</v>
      </c>
      <c r="V1183" s="562">
        <v>0</v>
      </c>
      <c r="W1183" s="563">
        <v>53100</v>
      </c>
      <c r="X1183" s="563">
        <v>0</v>
      </c>
      <c r="Y1183" s="563">
        <v>0</v>
      </c>
      <c r="Z1183" s="563">
        <v>190.27</v>
      </c>
      <c r="AA1183" s="563">
        <v>0</v>
      </c>
      <c r="AB1183" s="563">
        <v>0</v>
      </c>
      <c r="AC1183" s="563">
        <v>0</v>
      </c>
      <c r="AD1183" s="563"/>
      <c r="AE1183" s="563">
        <v>53100</v>
      </c>
      <c r="AF1183" s="564">
        <v>45601</v>
      </c>
      <c r="AG1183" s="564">
        <v>46696</v>
      </c>
      <c r="AH1183" s="563">
        <v>53100</v>
      </c>
      <c r="AI1183" s="565">
        <f t="shared" si="37"/>
        <v>1.6849315068493151</v>
      </c>
      <c r="AJ1183" s="565">
        <v>3</v>
      </c>
      <c r="AK1183" s="566">
        <v>4.2999999999999997E-2</v>
      </c>
      <c r="AL1183" s="567">
        <f t="shared" si="38"/>
        <v>1.6849315068493151</v>
      </c>
      <c r="AM1183" s="567">
        <v>3</v>
      </c>
      <c r="AN1183" s="568">
        <v>4.2999999999999997E-2</v>
      </c>
      <c r="AO1183" s="562" t="s">
        <v>977</v>
      </c>
      <c r="AP1183" s="562" t="s">
        <v>978</v>
      </c>
    </row>
    <row r="1184" spans="1:42" s="562" customFormat="1" ht="12" x14ac:dyDescent="0.25">
      <c r="A1184" s="562" t="s">
        <v>2957</v>
      </c>
      <c r="B1184" s="562" t="s">
        <v>2955</v>
      </c>
      <c r="C1184" s="562">
        <v>4</v>
      </c>
      <c r="D1184" s="562" t="s">
        <v>30</v>
      </c>
      <c r="E1184" s="562" t="s">
        <v>958</v>
      </c>
      <c r="F1184" s="562" t="s">
        <v>959</v>
      </c>
      <c r="G1184" s="562" t="s">
        <v>1207</v>
      </c>
      <c r="H1184" s="562" t="s">
        <v>974</v>
      </c>
      <c r="I1184" s="562" t="s">
        <v>1208</v>
      </c>
      <c r="J1184" s="562" t="s">
        <v>4998</v>
      </c>
      <c r="K1184" s="562" t="s">
        <v>1209</v>
      </c>
      <c r="L1184" s="562" t="s">
        <v>964</v>
      </c>
      <c r="M1184" s="562" t="s">
        <v>970</v>
      </c>
      <c r="N1184" s="562">
        <v>1</v>
      </c>
      <c r="O1184" s="562">
        <v>1</v>
      </c>
      <c r="P1184" s="562">
        <v>1</v>
      </c>
      <c r="Q1184" s="562">
        <v>1</v>
      </c>
      <c r="R1184" s="562">
        <v>1</v>
      </c>
      <c r="S1184" s="562">
        <v>1</v>
      </c>
      <c r="T1184" s="562">
        <v>0</v>
      </c>
      <c r="U1184" s="562">
        <v>0</v>
      </c>
      <c r="V1184" s="562">
        <v>0</v>
      </c>
      <c r="W1184" s="563">
        <v>3161957.5</v>
      </c>
      <c r="X1184" s="563">
        <v>0</v>
      </c>
      <c r="Y1184" s="563">
        <v>0</v>
      </c>
      <c r="Z1184" s="563">
        <v>12410.68</v>
      </c>
      <c r="AA1184" s="563">
        <v>0</v>
      </c>
      <c r="AB1184" s="563">
        <v>0</v>
      </c>
      <c r="AC1184" s="563">
        <v>0</v>
      </c>
      <c r="AD1184" s="563"/>
      <c r="AE1184" s="563">
        <v>3161957.5</v>
      </c>
      <c r="AF1184" s="564">
        <v>45601</v>
      </c>
      <c r="AG1184" s="564">
        <v>47062</v>
      </c>
      <c r="AH1184" s="563">
        <v>3161957.5</v>
      </c>
      <c r="AI1184" s="565">
        <f t="shared" si="37"/>
        <v>2.6876712328767125</v>
      </c>
      <c r="AJ1184" s="565">
        <v>4.0027397260274</v>
      </c>
      <c r="AK1184" s="566">
        <v>4.7100000000000003E-2</v>
      </c>
      <c r="AL1184" s="567">
        <f t="shared" si="38"/>
        <v>2.6876712328767125</v>
      </c>
      <c r="AM1184" s="567">
        <v>4.0027397260274</v>
      </c>
      <c r="AN1184" s="568">
        <v>4.7100000000000003E-2</v>
      </c>
      <c r="AO1184" s="562" t="s">
        <v>977</v>
      </c>
      <c r="AP1184" s="562" t="s">
        <v>978</v>
      </c>
    </row>
    <row r="1185" spans="1:42" s="562" customFormat="1" ht="12" x14ac:dyDescent="0.25">
      <c r="A1185" s="562" t="s">
        <v>2958</v>
      </c>
      <c r="B1185" s="562" t="s">
        <v>2955</v>
      </c>
      <c r="C1185" s="562">
        <v>5</v>
      </c>
      <c r="D1185" s="562" t="s">
        <v>30</v>
      </c>
      <c r="E1185" s="562" t="s">
        <v>958</v>
      </c>
      <c r="F1185" s="562" t="s">
        <v>959</v>
      </c>
      <c r="G1185" s="562" t="s">
        <v>1207</v>
      </c>
      <c r="H1185" s="562" t="s">
        <v>974</v>
      </c>
      <c r="I1185" s="562" t="s">
        <v>1208</v>
      </c>
      <c r="J1185" s="562" t="s">
        <v>4998</v>
      </c>
      <c r="K1185" s="562" t="s">
        <v>1209</v>
      </c>
      <c r="L1185" s="562" t="s">
        <v>964</v>
      </c>
      <c r="M1185" s="562" t="s">
        <v>970</v>
      </c>
      <c r="N1185" s="562">
        <v>1</v>
      </c>
      <c r="O1185" s="562">
        <v>1</v>
      </c>
      <c r="P1185" s="562">
        <v>1</v>
      </c>
      <c r="Q1185" s="562">
        <v>1</v>
      </c>
      <c r="R1185" s="562">
        <v>1</v>
      </c>
      <c r="S1185" s="562">
        <v>1</v>
      </c>
      <c r="T1185" s="562">
        <v>0</v>
      </c>
      <c r="U1185" s="562">
        <v>0</v>
      </c>
      <c r="V1185" s="562">
        <v>0</v>
      </c>
      <c r="W1185" s="563">
        <v>21237640</v>
      </c>
      <c r="X1185" s="563">
        <v>0</v>
      </c>
      <c r="Y1185" s="563">
        <v>0</v>
      </c>
      <c r="Z1185" s="563">
        <v>89729.03</v>
      </c>
      <c r="AA1185" s="563">
        <v>0</v>
      </c>
      <c r="AB1185" s="563">
        <v>0</v>
      </c>
      <c r="AC1185" s="563">
        <v>0</v>
      </c>
      <c r="AD1185" s="563"/>
      <c r="AE1185" s="563">
        <v>21237640</v>
      </c>
      <c r="AF1185" s="564">
        <v>45601</v>
      </c>
      <c r="AG1185" s="564">
        <v>47427</v>
      </c>
      <c r="AH1185" s="563">
        <v>21237640</v>
      </c>
      <c r="AI1185" s="565">
        <f t="shared" si="37"/>
        <v>3.6876712328767125</v>
      </c>
      <c r="AJ1185" s="565">
        <v>5.0027397260274</v>
      </c>
      <c r="AK1185" s="566">
        <v>5.0700000000000002E-2</v>
      </c>
      <c r="AL1185" s="567">
        <f t="shared" si="38"/>
        <v>3.6876712328767125</v>
      </c>
      <c r="AM1185" s="567">
        <v>5.0027397260274</v>
      </c>
      <c r="AN1185" s="568">
        <v>5.0700000000000002E-2</v>
      </c>
      <c r="AO1185" s="562" t="s">
        <v>977</v>
      </c>
      <c r="AP1185" s="562" t="s">
        <v>978</v>
      </c>
    </row>
    <row r="1186" spans="1:42" s="562" customFormat="1" ht="12" x14ac:dyDescent="0.25">
      <c r="A1186" s="562" t="s">
        <v>2959</v>
      </c>
      <c r="B1186" s="562" t="s">
        <v>2960</v>
      </c>
      <c r="C1186" s="562">
        <v>1</v>
      </c>
      <c r="D1186" s="562" t="s">
        <v>30</v>
      </c>
      <c r="E1186" s="562" t="s">
        <v>958</v>
      </c>
      <c r="F1186" s="562" t="s">
        <v>959</v>
      </c>
      <c r="G1186" s="562" t="s">
        <v>973</v>
      </c>
      <c r="H1186" s="562" t="s">
        <v>974</v>
      </c>
      <c r="I1186" s="562" t="s">
        <v>975</v>
      </c>
      <c r="J1186" s="562" t="s">
        <v>4998</v>
      </c>
      <c r="K1186" s="562" t="s">
        <v>976</v>
      </c>
      <c r="L1186" s="562" t="s">
        <v>964</v>
      </c>
      <c r="M1186" s="562" t="s">
        <v>970</v>
      </c>
      <c r="N1186" s="562">
        <v>1</v>
      </c>
      <c r="O1186" s="562">
        <v>1</v>
      </c>
      <c r="P1186" s="562">
        <v>1</v>
      </c>
      <c r="Q1186" s="562">
        <v>1</v>
      </c>
      <c r="R1186" s="562">
        <v>1</v>
      </c>
      <c r="S1186" s="562">
        <v>1</v>
      </c>
      <c r="T1186" s="562">
        <v>0</v>
      </c>
      <c r="U1186" s="562">
        <v>0</v>
      </c>
      <c r="V1186" s="562">
        <v>0</v>
      </c>
      <c r="W1186" s="563">
        <v>592470.07999999996</v>
      </c>
      <c r="X1186" s="563">
        <v>0</v>
      </c>
      <c r="Y1186" s="563">
        <v>0</v>
      </c>
      <c r="Z1186" s="563">
        <v>0</v>
      </c>
      <c r="AA1186" s="563">
        <v>0</v>
      </c>
      <c r="AB1186" s="563">
        <v>0</v>
      </c>
      <c r="AC1186" s="563">
        <v>0</v>
      </c>
      <c r="AD1186" s="563"/>
      <c r="AE1186" s="563">
        <v>592470.07999999996</v>
      </c>
      <c r="AF1186" s="564">
        <v>45603</v>
      </c>
      <c r="AG1186" s="564">
        <v>46698</v>
      </c>
      <c r="AH1186" s="563">
        <v>592470.07999999996</v>
      </c>
      <c r="AI1186" s="565">
        <f t="shared" si="37"/>
        <v>1.6904109589041096</v>
      </c>
      <c r="AJ1186" s="565">
        <v>3</v>
      </c>
      <c r="AK1186" s="566">
        <v>8.7499999999999994E-2</v>
      </c>
      <c r="AL1186" s="567">
        <f t="shared" si="38"/>
        <v>1.6904109589041096</v>
      </c>
      <c r="AM1186" s="567">
        <v>3</v>
      </c>
      <c r="AN1186" s="568">
        <v>8.7499999999999994E-2</v>
      </c>
      <c r="AO1186" s="562" t="s">
        <v>977</v>
      </c>
      <c r="AP1186" s="562" t="s">
        <v>978</v>
      </c>
    </row>
    <row r="1187" spans="1:42" s="562" customFormat="1" ht="12" x14ac:dyDescent="0.25">
      <c r="A1187" s="562" t="s">
        <v>2961</v>
      </c>
      <c r="B1187" s="562" t="s">
        <v>2962</v>
      </c>
      <c r="C1187" s="562">
        <v>1</v>
      </c>
      <c r="D1187" s="562" t="s">
        <v>30</v>
      </c>
      <c r="E1187" s="562" t="s">
        <v>958</v>
      </c>
      <c r="F1187" s="562" t="s">
        <v>959</v>
      </c>
      <c r="G1187" s="562" t="s">
        <v>973</v>
      </c>
      <c r="H1187" s="562" t="s">
        <v>974</v>
      </c>
      <c r="I1187" s="562" t="s">
        <v>975</v>
      </c>
      <c r="J1187" s="562" t="s">
        <v>4998</v>
      </c>
      <c r="K1187" s="562" t="s">
        <v>976</v>
      </c>
      <c r="L1187" s="562" t="s">
        <v>964</v>
      </c>
      <c r="M1187" s="562" t="s">
        <v>970</v>
      </c>
      <c r="N1187" s="562">
        <v>1</v>
      </c>
      <c r="O1187" s="562">
        <v>1</v>
      </c>
      <c r="P1187" s="562">
        <v>1</v>
      </c>
      <c r="Q1187" s="562">
        <v>1</v>
      </c>
      <c r="R1187" s="562">
        <v>1</v>
      </c>
      <c r="S1187" s="562">
        <v>1</v>
      </c>
      <c r="T1187" s="562">
        <v>0</v>
      </c>
      <c r="U1187" s="562">
        <v>0</v>
      </c>
      <c r="V1187" s="562">
        <v>0</v>
      </c>
      <c r="W1187" s="563">
        <v>2000000</v>
      </c>
      <c r="X1187" s="563">
        <v>0</v>
      </c>
      <c r="Y1187" s="563">
        <v>0</v>
      </c>
      <c r="Z1187" s="563">
        <v>0</v>
      </c>
      <c r="AA1187" s="563">
        <v>0</v>
      </c>
      <c r="AB1187" s="563">
        <v>0</v>
      </c>
      <c r="AC1187" s="563">
        <v>0</v>
      </c>
      <c r="AD1187" s="563"/>
      <c r="AE1187" s="563">
        <v>2000000</v>
      </c>
      <c r="AF1187" s="564">
        <v>45387</v>
      </c>
      <c r="AG1187" s="564">
        <v>46482</v>
      </c>
      <c r="AH1187" s="563">
        <v>2000000</v>
      </c>
      <c r="AI1187" s="565">
        <f t="shared" si="37"/>
        <v>1.0986301369863014</v>
      </c>
      <c r="AJ1187" s="565">
        <v>3</v>
      </c>
      <c r="AK1187" s="566">
        <v>8.7499999999999994E-2</v>
      </c>
      <c r="AL1187" s="567">
        <f t="shared" si="38"/>
        <v>1.0986301369863014</v>
      </c>
      <c r="AM1187" s="567">
        <v>3</v>
      </c>
      <c r="AN1187" s="568">
        <v>8.7499999999999994E-2</v>
      </c>
      <c r="AO1187" s="562" t="s">
        <v>977</v>
      </c>
      <c r="AP1187" s="562" t="s">
        <v>978</v>
      </c>
    </row>
    <row r="1188" spans="1:42" s="562" customFormat="1" ht="12" x14ac:dyDescent="0.25">
      <c r="A1188" s="562" t="s">
        <v>2963</v>
      </c>
      <c r="B1188" s="562" t="s">
        <v>2964</v>
      </c>
      <c r="C1188" s="562">
        <v>1</v>
      </c>
      <c r="D1188" s="562" t="s">
        <v>30</v>
      </c>
      <c r="E1188" s="562" t="s">
        <v>958</v>
      </c>
      <c r="F1188" s="562" t="s">
        <v>959</v>
      </c>
      <c r="G1188" s="562" t="s">
        <v>973</v>
      </c>
      <c r="H1188" s="562" t="s">
        <v>974</v>
      </c>
      <c r="I1188" s="562" t="s">
        <v>975</v>
      </c>
      <c r="J1188" s="562" t="s">
        <v>4998</v>
      </c>
      <c r="K1188" s="562" t="s">
        <v>976</v>
      </c>
      <c r="L1188" s="562" t="s">
        <v>964</v>
      </c>
      <c r="M1188" s="562" t="s">
        <v>970</v>
      </c>
      <c r="N1188" s="562">
        <v>1</v>
      </c>
      <c r="O1188" s="562">
        <v>1</v>
      </c>
      <c r="P1188" s="562">
        <v>1</v>
      </c>
      <c r="Q1188" s="562">
        <v>1</v>
      </c>
      <c r="R1188" s="562">
        <v>1</v>
      </c>
      <c r="S1188" s="562">
        <v>1</v>
      </c>
      <c r="T1188" s="562">
        <v>0</v>
      </c>
      <c r="U1188" s="562">
        <v>0</v>
      </c>
      <c r="V1188" s="562">
        <v>0</v>
      </c>
      <c r="W1188" s="563">
        <v>4000000</v>
      </c>
      <c r="X1188" s="563">
        <v>0</v>
      </c>
      <c r="Y1188" s="563">
        <v>0</v>
      </c>
      <c r="Z1188" s="563">
        <v>0</v>
      </c>
      <c r="AA1188" s="563">
        <v>0</v>
      </c>
      <c r="AB1188" s="563">
        <v>0</v>
      </c>
      <c r="AC1188" s="563">
        <v>0</v>
      </c>
      <c r="AD1188" s="563"/>
      <c r="AE1188" s="563">
        <v>4000000</v>
      </c>
      <c r="AF1188" s="564">
        <v>45387</v>
      </c>
      <c r="AG1188" s="564">
        <v>46482</v>
      </c>
      <c r="AH1188" s="563">
        <v>4000000</v>
      </c>
      <c r="AI1188" s="565">
        <f t="shared" si="37"/>
        <v>1.0986301369863014</v>
      </c>
      <c r="AJ1188" s="565">
        <v>3</v>
      </c>
      <c r="AK1188" s="566">
        <v>8.7499999999999994E-2</v>
      </c>
      <c r="AL1188" s="567">
        <f t="shared" si="38"/>
        <v>1.0986301369863014</v>
      </c>
      <c r="AM1188" s="567">
        <v>3</v>
      </c>
      <c r="AN1188" s="568">
        <v>8.7499999999999994E-2</v>
      </c>
      <c r="AO1188" s="562" t="s">
        <v>977</v>
      </c>
      <c r="AP1188" s="562" t="s">
        <v>978</v>
      </c>
    </row>
    <row r="1189" spans="1:42" s="562" customFormat="1" ht="12" x14ac:dyDescent="0.25">
      <c r="A1189" s="562" t="s">
        <v>2965</v>
      </c>
      <c r="B1189" s="562" t="s">
        <v>2966</v>
      </c>
      <c r="C1189" s="562">
        <v>2</v>
      </c>
      <c r="D1189" s="562" t="s">
        <v>30</v>
      </c>
      <c r="E1189" s="562" t="s">
        <v>958</v>
      </c>
      <c r="F1189" s="562" t="s">
        <v>959</v>
      </c>
      <c r="G1189" s="562" t="s">
        <v>1207</v>
      </c>
      <c r="H1189" s="562" t="s">
        <v>974</v>
      </c>
      <c r="I1189" s="562" t="s">
        <v>1208</v>
      </c>
      <c r="J1189" s="562" t="s">
        <v>4998</v>
      </c>
      <c r="K1189" s="562" t="s">
        <v>1209</v>
      </c>
      <c r="L1189" s="562" t="s">
        <v>964</v>
      </c>
      <c r="M1189" s="562" t="s">
        <v>970</v>
      </c>
      <c r="N1189" s="562">
        <v>1</v>
      </c>
      <c r="O1189" s="562">
        <v>1</v>
      </c>
      <c r="P1189" s="562">
        <v>1</v>
      </c>
      <c r="Q1189" s="562">
        <v>1</v>
      </c>
      <c r="R1189" s="562">
        <v>1</v>
      </c>
      <c r="S1189" s="562">
        <v>1</v>
      </c>
      <c r="T1189" s="562">
        <v>0</v>
      </c>
      <c r="U1189" s="562">
        <v>0</v>
      </c>
      <c r="V1189" s="562">
        <v>0</v>
      </c>
      <c r="W1189" s="563">
        <v>47937.5</v>
      </c>
      <c r="X1189" s="563">
        <v>0</v>
      </c>
      <c r="Y1189" s="563">
        <v>0</v>
      </c>
      <c r="Z1189" s="563">
        <v>152.6</v>
      </c>
      <c r="AA1189" s="563">
        <v>0</v>
      </c>
      <c r="AB1189" s="563">
        <v>0</v>
      </c>
      <c r="AC1189" s="563">
        <v>0</v>
      </c>
      <c r="AD1189" s="563"/>
      <c r="AE1189" s="563">
        <v>47937.5</v>
      </c>
      <c r="AF1189" s="564">
        <v>45614</v>
      </c>
      <c r="AG1189" s="564">
        <v>46344</v>
      </c>
      <c r="AH1189" s="563">
        <v>47937.5</v>
      </c>
      <c r="AI1189" s="565">
        <f t="shared" si="37"/>
        <v>0.72054794520547949</v>
      </c>
      <c r="AJ1189" s="565">
        <v>2</v>
      </c>
      <c r="AK1189" s="566">
        <v>3.8199999999999998E-2</v>
      </c>
      <c r="AL1189" s="567">
        <f t="shared" si="38"/>
        <v>0.72054794520547949</v>
      </c>
      <c r="AM1189" s="567">
        <v>2</v>
      </c>
      <c r="AN1189" s="568">
        <v>3.8199999999999998E-2</v>
      </c>
      <c r="AO1189" s="562" t="s">
        <v>977</v>
      </c>
      <c r="AP1189" s="562" t="s">
        <v>978</v>
      </c>
    </row>
    <row r="1190" spans="1:42" s="562" customFormat="1" ht="12" x14ac:dyDescent="0.25">
      <c r="A1190" s="562" t="s">
        <v>2967</v>
      </c>
      <c r="B1190" s="562" t="s">
        <v>2966</v>
      </c>
      <c r="C1190" s="562">
        <v>3</v>
      </c>
      <c r="D1190" s="562" t="s">
        <v>30</v>
      </c>
      <c r="E1190" s="562" t="s">
        <v>958</v>
      </c>
      <c r="F1190" s="562" t="s">
        <v>959</v>
      </c>
      <c r="G1190" s="562" t="s">
        <v>1207</v>
      </c>
      <c r="H1190" s="562" t="s">
        <v>974</v>
      </c>
      <c r="I1190" s="562" t="s">
        <v>1208</v>
      </c>
      <c r="J1190" s="562" t="s">
        <v>4998</v>
      </c>
      <c r="K1190" s="562" t="s">
        <v>1209</v>
      </c>
      <c r="L1190" s="562" t="s">
        <v>964</v>
      </c>
      <c r="M1190" s="562" t="s">
        <v>970</v>
      </c>
      <c r="N1190" s="562">
        <v>1</v>
      </c>
      <c r="O1190" s="562">
        <v>1</v>
      </c>
      <c r="P1190" s="562">
        <v>1</v>
      </c>
      <c r="Q1190" s="562">
        <v>1</v>
      </c>
      <c r="R1190" s="562">
        <v>1</v>
      </c>
      <c r="S1190" s="562">
        <v>1</v>
      </c>
      <c r="T1190" s="562">
        <v>0</v>
      </c>
      <c r="U1190" s="562">
        <v>0</v>
      </c>
      <c r="V1190" s="562">
        <v>0</v>
      </c>
      <c r="W1190" s="563">
        <v>378190</v>
      </c>
      <c r="X1190" s="563">
        <v>0</v>
      </c>
      <c r="Y1190" s="563">
        <v>0</v>
      </c>
      <c r="Z1190" s="563">
        <v>1355.18</v>
      </c>
      <c r="AA1190" s="563">
        <v>0</v>
      </c>
      <c r="AB1190" s="563">
        <v>0</v>
      </c>
      <c r="AC1190" s="563">
        <v>0</v>
      </c>
      <c r="AD1190" s="563"/>
      <c r="AE1190" s="563">
        <v>378190</v>
      </c>
      <c r="AF1190" s="564">
        <v>45614</v>
      </c>
      <c r="AG1190" s="564">
        <v>46709</v>
      </c>
      <c r="AH1190" s="563">
        <v>378190</v>
      </c>
      <c r="AI1190" s="565">
        <f t="shared" si="37"/>
        <v>1.7205479452054795</v>
      </c>
      <c r="AJ1190" s="565">
        <v>3</v>
      </c>
      <c r="AK1190" s="566">
        <v>4.2999999999999997E-2</v>
      </c>
      <c r="AL1190" s="567">
        <f t="shared" si="38"/>
        <v>1.7205479452054795</v>
      </c>
      <c r="AM1190" s="567">
        <v>3</v>
      </c>
      <c r="AN1190" s="568">
        <v>4.2999999999999997E-2</v>
      </c>
      <c r="AO1190" s="562" t="s">
        <v>977</v>
      </c>
      <c r="AP1190" s="562" t="s">
        <v>978</v>
      </c>
    </row>
    <row r="1191" spans="1:42" s="562" customFormat="1" ht="12" x14ac:dyDescent="0.25">
      <c r="A1191" s="562" t="s">
        <v>2968</v>
      </c>
      <c r="B1191" s="562" t="s">
        <v>2966</v>
      </c>
      <c r="C1191" s="562">
        <v>4</v>
      </c>
      <c r="D1191" s="562" t="s">
        <v>30</v>
      </c>
      <c r="E1191" s="562" t="s">
        <v>958</v>
      </c>
      <c r="F1191" s="562" t="s">
        <v>959</v>
      </c>
      <c r="G1191" s="562" t="s">
        <v>1207</v>
      </c>
      <c r="H1191" s="562" t="s">
        <v>974</v>
      </c>
      <c r="I1191" s="562" t="s">
        <v>1208</v>
      </c>
      <c r="J1191" s="562" t="s">
        <v>4998</v>
      </c>
      <c r="K1191" s="562" t="s">
        <v>1209</v>
      </c>
      <c r="L1191" s="562" t="s">
        <v>964</v>
      </c>
      <c r="M1191" s="562" t="s">
        <v>970</v>
      </c>
      <c r="N1191" s="562">
        <v>1</v>
      </c>
      <c r="O1191" s="562">
        <v>1</v>
      </c>
      <c r="P1191" s="562">
        <v>1</v>
      </c>
      <c r="Q1191" s="562">
        <v>1</v>
      </c>
      <c r="R1191" s="562">
        <v>1</v>
      </c>
      <c r="S1191" s="562">
        <v>1</v>
      </c>
      <c r="T1191" s="562">
        <v>0</v>
      </c>
      <c r="U1191" s="562">
        <v>0</v>
      </c>
      <c r="V1191" s="562">
        <v>0</v>
      </c>
      <c r="W1191" s="563">
        <v>463150</v>
      </c>
      <c r="X1191" s="563">
        <v>0</v>
      </c>
      <c r="Y1191" s="563">
        <v>0</v>
      </c>
      <c r="Z1191" s="563">
        <v>1817.86</v>
      </c>
      <c r="AA1191" s="563">
        <v>0</v>
      </c>
      <c r="AB1191" s="563">
        <v>0</v>
      </c>
      <c r="AC1191" s="563">
        <v>0</v>
      </c>
      <c r="AD1191" s="563"/>
      <c r="AE1191" s="563">
        <v>463150</v>
      </c>
      <c r="AF1191" s="564">
        <v>45614</v>
      </c>
      <c r="AG1191" s="564">
        <v>47075</v>
      </c>
      <c r="AH1191" s="563">
        <v>463150</v>
      </c>
      <c r="AI1191" s="565">
        <f t="shared" si="37"/>
        <v>2.7232876712328768</v>
      </c>
      <c r="AJ1191" s="565">
        <v>4.0027397260274</v>
      </c>
      <c r="AK1191" s="566">
        <v>4.7100000000000003E-2</v>
      </c>
      <c r="AL1191" s="567">
        <f t="shared" si="38"/>
        <v>2.7232876712328768</v>
      </c>
      <c r="AM1191" s="567">
        <v>4.0027397260274</v>
      </c>
      <c r="AN1191" s="568">
        <v>4.7100000000000003E-2</v>
      </c>
      <c r="AO1191" s="562" t="s">
        <v>977</v>
      </c>
      <c r="AP1191" s="562" t="s">
        <v>978</v>
      </c>
    </row>
    <row r="1192" spans="1:42" s="562" customFormat="1" ht="12" x14ac:dyDescent="0.25">
      <c r="A1192" s="562" t="s">
        <v>2969</v>
      </c>
      <c r="B1192" s="562" t="s">
        <v>2966</v>
      </c>
      <c r="C1192" s="562">
        <v>5</v>
      </c>
      <c r="D1192" s="562" t="s">
        <v>30</v>
      </c>
      <c r="E1192" s="562" t="s">
        <v>958</v>
      </c>
      <c r="F1192" s="562" t="s">
        <v>959</v>
      </c>
      <c r="G1192" s="562" t="s">
        <v>1207</v>
      </c>
      <c r="H1192" s="562" t="s">
        <v>974</v>
      </c>
      <c r="I1192" s="562" t="s">
        <v>1208</v>
      </c>
      <c r="J1192" s="562" t="s">
        <v>4998</v>
      </c>
      <c r="K1192" s="562" t="s">
        <v>1209</v>
      </c>
      <c r="L1192" s="562" t="s">
        <v>964</v>
      </c>
      <c r="M1192" s="562" t="s">
        <v>970</v>
      </c>
      <c r="N1192" s="562">
        <v>1</v>
      </c>
      <c r="O1192" s="562">
        <v>1</v>
      </c>
      <c r="P1192" s="562">
        <v>1</v>
      </c>
      <c r="Q1192" s="562">
        <v>1</v>
      </c>
      <c r="R1192" s="562">
        <v>1</v>
      </c>
      <c r="S1192" s="562">
        <v>1</v>
      </c>
      <c r="T1192" s="562">
        <v>0</v>
      </c>
      <c r="U1192" s="562">
        <v>0</v>
      </c>
      <c r="V1192" s="562">
        <v>0</v>
      </c>
      <c r="W1192" s="563">
        <v>180835</v>
      </c>
      <c r="X1192" s="563">
        <v>0</v>
      </c>
      <c r="Y1192" s="563">
        <v>0</v>
      </c>
      <c r="Z1192" s="563">
        <v>764.03</v>
      </c>
      <c r="AA1192" s="563">
        <v>0</v>
      </c>
      <c r="AB1192" s="563">
        <v>0</v>
      </c>
      <c r="AC1192" s="563">
        <v>0</v>
      </c>
      <c r="AD1192" s="563"/>
      <c r="AE1192" s="563">
        <v>180835</v>
      </c>
      <c r="AF1192" s="564">
        <v>45614</v>
      </c>
      <c r="AG1192" s="564">
        <v>47440</v>
      </c>
      <c r="AH1192" s="563">
        <v>180835</v>
      </c>
      <c r="AI1192" s="565">
        <f t="shared" si="37"/>
        <v>3.7232876712328768</v>
      </c>
      <c r="AJ1192" s="565">
        <v>5.0027397260274</v>
      </c>
      <c r="AK1192" s="566">
        <v>5.0700000000000002E-2</v>
      </c>
      <c r="AL1192" s="567">
        <f t="shared" si="38"/>
        <v>3.7232876712328768</v>
      </c>
      <c r="AM1192" s="567">
        <v>5.0027397260274</v>
      </c>
      <c r="AN1192" s="568">
        <v>5.0700000000000002E-2</v>
      </c>
      <c r="AO1192" s="562" t="s">
        <v>977</v>
      </c>
      <c r="AP1192" s="562" t="s">
        <v>978</v>
      </c>
    </row>
    <row r="1193" spans="1:42" s="562" customFormat="1" ht="12" x14ac:dyDescent="0.25">
      <c r="A1193" s="562" t="s">
        <v>2970</v>
      </c>
      <c r="B1193" s="562" t="s">
        <v>2966</v>
      </c>
      <c r="C1193" s="562">
        <v>6</v>
      </c>
      <c r="D1193" s="562" t="s">
        <v>30</v>
      </c>
      <c r="E1193" s="562" t="s">
        <v>958</v>
      </c>
      <c r="F1193" s="562" t="s">
        <v>959</v>
      </c>
      <c r="G1193" s="562" t="s">
        <v>1207</v>
      </c>
      <c r="H1193" s="562" t="s">
        <v>974</v>
      </c>
      <c r="I1193" s="562" t="s">
        <v>1208</v>
      </c>
      <c r="J1193" s="562" t="s">
        <v>4998</v>
      </c>
      <c r="K1193" s="562" t="s">
        <v>1209</v>
      </c>
      <c r="L1193" s="562" t="s">
        <v>964</v>
      </c>
      <c r="M1193" s="562" t="s">
        <v>970</v>
      </c>
      <c r="N1193" s="562">
        <v>1</v>
      </c>
      <c r="O1193" s="562">
        <v>1</v>
      </c>
      <c r="P1193" s="562">
        <v>1</v>
      </c>
      <c r="Q1193" s="562">
        <v>1</v>
      </c>
      <c r="R1193" s="562">
        <v>1</v>
      </c>
      <c r="S1193" s="562">
        <v>1</v>
      </c>
      <c r="T1193" s="562">
        <v>0</v>
      </c>
      <c r="U1193" s="562">
        <v>0</v>
      </c>
      <c r="V1193" s="562">
        <v>0</v>
      </c>
      <c r="W1193" s="563">
        <v>426275</v>
      </c>
      <c r="X1193" s="563">
        <v>0</v>
      </c>
      <c r="Y1193" s="563">
        <v>0</v>
      </c>
      <c r="Z1193" s="563">
        <v>1904.03</v>
      </c>
      <c r="AA1193" s="563">
        <v>0</v>
      </c>
      <c r="AB1193" s="563">
        <v>0</v>
      </c>
      <c r="AC1193" s="563">
        <v>0</v>
      </c>
      <c r="AD1193" s="563"/>
      <c r="AE1193" s="563">
        <v>426275</v>
      </c>
      <c r="AF1193" s="564">
        <v>45614</v>
      </c>
      <c r="AG1193" s="564">
        <v>47805</v>
      </c>
      <c r="AH1193" s="563">
        <v>426275</v>
      </c>
      <c r="AI1193" s="565">
        <f t="shared" si="37"/>
        <v>4.7232876712328764</v>
      </c>
      <c r="AJ1193" s="565">
        <v>6.0027397260274</v>
      </c>
      <c r="AK1193" s="566">
        <v>5.3600000000000002E-2</v>
      </c>
      <c r="AL1193" s="567">
        <f t="shared" si="38"/>
        <v>4.7232876712328764</v>
      </c>
      <c r="AM1193" s="567">
        <v>6.0027397260274</v>
      </c>
      <c r="AN1193" s="568">
        <v>5.3600000000000002E-2</v>
      </c>
      <c r="AO1193" s="562" t="s">
        <v>977</v>
      </c>
      <c r="AP1193" s="562" t="s">
        <v>978</v>
      </c>
    </row>
    <row r="1194" spans="1:42" s="562" customFormat="1" ht="12" x14ac:dyDescent="0.25">
      <c r="A1194" s="562" t="s">
        <v>2971</v>
      </c>
      <c r="B1194" s="562" t="s">
        <v>2966</v>
      </c>
      <c r="C1194" s="562">
        <v>7</v>
      </c>
      <c r="D1194" s="562" t="s">
        <v>30</v>
      </c>
      <c r="E1194" s="562" t="s">
        <v>958</v>
      </c>
      <c r="F1194" s="562" t="s">
        <v>959</v>
      </c>
      <c r="G1194" s="562" t="s">
        <v>1207</v>
      </c>
      <c r="H1194" s="562" t="s">
        <v>974</v>
      </c>
      <c r="I1194" s="562" t="s">
        <v>1208</v>
      </c>
      <c r="J1194" s="562" t="s">
        <v>4998</v>
      </c>
      <c r="K1194" s="562" t="s">
        <v>1209</v>
      </c>
      <c r="L1194" s="562" t="s">
        <v>964</v>
      </c>
      <c r="M1194" s="562" t="s">
        <v>970</v>
      </c>
      <c r="N1194" s="562">
        <v>1</v>
      </c>
      <c r="O1194" s="562">
        <v>1</v>
      </c>
      <c r="P1194" s="562">
        <v>1</v>
      </c>
      <c r="Q1194" s="562">
        <v>1</v>
      </c>
      <c r="R1194" s="562">
        <v>1</v>
      </c>
      <c r="S1194" s="562">
        <v>1</v>
      </c>
      <c r="T1194" s="562">
        <v>0</v>
      </c>
      <c r="U1194" s="562">
        <v>0</v>
      </c>
      <c r="V1194" s="562">
        <v>0</v>
      </c>
      <c r="W1194" s="563">
        <v>619352.5</v>
      </c>
      <c r="X1194" s="563">
        <v>0</v>
      </c>
      <c r="Y1194" s="563">
        <v>0</v>
      </c>
      <c r="Z1194" s="563">
        <v>2910.96</v>
      </c>
      <c r="AA1194" s="563">
        <v>0</v>
      </c>
      <c r="AB1194" s="563">
        <v>0</v>
      </c>
      <c r="AC1194" s="563">
        <v>0</v>
      </c>
      <c r="AD1194" s="563"/>
      <c r="AE1194" s="563">
        <v>619352.5</v>
      </c>
      <c r="AF1194" s="564">
        <v>45614</v>
      </c>
      <c r="AG1194" s="564">
        <v>48170</v>
      </c>
      <c r="AH1194" s="563">
        <v>619352.5</v>
      </c>
      <c r="AI1194" s="565">
        <f t="shared" si="37"/>
        <v>5.7232876712328764</v>
      </c>
      <c r="AJ1194" s="565">
        <v>7.0027397260274</v>
      </c>
      <c r="AK1194" s="566">
        <v>5.6399999999999999E-2</v>
      </c>
      <c r="AL1194" s="567">
        <f t="shared" si="38"/>
        <v>5.7232876712328764</v>
      </c>
      <c r="AM1194" s="567">
        <v>7.0027397260274</v>
      </c>
      <c r="AN1194" s="568">
        <v>5.6399999999999999E-2</v>
      </c>
      <c r="AO1194" s="562" t="s">
        <v>977</v>
      </c>
      <c r="AP1194" s="562" t="s">
        <v>978</v>
      </c>
    </row>
    <row r="1195" spans="1:42" s="562" customFormat="1" ht="12" x14ac:dyDescent="0.25">
      <c r="A1195" s="562" t="s">
        <v>2972</v>
      </c>
      <c r="B1195" s="562" t="s">
        <v>2966</v>
      </c>
      <c r="C1195" s="562">
        <v>8</v>
      </c>
      <c r="D1195" s="562" t="s">
        <v>30</v>
      </c>
      <c r="E1195" s="562" t="s">
        <v>958</v>
      </c>
      <c r="F1195" s="562" t="s">
        <v>959</v>
      </c>
      <c r="G1195" s="562" t="s">
        <v>1207</v>
      </c>
      <c r="H1195" s="562" t="s">
        <v>974</v>
      </c>
      <c r="I1195" s="562" t="s">
        <v>1208</v>
      </c>
      <c r="J1195" s="562" t="s">
        <v>4998</v>
      </c>
      <c r="K1195" s="562" t="s">
        <v>1209</v>
      </c>
      <c r="L1195" s="562" t="s">
        <v>964</v>
      </c>
      <c r="M1195" s="562" t="s">
        <v>970</v>
      </c>
      <c r="N1195" s="562">
        <v>1</v>
      </c>
      <c r="O1195" s="562">
        <v>1</v>
      </c>
      <c r="P1195" s="562">
        <v>1</v>
      </c>
      <c r="Q1195" s="562">
        <v>1</v>
      </c>
      <c r="R1195" s="562">
        <v>1</v>
      </c>
      <c r="S1195" s="562">
        <v>1</v>
      </c>
      <c r="T1195" s="562">
        <v>0</v>
      </c>
      <c r="U1195" s="562">
        <v>0</v>
      </c>
      <c r="V1195" s="562">
        <v>0</v>
      </c>
      <c r="W1195" s="563">
        <v>637642.5</v>
      </c>
      <c r="X1195" s="563">
        <v>0</v>
      </c>
      <c r="Y1195" s="563">
        <v>0</v>
      </c>
      <c r="Z1195" s="563">
        <v>3151.02</v>
      </c>
      <c r="AA1195" s="563">
        <v>0</v>
      </c>
      <c r="AB1195" s="563">
        <v>0</v>
      </c>
      <c r="AC1195" s="563">
        <v>0</v>
      </c>
      <c r="AD1195" s="563"/>
      <c r="AE1195" s="563">
        <v>637642.5</v>
      </c>
      <c r="AF1195" s="564">
        <v>45614</v>
      </c>
      <c r="AG1195" s="564">
        <v>48536</v>
      </c>
      <c r="AH1195" s="563">
        <v>637642.5</v>
      </c>
      <c r="AI1195" s="565">
        <f t="shared" si="37"/>
        <v>6.7260273972602738</v>
      </c>
      <c r="AJ1195" s="565">
        <v>8.0054794520547894</v>
      </c>
      <c r="AK1195" s="566">
        <v>5.9299999999999999E-2</v>
      </c>
      <c r="AL1195" s="567">
        <f t="shared" si="38"/>
        <v>6.7260273972602738</v>
      </c>
      <c r="AM1195" s="567">
        <v>8.0054794520547894</v>
      </c>
      <c r="AN1195" s="568">
        <v>5.9299999999999999E-2</v>
      </c>
      <c r="AO1195" s="562" t="s">
        <v>977</v>
      </c>
      <c r="AP1195" s="562" t="s">
        <v>978</v>
      </c>
    </row>
    <row r="1196" spans="1:42" s="562" customFormat="1" ht="12" x14ac:dyDescent="0.25">
      <c r="A1196" s="562" t="s">
        <v>2973</v>
      </c>
      <c r="B1196" s="562" t="s">
        <v>2966</v>
      </c>
      <c r="C1196" s="562">
        <v>9</v>
      </c>
      <c r="D1196" s="562" t="s">
        <v>30</v>
      </c>
      <c r="E1196" s="562" t="s">
        <v>958</v>
      </c>
      <c r="F1196" s="562" t="s">
        <v>959</v>
      </c>
      <c r="G1196" s="562" t="s">
        <v>1207</v>
      </c>
      <c r="H1196" s="562" t="s">
        <v>974</v>
      </c>
      <c r="I1196" s="562" t="s">
        <v>1208</v>
      </c>
      <c r="J1196" s="562" t="s">
        <v>4998</v>
      </c>
      <c r="K1196" s="562" t="s">
        <v>1209</v>
      </c>
      <c r="L1196" s="562" t="s">
        <v>964</v>
      </c>
      <c r="M1196" s="562" t="s">
        <v>970</v>
      </c>
      <c r="N1196" s="562">
        <v>1</v>
      </c>
      <c r="O1196" s="562">
        <v>1</v>
      </c>
      <c r="P1196" s="562">
        <v>1</v>
      </c>
      <c r="Q1196" s="562">
        <v>1</v>
      </c>
      <c r="R1196" s="562">
        <v>1</v>
      </c>
      <c r="S1196" s="562">
        <v>1</v>
      </c>
      <c r="T1196" s="562">
        <v>0</v>
      </c>
      <c r="U1196" s="562">
        <v>0</v>
      </c>
      <c r="V1196" s="562">
        <v>0</v>
      </c>
      <c r="W1196" s="563">
        <v>4043417.5</v>
      </c>
      <c r="X1196" s="563">
        <v>0</v>
      </c>
      <c r="Y1196" s="563">
        <v>0</v>
      </c>
      <c r="Z1196" s="563">
        <v>20924.689999999999</v>
      </c>
      <c r="AA1196" s="563">
        <v>0</v>
      </c>
      <c r="AB1196" s="563">
        <v>0</v>
      </c>
      <c r="AC1196" s="563">
        <v>0</v>
      </c>
      <c r="AD1196" s="563"/>
      <c r="AE1196" s="563">
        <v>4043417.5</v>
      </c>
      <c r="AF1196" s="564">
        <v>45614</v>
      </c>
      <c r="AG1196" s="564">
        <v>48901</v>
      </c>
      <c r="AH1196" s="563">
        <v>4043417.5</v>
      </c>
      <c r="AI1196" s="565">
        <f t="shared" si="37"/>
        <v>7.7260273972602738</v>
      </c>
      <c r="AJ1196" s="565">
        <v>9.0054794520547894</v>
      </c>
      <c r="AK1196" s="566">
        <v>6.2100000000000002E-2</v>
      </c>
      <c r="AL1196" s="567">
        <f t="shared" si="38"/>
        <v>7.7260273972602738</v>
      </c>
      <c r="AM1196" s="567">
        <v>9.0054794520547894</v>
      </c>
      <c r="AN1196" s="568">
        <v>6.2100000000000002E-2</v>
      </c>
      <c r="AO1196" s="562" t="s">
        <v>977</v>
      </c>
      <c r="AP1196" s="562" t="s">
        <v>978</v>
      </c>
    </row>
    <row r="1197" spans="1:42" s="562" customFormat="1" ht="12" x14ac:dyDescent="0.25">
      <c r="A1197" s="562" t="s">
        <v>2974</v>
      </c>
      <c r="B1197" s="562" t="s">
        <v>2975</v>
      </c>
      <c r="C1197" s="562">
        <v>1</v>
      </c>
      <c r="D1197" s="562" t="s">
        <v>30</v>
      </c>
      <c r="E1197" s="562" t="s">
        <v>958</v>
      </c>
      <c r="F1197" s="562" t="s">
        <v>959</v>
      </c>
      <c r="G1197" s="562" t="s">
        <v>1659</v>
      </c>
      <c r="H1197" s="562" t="s">
        <v>1660</v>
      </c>
      <c r="I1197" s="562" t="s">
        <v>1661</v>
      </c>
      <c r="J1197" s="562" t="s">
        <v>1662</v>
      </c>
      <c r="K1197" s="562" t="s">
        <v>1663</v>
      </c>
      <c r="L1197" s="562" t="s">
        <v>964</v>
      </c>
      <c r="M1197" s="562" t="s">
        <v>970</v>
      </c>
      <c r="N1197" s="562">
        <v>1</v>
      </c>
      <c r="O1197" s="562">
        <v>1</v>
      </c>
      <c r="P1197" s="562">
        <v>1</v>
      </c>
      <c r="Q1197" s="562">
        <v>0</v>
      </c>
      <c r="R1197" s="562">
        <v>0</v>
      </c>
      <c r="S1197" s="562">
        <v>1</v>
      </c>
      <c r="T1197" s="562">
        <v>1</v>
      </c>
      <c r="U1197" s="562">
        <v>1</v>
      </c>
      <c r="V1197" s="562">
        <v>0</v>
      </c>
      <c r="W1197" s="563">
        <v>100000000</v>
      </c>
      <c r="X1197" s="563">
        <v>0</v>
      </c>
      <c r="Y1197" s="563">
        <v>0</v>
      </c>
      <c r="Z1197" s="563">
        <v>0</v>
      </c>
      <c r="AA1197" s="563">
        <v>0</v>
      </c>
      <c r="AB1197" s="563">
        <v>0</v>
      </c>
      <c r="AC1197" s="563">
        <v>0</v>
      </c>
      <c r="AD1197" s="563"/>
      <c r="AE1197" s="563">
        <v>100000000</v>
      </c>
      <c r="AF1197" s="564">
        <v>45565</v>
      </c>
      <c r="AG1197" s="564">
        <v>48121</v>
      </c>
      <c r="AH1197" s="563">
        <v>100000000</v>
      </c>
      <c r="AI1197" s="565">
        <f t="shared" si="37"/>
        <v>5.5890410958904111</v>
      </c>
      <c r="AJ1197" s="565">
        <v>7.0027397260274</v>
      </c>
      <c r="AK1197" s="566">
        <v>9.5000000000000001E-2</v>
      </c>
      <c r="AL1197" s="567">
        <f t="shared" si="38"/>
        <v>5.5890410958904111</v>
      </c>
      <c r="AM1197" s="567">
        <v>7.0027397260274</v>
      </c>
      <c r="AN1197" s="568">
        <v>9.5000000000000001E-2</v>
      </c>
      <c r="AO1197" s="562" t="s">
        <v>977</v>
      </c>
      <c r="AP1197" s="562" t="s">
        <v>978</v>
      </c>
    </row>
    <row r="1198" spans="1:42" s="562" customFormat="1" ht="12" x14ac:dyDescent="0.25">
      <c r="A1198" s="562" t="s">
        <v>2976</v>
      </c>
      <c r="B1198" s="562" t="s">
        <v>2977</v>
      </c>
      <c r="C1198" s="562">
        <v>1</v>
      </c>
      <c r="D1198" s="562" t="s">
        <v>30</v>
      </c>
      <c r="E1198" s="562" t="s">
        <v>958</v>
      </c>
      <c r="F1198" s="562" t="s">
        <v>959</v>
      </c>
      <c r="G1198" s="562" t="s">
        <v>1727</v>
      </c>
      <c r="H1198" s="562" t="s">
        <v>1660</v>
      </c>
      <c r="I1198" s="562" t="s">
        <v>1661</v>
      </c>
      <c r="J1198" s="562" t="s">
        <v>1662</v>
      </c>
      <c r="K1198" s="562" t="s">
        <v>2584</v>
      </c>
      <c r="L1198" s="562" t="s">
        <v>964</v>
      </c>
      <c r="M1198" s="562" t="s">
        <v>970</v>
      </c>
      <c r="N1198" s="562">
        <v>1</v>
      </c>
      <c r="O1198" s="562">
        <v>1</v>
      </c>
      <c r="P1198" s="562">
        <v>1</v>
      </c>
      <c r="Q1198" s="562">
        <v>0</v>
      </c>
      <c r="R1198" s="562">
        <v>0</v>
      </c>
      <c r="S1198" s="562">
        <v>1</v>
      </c>
      <c r="T1198" s="562">
        <v>1</v>
      </c>
      <c r="U1198" s="562">
        <v>1</v>
      </c>
      <c r="V1198" s="562">
        <v>0</v>
      </c>
      <c r="W1198" s="563">
        <v>7012962.8399999999</v>
      </c>
      <c r="X1198" s="563">
        <v>0</v>
      </c>
      <c r="Y1198" s="563">
        <v>0</v>
      </c>
      <c r="Z1198" s="563">
        <v>0</v>
      </c>
      <c r="AA1198" s="563">
        <v>0</v>
      </c>
      <c r="AB1198" s="563">
        <v>0</v>
      </c>
      <c r="AC1198" s="563">
        <v>0</v>
      </c>
      <c r="AD1198" s="563"/>
      <c r="AE1198" s="563">
        <v>7012962.8399999999</v>
      </c>
      <c r="AF1198" s="564">
        <v>45387</v>
      </c>
      <c r="AG1198" s="564">
        <v>46482</v>
      </c>
      <c r="AH1198" s="563">
        <v>7012962.8399999999</v>
      </c>
      <c r="AI1198" s="565">
        <f t="shared" si="37"/>
        <v>1.0986301369863014</v>
      </c>
      <c r="AJ1198" s="565">
        <v>3</v>
      </c>
      <c r="AK1198" s="566">
        <v>8.7499999999999994E-2</v>
      </c>
      <c r="AL1198" s="567">
        <f t="shared" si="38"/>
        <v>1.0986301369863014</v>
      </c>
      <c r="AM1198" s="567">
        <v>3</v>
      </c>
      <c r="AN1198" s="568">
        <v>8.7499999999999994E-2</v>
      </c>
      <c r="AO1198" s="562" t="s">
        <v>977</v>
      </c>
      <c r="AP1198" s="562" t="s">
        <v>978</v>
      </c>
    </row>
    <row r="1199" spans="1:42" s="562" customFormat="1" ht="12" x14ac:dyDescent="0.25">
      <c r="A1199" s="562" t="s">
        <v>2978</v>
      </c>
      <c r="B1199" s="562" t="s">
        <v>2979</v>
      </c>
      <c r="C1199" s="562">
        <v>1</v>
      </c>
      <c r="D1199" s="562" t="s">
        <v>30</v>
      </c>
      <c r="E1199" s="562" t="s">
        <v>958</v>
      </c>
      <c r="F1199" s="562" t="s">
        <v>959</v>
      </c>
      <c r="G1199" s="562" t="s">
        <v>973</v>
      </c>
      <c r="H1199" s="562" t="s">
        <v>974</v>
      </c>
      <c r="I1199" s="562" t="s">
        <v>975</v>
      </c>
      <c r="J1199" s="562" t="s">
        <v>4998</v>
      </c>
      <c r="K1199" s="562" t="s">
        <v>976</v>
      </c>
      <c r="L1199" s="562" t="s">
        <v>964</v>
      </c>
      <c r="M1199" s="562" t="s">
        <v>970</v>
      </c>
      <c r="N1199" s="562">
        <v>1</v>
      </c>
      <c r="O1199" s="562">
        <v>1</v>
      </c>
      <c r="P1199" s="562">
        <v>1</v>
      </c>
      <c r="Q1199" s="562">
        <v>1</v>
      </c>
      <c r="R1199" s="562">
        <v>1</v>
      </c>
      <c r="S1199" s="562">
        <v>1</v>
      </c>
      <c r="T1199" s="562">
        <v>0</v>
      </c>
      <c r="U1199" s="562">
        <v>0</v>
      </c>
      <c r="V1199" s="562">
        <v>0</v>
      </c>
      <c r="W1199" s="563">
        <v>1193601.22</v>
      </c>
      <c r="X1199" s="563">
        <v>0</v>
      </c>
      <c r="Y1199" s="563">
        <v>0</v>
      </c>
      <c r="Z1199" s="563">
        <v>0</v>
      </c>
      <c r="AA1199" s="563">
        <v>0</v>
      </c>
      <c r="AB1199" s="563">
        <v>0</v>
      </c>
      <c r="AC1199" s="563">
        <v>0</v>
      </c>
      <c r="AD1199" s="563"/>
      <c r="AE1199" s="563">
        <v>1193601.22</v>
      </c>
      <c r="AF1199" s="564">
        <v>45623</v>
      </c>
      <c r="AG1199" s="564">
        <v>46718</v>
      </c>
      <c r="AH1199" s="563">
        <v>1193601.22</v>
      </c>
      <c r="AI1199" s="565">
        <f t="shared" si="37"/>
        <v>1.7452054794520548</v>
      </c>
      <c r="AJ1199" s="565">
        <v>3</v>
      </c>
      <c r="AK1199" s="566">
        <v>8.7499999999999994E-2</v>
      </c>
      <c r="AL1199" s="567">
        <f t="shared" si="38"/>
        <v>1.7452054794520548</v>
      </c>
      <c r="AM1199" s="567">
        <v>3</v>
      </c>
      <c r="AN1199" s="568">
        <v>8.7499999999999994E-2</v>
      </c>
      <c r="AO1199" s="562" t="s">
        <v>977</v>
      </c>
      <c r="AP1199" s="562" t="s">
        <v>978</v>
      </c>
    </row>
    <row r="1200" spans="1:42" s="562" customFormat="1" ht="12" x14ac:dyDescent="0.25">
      <c r="A1200" s="562" t="s">
        <v>2980</v>
      </c>
      <c r="B1200" s="562" t="s">
        <v>2981</v>
      </c>
      <c r="C1200" s="562">
        <v>2</v>
      </c>
      <c r="D1200" s="562" t="s">
        <v>30</v>
      </c>
      <c r="E1200" s="562" t="s">
        <v>958</v>
      </c>
      <c r="F1200" s="562" t="s">
        <v>959</v>
      </c>
      <c r="G1200" s="562" t="s">
        <v>1207</v>
      </c>
      <c r="H1200" s="562" t="s">
        <v>974</v>
      </c>
      <c r="I1200" s="562" t="s">
        <v>1208</v>
      </c>
      <c r="J1200" s="562" t="s">
        <v>4998</v>
      </c>
      <c r="K1200" s="562" t="s">
        <v>1209</v>
      </c>
      <c r="L1200" s="562" t="s">
        <v>964</v>
      </c>
      <c r="M1200" s="562" t="s">
        <v>970</v>
      </c>
      <c r="N1200" s="562">
        <v>1</v>
      </c>
      <c r="O1200" s="562">
        <v>1</v>
      </c>
      <c r="P1200" s="562">
        <v>1</v>
      </c>
      <c r="Q1200" s="562">
        <v>1</v>
      </c>
      <c r="R1200" s="562">
        <v>1</v>
      </c>
      <c r="S1200" s="562">
        <v>1</v>
      </c>
      <c r="T1200" s="562">
        <v>0</v>
      </c>
      <c r="U1200" s="562">
        <v>0</v>
      </c>
      <c r="V1200" s="562">
        <v>0</v>
      </c>
      <c r="W1200" s="563">
        <v>298392.5</v>
      </c>
      <c r="X1200" s="563">
        <v>0</v>
      </c>
      <c r="Y1200" s="563">
        <v>0</v>
      </c>
      <c r="Z1200" s="563">
        <v>949.88</v>
      </c>
      <c r="AA1200" s="563">
        <v>0</v>
      </c>
      <c r="AB1200" s="563">
        <v>0</v>
      </c>
      <c r="AC1200" s="563">
        <v>0</v>
      </c>
      <c r="AD1200" s="563"/>
      <c r="AE1200" s="563">
        <v>298392.5</v>
      </c>
      <c r="AF1200" s="564">
        <v>45628</v>
      </c>
      <c r="AG1200" s="564">
        <v>46358</v>
      </c>
      <c r="AH1200" s="563">
        <v>298392.5</v>
      </c>
      <c r="AI1200" s="565">
        <f t="shared" si="37"/>
        <v>0.75890410958904109</v>
      </c>
      <c r="AJ1200" s="565">
        <v>2</v>
      </c>
      <c r="AK1200" s="566">
        <v>3.8199999999999998E-2</v>
      </c>
      <c r="AL1200" s="567">
        <f t="shared" si="38"/>
        <v>0.75890410958904109</v>
      </c>
      <c r="AM1200" s="567">
        <v>2</v>
      </c>
      <c r="AN1200" s="568">
        <v>3.8199999999999998E-2</v>
      </c>
      <c r="AO1200" s="562" t="s">
        <v>977</v>
      </c>
      <c r="AP1200" s="562" t="s">
        <v>978</v>
      </c>
    </row>
    <row r="1201" spans="1:42" s="562" customFormat="1" ht="12" x14ac:dyDescent="0.25">
      <c r="A1201" s="562" t="s">
        <v>2982</v>
      </c>
      <c r="B1201" s="562" t="s">
        <v>2981</v>
      </c>
      <c r="C1201" s="562">
        <v>3</v>
      </c>
      <c r="D1201" s="562" t="s">
        <v>30</v>
      </c>
      <c r="E1201" s="562" t="s">
        <v>958</v>
      </c>
      <c r="F1201" s="562" t="s">
        <v>959</v>
      </c>
      <c r="G1201" s="562" t="s">
        <v>1207</v>
      </c>
      <c r="H1201" s="562" t="s">
        <v>974</v>
      </c>
      <c r="I1201" s="562" t="s">
        <v>1208</v>
      </c>
      <c r="J1201" s="562" t="s">
        <v>4998</v>
      </c>
      <c r="K1201" s="562" t="s">
        <v>1209</v>
      </c>
      <c r="L1201" s="562" t="s">
        <v>964</v>
      </c>
      <c r="M1201" s="562" t="s">
        <v>970</v>
      </c>
      <c r="N1201" s="562">
        <v>1</v>
      </c>
      <c r="O1201" s="562">
        <v>1</v>
      </c>
      <c r="P1201" s="562">
        <v>1</v>
      </c>
      <c r="Q1201" s="562">
        <v>1</v>
      </c>
      <c r="R1201" s="562">
        <v>1</v>
      </c>
      <c r="S1201" s="562">
        <v>1</v>
      </c>
      <c r="T1201" s="562">
        <v>0</v>
      </c>
      <c r="U1201" s="562">
        <v>0</v>
      </c>
      <c r="V1201" s="562">
        <v>0</v>
      </c>
      <c r="W1201" s="563">
        <v>205467.5</v>
      </c>
      <c r="X1201" s="563">
        <v>0</v>
      </c>
      <c r="Y1201" s="563">
        <v>0</v>
      </c>
      <c r="Z1201" s="563">
        <v>736.26</v>
      </c>
      <c r="AA1201" s="563">
        <v>0</v>
      </c>
      <c r="AB1201" s="563">
        <v>0</v>
      </c>
      <c r="AC1201" s="563">
        <v>0</v>
      </c>
      <c r="AD1201" s="563"/>
      <c r="AE1201" s="563">
        <v>205467.5</v>
      </c>
      <c r="AF1201" s="564">
        <v>45628</v>
      </c>
      <c r="AG1201" s="564">
        <v>46723</v>
      </c>
      <c r="AH1201" s="563">
        <v>205467.5</v>
      </c>
      <c r="AI1201" s="565">
        <f t="shared" si="37"/>
        <v>1.7589041095890412</v>
      </c>
      <c r="AJ1201" s="565">
        <v>3</v>
      </c>
      <c r="AK1201" s="566">
        <v>4.2999999999999997E-2</v>
      </c>
      <c r="AL1201" s="567">
        <f t="shared" si="38"/>
        <v>1.7589041095890412</v>
      </c>
      <c r="AM1201" s="567">
        <v>3</v>
      </c>
      <c r="AN1201" s="568">
        <v>4.2999999999999997E-2</v>
      </c>
      <c r="AO1201" s="562" t="s">
        <v>977</v>
      </c>
      <c r="AP1201" s="562" t="s">
        <v>978</v>
      </c>
    </row>
    <row r="1202" spans="1:42" s="562" customFormat="1" ht="12" x14ac:dyDescent="0.25">
      <c r="A1202" s="562" t="s">
        <v>2983</v>
      </c>
      <c r="B1202" s="562" t="s">
        <v>2981</v>
      </c>
      <c r="C1202" s="562">
        <v>4</v>
      </c>
      <c r="D1202" s="562" t="s">
        <v>30</v>
      </c>
      <c r="E1202" s="562" t="s">
        <v>958</v>
      </c>
      <c r="F1202" s="562" t="s">
        <v>959</v>
      </c>
      <c r="G1202" s="562" t="s">
        <v>1207</v>
      </c>
      <c r="H1202" s="562" t="s">
        <v>974</v>
      </c>
      <c r="I1202" s="562" t="s">
        <v>1208</v>
      </c>
      <c r="J1202" s="562" t="s">
        <v>4998</v>
      </c>
      <c r="K1202" s="562" t="s">
        <v>1209</v>
      </c>
      <c r="L1202" s="562" t="s">
        <v>964</v>
      </c>
      <c r="M1202" s="562" t="s">
        <v>970</v>
      </c>
      <c r="N1202" s="562">
        <v>1</v>
      </c>
      <c r="O1202" s="562">
        <v>1</v>
      </c>
      <c r="P1202" s="562">
        <v>1</v>
      </c>
      <c r="Q1202" s="562">
        <v>1</v>
      </c>
      <c r="R1202" s="562">
        <v>1</v>
      </c>
      <c r="S1202" s="562">
        <v>1</v>
      </c>
      <c r="T1202" s="562">
        <v>0</v>
      </c>
      <c r="U1202" s="562">
        <v>0</v>
      </c>
      <c r="V1202" s="562">
        <v>0</v>
      </c>
      <c r="W1202" s="563">
        <v>356802.5</v>
      </c>
      <c r="X1202" s="563">
        <v>0</v>
      </c>
      <c r="Y1202" s="563">
        <v>0</v>
      </c>
      <c r="Z1202" s="563">
        <v>1400.45</v>
      </c>
      <c r="AA1202" s="563">
        <v>0</v>
      </c>
      <c r="AB1202" s="563">
        <v>0</v>
      </c>
      <c r="AC1202" s="563">
        <v>0</v>
      </c>
      <c r="AD1202" s="563"/>
      <c r="AE1202" s="563">
        <v>356802.5</v>
      </c>
      <c r="AF1202" s="564">
        <v>45628</v>
      </c>
      <c r="AG1202" s="564">
        <v>47089</v>
      </c>
      <c r="AH1202" s="563">
        <v>356802.5</v>
      </c>
      <c r="AI1202" s="565">
        <f t="shared" si="37"/>
        <v>2.7616438356164386</v>
      </c>
      <c r="AJ1202" s="565">
        <v>4.0027397260274</v>
      </c>
      <c r="AK1202" s="566">
        <v>4.7100000000000003E-2</v>
      </c>
      <c r="AL1202" s="567">
        <f t="shared" si="38"/>
        <v>2.7616438356164386</v>
      </c>
      <c r="AM1202" s="567">
        <v>4.0027397260274</v>
      </c>
      <c r="AN1202" s="568">
        <v>4.7100000000000003E-2</v>
      </c>
      <c r="AO1202" s="562" t="s">
        <v>977</v>
      </c>
      <c r="AP1202" s="562" t="s">
        <v>978</v>
      </c>
    </row>
    <row r="1203" spans="1:42" s="562" customFormat="1" ht="12" x14ac:dyDescent="0.25">
      <c r="A1203" s="562" t="s">
        <v>2984</v>
      </c>
      <c r="B1203" s="562" t="s">
        <v>2981</v>
      </c>
      <c r="C1203" s="562">
        <v>5</v>
      </c>
      <c r="D1203" s="562" t="s">
        <v>30</v>
      </c>
      <c r="E1203" s="562" t="s">
        <v>958</v>
      </c>
      <c r="F1203" s="562" t="s">
        <v>959</v>
      </c>
      <c r="G1203" s="562" t="s">
        <v>1207</v>
      </c>
      <c r="H1203" s="562" t="s">
        <v>974</v>
      </c>
      <c r="I1203" s="562" t="s">
        <v>1208</v>
      </c>
      <c r="J1203" s="562" t="s">
        <v>4998</v>
      </c>
      <c r="K1203" s="562" t="s">
        <v>1209</v>
      </c>
      <c r="L1203" s="562" t="s">
        <v>964</v>
      </c>
      <c r="M1203" s="562" t="s">
        <v>970</v>
      </c>
      <c r="N1203" s="562">
        <v>1</v>
      </c>
      <c r="O1203" s="562">
        <v>1</v>
      </c>
      <c r="P1203" s="562">
        <v>1</v>
      </c>
      <c r="Q1203" s="562">
        <v>1</v>
      </c>
      <c r="R1203" s="562">
        <v>1</v>
      </c>
      <c r="S1203" s="562">
        <v>1</v>
      </c>
      <c r="T1203" s="562">
        <v>0</v>
      </c>
      <c r="U1203" s="562">
        <v>0</v>
      </c>
      <c r="V1203" s="562">
        <v>0</v>
      </c>
      <c r="W1203" s="563">
        <v>447957.5</v>
      </c>
      <c r="X1203" s="563">
        <v>0</v>
      </c>
      <c r="Y1203" s="563">
        <v>0</v>
      </c>
      <c r="Z1203" s="563">
        <v>1892.62</v>
      </c>
      <c r="AA1203" s="563">
        <v>0</v>
      </c>
      <c r="AB1203" s="563">
        <v>0</v>
      </c>
      <c r="AC1203" s="563">
        <v>0</v>
      </c>
      <c r="AD1203" s="563"/>
      <c r="AE1203" s="563">
        <v>447957.5</v>
      </c>
      <c r="AF1203" s="564">
        <v>45628</v>
      </c>
      <c r="AG1203" s="564">
        <v>47454</v>
      </c>
      <c r="AH1203" s="563">
        <v>447957.5</v>
      </c>
      <c r="AI1203" s="565">
        <f t="shared" si="37"/>
        <v>3.7616438356164386</v>
      </c>
      <c r="AJ1203" s="565">
        <v>5.0027397260274</v>
      </c>
      <c r="AK1203" s="566">
        <v>5.0700000000000002E-2</v>
      </c>
      <c r="AL1203" s="567">
        <f t="shared" si="38"/>
        <v>3.7616438356164386</v>
      </c>
      <c r="AM1203" s="567">
        <v>5.0027397260274</v>
      </c>
      <c r="AN1203" s="568">
        <v>5.0700000000000002E-2</v>
      </c>
      <c r="AO1203" s="562" t="s">
        <v>977</v>
      </c>
      <c r="AP1203" s="562" t="s">
        <v>978</v>
      </c>
    </row>
    <row r="1204" spans="1:42" s="562" customFormat="1" ht="12" x14ac:dyDescent="0.25">
      <c r="A1204" s="562" t="s">
        <v>2985</v>
      </c>
      <c r="B1204" s="562" t="s">
        <v>2981</v>
      </c>
      <c r="C1204" s="562">
        <v>6</v>
      </c>
      <c r="D1204" s="562" t="s">
        <v>30</v>
      </c>
      <c r="E1204" s="562" t="s">
        <v>958</v>
      </c>
      <c r="F1204" s="562" t="s">
        <v>959</v>
      </c>
      <c r="G1204" s="562" t="s">
        <v>1207</v>
      </c>
      <c r="H1204" s="562" t="s">
        <v>974</v>
      </c>
      <c r="I1204" s="562" t="s">
        <v>1208</v>
      </c>
      <c r="J1204" s="562" t="s">
        <v>4998</v>
      </c>
      <c r="K1204" s="562" t="s">
        <v>1209</v>
      </c>
      <c r="L1204" s="562" t="s">
        <v>964</v>
      </c>
      <c r="M1204" s="562" t="s">
        <v>970</v>
      </c>
      <c r="N1204" s="562">
        <v>1</v>
      </c>
      <c r="O1204" s="562">
        <v>1</v>
      </c>
      <c r="P1204" s="562">
        <v>1</v>
      </c>
      <c r="Q1204" s="562">
        <v>1</v>
      </c>
      <c r="R1204" s="562">
        <v>1</v>
      </c>
      <c r="S1204" s="562">
        <v>1</v>
      </c>
      <c r="T1204" s="562">
        <v>0</v>
      </c>
      <c r="U1204" s="562">
        <v>0</v>
      </c>
      <c r="V1204" s="562">
        <v>0</v>
      </c>
      <c r="W1204" s="563">
        <v>1206697.5</v>
      </c>
      <c r="X1204" s="563">
        <v>0</v>
      </c>
      <c r="Y1204" s="563">
        <v>0</v>
      </c>
      <c r="Z1204" s="563">
        <v>5389.92</v>
      </c>
      <c r="AA1204" s="563">
        <v>0</v>
      </c>
      <c r="AB1204" s="563">
        <v>0</v>
      </c>
      <c r="AC1204" s="563">
        <v>0</v>
      </c>
      <c r="AD1204" s="563"/>
      <c r="AE1204" s="563">
        <v>1206697.5</v>
      </c>
      <c r="AF1204" s="564">
        <v>45628</v>
      </c>
      <c r="AG1204" s="564">
        <v>47819</v>
      </c>
      <c r="AH1204" s="563">
        <v>1206697.5</v>
      </c>
      <c r="AI1204" s="565">
        <f t="shared" si="37"/>
        <v>4.7616438356164386</v>
      </c>
      <c r="AJ1204" s="565">
        <v>6.0027397260274</v>
      </c>
      <c r="AK1204" s="566">
        <v>5.3600000000000002E-2</v>
      </c>
      <c r="AL1204" s="567">
        <f t="shared" si="38"/>
        <v>4.7616438356164386</v>
      </c>
      <c r="AM1204" s="567">
        <v>6.0027397260274</v>
      </c>
      <c r="AN1204" s="568">
        <v>5.3600000000000002E-2</v>
      </c>
      <c r="AO1204" s="562" t="s">
        <v>977</v>
      </c>
      <c r="AP1204" s="562" t="s">
        <v>978</v>
      </c>
    </row>
    <row r="1205" spans="1:42" s="562" customFormat="1" ht="12" x14ac:dyDescent="0.25">
      <c r="A1205" s="562" t="s">
        <v>2986</v>
      </c>
      <c r="B1205" s="562" t="s">
        <v>2981</v>
      </c>
      <c r="C1205" s="562">
        <v>7</v>
      </c>
      <c r="D1205" s="562" t="s">
        <v>30</v>
      </c>
      <c r="E1205" s="562" t="s">
        <v>958</v>
      </c>
      <c r="F1205" s="562" t="s">
        <v>959</v>
      </c>
      <c r="G1205" s="562" t="s">
        <v>1207</v>
      </c>
      <c r="H1205" s="562" t="s">
        <v>974</v>
      </c>
      <c r="I1205" s="562" t="s">
        <v>1208</v>
      </c>
      <c r="J1205" s="562" t="s">
        <v>4998</v>
      </c>
      <c r="K1205" s="562" t="s">
        <v>1209</v>
      </c>
      <c r="L1205" s="562" t="s">
        <v>964</v>
      </c>
      <c r="M1205" s="562" t="s">
        <v>970</v>
      </c>
      <c r="N1205" s="562">
        <v>1</v>
      </c>
      <c r="O1205" s="562">
        <v>1</v>
      </c>
      <c r="P1205" s="562">
        <v>1</v>
      </c>
      <c r="Q1205" s="562">
        <v>1</v>
      </c>
      <c r="R1205" s="562">
        <v>1</v>
      </c>
      <c r="S1205" s="562">
        <v>1</v>
      </c>
      <c r="T1205" s="562">
        <v>0</v>
      </c>
      <c r="U1205" s="562">
        <v>0</v>
      </c>
      <c r="V1205" s="562">
        <v>0</v>
      </c>
      <c r="W1205" s="563">
        <v>2375192.5</v>
      </c>
      <c r="X1205" s="563">
        <v>0</v>
      </c>
      <c r="Y1205" s="563">
        <v>0</v>
      </c>
      <c r="Z1205" s="563">
        <v>11163.4</v>
      </c>
      <c r="AA1205" s="563">
        <v>0</v>
      </c>
      <c r="AB1205" s="563">
        <v>0</v>
      </c>
      <c r="AC1205" s="563">
        <v>0</v>
      </c>
      <c r="AD1205" s="563"/>
      <c r="AE1205" s="563">
        <v>2375192.5</v>
      </c>
      <c r="AF1205" s="564">
        <v>45628</v>
      </c>
      <c r="AG1205" s="564">
        <v>48184</v>
      </c>
      <c r="AH1205" s="563">
        <v>2375192.5</v>
      </c>
      <c r="AI1205" s="565">
        <f t="shared" si="37"/>
        <v>5.7616438356164386</v>
      </c>
      <c r="AJ1205" s="565">
        <v>7.0027397260274</v>
      </c>
      <c r="AK1205" s="566">
        <v>5.6399999999999999E-2</v>
      </c>
      <c r="AL1205" s="567">
        <f t="shared" si="38"/>
        <v>5.7616438356164386</v>
      </c>
      <c r="AM1205" s="567">
        <v>7.0027397260274</v>
      </c>
      <c r="AN1205" s="568">
        <v>5.6399999999999999E-2</v>
      </c>
      <c r="AO1205" s="562" t="s">
        <v>977</v>
      </c>
      <c r="AP1205" s="562" t="s">
        <v>978</v>
      </c>
    </row>
    <row r="1206" spans="1:42" s="562" customFormat="1" ht="12" x14ac:dyDescent="0.25">
      <c r="A1206" s="562" t="s">
        <v>2987</v>
      </c>
      <c r="B1206" s="562" t="s">
        <v>2981</v>
      </c>
      <c r="C1206" s="562">
        <v>8</v>
      </c>
      <c r="D1206" s="562" t="s">
        <v>30</v>
      </c>
      <c r="E1206" s="562" t="s">
        <v>958</v>
      </c>
      <c r="F1206" s="562" t="s">
        <v>959</v>
      </c>
      <c r="G1206" s="562" t="s">
        <v>1207</v>
      </c>
      <c r="H1206" s="562" t="s">
        <v>974</v>
      </c>
      <c r="I1206" s="562" t="s">
        <v>1208</v>
      </c>
      <c r="J1206" s="562" t="s">
        <v>4998</v>
      </c>
      <c r="K1206" s="562" t="s">
        <v>1209</v>
      </c>
      <c r="L1206" s="562" t="s">
        <v>964</v>
      </c>
      <c r="M1206" s="562" t="s">
        <v>970</v>
      </c>
      <c r="N1206" s="562">
        <v>1</v>
      </c>
      <c r="O1206" s="562">
        <v>1</v>
      </c>
      <c r="P1206" s="562">
        <v>1</v>
      </c>
      <c r="Q1206" s="562">
        <v>1</v>
      </c>
      <c r="R1206" s="562">
        <v>1</v>
      </c>
      <c r="S1206" s="562">
        <v>1</v>
      </c>
      <c r="T1206" s="562">
        <v>0</v>
      </c>
      <c r="U1206" s="562">
        <v>0</v>
      </c>
      <c r="V1206" s="562">
        <v>0</v>
      </c>
      <c r="W1206" s="563">
        <v>265500</v>
      </c>
      <c r="X1206" s="563">
        <v>0</v>
      </c>
      <c r="Y1206" s="563">
        <v>0</v>
      </c>
      <c r="Z1206" s="563">
        <v>1312.01</v>
      </c>
      <c r="AA1206" s="563">
        <v>0</v>
      </c>
      <c r="AB1206" s="563">
        <v>0</v>
      </c>
      <c r="AC1206" s="563">
        <v>0</v>
      </c>
      <c r="AD1206" s="563"/>
      <c r="AE1206" s="563">
        <v>265500</v>
      </c>
      <c r="AF1206" s="564">
        <v>45628</v>
      </c>
      <c r="AG1206" s="564">
        <v>48550</v>
      </c>
      <c r="AH1206" s="563">
        <v>265500</v>
      </c>
      <c r="AI1206" s="565">
        <f t="shared" si="37"/>
        <v>6.7643835616438359</v>
      </c>
      <c r="AJ1206" s="565">
        <v>8.0054794520547894</v>
      </c>
      <c r="AK1206" s="566">
        <v>5.9299999999999999E-2</v>
      </c>
      <c r="AL1206" s="567">
        <f t="shared" si="38"/>
        <v>6.7643835616438359</v>
      </c>
      <c r="AM1206" s="567">
        <v>8.0054794520547894</v>
      </c>
      <c r="AN1206" s="568">
        <v>5.9299999999999999E-2</v>
      </c>
      <c r="AO1206" s="562" t="s">
        <v>977</v>
      </c>
      <c r="AP1206" s="562" t="s">
        <v>978</v>
      </c>
    </row>
    <row r="1207" spans="1:42" s="562" customFormat="1" ht="12" x14ac:dyDescent="0.25">
      <c r="A1207" s="562" t="s">
        <v>2988</v>
      </c>
      <c r="B1207" s="562" t="s">
        <v>2989</v>
      </c>
      <c r="C1207" s="562">
        <v>2</v>
      </c>
      <c r="D1207" s="562" t="s">
        <v>30</v>
      </c>
      <c r="E1207" s="562" t="s">
        <v>958</v>
      </c>
      <c r="F1207" s="562" t="s">
        <v>959</v>
      </c>
      <c r="G1207" s="562" t="s">
        <v>1207</v>
      </c>
      <c r="H1207" s="562" t="s">
        <v>974</v>
      </c>
      <c r="I1207" s="562" t="s">
        <v>1208</v>
      </c>
      <c r="J1207" s="562" t="s">
        <v>4998</v>
      </c>
      <c r="K1207" s="562" t="s">
        <v>1209</v>
      </c>
      <c r="L1207" s="562" t="s">
        <v>964</v>
      </c>
      <c r="M1207" s="562" t="s">
        <v>970</v>
      </c>
      <c r="N1207" s="562">
        <v>1</v>
      </c>
      <c r="O1207" s="562">
        <v>1</v>
      </c>
      <c r="P1207" s="562">
        <v>1</v>
      </c>
      <c r="Q1207" s="562">
        <v>1</v>
      </c>
      <c r="R1207" s="562">
        <v>1</v>
      </c>
      <c r="S1207" s="562">
        <v>1</v>
      </c>
      <c r="T1207" s="562">
        <v>0</v>
      </c>
      <c r="U1207" s="562">
        <v>0</v>
      </c>
      <c r="V1207" s="562">
        <v>0</v>
      </c>
      <c r="W1207" s="563">
        <v>503122.5</v>
      </c>
      <c r="X1207" s="563">
        <v>0</v>
      </c>
      <c r="Y1207" s="563">
        <v>0</v>
      </c>
      <c r="Z1207" s="563">
        <v>1601.61</v>
      </c>
      <c r="AA1207" s="563">
        <v>0</v>
      </c>
      <c r="AB1207" s="563">
        <v>0</v>
      </c>
      <c r="AC1207" s="563">
        <v>0</v>
      </c>
      <c r="AD1207" s="563"/>
      <c r="AE1207" s="563">
        <v>503122.5</v>
      </c>
      <c r="AF1207" s="564">
        <v>45630</v>
      </c>
      <c r="AG1207" s="564">
        <v>46725</v>
      </c>
      <c r="AH1207" s="563">
        <v>642215</v>
      </c>
      <c r="AI1207" s="565">
        <f t="shared" si="37"/>
        <v>1.7643835616438357</v>
      </c>
      <c r="AJ1207" s="565">
        <v>3</v>
      </c>
      <c r="AK1207" s="566">
        <v>4.2999999999999997E-2</v>
      </c>
      <c r="AL1207" s="567">
        <f t="shared" si="38"/>
        <v>1.7643835616438357</v>
      </c>
      <c r="AM1207" s="567">
        <v>3</v>
      </c>
      <c r="AN1207" s="568">
        <v>4.2999999999999997E-2</v>
      </c>
      <c r="AO1207" s="562" t="s">
        <v>977</v>
      </c>
      <c r="AP1207" s="562" t="s">
        <v>978</v>
      </c>
    </row>
    <row r="1208" spans="1:42" s="562" customFormat="1" ht="12" x14ac:dyDescent="0.25">
      <c r="A1208" s="562" t="s">
        <v>2990</v>
      </c>
      <c r="B1208" s="562" t="s">
        <v>2989</v>
      </c>
      <c r="C1208" s="562">
        <v>3</v>
      </c>
      <c r="D1208" s="562" t="s">
        <v>30</v>
      </c>
      <c r="E1208" s="562" t="s">
        <v>958</v>
      </c>
      <c r="F1208" s="562" t="s">
        <v>959</v>
      </c>
      <c r="G1208" s="562" t="s">
        <v>1207</v>
      </c>
      <c r="H1208" s="562" t="s">
        <v>974</v>
      </c>
      <c r="I1208" s="562" t="s">
        <v>1208</v>
      </c>
      <c r="J1208" s="562" t="s">
        <v>4998</v>
      </c>
      <c r="K1208" s="562" t="s">
        <v>1209</v>
      </c>
      <c r="L1208" s="562" t="s">
        <v>964</v>
      </c>
      <c r="M1208" s="562" t="s">
        <v>970</v>
      </c>
      <c r="N1208" s="562">
        <v>1</v>
      </c>
      <c r="O1208" s="562">
        <v>1</v>
      </c>
      <c r="P1208" s="562">
        <v>1</v>
      </c>
      <c r="Q1208" s="562">
        <v>1</v>
      </c>
      <c r="R1208" s="562">
        <v>1</v>
      </c>
      <c r="S1208" s="562">
        <v>1</v>
      </c>
      <c r="T1208" s="562">
        <v>0</v>
      </c>
      <c r="U1208" s="562">
        <v>0</v>
      </c>
      <c r="V1208" s="562">
        <v>0</v>
      </c>
      <c r="W1208" s="563">
        <v>642215</v>
      </c>
      <c r="X1208" s="563">
        <v>0</v>
      </c>
      <c r="Y1208" s="563">
        <v>0</v>
      </c>
      <c r="Z1208" s="563">
        <v>2301.27</v>
      </c>
      <c r="AA1208" s="563">
        <v>0</v>
      </c>
      <c r="AB1208" s="563">
        <v>0</v>
      </c>
      <c r="AC1208" s="563">
        <v>0</v>
      </c>
      <c r="AD1208" s="563"/>
      <c r="AE1208" s="563">
        <v>642215</v>
      </c>
      <c r="AF1208" s="564">
        <v>45630</v>
      </c>
      <c r="AG1208" s="564">
        <v>47091</v>
      </c>
      <c r="AH1208" s="563">
        <v>699740</v>
      </c>
      <c r="AI1208" s="565">
        <f t="shared" si="37"/>
        <v>2.7671232876712328</v>
      </c>
      <c r="AJ1208" s="565">
        <v>4.0027397260274</v>
      </c>
      <c r="AK1208" s="566">
        <v>4.7100000000000003E-2</v>
      </c>
      <c r="AL1208" s="567">
        <f t="shared" si="38"/>
        <v>2.7671232876712328</v>
      </c>
      <c r="AM1208" s="567">
        <v>4.0027397260274</v>
      </c>
      <c r="AN1208" s="568">
        <v>4.7100000000000003E-2</v>
      </c>
      <c r="AO1208" s="562" t="s">
        <v>977</v>
      </c>
      <c r="AP1208" s="562" t="s">
        <v>978</v>
      </c>
    </row>
    <row r="1209" spans="1:42" s="562" customFormat="1" ht="12" x14ac:dyDescent="0.25">
      <c r="A1209" s="562" t="s">
        <v>2991</v>
      </c>
      <c r="B1209" s="562" t="s">
        <v>2989</v>
      </c>
      <c r="C1209" s="562">
        <v>4</v>
      </c>
      <c r="D1209" s="562" t="s">
        <v>30</v>
      </c>
      <c r="E1209" s="562" t="s">
        <v>958</v>
      </c>
      <c r="F1209" s="562" t="s">
        <v>959</v>
      </c>
      <c r="G1209" s="562" t="s">
        <v>1207</v>
      </c>
      <c r="H1209" s="562" t="s">
        <v>974</v>
      </c>
      <c r="I1209" s="562" t="s">
        <v>1208</v>
      </c>
      <c r="J1209" s="562" t="s">
        <v>4998</v>
      </c>
      <c r="K1209" s="562" t="s">
        <v>1209</v>
      </c>
      <c r="L1209" s="562" t="s">
        <v>964</v>
      </c>
      <c r="M1209" s="562" t="s">
        <v>970</v>
      </c>
      <c r="N1209" s="562">
        <v>1</v>
      </c>
      <c r="O1209" s="562">
        <v>1</v>
      </c>
      <c r="P1209" s="562">
        <v>1</v>
      </c>
      <c r="Q1209" s="562">
        <v>1</v>
      </c>
      <c r="R1209" s="562">
        <v>1</v>
      </c>
      <c r="S1209" s="562">
        <v>1</v>
      </c>
      <c r="T1209" s="562">
        <v>0</v>
      </c>
      <c r="U1209" s="562">
        <v>0</v>
      </c>
      <c r="V1209" s="562">
        <v>0</v>
      </c>
      <c r="W1209" s="563">
        <v>699740</v>
      </c>
      <c r="X1209" s="563">
        <v>0</v>
      </c>
      <c r="Y1209" s="563">
        <v>0</v>
      </c>
      <c r="Z1209" s="563">
        <v>2746.48</v>
      </c>
      <c r="AA1209" s="563">
        <v>0</v>
      </c>
      <c r="AB1209" s="563">
        <v>0</v>
      </c>
      <c r="AC1209" s="563">
        <v>0</v>
      </c>
      <c r="AD1209" s="563"/>
      <c r="AE1209" s="563">
        <v>699740</v>
      </c>
      <c r="AF1209" s="564">
        <v>45630</v>
      </c>
      <c r="AG1209" s="564">
        <v>47456</v>
      </c>
      <c r="AH1209" s="563">
        <v>1168937.5</v>
      </c>
      <c r="AI1209" s="565">
        <f t="shared" si="37"/>
        <v>3.7671232876712328</v>
      </c>
      <c r="AJ1209" s="565">
        <v>5.0027397260274</v>
      </c>
      <c r="AK1209" s="566">
        <v>5.0700000000000002E-2</v>
      </c>
      <c r="AL1209" s="567">
        <f t="shared" si="38"/>
        <v>3.7671232876712328</v>
      </c>
      <c r="AM1209" s="567">
        <v>5.0027397260274</v>
      </c>
      <c r="AN1209" s="568">
        <v>5.0700000000000002E-2</v>
      </c>
      <c r="AO1209" s="562" t="s">
        <v>977</v>
      </c>
      <c r="AP1209" s="562" t="s">
        <v>978</v>
      </c>
    </row>
    <row r="1210" spans="1:42" s="562" customFormat="1" ht="12" x14ac:dyDescent="0.25">
      <c r="A1210" s="562" t="s">
        <v>2992</v>
      </c>
      <c r="B1210" s="562" t="s">
        <v>2989</v>
      </c>
      <c r="C1210" s="562">
        <v>5</v>
      </c>
      <c r="D1210" s="562" t="s">
        <v>30</v>
      </c>
      <c r="E1210" s="562" t="s">
        <v>958</v>
      </c>
      <c r="F1210" s="562" t="s">
        <v>959</v>
      </c>
      <c r="G1210" s="562" t="s">
        <v>1207</v>
      </c>
      <c r="H1210" s="562" t="s">
        <v>974</v>
      </c>
      <c r="I1210" s="562" t="s">
        <v>1208</v>
      </c>
      <c r="J1210" s="562" t="s">
        <v>4998</v>
      </c>
      <c r="K1210" s="562" t="s">
        <v>1209</v>
      </c>
      <c r="L1210" s="562" t="s">
        <v>964</v>
      </c>
      <c r="M1210" s="562" t="s">
        <v>970</v>
      </c>
      <c r="N1210" s="562">
        <v>1</v>
      </c>
      <c r="O1210" s="562">
        <v>1</v>
      </c>
      <c r="P1210" s="562">
        <v>1</v>
      </c>
      <c r="Q1210" s="562">
        <v>1</v>
      </c>
      <c r="R1210" s="562">
        <v>1</v>
      </c>
      <c r="S1210" s="562">
        <v>1</v>
      </c>
      <c r="T1210" s="562">
        <v>0</v>
      </c>
      <c r="U1210" s="562">
        <v>0</v>
      </c>
      <c r="V1210" s="562">
        <v>0</v>
      </c>
      <c r="W1210" s="563">
        <v>1168937.5</v>
      </c>
      <c r="X1210" s="563">
        <v>0</v>
      </c>
      <c r="Y1210" s="563">
        <v>0</v>
      </c>
      <c r="Z1210" s="563">
        <v>4938.76</v>
      </c>
      <c r="AA1210" s="563">
        <v>0</v>
      </c>
      <c r="AB1210" s="563">
        <v>0</v>
      </c>
      <c r="AC1210" s="563">
        <v>0</v>
      </c>
      <c r="AD1210" s="563"/>
      <c r="AE1210" s="563">
        <v>1168937.5</v>
      </c>
      <c r="AF1210" s="564">
        <v>45630</v>
      </c>
      <c r="AG1210" s="564">
        <v>47821</v>
      </c>
      <c r="AH1210" s="563">
        <v>3396777.5</v>
      </c>
      <c r="AI1210" s="565">
        <f t="shared" si="37"/>
        <v>4.7671232876712333</v>
      </c>
      <c r="AJ1210" s="565">
        <v>6.0027397260274</v>
      </c>
      <c r="AK1210" s="566">
        <v>5.3600000000000002E-2</v>
      </c>
      <c r="AL1210" s="567">
        <f t="shared" si="38"/>
        <v>4.7671232876712333</v>
      </c>
      <c r="AM1210" s="567">
        <v>6.0027397260274</v>
      </c>
      <c r="AN1210" s="568">
        <v>5.3600000000000002E-2</v>
      </c>
      <c r="AO1210" s="562" t="s">
        <v>977</v>
      </c>
      <c r="AP1210" s="562" t="s">
        <v>978</v>
      </c>
    </row>
    <row r="1211" spans="1:42" s="562" customFormat="1" ht="12" x14ac:dyDescent="0.25">
      <c r="A1211" s="562" t="s">
        <v>2993</v>
      </c>
      <c r="B1211" s="562" t="s">
        <v>2989</v>
      </c>
      <c r="C1211" s="562">
        <v>6</v>
      </c>
      <c r="D1211" s="562" t="s">
        <v>30</v>
      </c>
      <c r="E1211" s="562" t="s">
        <v>958</v>
      </c>
      <c r="F1211" s="562" t="s">
        <v>959</v>
      </c>
      <c r="G1211" s="562" t="s">
        <v>1207</v>
      </c>
      <c r="H1211" s="562" t="s">
        <v>974</v>
      </c>
      <c r="I1211" s="562" t="s">
        <v>1208</v>
      </c>
      <c r="J1211" s="562" t="s">
        <v>4998</v>
      </c>
      <c r="K1211" s="562" t="s">
        <v>1209</v>
      </c>
      <c r="L1211" s="562" t="s">
        <v>964</v>
      </c>
      <c r="M1211" s="562" t="s">
        <v>970</v>
      </c>
      <c r="N1211" s="562">
        <v>1</v>
      </c>
      <c r="O1211" s="562">
        <v>1</v>
      </c>
      <c r="P1211" s="562">
        <v>1</v>
      </c>
      <c r="Q1211" s="562">
        <v>1</v>
      </c>
      <c r="R1211" s="562">
        <v>1</v>
      </c>
      <c r="S1211" s="562">
        <v>1</v>
      </c>
      <c r="T1211" s="562">
        <v>0</v>
      </c>
      <c r="U1211" s="562">
        <v>0</v>
      </c>
      <c r="V1211" s="562">
        <v>0</v>
      </c>
      <c r="W1211" s="563">
        <v>3396777.5</v>
      </c>
      <c r="X1211" s="563">
        <v>0</v>
      </c>
      <c r="Y1211" s="563">
        <v>0</v>
      </c>
      <c r="Z1211" s="563">
        <v>15172.27</v>
      </c>
      <c r="AA1211" s="563">
        <v>0</v>
      </c>
      <c r="AB1211" s="563">
        <v>0</v>
      </c>
      <c r="AC1211" s="563">
        <v>0</v>
      </c>
      <c r="AD1211" s="563"/>
      <c r="AE1211" s="563">
        <v>3396777.5</v>
      </c>
      <c r="AF1211" s="564">
        <v>45630</v>
      </c>
      <c r="AG1211" s="564">
        <v>48186</v>
      </c>
      <c r="AH1211" s="563">
        <v>3339695</v>
      </c>
      <c r="AI1211" s="565">
        <f t="shared" si="37"/>
        <v>5.7671232876712333</v>
      </c>
      <c r="AJ1211" s="565">
        <v>7.0027397260274</v>
      </c>
      <c r="AK1211" s="566">
        <v>5.6399999999999999E-2</v>
      </c>
      <c r="AL1211" s="567">
        <f t="shared" si="38"/>
        <v>5.7671232876712333</v>
      </c>
      <c r="AM1211" s="567">
        <v>7.0027397260274</v>
      </c>
      <c r="AN1211" s="568">
        <v>5.6399999999999999E-2</v>
      </c>
      <c r="AO1211" s="562" t="s">
        <v>977</v>
      </c>
      <c r="AP1211" s="562" t="s">
        <v>978</v>
      </c>
    </row>
    <row r="1212" spans="1:42" s="562" customFormat="1" ht="12" x14ac:dyDescent="0.25">
      <c r="A1212" s="562" t="s">
        <v>2994</v>
      </c>
      <c r="B1212" s="562" t="s">
        <v>2989</v>
      </c>
      <c r="C1212" s="562">
        <v>7</v>
      </c>
      <c r="D1212" s="562" t="s">
        <v>30</v>
      </c>
      <c r="E1212" s="562" t="s">
        <v>958</v>
      </c>
      <c r="F1212" s="562" t="s">
        <v>959</v>
      </c>
      <c r="G1212" s="562" t="s">
        <v>1207</v>
      </c>
      <c r="H1212" s="562" t="s">
        <v>974</v>
      </c>
      <c r="I1212" s="562" t="s">
        <v>1208</v>
      </c>
      <c r="J1212" s="562" t="s">
        <v>4998</v>
      </c>
      <c r="K1212" s="562" t="s">
        <v>1209</v>
      </c>
      <c r="L1212" s="562" t="s">
        <v>964</v>
      </c>
      <c r="M1212" s="562" t="s">
        <v>970</v>
      </c>
      <c r="N1212" s="562">
        <v>1</v>
      </c>
      <c r="O1212" s="562">
        <v>1</v>
      </c>
      <c r="P1212" s="562">
        <v>1</v>
      </c>
      <c r="Q1212" s="562">
        <v>1</v>
      </c>
      <c r="R1212" s="562">
        <v>1</v>
      </c>
      <c r="S1212" s="562">
        <v>1</v>
      </c>
      <c r="T1212" s="562">
        <v>0</v>
      </c>
      <c r="U1212" s="562">
        <v>0</v>
      </c>
      <c r="V1212" s="562">
        <v>0</v>
      </c>
      <c r="W1212" s="563">
        <v>3339695</v>
      </c>
      <c r="X1212" s="563">
        <v>0</v>
      </c>
      <c r="Y1212" s="563">
        <v>0</v>
      </c>
      <c r="Z1212" s="563">
        <v>15696.57</v>
      </c>
      <c r="AA1212" s="563">
        <v>0</v>
      </c>
      <c r="AB1212" s="563">
        <v>0</v>
      </c>
      <c r="AC1212" s="563">
        <v>0</v>
      </c>
      <c r="AD1212" s="563"/>
      <c r="AE1212" s="563">
        <v>3339695</v>
      </c>
      <c r="AF1212" s="564">
        <v>45630</v>
      </c>
      <c r="AG1212" s="564">
        <v>48552</v>
      </c>
      <c r="AH1212" s="563">
        <v>318600</v>
      </c>
      <c r="AI1212" s="565">
        <f t="shared" si="37"/>
        <v>6.7698630136986298</v>
      </c>
      <c r="AJ1212" s="565">
        <v>8.0054794520547894</v>
      </c>
      <c r="AK1212" s="566">
        <v>5.9299999999999999E-2</v>
      </c>
      <c r="AL1212" s="567">
        <f t="shared" si="38"/>
        <v>6.7698630136986298</v>
      </c>
      <c r="AM1212" s="567">
        <v>8.0054794520547894</v>
      </c>
      <c r="AN1212" s="568">
        <v>5.9299999999999999E-2</v>
      </c>
      <c r="AO1212" s="562" t="s">
        <v>977</v>
      </c>
      <c r="AP1212" s="562" t="s">
        <v>978</v>
      </c>
    </row>
    <row r="1213" spans="1:42" s="562" customFormat="1" ht="12" x14ac:dyDescent="0.25">
      <c r="A1213" s="562" t="s">
        <v>2995</v>
      </c>
      <c r="B1213" s="562" t="s">
        <v>2989</v>
      </c>
      <c r="C1213" s="562">
        <v>8</v>
      </c>
      <c r="D1213" s="562" t="s">
        <v>30</v>
      </c>
      <c r="E1213" s="562" t="s">
        <v>958</v>
      </c>
      <c r="F1213" s="562" t="s">
        <v>959</v>
      </c>
      <c r="G1213" s="562" t="s">
        <v>1207</v>
      </c>
      <c r="H1213" s="562" t="s">
        <v>974</v>
      </c>
      <c r="I1213" s="562" t="s">
        <v>1208</v>
      </c>
      <c r="J1213" s="562" t="s">
        <v>4998</v>
      </c>
      <c r="K1213" s="562" t="s">
        <v>1209</v>
      </c>
      <c r="L1213" s="562" t="s">
        <v>964</v>
      </c>
      <c r="M1213" s="562" t="s">
        <v>970</v>
      </c>
      <c r="N1213" s="562">
        <v>1</v>
      </c>
      <c r="O1213" s="562">
        <v>1</v>
      </c>
      <c r="P1213" s="562">
        <v>1</v>
      </c>
      <c r="Q1213" s="562">
        <v>1</v>
      </c>
      <c r="R1213" s="562">
        <v>1</v>
      </c>
      <c r="S1213" s="562">
        <v>1</v>
      </c>
      <c r="T1213" s="562">
        <v>0</v>
      </c>
      <c r="U1213" s="562">
        <v>0</v>
      </c>
      <c r="V1213" s="562">
        <v>0</v>
      </c>
      <c r="W1213" s="563">
        <v>318600</v>
      </c>
      <c r="X1213" s="563">
        <v>0</v>
      </c>
      <c r="Y1213" s="563">
        <v>0</v>
      </c>
      <c r="Z1213" s="563">
        <v>1574.41</v>
      </c>
      <c r="AA1213" s="563">
        <v>0</v>
      </c>
      <c r="AB1213" s="563">
        <v>0</v>
      </c>
      <c r="AC1213" s="563">
        <v>0</v>
      </c>
      <c r="AD1213" s="563"/>
      <c r="AE1213" s="563">
        <v>318600</v>
      </c>
      <c r="AF1213" s="564">
        <v>45630</v>
      </c>
      <c r="AG1213" s="564">
        <v>48917</v>
      </c>
      <c r="AH1213" s="563">
        <v>105905</v>
      </c>
      <c r="AI1213" s="565">
        <f t="shared" si="37"/>
        <v>7.7698630136986298</v>
      </c>
      <c r="AJ1213" s="565">
        <v>9.0054794520547894</v>
      </c>
      <c r="AK1213" s="566">
        <v>6.2100000000000002E-2</v>
      </c>
      <c r="AL1213" s="567">
        <f t="shared" si="38"/>
        <v>7.7698630136986298</v>
      </c>
      <c r="AM1213" s="567">
        <v>9.0054794520547894</v>
      </c>
      <c r="AN1213" s="568">
        <v>6.2100000000000002E-2</v>
      </c>
      <c r="AO1213" s="562" t="s">
        <v>977</v>
      </c>
      <c r="AP1213" s="562" t="s">
        <v>978</v>
      </c>
    </row>
    <row r="1214" spans="1:42" s="562" customFormat="1" ht="12" x14ac:dyDescent="0.25">
      <c r="A1214" s="562" t="s">
        <v>2996</v>
      </c>
      <c r="B1214" s="562" t="s">
        <v>2989</v>
      </c>
      <c r="C1214" s="562">
        <v>9</v>
      </c>
      <c r="D1214" s="562" t="s">
        <v>30</v>
      </c>
      <c r="E1214" s="562" t="s">
        <v>958</v>
      </c>
      <c r="F1214" s="562" t="s">
        <v>959</v>
      </c>
      <c r="G1214" s="562" t="s">
        <v>1207</v>
      </c>
      <c r="H1214" s="562" t="s">
        <v>974</v>
      </c>
      <c r="I1214" s="562" t="s">
        <v>1208</v>
      </c>
      <c r="J1214" s="562" t="s">
        <v>4998</v>
      </c>
      <c r="K1214" s="562" t="s">
        <v>1209</v>
      </c>
      <c r="L1214" s="562" t="s">
        <v>964</v>
      </c>
      <c r="M1214" s="562" t="s">
        <v>970</v>
      </c>
      <c r="N1214" s="562">
        <v>1</v>
      </c>
      <c r="O1214" s="562">
        <v>1</v>
      </c>
      <c r="P1214" s="562">
        <v>1</v>
      </c>
      <c r="Q1214" s="562">
        <v>1</v>
      </c>
      <c r="R1214" s="562">
        <v>1</v>
      </c>
      <c r="S1214" s="562">
        <v>1</v>
      </c>
      <c r="T1214" s="562">
        <v>0</v>
      </c>
      <c r="U1214" s="562">
        <v>0</v>
      </c>
      <c r="V1214" s="562">
        <v>0</v>
      </c>
      <c r="W1214" s="563">
        <v>105905</v>
      </c>
      <c r="X1214" s="563">
        <v>0</v>
      </c>
      <c r="Y1214" s="563">
        <v>0</v>
      </c>
      <c r="Z1214" s="563">
        <v>548.05999999999995</v>
      </c>
      <c r="AA1214" s="563">
        <v>0</v>
      </c>
      <c r="AB1214" s="563">
        <v>0</v>
      </c>
      <c r="AC1214" s="563">
        <v>0</v>
      </c>
      <c r="AD1214" s="563"/>
      <c r="AE1214" s="563">
        <v>105905</v>
      </c>
      <c r="AF1214" s="564">
        <v>45610</v>
      </c>
      <c r="AG1214" s="564">
        <v>48917</v>
      </c>
      <c r="AH1214" s="563">
        <v>20000000</v>
      </c>
      <c r="AI1214" s="565">
        <f t="shared" si="37"/>
        <v>7.7698630136986298</v>
      </c>
      <c r="AJ1214" s="565">
        <v>1</v>
      </c>
      <c r="AK1214" s="566">
        <v>4.9000000000000002E-2</v>
      </c>
      <c r="AL1214" s="567">
        <f t="shared" si="38"/>
        <v>7.7698630136986298</v>
      </c>
      <c r="AM1214" s="567">
        <v>1</v>
      </c>
      <c r="AN1214" s="568">
        <v>4.9000000000000002E-2</v>
      </c>
      <c r="AO1214" s="562" t="s">
        <v>977</v>
      </c>
      <c r="AP1214" s="562" t="s">
        <v>978</v>
      </c>
    </row>
    <row r="1215" spans="1:42" s="562" customFormat="1" ht="12" x14ac:dyDescent="0.25">
      <c r="A1215" s="562" t="s">
        <v>2997</v>
      </c>
      <c r="B1215" s="562" t="s">
        <v>2998</v>
      </c>
      <c r="C1215" s="562">
        <v>1</v>
      </c>
      <c r="D1215" s="562" t="s">
        <v>30</v>
      </c>
      <c r="E1215" s="562" t="s">
        <v>958</v>
      </c>
      <c r="F1215" s="562" t="s">
        <v>959</v>
      </c>
      <c r="G1215" s="562" t="s">
        <v>1727</v>
      </c>
      <c r="H1215" s="562" t="s">
        <v>1660</v>
      </c>
      <c r="I1215" s="562" t="s">
        <v>1661</v>
      </c>
      <c r="J1215" s="562" t="s">
        <v>1662</v>
      </c>
      <c r="K1215" s="562" t="s">
        <v>85</v>
      </c>
      <c r="L1215" s="562" t="s">
        <v>964</v>
      </c>
      <c r="M1215" s="562" t="s">
        <v>970</v>
      </c>
      <c r="N1215" s="562">
        <v>1</v>
      </c>
      <c r="O1215" s="562">
        <v>1</v>
      </c>
      <c r="P1215" s="562">
        <v>1</v>
      </c>
      <c r="Q1215" s="562">
        <v>0</v>
      </c>
      <c r="R1215" s="562">
        <v>0</v>
      </c>
      <c r="S1215" s="562">
        <v>1</v>
      </c>
      <c r="T1215" s="562">
        <v>1</v>
      </c>
      <c r="U1215" s="562">
        <v>1</v>
      </c>
      <c r="V1215" s="562">
        <v>0</v>
      </c>
      <c r="W1215" s="563">
        <v>23548489.539999999</v>
      </c>
      <c r="X1215" s="563">
        <v>0</v>
      </c>
      <c r="Y1215" s="563">
        <v>0</v>
      </c>
      <c r="Z1215" s="563">
        <v>0</v>
      </c>
      <c r="AA1215" s="563">
        <v>0</v>
      </c>
      <c r="AB1215" s="563">
        <v>0</v>
      </c>
      <c r="AC1215" s="563">
        <v>0</v>
      </c>
      <c r="AD1215" s="563"/>
      <c r="AE1215" s="563">
        <v>23548489.539999999</v>
      </c>
      <c r="AF1215" s="564">
        <v>45372</v>
      </c>
      <c r="AG1215" s="564">
        <v>46482</v>
      </c>
      <c r="AH1215" s="563">
        <v>15000000</v>
      </c>
      <c r="AI1215" s="565">
        <f t="shared" si="37"/>
        <v>1.0986301369863014</v>
      </c>
      <c r="AJ1215" s="565">
        <v>1</v>
      </c>
      <c r="AK1215" s="566">
        <v>4.9000000000000002E-2</v>
      </c>
      <c r="AL1215" s="567">
        <f t="shared" si="38"/>
        <v>1.0986301369863014</v>
      </c>
      <c r="AM1215" s="567">
        <v>1</v>
      </c>
      <c r="AN1215" s="568">
        <v>4.9000000000000002E-2</v>
      </c>
      <c r="AO1215" s="562" t="s">
        <v>977</v>
      </c>
      <c r="AP1215" s="562" t="s">
        <v>978</v>
      </c>
    </row>
    <row r="1216" spans="1:42" s="562" customFormat="1" ht="12" x14ac:dyDescent="0.25">
      <c r="A1216" s="562" t="s">
        <v>2999</v>
      </c>
      <c r="B1216" s="562" t="s">
        <v>3000</v>
      </c>
      <c r="C1216" s="562">
        <v>1</v>
      </c>
      <c r="D1216" s="562" t="s">
        <v>30</v>
      </c>
      <c r="E1216" s="562" t="s">
        <v>958</v>
      </c>
      <c r="F1216" s="562" t="s">
        <v>959</v>
      </c>
      <c r="G1216" s="562" t="s">
        <v>973</v>
      </c>
      <c r="H1216" s="562" t="s">
        <v>974</v>
      </c>
      <c r="I1216" s="562" t="s">
        <v>975</v>
      </c>
      <c r="J1216" s="562" t="s">
        <v>4998</v>
      </c>
      <c r="K1216" s="562" t="s">
        <v>976</v>
      </c>
      <c r="L1216" s="562" t="s">
        <v>964</v>
      </c>
      <c r="M1216" s="562" t="s">
        <v>970</v>
      </c>
      <c r="N1216" s="562">
        <v>1</v>
      </c>
      <c r="O1216" s="562">
        <v>1</v>
      </c>
      <c r="P1216" s="562">
        <v>1</v>
      </c>
      <c r="Q1216" s="562">
        <v>1</v>
      </c>
      <c r="R1216" s="562">
        <v>1</v>
      </c>
      <c r="S1216" s="562">
        <v>1</v>
      </c>
      <c r="T1216" s="562">
        <v>0</v>
      </c>
      <c r="U1216" s="562">
        <v>0</v>
      </c>
      <c r="V1216" s="562">
        <v>0</v>
      </c>
      <c r="W1216" s="563">
        <v>5000000</v>
      </c>
      <c r="X1216" s="563">
        <v>0</v>
      </c>
      <c r="Y1216" s="563">
        <v>0</v>
      </c>
      <c r="Z1216" s="563">
        <v>0</v>
      </c>
      <c r="AA1216" s="563">
        <v>0</v>
      </c>
      <c r="AB1216" s="563">
        <v>0</v>
      </c>
      <c r="AC1216" s="563">
        <v>0</v>
      </c>
      <c r="AD1216" s="563"/>
      <c r="AE1216" s="563">
        <v>5000000</v>
      </c>
      <c r="AF1216" s="564">
        <v>45387</v>
      </c>
      <c r="AG1216" s="564">
        <v>46482</v>
      </c>
      <c r="AH1216" s="563">
        <v>5000000</v>
      </c>
      <c r="AI1216" s="565">
        <f t="shared" si="37"/>
        <v>1.0986301369863014</v>
      </c>
      <c r="AJ1216" s="565">
        <v>3</v>
      </c>
      <c r="AK1216" s="566">
        <v>8.7499999999999994E-2</v>
      </c>
      <c r="AL1216" s="567">
        <f t="shared" si="38"/>
        <v>1.0986301369863014</v>
      </c>
      <c r="AM1216" s="567">
        <v>3</v>
      </c>
      <c r="AN1216" s="568">
        <v>8.7499999999999994E-2</v>
      </c>
      <c r="AO1216" s="562" t="s">
        <v>977</v>
      </c>
      <c r="AP1216" s="562" t="s">
        <v>978</v>
      </c>
    </row>
    <row r="1217" spans="1:42" s="562" customFormat="1" ht="12" x14ac:dyDescent="0.25">
      <c r="A1217" s="562" t="s">
        <v>3001</v>
      </c>
      <c r="B1217" s="562" t="s">
        <v>3002</v>
      </c>
      <c r="C1217" s="562">
        <v>1</v>
      </c>
      <c r="D1217" s="562" t="s">
        <v>30</v>
      </c>
      <c r="E1217" s="562" t="s">
        <v>958</v>
      </c>
      <c r="F1217" s="562" t="s">
        <v>959</v>
      </c>
      <c r="G1217" s="562" t="s">
        <v>1659</v>
      </c>
      <c r="H1217" s="562" t="s">
        <v>1660</v>
      </c>
      <c r="I1217" s="562" t="s">
        <v>1661</v>
      </c>
      <c r="J1217" s="562" t="s">
        <v>1662</v>
      </c>
      <c r="K1217" s="562" t="s">
        <v>1663</v>
      </c>
      <c r="L1217" s="562" t="s">
        <v>964</v>
      </c>
      <c r="M1217" s="562" t="s">
        <v>970</v>
      </c>
      <c r="N1217" s="562">
        <v>1</v>
      </c>
      <c r="O1217" s="562">
        <v>1</v>
      </c>
      <c r="P1217" s="562">
        <v>1</v>
      </c>
      <c r="Q1217" s="562">
        <v>0</v>
      </c>
      <c r="R1217" s="562">
        <v>0</v>
      </c>
      <c r="S1217" s="562">
        <v>1</v>
      </c>
      <c r="T1217" s="562">
        <v>1</v>
      </c>
      <c r="U1217" s="562">
        <v>1</v>
      </c>
      <c r="V1217" s="562">
        <v>0</v>
      </c>
      <c r="W1217" s="563">
        <v>150000000</v>
      </c>
      <c r="X1217" s="563">
        <v>0</v>
      </c>
      <c r="Y1217" s="563">
        <v>0</v>
      </c>
      <c r="Z1217" s="563">
        <v>0</v>
      </c>
      <c r="AA1217" s="563">
        <v>0</v>
      </c>
      <c r="AB1217" s="563">
        <v>0</v>
      </c>
      <c r="AC1217" s="563">
        <v>0</v>
      </c>
      <c r="AD1217" s="563"/>
      <c r="AE1217" s="563">
        <v>150000000</v>
      </c>
      <c r="AF1217" s="564">
        <v>45636</v>
      </c>
      <c r="AG1217" s="564">
        <v>48192</v>
      </c>
      <c r="AH1217" s="563">
        <v>150000000</v>
      </c>
      <c r="AI1217" s="565">
        <f t="shared" si="37"/>
        <v>5.7835616438356166</v>
      </c>
      <c r="AJ1217" s="565">
        <v>7.0027397260274</v>
      </c>
      <c r="AK1217" s="566">
        <v>9.5000000000000001E-2</v>
      </c>
      <c r="AL1217" s="567">
        <f t="shared" si="38"/>
        <v>5.7835616438356166</v>
      </c>
      <c r="AM1217" s="567">
        <v>7.0027397260274</v>
      </c>
      <c r="AN1217" s="568">
        <v>9.5000000000000001E-2</v>
      </c>
      <c r="AO1217" s="562" t="s">
        <v>977</v>
      </c>
      <c r="AP1217" s="562" t="s">
        <v>978</v>
      </c>
    </row>
    <row r="1218" spans="1:42" s="562" customFormat="1" ht="12" x14ac:dyDescent="0.25">
      <c r="A1218" s="562" t="s">
        <v>3003</v>
      </c>
      <c r="B1218" s="562" t="s">
        <v>3004</v>
      </c>
      <c r="C1218" s="562">
        <v>1</v>
      </c>
      <c r="D1218" s="562" t="s">
        <v>30</v>
      </c>
      <c r="E1218" s="562" t="s">
        <v>958</v>
      </c>
      <c r="F1218" s="562" t="s">
        <v>959</v>
      </c>
      <c r="G1218" s="562" t="s">
        <v>973</v>
      </c>
      <c r="H1218" s="562" t="s">
        <v>974</v>
      </c>
      <c r="I1218" s="562" t="s">
        <v>975</v>
      </c>
      <c r="J1218" s="562" t="s">
        <v>4998</v>
      </c>
      <c r="K1218" s="562" t="s">
        <v>976</v>
      </c>
      <c r="L1218" s="562" t="s">
        <v>964</v>
      </c>
      <c r="M1218" s="562" t="s">
        <v>970</v>
      </c>
      <c r="N1218" s="562">
        <v>1</v>
      </c>
      <c r="O1218" s="562">
        <v>1</v>
      </c>
      <c r="P1218" s="562">
        <v>1</v>
      </c>
      <c r="Q1218" s="562">
        <v>1</v>
      </c>
      <c r="R1218" s="562">
        <v>1</v>
      </c>
      <c r="S1218" s="562">
        <v>1</v>
      </c>
      <c r="T1218" s="562">
        <v>0</v>
      </c>
      <c r="U1218" s="562">
        <v>0</v>
      </c>
      <c r="V1218" s="562">
        <v>0</v>
      </c>
      <c r="W1218" s="563">
        <v>1414714.95</v>
      </c>
      <c r="X1218" s="563">
        <v>0</v>
      </c>
      <c r="Y1218" s="563">
        <v>0</v>
      </c>
      <c r="Z1218" s="563">
        <v>0</v>
      </c>
      <c r="AA1218" s="563">
        <v>0</v>
      </c>
      <c r="AB1218" s="563">
        <v>0</v>
      </c>
      <c r="AC1218" s="563">
        <v>0</v>
      </c>
      <c r="AD1218" s="563"/>
      <c r="AE1218" s="563">
        <v>1414714.95</v>
      </c>
      <c r="AF1218" s="564">
        <v>45638</v>
      </c>
      <c r="AG1218" s="564">
        <v>46733</v>
      </c>
      <c r="AH1218" s="563">
        <v>1414714.95</v>
      </c>
      <c r="AI1218" s="565">
        <f t="shared" si="37"/>
        <v>1.7863013698630137</v>
      </c>
      <c r="AJ1218" s="565">
        <v>3</v>
      </c>
      <c r="AK1218" s="566">
        <v>8.7499999999999994E-2</v>
      </c>
      <c r="AL1218" s="567">
        <f t="shared" si="38"/>
        <v>1.7863013698630137</v>
      </c>
      <c r="AM1218" s="567">
        <v>3</v>
      </c>
      <c r="AN1218" s="568">
        <v>8.7499999999999994E-2</v>
      </c>
      <c r="AO1218" s="562" t="s">
        <v>977</v>
      </c>
      <c r="AP1218" s="562" t="s">
        <v>978</v>
      </c>
    </row>
    <row r="1219" spans="1:42" s="562" customFormat="1" ht="12" x14ac:dyDescent="0.25">
      <c r="A1219" s="562" t="s">
        <v>3005</v>
      </c>
      <c r="B1219" s="562" t="s">
        <v>3006</v>
      </c>
      <c r="C1219" s="562">
        <v>1</v>
      </c>
      <c r="D1219" s="562" t="s">
        <v>30</v>
      </c>
      <c r="E1219" s="562" t="s">
        <v>958</v>
      </c>
      <c r="F1219" s="562" t="s">
        <v>959</v>
      </c>
      <c r="G1219" s="562" t="s">
        <v>1659</v>
      </c>
      <c r="H1219" s="562" t="s">
        <v>1660</v>
      </c>
      <c r="I1219" s="562" t="s">
        <v>1661</v>
      </c>
      <c r="J1219" s="562" t="s">
        <v>1662</v>
      </c>
      <c r="K1219" s="562" t="s">
        <v>1663</v>
      </c>
      <c r="L1219" s="562" t="s">
        <v>964</v>
      </c>
      <c r="M1219" s="562" t="s">
        <v>970</v>
      </c>
      <c r="N1219" s="562">
        <v>1</v>
      </c>
      <c r="O1219" s="562">
        <v>1</v>
      </c>
      <c r="P1219" s="562">
        <v>1</v>
      </c>
      <c r="Q1219" s="562">
        <v>0</v>
      </c>
      <c r="R1219" s="562">
        <v>0</v>
      </c>
      <c r="S1219" s="562">
        <v>1</v>
      </c>
      <c r="T1219" s="562">
        <v>1</v>
      </c>
      <c r="U1219" s="562">
        <v>1</v>
      </c>
      <c r="V1219" s="562">
        <v>0</v>
      </c>
      <c r="W1219" s="563">
        <v>100000000</v>
      </c>
      <c r="X1219" s="563">
        <v>0</v>
      </c>
      <c r="Y1219" s="563">
        <v>0</v>
      </c>
      <c r="Z1219" s="563">
        <v>0</v>
      </c>
      <c r="AA1219" s="563">
        <v>0</v>
      </c>
      <c r="AB1219" s="563">
        <v>0</v>
      </c>
      <c r="AC1219" s="563">
        <v>0</v>
      </c>
      <c r="AD1219" s="563"/>
      <c r="AE1219" s="563">
        <v>100000000</v>
      </c>
      <c r="AF1219" s="564">
        <v>45503</v>
      </c>
      <c r="AG1219" s="564">
        <v>46598</v>
      </c>
      <c r="AH1219" s="563">
        <v>100000000</v>
      </c>
      <c r="AI1219" s="565">
        <f t="shared" ref="AI1219:AI1282" si="39">+(AG1219-$AQ$1)/365</f>
        <v>1.4164383561643836</v>
      </c>
      <c r="AJ1219" s="565">
        <v>3</v>
      </c>
      <c r="AK1219" s="566">
        <v>8.7499999999999994E-2</v>
      </c>
      <c r="AL1219" s="567">
        <f t="shared" si="38"/>
        <v>1.4164383561643836</v>
      </c>
      <c r="AM1219" s="567">
        <v>3</v>
      </c>
      <c r="AN1219" s="568">
        <v>8.7499999999999994E-2</v>
      </c>
      <c r="AO1219" s="562" t="s">
        <v>977</v>
      </c>
      <c r="AP1219" s="562" t="s">
        <v>978</v>
      </c>
    </row>
    <row r="1220" spans="1:42" s="562" customFormat="1" ht="12" x14ac:dyDescent="0.25">
      <c r="A1220" s="562" t="s">
        <v>3007</v>
      </c>
      <c r="B1220" s="562" t="s">
        <v>3008</v>
      </c>
      <c r="C1220" s="562">
        <v>1</v>
      </c>
      <c r="D1220" s="562" t="s">
        <v>30</v>
      </c>
      <c r="E1220" s="562" t="s">
        <v>958</v>
      </c>
      <c r="F1220" s="562" t="s">
        <v>959</v>
      </c>
      <c r="G1220" s="562" t="s">
        <v>1659</v>
      </c>
      <c r="H1220" s="562" t="s">
        <v>1660</v>
      </c>
      <c r="I1220" s="562" t="s">
        <v>1661</v>
      </c>
      <c r="J1220" s="562" t="s">
        <v>1662</v>
      </c>
      <c r="K1220" s="562" t="s">
        <v>1663</v>
      </c>
      <c r="L1220" s="562" t="s">
        <v>964</v>
      </c>
      <c r="M1220" s="562" t="s">
        <v>970</v>
      </c>
      <c r="N1220" s="562">
        <v>1</v>
      </c>
      <c r="O1220" s="562">
        <v>1</v>
      </c>
      <c r="P1220" s="562">
        <v>1</v>
      </c>
      <c r="Q1220" s="562">
        <v>0</v>
      </c>
      <c r="R1220" s="562">
        <v>0</v>
      </c>
      <c r="S1220" s="562">
        <v>1</v>
      </c>
      <c r="T1220" s="562">
        <v>1</v>
      </c>
      <c r="U1220" s="562">
        <v>1</v>
      </c>
      <c r="V1220" s="562">
        <v>0</v>
      </c>
      <c r="W1220" s="563">
        <v>200000000</v>
      </c>
      <c r="X1220" s="563">
        <v>0</v>
      </c>
      <c r="Y1220" s="563">
        <v>0</v>
      </c>
      <c r="Z1220" s="563">
        <v>0</v>
      </c>
      <c r="AA1220" s="563">
        <v>0</v>
      </c>
      <c r="AB1220" s="563">
        <v>0</v>
      </c>
      <c r="AC1220" s="563">
        <v>0</v>
      </c>
      <c r="AD1220" s="563"/>
      <c r="AE1220" s="563">
        <v>200000000</v>
      </c>
      <c r="AF1220" s="564">
        <v>45455</v>
      </c>
      <c r="AG1220" s="564">
        <v>47281</v>
      </c>
      <c r="AH1220" s="563">
        <v>200000000</v>
      </c>
      <c r="AI1220" s="565">
        <f t="shared" si="39"/>
        <v>3.2876712328767121</v>
      </c>
      <c r="AJ1220" s="565">
        <v>5.0027397260274</v>
      </c>
      <c r="AK1220" s="566">
        <v>9.2499999999999999E-2</v>
      </c>
      <c r="AL1220" s="567">
        <f t="shared" si="38"/>
        <v>3.2876712328767121</v>
      </c>
      <c r="AM1220" s="567">
        <v>5.0027397260274</v>
      </c>
      <c r="AN1220" s="568">
        <v>9.2499999999999999E-2</v>
      </c>
      <c r="AO1220" s="562" t="s">
        <v>977</v>
      </c>
      <c r="AP1220" s="562" t="s">
        <v>978</v>
      </c>
    </row>
    <row r="1221" spans="1:42" s="562" customFormat="1" ht="12" x14ac:dyDescent="0.25">
      <c r="A1221" s="562" t="s">
        <v>3009</v>
      </c>
      <c r="B1221" s="562" t="s">
        <v>3010</v>
      </c>
      <c r="C1221" s="562">
        <v>2</v>
      </c>
      <c r="D1221" s="562" t="s">
        <v>30</v>
      </c>
      <c r="E1221" s="562" t="s">
        <v>958</v>
      </c>
      <c r="F1221" s="562" t="s">
        <v>959</v>
      </c>
      <c r="G1221" s="562" t="s">
        <v>1207</v>
      </c>
      <c r="H1221" s="562" t="s">
        <v>974</v>
      </c>
      <c r="I1221" s="562" t="s">
        <v>1208</v>
      </c>
      <c r="J1221" s="562" t="s">
        <v>4998</v>
      </c>
      <c r="K1221" s="562" t="s">
        <v>1209</v>
      </c>
      <c r="L1221" s="562" t="s">
        <v>964</v>
      </c>
      <c r="M1221" s="562" t="s">
        <v>970</v>
      </c>
      <c r="N1221" s="562">
        <v>1</v>
      </c>
      <c r="O1221" s="562">
        <v>1</v>
      </c>
      <c r="P1221" s="562">
        <v>1</v>
      </c>
      <c r="Q1221" s="562">
        <v>1</v>
      </c>
      <c r="R1221" s="562">
        <v>1</v>
      </c>
      <c r="S1221" s="562">
        <v>1</v>
      </c>
      <c r="T1221" s="562">
        <v>0</v>
      </c>
      <c r="U1221" s="562">
        <v>0</v>
      </c>
      <c r="V1221" s="562">
        <v>0</v>
      </c>
      <c r="W1221" s="563">
        <v>1502730</v>
      </c>
      <c r="X1221" s="563">
        <v>0</v>
      </c>
      <c r="Y1221" s="563">
        <v>0</v>
      </c>
      <c r="Z1221" s="563">
        <v>4783.6899999999996</v>
      </c>
      <c r="AA1221" s="563">
        <v>0</v>
      </c>
      <c r="AB1221" s="563">
        <v>0</v>
      </c>
      <c r="AC1221" s="563">
        <v>0</v>
      </c>
      <c r="AD1221" s="563"/>
      <c r="AE1221" s="563">
        <v>1502730</v>
      </c>
      <c r="AF1221" s="564">
        <v>45645</v>
      </c>
      <c r="AG1221" s="564">
        <v>46375</v>
      </c>
      <c r="AH1221" s="563">
        <v>1502730</v>
      </c>
      <c r="AI1221" s="565">
        <f t="shared" si="39"/>
        <v>0.80547945205479454</v>
      </c>
      <c r="AJ1221" s="565">
        <v>2</v>
      </c>
      <c r="AK1221" s="566">
        <v>3.8199999999999998E-2</v>
      </c>
      <c r="AL1221" s="567">
        <f t="shared" si="38"/>
        <v>0.80547945205479454</v>
      </c>
      <c r="AM1221" s="567">
        <v>2</v>
      </c>
      <c r="AN1221" s="568">
        <v>3.8199999999999998E-2</v>
      </c>
      <c r="AO1221" s="562" t="s">
        <v>977</v>
      </c>
      <c r="AP1221" s="562" t="s">
        <v>978</v>
      </c>
    </row>
    <row r="1222" spans="1:42" s="562" customFormat="1" ht="12" x14ac:dyDescent="0.25">
      <c r="A1222" s="562" t="s">
        <v>3011</v>
      </c>
      <c r="B1222" s="562" t="s">
        <v>3010</v>
      </c>
      <c r="C1222" s="562">
        <v>3</v>
      </c>
      <c r="D1222" s="562" t="s">
        <v>30</v>
      </c>
      <c r="E1222" s="562" t="s">
        <v>958</v>
      </c>
      <c r="F1222" s="562" t="s">
        <v>959</v>
      </c>
      <c r="G1222" s="562" t="s">
        <v>1207</v>
      </c>
      <c r="H1222" s="562" t="s">
        <v>974</v>
      </c>
      <c r="I1222" s="562" t="s">
        <v>1208</v>
      </c>
      <c r="J1222" s="562" t="s">
        <v>4998</v>
      </c>
      <c r="K1222" s="562" t="s">
        <v>1209</v>
      </c>
      <c r="L1222" s="562" t="s">
        <v>964</v>
      </c>
      <c r="M1222" s="562" t="s">
        <v>970</v>
      </c>
      <c r="N1222" s="562">
        <v>1</v>
      </c>
      <c r="O1222" s="562">
        <v>1</v>
      </c>
      <c r="P1222" s="562">
        <v>1</v>
      </c>
      <c r="Q1222" s="562">
        <v>1</v>
      </c>
      <c r="R1222" s="562">
        <v>1</v>
      </c>
      <c r="S1222" s="562">
        <v>1</v>
      </c>
      <c r="T1222" s="562">
        <v>0</v>
      </c>
      <c r="U1222" s="562">
        <v>0</v>
      </c>
      <c r="V1222" s="562">
        <v>0</v>
      </c>
      <c r="W1222" s="563">
        <v>2388615</v>
      </c>
      <c r="X1222" s="563">
        <v>0</v>
      </c>
      <c r="Y1222" s="563">
        <v>0</v>
      </c>
      <c r="Z1222" s="563">
        <v>8559.2000000000007</v>
      </c>
      <c r="AA1222" s="563">
        <v>0</v>
      </c>
      <c r="AB1222" s="563">
        <v>0</v>
      </c>
      <c r="AC1222" s="563">
        <v>0</v>
      </c>
      <c r="AD1222" s="563"/>
      <c r="AE1222" s="563">
        <v>2388615</v>
      </c>
      <c r="AF1222" s="564">
        <v>45645</v>
      </c>
      <c r="AG1222" s="564">
        <v>46740</v>
      </c>
      <c r="AH1222" s="563">
        <v>2388615</v>
      </c>
      <c r="AI1222" s="565">
        <f t="shared" si="39"/>
        <v>1.8054794520547945</v>
      </c>
      <c r="AJ1222" s="565">
        <v>3</v>
      </c>
      <c r="AK1222" s="566">
        <v>4.2999999999999997E-2</v>
      </c>
      <c r="AL1222" s="567">
        <f t="shared" ref="AL1222:AL1285" si="40">+AI1222</f>
        <v>1.8054794520547945</v>
      </c>
      <c r="AM1222" s="567">
        <v>3</v>
      </c>
      <c r="AN1222" s="568">
        <v>4.2999999999999997E-2</v>
      </c>
      <c r="AO1222" s="562" t="s">
        <v>977</v>
      </c>
      <c r="AP1222" s="562" t="s">
        <v>978</v>
      </c>
    </row>
    <row r="1223" spans="1:42" s="562" customFormat="1" ht="12" x14ac:dyDescent="0.25">
      <c r="A1223" s="562" t="s">
        <v>3012</v>
      </c>
      <c r="B1223" s="562" t="s">
        <v>3010</v>
      </c>
      <c r="C1223" s="562">
        <v>4</v>
      </c>
      <c r="D1223" s="562" t="s">
        <v>30</v>
      </c>
      <c r="E1223" s="562" t="s">
        <v>958</v>
      </c>
      <c r="F1223" s="562" t="s">
        <v>959</v>
      </c>
      <c r="G1223" s="562" t="s">
        <v>1207</v>
      </c>
      <c r="H1223" s="562" t="s">
        <v>974</v>
      </c>
      <c r="I1223" s="562" t="s">
        <v>1208</v>
      </c>
      <c r="J1223" s="562" t="s">
        <v>4998</v>
      </c>
      <c r="K1223" s="562" t="s">
        <v>1209</v>
      </c>
      <c r="L1223" s="562" t="s">
        <v>964</v>
      </c>
      <c r="M1223" s="562" t="s">
        <v>970</v>
      </c>
      <c r="N1223" s="562">
        <v>1</v>
      </c>
      <c r="O1223" s="562">
        <v>1</v>
      </c>
      <c r="P1223" s="562">
        <v>1</v>
      </c>
      <c r="Q1223" s="562">
        <v>1</v>
      </c>
      <c r="R1223" s="562">
        <v>1</v>
      </c>
      <c r="S1223" s="562">
        <v>1</v>
      </c>
      <c r="T1223" s="562">
        <v>0</v>
      </c>
      <c r="U1223" s="562">
        <v>0</v>
      </c>
      <c r="V1223" s="562">
        <v>0</v>
      </c>
      <c r="W1223" s="563">
        <v>1184720</v>
      </c>
      <c r="X1223" s="563">
        <v>0</v>
      </c>
      <c r="Y1223" s="563">
        <v>0</v>
      </c>
      <c r="Z1223" s="563">
        <v>4650.03</v>
      </c>
      <c r="AA1223" s="563">
        <v>0</v>
      </c>
      <c r="AB1223" s="563">
        <v>0</v>
      </c>
      <c r="AC1223" s="563">
        <v>0</v>
      </c>
      <c r="AD1223" s="563"/>
      <c r="AE1223" s="563">
        <v>1184720</v>
      </c>
      <c r="AF1223" s="564">
        <v>45645</v>
      </c>
      <c r="AG1223" s="564">
        <v>47106</v>
      </c>
      <c r="AH1223" s="563">
        <v>1184720</v>
      </c>
      <c r="AI1223" s="565">
        <f t="shared" si="39"/>
        <v>2.8082191780821919</v>
      </c>
      <c r="AJ1223" s="565">
        <v>4.0027397260274</v>
      </c>
      <c r="AK1223" s="566">
        <v>4.7100000000000003E-2</v>
      </c>
      <c r="AL1223" s="567">
        <f t="shared" si="40"/>
        <v>2.8082191780821919</v>
      </c>
      <c r="AM1223" s="567">
        <v>4.0027397260274</v>
      </c>
      <c r="AN1223" s="568">
        <v>4.7100000000000003E-2</v>
      </c>
      <c r="AO1223" s="562" t="s">
        <v>977</v>
      </c>
      <c r="AP1223" s="562" t="s">
        <v>978</v>
      </c>
    </row>
    <row r="1224" spans="1:42" s="562" customFormat="1" ht="12" x14ac:dyDescent="0.25">
      <c r="A1224" s="562" t="s">
        <v>3013</v>
      </c>
      <c r="B1224" s="562" t="s">
        <v>3010</v>
      </c>
      <c r="C1224" s="562">
        <v>5</v>
      </c>
      <c r="D1224" s="562" t="s">
        <v>30</v>
      </c>
      <c r="E1224" s="562" t="s">
        <v>958</v>
      </c>
      <c r="F1224" s="562" t="s">
        <v>959</v>
      </c>
      <c r="G1224" s="562" t="s">
        <v>1207</v>
      </c>
      <c r="H1224" s="562" t="s">
        <v>974</v>
      </c>
      <c r="I1224" s="562" t="s">
        <v>1208</v>
      </c>
      <c r="J1224" s="562" t="s">
        <v>4998</v>
      </c>
      <c r="K1224" s="562" t="s">
        <v>1209</v>
      </c>
      <c r="L1224" s="562" t="s">
        <v>964</v>
      </c>
      <c r="M1224" s="562" t="s">
        <v>970</v>
      </c>
      <c r="N1224" s="562">
        <v>1</v>
      </c>
      <c r="O1224" s="562">
        <v>1</v>
      </c>
      <c r="P1224" s="562">
        <v>1</v>
      </c>
      <c r="Q1224" s="562">
        <v>1</v>
      </c>
      <c r="R1224" s="562">
        <v>1</v>
      </c>
      <c r="S1224" s="562">
        <v>1</v>
      </c>
      <c r="T1224" s="562">
        <v>0</v>
      </c>
      <c r="U1224" s="562">
        <v>0</v>
      </c>
      <c r="V1224" s="562">
        <v>0</v>
      </c>
      <c r="W1224" s="563">
        <v>16937720</v>
      </c>
      <c r="X1224" s="563">
        <v>0</v>
      </c>
      <c r="Y1224" s="563">
        <v>0</v>
      </c>
      <c r="Z1224" s="563">
        <v>71561.87</v>
      </c>
      <c r="AA1224" s="563">
        <v>0</v>
      </c>
      <c r="AB1224" s="563">
        <v>0</v>
      </c>
      <c r="AC1224" s="563">
        <v>0</v>
      </c>
      <c r="AD1224" s="563"/>
      <c r="AE1224" s="563">
        <v>16937720</v>
      </c>
      <c r="AF1224" s="564">
        <v>45645</v>
      </c>
      <c r="AG1224" s="564">
        <v>47471</v>
      </c>
      <c r="AH1224" s="563">
        <v>16937720</v>
      </c>
      <c r="AI1224" s="565">
        <f t="shared" si="39"/>
        <v>3.8082191780821919</v>
      </c>
      <c r="AJ1224" s="565">
        <v>5.0027397260274</v>
      </c>
      <c r="AK1224" s="566">
        <v>5.0700000000000002E-2</v>
      </c>
      <c r="AL1224" s="567">
        <f t="shared" si="40"/>
        <v>3.8082191780821919</v>
      </c>
      <c r="AM1224" s="567">
        <v>5.0027397260274</v>
      </c>
      <c r="AN1224" s="568">
        <v>5.0700000000000002E-2</v>
      </c>
      <c r="AO1224" s="562" t="s">
        <v>977</v>
      </c>
      <c r="AP1224" s="562" t="s">
        <v>978</v>
      </c>
    </row>
    <row r="1225" spans="1:42" s="562" customFormat="1" ht="12" x14ac:dyDescent="0.25">
      <c r="A1225" s="562" t="s">
        <v>3014</v>
      </c>
      <c r="B1225" s="562" t="s">
        <v>3010</v>
      </c>
      <c r="C1225" s="562">
        <v>6</v>
      </c>
      <c r="D1225" s="562" t="s">
        <v>30</v>
      </c>
      <c r="E1225" s="562" t="s">
        <v>958</v>
      </c>
      <c r="F1225" s="562" t="s">
        <v>959</v>
      </c>
      <c r="G1225" s="562" t="s">
        <v>1207</v>
      </c>
      <c r="H1225" s="562" t="s">
        <v>974</v>
      </c>
      <c r="I1225" s="562" t="s">
        <v>1208</v>
      </c>
      <c r="J1225" s="562" t="s">
        <v>4998</v>
      </c>
      <c r="K1225" s="562" t="s">
        <v>1209</v>
      </c>
      <c r="L1225" s="562" t="s">
        <v>964</v>
      </c>
      <c r="M1225" s="562" t="s">
        <v>970</v>
      </c>
      <c r="N1225" s="562">
        <v>1</v>
      </c>
      <c r="O1225" s="562">
        <v>1</v>
      </c>
      <c r="P1225" s="562">
        <v>1</v>
      </c>
      <c r="Q1225" s="562">
        <v>1</v>
      </c>
      <c r="R1225" s="562">
        <v>1</v>
      </c>
      <c r="S1225" s="562">
        <v>1</v>
      </c>
      <c r="T1225" s="562">
        <v>0</v>
      </c>
      <c r="U1225" s="562">
        <v>0</v>
      </c>
      <c r="V1225" s="562">
        <v>0</v>
      </c>
      <c r="W1225" s="563">
        <v>1693447.5</v>
      </c>
      <c r="X1225" s="563">
        <v>0</v>
      </c>
      <c r="Y1225" s="563">
        <v>0</v>
      </c>
      <c r="Z1225" s="563">
        <v>7564.07</v>
      </c>
      <c r="AA1225" s="563">
        <v>0</v>
      </c>
      <c r="AB1225" s="563">
        <v>0</v>
      </c>
      <c r="AC1225" s="563">
        <v>0</v>
      </c>
      <c r="AD1225" s="563"/>
      <c r="AE1225" s="563">
        <v>1693447.5</v>
      </c>
      <c r="AF1225" s="564">
        <v>45645</v>
      </c>
      <c r="AG1225" s="564">
        <v>47836</v>
      </c>
      <c r="AH1225" s="563">
        <v>1693447.5</v>
      </c>
      <c r="AI1225" s="565">
        <f t="shared" si="39"/>
        <v>4.8082191780821919</v>
      </c>
      <c r="AJ1225" s="565">
        <v>6.0027397260274</v>
      </c>
      <c r="AK1225" s="566">
        <v>5.3600000000000002E-2</v>
      </c>
      <c r="AL1225" s="567">
        <f t="shared" si="40"/>
        <v>4.8082191780821919</v>
      </c>
      <c r="AM1225" s="567">
        <v>6.0027397260274</v>
      </c>
      <c r="AN1225" s="568">
        <v>5.3600000000000002E-2</v>
      </c>
      <c r="AO1225" s="562" t="s">
        <v>977</v>
      </c>
      <c r="AP1225" s="562" t="s">
        <v>978</v>
      </c>
    </row>
    <row r="1226" spans="1:42" s="562" customFormat="1" ht="12" x14ac:dyDescent="0.25">
      <c r="A1226" s="562" t="s">
        <v>3015</v>
      </c>
      <c r="B1226" s="562" t="s">
        <v>3010</v>
      </c>
      <c r="C1226" s="562">
        <v>7</v>
      </c>
      <c r="D1226" s="562" t="s">
        <v>30</v>
      </c>
      <c r="E1226" s="562" t="s">
        <v>958</v>
      </c>
      <c r="F1226" s="562" t="s">
        <v>959</v>
      </c>
      <c r="G1226" s="562" t="s">
        <v>1207</v>
      </c>
      <c r="H1226" s="562" t="s">
        <v>974</v>
      </c>
      <c r="I1226" s="562" t="s">
        <v>1208</v>
      </c>
      <c r="J1226" s="562" t="s">
        <v>4998</v>
      </c>
      <c r="K1226" s="562" t="s">
        <v>1209</v>
      </c>
      <c r="L1226" s="562" t="s">
        <v>964</v>
      </c>
      <c r="M1226" s="562" t="s">
        <v>970</v>
      </c>
      <c r="N1226" s="562">
        <v>1</v>
      </c>
      <c r="O1226" s="562">
        <v>1</v>
      </c>
      <c r="P1226" s="562">
        <v>1</v>
      </c>
      <c r="Q1226" s="562">
        <v>1</v>
      </c>
      <c r="R1226" s="562">
        <v>1</v>
      </c>
      <c r="S1226" s="562">
        <v>1</v>
      </c>
      <c r="T1226" s="562">
        <v>0</v>
      </c>
      <c r="U1226" s="562">
        <v>0</v>
      </c>
      <c r="V1226" s="562">
        <v>0</v>
      </c>
      <c r="W1226" s="563">
        <v>590737.5</v>
      </c>
      <c r="X1226" s="563">
        <v>0</v>
      </c>
      <c r="Y1226" s="563">
        <v>0</v>
      </c>
      <c r="Z1226" s="563">
        <v>2776.47</v>
      </c>
      <c r="AA1226" s="563">
        <v>0</v>
      </c>
      <c r="AB1226" s="563">
        <v>0</v>
      </c>
      <c r="AC1226" s="563">
        <v>0</v>
      </c>
      <c r="AD1226" s="563"/>
      <c r="AE1226" s="563">
        <v>590737.5</v>
      </c>
      <c r="AF1226" s="564">
        <v>45645</v>
      </c>
      <c r="AG1226" s="564">
        <v>48201</v>
      </c>
      <c r="AH1226" s="563">
        <v>590737.5</v>
      </c>
      <c r="AI1226" s="565">
        <f t="shared" si="39"/>
        <v>5.8082191780821919</v>
      </c>
      <c r="AJ1226" s="565">
        <v>7.0027397260274</v>
      </c>
      <c r="AK1226" s="566">
        <v>5.6399999999999999E-2</v>
      </c>
      <c r="AL1226" s="567">
        <f t="shared" si="40"/>
        <v>5.8082191780821919</v>
      </c>
      <c r="AM1226" s="567">
        <v>7.0027397260274</v>
      </c>
      <c r="AN1226" s="568">
        <v>5.6399999999999999E-2</v>
      </c>
      <c r="AO1226" s="562" t="s">
        <v>977</v>
      </c>
      <c r="AP1226" s="562" t="s">
        <v>978</v>
      </c>
    </row>
    <row r="1227" spans="1:42" s="562" customFormat="1" ht="12" x14ac:dyDescent="0.25">
      <c r="A1227" s="562" t="s">
        <v>3016</v>
      </c>
      <c r="B1227" s="562" t="s">
        <v>3010</v>
      </c>
      <c r="C1227" s="562">
        <v>8</v>
      </c>
      <c r="D1227" s="562" t="s">
        <v>30</v>
      </c>
      <c r="E1227" s="562" t="s">
        <v>958</v>
      </c>
      <c r="F1227" s="562" t="s">
        <v>959</v>
      </c>
      <c r="G1227" s="562" t="s">
        <v>1207</v>
      </c>
      <c r="H1227" s="562" t="s">
        <v>974</v>
      </c>
      <c r="I1227" s="562" t="s">
        <v>1208</v>
      </c>
      <c r="J1227" s="562" t="s">
        <v>4998</v>
      </c>
      <c r="K1227" s="562" t="s">
        <v>1209</v>
      </c>
      <c r="L1227" s="562" t="s">
        <v>964</v>
      </c>
      <c r="M1227" s="562" t="s">
        <v>970</v>
      </c>
      <c r="N1227" s="562">
        <v>1</v>
      </c>
      <c r="O1227" s="562">
        <v>1</v>
      </c>
      <c r="P1227" s="562">
        <v>1</v>
      </c>
      <c r="Q1227" s="562">
        <v>1</v>
      </c>
      <c r="R1227" s="562">
        <v>1</v>
      </c>
      <c r="S1227" s="562">
        <v>1</v>
      </c>
      <c r="T1227" s="562">
        <v>0</v>
      </c>
      <c r="U1227" s="562">
        <v>0</v>
      </c>
      <c r="V1227" s="562">
        <v>0</v>
      </c>
      <c r="W1227" s="563">
        <v>53100</v>
      </c>
      <c r="X1227" s="563">
        <v>0</v>
      </c>
      <c r="Y1227" s="563">
        <v>0</v>
      </c>
      <c r="Z1227" s="563">
        <v>274.79000000000002</v>
      </c>
      <c r="AA1227" s="563">
        <v>0</v>
      </c>
      <c r="AB1227" s="563">
        <v>0</v>
      </c>
      <c r="AC1227" s="563">
        <v>0</v>
      </c>
      <c r="AD1227" s="563"/>
      <c r="AE1227" s="563">
        <v>53100</v>
      </c>
      <c r="AF1227" s="564">
        <v>45645</v>
      </c>
      <c r="AG1227" s="564">
        <v>48932</v>
      </c>
      <c r="AH1227" s="563">
        <v>53100</v>
      </c>
      <c r="AI1227" s="565">
        <f t="shared" si="39"/>
        <v>7.8109589041095893</v>
      </c>
      <c r="AJ1227" s="565">
        <v>9.0054794520547894</v>
      </c>
      <c r="AK1227" s="566">
        <v>6.2100000000000002E-2</v>
      </c>
      <c r="AL1227" s="567">
        <f t="shared" si="40"/>
        <v>7.8109589041095893</v>
      </c>
      <c r="AM1227" s="567">
        <v>9.0054794520547894</v>
      </c>
      <c r="AN1227" s="568">
        <v>6.2100000000000002E-2</v>
      </c>
      <c r="AO1227" s="562" t="s">
        <v>977</v>
      </c>
      <c r="AP1227" s="562" t="s">
        <v>978</v>
      </c>
    </row>
    <row r="1228" spans="1:42" s="562" customFormat="1" ht="12" x14ac:dyDescent="0.25">
      <c r="A1228" s="562" t="s">
        <v>3017</v>
      </c>
      <c r="B1228" s="562" t="s">
        <v>3018</v>
      </c>
      <c r="C1228" s="562">
        <v>1</v>
      </c>
      <c r="D1228" s="562" t="s">
        <v>30</v>
      </c>
      <c r="E1228" s="562" t="s">
        <v>958</v>
      </c>
      <c r="F1228" s="562" t="s">
        <v>959</v>
      </c>
      <c r="G1228" s="562" t="s">
        <v>1759</v>
      </c>
      <c r="H1228" s="562" t="s">
        <v>1660</v>
      </c>
      <c r="I1228" s="562" t="s">
        <v>1661</v>
      </c>
      <c r="J1228" s="562" t="s">
        <v>1662</v>
      </c>
      <c r="K1228" s="562" t="s">
        <v>1759</v>
      </c>
      <c r="L1228" s="562" t="s">
        <v>964</v>
      </c>
      <c r="M1228" s="562" t="s">
        <v>970</v>
      </c>
      <c r="N1228" s="562">
        <v>1</v>
      </c>
      <c r="O1228" s="562">
        <v>1</v>
      </c>
      <c r="P1228" s="562">
        <v>1</v>
      </c>
      <c r="Q1228" s="562">
        <v>0</v>
      </c>
      <c r="R1228" s="562">
        <v>0</v>
      </c>
      <c r="S1228" s="562">
        <v>1</v>
      </c>
      <c r="T1228" s="562">
        <v>1</v>
      </c>
      <c r="U1228" s="562">
        <v>1</v>
      </c>
      <c r="V1228" s="562">
        <v>0</v>
      </c>
      <c r="W1228" s="563">
        <v>38730931.799999997</v>
      </c>
      <c r="X1228" s="563">
        <v>0</v>
      </c>
      <c r="Y1228" s="563">
        <v>0</v>
      </c>
      <c r="Z1228" s="563">
        <v>0</v>
      </c>
      <c r="AA1228" s="563">
        <v>0</v>
      </c>
      <c r="AB1228" s="563">
        <v>0</v>
      </c>
      <c r="AC1228" s="563">
        <v>0</v>
      </c>
      <c r="AD1228" s="563"/>
      <c r="AE1228" s="563">
        <v>38730931.799999997</v>
      </c>
      <c r="AF1228" s="564">
        <v>45544</v>
      </c>
      <c r="AG1228" s="564">
        <v>47370</v>
      </c>
      <c r="AH1228" s="563">
        <v>38730931.799999997</v>
      </c>
      <c r="AI1228" s="565">
        <f t="shared" si="39"/>
        <v>3.5315068493150683</v>
      </c>
      <c r="AJ1228" s="565">
        <v>5.0027397260274</v>
      </c>
      <c r="AK1228" s="566">
        <v>9.2499999999999999E-2</v>
      </c>
      <c r="AL1228" s="567">
        <f t="shared" si="40"/>
        <v>3.5315068493150683</v>
      </c>
      <c r="AM1228" s="567">
        <v>5.0027397260274</v>
      </c>
      <c r="AN1228" s="568">
        <v>9.2499999999999999E-2</v>
      </c>
      <c r="AO1228" s="562" t="s">
        <v>977</v>
      </c>
      <c r="AP1228" s="562" t="s">
        <v>978</v>
      </c>
    </row>
    <row r="1229" spans="1:42" s="562" customFormat="1" ht="12" x14ac:dyDescent="0.25">
      <c r="A1229" s="562" t="s">
        <v>3019</v>
      </c>
      <c r="B1229" s="562" t="s">
        <v>3020</v>
      </c>
      <c r="C1229" s="562">
        <v>1</v>
      </c>
      <c r="D1229" s="562" t="s">
        <v>30</v>
      </c>
      <c r="E1229" s="562" t="s">
        <v>958</v>
      </c>
      <c r="F1229" s="562" t="s">
        <v>959</v>
      </c>
      <c r="G1229" s="562" t="s">
        <v>1759</v>
      </c>
      <c r="H1229" s="562" t="s">
        <v>1660</v>
      </c>
      <c r="I1229" s="562" t="s">
        <v>1661</v>
      </c>
      <c r="J1229" s="562" t="s">
        <v>1662</v>
      </c>
      <c r="K1229" s="562" t="s">
        <v>1759</v>
      </c>
      <c r="L1229" s="562" t="s">
        <v>964</v>
      </c>
      <c r="M1229" s="562" t="s">
        <v>970</v>
      </c>
      <c r="N1229" s="562">
        <v>1</v>
      </c>
      <c r="O1229" s="562">
        <v>1</v>
      </c>
      <c r="P1229" s="562">
        <v>1</v>
      </c>
      <c r="Q1229" s="562">
        <v>0</v>
      </c>
      <c r="R1229" s="562">
        <v>0</v>
      </c>
      <c r="S1229" s="562">
        <v>1</v>
      </c>
      <c r="T1229" s="562">
        <v>1</v>
      </c>
      <c r="U1229" s="562">
        <v>1</v>
      </c>
      <c r="V1229" s="562">
        <v>0</v>
      </c>
      <c r="W1229" s="563">
        <v>38915111.509999998</v>
      </c>
      <c r="X1229" s="563">
        <v>0</v>
      </c>
      <c r="Y1229" s="563">
        <v>0</v>
      </c>
      <c r="Z1229" s="563">
        <v>0</v>
      </c>
      <c r="AA1229" s="563">
        <v>0</v>
      </c>
      <c r="AB1229" s="563">
        <v>0</v>
      </c>
      <c r="AC1229" s="563">
        <v>0</v>
      </c>
      <c r="AD1229" s="563"/>
      <c r="AE1229" s="563">
        <v>38915111.509999998</v>
      </c>
      <c r="AF1229" s="564">
        <v>45565</v>
      </c>
      <c r="AG1229" s="564">
        <v>48121</v>
      </c>
      <c r="AH1229" s="563">
        <v>38915111.509999998</v>
      </c>
      <c r="AI1229" s="565">
        <f t="shared" si="39"/>
        <v>5.5890410958904111</v>
      </c>
      <c r="AJ1229" s="565">
        <v>7.0027397260274</v>
      </c>
      <c r="AK1229" s="566">
        <v>9.5000000000000001E-2</v>
      </c>
      <c r="AL1229" s="567">
        <f t="shared" si="40"/>
        <v>5.5890410958904111</v>
      </c>
      <c r="AM1229" s="567">
        <v>7.0027397260274</v>
      </c>
      <c r="AN1229" s="568">
        <v>9.5000000000000001E-2</v>
      </c>
      <c r="AO1229" s="562" t="s">
        <v>977</v>
      </c>
      <c r="AP1229" s="562" t="s">
        <v>978</v>
      </c>
    </row>
    <row r="1230" spans="1:42" s="562" customFormat="1" ht="12" x14ac:dyDescent="0.25">
      <c r="A1230" s="562" t="s">
        <v>3023</v>
      </c>
      <c r="B1230" s="562" t="s">
        <v>3022</v>
      </c>
      <c r="C1230" s="562">
        <v>2</v>
      </c>
      <c r="D1230" s="562" t="s">
        <v>30</v>
      </c>
      <c r="E1230" s="562" t="s">
        <v>958</v>
      </c>
      <c r="F1230" s="562" t="s">
        <v>959</v>
      </c>
      <c r="G1230" s="562" t="s">
        <v>1207</v>
      </c>
      <c r="H1230" s="562" t="s">
        <v>974</v>
      </c>
      <c r="I1230" s="562" t="s">
        <v>1208</v>
      </c>
      <c r="J1230" s="562" t="s">
        <v>4998</v>
      </c>
      <c r="K1230" s="562" t="s">
        <v>1209</v>
      </c>
      <c r="L1230" s="562" t="s">
        <v>964</v>
      </c>
      <c r="M1230" s="562" t="s">
        <v>970</v>
      </c>
      <c r="N1230" s="562">
        <v>1</v>
      </c>
      <c r="O1230" s="562">
        <v>1</v>
      </c>
      <c r="P1230" s="562">
        <v>1</v>
      </c>
      <c r="Q1230" s="562">
        <v>1</v>
      </c>
      <c r="R1230" s="562">
        <v>1</v>
      </c>
      <c r="S1230" s="562">
        <v>1</v>
      </c>
      <c r="T1230" s="562">
        <v>0</v>
      </c>
      <c r="U1230" s="562">
        <v>0</v>
      </c>
      <c r="V1230" s="562">
        <v>0</v>
      </c>
      <c r="W1230" s="563">
        <v>19293.98</v>
      </c>
      <c r="X1230" s="563">
        <v>0</v>
      </c>
      <c r="Y1230" s="563">
        <v>0</v>
      </c>
      <c r="Z1230" s="563">
        <v>61.42</v>
      </c>
      <c r="AA1230" s="563">
        <v>0</v>
      </c>
      <c r="AB1230" s="563">
        <v>0</v>
      </c>
      <c r="AC1230" s="563">
        <v>0</v>
      </c>
      <c r="AD1230" s="563"/>
      <c r="AE1230" s="563">
        <v>19293.98</v>
      </c>
      <c r="AF1230" s="564">
        <v>45610</v>
      </c>
      <c r="AG1230" s="564">
        <v>46382</v>
      </c>
      <c r="AH1230" s="563">
        <v>51624984.539999999</v>
      </c>
      <c r="AI1230" s="565">
        <f t="shared" si="39"/>
        <v>0.8246575342465754</v>
      </c>
      <c r="AJ1230" s="565">
        <v>1</v>
      </c>
      <c r="AK1230" s="566">
        <v>4.9000000000000002E-2</v>
      </c>
      <c r="AL1230" s="567">
        <f t="shared" si="40"/>
        <v>0.8246575342465754</v>
      </c>
      <c r="AM1230" s="567">
        <v>1</v>
      </c>
      <c r="AN1230" s="568">
        <v>4.9000000000000002E-2</v>
      </c>
      <c r="AO1230" s="562" t="s">
        <v>977</v>
      </c>
      <c r="AP1230" s="562" t="s">
        <v>978</v>
      </c>
    </row>
    <row r="1231" spans="1:42" s="562" customFormat="1" ht="12" x14ac:dyDescent="0.25">
      <c r="A1231" s="562" t="s">
        <v>3024</v>
      </c>
      <c r="B1231" s="562" t="s">
        <v>3022</v>
      </c>
      <c r="C1231" s="562">
        <v>3</v>
      </c>
      <c r="D1231" s="562" t="s">
        <v>30</v>
      </c>
      <c r="E1231" s="562" t="s">
        <v>958</v>
      </c>
      <c r="F1231" s="562" t="s">
        <v>959</v>
      </c>
      <c r="G1231" s="562" t="s">
        <v>1207</v>
      </c>
      <c r="H1231" s="562" t="s">
        <v>974</v>
      </c>
      <c r="I1231" s="562" t="s">
        <v>1208</v>
      </c>
      <c r="J1231" s="562" t="s">
        <v>4998</v>
      </c>
      <c r="K1231" s="562" t="s">
        <v>1209</v>
      </c>
      <c r="L1231" s="562" t="s">
        <v>964</v>
      </c>
      <c r="M1231" s="562" t="s">
        <v>970</v>
      </c>
      <c r="N1231" s="562">
        <v>1</v>
      </c>
      <c r="O1231" s="562">
        <v>1</v>
      </c>
      <c r="P1231" s="562">
        <v>1</v>
      </c>
      <c r="Q1231" s="562">
        <v>1</v>
      </c>
      <c r="R1231" s="562">
        <v>1</v>
      </c>
      <c r="S1231" s="562">
        <v>1</v>
      </c>
      <c r="T1231" s="562">
        <v>0</v>
      </c>
      <c r="U1231" s="562">
        <v>0</v>
      </c>
      <c r="V1231" s="562">
        <v>0</v>
      </c>
      <c r="W1231" s="563">
        <v>317022.73</v>
      </c>
      <c r="X1231" s="563">
        <v>0</v>
      </c>
      <c r="Y1231" s="563">
        <v>0</v>
      </c>
      <c r="Z1231" s="563">
        <v>1136</v>
      </c>
      <c r="AA1231" s="563">
        <v>0</v>
      </c>
      <c r="AB1231" s="563">
        <v>0</v>
      </c>
      <c r="AC1231" s="563">
        <v>0</v>
      </c>
      <c r="AD1231" s="563"/>
      <c r="AE1231" s="563">
        <v>317022.73</v>
      </c>
      <c r="AF1231" s="564">
        <v>45610</v>
      </c>
      <c r="AG1231" s="564">
        <v>46747</v>
      </c>
      <c r="AH1231" s="563">
        <v>49718407.899999999</v>
      </c>
      <c r="AI1231" s="565">
        <f t="shared" si="39"/>
        <v>1.8246575342465754</v>
      </c>
      <c r="AJ1231" s="565">
        <v>1</v>
      </c>
      <c r="AK1231" s="566">
        <v>4.9000000000000002E-2</v>
      </c>
      <c r="AL1231" s="567">
        <f t="shared" si="40"/>
        <v>1.8246575342465754</v>
      </c>
      <c r="AM1231" s="567">
        <v>1</v>
      </c>
      <c r="AN1231" s="568">
        <v>4.9000000000000002E-2</v>
      </c>
      <c r="AO1231" s="562" t="s">
        <v>977</v>
      </c>
      <c r="AP1231" s="562" t="s">
        <v>978</v>
      </c>
    </row>
    <row r="1232" spans="1:42" s="562" customFormat="1" ht="12" x14ac:dyDescent="0.25">
      <c r="A1232" s="562" t="s">
        <v>3025</v>
      </c>
      <c r="B1232" s="562" t="s">
        <v>3022</v>
      </c>
      <c r="C1232" s="562">
        <v>4</v>
      </c>
      <c r="D1232" s="562" t="s">
        <v>30</v>
      </c>
      <c r="E1232" s="562" t="s">
        <v>958</v>
      </c>
      <c r="F1232" s="562" t="s">
        <v>959</v>
      </c>
      <c r="G1232" s="562" t="s">
        <v>1207</v>
      </c>
      <c r="H1232" s="562" t="s">
        <v>974</v>
      </c>
      <c r="I1232" s="562" t="s">
        <v>1208</v>
      </c>
      <c r="J1232" s="562" t="s">
        <v>4998</v>
      </c>
      <c r="K1232" s="562" t="s">
        <v>1209</v>
      </c>
      <c r="L1232" s="562" t="s">
        <v>964</v>
      </c>
      <c r="M1232" s="562" t="s">
        <v>970</v>
      </c>
      <c r="N1232" s="562">
        <v>1</v>
      </c>
      <c r="O1232" s="562">
        <v>1</v>
      </c>
      <c r="P1232" s="562">
        <v>1</v>
      </c>
      <c r="Q1232" s="562">
        <v>1</v>
      </c>
      <c r="R1232" s="562">
        <v>1</v>
      </c>
      <c r="S1232" s="562">
        <v>1</v>
      </c>
      <c r="T1232" s="562">
        <v>0</v>
      </c>
      <c r="U1232" s="562">
        <v>0</v>
      </c>
      <c r="V1232" s="562">
        <v>0</v>
      </c>
      <c r="W1232" s="563">
        <v>176852.5</v>
      </c>
      <c r="X1232" s="563">
        <v>0</v>
      </c>
      <c r="Y1232" s="563">
        <v>0</v>
      </c>
      <c r="Z1232" s="563">
        <v>694.15</v>
      </c>
      <c r="AA1232" s="563">
        <v>0</v>
      </c>
      <c r="AB1232" s="563">
        <v>0</v>
      </c>
      <c r="AC1232" s="563">
        <v>0</v>
      </c>
      <c r="AD1232" s="563"/>
      <c r="AE1232" s="563">
        <v>176852.5</v>
      </c>
      <c r="AF1232" s="564">
        <v>45652</v>
      </c>
      <c r="AG1232" s="564">
        <v>47113</v>
      </c>
      <c r="AH1232" s="563">
        <v>1881362.5</v>
      </c>
      <c r="AI1232" s="565">
        <f t="shared" si="39"/>
        <v>2.8273972602739725</v>
      </c>
      <c r="AJ1232" s="565">
        <v>4.0027397260274</v>
      </c>
      <c r="AK1232" s="566">
        <v>4.7100000000000003E-2</v>
      </c>
      <c r="AL1232" s="567">
        <f t="shared" si="40"/>
        <v>2.8273972602739725</v>
      </c>
      <c r="AM1232" s="567">
        <v>4.0027397260274</v>
      </c>
      <c r="AN1232" s="568">
        <v>4.7100000000000003E-2</v>
      </c>
      <c r="AO1232" s="562" t="s">
        <v>977</v>
      </c>
      <c r="AP1232" s="562" t="s">
        <v>978</v>
      </c>
    </row>
    <row r="1233" spans="1:42" s="562" customFormat="1" ht="12" x14ac:dyDescent="0.25">
      <c r="A1233" s="562" t="s">
        <v>3026</v>
      </c>
      <c r="B1233" s="562" t="s">
        <v>3022</v>
      </c>
      <c r="C1233" s="562">
        <v>5</v>
      </c>
      <c r="D1233" s="562" t="s">
        <v>30</v>
      </c>
      <c r="E1233" s="562" t="s">
        <v>958</v>
      </c>
      <c r="F1233" s="562" t="s">
        <v>959</v>
      </c>
      <c r="G1233" s="562" t="s">
        <v>1207</v>
      </c>
      <c r="H1233" s="562" t="s">
        <v>974</v>
      </c>
      <c r="I1233" s="562" t="s">
        <v>1208</v>
      </c>
      <c r="J1233" s="562" t="s">
        <v>4998</v>
      </c>
      <c r="K1233" s="562" t="s">
        <v>1209</v>
      </c>
      <c r="L1233" s="562" t="s">
        <v>964</v>
      </c>
      <c r="M1233" s="562" t="s">
        <v>970</v>
      </c>
      <c r="N1233" s="562">
        <v>1</v>
      </c>
      <c r="O1233" s="562">
        <v>1</v>
      </c>
      <c r="P1233" s="562">
        <v>1</v>
      </c>
      <c r="Q1233" s="562">
        <v>1</v>
      </c>
      <c r="R1233" s="562">
        <v>1</v>
      </c>
      <c r="S1233" s="562">
        <v>1</v>
      </c>
      <c r="T1233" s="562">
        <v>0</v>
      </c>
      <c r="U1233" s="562">
        <v>0</v>
      </c>
      <c r="V1233" s="562">
        <v>0</v>
      </c>
      <c r="W1233" s="563">
        <v>106200</v>
      </c>
      <c r="X1233" s="563">
        <v>0</v>
      </c>
      <c r="Y1233" s="563">
        <v>0</v>
      </c>
      <c r="Z1233" s="563">
        <v>448.69</v>
      </c>
      <c r="AA1233" s="563">
        <v>0</v>
      </c>
      <c r="AB1233" s="563">
        <v>0</v>
      </c>
      <c r="AC1233" s="563">
        <v>0</v>
      </c>
      <c r="AD1233" s="563"/>
      <c r="AE1233" s="563">
        <v>106200</v>
      </c>
      <c r="AF1233" s="564">
        <v>45652</v>
      </c>
      <c r="AG1233" s="564">
        <v>47478</v>
      </c>
      <c r="AH1233" s="563">
        <v>8099520</v>
      </c>
      <c r="AI1233" s="565">
        <f t="shared" si="39"/>
        <v>3.8273972602739725</v>
      </c>
      <c r="AJ1233" s="565">
        <v>5.0027397260274</v>
      </c>
      <c r="AK1233" s="566">
        <v>5.0700000000000002E-2</v>
      </c>
      <c r="AL1233" s="567">
        <f t="shared" si="40"/>
        <v>3.8273972602739725</v>
      </c>
      <c r="AM1233" s="567">
        <v>5.0027397260274</v>
      </c>
      <c r="AN1233" s="568">
        <v>5.0700000000000002E-2</v>
      </c>
      <c r="AO1233" s="562" t="s">
        <v>977</v>
      </c>
      <c r="AP1233" s="562" t="s">
        <v>978</v>
      </c>
    </row>
    <row r="1234" spans="1:42" s="562" customFormat="1" ht="12" x14ac:dyDescent="0.25">
      <c r="A1234" s="562" t="s">
        <v>3027</v>
      </c>
      <c r="B1234" s="562" t="s">
        <v>3022</v>
      </c>
      <c r="C1234" s="562">
        <v>6</v>
      </c>
      <c r="D1234" s="562" t="s">
        <v>30</v>
      </c>
      <c r="E1234" s="562" t="s">
        <v>958</v>
      </c>
      <c r="F1234" s="562" t="s">
        <v>959</v>
      </c>
      <c r="G1234" s="562" t="s">
        <v>1207</v>
      </c>
      <c r="H1234" s="562" t="s">
        <v>974</v>
      </c>
      <c r="I1234" s="562" t="s">
        <v>1208</v>
      </c>
      <c r="J1234" s="562" t="s">
        <v>4998</v>
      </c>
      <c r="K1234" s="562" t="s">
        <v>1209</v>
      </c>
      <c r="L1234" s="562" t="s">
        <v>964</v>
      </c>
      <c r="M1234" s="562" t="s">
        <v>970</v>
      </c>
      <c r="N1234" s="562">
        <v>1</v>
      </c>
      <c r="O1234" s="562">
        <v>1</v>
      </c>
      <c r="P1234" s="562">
        <v>1</v>
      </c>
      <c r="Q1234" s="562">
        <v>1</v>
      </c>
      <c r="R1234" s="562">
        <v>1</v>
      </c>
      <c r="S1234" s="562">
        <v>1</v>
      </c>
      <c r="T1234" s="562">
        <v>0</v>
      </c>
      <c r="U1234" s="562">
        <v>0</v>
      </c>
      <c r="V1234" s="562">
        <v>0</v>
      </c>
      <c r="W1234" s="563">
        <v>133192.5</v>
      </c>
      <c r="X1234" s="563">
        <v>0</v>
      </c>
      <c r="Y1234" s="563">
        <v>0</v>
      </c>
      <c r="Z1234" s="563">
        <v>594.92999999999995</v>
      </c>
      <c r="AA1234" s="563">
        <v>0</v>
      </c>
      <c r="AB1234" s="563">
        <v>0</v>
      </c>
      <c r="AC1234" s="563">
        <v>0</v>
      </c>
      <c r="AD1234" s="563"/>
      <c r="AE1234" s="563">
        <v>133192.5</v>
      </c>
      <c r="AF1234" s="564">
        <v>45652</v>
      </c>
      <c r="AG1234" s="564">
        <v>47843</v>
      </c>
      <c r="AH1234" s="563">
        <v>22616.67</v>
      </c>
      <c r="AI1234" s="565">
        <f t="shared" si="39"/>
        <v>4.8273972602739725</v>
      </c>
      <c r="AJ1234" s="565">
        <v>1</v>
      </c>
      <c r="AK1234" s="566">
        <v>3.2500000000000001E-2</v>
      </c>
      <c r="AL1234" s="567">
        <f t="shared" si="40"/>
        <v>4.8273972602739725</v>
      </c>
      <c r="AM1234" s="567">
        <v>1</v>
      </c>
      <c r="AN1234" s="568">
        <v>3.2500000000000001E-2</v>
      </c>
      <c r="AO1234" s="562" t="s">
        <v>977</v>
      </c>
      <c r="AP1234" s="562" t="s">
        <v>978</v>
      </c>
    </row>
    <row r="1235" spans="1:42" s="562" customFormat="1" ht="12" x14ac:dyDescent="0.25">
      <c r="A1235" s="562" t="s">
        <v>3028</v>
      </c>
      <c r="B1235" s="562" t="s">
        <v>3022</v>
      </c>
      <c r="C1235" s="562">
        <v>7</v>
      </c>
      <c r="D1235" s="562" t="s">
        <v>30</v>
      </c>
      <c r="E1235" s="562" t="s">
        <v>958</v>
      </c>
      <c r="F1235" s="562" t="s">
        <v>959</v>
      </c>
      <c r="G1235" s="562" t="s">
        <v>1207</v>
      </c>
      <c r="H1235" s="562" t="s">
        <v>974</v>
      </c>
      <c r="I1235" s="562" t="s">
        <v>1208</v>
      </c>
      <c r="J1235" s="562" t="s">
        <v>4998</v>
      </c>
      <c r="K1235" s="562" t="s">
        <v>1209</v>
      </c>
      <c r="L1235" s="562" t="s">
        <v>964</v>
      </c>
      <c r="M1235" s="562" t="s">
        <v>970</v>
      </c>
      <c r="N1235" s="562">
        <v>1</v>
      </c>
      <c r="O1235" s="562">
        <v>1</v>
      </c>
      <c r="P1235" s="562">
        <v>1</v>
      </c>
      <c r="Q1235" s="562">
        <v>1</v>
      </c>
      <c r="R1235" s="562">
        <v>1</v>
      </c>
      <c r="S1235" s="562">
        <v>1</v>
      </c>
      <c r="T1235" s="562">
        <v>0</v>
      </c>
      <c r="U1235" s="562">
        <v>0</v>
      </c>
      <c r="V1235" s="562">
        <v>0</v>
      </c>
      <c r="W1235" s="563">
        <v>162840</v>
      </c>
      <c r="X1235" s="563">
        <v>0</v>
      </c>
      <c r="Y1235" s="563">
        <v>0</v>
      </c>
      <c r="Z1235" s="563">
        <v>765.35</v>
      </c>
      <c r="AA1235" s="563">
        <v>0</v>
      </c>
      <c r="AB1235" s="563">
        <v>0</v>
      </c>
      <c r="AC1235" s="563">
        <v>0</v>
      </c>
      <c r="AD1235" s="563"/>
      <c r="AE1235" s="563">
        <v>162840</v>
      </c>
      <c r="AF1235" s="564">
        <v>45652</v>
      </c>
      <c r="AG1235" s="564">
        <v>46382</v>
      </c>
      <c r="AH1235" s="563">
        <v>19293.98</v>
      </c>
      <c r="AI1235" s="565">
        <f t="shared" si="39"/>
        <v>0.8246575342465754</v>
      </c>
      <c r="AJ1235" s="565">
        <v>2</v>
      </c>
      <c r="AK1235" s="566">
        <v>3.8199999999999998E-2</v>
      </c>
      <c r="AL1235" s="567">
        <f t="shared" si="40"/>
        <v>0.8246575342465754</v>
      </c>
      <c r="AM1235" s="567">
        <v>2</v>
      </c>
      <c r="AN1235" s="568">
        <v>3.8199999999999998E-2</v>
      </c>
      <c r="AO1235" s="562" t="s">
        <v>977</v>
      </c>
      <c r="AP1235" s="562" t="s">
        <v>978</v>
      </c>
    </row>
    <row r="1236" spans="1:42" s="562" customFormat="1" ht="12" x14ac:dyDescent="0.25">
      <c r="A1236" s="562" t="s">
        <v>3029</v>
      </c>
      <c r="B1236" s="562" t="s">
        <v>3022</v>
      </c>
      <c r="C1236" s="562">
        <v>8</v>
      </c>
      <c r="D1236" s="562" t="s">
        <v>30</v>
      </c>
      <c r="E1236" s="562" t="s">
        <v>958</v>
      </c>
      <c r="F1236" s="562" t="s">
        <v>959</v>
      </c>
      <c r="G1236" s="562" t="s">
        <v>1207</v>
      </c>
      <c r="H1236" s="562" t="s">
        <v>974</v>
      </c>
      <c r="I1236" s="562" t="s">
        <v>1208</v>
      </c>
      <c r="J1236" s="562" t="s">
        <v>4998</v>
      </c>
      <c r="K1236" s="562" t="s">
        <v>1209</v>
      </c>
      <c r="L1236" s="562" t="s">
        <v>964</v>
      </c>
      <c r="M1236" s="562" t="s">
        <v>970</v>
      </c>
      <c r="N1236" s="562">
        <v>1</v>
      </c>
      <c r="O1236" s="562">
        <v>1</v>
      </c>
      <c r="P1236" s="562">
        <v>1</v>
      </c>
      <c r="Q1236" s="562">
        <v>1</v>
      </c>
      <c r="R1236" s="562">
        <v>1</v>
      </c>
      <c r="S1236" s="562">
        <v>1</v>
      </c>
      <c r="T1236" s="562">
        <v>0</v>
      </c>
      <c r="U1236" s="562">
        <v>0</v>
      </c>
      <c r="V1236" s="562">
        <v>0</v>
      </c>
      <c r="W1236" s="563">
        <v>328482.5</v>
      </c>
      <c r="X1236" s="563">
        <v>0</v>
      </c>
      <c r="Y1236" s="563">
        <v>0</v>
      </c>
      <c r="Z1236" s="563">
        <v>1623.25</v>
      </c>
      <c r="AA1236" s="563">
        <v>0</v>
      </c>
      <c r="AB1236" s="563">
        <v>0</v>
      </c>
      <c r="AC1236" s="563">
        <v>0</v>
      </c>
      <c r="AD1236" s="563"/>
      <c r="AE1236" s="563">
        <v>328482.5</v>
      </c>
      <c r="AF1236" s="564">
        <v>45652</v>
      </c>
      <c r="AG1236" s="564">
        <v>46747</v>
      </c>
      <c r="AH1236" s="563">
        <v>317022.73</v>
      </c>
      <c r="AI1236" s="565">
        <f t="shared" si="39"/>
        <v>1.8246575342465754</v>
      </c>
      <c r="AJ1236" s="565">
        <v>3</v>
      </c>
      <c r="AK1236" s="566">
        <v>4.2999999999999997E-2</v>
      </c>
      <c r="AL1236" s="567">
        <f t="shared" si="40"/>
        <v>1.8246575342465754</v>
      </c>
      <c r="AM1236" s="567">
        <v>3</v>
      </c>
      <c r="AN1236" s="568">
        <v>4.2999999999999997E-2</v>
      </c>
      <c r="AO1236" s="562" t="s">
        <v>977</v>
      </c>
      <c r="AP1236" s="562" t="s">
        <v>978</v>
      </c>
    </row>
    <row r="1237" spans="1:42" s="562" customFormat="1" ht="12" x14ac:dyDescent="0.25">
      <c r="A1237" s="562" t="s">
        <v>3030</v>
      </c>
      <c r="B1237" s="562" t="s">
        <v>3022</v>
      </c>
      <c r="C1237" s="562">
        <v>9</v>
      </c>
      <c r="D1237" s="562" t="s">
        <v>30</v>
      </c>
      <c r="E1237" s="562" t="s">
        <v>958</v>
      </c>
      <c r="F1237" s="562" t="s">
        <v>959</v>
      </c>
      <c r="G1237" s="562" t="s">
        <v>1207</v>
      </c>
      <c r="H1237" s="562" t="s">
        <v>974</v>
      </c>
      <c r="I1237" s="562" t="s">
        <v>1208</v>
      </c>
      <c r="J1237" s="562" t="s">
        <v>4998</v>
      </c>
      <c r="K1237" s="562" t="s">
        <v>1209</v>
      </c>
      <c r="L1237" s="562" t="s">
        <v>964</v>
      </c>
      <c r="M1237" s="562" t="s">
        <v>970</v>
      </c>
      <c r="N1237" s="562">
        <v>1</v>
      </c>
      <c r="O1237" s="562">
        <v>1</v>
      </c>
      <c r="P1237" s="562">
        <v>1</v>
      </c>
      <c r="Q1237" s="562">
        <v>1</v>
      </c>
      <c r="R1237" s="562">
        <v>1</v>
      </c>
      <c r="S1237" s="562">
        <v>1</v>
      </c>
      <c r="T1237" s="562">
        <v>0</v>
      </c>
      <c r="U1237" s="562">
        <v>0</v>
      </c>
      <c r="V1237" s="562">
        <v>0</v>
      </c>
      <c r="W1237" s="563">
        <v>302234.38</v>
      </c>
      <c r="X1237" s="563">
        <v>0</v>
      </c>
      <c r="Y1237" s="563">
        <v>0</v>
      </c>
      <c r="Z1237" s="563">
        <v>1564.06</v>
      </c>
      <c r="AA1237" s="563">
        <v>0</v>
      </c>
      <c r="AB1237" s="563">
        <v>0</v>
      </c>
      <c r="AC1237" s="563">
        <v>0</v>
      </c>
      <c r="AD1237" s="563"/>
      <c r="AE1237" s="563">
        <v>302234.38</v>
      </c>
      <c r="AF1237" s="564">
        <v>45652</v>
      </c>
      <c r="AG1237" s="564">
        <v>47113</v>
      </c>
      <c r="AH1237" s="563">
        <v>176852.5</v>
      </c>
      <c r="AI1237" s="565">
        <f t="shared" si="39"/>
        <v>2.8273972602739725</v>
      </c>
      <c r="AJ1237" s="565">
        <v>4.0027397260274</v>
      </c>
      <c r="AK1237" s="566">
        <v>4.7100000000000003E-2</v>
      </c>
      <c r="AL1237" s="567">
        <f t="shared" si="40"/>
        <v>2.8273972602739725</v>
      </c>
      <c r="AM1237" s="567">
        <v>4.0027397260274</v>
      </c>
      <c r="AN1237" s="568">
        <v>4.7100000000000003E-2</v>
      </c>
      <c r="AO1237" s="562" t="s">
        <v>977</v>
      </c>
      <c r="AP1237" s="562" t="s">
        <v>978</v>
      </c>
    </row>
    <row r="1238" spans="1:42" s="562" customFormat="1" ht="12" x14ac:dyDescent="0.25">
      <c r="A1238" s="562" t="s">
        <v>3021</v>
      </c>
      <c r="B1238" s="562" t="s">
        <v>3022</v>
      </c>
      <c r="C1238" s="562">
        <v>10</v>
      </c>
      <c r="D1238" s="562" t="s">
        <v>30</v>
      </c>
      <c r="E1238" s="562" t="s">
        <v>958</v>
      </c>
      <c r="F1238" s="562" t="s">
        <v>959</v>
      </c>
      <c r="G1238" s="562" t="s">
        <v>1207</v>
      </c>
      <c r="H1238" s="562" t="s">
        <v>974</v>
      </c>
      <c r="I1238" s="562" t="s">
        <v>1208</v>
      </c>
      <c r="J1238" s="562" t="s">
        <v>4998</v>
      </c>
      <c r="K1238" s="562" t="s">
        <v>1209</v>
      </c>
      <c r="L1238" s="562" t="s">
        <v>964</v>
      </c>
      <c r="M1238" s="562" t="s">
        <v>970</v>
      </c>
      <c r="N1238" s="562">
        <v>1</v>
      </c>
      <c r="O1238" s="562">
        <v>1</v>
      </c>
      <c r="P1238" s="562">
        <v>1</v>
      </c>
      <c r="Q1238" s="562">
        <v>1</v>
      </c>
      <c r="R1238" s="562">
        <v>1</v>
      </c>
      <c r="S1238" s="562">
        <v>1</v>
      </c>
      <c r="T1238" s="562">
        <v>0</v>
      </c>
      <c r="U1238" s="562">
        <v>0</v>
      </c>
      <c r="V1238" s="562">
        <v>0</v>
      </c>
      <c r="W1238" s="563">
        <v>53100</v>
      </c>
      <c r="X1238" s="563">
        <v>0</v>
      </c>
      <c r="Y1238" s="563">
        <v>0</v>
      </c>
      <c r="Z1238" s="563">
        <v>287.62</v>
      </c>
      <c r="AA1238" s="563">
        <v>0</v>
      </c>
      <c r="AB1238" s="563">
        <v>0</v>
      </c>
      <c r="AC1238" s="563">
        <v>0</v>
      </c>
      <c r="AD1238" s="563"/>
      <c r="AE1238" s="563">
        <v>53100</v>
      </c>
      <c r="AF1238" s="564">
        <v>45503</v>
      </c>
      <c r="AG1238" s="564">
        <v>46598</v>
      </c>
      <c r="AH1238" s="563">
        <v>50000000</v>
      </c>
      <c r="AI1238" s="565">
        <f t="shared" si="39"/>
        <v>1.4164383561643836</v>
      </c>
      <c r="AJ1238" s="565">
        <v>3</v>
      </c>
      <c r="AK1238" s="566">
        <v>8.7499999999999994E-2</v>
      </c>
      <c r="AL1238" s="567">
        <f t="shared" si="40"/>
        <v>1.4164383561643836</v>
      </c>
      <c r="AM1238" s="567">
        <v>3</v>
      </c>
      <c r="AN1238" s="568">
        <v>8.7499999999999994E-2</v>
      </c>
      <c r="AO1238" s="562" t="s">
        <v>977</v>
      </c>
      <c r="AP1238" s="562" t="s">
        <v>978</v>
      </c>
    </row>
    <row r="1239" spans="1:42" s="562" customFormat="1" ht="12" x14ac:dyDescent="0.25">
      <c r="A1239" s="562" t="s">
        <v>3031</v>
      </c>
      <c r="B1239" s="562" t="s">
        <v>3032</v>
      </c>
      <c r="C1239" s="562">
        <v>1</v>
      </c>
      <c r="D1239" s="562" t="s">
        <v>30</v>
      </c>
      <c r="E1239" s="562" t="s">
        <v>958</v>
      </c>
      <c r="F1239" s="562" t="s">
        <v>959</v>
      </c>
      <c r="G1239" s="562" t="s">
        <v>1207</v>
      </c>
      <c r="H1239" s="562" t="s">
        <v>974</v>
      </c>
      <c r="I1239" s="562" t="s">
        <v>1208</v>
      </c>
      <c r="J1239" s="562" t="s">
        <v>4998</v>
      </c>
      <c r="K1239" s="562" t="s">
        <v>1209</v>
      </c>
      <c r="L1239" s="562" t="s">
        <v>964</v>
      </c>
      <c r="M1239" s="562" t="s">
        <v>970</v>
      </c>
      <c r="N1239" s="562">
        <v>1</v>
      </c>
      <c r="O1239" s="562">
        <v>1</v>
      </c>
      <c r="P1239" s="562">
        <v>1</v>
      </c>
      <c r="Q1239" s="562">
        <v>1</v>
      </c>
      <c r="R1239" s="562">
        <v>1</v>
      </c>
      <c r="S1239" s="562">
        <v>1</v>
      </c>
      <c r="T1239" s="562">
        <v>0</v>
      </c>
      <c r="U1239" s="562">
        <v>0</v>
      </c>
      <c r="V1239" s="562">
        <v>0</v>
      </c>
      <c r="W1239" s="563">
        <v>1881362.5</v>
      </c>
      <c r="X1239" s="563">
        <v>0</v>
      </c>
      <c r="Y1239" s="563">
        <v>0</v>
      </c>
      <c r="Z1239" s="563">
        <v>7384.35</v>
      </c>
      <c r="AA1239" s="563">
        <v>0</v>
      </c>
      <c r="AB1239" s="563">
        <v>0</v>
      </c>
      <c r="AC1239" s="563">
        <v>0</v>
      </c>
      <c r="AD1239" s="563"/>
      <c r="AE1239" s="563">
        <v>1881362.5</v>
      </c>
      <c r="AF1239" s="564">
        <v>45652</v>
      </c>
      <c r="AG1239" s="564">
        <v>47478</v>
      </c>
      <c r="AH1239" s="563">
        <v>106200</v>
      </c>
      <c r="AI1239" s="565">
        <f t="shared" si="39"/>
        <v>3.8273972602739725</v>
      </c>
      <c r="AJ1239" s="565">
        <v>5.0027397260274</v>
      </c>
      <c r="AK1239" s="566">
        <v>5.0700000000000002E-2</v>
      </c>
      <c r="AL1239" s="567">
        <f t="shared" si="40"/>
        <v>3.8273972602739725</v>
      </c>
      <c r="AM1239" s="567">
        <v>5.0027397260274</v>
      </c>
      <c r="AN1239" s="568">
        <v>5.0700000000000002E-2</v>
      </c>
      <c r="AO1239" s="562" t="s">
        <v>977</v>
      </c>
      <c r="AP1239" s="562" t="s">
        <v>978</v>
      </c>
    </row>
    <row r="1240" spans="1:42" s="562" customFormat="1" ht="12" x14ac:dyDescent="0.25">
      <c r="A1240" s="562" t="s">
        <v>3033</v>
      </c>
      <c r="B1240" s="562" t="s">
        <v>3032</v>
      </c>
      <c r="C1240" s="562">
        <v>2</v>
      </c>
      <c r="D1240" s="562" t="s">
        <v>30</v>
      </c>
      <c r="E1240" s="562" t="s">
        <v>958</v>
      </c>
      <c r="F1240" s="562" t="s">
        <v>959</v>
      </c>
      <c r="G1240" s="562" t="s">
        <v>1207</v>
      </c>
      <c r="H1240" s="562" t="s">
        <v>974</v>
      </c>
      <c r="I1240" s="562" t="s">
        <v>1208</v>
      </c>
      <c r="J1240" s="562" t="s">
        <v>4998</v>
      </c>
      <c r="K1240" s="562" t="s">
        <v>1209</v>
      </c>
      <c r="L1240" s="562" t="s">
        <v>964</v>
      </c>
      <c r="M1240" s="562" t="s">
        <v>970</v>
      </c>
      <c r="N1240" s="562">
        <v>1</v>
      </c>
      <c r="O1240" s="562">
        <v>1</v>
      </c>
      <c r="P1240" s="562">
        <v>1</v>
      </c>
      <c r="Q1240" s="562">
        <v>1</v>
      </c>
      <c r="R1240" s="562">
        <v>1</v>
      </c>
      <c r="S1240" s="562">
        <v>1</v>
      </c>
      <c r="T1240" s="562">
        <v>0</v>
      </c>
      <c r="U1240" s="562">
        <v>0</v>
      </c>
      <c r="V1240" s="562">
        <v>0</v>
      </c>
      <c r="W1240" s="563">
        <v>8099520</v>
      </c>
      <c r="X1240" s="563">
        <v>0</v>
      </c>
      <c r="Y1240" s="563">
        <v>0</v>
      </c>
      <c r="Z1240" s="563">
        <v>34220.47</v>
      </c>
      <c r="AA1240" s="563">
        <v>0</v>
      </c>
      <c r="AB1240" s="563">
        <v>0</v>
      </c>
      <c r="AC1240" s="563">
        <v>0</v>
      </c>
      <c r="AD1240" s="563"/>
      <c r="AE1240" s="563">
        <v>8099520</v>
      </c>
      <c r="AF1240" s="564">
        <v>45652</v>
      </c>
      <c r="AG1240" s="564">
        <v>47843</v>
      </c>
      <c r="AH1240" s="563">
        <v>133192.5</v>
      </c>
      <c r="AI1240" s="565">
        <f t="shared" si="39"/>
        <v>4.8273972602739725</v>
      </c>
      <c r="AJ1240" s="565">
        <v>6.0027397260274</v>
      </c>
      <c r="AK1240" s="566">
        <v>5.3600000000000002E-2</v>
      </c>
      <c r="AL1240" s="567">
        <f t="shared" si="40"/>
        <v>4.8273972602739725</v>
      </c>
      <c r="AM1240" s="567">
        <v>6.0027397260274</v>
      </c>
      <c r="AN1240" s="568">
        <v>5.3600000000000002E-2</v>
      </c>
      <c r="AO1240" s="562" t="s">
        <v>977</v>
      </c>
      <c r="AP1240" s="562" t="s">
        <v>978</v>
      </c>
    </row>
    <row r="1241" spans="1:42" s="562" customFormat="1" ht="12" x14ac:dyDescent="0.25">
      <c r="A1241" s="562" t="s">
        <v>3034</v>
      </c>
      <c r="B1241" s="562" t="s">
        <v>3035</v>
      </c>
      <c r="C1241" s="562">
        <v>1</v>
      </c>
      <c r="D1241" s="562" t="s">
        <v>30</v>
      </c>
      <c r="E1241" s="562" t="s">
        <v>958</v>
      </c>
      <c r="F1241" s="562" t="s">
        <v>959</v>
      </c>
      <c r="G1241" s="562" t="s">
        <v>1659</v>
      </c>
      <c r="H1241" s="562" t="s">
        <v>1660</v>
      </c>
      <c r="I1241" s="562" t="s">
        <v>1661</v>
      </c>
      <c r="J1241" s="562" t="s">
        <v>1662</v>
      </c>
      <c r="K1241" s="562" t="s">
        <v>1663</v>
      </c>
      <c r="L1241" s="562" t="s">
        <v>964</v>
      </c>
      <c r="M1241" s="562" t="s">
        <v>970</v>
      </c>
      <c r="N1241" s="562">
        <v>1</v>
      </c>
      <c r="O1241" s="562">
        <v>1</v>
      </c>
      <c r="P1241" s="562">
        <v>1</v>
      </c>
      <c r="Q1241" s="562">
        <v>0</v>
      </c>
      <c r="R1241" s="562">
        <v>0</v>
      </c>
      <c r="S1241" s="562">
        <v>1</v>
      </c>
      <c r="T1241" s="562">
        <v>1</v>
      </c>
      <c r="U1241" s="562">
        <v>1</v>
      </c>
      <c r="V1241" s="562">
        <v>0</v>
      </c>
      <c r="W1241" s="563">
        <v>50000000</v>
      </c>
      <c r="X1241" s="563">
        <v>0</v>
      </c>
      <c r="Y1241" s="563">
        <v>0</v>
      </c>
      <c r="Z1241" s="563">
        <v>0</v>
      </c>
      <c r="AA1241" s="563">
        <v>0</v>
      </c>
      <c r="AB1241" s="563">
        <v>0</v>
      </c>
      <c r="AC1241" s="563">
        <v>0</v>
      </c>
      <c r="AD1241" s="563"/>
      <c r="AE1241" s="563">
        <v>50000000</v>
      </c>
      <c r="AF1241" s="564">
        <v>45652</v>
      </c>
      <c r="AG1241" s="564">
        <v>48574</v>
      </c>
      <c r="AH1241" s="563">
        <v>328482.5</v>
      </c>
      <c r="AI1241" s="565">
        <f t="shared" si="39"/>
        <v>6.8301369863013699</v>
      </c>
      <c r="AJ1241" s="565">
        <v>8.0054794520547894</v>
      </c>
      <c r="AK1241" s="566">
        <v>5.9299999999999999E-2</v>
      </c>
      <c r="AL1241" s="567">
        <f t="shared" si="40"/>
        <v>6.8301369863013699</v>
      </c>
      <c r="AM1241" s="567">
        <v>8.0054794520547894</v>
      </c>
      <c r="AN1241" s="568">
        <v>5.9299999999999999E-2</v>
      </c>
      <c r="AO1241" s="562" t="s">
        <v>977</v>
      </c>
      <c r="AP1241" s="562" t="s">
        <v>978</v>
      </c>
    </row>
    <row r="1242" spans="1:42" s="562" customFormat="1" ht="12" x14ac:dyDescent="0.25">
      <c r="A1242" s="562" t="s">
        <v>3036</v>
      </c>
      <c r="B1242" s="562" t="s">
        <v>3037</v>
      </c>
      <c r="C1242" s="562">
        <v>1</v>
      </c>
      <c r="D1242" s="562" t="s">
        <v>30</v>
      </c>
      <c r="E1242" s="562" t="s">
        <v>958</v>
      </c>
      <c r="F1242" s="562" t="s">
        <v>959</v>
      </c>
      <c r="G1242" s="562" t="s">
        <v>1727</v>
      </c>
      <c r="H1242" s="562" t="s">
        <v>1660</v>
      </c>
      <c r="I1242" s="562" t="s">
        <v>1661</v>
      </c>
      <c r="J1242" s="562" t="s">
        <v>1662</v>
      </c>
      <c r="K1242" s="562" t="s">
        <v>3038</v>
      </c>
      <c r="L1242" s="562" t="s">
        <v>964</v>
      </c>
      <c r="M1242" s="562" t="s">
        <v>970</v>
      </c>
      <c r="N1242" s="562">
        <v>1</v>
      </c>
      <c r="O1242" s="562">
        <v>1</v>
      </c>
      <c r="P1242" s="562">
        <v>1</v>
      </c>
      <c r="Q1242" s="562">
        <v>0</v>
      </c>
      <c r="R1242" s="562">
        <v>0</v>
      </c>
      <c r="S1242" s="562">
        <v>1</v>
      </c>
      <c r="T1242" s="562">
        <v>1</v>
      </c>
      <c r="U1242" s="562">
        <v>1</v>
      </c>
      <c r="V1242" s="562">
        <v>0</v>
      </c>
      <c r="W1242" s="563">
        <v>6363049.2300000004</v>
      </c>
      <c r="X1242" s="563">
        <v>0</v>
      </c>
      <c r="Y1242" s="563">
        <v>0</v>
      </c>
      <c r="Z1242" s="563">
        <v>0</v>
      </c>
      <c r="AA1242" s="563">
        <v>0</v>
      </c>
      <c r="AB1242" s="563">
        <v>0</v>
      </c>
      <c r="AC1242" s="563">
        <v>0</v>
      </c>
      <c r="AD1242" s="563"/>
      <c r="AE1242" s="563">
        <v>6363049.2300000004</v>
      </c>
      <c r="AF1242" s="564">
        <v>45656</v>
      </c>
      <c r="AG1242" s="564">
        <v>48212</v>
      </c>
      <c r="AH1242" s="563">
        <v>477863.58</v>
      </c>
      <c r="AI1242" s="565">
        <f t="shared" si="39"/>
        <v>5.838356164383562</v>
      </c>
      <c r="AJ1242" s="565">
        <v>7.0027397260274</v>
      </c>
      <c r="AK1242" s="566">
        <v>9.5000000000000001E-2</v>
      </c>
      <c r="AL1242" s="567">
        <f t="shared" si="40"/>
        <v>5.838356164383562</v>
      </c>
      <c r="AM1242" s="567">
        <v>7.0027397260274</v>
      </c>
      <c r="AN1242" s="568">
        <v>9.5000000000000001E-2</v>
      </c>
      <c r="AO1242" s="562" t="s">
        <v>977</v>
      </c>
      <c r="AP1242" s="562" t="s">
        <v>978</v>
      </c>
    </row>
    <row r="1243" spans="1:42" s="562" customFormat="1" ht="12" x14ac:dyDescent="0.25">
      <c r="A1243" s="562" t="s">
        <v>3039</v>
      </c>
      <c r="B1243" s="562" t="s">
        <v>3040</v>
      </c>
      <c r="C1243" s="562">
        <v>1</v>
      </c>
      <c r="D1243" s="562" t="s">
        <v>30</v>
      </c>
      <c r="E1243" s="562" t="s">
        <v>958</v>
      </c>
      <c r="F1243" s="562" t="s">
        <v>959</v>
      </c>
      <c r="G1243" s="562" t="s">
        <v>1727</v>
      </c>
      <c r="H1243" s="562" t="s">
        <v>1660</v>
      </c>
      <c r="I1243" s="562" t="s">
        <v>1661</v>
      </c>
      <c r="J1243" s="562" t="s">
        <v>1662</v>
      </c>
      <c r="K1243" s="562" t="s">
        <v>532</v>
      </c>
      <c r="L1243" s="562" t="s">
        <v>964</v>
      </c>
      <c r="M1243" s="562" t="s">
        <v>970</v>
      </c>
      <c r="N1243" s="562">
        <v>1</v>
      </c>
      <c r="O1243" s="562">
        <v>1</v>
      </c>
      <c r="P1243" s="562">
        <v>1</v>
      </c>
      <c r="Q1243" s="562">
        <v>0</v>
      </c>
      <c r="R1243" s="562">
        <v>0</v>
      </c>
      <c r="S1243" s="562">
        <v>1</v>
      </c>
      <c r="T1243" s="562">
        <v>1</v>
      </c>
      <c r="U1243" s="562">
        <v>1</v>
      </c>
      <c r="V1243" s="562">
        <v>0</v>
      </c>
      <c r="W1243" s="563">
        <v>1244366.82</v>
      </c>
      <c r="X1243" s="563">
        <v>0</v>
      </c>
      <c r="Y1243" s="563">
        <v>0</v>
      </c>
      <c r="Z1243" s="563">
        <v>0</v>
      </c>
      <c r="AA1243" s="563">
        <v>0</v>
      </c>
      <c r="AB1243" s="563">
        <v>0</v>
      </c>
      <c r="AC1243" s="563">
        <v>0</v>
      </c>
      <c r="AD1243" s="563"/>
      <c r="AE1243" s="563">
        <v>1244366.82</v>
      </c>
      <c r="AF1243" s="564">
        <v>45656</v>
      </c>
      <c r="AG1243" s="564">
        <v>48212</v>
      </c>
      <c r="AH1243" s="563">
        <v>4374835.57</v>
      </c>
      <c r="AI1243" s="565">
        <f t="shared" si="39"/>
        <v>5.838356164383562</v>
      </c>
      <c r="AJ1243" s="565">
        <v>7.0027397260274</v>
      </c>
      <c r="AK1243" s="566">
        <v>9.5000000000000001E-2</v>
      </c>
      <c r="AL1243" s="567">
        <f t="shared" si="40"/>
        <v>5.838356164383562</v>
      </c>
      <c r="AM1243" s="567">
        <v>7.0027397260274</v>
      </c>
      <c r="AN1243" s="568">
        <v>9.5000000000000001E-2</v>
      </c>
      <c r="AO1243" s="562" t="s">
        <v>977</v>
      </c>
      <c r="AP1243" s="562" t="s">
        <v>978</v>
      </c>
    </row>
    <row r="1244" spans="1:42" s="562" customFormat="1" ht="12" x14ac:dyDescent="0.25">
      <c r="A1244" s="562" t="s">
        <v>3041</v>
      </c>
      <c r="B1244" s="562" t="s">
        <v>3042</v>
      </c>
      <c r="C1244" s="562">
        <v>1</v>
      </c>
      <c r="D1244" s="562" t="s">
        <v>30</v>
      </c>
      <c r="E1244" s="562" t="s">
        <v>958</v>
      </c>
      <c r="F1244" s="562" t="s">
        <v>959</v>
      </c>
      <c r="G1244" s="562" t="s">
        <v>1727</v>
      </c>
      <c r="H1244" s="562" t="s">
        <v>1660</v>
      </c>
      <c r="I1244" s="562" t="s">
        <v>1661</v>
      </c>
      <c r="J1244" s="562" t="s">
        <v>1662</v>
      </c>
      <c r="K1244" s="562" t="s">
        <v>2565</v>
      </c>
      <c r="L1244" s="562" t="s">
        <v>964</v>
      </c>
      <c r="M1244" s="562" t="s">
        <v>970</v>
      </c>
      <c r="N1244" s="562">
        <v>1</v>
      </c>
      <c r="O1244" s="562">
        <v>1</v>
      </c>
      <c r="P1244" s="562">
        <v>1</v>
      </c>
      <c r="Q1244" s="562">
        <v>0</v>
      </c>
      <c r="R1244" s="562">
        <v>0</v>
      </c>
      <c r="S1244" s="562">
        <v>1</v>
      </c>
      <c r="T1244" s="562">
        <v>1</v>
      </c>
      <c r="U1244" s="562">
        <v>1</v>
      </c>
      <c r="V1244" s="562">
        <v>0</v>
      </c>
      <c r="W1244" s="563">
        <v>863688.09</v>
      </c>
      <c r="X1244" s="563">
        <v>0</v>
      </c>
      <c r="Y1244" s="563">
        <v>0</v>
      </c>
      <c r="Z1244" s="563">
        <v>0</v>
      </c>
      <c r="AA1244" s="563">
        <v>0</v>
      </c>
      <c r="AB1244" s="563">
        <v>0</v>
      </c>
      <c r="AC1244" s="563">
        <v>0</v>
      </c>
      <c r="AD1244" s="563"/>
      <c r="AE1244" s="563">
        <v>863688.09</v>
      </c>
      <c r="AF1244" s="564">
        <v>45656</v>
      </c>
      <c r="AG1244" s="564">
        <v>48212</v>
      </c>
      <c r="AH1244" s="563">
        <v>1207065.28</v>
      </c>
      <c r="AI1244" s="565">
        <f t="shared" si="39"/>
        <v>5.838356164383562</v>
      </c>
      <c r="AJ1244" s="565">
        <v>7.0027397260274</v>
      </c>
      <c r="AK1244" s="566">
        <v>9.5000000000000001E-2</v>
      </c>
      <c r="AL1244" s="567">
        <f t="shared" si="40"/>
        <v>5.838356164383562</v>
      </c>
      <c r="AM1244" s="567">
        <v>7.0027397260274</v>
      </c>
      <c r="AN1244" s="568">
        <v>9.5000000000000001E-2</v>
      </c>
      <c r="AO1244" s="562" t="s">
        <v>977</v>
      </c>
      <c r="AP1244" s="562" t="s">
        <v>978</v>
      </c>
    </row>
    <row r="1245" spans="1:42" s="562" customFormat="1" ht="12" x14ac:dyDescent="0.25">
      <c r="A1245" s="562" t="s">
        <v>3043</v>
      </c>
      <c r="B1245" s="562" t="s">
        <v>3044</v>
      </c>
      <c r="C1245" s="562">
        <v>1</v>
      </c>
      <c r="D1245" s="562" t="s">
        <v>30</v>
      </c>
      <c r="E1245" s="562" t="s">
        <v>958</v>
      </c>
      <c r="F1245" s="562" t="s">
        <v>959</v>
      </c>
      <c r="G1245" s="562" t="s">
        <v>1727</v>
      </c>
      <c r="H1245" s="562" t="s">
        <v>1660</v>
      </c>
      <c r="I1245" s="562" t="s">
        <v>1661</v>
      </c>
      <c r="J1245" s="562" t="s">
        <v>1662</v>
      </c>
      <c r="K1245" s="562" t="s">
        <v>3045</v>
      </c>
      <c r="L1245" s="562" t="s">
        <v>964</v>
      </c>
      <c r="M1245" s="562" t="s">
        <v>970</v>
      </c>
      <c r="N1245" s="562">
        <v>1</v>
      </c>
      <c r="O1245" s="562">
        <v>1</v>
      </c>
      <c r="P1245" s="562">
        <v>1</v>
      </c>
      <c r="Q1245" s="562">
        <v>0</v>
      </c>
      <c r="R1245" s="562">
        <v>0</v>
      </c>
      <c r="S1245" s="562">
        <v>1</v>
      </c>
      <c r="T1245" s="562">
        <v>1</v>
      </c>
      <c r="U1245" s="562">
        <v>1</v>
      </c>
      <c r="V1245" s="562">
        <v>0</v>
      </c>
      <c r="W1245" s="563">
        <v>1598041.94</v>
      </c>
      <c r="X1245" s="563">
        <v>0</v>
      </c>
      <c r="Y1245" s="563">
        <v>0</v>
      </c>
      <c r="Z1245" s="563">
        <v>0</v>
      </c>
      <c r="AA1245" s="563">
        <v>0</v>
      </c>
      <c r="AB1245" s="563">
        <v>0</v>
      </c>
      <c r="AC1245" s="563">
        <v>0</v>
      </c>
      <c r="AD1245" s="563"/>
      <c r="AE1245" s="563">
        <v>1598041.94</v>
      </c>
      <c r="AF1245" s="564">
        <v>45656</v>
      </c>
      <c r="AG1245" s="564">
        <v>48212</v>
      </c>
      <c r="AH1245" s="563">
        <v>863688.09</v>
      </c>
      <c r="AI1245" s="565">
        <f t="shared" si="39"/>
        <v>5.838356164383562</v>
      </c>
      <c r="AJ1245" s="565">
        <v>7.0027397260274</v>
      </c>
      <c r="AK1245" s="566">
        <v>9.5000000000000001E-2</v>
      </c>
      <c r="AL1245" s="567">
        <f t="shared" si="40"/>
        <v>5.838356164383562</v>
      </c>
      <c r="AM1245" s="567">
        <v>7.0027397260274</v>
      </c>
      <c r="AN1245" s="568">
        <v>9.5000000000000001E-2</v>
      </c>
      <c r="AO1245" s="562" t="s">
        <v>977</v>
      </c>
      <c r="AP1245" s="562" t="s">
        <v>978</v>
      </c>
    </row>
    <row r="1246" spans="1:42" s="562" customFormat="1" ht="12" x14ac:dyDescent="0.25">
      <c r="A1246" s="562" t="s">
        <v>3046</v>
      </c>
      <c r="B1246" s="562" t="s">
        <v>3047</v>
      </c>
      <c r="C1246" s="562">
        <v>1</v>
      </c>
      <c r="D1246" s="562" t="s">
        <v>30</v>
      </c>
      <c r="E1246" s="562" t="s">
        <v>958</v>
      </c>
      <c r="F1246" s="562" t="s">
        <v>959</v>
      </c>
      <c r="G1246" s="562" t="s">
        <v>1727</v>
      </c>
      <c r="H1246" s="562" t="s">
        <v>1660</v>
      </c>
      <c r="I1246" s="562" t="s">
        <v>1661</v>
      </c>
      <c r="J1246" s="562" t="s">
        <v>1662</v>
      </c>
      <c r="K1246" s="562" t="s">
        <v>2574</v>
      </c>
      <c r="L1246" s="562" t="s">
        <v>964</v>
      </c>
      <c r="M1246" s="562" t="s">
        <v>970</v>
      </c>
      <c r="N1246" s="562">
        <v>1</v>
      </c>
      <c r="O1246" s="562">
        <v>1</v>
      </c>
      <c r="P1246" s="562">
        <v>1</v>
      </c>
      <c r="Q1246" s="562">
        <v>0</v>
      </c>
      <c r="R1246" s="562">
        <v>0</v>
      </c>
      <c r="S1246" s="562">
        <v>1</v>
      </c>
      <c r="T1246" s="562">
        <v>1</v>
      </c>
      <c r="U1246" s="562">
        <v>1</v>
      </c>
      <c r="V1246" s="562">
        <v>0</v>
      </c>
      <c r="W1246" s="563">
        <v>2888776.29</v>
      </c>
      <c r="X1246" s="563">
        <v>0</v>
      </c>
      <c r="Y1246" s="563">
        <v>0</v>
      </c>
      <c r="Z1246" s="563">
        <v>0</v>
      </c>
      <c r="AA1246" s="563">
        <v>0</v>
      </c>
      <c r="AB1246" s="563">
        <v>0</v>
      </c>
      <c r="AC1246" s="563">
        <v>0</v>
      </c>
      <c r="AD1246" s="563"/>
      <c r="AE1246" s="563">
        <v>2888776.29</v>
      </c>
      <c r="AF1246" s="564">
        <v>45656</v>
      </c>
      <c r="AG1246" s="564">
        <v>48212</v>
      </c>
      <c r="AH1246" s="563">
        <v>453568.36</v>
      </c>
      <c r="AI1246" s="565">
        <f t="shared" si="39"/>
        <v>5.838356164383562</v>
      </c>
      <c r="AJ1246" s="565">
        <v>7.0027397260274</v>
      </c>
      <c r="AK1246" s="566">
        <v>9.5000000000000001E-2</v>
      </c>
      <c r="AL1246" s="567">
        <f t="shared" si="40"/>
        <v>5.838356164383562</v>
      </c>
      <c r="AM1246" s="567">
        <v>7.0027397260274</v>
      </c>
      <c r="AN1246" s="568">
        <v>9.5000000000000001E-2</v>
      </c>
      <c r="AO1246" s="562" t="s">
        <v>977</v>
      </c>
      <c r="AP1246" s="562" t="s">
        <v>978</v>
      </c>
    </row>
    <row r="1247" spans="1:42" s="562" customFormat="1" ht="12" x14ac:dyDescent="0.25">
      <c r="A1247" s="562" t="s">
        <v>3048</v>
      </c>
      <c r="B1247" s="562" t="s">
        <v>3049</v>
      </c>
      <c r="C1247" s="562">
        <v>1</v>
      </c>
      <c r="D1247" s="562" t="s">
        <v>30</v>
      </c>
      <c r="E1247" s="562" t="s">
        <v>958</v>
      </c>
      <c r="F1247" s="562" t="s">
        <v>959</v>
      </c>
      <c r="G1247" s="562" t="s">
        <v>1727</v>
      </c>
      <c r="H1247" s="562" t="s">
        <v>1660</v>
      </c>
      <c r="I1247" s="562" t="s">
        <v>1661</v>
      </c>
      <c r="J1247" s="562" t="s">
        <v>1662</v>
      </c>
      <c r="K1247" s="562" t="s">
        <v>835</v>
      </c>
      <c r="L1247" s="562" t="s">
        <v>964</v>
      </c>
      <c r="M1247" s="562" t="s">
        <v>970</v>
      </c>
      <c r="N1247" s="562">
        <v>1</v>
      </c>
      <c r="O1247" s="562">
        <v>1</v>
      </c>
      <c r="P1247" s="562">
        <v>1</v>
      </c>
      <c r="Q1247" s="562">
        <v>0</v>
      </c>
      <c r="R1247" s="562">
        <v>0</v>
      </c>
      <c r="S1247" s="562">
        <v>1</v>
      </c>
      <c r="T1247" s="562">
        <v>1</v>
      </c>
      <c r="U1247" s="562">
        <v>1</v>
      </c>
      <c r="V1247" s="562">
        <v>0</v>
      </c>
      <c r="W1247" s="563">
        <v>946288.8</v>
      </c>
      <c r="X1247" s="563">
        <v>0</v>
      </c>
      <c r="Y1247" s="563">
        <v>0</v>
      </c>
      <c r="Z1247" s="563">
        <v>0</v>
      </c>
      <c r="AA1247" s="563">
        <v>0</v>
      </c>
      <c r="AB1247" s="563">
        <v>0</v>
      </c>
      <c r="AC1247" s="563">
        <v>0</v>
      </c>
      <c r="AD1247" s="563"/>
      <c r="AE1247" s="563">
        <v>946288.8</v>
      </c>
      <c r="AF1247" s="564">
        <v>45656</v>
      </c>
      <c r="AG1247" s="564">
        <v>48212</v>
      </c>
      <c r="AH1247" s="563">
        <v>2398248.75</v>
      </c>
      <c r="AI1247" s="565">
        <f t="shared" si="39"/>
        <v>5.838356164383562</v>
      </c>
      <c r="AJ1247" s="565">
        <v>7.0027397260274</v>
      </c>
      <c r="AK1247" s="566">
        <v>9.5000000000000001E-2</v>
      </c>
      <c r="AL1247" s="567">
        <f t="shared" si="40"/>
        <v>5.838356164383562</v>
      </c>
      <c r="AM1247" s="567">
        <v>7.0027397260274</v>
      </c>
      <c r="AN1247" s="568">
        <v>9.5000000000000001E-2</v>
      </c>
      <c r="AO1247" s="562" t="s">
        <v>977</v>
      </c>
      <c r="AP1247" s="562" t="s">
        <v>978</v>
      </c>
    </row>
    <row r="1248" spans="1:42" s="562" customFormat="1" ht="12" x14ac:dyDescent="0.25">
      <c r="A1248" s="562" t="s">
        <v>3050</v>
      </c>
      <c r="B1248" s="562" t="s">
        <v>3051</v>
      </c>
      <c r="C1248" s="562">
        <v>1</v>
      </c>
      <c r="D1248" s="562" t="s">
        <v>30</v>
      </c>
      <c r="E1248" s="562" t="s">
        <v>958</v>
      </c>
      <c r="F1248" s="562" t="s">
        <v>959</v>
      </c>
      <c r="G1248" s="562" t="s">
        <v>1727</v>
      </c>
      <c r="H1248" s="562" t="s">
        <v>1660</v>
      </c>
      <c r="I1248" s="562" t="s">
        <v>1661</v>
      </c>
      <c r="J1248" s="562" t="s">
        <v>1662</v>
      </c>
      <c r="K1248" s="562" t="s">
        <v>3052</v>
      </c>
      <c r="L1248" s="562" t="s">
        <v>964</v>
      </c>
      <c r="M1248" s="562" t="s">
        <v>970</v>
      </c>
      <c r="N1248" s="562">
        <v>1</v>
      </c>
      <c r="O1248" s="562">
        <v>1</v>
      </c>
      <c r="P1248" s="562">
        <v>1</v>
      </c>
      <c r="Q1248" s="562">
        <v>0</v>
      </c>
      <c r="R1248" s="562">
        <v>0</v>
      </c>
      <c r="S1248" s="562">
        <v>1</v>
      </c>
      <c r="T1248" s="562">
        <v>1</v>
      </c>
      <c r="U1248" s="562">
        <v>1</v>
      </c>
      <c r="V1248" s="562">
        <v>0</v>
      </c>
      <c r="W1248" s="563">
        <v>453568.36</v>
      </c>
      <c r="X1248" s="563">
        <v>0</v>
      </c>
      <c r="Y1248" s="563">
        <v>0</v>
      </c>
      <c r="Z1248" s="563">
        <v>0</v>
      </c>
      <c r="AA1248" s="563">
        <v>0</v>
      </c>
      <c r="AB1248" s="563">
        <v>0</v>
      </c>
      <c r="AC1248" s="563">
        <v>0</v>
      </c>
      <c r="AD1248" s="563"/>
      <c r="AE1248" s="563">
        <v>453568.36</v>
      </c>
      <c r="AF1248" s="564">
        <v>45656</v>
      </c>
      <c r="AG1248" s="564">
        <v>48212</v>
      </c>
      <c r="AH1248" s="563">
        <v>1399235.53</v>
      </c>
      <c r="AI1248" s="565">
        <f t="shared" si="39"/>
        <v>5.838356164383562</v>
      </c>
      <c r="AJ1248" s="565">
        <v>7.0027397260274</v>
      </c>
      <c r="AK1248" s="566">
        <v>9.5000000000000001E-2</v>
      </c>
      <c r="AL1248" s="567">
        <f t="shared" si="40"/>
        <v>5.838356164383562</v>
      </c>
      <c r="AM1248" s="567">
        <v>7.0027397260274</v>
      </c>
      <c r="AN1248" s="568">
        <v>9.5000000000000001E-2</v>
      </c>
      <c r="AO1248" s="562" t="s">
        <v>977</v>
      </c>
      <c r="AP1248" s="562" t="s">
        <v>978</v>
      </c>
    </row>
    <row r="1249" spans="1:42" s="562" customFormat="1" ht="12" x14ac:dyDescent="0.25">
      <c r="A1249" s="562" t="s">
        <v>3053</v>
      </c>
      <c r="B1249" s="562" t="s">
        <v>3054</v>
      </c>
      <c r="C1249" s="562">
        <v>1</v>
      </c>
      <c r="D1249" s="562" t="s">
        <v>30</v>
      </c>
      <c r="E1249" s="562" t="s">
        <v>958</v>
      </c>
      <c r="F1249" s="562" t="s">
        <v>959</v>
      </c>
      <c r="G1249" s="562" t="s">
        <v>1727</v>
      </c>
      <c r="H1249" s="562" t="s">
        <v>1660</v>
      </c>
      <c r="I1249" s="562" t="s">
        <v>1661</v>
      </c>
      <c r="J1249" s="562" t="s">
        <v>1662</v>
      </c>
      <c r="K1249" s="562" t="s">
        <v>3055</v>
      </c>
      <c r="L1249" s="562" t="s">
        <v>964</v>
      </c>
      <c r="M1249" s="562" t="s">
        <v>970</v>
      </c>
      <c r="N1249" s="562">
        <v>1</v>
      </c>
      <c r="O1249" s="562">
        <v>1</v>
      </c>
      <c r="P1249" s="562">
        <v>1</v>
      </c>
      <c r="Q1249" s="562">
        <v>0</v>
      </c>
      <c r="R1249" s="562">
        <v>0</v>
      </c>
      <c r="S1249" s="562">
        <v>1</v>
      </c>
      <c r="T1249" s="562">
        <v>1</v>
      </c>
      <c r="U1249" s="562">
        <v>1</v>
      </c>
      <c r="V1249" s="562">
        <v>0</v>
      </c>
      <c r="W1249" s="563">
        <v>2398248.75</v>
      </c>
      <c r="X1249" s="563">
        <v>0</v>
      </c>
      <c r="Y1249" s="563">
        <v>0</v>
      </c>
      <c r="Z1249" s="563">
        <v>0</v>
      </c>
      <c r="AA1249" s="563">
        <v>0</v>
      </c>
      <c r="AB1249" s="563">
        <v>0</v>
      </c>
      <c r="AC1249" s="563">
        <v>0</v>
      </c>
      <c r="AD1249" s="563"/>
      <c r="AE1249" s="563">
        <v>2398248.75</v>
      </c>
      <c r="AF1249" s="564">
        <v>45656</v>
      </c>
      <c r="AG1249" s="564">
        <v>48212</v>
      </c>
      <c r="AH1249" s="563">
        <v>2201188.2000000002</v>
      </c>
      <c r="AI1249" s="565">
        <f t="shared" si="39"/>
        <v>5.838356164383562</v>
      </c>
      <c r="AJ1249" s="565">
        <v>7.0027397260274</v>
      </c>
      <c r="AK1249" s="566">
        <v>9.5000000000000001E-2</v>
      </c>
      <c r="AL1249" s="567">
        <f t="shared" si="40"/>
        <v>5.838356164383562</v>
      </c>
      <c r="AM1249" s="567">
        <v>7.0027397260274</v>
      </c>
      <c r="AN1249" s="568">
        <v>9.5000000000000001E-2</v>
      </c>
      <c r="AO1249" s="562" t="s">
        <v>977</v>
      </c>
      <c r="AP1249" s="562" t="s">
        <v>978</v>
      </c>
    </row>
    <row r="1250" spans="1:42" s="562" customFormat="1" ht="12" x14ac:dyDescent="0.25">
      <c r="A1250" s="562" t="s">
        <v>3056</v>
      </c>
      <c r="B1250" s="562" t="s">
        <v>3057</v>
      </c>
      <c r="C1250" s="562">
        <v>1</v>
      </c>
      <c r="D1250" s="562" t="s">
        <v>30</v>
      </c>
      <c r="E1250" s="562" t="s">
        <v>958</v>
      </c>
      <c r="F1250" s="562" t="s">
        <v>959</v>
      </c>
      <c r="G1250" s="562" t="s">
        <v>1727</v>
      </c>
      <c r="H1250" s="562" t="s">
        <v>1660</v>
      </c>
      <c r="I1250" s="562" t="s">
        <v>1661</v>
      </c>
      <c r="J1250" s="562" t="s">
        <v>1662</v>
      </c>
      <c r="K1250" s="562" t="s">
        <v>3058</v>
      </c>
      <c r="L1250" s="562" t="s">
        <v>964</v>
      </c>
      <c r="M1250" s="562" t="s">
        <v>970</v>
      </c>
      <c r="N1250" s="562">
        <v>1</v>
      </c>
      <c r="O1250" s="562">
        <v>1</v>
      </c>
      <c r="P1250" s="562">
        <v>1</v>
      </c>
      <c r="Q1250" s="562">
        <v>0</v>
      </c>
      <c r="R1250" s="562">
        <v>0</v>
      </c>
      <c r="S1250" s="562">
        <v>1</v>
      </c>
      <c r="T1250" s="562">
        <v>1</v>
      </c>
      <c r="U1250" s="562">
        <v>1</v>
      </c>
      <c r="V1250" s="562">
        <v>0</v>
      </c>
      <c r="W1250" s="563">
        <v>1896427.15</v>
      </c>
      <c r="X1250" s="563">
        <v>0</v>
      </c>
      <c r="Y1250" s="563">
        <v>0</v>
      </c>
      <c r="Z1250" s="563">
        <v>0</v>
      </c>
      <c r="AA1250" s="563">
        <v>0</v>
      </c>
      <c r="AB1250" s="563">
        <v>0</v>
      </c>
      <c r="AC1250" s="563">
        <v>0</v>
      </c>
      <c r="AD1250" s="563"/>
      <c r="AE1250" s="563">
        <v>1896427.15</v>
      </c>
      <c r="AF1250" s="564">
        <v>45656</v>
      </c>
      <c r="AG1250" s="564">
        <v>48212</v>
      </c>
      <c r="AH1250" s="563">
        <v>1598041.94</v>
      </c>
      <c r="AI1250" s="565">
        <f t="shared" si="39"/>
        <v>5.838356164383562</v>
      </c>
      <c r="AJ1250" s="565">
        <v>7.0027397260274</v>
      </c>
      <c r="AK1250" s="566">
        <v>9.5000000000000001E-2</v>
      </c>
      <c r="AL1250" s="567">
        <f t="shared" si="40"/>
        <v>5.838356164383562</v>
      </c>
      <c r="AM1250" s="567">
        <v>7.0027397260274</v>
      </c>
      <c r="AN1250" s="568">
        <v>9.5000000000000001E-2</v>
      </c>
      <c r="AO1250" s="562" t="s">
        <v>977</v>
      </c>
      <c r="AP1250" s="562" t="s">
        <v>978</v>
      </c>
    </row>
    <row r="1251" spans="1:42" s="562" customFormat="1" ht="12" x14ac:dyDescent="0.25">
      <c r="A1251" s="562" t="s">
        <v>3059</v>
      </c>
      <c r="B1251" s="562" t="s">
        <v>3060</v>
      </c>
      <c r="C1251" s="562">
        <v>1</v>
      </c>
      <c r="D1251" s="562" t="s">
        <v>30</v>
      </c>
      <c r="E1251" s="562" t="s">
        <v>958</v>
      </c>
      <c r="F1251" s="562" t="s">
        <v>959</v>
      </c>
      <c r="G1251" s="562" t="s">
        <v>1727</v>
      </c>
      <c r="H1251" s="562" t="s">
        <v>1660</v>
      </c>
      <c r="I1251" s="562" t="s">
        <v>1661</v>
      </c>
      <c r="J1251" s="562" t="s">
        <v>1662</v>
      </c>
      <c r="K1251" s="562" t="s">
        <v>3061</v>
      </c>
      <c r="L1251" s="562" t="s">
        <v>964</v>
      </c>
      <c r="M1251" s="562" t="s">
        <v>970</v>
      </c>
      <c r="N1251" s="562">
        <v>1</v>
      </c>
      <c r="O1251" s="562">
        <v>1</v>
      </c>
      <c r="P1251" s="562">
        <v>1</v>
      </c>
      <c r="Q1251" s="562">
        <v>0</v>
      </c>
      <c r="R1251" s="562">
        <v>0</v>
      </c>
      <c r="S1251" s="562">
        <v>1</v>
      </c>
      <c r="T1251" s="562">
        <v>1</v>
      </c>
      <c r="U1251" s="562">
        <v>1</v>
      </c>
      <c r="V1251" s="562">
        <v>0</v>
      </c>
      <c r="W1251" s="563">
        <v>425412.64</v>
      </c>
      <c r="X1251" s="563">
        <v>0</v>
      </c>
      <c r="Y1251" s="563">
        <v>0</v>
      </c>
      <c r="Z1251" s="563">
        <v>0</v>
      </c>
      <c r="AA1251" s="563">
        <v>0</v>
      </c>
      <c r="AB1251" s="563">
        <v>0</v>
      </c>
      <c r="AC1251" s="563">
        <v>0</v>
      </c>
      <c r="AD1251" s="563"/>
      <c r="AE1251" s="563">
        <v>425412.64</v>
      </c>
      <c r="AF1251" s="564">
        <v>45656</v>
      </c>
      <c r="AG1251" s="564">
        <v>48212</v>
      </c>
      <c r="AH1251" s="563">
        <v>2128570.4</v>
      </c>
      <c r="AI1251" s="565">
        <f t="shared" si="39"/>
        <v>5.838356164383562</v>
      </c>
      <c r="AJ1251" s="565">
        <v>7.0027397260274</v>
      </c>
      <c r="AK1251" s="566">
        <v>9.5000000000000001E-2</v>
      </c>
      <c r="AL1251" s="567">
        <f t="shared" si="40"/>
        <v>5.838356164383562</v>
      </c>
      <c r="AM1251" s="567">
        <v>7.0027397260274</v>
      </c>
      <c r="AN1251" s="568">
        <v>9.5000000000000001E-2</v>
      </c>
      <c r="AO1251" s="562" t="s">
        <v>977</v>
      </c>
      <c r="AP1251" s="562" t="s">
        <v>978</v>
      </c>
    </row>
    <row r="1252" spans="1:42" s="562" customFormat="1" ht="12" x14ac:dyDescent="0.25">
      <c r="A1252" s="562" t="s">
        <v>3062</v>
      </c>
      <c r="B1252" s="562" t="s">
        <v>3063</v>
      </c>
      <c r="C1252" s="562">
        <v>1</v>
      </c>
      <c r="D1252" s="562" t="s">
        <v>30</v>
      </c>
      <c r="E1252" s="562" t="s">
        <v>958</v>
      </c>
      <c r="F1252" s="562" t="s">
        <v>959</v>
      </c>
      <c r="G1252" s="562" t="s">
        <v>1727</v>
      </c>
      <c r="H1252" s="562" t="s">
        <v>1660</v>
      </c>
      <c r="I1252" s="562" t="s">
        <v>1661</v>
      </c>
      <c r="J1252" s="562" t="s">
        <v>1662</v>
      </c>
      <c r="K1252" s="562" t="s">
        <v>3064</v>
      </c>
      <c r="L1252" s="562" t="s">
        <v>964</v>
      </c>
      <c r="M1252" s="562" t="s">
        <v>970</v>
      </c>
      <c r="N1252" s="562">
        <v>1</v>
      </c>
      <c r="O1252" s="562">
        <v>1</v>
      </c>
      <c r="P1252" s="562">
        <v>1</v>
      </c>
      <c r="Q1252" s="562">
        <v>0</v>
      </c>
      <c r="R1252" s="562">
        <v>0</v>
      </c>
      <c r="S1252" s="562">
        <v>1</v>
      </c>
      <c r="T1252" s="562">
        <v>1</v>
      </c>
      <c r="U1252" s="562">
        <v>1</v>
      </c>
      <c r="V1252" s="562">
        <v>0</v>
      </c>
      <c r="W1252" s="563">
        <v>1302030.05</v>
      </c>
      <c r="X1252" s="563">
        <v>0</v>
      </c>
      <c r="Y1252" s="563">
        <v>0</v>
      </c>
      <c r="Z1252" s="563">
        <v>0</v>
      </c>
      <c r="AA1252" s="563">
        <v>0</v>
      </c>
      <c r="AB1252" s="563">
        <v>0</v>
      </c>
      <c r="AC1252" s="563">
        <v>0</v>
      </c>
      <c r="AD1252" s="563"/>
      <c r="AE1252" s="563">
        <v>1302030.05</v>
      </c>
      <c r="AF1252" s="564">
        <v>45656</v>
      </c>
      <c r="AG1252" s="564">
        <v>48212</v>
      </c>
      <c r="AH1252" s="563">
        <v>1244366.82</v>
      </c>
      <c r="AI1252" s="565">
        <f t="shared" si="39"/>
        <v>5.838356164383562</v>
      </c>
      <c r="AJ1252" s="565">
        <v>7.0027397260274</v>
      </c>
      <c r="AK1252" s="566">
        <v>9.5000000000000001E-2</v>
      </c>
      <c r="AL1252" s="567">
        <f t="shared" si="40"/>
        <v>5.838356164383562</v>
      </c>
      <c r="AM1252" s="567">
        <v>7.0027397260274</v>
      </c>
      <c r="AN1252" s="568">
        <v>9.5000000000000001E-2</v>
      </c>
      <c r="AO1252" s="562" t="s">
        <v>977</v>
      </c>
      <c r="AP1252" s="562" t="s">
        <v>978</v>
      </c>
    </row>
    <row r="1253" spans="1:42" s="562" customFormat="1" ht="12" x14ac:dyDescent="0.25">
      <c r="A1253" s="562" t="s">
        <v>3065</v>
      </c>
      <c r="B1253" s="562" t="s">
        <v>3066</v>
      </c>
      <c r="C1253" s="562">
        <v>1</v>
      </c>
      <c r="D1253" s="562" t="s">
        <v>30</v>
      </c>
      <c r="E1253" s="562" t="s">
        <v>958</v>
      </c>
      <c r="F1253" s="562" t="s">
        <v>959</v>
      </c>
      <c r="G1253" s="562" t="s">
        <v>1727</v>
      </c>
      <c r="H1253" s="562" t="s">
        <v>1660</v>
      </c>
      <c r="I1253" s="562" t="s">
        <v>1661</v>
      </c>
      <c r="J1253" s="562" t="s">
        <v>1662</v>
      </c>
      <c r="K1253" s="562" t="s">
        <v>3067</v>
      </c>
      <c r="L1253" s="562" t="s">
        <v>964</v>
      </c>
      <c r="M1253" s="562" t="s">
        <v>970</v>
      </c>
      <c r="N1253" s="562">
        <v>1</v>
      </c>
      <c r="O1253" s="562">
        <v>1</v>
      </c>
      <c r="P1253" s="562">
        <v>1</v>
      </c>
      <c r="Q1253" s="562">
        <v>0</v>
      </c>
      <c r="R1253" s="562">
        <v>0</v>
      </c>
      <c r="S1253" s="562">
        <v>1</v>
      </c>
      <c r="T1253" s="562">
        <v>1</v>
      </c>
      <c r="U1253" s="562">
        <v>1</v>
      </c>
      <c r="V1253" s="562">
        <v>0</v>
      </c>
      <c r="W1253" s="563">
        <v>1399235.53</v>
      </c>
      <c r="X1253" s="563">
        <v>0</v>
      </c>
      <c r="Y1253" s="563">
        <v>0</v>
      </c>
      <c r="Z1253" s="563">
        <v>0</v>
      </c>
      <c r="AA1253" s="563">
        <v>0</v>
      </c>
      <c r="AB1253" s="563">
        <v>0</v>
      </c>
      <c r="AC1253" s="563">
        <v>0</v>
      </c>
      <c r="AD1253" s="563"/>
      <c r="AE1253" s="563">
        <v>1399235.53</v>
      </c>
      <c r="AF1253" s="564">
        <v>45656</v>
      </c>
      <c r="AG1253" s="564">
        <v>48212</v>
      </c>
      <c r="AH1253" s="563">
        <v>2065011.29</v>
      </c>
      <c r="AI1253" s="565">
        <f t="shared" si="39"/>
        <v>5.838356164383562</v>
      </c>
      <c r="AJ1253" s="565">
        <v>7.0027397260274</v>
      </c>
      <c r="AK1253" s="566">
        <v>9.5000000000000001E-2</v>
      </c>
      <c r="AL1253" s="567">
        <f t="shared" si="40"/>
        <v>5.838356164383562</v>
      </c>
      <c r="AM1253" s="567">
        <v>7.0027397260274</v>
      </c>
      <c r="AN1253" s="568">
        <v>9.5000000000000001E-2</v>
      </c>
      <c r="AO1253" s="562" t="s">
        <v>977</v>
      </c>
      <c r="AP1253" s="562" t="s">
        <v>978</v>
      </c>
    </row>
    <row r="1254" spans="1:42" s="562" customFormat="1" ht="12" x14ac:dyDescent="0.25">
      <c r="A1254" s="562" t="s">
        <v>3068</v>
      </c>
      <c r="B1254" s="562" t="s">
        <v>3069</v>
      </c>
      <c r="C1254" s="562">
        <v>1</v>
      </c>
      <c r="D1254" s="562" t="s">
        <v>30</v>
      </c>
      <c r="E1254" s="562" t="s">
        <v>958</v>
      </c>
      <c r="F1254" s="562" t="s">
        <v>959</v>
      </c>
      <c r="G1254" s="562" t="s">
        <v>1727</v>
      </c>
      <c r="H1254" s="562" t="s">
        <v>1660</v>
      </c>
      <c r="I1254" s="562" t="s">
        <v>1661</v>
      </c>
      <c r="J1254" s="562" t="s">
        <v>1662</v>
      </c>
      <c r="K1254" s="562" t="s">
        <v>3070</v>
      </c>
      <c r="L1254" s="562" t="s">
        <v>964</v>
      </c>
      <c r="M1254" s="562" t="s">
        <v>970</v>
      </c>
      <c r="N1254" s="562">
        <v>1</v>
      </c>
      <c r="O1254" s="562">
        <v>1</v>
      </c>
      <c r="P1254" s="562">
        <v>1</v>
      </c>
      <c r="Q1254" s="562">
        <v>0</v>
      </c>
      <c r="R1254" s="562">
        <v>0</v>
      </c>
      <c r="S1254" s="562">
        <v>1</v>
      </c>
      <c r="T1254" s="562">
        <v>1</v>
      </c>
      <c r="U1254" s="562">
        <v>1</v>
      </c>
      <c r="V1254" s="562">
        <v>0</v>
      </c>
      <c r="W1254" s="563">
        <v>2128570.4</v>
      </c>
      <c r="X1254" s="563">
        <v>0</v>
      </c>
      <c r="Y1254" s="563">
        <v>0</v>
      </c>
      <c r="Z1254" s="563">
        <v>0</v>
      </c>
      <c r="AA1254" s="563">
        <v>0</v>
      </c>
      <c r="AB1254" s="563">
        <v>0</v>
      </c>
      <c r="AC1254" s="563">
        <v>0</v>
      </c>
      <c r="AD1254" s="563"/>
      <c r="AE1254" s="563">
        <v>2128570.4</v>
      </c>
      <c r="AF1254" s="564">
        <v>45656</v>
      </c>
      <c r="AG1254" s="564">
        <v>48212</v>
      </c>
      <c r="AH1254" s="563">
        <v>2888776.29</v>
      </c>
      <c r="AI1254" s="565">
        <f t="shared" si="39"/>
        <v>5.838356164383562</v>
      </c>
      <c r="AJ1254" s="565">
        <v>7.0027397260274</v>
      </c>
      <c r="AK1254" s="566">
        <v>9.5000000000000001E-2</v>
      </c>
      <c r="AL1254" s="567">
        <f t="shared" si="40"/>
        <v>5.838356164383562</v>
      </c>
      <c r="AM1254" s="567">
        <v>7.0027397260274</v>
      </c>
      <c r="AN1254" s="568">
        <v>9.5000000000000001E-2</v>
      </c>
      <c r="AO1254" s="562" t="s">
        <v>977</v>
      </c>
      <c r="AP1254" s="562" t="s">
        <v>978</v>
      </c>
    </row>
    <row r="1255" spans="1:42" s="562" customFormat="1" ht="12" x14ac:dyDescent="0.25">
      <c r="A1255" s="562" t="s">
        <v>3071</v>
      </c>
      <c r="B1255" s="562" t="s">
        <v>3072</v>
      </c>
      <c r="C1255" s="562">
        <v>1</v>
      </c>
      <c r="D1255" s="562" t="s">
        <v>30</v>
      </c>
      <c r="E1255" s="562" t="s">
        <v>958</v>
      </c>
      <c r="F1255" s="562" t="s">
        <v>959</v>
      </c>
      <c r="G1255" s="562" t="s">
        <v>1727</v>
      </c>
      <c r="H1255" s="562" t="s">
        <v>1660</v>
      </c>
      <c r="I1255" s="562" t="s">
        <v>1661</v>
      </c>
      <c r="J1255" s="562" t="s">
        <v>1662</v>
      </c>
      <c r="K1255" s="562" t="s">
        <v>3073</v>
      </c>
      <c r="L1255" s="562" t="s">
        <v>964</v>
      </c>
      <c r="M1255" s="562" t="s">
        <v>970</v>
      </c>
      <c r="N1255" s="562">
        <v>1</v>
      </c>
      <c r="O1255" s="562">
        <v>1</v>
      </c>
      <c r="P1255" s="562">
        <v>1</v>
      </c>
      <c r="Q1255" s="562">
        <v>0</v>
      </c>
      <c r="R1255" s="562">
        <v>0</v>
      </c>
      <c r="S1255" s="562">
        <v>1</v>
      </c>
      <c r="T1255" s="562">
        <v>1</v>
      </c>
      <c r="U1255" s="562">
        <v>1</v>
      </c>
      <c r="V1255" s="562">
        <v>0</v>
      </c>
      <c r="W1255" s="563">
        <v>579521.18999999994</v>
      </c>
      <c r="X1255" s="563">
        <v>0</v>
      </c>
      <c r="Y1255" s="563">
        <v>0</v>
      </c>
      <c r="Z1255" s="563">
        <v>0</v>
      </c>
      <c r="AA1255" s="563">
        <v>0</v>
      </c>
      <c r="AB1255" s="563">
        <v>0</v>
      </c>
      <c r="AC1255" s="563">
        <v>0</v>
      </c>
      <c r="AD1255" s="563"/>
      <c r="AE1255" s="563">
        <v>579521.18999999994</v>
      </c>
      <c r="AF1255" s="564">
        <v>45656</v>
      </c>
      <c r="AG1255" s="564">
        <v>48212</v>
      </c>
      <c r="AH1255" s="563">
        <v>6363049.2300000004</v>
      </c>
      <c r="AI1255" s="565">
        <f t="shared" si="39"/>
        <v>5.838356164383562</v>
      </c>
      <c r="AJ1255" s="565">
        <v>7.0027397260274</v>
      </c>
      <c r="AK1255" s="566">
        <v>9.5000000000000001E-2</v>
      </c>
      <c r="AL1255" s="567">
        <f t="shared" si="40"/>
        <v>5.838356164383562</v>
      </c>
      <c r="AM1255" s="567">
        <v>7.0027397260274</v>
      </c>
      <c r="AN1255" s="568">
        <v>9.5000000000000001E-2</v>
      </c>
      <c r="AO1255" s="562" t="s">
        <v>977</v>
      </c>
      <c r="AP1255" s="562" t="s">
        <v>978</v>
      </c>
    </row>
    <row r="1256" spans="1:42" s="562" customFormat="1" ht="12" x14ac:dyDescent="0.25">
      <c r="A1256" s="562" t="s">
        <v>3074</v>
      </c>
      <c r="B1256" s="562" t="s">
        <v>3075</v>
      </c>
      <c r="C1256" s="562">
        <v>1</v>
      </c>
      <c r="D1256" s="562" t="s">
        <v>30</v>
      </c>
      <c r="E1256" s="562" t="s">
        <v>958</v>
      </c>
      <c r="F1256" s="562" t="s">
        <v>959</v>
      </c>
      <c r="G1256" s="562" t="s">
        <v>1727</v>
      </c>
      <c r="H1256" s="562" t="s">
        <v>1660</v>
      </c>
      <c r="I1256" s="562" t="s">
        <v>1661</v>
      </c>
      <c r="J1256" s="562" t="s">
        <v>1662</v>
      </c>
      <c r="K1256" s="562" t="s">
        <v>3076</v>
      </c>
      <c r="L1256" s="562" t="s">
        <v>964</v>
      </c>
      <c r="M1256" s="562" t="s">
        <v>970</v>
      </c>
      <c r="N1256" s="562">
        <v>1</v>
      </c>
      <c r="O1256" s="562">
        <v>1</v>
      </c>
      <c r="P1256" s="562">
        <v>1</v>
      </c>
      <c r="Q1256" s="562">
        <v>0</v>
      </c>
      <c r="R1256" s="562">
        <v>0</v>
      </c>
      <c r="S1256" s="562">
        <v>1</v>
      </c>
      <c r="T1256" s="562">
        <v>1</v>
      </c>
      <c r="U1256" s="562">
        <v>1</v>
      </c>
      <c r="V1256" s="562">
        <v>0</v>
      </c>
      <c r="W1256" s="563">
        <v>1207065.28</v>
      </c>
      <c r="X1256" s="563">
        <v>0</v>
      </c>
      <c r="Y1256" s="563">
        <v>0</v>
      </c>
      <c r="Z1256" s="563">
        <v>0</v>
      </c>
      <c r="AA1256" s="563">
        <v>0</v>
      </c>
      <c r="AB1256" s="563">
        <v>0</v>
      </c>
      <c r="AC1256" s="563">
        <v>0</v>
      </c>
      <c r="AD1256" s="563"/>
      <c r="AE1256" s="563">
        <v>1207065.28</v>
      </c>
      <c r="AF1256" s="564">
        <v>45656</v>
      </c>
      <c r="AG1256" s="564">
        <v>48212</v>
      </c>
      <c r="AH1256" s="563">
        <v>619496.68000000005</v>
      </c>
      <c r="AI1256" s="565">
        <f t="shared" si="39"/>
        <v>5.838356164383562</v>
      </c>
      <c r="AJ1256" s="565">
        <v>7.0027397260274</v>
      </c>
      <c r="AK1256" s="566">
        <v>9.5000000000000001E-2</v>
      </c>
      <c r="AL1256" s="567">
        <f t="shared" si="40"/>
        <v>5.838356164383562</v>
      </c>
      <c r="AM1256" s="567">
        <v>7.0027397260274</v>
      </c>
      <c r="AN1256" s="568">
        <v>9.5000000000000001E-2</v>
      </c>
      <c r="AO1256" s="562" t="s">
        <v>977</v>
      </c>
      <c r="AP1256" s="562" t="s">
        <v>978</v>
      </c>
    </row>
    <row r="1257" spans="1:42" s="562" customFormat="1" ht="12" x14ac:dyDescent="0.25">
      <c r="A1257" s="562" t="s">
        <v>3077</v>
      </c>
      <c r="B1257" s="562" t="s">
        <v>3078</v>
      </c>
      <c r="C1257" s="562">
        <v>1</v>
      </c>
      <c r="D1257" s="562" t="s">
        <v>30</v>
      </c>
      <c r="E1257" s="562" t="s">
        <v>958</v>
      </c>
      <c r="F1257" s="562" t="s">
        <v>959</v>
      </c>
      <c r="G1257" s="562" t="s">
        <v>1727</v>
      </c>
      <c r="H1257" s="562" t="s">
        <v>1660</v>
      </c>
      <c r="I1257" s="562" t="s">
        <v>1661</v>
      </c>
      <c r="J1257" s="562" t="s">
        <v>1662</v>
      </c>
      <c r="K1257" s="562" t="s">
        <v>3079</v>
      </c>
      <c r="L1257" s="562" t="s">
        <v>964</v>
      </c>
      <c r="M1257" s="562" t="s">
        <v>970</v>
      </c>
      <c r="N1257" s="562">
        <v>1</v>
      </c>
      <c r="O1257" s="562">
        <v>1</v>
      </c>
      <c r="P1257" s="562">
        <v>1</v>
      </c>
      <c r="Q1257" s="562">
        <v>0</v>
      </c>
      <c r="R1257" s="562">
        <v>0</v>
      </c>
      <c r="S1257" s="562">
        <v>1</v>
      </c>
      <c r="T1257" s="562">
        <v>1</v>
      </c>
      <c r="U1257" s="562">
        <v>1</v>
      </c>
      <c r="V1257" s="562">
        <v>0</v>
      </c>
      <c r="W1257" s="563">
        <v>477863.58</v>
      </c>
      <c r="X1257" s="563">
        <v>0</v>
      </c>
      <c r="Y1257" s="563">
        <v>0</v>
      </c>
      <c r="Z1257" s="563">
        <v>0</v>
      </c>
      <c r="AA1257" s="563">
        <v>0</v>
      </c>
      <c r="AB1257" s="563">
        <v>0</v>
      </c>
      <c r="AC1257" s="563">
        <v>0</v>
      </c>
      <c r="AD1257" s="563"/>
      <c r="AE1257" s="563">
        <v>477863.58</v>
      </c>
      <c r="AF1257" s="564">
        <v>45656</v>
      </c>
      <c r="AG1257" s="564">
        <v>48212</v>
      </c>
      <c r="AH1257" s="563">
        <v>1896427.15</v>
      </c>
      <c r="AI1257" s="565">
        <f t="shared" si="39"/>
        <v>5.838356164383562</v>
      </c>
      <c r="AJ1257" s="565">
        <v>7.0027397260274</v>
      </c>
      <c r="AK1257" s="566">
        <v>9.5000000000000001E-2</v>
      </c>
      <c r="AL1257" s="567">
        <f t="shared" si="40"/>
        <v>5.838356164383562</v>
      </c>
      <c r="AM1257" s="567">
        <v>7.0027397260274</v>
      </c>
      <c r="AN1257" s="568">
        <v>9.5000000000000001E-2</v>
      </c>
      <c r="AO1257" s="562" t="s">
        <v>977</v>
      </c>
      <c r="AP1257" s="562" t="s">
        <v>978</v>
      </c>
    </row>
    <row r="1258" spans="1:42" s="562" customFormat="1" ht="12" x14ac:dyDescent="0.25">
      <c r="A1258" s="562" t="s">
        <v>3080</v>
      </c>
      <c r="B1258" s="562" t="s">
        <v>3081</v>
      </c>
      <c r="C1258" s="562">
        <v>1</v>
      </c>
      <c r="D1258" s="562" t="s">
        <v>30</v>
      </c>
      <c r="E1258" s="562" t="s">
        <v>958</v>
      </c>
      <c r="F1258" s="562" t="s">
        <v>959</v>
      </c>
      <c r="G1258" s="562" t="s">
        <v>1727</v>
      </c>
      <c r="H1258" s="562" t="s">
        <v>1660</v>
      </c>
      <c r="I1258" s="562" t="s">
        <v>1661</v>
      </c>
      <c r="J1258" s="562" t="s">
        <v>1662</v>
      </c>
      <c r="K1258" s="562" t="s">
        <v>3082</v>
      </c>
      <c r="L1258" s="562" t="s">
        <v>964</v>
      </c>
      <c r="M1258" s="562" t="s">
        <v>970</v>
      </c>
      <c r="N1258" s="562">
        <v>1</v>
      </c>
      <c r="O1258" s="562">
        <v>1</v>
      </c>
      <c r="P1258" s="562">
        <v>1</v>
      </c>
      <c r="Q1258" s="562">
        <v>0</v>
      </c>
      <c r="R1258" s="562">
        <v>0</v>
      </c>
      <c r="S1258" s="562">
        <v>1</v>
      </c>
      <c r="T1258" s="562">
        <v>1</v>
      </c>
      <c r="U1258" s="562">
        <v>1</v>
      </c>
      <c r="V1258" s="562">
        <v>0</v>
      </c>
      <c r="W1258" s="563">
        <v>4374835.57</v>
      </c>
      <c r="X1258" s="563">
        <v>0</v>
      </c>
      <c r="Y1258" s="563">
        <v>0</v>
      </c>
      <c r="Z1258" s="563">
        <v>0</v>
      </c>
      <c r="AA1258" s="563">
        <v>0</v>
      </c>
      <c r="AB1258" s="563">
        <v>0</v>
      </c>
      <c r="AC1258" s="563">
        <v>0</v>
      </c>
      <c r="AD1258" s="563"/>
      <c r="AE1258" s="563">
        <v>4374835.57</v>
      </c>
      <c r="AF1258" s="564">
        <v>45656</v>
      </c>
      <c r="AG1258" s="564">
        <v>48212</v>
      </c>
      <c r="AH1258" s="563">
        <v>454230.63</v>
      </c>
      <c r="AI1258" s="565">
        <f t="shared" si="39"/>
        <v>5.838356164383562</v>
      </c>
      <c r="AJ1258" s="565">
        <v>7.0027397260274</v>
      </c>
      <c r="AK1258" s="566">
        <v>9.5000000000000001E-2</v>
      </c>
      <c r="AL1258" s="567">
        <f t="shared" si="40"/>
        <v>5.838356164383562</v>
      </c>
      <c r="AM1258" s="567">
        <v>7.0027397260274</v>
      </c>
      <c r="AN1258" s="568">
        <v>9.5000000000000001E-2</v>
      </c>
      <c r="AO1258" s="562" t="s">
        <v>977</v>
      </c>
      <c r="AP1258" s="562" t="s">
        <v>978</v>
      </c>
    </row>
    <row r="1259" spans="1:42" s="562" customFormat="1" ht="12" x14ac:dyDescent="0.25">
      <c r="A1259" s="562" t="s">
        <v>3083</v>
      </c>
      <c r="B1259" s="562" t="s">
        <v>3084</v>
      </c>
      <c r="C1259" s="562">
        <v>1</v>
      </c>
      <c r="D1259" s="562" t="s">
        <v>30</v>
      </c>
      <c r="E1259" s="562" t="s">
        <v>958</v>
      </c>
      <c r="F1259" s="562" t="s">
        <v>959</v>
      </c>
      <c r="G1259" s="562" t="s">
        <v>1727</v>
      </c>
      <c r="H1259" s="562" t="s">
        <v>1660</v>
      </c>
      <c r="I1259" s="562" t="s">
        <v>1661</v>
      </c>
      <c r="J1259" s="562" t="s">
        <v>1662</v>
      </c>
      <c r="K1259" s="562" t="s">
        <v>3085</v>
      </c>
      <c r="L1259" s="562" t="s">
        <v>964</v>
      </c>
      <c r="M1259" s="562" t="s">
        <v>970</v>
      </c>
      <c r="N1259" s="562">
        <v>1</v>
      </c>
      <c r="O1259" s="562">
        <v>1</v>
      </c>
      <c r="P1259" s="562">
        <v>1</v>
      </c>
      <c r="Q1259" s="562">
        <v>0</v>
      </c>
      <c r="R1259" s="562">
        <v>0</v>
      </c>
      <c r="S1259" s="562">
        <v>1</v>
      </c>
      <c r="T1259" s="562">
        <v>1</v>
      </c>
      <c r="U1259" s="562">
        <v>1</v>
      </c>
      <c r="V1259" s="562">
        <v>0</v>
      </c>
      <c r="W1259" s="563">
        <v>2201188.2000000002</v>
      </c>
      <c r="X1259" s="563">
        <v>0</v>
      </c>
      <c r="Y1259" s="563">
        <v>0</v>
      </c>
      <c r="Z1259" s="563">
        <v>0</v>
      </c>
      <c r="AA1259" s="563">
        <v>0</v>
      </c>
      <c r="AB1259" s="563">
        <v>0</v>
      </c>
      <c r="AC1259" s="563">
        <v>0</v>
      </c>
      <c r="AD1259" s="563"/>
      <c r="AE1259" s="563">
        <v>2201188.2000000002</v>
      </c>
      <c r="AF1259" s="564">
        <v>45656</v>
      </c>
      <c r="AG1259" s="564">
        <v>48212</v>
      </c>
      <c r="AH1259" s="563">
        <v>1302030.05</v>
      </c>
      <c r="AI1259" s="565">
        <f t="shared" si="39"/>
        <v>5.838356164383562</v>
      </c>
      <c r="AJ1259" s="565">
        <v>7.0027397260274</v>
      </c>
      <c r="AK1259" s="566">
        <v>9.5000000000000001E-2</v>
      </c>
      <c r="AL1259" s="567">
        <f t="shared" si="40"/>
        <v>5.838356164383562</v>
      </c>
      <c r="AM1259" s="567">
        <v>7.0027397260274</v>
      </c>
      <c r="AN1259" s="568">
        <v>9.5000000000000001E-2</v>
      </c>
      <c r="AO1259" s="562" t="s">
        <v>977</v>
      </c>
      <c r="AP1259" s="562" t="s">
        <v>978</v>
      </c>
    </row>
    <row r="1260" spans="1:42" s="562" customFormat="1" ht="12" x14ac:dyDescent="0.25">
      <c r="A1260" s="562" t="s">
        <v>3086</v>
      </c>
      <c r="B1260" s="562" t="s">
        <v>3087</v>
      </c>
      <c r="C1260" s="562">
        <v>1</v>
      </c>
      <c r="D1260" s="562" t="s">
        <v>30</v>
      </c>
      <c r="E1260" s="562" t="s">
        <v>958</v>
      </c>
      <c r="F1260" s="562" t="s">
        <v>959</v>
      </c>
      <c r="G1260" s="562" t="s">
        <v>1727</v>
      </c>
      <c r="H1260" s="562" t="s">
        <v>1660</v>
      </c>
      <c r="I1260" s="562" t="s">
        <v>1661</v>
      </c>
      <c r="J1260" s="562" t="s">
        <v>1662</v>
      </c>
      <c r="K1260" s="562" t="s">
        <v>3088</v>
      </c>
      <c r="L1260" s="562" t="s">
        <v>964</v>
      </c>
      <c r="M1260" s="562" t="s">
        <v>970</v>
      </c>
      <c r="N1260" s="562">
        <v>1</v>
      </c>
      <c r="O1260" s="562">
        <v>1</v>
      </c>
      <c r="P1260" s="562">
        <v>1</v>
      </c>
      <c r="Q1260" s="562">
        <v>0</v>
      </c>
      <c r="R1260" s="562">
        <v>0</v>
      </c>
      <c r="S1260" s="562">
        <v>1</v>
      </c>
      <c r="T1260" s="562">
        <v>1</v>
      </c>
      <c r="U1260" s="562">
        <v>1</v>
      </c>
      <c r="V1260" s="562">
        <v>0</v>
      </c>
      <c r="W1260" s="563">
        <v>563185.93999999994</v>
      </c>
      <c r="X1260" s="563">
        <v>0</v>
      </c>
      <c r="Y1260" s="563">
        <v>0</v>
      </c>
      <c r="Z1260" s="563">
        <v>0</v>
      </c>
      <c r="AA1260" s="563">
        <v>0</v>
      </c>
      <c r="AB1260" s="563">
        <v>0</v>
      </c>
      <c r="AC1260" s="563">
        <v>0</v>
      </c>
      <c r="AD1260" s="563"/>
      <c r="AE1260" s="563">
        <v>563185.93999999994</v>
      </c>
      <c r="AF1260" s="564">
        <v>45656</v>
      </c>
      <c r="AG1260" s="564">
        <v>48212</v>
      </c>
      <c r="AH1260" s="563">
        <v>579521.18999999994</v>
      </c>
      <c r="AI1260" s="565">
        <f t="shared" si="39"/>
        <v>5.838356164383562</v>
      </c>
      <c r="AJ1260" s="565">
        <v>7.0027397260274</v>
      </c>
      <c r="AK1260" s="566">
        <v>9.5000000000000001E-2</v>
      </c>
      <c r="AL1260" s="567">
        <f t="shared" si="40"/>
        <v>5.838356164383562</v>
      </c>
      <c r="AM1260" s="567">
        <v>7.0027397260274</v>
      </c>
      <c r="AN1260" s="568">
        <v>9.5000000000000001E-2</v>
      </c>
      <c r="AO1260" s="562" t="s">
        <v>977</v>
      </c>
      <c r="AP1260" s="562" t="s">
        <v>978</v>
      </c>
    </row>
    <row r="1261" spans="1:42" s="562" customFormat="1" ht="12" x14ac:dyDescent="0.25">
      <c r="A1261" s="562" t="s">
        <v>3089</v>
      </c>
      <c r="B1261" s="562" t="s">
        <v>3090</v>
      </c>
      <c r="C1261" s="562">
        <v>1</v>
      </c>
      <c r="D1261" s="562" t="s">
        <v>30</v>
      </c>
      <c r="E1261" s="562" t="s">
        <v>958</v>
      </c>
      <c r="F1261" s="562" t="s">
        <v>959</v>
      </c>
      <c r="G1261" s="562" t="s">
        <v>1727</v>
      </c>
      <c r="H1261" s="562" t="s">
        <v>1660</v>
      </c>
      <c r="I1261" s="562" t="s">
        <v>1661</v>
      </c>
      <c r="J1261" s="562" t="s">
        <v>1662</v>
      </c>
      <c r="K1261" s="562" t="s">
        <v>3091</v>
      </c>
      <c r="L1261" s="562" t="s">
        <v>964</v>
      </c>
      <c r="M1261" s="562" t="s">
        <v>970</v>
      </c>
      <c r="N1261" s="562">
        <v>1</v>
      </c>
      <c r="O1261" s="562">
        <v>1</v>
      </c>
      <c r="P1261" s="562">
        <v>1</v>
      </c>
      <c r="Q1261" s="562">
        <v>0</v>
      </c>
      <c r="R1261" s="562">
        <v>0</v>
      </c>
      <c r="S1261" s="562">
        <v>1</v>
      </c>
      <c r="T1261" s="562">
        <v>1</v>
      </c>
      <c r="U1261" s="562">
        <v>1</v>
      </c>
      <c r="V1261" s="562">
        <v>0</v>
      </c>
      <c r="W1261" s="563">
        <v>619496.68000000005</v>
      </c>
      <c r="X1261" s="563">
        <v>0</v>
      </c>
      <c r="Y1261" s="563">
        <v>0</v>
      </c>
      <c r="Z1261" s="563">
        <v>0</v>
      </c>
      <c r="AA1261" s="563">
        <v>0</v>
      </c>
      <c r="AB1261" s="563">
        <v>0</v>
      </c>
      <c r="AC1261" s="563">
        <v>0</v>
      </c>
      <c r="AD1261" s="563"/>
      <c r="AE1261" s="563">
        <v>619496.68000000005</v>
      </c>
      <c r="AF1261" s="564">
        <v>45656</v>
      </c>
      <c r="AG1261" s="564">
        <v>48212</v>
      </c>
      <c r="AH1261" s="563">
        <v>563185.93999999994</v>
      </c>
      <c r="AI1261" s="565">
        <f t="shared" si="39"/>
        <v>5.838356164383562</v>
      </c>
      <c r="AJ1261" s="565">
        <v>7.0027397260274</v>
      </c>
      <c r="AK1261" s="566">
        <v>9.5000000000000001E-2</v>
      </c>
      <c r="AL1261" s="567">
        <f t="shared" si="40"/>
        <v>5.838356164383562</v>
      </c>
      <c r="AM1261" s="567">
        <v>7.0027397260274</v>
      </c>
      <c r="AN1261" s="568">
        <v>9.5000000000000001E-2</v>
      </c>
      <c r="AO1261" s="562" t="s">
        <v>977</v>
      </c>
      <c r="AP1261" s="562" t="s">
        <v>978</v>
      </c>
    </row>
    <row r="1262" spans="1:42" s="562" customFormat="1" ht="12" x14ac:dyDescent="0.25">
      <c r="A1262" s="562" t="s">
        <v>3092</v>
      </c>
      <c r="B1262" s="562" t="s">
        <v>3093</v>
      </c>
      <c r="C1262" s="562">
        <v>1</v>
      </c>
      <c r="D1262" s="562" t="s">
        <v>30</v>
      </c>
      <c r="E1262" s="562" t="s">
        <v>958</v>
      </c>
      <c r="F1262" s="562" t="s">
        <v>959</v>
      </c>
      <c r="G1262" s="562" t="s">
        <v>1727</v>
      </c>
      <c r="H1262" s="562" t="s">
        <v>1660</v>
      </c>
      <c r="I1262" s="562" t="s">
        <v>1661</v>
      </c>
      <c r="J1262" s="562" t="s">
        <v>1662</v>
      </c>
      <c r="K1262" s="562" t="s">
        <v>3094</v>
      </c>
      <c r="L1262" s="562" t="s">
        <v>964</v>
      </c>
      <c r="M1262" s="562" t="s">
        <v>970</v>
      </c>
      <c r="N1262" s="562">
        <v>1</v>
      </c>
      <c r="O1262" s="562">
        <v>1</v>
      </c>
      <c r="P1262" s="562">
        <v>1</v>
      </c>
      <c r="Q1262" s="562">
        <v>0</v>
      </c>
      <c r="R1262" s="562">
        <v>0</v>
      </c>
      <c r="S1262" s="562">
        <v>1</v>
      </c>
      <c r="T1262" s="562">
        <v>1</v>
      </c>
      <c r="U1262" s="562">
        <v>1</v>
      </c>
      <c r="V1262" s="562">
        <v>0</v>
      </c>
      <c r="W1262" s="563">
        <v>454230.63</v>
      </c>
      <c r="X1262" s="563">
        <v>0</v>
      </c>
      <c r="Y1262" s="563">
        <v>0</v>
      </c>
      <c r="Z1262" s="563">
        <v>0</v>
      </c>
      <c r="AA1262" s="563">
        <v>0</v>
      </c>
      <c r="AB1262" s="563">
        <v>0</v>
      </c>
      <c r="AC1262" s="563">
        <v>0</v>
      </c>
      <c r="AD1262" s="563"/>
      <c r="AE1262" s="563">
        <v>454230.63</v>
      </c>
      <c r="AF1262" s="564">
        <v>45656</v>
      </c>
      <c r="AG1262" s="564">
        <v>49308</v>
      </c>
      <c r="AH1262" s="563">
        <v>946288.8</v>
      </c>
      <c r="AI1262" s="565">
        <f t="shared" si="39"/>
        <v>8.8410958904109584</v>
      </c>
      <c r="AJ1262" s="565">
        <v>10.0054794520548</v>
      </c>
      <c r="AK1262" s="566">
        <v>9.7500000000000003E-2</v>
      </c>
      <c r="AL1262" s="567">
        <f t="shared" si="40"/>
        <v>8.8410958904109584</v>
      </c>
      <c r="AM1262" s="567">
        <v>10.0054794520548</v>
      </c>
      <c r="AN1262" s="568">
        <v>9.7500000000000003E-2</v>
      </c>
      <c r="AO1262" s="562" t="s">
        <v>977</v>
      </c>
      <c r="AP1262" s="562" t="s">
        <v>978</v>
      </c>
    </row>
    <row r="1263" spans="1:42" s="562" customFormat="1" ht="12" x14ac:dyDescent="0.25">
      <c r="A1263" s="562" t="s">
        <v>3095</v>
      </c>
      <c r="B1263" s="562" t="s">
        <v>3096</v>
      </c>
      <c r="C1263" s="562">
        <v>1</v>
      </c>
      <c r="D1263" s="562" t="s">
        <v>30</v>
      </c>
      <c r="E1263" s="562" t="s">
        <v>958</v>
      </c>
      <c r="F1263" s="562" t="s">
        <v>959</v>
      </c>
      <c r="G1263" s="562" t="s">
        <v>1727</v>
      </c>
      <c r="H1263" s="562" t="s">
        <v>1660</v>
      </c>
      <c r="I1263" s="562" t="s">
        <v>1661</v>
      </c>
      <c r="J1263" s="562" t="s">
        <v>1662</v>
      </c>
      <c r="K1263" s="562" t="s">
        <v>3097</v>
      </c>
      <c r="L1263" s="562" t="s">
        <v>964</v>
      </c>
      <c r="M1263" s="562" t="s">
        <v>970</v>
      </c>
      <c r="N1263" s="562">
        <v>1</v>
      </c>
      <c r="O1263" s="562">
        <v>1</v>
      </c>
      <c r="P1263" s="562">
        <v>1</v>
      </c>
      <c r="Q1263" s="562">
        <v>0</v>
      </c>
      <c r="R1263" s="562">
        <v>0</v>
      </c>
      <c r="S1263" s="562">
        <v>1</v>
      </c>
      <c r="T1263" s="562">
        <v>1</v>
      </c>
      <c r="U1263" s="562">
        <v>1</v>
      </c>
      <c r="V1263" s="562">
        <v>0</v>
      </c>
      <c r="W1263" s="563">
        <v>2065011.29</v>
      </c>
      <c r="X1263" s="563">
        <v>0</v>
      </c>
      <c r="Y1263" s="563">
        <v>0</v>
      </c>
      <c r="Z1263" s="563">
        <v>0</v>
      </c>
      <c r="AA1263" s="563">
        <v>0</v>
      </c>
      <c r="AB1263" s="563">
        <v>0</v>
      </c>
      <c r="AC1263" s="563">
        <v>0</v>
      </c>
      <c r="AD1263" s="563"/>
      <c r="AE1263" s="563">
        <v>2065011.29</v>
      </c>
      <c r="AF1263" s="564">
        <v>45656</v>
      </c>
      <c r="AG1263" s="564">
        <v>49308</v>
      </c>
      <c r="AH1263" s="563">
        <v>425412.64</v>
      </c>
      <c r="AI1263" s="565">
        <f t="shared" si="39"/>
        <v>8.8410958904109584</v>
      </c>
      <c r="AJ1263" s="565">
        <v>10.0054794520548</v>
      </c>
      <c r="AK1263" s="566">
        <v>9.7500000000000003E-2</v>
      </c>
      <c r="AL1263" s="567">
        <f t="shared" si="40"/>
        <v>8.8410958904109584</v>
      </c>
      <c r="AM1263" s="567">
        <v>10.0054794520548</v>
      </c>
      <c r="AN1263" s="568">
        <v>9.7500000000000003E-2</v>
      </c>
      <c r="AO1263" s="562" t="s">
        <v>977</v>
      </c>
      <c r="AP1263" s="562" t="s">
        <v>978</v>
      </c>
    </row>
    <row r="1264" spans="1:42" s="562" customFormat="1" ht="12" x14ac:dyDescent="0.25">
      <c r="A1264" s="562" t="s">
        <v>3098</v>
      </c>
      <c r="B1264" s="562" t="s">
        <v>3099</v>
      </c>
      <c r="C1264" s="562">
        <v>1</v>
      </c>
      <c r="D1264" s="562" t="s">
        <v>30</v>
      </c>
      <c r="E1264" s="562" t="s">
        <v>958</v>
      </c>
      <c r="F1264" s="562" t="s">
        <v>959</v>
      </c>
      <c r="G1264" s="562" t="s">
        <v>1727</v>
      </c>
      <c r="H1264" s="562" t="s">
        <v>1660</v>
      </c>
      <c r="I1264" s="562" t="s">
        <v>1661</v>
      </c>
      <c r="J1264" s="562" t="s">
        <v>1662</v>
      </c>
      <c r="K1264" s="562" t="s">
        <v>3100</v>
      </c>
      <c r="L1264" s="562" t="s">
        <v>964</v>
      </c>
      <c r="M1264" s="562" t="s">
        <v>970</v>
      </c>
      <c r="N1264" s="562">
        <v>1</v>
      </c>
      <c r="O1264" s="562">
        <v>1</v>
      </c>
      <c r="P1264" s="562">
        <v>1</v>
      </c>
      <c r="Q1264" s="562">
        <v>0</v>
      </c>
      <c r="R1264" s="562">
        <v>0</v>
      </c>
      <c r="S1264" s="562">
        <v>1</v>
      </c>
      <c r="T1264" s="562">
        <v>1</v>
      </c>
      <c r="U1264" s="562">
        <v>1</v>
      </c>
      <c r="V1264" s="562">
        <v>0</v>
      </c>
      <c r="W1264" s="563">
        <v>417763.9</v>
      </c>
      <c r="X1264" s="563">
        <v>0</v>
      </c>
      <c r="Y1264" s="563">
        <v>0</v>
      </c>
      <c r="Z1264" s="563">
        <v>0</v>
      </c>
      <c r="AA1264" s="563">
        <v>0</v>
      </c>
      <c r="AB1264" s="563">
        <v>0</v>
      </c>
      <c r="AC1264" s="563">
        <v>0</v>
      </c>
      <c r="AD1264" s="563"/>
      <c r="AE1264" s="563">
        <v>417763.9</v>
      </c>
      <c r="AF1264" s="564">
        <v>45656</v>
      </c>
      <c r="AG1264" s="564">
        <v>49308</v>
      </c>
      <c r="AH1264" s="563">
        <v>417763.9</v>
      </c>
      <c r="AI1264" s="565">
        <f t="shared" si="39"/>
        <v>8.8410958904109584</v>
      </c>
      <c r="AJ1264" s="565">
        <v>10.0054794520548</v>
      </c>
      <c r="AK1264" s="566">
        <v>9.7500000000000003E-2</v>
      </c>
      <c r="AL1264" s="567">
        <f t="shared" si="40"/>
        <v>8.8410958904109584</v>
      </c>
      <c r="AM1264" s="567">
        <v>10.0054794520548</v>
      </c>
      <c r="AN1264" s="568">
        <v>9.7500000000000003E-2</v>
      </c>
      <c r="AO1264" s="562" t="s">
        <v>977</v>
      </c>
      <c r="AP1264" s="562" t="s">
        <v>978</v>
      </c>
    </row>
    <row r="1265" spans="1:42" s="562" customFormat="1" ht="12" x14ac:dyDescent="0.25">
      <c r="A1265" s="562" t="s">
        <v>3101</v>
      </c>
      <c r="B1265" s="562" t="s">
        <v>3102</v>
      </c>
      <c r="C1265" s="562">
        <v>1</v>
      </c>
      <c r="D1265" s="562" t="s">
        <v>30</v>
      </c>
      <c r="E1265" s="562" t="s">
        <v>958</v>
      </c>
      <c r="F1265" s="562" t="s">
        <v>959</v>
      </c>
      <c r="G1265" s="562" t="s">
        <v>973</v>
      </c>
      <c r="H1265" s="562" t="s">
        <v>974</v>
      </c>
      <c r="I1265" s="562" t="s">
        <v>975</v>
      </c>
      <c r="J1265" s="562" t="s">
        <v>4998</v>
      </c>
      <c r="K1265" s="562" t="s">
        <v>976</v>
      </c>
      <c r="L1265" s="562" t="s">
        <v>964</v>
      </c>
      <c r="M1265" s="562" t="s">
        <v>970</v>
      </c>
      <c r="N1265" s="562">
        <v>1</v>
      </c>
      <c r="O1265" s="562">
        <v>1</v>
      </c>
      <c r="P1265" s="562">
        <v>1</v>
      </c>
      <c r="Q1265" s="562">
        <v>1</v>
      </c>
      <c r="R1265" s="562">
        <v>1</v>
      </c>
      <c r="S1265" s="562">
        <v>1</v>
      </c>
      <c r="T1265" s="562">
        <v>0</v>
      </c>
      <c r="U1265" s="562">
        <v>0</v>
      </c>
      <c r="V1265" s="562">
        <v>0</v>
      </c>
      <c r="W1265" s="563">
        <v>9000000</v>
      </c>
      <c r="X1265" s="563">
        <v>0</v>
      </c>
      <c r="Y1265" s="563">
        <v>0</v>
      </c>
      <c r="Z1265" s="563">
        <v>0</v>
      </c>
      <c r="AA1265" s="563">
        <v>0</v>
      </c>
      <c r="AB1265" s="563">
        <v>0</v>
      </c>
      <c r="AC1265" s="563">
        <v>0</v>
      </c>
      <c r="AD1265" s="563"/>
      <c r="AE1265" s="563">
        <v>9000000</v>
      </c>
      <c r="AF1265" s="564">
        <v>45623</v>
      </c>
      <c r="AG1265" s="564">
        <v>46718</v>
      </c>
      <c r="AH1265" s="563">
        <v>9000000</v>
      </c>
      <c r="AI1265" s="565">
        <f t="shared" si="39"/>
        <v>1.7452054794520548</v>
      </c>
      <c r="AJ1265" s="565">
        <v>3</v>
      </c>
      <c r="AK1265" s="566">
        <v>8.7499999999999994E-2</v>
      </c>
      <c r="AL1265" s="567">
        <f t="shared" si="40"/>
        <v>1.7452054794520548</v>
      </c>
      <c r="AM1265" s="567">
        <v>3</v>
      </c>
      <c r="AN1265" s="568">
        <v>8.7499999999999994E-2</v>
      </c>
      <c r="AO1265" s="562" t="s">
        <v>977</v>
      </c>
      <c r="AP1265" s="562" t="s">
        <v>978</v>
      </c>
    </row>
    <row r="1266" spans="1:42" s="562" customFormat="1" ht="12" x14ac:dyDescent="0.25">
      <c r="A1266" s="562" t="s">
        <v>3103</v>
      </c>
      <c r="B1266" s="562" t="s">
        <v>3104</v>
      </c>
      <c r="C1266" s="562">
        <v>1</v>
      </c>
      <c r="D1266" s="562" t="s">
        <v>30</v>
      </c>
      <c r="E1266" s="562" t="s">
        <v>958</v>
      </c>
      <c r="F1266" s="562" t="s">
        <v>959</v>
      </c>
      <c r="G1266" s="562" t="s">
        <v>973</v>
      </c>
      <c r="H1266" s="562" t="s">
        <v>974</v>
      </c>
      <c r="I1266" s="562" t="s">
        <v>975</v>
      </c>
      <c r="J1266" s="562" t="s">
        <v>4998</v>
      </c>
      <c r="K1266" s="562" t="s">
        <v>976</v>
      </c>
      <c r="L1266" s="562" t="s">
        <v>964</v>
      </c>
      <c r="M1266" s="562" t="s">
        <v>970</v>
      </c>
      <c r="N1266" s="562">
        <v>1</v>
      </c>
      <c r="O1266" s="562">
        <v>1</v>
      </c>
      <c r="P1266" s="562">
        <v>1</v>
      </c>
      <c r="Q1266" s="562">
        <v>1</v>
      </c>
      <c r="R1266" s="562">
        <v>1</v>
      </c>
      <c r="S1266" s="562">
        <v>1</v>
      </c>
      <c r="T1266" s="562">
        <v>0</v>
      </c>
      <c r="U1266" s="562">
        <v>0</v>
      </c>
      <c r="V1266" s="562">
        <v>0</v>
      </c>
      <c r="W1266" s="563">
        <v>6000000</v>
      </c>
      <c r="X1266" s="563">
        <v>0</v>
      </c>
      <c r="Y1266" s="563">
        <v>0</v>
      </c>
      <c r="Z1266" s="563">
        <v>0</v>
      </c>
      <c r="AA1266" s="563">
        <v>0</v>
      </c>
      <c r="AB1266" s="563">
        <v>0</v>
      </c>
      <c r="AC1266" s="563">
        <v>0</v>
      </c>
      <c r="AD1266" s="563"/>
      <c r="AE1266" s="563">
        <v>6000000</v>
      </c>
      <c r="AF1266" s="564">
        <v>45623</v>
      </c>
      <c r="AG1266" s="564">
        <v>46718</v>
      </c>
      <c r="AH1266" s="563">
        <v>6000000</v>
      </c>
      <c r="AI1266" s="565">
        <f t="shared" si="39"/>
        <v>1.7452054794520548</v>
      </c>
      <c r="AJ1266" s="565">
        <v>3</v>
      </c>
      <c r="AK1266" s="566">
        <v>8.7499999999999994E-2</v>
      </c>
      <c r="AL1266" s="567">
        <f t="shared" si="40"/>
        <v>1.7452054794520548</v>
      </c>
      <c r="AM1266" s="567">
        <v>3</v>
      </c>
      <c r="AN1266" s="568">
        <v>8.7499999999999994E-2</v>
      </c>
      <c r="AO1266" s="562" t="s">
        <v>977</v>
      </c>
      <c r="AP1266" s="562" t="s">
        <v>978</v>
      </c>
    </row>
    <row r="1267" spans="1:42" s="562" customFormat="1" ht="12" x14ac:dyDescent="0.25">
      <c r="A1267" s="562" t="s">
        <v>3105</v>
      </c>
      <c r="B1267" s="562" t="s">
        <v>3106</v>
      </c>
      <c r="C1267" s="562">
        <v>1</v>
      </c>
      <c r="D1267" s="562" t="s">
        <v>30</v>
      </c>
      <c r="E1267" s="562" t="s">
        <v>958</v>
      </c>
      <c r="F1267" s="562" t="s">
        <v>959</v>
      </c>
      <c r="G1267" s="562" t="s">
        <v>973</v>
      </c>
      <c r="H1267" s="562" t="s">
        <v>974</v>
      </c>
      <c r="I1267" s="562" t="s">
        <v>975</v>
      </c>
      <c r="J1267" s="562" t="s">
        <v>4998</v>
      </c>
      <c r="K1267" s="562" t="s">
        <v>976</v>
      </c>
      <c r="L1267" s="562" t="s">
        <v>964</v>
      </c>
      <c r="M1267" s="562" t="s">
        <v>970</v>
      </c>
      <c r="N1267" s="562">
        <v>1</v>
      </c>
      <c r="O1267" s="562">
        <v>1</v>
      </c>
      <c r="P1267" s="562">
        <v>1</v>
      </c>
      <c r="Q1267" s="562">
        <v>1</v>
      </c>
      <c r="R1267" s="562">
        <v>1</v>
      </c>
      <c r="S1267" s="562">
        <v>1</v>
      </c>
      <c r="T1267" s="562">
        <v>0</v>
      </c>
      <c r="U1267" s="562">
        <v>0</v>
      </c>
      <c r="V1267" s="562">
        <v>0</v>
      </c>
      <c r="W1267" s="563">
        <v>7500000</v>
      </c>
      <c r="X1267" s="563">
        <v>0</v>
      </c>
      <c r="Y1267" s="563">
        <v>0</v>
      </c>
      <c r="Z1267" s="563">
        <v>0</v>
      </c>
      <c r="AA1267" s="563">
        <v>0</v>
      </c>
      <c r="AB1267" s="563">
        <v>0</v>
      </c>
      <c r="AC1267" s="563">
        <v>0</v>
      </c>
      <c r="AD1267" s="563"/>
      <c r="AE1267" s="563">
        <v>7500000</v>
      </c>
      <c r="AF1267" s="564">
        <v>45623</v>
      </c>
      <c r="AG1267" s="564">
        <v>46718</v>
      </c>
      <c r="AH1267" s="563">
        <v>7500000</v>
      </c>
      <c r="AI1267" s="565">
        <f t="shared" si="39"/>
        <v>1.7452054794520548</v>
      </c>
      <c r="AJ1267" s="565">
        <v>3</v>
      </c>
      <c r="AK1267" s="566">
        <v>8.7499999999999994E-2</v>
      </c>
      <c r="AL1267" s="567">
        <f t="shared" si="40"/>
        <v>1.7452054794520548</v>
      </c>
      <c r="AM1267" s="567">
        <v>3</v>
      </c>
      <c r="AN1267" s="568">
        <v>8.7499999999999994E-2</v>
      </c>
      <c r="AO1267" s="562" t="s">
        <v>977</v>
      </c>
      <c r="AP1267" s="562" t="s">
        <v>978</v>
      </c>
    </row>
    <row r="1268" spans="1:42" s="562" customFormat="1" ht="12" x14ac:dyDescent="0.25">
      <c r="A1268" s="562" t="s">
        <v>3107</v>
      </c>
      <c r="B1268" s="562" t="s">
        <v>3108</v>
      </c>
      <c r="C1268" s="562">
        <v>1</v>
      </c>
      <c r="D1268" s="562" t="s">
        <v>30</v>
      </c>
      <c r="E1268" s="562" t="s">
        <v>958</v>
      </c>
      <c r="F1268" s="562" t="s">
        <v>959</v>
      </c>
      <c r="G1268" s="562" t="s">
        <v>973</v>
      </c>
      <c r="H1268" s="562" t="s">
        <v>974</v>
      </c>
      <c r="I1268" s="562" t="s">
        <v>975</v>
      </c>
      <c r="J1268" s="562" t="s">
        <v>4998</v>
      </c>
      <c r="K1268" s="562" t="s">
        <v>976</v>
      </c>
      <c r="L1268" s="562" t="s">
        <v>964</v>
      </c>
      <c r="M1268" s="562" t="s">
        <v>970</v>
      </c>
      <c r="N1268" s="562">
        <v>1</v>
      </c>
      <c r="O1268" s="562">
        <v>1</v>
      </c>
      <c r="P1268" s="562">
        <v>1</v>
      </c>
      <c r="Q1268" s="562">
        <v>1</v>
      </c>
      <c r="R1268" s="562">
        <v>1</v>
      </c>
      <c r="S1268" s="562">
        <v>1</v>
      </c>
      <c r="T1268" s="562">
        <v>0</v>
      </c>
      <c r="U1268" s="562">
        <v>0</v>
      </c>
      <c r="V1268" s="562">
        <v>0</v>
      </c>
      <c r="W1268" s="563">
        <v>25800000</v>
      </c>
      <c r="X1268" s="563">
        <v>0</v>
      </c>
      <c r="Y1268" s="563">
        <v>0</v>
      </c>
      <c r="Z1268" s="563">
        <v>0</v>
      </c>
      <c r="AA1268" s="563">
        <v>0</v>
      </c>
      <c r="AB1268" s="563">
        <v>0</v>
      </c>
      <c r="AC1268" s="563">
        <v>0</v>
      </c>
      <c r="AD1268" s="563"/>
      <c r="AE1268" s="563">
        <v>25800000</v>
      </c>
      <c r="AF1268" s="564">
        <v>45623</v>
      </c>
      <c r="AG1268" s="564">
        <v>46718</v>
      </c>
      <c r="AH1268" s="563">
        <v>25800000</v>
      </c>
      <c r="AI1268" s="565">
        <f t="shared" si="39"/>
        <v>1.7452054794520548</v>
      </c>
      <c r="AJ1268" s="565">
        <v>3</v>
      </c>
      <c r="AK1268" s="566">
        <v>8.7499999999999994E-2</v>
      </c>
      <c r="AL1268" s="567">
        <f t="shared" si="40"/>
        <v>1.7452054794520548</v>
      </c>
      <c r="AM1268" s="567">
        <v>3</v>
      </c>
      <c r="AN1268" s="568">
        <v>8.7499999999999994E-2</v>
      </c>
      <c r="AO1268" s="562" t="s">
        <v>977</v>
      </c>
      <c r="AP1268" s="562" t="s">
        <v>978</v>
      </c>
    </row>
    <row r="1269" spans="1:42" s="562" customFormat="1" ht="12" x14ac:dyDescent="0.25">
      <c r="A1269" s="562" t="s">
        <v>3109</v>
      </c>
      <c r="B1269" s="562" t="s">
        <v>3110</v>
      </c>
      <c r="C1269" s="562">
        <v>1</v>
      </c>
      <c r="D1269" s="562" t="s">
        <v>30</v>
      </c>
      <c r="E1269" s="562" t="s">
        <v>958</v>
      </c>
      <c r="F1269" s="562" t="s">
        <v>959</v>
      </c>
      <c r="G1269" s="562" t="s">
        <v>973</v>
      </c>
      <c r="H1269" s="562" t="s">
        <v>974</v>
      </c>
      <c r="I1269" s="562" t="s">
        <v>975</v>
      </c>
      <c r="J1269" s="562" t="s">
        <v>4998</v>
      </c>
      <c r="K1269" s="562" t="s">
        <v>976</v>
      </c>
      <c r="L1269" s="562" t="s">
        <v>964</v>
      </c>
      <c r="M1269" s="562" t="s">
        <v>970</v>
      </c>
      <c r="N1269" s="562">
        <v>1</v>
      </c>
      <c r="O1269" s="562">
        <v>1</v>
      </c>
      <c r="P1269" s="562">
        <v>1</v>
      </c>
      <c r="Q1269" s="562">
        <v>1</v>
      </c>
      <c r="R1269" s="562">
        <v>1</v>
      </c>
      <c r="S1269" s="562">
        <v>1</v>
      </c>
      <c r="T1269" s="562">
        <v>0</v>
      </c>
      <c r="U1269" s="562">
        <v>0</v>
      </c>
      <c r="V1269" s="562">
        <v>0</v>
      </c>
      <c r="W1269" s="563">
        <v>17200000</v>
      </c>
      <c r="X1269" s="563">
        <v>0</v>
      </c>
      <c r="Y1269" s="563">
        <v>0</v>
      </c>
      <c r="Z1269" s="563">
        <v>0</v>
      </c>
      <c r="AA1269" s="563">
        <v>0</v>
      </c>
      <c r="AB1269" s="563">
        <v>0</v>
      </c>
      <c r="AC1269" s="563">
        <v>0</v>
      </c>
      <c r="AD1269" s="563"/>
      <c r="AE1269" s="563">
        <v>17200000</v>
      </c>
      <c r="AF1269" s="564">
        <v>45623</v>
      </c>
      <c r="AG1269" s="564">
        <v>46718</v>
      </c>
      <c r="AH1269" s="563">
        <v>17200000</v>
      </c>
      <c r="AI1269" s="565">
        <f t="shared" si="39"/>
        <v>1.7452054794520548</v>
      </c>
      <c r="AJ1269" s="565">
        <v>3</v>
      </c>
      <c r="AK1269" s="566">
        <v>8.7499999999999994E-2</v>
      </c>
      <c r="AL1269" s="567">
        <f t="shared" si="40"/>
        <v>1.7452054794520548</v>
      </c>
      <c r="AM1269" s="567">
        <v>3</v>
      </c>
      <c r="AN1269" s="568">
        <v>8.7499999999999994E-2</v>
      </c>
      <c r="AO1269" s="562" t="s">
        <v>977</v>
      </c>
      <c r="AP1269" s="562" t="s">
        <v>978</v>
      </c>
    </row>
    <row r="1270" spans="1:42" s="562" customFormat="1" ht="12" x14ac:dyDescent="0.25">
      <c r="A1270" s="562" t="s">
        <v>3111</v>
      </c>
      <c r="B1270" s="562" t="s">
        <v>3112</v>
      </c>
      <c r="C1270" s="562">
        <v>1</v>
      </c>
      <c r="D1270" s="562" t="s">
        <v>30</v>
      </c>
      <c r="E1270" s="562" t="s">
        <v>958</v>
      </c>
      <c r="F1270" s="562" t="s">
        <v>959</v>
      </c>
      <c r="G1270" s="562" t="s">
        <v>1659</v>
      </c>
      <c r="H1270" s="562" t="s">
        <v>1660</v>
      </c>
      <c r="I1270" s="562" t="s">
        <v>1661</v>
      </c>
      <c r="J1270" s="562" t="s">
        <v>1662</v>
      </c>
      <c r="K1270" s="562" t="s">
        <v>1663</v>
      </c>
      <c r="L1270" s="562" t="s">
        <v>964</v>
      </c>
      <c r="M1270" s="562" t="s">
        <v>970</v>
      </c>
      <c r="N1270" s="562">
        <v>1</v>
      </c>
      <c r="O1270" s="562">
        <v>1</v>
      </c>
      <c r="P1270" s="562">
        <v>1</v>
      </c>
      <c r="Q1270" s="562">
        <v>0</v>
      </c>
      <c r="R1270" s="562">
        <v>0</v>
      </c>
      <c r="S1270" s="562">
        <v>1</v>
      </c>
      <c r="T1270" s="562">
        <v>1</v>
      </c>
      <c r="U1270" s="562">
        <v>1</v>
      </c>
      <c r="V1270" s="562">
        <v>0</v>
      </c>
      <c r="W1270" s="563">
        <v>200000000</v>
      </c>
      <c r="X1270" s="563">
        <v>0</v>
      </c>
      <c r="Y1270" s="563">
        <v>0</v>
      </c>
      <c r="Z1270" s="563">
        <v>0</v>
      </c>
      <c r="AA1270" s="563">
        <v>0</v>
      </c>
      <c r="AB1270" s="563">
        <v>0</v>
      </c>
      <c r="AC1270" s="563">
        <v>0</v>
      </c>
      <c r="AD1270" s="563"/>
      <c r="AE1270" s="563">
        <v>200000000</v>
      </c>
      <c r="AF1270" s="564">
        <v>45636</v>
      </c>
      <c r="AG1270" s="564">
        <v>48192</v>
      </c>
      <c r="AH1270" s="563">
        <v>200000000</v>
      </c>
      <c r="AI1270" s="565">
        <f t="shared" si="39"/>
        <v>5.7835616438356166</v>
      </c>
      <c r="AJ1270" s="565">
        <v>7.0027397260274</v>
      </c>
      <c r="AK1270" s="566">
        <v>9.5000000000000001E-2</v>
      </c>
      <c r="AL1270" s="567">
        <f t="shared" si="40"/>
        <v>5.7835616438356166</v>
      </c>
      <c r="AM1270" s="567">
        <v>7.0027397260274</v>
      </c>
      <c r="AN1270" s="568">
        <v>9.5000000000000001E-2</v>
      </c>
      <c r="AO1270" s="562" t="s">
        <v>977</v>
      </c>
      <c r="AP1270" s="562" t="s">
        <v>978</v>
      </c>
    </row>
    <row r="1271" spans="1:42" s="562" customFormat="1" ht="12" x14ac:dyDescent="0.25">
      <c r="A1271" s="562" t="s">
        <v>3113</v>
      </c>
      <c r="B1271" s="562" t="s">
        <v>3114</v>
      </c>
      <c r="C1271" s="562">
        <v>1</v>
      </c>
      <c r="D1271" s="562" t="s">
        <v>30</v>
      </c>
      <c r="E1271" s="562" t="s">
        <v>958</v>
      </c>
      <c r="F1271" s="562" t="s">
        <v>959</v>
      </c>
      <c r="G1271" s="562" t="s">
        <v>973</v>
      </c>
      <c r="H1271" s="562" t="s">
        <v>974</v>
      </c>
      <c r="I1271" s="562" t="s">
        <v>975</v>
      </c>
      <c r="J1271" s="562" t="s">
        <v>4998</v>
      </c>
      <c r="K1271" s="562" t="s">
        <v>976</v>
      </c>
      <c r="L1271" s="562" t="s">
        <v>964</v>
      </c>
      <c r="M1271" s="562" t="s">
        <v>970</v>
      </c>
      <c r="N1271" s="562">
        <v>1</v>
      </c>
      <c r="O1271" s="562">
        <v>1</v>
      </c>
      <c r="P1271" s="562">
        <v>1</v>
      </c>
      <c r="Q1271" s="562">
        <v>1</v>
      </c>
      <c r="R1271" s="562">
        <v>1</v>
      </c>
      <c r="S1271" s="562">
        <v>1</v>
      </c>
      <c r="T1271" s="562">
        <v>0</v>
      </c>
      <c r="U1271" s="562">
        <v>0</v>
      </c>
      <c r="V1271" s="562">
        <v>0</v>
      </c>
      <c r="W1271" s="563">
        <v>15000000</v>
      </c>
      <c r="X1271" s="563">
        <v>0</v>
      </c>
      <c r="Y1271" s="563">
        <v>0</v>
      </c>
      <c r="Z1271" s="563">
        <v>0</v>
      </c>
      <c r="AA1271" s="563">
        <v>0</v>
      </c>
      <c r="AB1271" s="563">
        <v>0</v>
      </c>
      <c r="AC1271" s="563">
        <v>0</v>
      </c>
      <c r="AD1271" s="563"/>
      <c r="AE1271" s="563">
        <v>15000000</v>
      </c>
      <c r="AF1271" s="564">
        <v>45684</v>
      </c>
      <c r="AG1271" s="564">
        <v>46779</v>
      </c>
      <c r="AH1271" s="563">
        <v>15000000</v>
      </c>
      <c r="AI1271" s="565">
        <f t="shared" si="39"/>
        <v>1.9123287671232876</v>
      </c>
      <c r="AJ1271" s="565">
        <v>3</v>
      </c>
      <c r="AK1271" s="566">
        <v>8.7499999999999994E-2</v>
      </c>
      <c r="AL1271" s="567">
        <f t="shared" si="40"/>
        <v>1.9123287671232876</v>
      </c>
      <c r="AM1271" s="567">
        <v>3</v>
      </c>
      <c r="AN1271" s="568">
        <v>8.7499999999999994E-2</v>
      </c>
      <c r="AO1271" s="562" t="s">
        <v>977</v>
      </c>
      <c r="AP1271" s="562" t="s">
        <v>978</v>
      </c>
    </row>
    <row r="1272" spans="1:42" s="562" customFormat="1" ht="12" x14ac:dyDescent="0.25">
      <c r="A1272" s="562" t="s">
        <v>3115</v>
      </c>
      <c r="B1272" s="562" t="s">
        <v>3116</v>
      </c>
      <c r="C1272" s="562">
        <v>1</v>
      </c>
      <c r="D1272" s="562" t="s">
        <v>30</v>
      </c>
      <c r="E1272" s="562" t="s">
        <v>958</v>
      </c>
      <c r="F1272" s="562" t="s">
        <v>959</v>
      </c>
      <c r="G1272" s="562" t="s">
        <v>973</v>
      </c>
      <c r="H1272" s="562" t="s">
        <v>974</v>
      </c>
      <c r="I1272" s="562" t="s">
        <v>975</v>
      </c>
      <c r="J1272" s="562" t="s">
        <v>4998</v>
      </c>
      <c r="K1272" s="562" t="s">
        <v>976</v>
      </c>
      <c r="L1272" s="562" t="s">
        <v>964</v>
      </c>
      <c r="M1272" s="562" t="s">
        <v>970</v>
      </c>
      <c r="N1272" s="562">
        <v>1</v>
      </c>
      <c r="O1272" s="562">
        <v>1</v>
      </c>
      <c r="P1272" s="562">
        <v>1</v>
      </c>
      <c r="Q1272" s="562">
        <v>1</v>
      </c>
      <c r="R1272" s="562">
        <v>1</v>
      </c>
      <c r="S1272" s="562">
        <v>1</v>
      </c>
      <c r="T1272" s="562">
        <v>0</v>
      </c>
      <c r="U1272" s="562">
        <v>0</v>
      </c>
      <c r="V1272" s="562">
        <v>0</v>
      </c>
      <c r="W1272" s="563">
        <v>2900000</v>
      </c>
      <c r="X1272" s="563">
        <v>0</v>
      </c>
      <c r="Y1272" s="563">
        <v>0</v>
      </c>
      <c r="Z1272" s="563">
        <v>0</v>
      </c>
      <c r="AA1272" s="563">
        <v>0</v>
      </c>
      <c r="AB1272" s="563">
        <v>0</v>
      </c>
      <c r="AC1272" s="563">
        <v>0</v>
      </c>
      <c r="AD1272" s="563"/>
      <c r="AE1272" s="563">
        <v>2900000</v>
      </c>
      <c r="AF1272" s="564">
        <v>45623</v>
      </c>
      <c r="AG1272" s="564">
        <v>46718</v>
      </c>
      <c r="AH1272" s="563">
        <v>2900000</v>
      </c>
      <c r="AI1272" s="565">
        <f t="shared" si="39"/>
        <v>1.7452054794520548</v>
      </c>
      <c r="AJ1272" s="565">
        <v>3</v>
      </c>
      <c r="AK1272" s="566">
        <v>8.7499999999999994E-2</v>
      </c>
      <c r="AL1272" s="567">
        <f t="shared" si="40"/>
        <v>1.7452054794520548</v>
      </c>
      <c r="AM1272" s="567">
        <v>3</v>
      </c>
      <c r="AN1272" s="568">
        <v>8.7499999999999994E-2</v>
      </c>
      <c r="AO1272" s="562" t="s">
        <v>977</v>
      </c>
      <c r="AP1272" s="562" t="s">
        <v>978</v>
      </c>
    </row>
    <row r="1273" spans="1:42" s="562" customFormat="1" ht="12" x14ac:dyDescent="0.25">
      <c r="A1273" s="562" t="s">
        <v>3117</v>
      </c>
      <c r="B1273" s="562" t="s">
        <v>3118</v>
      </c>
      <c r="C1273" s="562">
        <v>1</v>
      </c>
      <c r="D1273" s="562" t="s">
        <v>30</v>
      </c>
      <c r="E1273" s="562" t="s">
        <v>958</v>
      </c>
      <c r="F1273" s="562" t="s">
        <v>959</v>
      </c>
      <c r="G1273" s="562" t="s">
        <v>973</v>
      </c>
      <c r="H1273" s="562" t="s">
        <v>974</v>
      </c>
      <c r="I1273" s="562" t="s">
        <v>975</v>
      </c>
      <c r="J1273" s="562" t="s">
        <v>4998</v>
      </c>
      <c r="K1273" s="562" t="s">
        <v>976</v>
      </c>
      <c r="L1273" s="562" t="s">
        <v>964</v>
      </c>
      <c r="M1273" s="562" t="s">
        <v>970</v>
      </c>
      <c r="N1273" s="562">
        <v>1</v>
      </c>
      <c r="O1273" s="562">
        <v>1</v>
      </c>
      <c r="P1273" s="562">
        <v>1</v>
      </c>
      <c r="Q1273" s="562">
        <v>1</v>
      </c>
      <c r="R1273" s="562">
        <v>1</v>
      </c>
      <c r="S1273" s="562">
        <v>1</v>
      </c>
      <c r="T1273" s="562">
        <v>0</v>
      </c>
      <c r="U1273" s="562">
        <v>0</v>
      </c>
      <c r="V1273" s="562">
        <v>0</v>
      </c>
      <c r="W1273" s="563">
        <v>1220000</v>
      </c>
      <c r="X1273" s="563">
        <v>0</v>
      </c>
      <c r="Y1273" s="563">
        <v>0</v>
      </c>
      <c r="Z1273" s="563">
        <v>0</v>
      </c>
      <c r="AA1273" s="563">
        <v>0</v>
      </c>
      <c r="AB1273" s="563">
        <v>0</v>
      </c>
      <c r="AC1273" s="563">
        <v>0</v>
      </c>
      <c r="AD1273" s="563"/>
      <c r="AE1273" s="563">
        <v>1220000</v>
      </c>
      <c r="AF1273" s="564">
        <v>45623</v>
      </c>
      <c r="AG1273" s="564">
        <v>46718</v>
      </c>
      <c r="AH1273" s="563">
        <v>1220000</v>
      </c>
      <c r="AI1273" s="565">
        <f t="shared" si="39"/>
        <v>1.7452054794520548</v>
      </c>
      <c r="AJ1273" s="565">
        <v>3</v>
      </c>
      <c r="AK1273" s="566">
        <v>8.7499999999999994E-2</v>
      </c>
      <c r="AL1273" s="567">
        <f t="shared" si="40"/>
        <v>1.7452054794520548</v>
      </c>
      <c r="AM1273" s="567">
        <v>3</v>
      </c>
      <c r="AN1273" s="568">
        <v>8.7499999999999994E-2</v>
      </c>
      <c r="AO1273" s="562" t="s">
        <v>977</v>
      </c>
      <c r="AP1273" s="562" t="s">
        <v>978</v>
      </c>
    </row>
    <row r="1274" spans="1:42" s="562" customFormat="1" ht="12" x14ac:dyDescent="0.25">
      <c r="A1274" s="562" t="s">
        <v>3119</v>
      </c>
      <c r="B1274" s="562" t="s">
        <v>3120</v>
      </c>
      <c r="C1274" s="562">
        <v>1</v>
      </c>
      <c r="D1274" s="562" t="s">
        <v>30</v>
      </c>
      <c r="E1274" s="562" t="s">
        <v>958</v>
      </c>
      <c r="F1274" s="562" t="s">
        <v>959</v>
      </c>
      <c r="G1274" s="562" t="s">
        <v>973</v>
      </c>
      <c r="H1274" s="562" t="s">
        <v>974</v>
      </c>
      <c r="I1274" s="562" t="s">
        <v>975</v>
      </c>
      <c r="J1274" s="562" t="s">
        <v>4998</v>
      </c>
      <c r="K1274" s="562" t="s">
        <v>976</v>
      </c>
      <c r="L1274" s="562" t="s">
        <v>964</v>
      </c>
      <c r="M1274" s="562" t="s">
        <v>970</v>
      </c>
      <c r="N1274" s="562">
        <v>1</v>
      </c>
      <c r="O1274" s="562">
        <v>1</v>
      </c>
      <c r="P1274" s="562">
        <v>1</v>
      </c>
      <c r="Q1274" s="562">
        <v>1</v>
      </c>
      <c r="R1274" s="562">
        <v>1</v>
      </c>
      <c r="S1274" s="562">
        <v>1</v>
      </c>
      <c r="T1274" s="562">
        <v>0</v>
      </c>
      <c r="U1274" s="562">
        <v>0</v>
      </c>
      <c r="V1274" s="562">
        <v>0</v>
      </c>
      <c r="W1274" s="563">
        <v>25000000</v>
      </c>
      <c r="X1274" s="563">
        <v>0</v>
      </c>
      <c r="Y1274" s="563">
        <v>0</v>
      </c>
      <c r="Z1274" s="563">
        <v>0</v>
      </c>
      <c r="AA1274" s="563">
        <v>0</v>
      </c>
      <c r="AB1274" s="563">
        <v>0</v>
      </c>
      <c r="AC1274" s="563">
        <v>0</v>
      </c>
      <c r="AD1274" s="563"/>
      <c r="AE1274" s="563">
        <v>25000000</v>
      </c>
      <c r="AF1274" s="564">
        <v>45684</v>
      </c>
      <c r="AG1274" s="564">
        <v>46779</v>
      </c>
      <c r="AH1274" s="563">
        <v>25000000</v>
      </c>
      <c r="AI1274" s="565">
        <f t="shared" si="39"/>
        <v>1.9123287671232876</v>
      </c>
      <c r="AJ1274" s="565">
        <v>3</v>
      </c>
      <c r="AK1274" s="566">
        <v>8.7499999999999994E-2</v>
      </c>
      <c r="AL1274" s="567">
        <f t="shared" si="40"/>
        <v>1.9123287671232876</v>
      </c>
      <c r="AM1274" s="567">
        <v>3</v>
      </c>
      <c r="AN1274" s="568">
        <v>8.7499999999999994E-2</v>
      </c>
      <c r="AO1274" s="562" t="s">
        <v>977</v>
      </c>
      <c r="AP1274" s="562" t="s">
        <v>978</v>
      </c>
    </row>
    <row r="1275" spans="1:42" s="562" customFormat="1" ht="12" x14ac:dyDescent="0.25">
      <c r="A1275" s="562" t="s">
        <v>3121</v>
      </c>
      <c r="B1275" s="562" t="s">
        <v>3122</v>
      </c>
      <c r="C1275" s="562">
        <v>1</v>
      </c>
      <c r="D1275" s="562" t="s">
        <v>30</v>
      </c>
      <c r="E1275" s="562" t="s">
        <v>958</v>
      </c>
      <c r="F1275" s="562" t="s">
        <v>959</v>
      </c>
      <c r="G1275" s="562" t="s">
        <v>973</v>
      </c>
      <c r="H1275" s="562" t="s">
        <v>974</v>
      </c>
      <c r="I1275" s="562" t="s">
        <v>975</v>
      </c>
      <c r="J1275" s="562" t="s">
        <v>4998</v>
      </c>
      <c r="K1275" s="562" t="s">
        <v>976</v>
      </c>
      <c r="L1275" s="562" t="s">
        <v>964</v>
      </c>
      <c r="M1275" s="562" t="s">
        <v>970</v>
      </c>
      <c r="N1275" s="562">
        <v>1</v>
      </c>
      <c r="O1275" s="562">
        <v>1</v>
      </c>
      <c r="P1275" s="562">
        <v>1</v>
      </c>
      <c r="Q1275" s="562">
        <v>1</v>
      </c>
      <c r="R1275" s="562">
        <v>1</v>
      </c>
      <c r="S1275" s="562">
        <v>1</v>
      </c>
      <c r="T1275" s="562">
        <v>0</v>
      </c>
      <c r="U1275" s="562">
        <v>0</v>
      </c>
      <c r="V1275" s="562">
        <v>0</v>
      </c>
      <c r="W1275" s="563">
        <v>25000000</v>
      </c>
      <c r="X1275" s="563">
        <v>0</v>
      </c>
      <c r="Y1275" s="563">
        <v>0</v>
      </c>
      <c r="Z1275" s="563">
        <v>0</v>
      </c>
      <c r="AA1275" s="563">
        <v>0</v>
      </c>
      <c r="AB1275" s="563">
        <v>0</v>
      </c>
      <c r="AC1275" s="563">
        <v>0</v>
      </c>
      <c r="AD1275" s="563"/>
      <c r="AE1275" s="563">
        <v>25000000</v>
      </c>
      <c r="AF1275" s="564">
        <v>45684</v>
      </c>
      <c r="AG1275" s="564">
        <v>46779</v>
      </c>
      <c r="AH1275" s="563">
        <v>25000000</v>
      </c>
      <c r="AI1275" s="565">
        <f t="shared" si="39"/>
        <v>1.9123287671232876</v>
      </c>
      <c r="AJ1275" s="565">
        <v>3</v>
      </c>
      <c r="AK1275" s="566">
        <v>8.7499999999999994E-2</v>
      </c>
      <c r="AL1275" s="567">
        <f t="shared" si="40"/>
        <v>1.9123287671232876</v>
      </c>
      <c r="AM1275" s="567">
        <v>3</v>
      </c>
      <c r="AN1275" s="568">
        <v>8.7499999999999994E-2</v>
      </c>
      <c r="AO1275" s="562" t="s">
        <v>977</v>
      </c>
      <c r="AP1275" s="562" t="s">
        <v>978</v>
      </c>
    </row>
    <row r="1276" spans="1:42" s="562" customFormat="1" ht="12" x14ac:dyDescent="0.25">
      <c r="A1276" s="562" t="s">
        <v>3123</v>
      </c>
      <c r="B1276" s="562" t="s">
        <v>3124</v>
      </c>
      <c r="C1276" s="562">
        <v>1</v>
      </c>
      <c r="D1276" s="562" t="s">
        <v>30</v>
      </c>
      <c r="E1276" s="562" t="s">
        <v>958</v>
      </c>
      <c r="F1276" s="562" t="s">
        <v>959</v>
      </c>
      <c r="G1276" s="562" t="s">
        <v>1659</v>
      </c>
      <c r="H1276" s="562" t="s">
        <v>1660</v>
      </c>
      <c r="I1276" s="562" t="s">
        <v>1661</v>
      </c>
      <c r="J1276" s="562" t="s">
        <v>1662</v>
      </c>
      <c r="K1276" s="562" t="s">
        <v>1663</v>
      </c>
      <c r="L1276" s="562" t="s">
        <v>964</v>
      </c>
      <c r="M1276" s="562" t="s">
        <v>970</v>
      </c>
      <c r="N1276" s="562">
        <v>1</v>
      </c>
      <c r="O1276" s="562">
        <v>1</v>
      </c>
      <c r="P1276" s="562">
        <v>1</v>
      </c>
      <c r="Q1276" s="562">
        <v>0</v>
      </c>
      <c r="R1276" s="562">
        <v>0</v>
      </c>
      <c r="S1276" s="562">
        <v>1</v>
      </c>
      <c r="T1276" s="562">
        <v>1</v>
      </c>
      <c r="U1276" s="562">
        <v>1</v>
      </c>
      <c r="V1276" s="562">
        <v>0</v>
      </c>
      <c r="W1276" s="563">
        <v>200000000</v>
      </c>
      <c r="X1276" s="563">
        <v>0</v>
      </c>
      <c r="Y1276" s="563">
        <v>0</v>
      </c>
      <c r="Z1276" s="563">
        <v>0</v>
      </c>
      <c r="AA1276" s="563">
        <v>0</v>
      </c>
      <c r="AB1276" s="563">
        <v>0</v>
      </c>
      <c r="AC1276" s="563">
        <v>0</v>
      </c>
      <c r="AD1276" s="563"/>
      <c r="AE1276" s="563">
        <v>200000000</v>
      </c>
      <c r="AF1276" s="564">
        <v>45636</v>
      </c>
      <c r="AG1276" s="564">
        <v>48192</v>
      </c>
      <c r="AH1276" s="563">
        <v>200000000</v>
      </c>
      <c r="AI1276" s="565">
        <f t="shared" si="39"/>
        <v>5.7835616438356166</v>
      </c>
      <c r="AJ1276" s="565">
        <v>7.0027397260274</v>
      </c>
      <c r="AK1276" s="566">
        <v>9.5000000000000001E-2</v>
      </c>
      <c r="AL1276" s="567">
        <f t="shared" si="40"/>
        <v>5.7835616438356166</v>
      </c>
      <c r="AM1276" s="567">
        <v>7.0027397260274</v>
      </c>
      <c r="AN1276" s="568">
        <v>9.5000000000000001E-2</v>
      </c>
      <c r="AO1276" s="562" t="s">
        <v>977</v>
      </c>
      <c r="AP1276" s="562" t="s">
        <v>978</v>
      </c>
    </row>
    <row r="1277" spans="1:42" s="562" customFormat="1" ht="12" x14ac:dyDescent="0.25">
      <c r="A1277" s="562" t="s">
        <v>3125</v>
      </c>
      <c r="B1277" s="562" t="s">
        <v>3126</v>
      </c>
      <c r="C1277" s="562">
        <v>1</v>
      </c>
      <c r="D1277" s="562" t="s">
        <v>30</v>
      </c>
      <c r="E1277" s="562" t="s">
        <v>958</v>
      </c>
      <c r="F1277" s="562" t="s">
        <v>959</v>
      </c>
      <c r="G1277" s="562" t="s">
        <v>973</v>
      </c>
      <c r="H1277" s="562" t="s">
        <v>974</v>
      </c>
      <c r="I1277" s="562" t="s">
        <v>975</v>
      </c>
      <c r="J1277" s="562" t="s">
        <v>4998</v>
      </c>
      <c r="K1277" s="562" t="s">
        <v>976</v>
      </c>
      <c r="L1277" s="562" t="s">
        <v>964</v>
      </c>
      <c r="M1277" s="562" t="s">
        <v>970</v>
      </c>
      <c r="N1277" s="562">
        <v>1</v>
      </c>
      <c r="O1277" s="562">
        <v>1</v>
      </c>
      <c r="P1277" s="562">
        <v>1</v>
      </c>
      <c r="Q1277" s="562">
        <v>1</v>
      </c>
      <c r="R1277" s="562">
        <v>1</v>
      </c>
      <c r="S1277" s="562">
        <v>1</v>
      </c>
      <c r="T1277" s="562">
        <v>0</v>
      </c>
      <c r="U1277" s="562">
        <v>0</v>
      </c>
      <c r="V1277" s="562">
        <v>0</v>
      </c>
      <c r="W1277" s="563">
        <v>25000000</v>
      </c>
      <c r="X1277" s="563">
        <v>0</v>
      </c>
      <c r="Y1277" s="563">
        <v>0</v>
      </c>
      <c r="Z1277" s="563">
        <v>0</v>
      </c>
      <c r="AA1277" s="563">
        <v>0</v>
      </c>
      <c r="AB1277" s="563">
        <v>0</v>
      </c>
      <c r="AC1277" s="563">
        <v>0</v>
      </c>
      <c r="AD1277" s="563"/>
      <c r="AE1277" s="563">
        <v>25000000</v>
      </c>
      <c r="AF1277" s="564">
        <v>45684</v>
      </c>
      <c r="AG1277" s="564">
        <v>46779</v>
      </c>
      <c r="AH1277" s="563">
        <v>25000000</v>
      </c>
      <c r="AI1277" s="565">
        <f t="shared" si="39"/>
        <v>1.9123287671232876</v>
      </c>
      <c r="AJ1277" s="565">
        <v>3</v>
      </c>
      <c r="AK1277" s="566">
        <v>8.7499999999999994E-2</v>
      </c>
      <c r="AL1277" s="567">
        <f t="shared" si="40"/>
        <v>1.9123287671232876</v>
      </c>
      <c r="AM1277" s="567">
        <v>3</v>
      </c>
      <c r="AN1277" s="568">
        <v>8.7499999999999994E-2</v>
      </c>
      <c r="AO1277" s="562" t="s">
        <v>977</v>
      </c>
      <c r="AP1277" s="562" t="s">
        <v>978</v>
      </c>
    </row>
    <row r="1278" spans="1:42" s="562" customFormat="1" ht="12" x14ac:dyDescent="0.25">
      <c r="A1278" s="562" t="s">
        <v>3127</v>
      </c>
      <c r="B1278" s="562" t="s">
        <v>3128</v>
      </c>
      <c r="C1278" s="562">
        <v>1</v>
      </c>
      <c r="D1278" s="562" t="s">
        <v>30</v>
      </c>
      <c r="E1278" s="562" t="s">
        <v>958</v>
      </c>
      <c r="F1278" s="562" t="s">
        <v>959</v>
      </c>
      <c r="G1278" s="562" t="s">
        <v>973</v>
      </c>
      <c r="H1278" s="562" t="s">
        <v>974</v>
      </c>
      <c r="I1278" s="562" t="s">
        <v>975</v>
      </c>
      <c r="J1278" s="562" t="s">
        <v>4998</v>
      </c>
      <c r="K1278" s="562" t="s">
        <v>976</v>
      </c>
      <c r="L1278" s="562" t="s">
        <v>964</v>
      </c>
      <c r="M1278" s="562" t="s">
        <v>970</v>
      </c>
      <c r="N1278" s="562">
        <v>1</v>
      </c>
      <c r="O1278" s="562">
        <v>1</v>
      </c>
      <c r="P1278" s="562">
        <v>1</v>
      </c>
      <c r="Q1278" s="562">
        <v>1</v>
      </c>
      <c r="R1278" s="562">
        <v>1</v>
      </c>
      <c r="S1278" s="562">
        <v>1</v>
      </c>
      <c r="T1278" s="562">
        <v>0</v>
      </c>
      <c r="U1278" s="562">
        <v>0</v>
      </c>
      <c r="V1278" s="562">
        <v>0</v>
      </c>
      <c r="W1278" s="563">
        <v>10000000</v>
      </c>
      <c r="X1278" s="563">
        <v>0</v>
      </c>
      <c r="Y1278" s="563">
        <v>0</v>
      </c>
      <c r="Z1278" s="563">
        <v>0</v>
      </c>
      <c r="AA1278" s="563">
        <v>0</v>
      </c>
      <c r="AB1278" s="563">
        <v>0</v>
      </c>
      <c r="AC1278" s="563">
        <v>0</v>
      </c>
      <c r="AD1278" s="563"/>
      <c r="AE1278" s="563">
        <v>10000000</v>
      </c>
      <c r="AF1278" s="564">
        <v>45684</v>
      </c>
      <c r="AG1278" s="564">
        <v>46779</v>
      </c>
      <c r="AH1278" s="563">
        <v>10000000</v>
      </c>
      <c r="AI1278" s="565">
        <f t="shared" si="39"/>
        <v>1.9123287671232876</v>
      </c>
      <c r="AJ1278" s="565">
        <v>3</v>
      </c>
      <c r="AK1278" s="566">
        <v>8.7499999999999994E-2</v>
      </c>
      <c r="AL1278" s="567">
        <f t="shared" si="40"/>
        <v>1.9123287671232876</v>
      </c>
      <c r="AM1278" s="567">
        <v>3</v>
      </c>
      <c r="AN1278" s="568">
        <v>8.7499999999999994E-2</v>
      </c>
      <c r="AO1278" s="562" t="s">
        <v>977</v>
      </c>
      <c r="AP1278" s="562" t="s">
        <v>978</v>
      </c>
    </row>
    <row r="1279" spans="1:42" s="562" customFormat="1" ht="12" x14ac:dyDescent="0.25">
      <c r="A1279" s="562" t="s">
        <v>3129</v>
      </c>
      <c r="B1279" s="562" t="s">
        <v>3130</v>
      </c>
      <c r="C1279" s="562">
        <v>1</v>
      </c>
      <c r="D1279" s="562" t="s">
        <v>30</v>
      </c>
      <c r="E1279" s="562" t="s">
        <v>958</v>
      </c>
      <c r="F1279" s="562" t="s">
        <v>959</v>
      </c>
      <c r="G1279" s="562" t="s">
        <v>973</v>
      </c>
      <c r="H1279" s="562" t="s">
        <v>974</v>
      </c>
      <c r="I1279" s="562" t="s">
        <v>975</v>
      </c>
      <c r="J1279" s="562" t="s">
        <v>4998</v>
      </c>
      <c r="K1279" s="562" t="s">
        <v>976</v>
      </c>
      <c r="L1279" s="562" t="s">
        <v>964</v>
      </c>
      <c r="M1279" s="562" t="s">
        <v>970</v>
      </c>
      <c r="N1279" s="562">
        <v>1</v>
      </c>
      <c r="O1279" s="562">
        <v>1</v>
      </c>
      <c r="P1279" s="562">
        <v>1</v>
      </c>
      <c r="Q1279" s="562">
        <v>1</v>
      </c>
      <c r="R1279" s="562">
        <v>1</v>
      </c>
      <c r="S1279" s="562">
        <v>1</v>
      </c>
      <c r="T1279" s="562">
        <v>0</v>
      </c>
      <c r="U1279" s="562">
        <v>0</v>
      </c>
      <c r="V1279" s="562">
        <v>0</v>
      </c>
      <c r="W1279" s="563">
        <v>10000000</v>
      </c>
      <c r="X1279" s="563">
        <v>0</v>
      </c>
      <c r="Y1279" s="563">
        <v>0</v>
      </c>
      <c r="Z1279" s="563">
        <v>0</v>
      </c>
      <c r="AA1279" s="563">
        <v>0</v>
      </c>
      <c r="AB1279" s="563">
        <v>0</v>
      </c>
      <c r="AC1279" s="563">
        <v>0</v>
      </c>
      <c r="AD1279" s="563"/>
      <c r="AE1279" s="563">
        <v>10000000</v>
      </c>
      <c r="AF1279" s="564">
        <v>45684</v>
      </c>
      <c r="AG1279" s="564">
        <v>46779</v>
      </c>
      <c r="AH1279" s="563">
        <v>10000000</v>
      </c>
      <c r="AI1279" s="565">
        <f t="shared" si="39"/>
        <v>1.9123287671232876</v>
      </c>
      <c r="AJ1279" s="565">
        <v>3</v>
      </c>
      <c r="AK1279" s="566">
        <v>8.7499999999999994E-2</v>
      </c>
      <c r="AL1279" s="567">
        <f t="shared" si="40"/>
        <v>1.9123287671232876</v>
      </c>
      <c r="AM1279" s="567">
        <v>3</v>
      </c>
      <c r="AN1279" s="568">
        <v>8.7499999999999994E-2</v>
      </c>
      <c r="AO1279" s="562" t="s">
        <v>977</v>
      </c>
      <c r="AP1279" s="562" t="s">
        <v>978</v>
      </c>
    </row>
    <row r="1280" spans="1:42" s="562" customFormat="1" ht="12" x14ac:dyDescent="0.25">
      <c r="A1280" s="562" t="s">
        <v>3131</v>
      </c>
      <c r="B1280" s="562" t="s">
        <v>3132</v>
      </c>
      <c r="C1280" s="562">
        <v>1</v>
      </c>
      <c r="D1280" s="562" t="s">
        <v>30</v>
      </c>
      <c r="E1280" s="562" t="s">
        <v>958</v>
      </c>
      <c r="F1280" s="562" t="s">
        <v>959</v>
      </c>
      <c r="G1280" s="562" t="s">
        <v>973</v>
      </c>
      <c r="H1280" s="562" t="s">
        <v>974</v>
      </c>
      <c r="I1280" s="562" t="s">
        <v>975</v>
      </c>
      <c r="J1280" s="562" t="s">
        <v>4998</v>
      </c>
      <c r="K1280" s="562" t="s">
        <v>976</v>
      </c>
      <c r="L1280" s="562" t="s">
        <v>964</v>
      </c>
      <c r="M1280" s="562" t="s">
        <v>970</v>
      </c>
      <c r="N1280" s="562">
        <v>1</v>
      </c>
      <c r="O1280" s="562">
        <v>1</v>
      </c>
      <c r="P1280" s="562">
        <v>1</v>
      </c>
      <c r="Q1280" s="562">
        <v>1</v>
      </c>
      <c r="R1280" s="562">
        <v>1</v>
      </c>
      <c r="S1280" s="562">
        <v>1</v>
      </c>
      <c r="T1280" s="562">
        <v>0</v>
      </c>
      <c r="U1280" s="562">
        <v>0</v>
      </c>
      <c r="V1280" s="562">
        <v>0</v>
      </c>
      <c r="W1280" s="563">
        <v>7500000</v>
      </c>
      <c r="X1280" s="563">
        <v>0</v>
      </c>
      <c r="Y1280" s="563">
        <v>0</v>
      </c>
      <c r="Z1280" s="563">
        <v>0</v>
      </c>
      <c r="AA1280" s="563">
        <v>0</v>
      </c>
      <c r="AB1280" s="563">
        <v>0</v>
      </c>
      <c r="AC1280" s="563">
        <v>0</v>
      </c>
      <c r="AD1280" s="563"/>
      <c r="AE1280" s="563">
        <v>7500000</v>
      </c>
      <c r="AF1280" s="564">
        <v>45684</v>
      </c>
      <c r="AG1280" s="564">
        <v>46779</v>
      </c>
      <c r="AH1280" s="563">
        <v>7500000</v>
      </c>
      <c r="AI1280" s="565">
        <f t="shared" si="39"/>
        <v>1.9123287671232876</v>
      </c>
      <c r="AJ1280" s="565">
        <v>3</v>
      </c>
      <c r="AK1280" s="566">
        <v>8.7499999999999994E-2</v>
      </c>
      <c r="AL1280" s="567">
        <f t="shared" si="40"/>
        <v>1.9123287671232876</v>
      </c>
      <c r="AM1280" s="567">
        <v>3</v>
      </c>
      <c r="AN1280" s="568">
        <v>8.7499999999999994E-2</v>
      </c>
      <c r="AO1280" s="562" t="s">
        <v>977</v>
      </c>
      <c r="AP1280" s="562" t="s">
        <v>978</v>
      </c>
    </row>
    <row r="1281" spans="1:42" s="562" customFormat="1" ht="12" x14ac:dyDescent="0.25">
      <c r="A1281" s="562" t="s">
        <v>3133</v>
      </c>
      <c r="B1281" s="562" t="s">
        <v>3134</v>
      </c>
      <c r="C1281" s="562">
        <v>1</v>
      </c>
      <c r="D1281" s="562" t="s">
        <v>30</v>
      </c>
      <c r="E1281" s="562" t="s">
        <v>958</v>
      </c>
      <c r="F1281" s="562" t="s">
        <v>959</v>
      </c>
      <c r="G1281" s="562" t="s">
        <v>973</v>
      </c>
      <c r="H1281" s="562" t="s">
        <v>974</v>
      </c>
      <c r="I1281" s="562" t="s">
        <v>975</v>
      </c>
      <c r="J1281" s="562" t="s">
        <v>4998</v>
      </c>
      <c r="K1281" s="562" t="s">
        <v>976</v>
      </c>
      <c r="L1281" s="562" t="s">
        <v>964</v>
      </c>
      <c r="M1281" s="562" t="s">
        <v>970</v>
      </c>
      <c r="N1281" s="562">
        <v>1</v>
      </c>
      <c r="O1281" s="562">
        <v>1</v>
      </c>
      <c r="P1281" s="562">
        <v>1</v>
      </c>
      <c r="Q1281" s="562">
        <v>1</v>
      </c>
      <c r="R1281" s="562">
        <v>1</v>
      </c>
      <c r="S1281" s="562">
        <v>1</v>
      </c>
      <c r="T1281" s="562">
        <v>0</v>
      </c>
      <c r="U1281" s="562">
        <v>0</v>
      </c>
      <c r="V1281" s="562">
        <v>0</v>
      </c>
      <c r="W1281" s="563">
        <v>7500000</v>
      </c>
      <c r="X1281" s="563">
        <v>0</v>
      </c>
      <c r="Y1281" s="563">
        <v>0</v>
      </c>
      <c r="Z1281" s="563">
        <v>0</v>
      </c>
      <c r="AA1281" s="563">
        <v>0</v>
      </c>
      <c r="AB1281" s="563">
        <v>0</v>
      </c>
      <c r="AC1281" s="563">
        <v>0</v>
      </c>
      <c r="AD1281" s="563"/>
      <c r="AE1281" s="563">
        <v>7500000</v>
      </c>
      <c r="AF1281" s="564">
        <v>45684</v>
      </c>
      <c r="AG1281" s="564">
        <v>46779</v>
      </c>
      <c r="AH1281" s="563">
        <v>7500000</v>
      </c>
      <c r="AI1281" s="565">
        <f t="shared" si="39"/>
        <v>1.9123287671232876</v>
      </c>
      <c r="AJ1281" s="565">
        <v>3</v>
      </c>
      <c r="AK1281" s="566">
        <v>8.7499999999999994E-2</v>
      </c>
      <c r="AL1281" s="567">
        <f t="shared" si="40"/>
        <v>1.9123287671232876</v>
      </c>
      <c r="AM1281" s="567">
        <v>3</v>
      </c>
      <c r="AN1281" s="568">
        <v>8.7499999999999994E-2</v>
      </c>
      <c r="AO1281" s="562" t="s">
        <v>977</v>
      </c>
      <c r="AP1281" s="562" t="s">
        <v>978</v>
      </c>
    </row>
    <row r="1282" spans="1:42" s="562" customFormat="1" ht="12" x14ac:dyDescent="0.25">
      <c r="A1282" s="562" t="s">
        <v>3135</v>
      </c>
      <c r="B1282" s="562" t="s">
        <v>3136</v>
      </c>
      <c r="C1282" s="562">
        <v>1</v>
      </c>
      <c r="D1282" s="562" t="s">
        <v>30</v>
      </c>
      <c r="E1282" s="562" t="s">
        <v>958</v>
      </c>
      <c r="F1282" s="562" t="s">
        <v>959</v>
      </c>
      <c r="G1282" s="562" t="s">
        <v>973</v>
      </c>
      <c r="H1282" s="562" t="s">
        <v>974</v>
      </c>
      <c r="I1282" s="562" t="s">
        <v>975</v>
      </c>
      <c r="J1282" s="562" t="s">
        <v>4998</v>
      </c>
      <c r="K1282" s="562" t="s">
        <v>976</v>
      </c>
      <c r="L1282" s="562" t="s">
        <v>964</v>
      </c>
      <c r="M1282" s="562" t="s">
        <v>970</v>
      </c>
      <c r="N1282" s="562">
        <v>1</v>
      </c>
      <c r="O1282" s="562">
        <v>1</v>
      </c>
      <c r="P1282" s="562">
        <v>1</v>
      </c>
      <c r="Q1282" s="562">
        <v>1</v>
      </c>
      <c r="R1282" s="562">
        <v>1</v>
      </c>
      <c r="S1282" s="562">
        <v>1</v>
      </c>
      <c r="T1282" s="562">
        <v>0</v>
      </c>
      <c r="U1282" s="562">
        <v>0</v>
      </c>
      <c r="V1282" s="562">
        <v>0</v>
      </c>
      <c r="W1282" s="563">
        <v>5000000</v>
      </c>
      <c r="X1282" s="563">
        <v>0</v>
      </c>
      <c r="Y1282" s="563">
        <v>0</v>
      </c>
      <c r="Z1282" s="563">
        <v>0</v>
      </c>
      <c r="AA1282" s="563">
        <v>0</v>
      </c>
      <c r="AB1282" s="563">
        <v>0</v>
      </c>
      <c r="AC1282" s="563">
        <v>0</v>
      </c>
      <c r="AD1282" s="563"/>
      <c r="AE1282" s="563">
        <v>5000000</v>
      </c>
      <c r="AF1282" s="564">
        <v>45638</v>
      </c>
      <c r="AG1282" s="564">
        <v>46733</v>
      </c>
      <c r="AH1282" s="563">
        <v>5000000</v>
      </c>
      <c r="AI1282" s="565">
        <f t="shared" si="39"/>
        <v>1.7863013698630137</v>
      </c>
      <c r="AJ1282" s="565">
        <v>3</v>
      </c>
      <c r="AK1282" s="566">
        <v>8.7499999999999994E-2</v>
      </c>
      <c r="AL1282" s="567">
        <f t="shared" si="40"/>
        <v>1.7863013698630137</v>
      </c>
      <c r="AM1282" s="567">
        <v>3</v>
      </c>
      <c r="AN1282" s="568">
        <v>8.7499999999999994E-2</v>
      </c>
      <c r="AO1282" s="562" t="s">
        <v>977</v>
      </c>
      <c r="AP1282" s="562" t="s">
        <v>978</v>
      </c>
    </row>
    <row r="1283" spans="1:42" s="562" customFormat="1" ht="12" x14ac:dyDescent="0.25">
      <c r="A1283" s="562" t="s">
        <v>3137</v>
      </c>
      <c r="B1283" s="562" t="s">
        <v>3138</v>
      </c>
      <c r="C1283" s="562">
        <v>1</v>
      </c>
      <c r="D1283" s="562" t="s">
        <v>30</v>
      </c>
      <c r="E1283" s="562" t="s">
        <v>958</v>
      </c>
      <c r="F1283" s="562" t="s">
        <v>959</v>
      </c>
      <c r="G1283" s="562" t="s">
        <v>1659</v>
      </c>
      <c r="H1283" s="562" t="s">
        <v>1660</v>
      </c>
      <c r="I1283" s="562" t="s">
        <v>1661</v>
      </c>
      <c r="J1283" s="562" t="s">
        <v>1662</v>
      </c>
      <c r="K1283" s="562" t="s">
        <v>1663</v>
      </c>
      <c r="L1283" s="562" t="s">
        <v>964</v>
      </c>
      <c r="M1283" s="562" t="s">
        <v>970</v>
      </c>
      <c r="N1283" s="562">
        <v>1</v>
      </c>
      <c r="O1283" s="562">
        <v>1</v>
      </c>
      <c r="P1283" s="562">
        <v>1</v>
      </c>
      <c r="Q1283" s="562">
        <v>0</v>
      </c>
      <c r="R1283" s="562">
        <v>0</v>
      </c>
      <c r="S1283" s="562">
        <v>1</v>
      </c>
      <c r="T1283" s="562">
        <v>1</v>
      </c>
      <c r="U1283" s="562">
        <v>1</v>
      </c>
      <c r="V1283" s="562">
        <v>0</v>
      </c>
      <c r="W1283" s="563">
        <v>100000000</v>
      </c>
      <c r="X1283" s="563">
        <v>0</v>
      </c>
      <c r="Y1283" s="563">
        <v>0</v>
      </c>
      <c r="Z1283" s="563">
        <v>0</v>
      </c>
      <c r="AA1283" s="563">
        <v>0</v>
      </c>
      <c r="AB1283" s="563">
        <v>0</v>
      </c>
      <c r="AC1283" s="563">
        <v>0</v>
      </c>
      <c r="AD1283" s="563"/>
      <c r="AE1283" s="563">
        <v>100000000</v>
      </c>
      <c r="AF1283" s="564">
        <v>45716</v>
      </c>
      <c r="AG1283" s="564">
        <v>48273</v>
      </c>
      <c r="AH1283" s="563">
        <v>100000000</v>
      </c>
      <c r="AI1283" s="565">
        <f t="shared" ref="AI1283:AI1346" si="41">+(AG1283-$AQ$1)/365</f>
        <v>6.0054794520547947</v>
      </c>
      <c r="AJ1283" s="565">
        <v>7.0054794520547903</v>
      </c>
      <c r="AK1283" s="566">
        <v>9.5000000000000001E-2</v>
      </c>
      <c r="AL1283" s="567">
        <f t="shared" si="40"/>
        <v>6.0054794520547947</v>
      </c>
      <c r="AM1283" s="567">
        <v>7.0054794520547903</v>
      </c>
      <c r="AN1283" s="568">
        <v>9.5000000000000001E-2</v>
      </c>
      <c r="AO1283" s="562" t="s">
        <v>977</v>
      </c>
      <c r="AP1283" s="562" t="s">
        <v>978</v>
      </c>
    </row>
    <row r="1284" spans="1:42" s="562" customFormat="1" ht="12" x14ac:dyDescent="0.25">
      <c r="A1284" s="562" t="s">
        <v>3139</v>
      </c>
      <c r="B1284" s="562" t="s">
        <v>3140</v>
      </c>
      <c r="C1284" s="562">
        <v>1</v>
      </c>
      <c r="D1284" s="562" t="s">
        <v>30</v>
      </c>
      <c r="E1284" s="562" t="s">
        <v>958</v>
      </c>
      <c r="F1284" s="562" t="s">
        <v>959</v>
      </c>
      <c r="G1284" s="562" t="s">
        <v>973</v>
      </c>
      <c r="H1284" s="562" t="s">
        <v>974</v>
      </c>
      <c r="I1284" s="562" t="s">
        <v>975</v>
      </c>
      <c r="J1284" s="562" t="s">
        <v>4998</v>
      </c>
      <c r="K1284" s="562" t="s">
        <v>976</v>
      </c>
      <c r="L1284" s="562" t="s">
        <v>964</v>
      </c>
      <c r="M1284" s="562" t="s">
        <v>970</v>
      </c>
      <c r="N1284" s="562">
        <v>1</v>
      </c>
      <c r="O1284" s="562">
        <v>1</v>
      </c>
      <c r="P1284" s="562">
        <v>1</v>
      </c>
      <c r="Q1284" s="562">
        <v>1</v>
      </c>
      <c r="R1284" s="562">
        <v>1</v>
      </c>
      <c r="S1284" s="562">
        <v>1</v>
      </c>
      <c r="T1284" s="562">
        <v>0</v>
      </c>
      <c r="U1284" s="562">
        <v>0</v>
      </c>
      <c r="V1284" s="562">
        <v>0</v>
      </c>
      <c r="W1284" s="563">
        <v>7000000</v>
      </c>
      <c r="X1284" s="563">
        <v>0</v>
      </c>
      <c r="Y1284" s="563">
        <v>0</v>
      </c>
      <c r="Z1284" s="563">
        <v>0</v>
      </c>
      <c r="AA1284" s="563">
        <v>0</v>
      </c>
      <c r="AB1284" s="563">
        <v>0</v>
      </c>
      <c r="AC1284" s="563">
        <v>0</v>
      </c>
      <c r="AD1284" s="563"/>
      <c r="AE1284" s="563">
        <v>7000000</v>
      </c>
      <c r="AF1284" s="564">
        <v>45638</v>
      </c>
      <c r="AG1284" s="564">
        <v>46733</v>
      </c>
      <c r="AH1284" s="563">
        <v>7000000</v>
      </c>
      <c r="AI1284" s="565">
        <f t="shared" si="41"/>
        <v>1.7863013698630137</v>
      </c>
      <c r="AJ1284" s="565">
        <v>3</v>
      </c>
      <c r="AK1284" s="566">
        <v>8.7499999999999994E-2</v>
      </c>
      <c r="AL1284" s="567">
        <f t="shared" si="40"/>
        <v>1.7863013698630137</v>
      </c>
      <c r="AM1284" s="567">
        <v>3</v>
      </c>
      <c r="AN1284" s="568">
        <v>8.7499999999999994E-2</v>
      </c>
      <c r="AO1284" s="562" t="s">
        <v>977</v>
      </c>
      <c r="AP1284" s="562" t="s">
        <v>978</v>
      </c>
    </row>
    <row r="1285" spans="1:42" s="562" customFormat="1" ht="12" x14ac:dyDescent="0.25">
      <c r="A1285" s="562" t="s">
        <v>3141</v>
      </c>
      <c r="B1285" s="562" t="s">
        <v>3142</v>
      </c>
      <c r="C1285" s="562">
        <v>1</v>
      </c>
      <c r="D1285" s="562" t="s">
        <v>30</v>
      </c>
      <c r="E1285" s="562" t="s">
        <v>958</v>
      </c>
      <c r="F1285" s="562" t="s">
        <v>959</v>
      </c>
      <c r="G1285" s="562" t="s">
        <v>1659</v>
      </c>
      <c r="H1285" s="562" t="s">
        <v>1660</v>
      </c>
      <c r="I1285" s="562" t="s">
        <v>1661</v>
      </c>
      <c r="J1285" s="562" t="s">
        <v>1662</v>
      </c>
      <c r="K1285" s="562" t="s">
        <v>1663</v>
      </c>
      <c r="L1285" s="562" t="s">
        <v>964</v>
      </c>
      <c r="M1285" s="562" t="s">
        <v>970</v>
      </c>
      <c r="N1285" s="562">
        <v>1</v>
      </c>
      <c r="O1285" s="562">
        <v>1</v>
      </c>
      <c r="P1285" s="562">
        <v>1</v>
      </c>
      <c r="Q1285" s="562">
        <v>0</v>
      </c>
      <c r="R1285" s="562">
        <v>0</v>
      </c>
      <c r="S1285" s="562">
        <v>1</v>
      </c>
      <c r="T1285" s="562">
        <v>1</v>
      </c>
      <c r="U1285" s="562">
        <v>1</v>
      </c>
      <c r="V1285" s="562">
        <v>0</v>
      </c>
      <c r="W1285" s="563">
        <v>100000000</v>
      </c>
      <c r="X1285" s="563">
        <v>0</v>
      </c>
      <c r="Y1285" s="563">
        <v>0</v>
      </c>
      <c r="Z1285" s="563">
        <v>0</v>
      </c>
      <c r="AA1285" s="563">
        <v>0</v>
      </c>
      <c r="AB1285" s="563">
        <v>0</v>
      </c>
      <c r="AC1285" s="563">
        <v>0</v>
      </c>
      <c r="AD1285" s="563"/>
      <c r="AE1285" s="563">
        <v>100000000</v>
      </c>
      <c r="AF1285" s="564">
        <v>45716</v>
      </c>
      <c r="AG1285" s="564">
        <v>48273</v>
      </c>
      <c r="AH1285" s="563">
        <v>100000000</v>
      </c>
      <c r="AI1285" s="565">
        <f t="shared" si="41"/>
        <v>6.0054794520547947</v>
      </c>
      <c r="AJ1285" s="565">
        <v>7.0054794520547903</v>
      </c>
      <c r="AK1285" s="566">
        <v>9.5000000000000001E-2</v>
      </c>
      <c r="AL1285" s="567">
        <f t="shared" si="40"/>
        <v>6.0054794520547947</v>
      </c>
      <c r="AM1285" s="567">
        <v>7.0054794520547903</v>
      </c>
      <c r="AN1285" s="568">
        <v>9.5000000000000001E-2</v>
      </c>
      <c r="AO1285" s="562" t="s">
        <v>977</v>
      </c>
      <c r="AP1285" s="562" t="s">
        <v>978</v>
      </c>
    </row>
    <row r="1286" spans="1:42" s="562" customFormat="1" ht="12" x14ac:dyDescent="0.25">
      <c r="A1286" s="562" t="s">
        <v>3143</v>
      </c>
      <c r="B1286" s="562" t="s">
        <v>3144</v>
      </c>
      <c r="C1286" s="562">
        <v>1</v>
      </c>
      <c r="D1286" s="562" t="s">
        <v>30</v>
      </c>
      <c r="E1286" s="562" t="s">
        <v>958</v>
      </c>
      <c r="F1286" s="562" t="s">
        <v>959</v>
      </c>
      <c r="G1286" s="562" t="s">
        <v>156</v>
      </c>
      <c r="H1286" s="562" t="s">
        <v>1660</v>
      </c>
      <c r="I1286" s="562" t="s">
        <v>962</v>
      </c>
      <c r="J1286" s="562" t="s">
        <v>1662</v>
      </c>
      <c r="K1286" s="562" t="s">
        <v>156</v>
      </c>
      <c r="L1286" s="562" t="s">
        <v>964</v>
      </c>
      <c r="M1286" s="562" t="s">
        <v>970</v>
      </c>
      <c r="N1286" s="562">
        <v>1</v>
      </c>
      <c r="O1286" s="562">
        <v>1</v>
      </c>
      <c r="P1286" s="562">
        <v>1</v>
      </c>
      <c r="Q1286" s="562">
        <v>0</v>
      </c>
      <c r="R1286" s="562">
        <v>1</v>
      </c>
      <c r="S1286" s="562">
        <v>1</v>
      </c>
      <c r="T1286" s="562">
        <v>1</v>
      </c>
      <c r="U1286" s="562">
        <v>0</v>
      </c>
      <c r="V1286" s="562">
        <v>0</v>
      </c>
      <c r="W1286" s="563">
        <v>200000000</v>
      </c>
      <c r="X1286" s="563">
        <v>0</v>
      </c>
      <c r="Y1286" s="563">
        <v>0</v>
      </c>
      <c r="Z1286" s="563">
        <v>0</v>
      </c>
      <c r="AA1286" s="563">
        <v>0</v>
      </c>
      <c r="AB1286" s="563">
        <v>0</v>
      </c>
      <c r="AC1286" s="563">
        <v>0</v>
      </c>
      <c r="AD1286" s="563"/>
      <c r="AE1286" s="563">
        <v>200000000</v>
      </c>
      <c r="AF1286" s="564">
        <v>45733</v>
      </c>
      <c r="AG1286" s="564">
        <v>46098</v>
      </c>
      <c r="AH1286" s="563">
        <v>200000000</v>
      </c>
      <c r="AI1286" s="565">
        <f t="shared" si="41"/>
        <v>4.6575342465753428E-2</v>
      </c>
      <c r="AJ1286" s="565">
        <v>1</v>
      </c>
      <c r="AK1286" s="566">
        <v>4.9000000000000002E-2</v>
      </c>
      <c r="AL1286" s="567">
        <f t="shared" ref="AL1286:AL1349" si="42">+AI1286</f>
        <v>4.6575342465753428E-2</v>
      </c>
      <c r="AM1286" s="567">
        <v>1</v>
      </c>
      <c r="AN1286" s="568">
        <v>4.9000000000000002E-2</v>
      </c>
      <c r="AO1286" s="562" t="s">
        <v>977</v>
      </c>
      <c r="AP1286" s="562" t="s">
        <v>978</v>
      </c>
    </row>
    <row r="1287" spans="1:42" s="562" customFormat="1" ht="12" x14ac:dyDescent="0.25">
      <c r="A1287" s="562" t="s">
        <v>3145</v>
      </c>
      <c r="B1287" s="562" t="s">
        <v>3146</v>
      </c>
      <c r="C1287" s="562">
        <v>1</v>
      </c>
      <c r="D1287" s="562" t="s">
        <v>30</v>
      </c>
      <c r="E1287" s="562" t="s">
        <v>958</v>
      </c>
      <c r="F1287" s="562" t="s">
        <v>959</v>
      </c>
      <c r="G1287" s="562" t="s">
        <v>1659</v>
      </c>
      <c r="H1287" s="562" t="s">
        <v>1660</v>
      </c>
      <c r="I1287" s="562" t="s">
        <v>1661</v>
      </c>
      <c r="J1287" s="562" t="s">
        <v>1662</v>
      </c>
      <c r="K1287" s="562" t="s">
        <v>1663</v>
      </c>
      <c r="L1287" s="562" t="s">
        <v>964</v>
      </c>
      <c r="M1287" s="562" t="s">
        <v>970</v>
      </c>
      <c r="N1287" s="562">
        <v>1</v>
      </c>
      <c r="O1287" s="562">
        <v>1</v>
      </c>
      <c r="P1287" s="562">
        <v>1</v>
      </c>
      <c r="Q1287" s="562">
        <v>0</v>
      </c>
      <c r="R1287" s="562">
        <v>0</v>
      </c>
      <c r="S1287" s="562">
        <v>1</v>
      </c>
      <c r="T1287" s="562">
        <v>1</v>
      </c>
      <c r="U1287" s="562">
        <v>1</v>
      </c>
      <c r="V1287" s="562">
        <v>0</v>
      </c>
      <c r="W1287" s="563">
        <v>250000000</v>
      </c>
      <c r="X1287" s="563">
        <v>0</v>
      </c>
      <c r="Y1287" s="563">
        <v>0</v>
      </c>
      <c r="Z1287" s="563">
        <v>0</v>
      </c>
      <c r="AA1287" s="563">
        <v>0</v>
      </c>
      <c r="AB1287" s="563">
        <v>0</v>
      </c>
      <c r="AC1287" s="563">
        <v>0</v>
      </c>
      <c r="AD1287" s="563"/>
      <c r="AE1287" s="563">
        <v>250000000</v>
      </c>
      <c r="AF1287" s="564">
        <v>45734</v>
      </c>
      <c r="AG1287" s="564">
        <v>48291</v>
      </c>
      <c r="AH1287" s="563">
        <v>250000000</v>
      </c>
      <c r="AI1287" s="565">
        <f t="shared" si="41"/>
        <v>6.0547945205479454</v>
      </c>
      <c r="AJ1287" s="565">
        <v>7.0054794520547903</v>
      </c>
      <c r="AK1287" s="566">
        <v>9.5000000000000001E-2</v>
      </c>
      <c r="AL1287" s="567">
        <f t="shared" si="42"/>
        <v>6.0547945205479454</v>
      </c>
      <c r="AM1287" s="567">
        <v>7.0054794520547903</v>
      </c>
      <c r="AN1287" s="568">
        <v>9.5000000000000001E-2</v>
      </c>
      <c r="AO1287" s="562" t="s">
        <v>977</v>
      </c>
      <c r="AP1287" s="562" t="s">
        <v>978</v>
      </c>
    </row>
    <row r="1288" spans="1:42" s="562" customFormat="1" ht="12" x14ac:dyDescent="0.25">
      <c r="A1288" s="562" t="s">
        <v>3147</v>
      </c>
      <c r="B1288" s="562" t="s">
        <v>3148</v>
      </c>
      <c r="C1288" s="562">
        <v>1</v>
      </c>
      <c r="D1288" s="562" t="s">
        <v>30</v>
      </c>
      <c r="E1288" s="562" t="s">
        <v>958</v>
      </c>
      <c r="F1288" s="562" t="s">
        <v>959</v>
      </c>
      <c r="G1288" s="562" t="s">
        <v>3149</v>
      </c>
      <c r="H1288" s="562" t="s">
        <v>1660</v>
      </c>
      <c r="I1288" s="562" t="s">
        <v>962</v>
      </c>
      <c r="J1288" s="562" t="s">
        <v>1662</v>
      </c>
      <c r="K1288" s="562" t="s">
        <v>293</v>
      </c>
      <c r="L1288" s="562" t="s">
        <v>964</v>
      </c>
      <c r="M1288" s="562" t="s">
        <v>970</v>
      </c>
      <c r="N1288" s="562">
        <v>1</v>
      </c>
      <c r="O1288" s="562">
        <v>1</v>
      </c>
      <c r="P1288" s="562">
        <v>1</v>
      </c>
      <c r="Q1288" s="562">
        <v>0</v>
      </c>
      <c r="R1288" s="562">
        <v>1</v>
      </c>
      <c r="S1288" s="562">
        <v>1</v>
      </c>
      <c r="T1288" s="562">
        <v>1</v>
      </c>
      <c r="U1288" s="562">
        <v>0</v>
      </c>
      <c r="V1288" s="562">
        <v>0</v>
      </c>
      <c r="W1288" s="563">
        <v>120000000</v>
      </c>
      <c r="X1288" s="563">
        <v>0</v>
      </c>
      <c r="Y1288" s="563">
        <v>0</v>
      </c>
      <c r="Z1288" s="563">
        <v>0</v>
      </c>
      <c r="AA1288" s="563">
        <v>0</v>
      </c>
      <c r="AB1288" s="563">
        <v>0</v>
      </c>
      <c r="AC1288" s="563">
        <v>0</v>
      </c>
      <c r="AD1288" s="563"/>
      <c r="AE1288" s="563">
        <v>120000000</v>
      </c>
      <c r="AF1288" s="564">
        <v>45733</v>
      </c>
      <c r="AG1288" s="564">
        <v>46098</v>
      </c>
      <c r="AH1288" s="563">
        <v>120000000</v>
      </c>
      <c r="AI1288" s="565">
        <f t="shared" si="41"/>
        <v>4.6575342465753428E-2</v>
      </c>
      <c r="AJ1288" s="565">
        <v>1</v>
      </c>
      <c r="AK1288" s="566">
        <v>4.9000000000000002E-2</v>
      </c>
      <c r="AL1288" s="567">
        <f t="shared" si="42"/>
        <v>4.6575342465753428E-2</v>
      </c>
      <c r="AM1288" s="567">
        <v>1</v>
      </c>
      <c r="AN1288" s="568">
        <v>4.9000000000000002E-2</v>
      </c>
      <c r="AO1288" s="562" t="s">
        <v>977</v>
      </c>
      <c r="AP1288" s="562" t="s">
        <v>978</v>
      </c>
    </row>
    <row r="1289" spans="1:42" s="562" customFormat="1" ht="12" x14ac:dyDescent="0.25">
      <c r="A1289" s="562" t="s">
        <v>3150</v>
      </c>
      <c r="B1289" s="562" t="s">
        <v>3151</v>
      </c>
      <c r="C1289" s="562">
        <v>1</v>
      </c>
      <c r="D1289" s="562" t="s">
        <v>30</v>
      </c>
      <c r="E1289" s="562" t="s">
        <v>958</v>
      </c>
      <c r="F1289" s="562" t="s">
        <v>959</v>
      </c>
      <c r="G1289" s="562" t="s">
        <v>156</v>
      </c>
      <c r="H1289" s="562" t="s">
        <v>1660</v>
      </c>
      <c r="I1289" s="562" t="s">
        <v>962</v>
      </c>
      <c r="J1289" s="562" t="s">
        <v>1662</v>
      </c>
      <c r="K1289" s="562" t="s">
        <v>156</v>
      </c>
      <c r="L1289" s="562" t="s">
        <v>964</v>
      </c>
      <c r="M1289" s="562" t="s">
        <v>970</v>
      </c>
      <c r="N1289" s="562">
        <v>1</v>
      </c>
      <c r="O1289" s="562">
        <v>1</v>
      </c>
      <c r="P1289" s="562">
        <v>1</v>
      </c>
      <c r="Q1289" s="562">
        <v>0</v>
      </c>
      <c r="R1289" s="562">
        <v>1</v>
      </c>
      <c r="S1289" s="562">
        <v>1</v>
      </c>
      <c r="T1289" s="562">
        <v>1</v>
      </c>
      <c r="U1289" s="562">
        <v>0</v>
      </c>
      <c r="V1289" s="562">
        <v>0</v>
      </c>
      <c r="W1289" s="563">
        <v>15000000</v>
      </c>
      <c r="X1289" s="563">
        <v>0</v>
      </c>
      <c r="Y1289" s="563">
        <v>0</v>
      </c>
      <c r="Z1289" s="563">
        <v>0</v>
      </c>
      <c r="AA1289" s="563">
        <v>0</v>
      </c>
      <c r="AB1289" s="563">
        <v>0</v>
      </c>
      <c r="AC1289" s="563">
        <v>0</v>
      </c>
      <c r="AD1289" s="563"/>
      <c r="AE1289" s="563">
        <v>15000000</v>
      </c>
      <c r="AF1289" s="564">
        <v>45733</v>
      </c>
      <c r="AG1289" s="564">
        <v>46098</v>
      </c>
      <c r="AH1289" s="563">
        <v>15000000</v>
      </c>
      <c r="AI1289" s="565">
        <f t="shared" si="41"/>
        <v>4.6575342465753428E-2</v>
      </c>
      <c r="AJ1289" s="565">
        <v>1</v>
      </c>
      <c r="AK1289" s="566">
        <v>4.9000000000000002E-2</v>
      </c>
      <c r="AL1289" s="567">
        <f t="shared" si="42"/>
        <v>4.6575342465753428E-2</v>
      </c>
      <c r="AM1289" s="567">
        <v>1</v>
      </c>
      <c r="AN1289" s="568">
        <v>4.9000000000000002E-2</v>
      </c>
      <c r="AO1289" s="562" t="s">
        <v>977</v>
      </c>
      <c r="AP1289" s="562" t="s">
        <v>978</v>
      </c>
    </row>
    <row r="1290" spans="1:42" s="562" customFormat="1" ht="12" x14ac:dyDescent="0.25">
      <c r="A1290" s="562" t="s">
        <v>3152</v>
      </c>
      <c r="B1290" s="562" t="s">
        <v>3153</v>
      </c>
      <c r="C1290" s="562">
        <v>1</v>
      </c>
      <c r="D1290" s="562" t="s">
        <v>30</v>
      </c>
      <c r="E1290" s="562" t="s">
        <v>958</v>
      </c>
      <c r="F1290" s="562" t="s">
        <v>959</v>
      </c>
      <c r="G1290" s="562" t="s">
        <v>2268</v>
      </c>
      <c r="H1290" s="562" t="s">
        <v>1660</v>
      </c>
      <c r="I1290" s="562" t="s">
        <v>962</v>
      </c>
      <c r="J1290" s="562" t="s">
        <v>1662</v>
      </c>
      <c r="K1290" s="562" t="s">
        <v>2268</v>
      </c>
      <c r="L1290" s="562" t="s">
        <v>964</v>
      </c>
      <c r="M1290" s="562" t="s">
        <v>970</v>
      </c>
      <c r="N1290" s="562">
        <v>1</v>
      </c>
      <c r="O1290" s="562">
        <v>1</v>
      </c>
      <c r="P1290" s="562">
        <v>1</v>
      </c>
      <c r="Q1290" s="562">
        <v>0</v>
      </c>
      <c r="R1290" s="562">
        <v>1</v>
      </c>
      <c r="S1290" s="562">
        <v>1</v>
      </c>
      <c r="T1290" s="562">
        <v>1</v>
      </c>
      <c r="U1290" s="562">
        <v>0</v>
      </c>
      <c r="V1290" s="562">
        <v>0</v>
      </c>
      <c r="W1290" s="563">
        <v>71000000</v>
      </c>
      <c r="X1290" s="563">
        <v>0</v>
      </c>
      <c r="Y1290" s="563">
        <v>0</v>
      </c>
      <c r="Z1290" s="563">
        <v>0</v>
      </c>
      <c r="AA1290" s="563">
        <v>0</v>
      </c>
      <c r="AB1290" s="563">
        <v>0</v>
      </c>
      <c r="AC1290" s="563">
        <v>0</v>
      </c>
      <c r="AD1290" s="563"/>
      <c r="AE1290" s="563">
        <v>71000000</v>
      </c>
      <c r="AF1290" s="564">
        <v>45733</v>
      </c>
      <c r="AG1290" s="564">
        <v>46098</v>
      </c>
      <c r="AH1290" s="563">
        <v>71000000</v>
      </c>
      <c r="AI1290" s="565">
        <f t="shared" si="41"/>
        <v>4.6575342465753428E-2</v>
      </c>
      <c r="AJ1290" s="565">
        <v>1</v>
      </c>
      <c r="AK1290" s="566">
        <v>4.9000000000000002E-2</v>
      </c>
      <c r="AL1290" s="567">
        <f t="shared" si="42"/>
        <v>4.6575342465753428E-2</v>
      </c>
      <c r="AM1290" s="567">
        <v>1</v>
      </c>
      <c r="AN1290" s="568">
        <v>4.9000000000000002E-2</v>
      </c>
      <c r="AO1290" s="562" t="s">
        <v>977</v>
      </c>
      <c r="AP1290" s="562" t="s">
        <v>978</v>
      </c>
    </row>
    <row r="1291" spans="1:42" s="562" customFormat="1" ht="12" x14ac:dyDescent="0.25">
      <c r="A1291" s="562" t="s">
        <v>3154</v>
      </c>
      <c r="B1291" s="562" t="s">
        <v>3155</v>
      </c>
      <c r="C1291" s="562">
        <v>1</v>
      </c>
      <c r="D1291" s="562" t="s">
        <v>30</v>
      </c>
      <c r="E1291" s="562" t="s">
        <v>958</v>
      </c>
      <c r="F1291" s="562" t="s">
        <v>959</v>
      </c>
      <c r="G1291" s="562" t="s">
        <v>2268</v>
      </c>
      <c r="H1291" s="562" t="s">
        <v>1660</v>
      </c>
      <c r="I1291" s="562" t="s">
        <v>962</v>
      </c>
      <c r="J1291" s="562" t="s">
        <v>1662</v>
      </c>
      <c r="K1291" s="562" t="s">
        <v>2268</v>
      </c>
      <c r="L1291" s="562" t="s">
        <v>964</v>
      </c>
      <c r="M1291" s="562" t="s">
        <v>970</v>
      </c>
      <c r="N1291" s="562">
        <v>1</v>
      </c>
      <c r="O1291" s="562">
        <v>1</v>
      </c>
      <c r="P1291" s="562">
        <v>1</v>
      </c>
      <c r="Q1291" s="562">
        <v>0</v>
      </c>
      <c r="R1291" s="562">
        <v>1</v>
      </c>
      <c r="S1291" s="562">
        <v>1</v>
      </c>
      <c r="T1291" s="562">
        <v>1</v>
      </c>
      <c r="U1291" s="562">
        <v>0</v>
      </c>
      <c r="V1291" s="562">
        <v>0</v>
      </c>
      <c r="W1291" s="563">
        <v>60000000</v>
      </c>
      <c r="X1291" s="563">
        <v>0</v>
      </c>
      <c r="Y1291" s="563">
        <v>0</v>
      </c>
      <c r="Z1291" s="563">
        <v>0</v>
      </c>
      <c r="AA1291" s="563">
        <v>0</v>
      </c>
      <c r="AB1291" s="563">
        <v>0</v>
      </c>
      <c r="AC1291" s="563">
        <v>0</v>
      </c>
      <c r="AD1291" s="563"/>
      <c r="AE1291" s="563">
        <v>60000000</v>
      </c>
      <c r="AF1291" s="564">
        <v>45733</v>
      </c>
      <c r="AG1291" s="564">
        <v>46098</v>
      </c>
      <c r="AH1291" s="563">
        <v>60000000</v>
      </c>
      <c r="AI1291" s="565">
        <f t="shared" si="41"/>
        <v>4.6575342465753428E-2</v>
      </c>
      <c r="AJ1291" s="565">
        <v>1</v>
      </c>
      <c r="AK1291" s="566">
        <v>4.9000000000000002E-2</v>
      </c>
      <c r="AL1291" s="567">
        <f t="shared" si="42"/>
        <v>4.6575342465753428E-2</v>
      </c>
      <c r="AM1291" s="567">
        <v>1</v>
      </c>
      <c r="AN1291" s="568">
        <v>4.9000000000000002E-2</v>
      </c>
      <c r="AO1291" s="562" t="s">
        <v>977</v>
      </c>
      <c r="AP1291" s="562" t="s">
        <v>978</v>
      </c>
    </row>
    <row r="1292" spans="1:42" s="562" customFormat="1" ht="12" x14ac:dyDescent="0.25">
      <c r="A1292" s="562" t="s">
        <v>3156</v>
      </c>
      <c r="B1292" s="562" t="s">
        <v>3157</v>
      </c>
      <c r="C1292" s="562">
        <v>1</v>
      </c>
      <c r="D1292" s="562" t="s">
        <v>30</v>
      </c>
      <c r="E1292" s="562" t="s">
        <v>958</v>
      </c>
      <c r="F1292" s="562" t="s">
        <v>959</v>
      </c>
      <c r="G1292" s="562" t="s">
        <v>973</v>
      </c>
      <c r="H1292" s="562" t="s">
        <v>974</v>
      </c>
      <c r="I1292" s="562" t="s">
        <v>975</v>
      </c>
      <c r="J1292" s="562" t="s">
        <v>4998</v>
      </c>
      <c r="K1292" s="562" t="s">
        <v>976</v>
      </c>
      <c r="L1292" s="562" t="s">
        <v>964</v>
      </c>
      <c r="M1292" s="562" t="s">
        <v>970</v>
      </c>
      <c r="N1292" s="562">
        <v>1</v>
      </c>
      <c r="O1292" s="562">
        <v>1</v>
      </c>
      <c r="P1292" s="562">
        <v>1</v>
      </c>
      <c r="Q1292" s="562">
        <v>1</v>
      </c>
      <c r="R1292" s="562">
        <v>1</v>
      </c>
      <c r="S1292" s="562">
        <v>1</v>
      </c>
      <c r="T1292" s="562">
        <v>0</v>
      </c>
      <c r="U1292" s="562">
        <v>0</v>
      </c>
      <c r="V1292" s="562">
        <v>0</v>
      </c>
      <c r="W1292" s="563">
        <v>50000000</v>
      </c>
      <c r="X1292" s="563">
        <v>0</v>
      </c>
      <c r="Y1292" s="563">
        <v>0</v>
      </c>
      <c r="Z1292" s="563">
        <v>0</v>
      </c>
      <c r="AA1292" s="563">
        <v>0</v>
      </c>
      <c r="AB1292" s="563">
        <v>0</v>
      </c>
      <c r="AC1292" s="563">
        <v>0</v>
      </c>
      <c r="AD1292" s="563"/>
      <c r="AE1292" s="563">
        <v>50000000</v>
      </c>
      <c r="AF1292" s="564">
        <v>45733</v>
      </c>
      <c r="AG1292" s="564">
        <v>46098</v>
      </c>
      <c r="AH1292" s="563">
        <v>50000000</v>
      </c>
      <c r="AI1292" s="565">
        <f t="shared" si="41"/>
        <v>4.6575342465753428E-2</v>
      </c>
      <c r="AJ1292" s="565">
        <v>1</v>
      </c>
      <c r="AK1292" s="566">
        <v>4.9000000000000002E-2</v>
      </c>
      <c r="AL1292" s="567">
        <f t="shared" si="42"/>
        <v>4.6575342465753428E-2</v>
      </c>
      <c r="AM1292" s="567">
        <v>1</v>
      </c>
      <c r="AN1292" s="568">
        <v>4.9000000000000002E-2</v>
      </c>
      <c r="AO1292" s="562" t="s">
        <v>977</v>
      </c>
      <c r="AP1292" s="562" t="s">
        <v>978</v>
      </c>
    </row>
    <row r="1293" spans="1:42" s="562" customFormat="1" ht="12" x14ac:dyDescent="0.25">
      <c r="A1293" s="562" t="s">
        <v>3158</v>
      </c>
      <c r="B1293" s="562" t="s">
        <v>3159</v>
      </c>
      <c r="C1293" s="562">
        <v>1</v>
      </c>
      <c r="D1293" s="562" t="s">
        <v>30</v>
      </c>
      <c r="E1293" s="562" t="s">
        <v>958</v>
      </c>
      <c r="F1293" s="562" t="s">
        <v>959</v>
      </c>
      <c r="G1293" s="562" t="s">
        <v>973</v>
      </c>
      <c r="H1293" s="562" t="s">
        <v>974</v>
      </c>
      <c r="I1293" s="562" t="s">
        <v>975</v>
      </c>
      <c r="J1293" s="562" t="s">
        <v>4998</v>
      </c>
      <c r="K1293" s="562" t="s">
        <v>976</v>
      </c>
      <c r="L1293" s="562" t="s">
        <v>964</v>
      </c>
      <c r="M1293" s="562" t="s">
        <v>970</v>
      </c>
      <c r="N1293" s="562">
        <v>1</v>
      </c>
      <c r="O1293" s="562">
        <v>1</v>
      </c>
      <c r="P1293" s="562">
        <v>1</v>
      </c>
      <c r="Q1293" s="562">
        <v>1</v>
      </c>
      <c r="R1293" s="562">
        <v>1</v>
      </c>
      <c r="S1293" s="562">
        <v>1</v>
      </c>
      <c r="T1293" s="562">
        <v>0</v>
      </c>
      <c r="U1293" s="562">
        <v>0</v>
      </c>
      <c r="V1293" s="562">
        <v>0</v>
      </c>
      <c r="W1293" s="563">
        <v>47500000</v>
      </c>
      <c r="X1293" s="563">
        <v>0</v>
      </c>
      <c r="Y1293" s="563">
        <v>0</v>
      </c>
      <c r="Z1293" s="563">
        <v>0</v>
      </c>
      <c r="AA1293" s="563">
        <v>0</v>
      </c>
      <c r="AB1293" s="563">
        <v>0</v>
      </c>
      <c r="AC1293" s="563">
        <v>0</v>
      </c>
      <c r="AD1293" s="563"/>
      <c r="AE1293" s="563">
        <v>47500000</v>
      </c>
      <c r="AF1293" s="564">
        <v>45733</v>
      </c>
      <c r="AG1293" s="564">
        <v>46098</v>
      </c>
      <c r="AH1293" s="563">
        <v>47500000</v>
      </c>
      <c r="AI1293" s="565">
        <f t="shared" si="41"/>
        <v>4.6575342465753428E-2</v>
      </c>
      <c r="AJ1293" s="565">
        <v>1</v>
      </c>
      <c r="AK1293" s="566">
        <v>4.9000000000000002E-2</v>
      </c>
      <c r="AL1293" s="567">
        <f t="shared" si="42"/>
        <v>4.6575342465753428E-2</v>
      </c>
      <c r="AM1293" s="567">
        <v>1</v>
      </c>
      <c r="AN1293" s="568">
        <v>4.9000000000000002E-2</v>
      </c>
      <c r="AO1293" s="562" t="s">
        <v>977</v>
      </c>
      <c r="AP1293" s="562" t="s">
        <v>978</v>
      </c>
    </row>
    <row r="1294" spans="1:42" s="562" customFormat="1" ht="12" x14ac:dyDescent="0.25">
      <c r="A1294" s="562" t="s">
        <v>3160</v>
      </c>
      <c r="B1294" s="562" t="s">
        <v>3161</v>
      </c>
      <c r="C1294" s="562">
        <v>1</v>
      </c>
      <c r="D1294" s="562" t="s">
        <v>30</v>
      </c>
      <c r="E1294" s="562" t="s">
        <v>958</v>
      </c>
      <c r="F1294" s="562" t="s">
        <v>959</v>
      </c>
      <c r="G1294" s="562" t="s">
        <v>973</v>
      </c>
      <c r="H1294" s="562" t="s">
        <v>974</v>
      </c>
      <c r="I1294" s="562" t="s">
        <v>975</v>
      </c>
      <c r="J1294" s="562" t="s">
        <v>4998</v>
      </c>
      <c r="K1294" s="562" t="s">
        <v>976</v>
      </c>
      <c r="L1294" s="562" t="s">
        <v>964</v>
      </c>
      <c r="M1294" s="562" t="s">
        <v>970</v>
      </c>
      <c r="N1294" s="562">
        <v>1</v>
      </c>
      <c r="O1294" s="562">
        <v>1</v>
      </c>
      <c r="P1294" s="562">
        <v>1</v>
      </c>
      <c r="Q1294" s="562">
        <v>1</v>
      </c>
      <c r="R1294" s="562">
        <v>1</v>
      </c>
      <c r="S1294" s="562">
        <v>1</v>
      </c>
      <c r="T1294" s="562">
        <v>0</v>
      </c>
      <c r="U1294" s="562">
        <v>0</v>
      </c>
      <c r="V1294" s="562">
        <v>0</v>
      </c>
      <c r="W1294" s="563">
        <v>47500000</v>
      </c>
      <c r="X1294" s="563">
        <v>0</v>
      </c>
      <c r="Y1294" s="563">
        <v>0</v>
      </c>
      <c r="Z1294" s="563">
        <v>0</v>
      </c>
      <c r="AA1294" s="563">
        <v>0</v>
      </c>
      <c r="AB1294" s="563">
        <v>0</v>
      </c>
      <c r="AC1294" s="563">
        <v>0</v>
      </c>
      <c r="AD1294" s="563"/>
      <c r="AE1294" s="563">
        <v>47500000</v>
      </c>
      <c r="AF1294" s="564">
        <v>45733</v>
      </c>
      <c r="AG1294" s="564">
        <v>46098</v>
      </c>
      <c r="AH1294" s="563">
        <v>47500000</v>
      </c>
      <c r="AI1294" s="565">
        <f t="shared" si="41"/>
        <v>4.6575342465753428E-2</v>
      </c>
      <c r="AJ1294" s="565">
        <v>1</v>
      </c>
      <c r="AK1294" s="566">
        <v>4.9000000000000002E-2</v>
      </c>
      <c r="AL1294" s="567">
        <f t="shared" si="42"/>
        <v>4.6575342465753428E-2</v>
      </c>
      <c r="AM1294" s="567">
        <v>1</v>
      </c>
      <c r="AN1294" s="568">
        <v>4.9000000000000002E-2</v>
      </c>
      <c r="AO1294" s="562" t="s">
        <v>977</v>
      </c>
      <c r="AP1294" s="562" t="s">
        <v>978</v>
      </c>
    </row>
    <row r="1295" spans="1:42" s="562" customFormat="1" ht="12" x14ac:dyDescent="0.25">
      <c r="A1295" s="562" t="s">
        <v>3162</v>
      </c>
      <c r="B1295" s="562" t="s">
        <v>3163</v>
      </c>
      <c r="C1295" s="562">
        <v>1</v>
      </c>
      <c r="D1295" s="562" t="s">
        <v>30</v>
      </c>
      <c r="E1295" s="562" t="s">
        <v>958</v>
      </c>
      <c r="F1295" s="562" t="s">
        <v>959</v>
      </c>
      <c r="G1295" s="562" t="s">
        <v>973</v>
      </c>
      <c r="H1295" s="562" t="s">
        <v>974</v>
      </c>
      <c r="I1295" s="562" t="s">
        <v>975</v>
      </c>
      <c r="J1295" s="562" t="s">
        <v>4998</v>
      </c>
      <c r="K1295" s="562" t="s">
        <v>976</v>
      </c>
      <c r="L1295" s="562" t="s">
        <v>964</v>
      </c>
      <c r="M1295" s="562" t="s">
        <v>970</v>
      </c>
      <c r="N1295" s="562">
        <v>1</v>
      </c>
      <c r="O1295" s="562">
        <v>1</v>
      </c>
      <c r="P1295" s="562">
        <v>1</v>
      </c>
      <c r="Q1295" s="562">
        <v>1</v>
      </c>
      <c r="R1295" s="562">
        <v>1</v>
      </c>
      <c r="S1295" s="562">
        <v>1</v>
      </c>
      <c r="T1295" s="562">
        <v>0</v>
      </c>
      <c r="U1295" s="562">
        <v>0</v>
      </c>
      <c r="V1295" s="562">
        <v>0</v>
      </c>
      <c r="W1295" s="563">
        <v>50000000</v>
      </c>
      <c r="X1295" s="563">
        <v>0</v>
      </c>
      <c r="Y1295" s="563">
        <v>0</v>
      </c>
      <c r="Z1295" s="563">
        <v>0</v>
      </c>
      <c r="AA1295" s="563">
        <v>0</v>
      </c>
      <c r="AB1295" s="563">
        <v>0</v>
      </c>
      <c r="AC1295" s="563">
        <v>0</v>
      </c>
      <c r="AD1295" s="563"/>
      <c r="AE1295" s="563">
        <v>50000000</v>
      </c>
      <c r="AF1295" s="564">
        <v>45733</v>
      </c>
      <c r="AG1295" s="564">
        <v>46098</v>
      </c>
      <c r="AH1295" s="563">
        <v>50000000</v>
      </c>
      <c r="AI1295" s="565">
        <f t="shared" si="41"/>
        <v>4.6575342465753428E-2</v>
      </c>
      <c r="AJ1295" s="565">
        <v>1</v>
      </c>
      <c r="AK1295" s="566">
        <v>4.9000000000000002E-2</v>
      </c>
      <c r="AL1295" s="567">
        <f t="shared" si="42"/>
        <v>4.6575342465753428E-2</v>
      </c>
      <c r="AM1295" s="567">
        <v>1</v>
      </c>
      <c r="AN1295" s="568">
        <v>4.9000000000000002E-2</v>
      </c>
      <c r="AO1295" s="562" t="s">
        <v>977</v>
      </c>
      <c r="AP1295" s="562" t="s">
        <v>978</v>
      </c>
    </row>
    <row r="1296" spans="1:42" s="562" customFormat="1" ht="12" x14ac:dyDescent="0.25">
      <c r="A1296" s="562" t="s">
        <v>3164</v>
      </c>
      <c r="B1296" s="562" t="s">
        <v>3165</v>
      </c>
      <c r="C1296" s="562">
        <v>1</v>
      </c>
      <c r="D1296" s="562" t="s">
        <v>30</v>
      </c>
      <c r="E1296" s="562" t="s">
        <v>958</v>
      </c>
      <c r="F1296" s="562" t="s">
        <v>959</v>
      </c>
      <c r="G1296" s="562" t="s">
        <v>973</v>
      </c>
      <c r="H1296" s="562" t="s">
        <v>974</v>
      </c>
      <c r="I1296" s="562" t="s">
        <v>975</v>
      </c>
      <c r="J1296" s="562" t="s">
        <v>4998</v>
      </c>
      <c r="K1296" s="562" t="s">
        <v>976</v>
      </c>
      <c r="L1296" s="562" t="s">
        <v>964</v>
      </c>
      <c r="M1296" s="562" t="s">
        <v>970</v>
      </c>
      <c r="N1296" s="562">
        <v>1</v>
      </c>
      <c r="O1296" s="562">
        <v>1</v>
      </c>
      <c r="P1296" s="562">
        <v>1</v>
      </c>
      <c r="Q1296" s="562">
        <v>1</v>
      </c>
      <c r="R1296" s="562">
        <v>1</v>
      </c>
      <c r="S1296" s="562">
        <v>1</v>
      </c>
      <c r="T1296" s="562">
        <v>0</v>
      </c>
      <c r="U1296" s="562">
        <v>0</v>
      </c>
      <c r="V1296" s="562">
        <v>0</v>
      </c>
      <c r="W1296" s="563">
        <v>6000000</v>
      </c>
      <c r="X1296" s="563">
        <v>0</v>
      </c>
      <c r="Y1296" s="563">
        <v>0</v>
      </c>
      <c r="Z1296" s="563">
        <v>0</v>
      </c>
      <c r="AA1296" s="563">
        <v>0</v>
      </c>
      <c r="AB1296" s="563">
        <v>0</v>
      </c>
      <c r="AC1296" s="563">
        <v>0</v>
      </c>
      <c r="AD1296" s="563"/>
      <c r="AE1296" s="563">
        <v>6000000</v>
      </c>
      <c r="AF1296" s="564">
        <v>45737</v>
      </c>
      <c r="AG1296" s="564">
        <v>46102</v>
      </c>
      <c r="AH1296" s="563">
        <v>6000000</v>
      </c>
      <c r="AI1296" s="565">
        <f t="shared" si="41"/>
        <v>5.7534246575342465E-2</v>
      </c>
      <c r="AJ1296" s="565">
        <v>1</v>
      </c>
      <c r="AK1296" s="566">
        <v>4.9000000000000002E-2</v>
      </c>
      <c r="AL1296" s="567">
        <f t="shared" si="42"/>
        <v>5.7534246575342465E-2</v>
      </c>
      <c r="AM1296" s="567">
        <v>1</v>
      </c>
      <c r="AN1296" s="568">
        <v>4.9000000000000002E-2</v>
      </c>
      <c r="AO1296" s="562" t="s">
        <v>977</v>
      </c>
      <c r="AP1296" s="562" t="s">
        <v>978</v>
      </c>
    </row>
    <row r="1297" spans="1:42" s="562" customFormat="1" ht="12" x14ac:dyDescent="0.25">
      <c r="A1297" s="562" t="s">
        <v>3166</v>
      </c>
      <c r="B1297" s="562" t="s">
        <v>3167</v>
      </c>
      <c r="C1297" s="562">
        <v>1</v>
      </c>
      <c r="D1297" s="562" t="s">
        <v>30</v>
      </c>
      <c r="E1297" s="562" t="s">
        <v>958</v>
      </c>
      <c r="F1297" s="562" t="s">
        <v>959</v>
      </c>
      <c r="G1297" s="562" t="s">
        <v>973</v>
      </c>
      <c r="H1297" s="562" t="s">
        <v>974</v>
      </c>
      <c r="I1297" s="562" t="s">
        <v>975</v>
      </c>
      <c r="J1297" s="562" t="s">
        <v>4998</v>
      </c>
      <c r="K1297" s="562" t="s">
        <v>976</v>
      </c>
      <c r="L1297" s="562" t="s">
        <v>964</v>
      </c>
      <c r="M1297" s="562" t="s">
        <v>970</v>
      </c>
      <c r="N1297" s="562">
        <v>1</v>
      </c>
      <c r="O1297" s="562">
        <v>1</v>
      </c>
      <c r="P1297" s="562">
        <v>1</v>
      </c>
      <c r="Q1297" s="562">
        <v>1</v>
      </c>
      <c r="R1297" s="562">
        <v>1</v>
      </c>
      <c r="S1297" s="562">
        <v>1</v>
      </c>
      <c r="T1297" s="562">
        <v>0</v>
      </c>
      <c r="U1297" s="562">
        <v>0</v>
      </c>
      <c r="V1297" s="562">
        <v>0</v>
      </c>
      <c r="W1297" s="563">
        <v>10000000</v>
      </c>
      <c r="X1297" s="563">
        <v>0</v>
      </c>
      <c r="Y1297" s="563">
        <v>0</v>
      </c>
      <c r="Z1297" s="563">
        <v>0</v>
      </c>
      <c r="AA1297" s="563">
        <v>0</v>
      </c>
      <c r="AB1297" s="563">
        <v>0</v>
      </c>
      <c r="AC1297" s="563">
        <v>0</v>
      </c>
      <c r="AD1297" s="563"/>
      <c r="AE1297" s="563">
        <v>10000000</v>
      </c>
      <c r="AF1297" s="564">
        <v>45737</v>
      </c>
      <c r="AG1297" s="564">
        <v>46102</v>
      </c>
      <c r="AH1297" s="563">
        <v>10000000</v>
      </c>
      <c r="AI1297" s="565">
        <f t="shared" si="41"/>
        <v>5.7534246575342465E-2</v>
      </c>
      <c r="AJ1297" s="565">
        <v>1</v>
      </c>
      <c r="AK1297" s="566">
        <v>4.9000000000000002E-2</v>
      </c>
      <c r="AL1297" s="567">
        <f t="shared" si="42"/>
        <v>5.7534246575342465E-2</v>
      </c>
      <c r="AM1297" s="567">
        <v>1</v>
      </c>
      <c r="AN1297" s="568">
        <v>4.9000000000000002E-2</v>
      </c>
      <c r="AO1297" s="562" t="s">
        <v>977</v>
      </c>
      <c r="AP1297" s="562" t="s">
        <v>978</v>
      </c>
    </row>
    <row r="1298" spans="1:42" s="562" customFormat="1" ht="12" x14ac:dyDescent="0.25">
      <c r="A1298" s="562" t="s">
        <v>3168</v>
      </c>
      <c r="B1298" s="562" t="s">
        <v>3169</v>
      </c>
      <c r="C1298" s="562">
        <v>1</v>
      </c>
      <c r="D1298" s="562" t="s">
        <v>30</v>
      </c>
      <c r="E1298" s="562" t="s">
        <v>958</v>
      </c>
      <c r="F1298" s="562" t="s">
        <v>959</v>
      </c>
      <c r="G1298" s="562" t="s">
        <v>973</v>
      </c>
      <c r="H1298" s="562" t="s">
        <v>974</v>
      </c>
      <c r="I1298" s="562" t="s">
        <v>975</v>
      </c>
      <c r="J1298" s="562" t="s">
        <v>4998</v>
      </c>
      <c r="K1298" s="562" t="s">
        <v>976</v>
      </c>
      <c r="L1298" s="562" t="s">
        <v>964</v>
      </c>
      <c r="M1298" s="562" t="s">
        <v>970</v>
      </c>
      <c r="N1298" s="562">
        <v>1</v>
      </c>
      <c r="O1298" s="562">
        <v>1</v>
      </c>
      <c r="P1298" s="562">
        <v>1</v>
      </c>
      <c r="Q1298" s="562">
        <v>1</v>
      </c>
      <c r="R1298" s="562">
        <v>1</v>
      </c>
      <c r="S1298" s="562">
        <v>1</v>
      </c>
      <c r="T1298" s="562">
        <v>0</v>
      </c>
      <c r="U1298" s="562">
        <v>0</v>
      </c>
      <c r="V1298" s="562">
        <v>0</v>
      </c>
      <c r="W1298" s="563">
        <v>20000000</v>
      </c>
      <c r="X1298" s="563">
        <v>0</v>
      </c>
      <c r="Y1298" s="563">
        <v>0</v>
      </c>
      <c r="Z1298" s="563">
        <v>0</v>
      </c>
      <c r="AA1298" s="563">
        <v>0</v>
      </c>
      <c r="AB1298" s="563">
        <v>0</v>
      </c>
      <c r="AC1298" s="563">
        <v>0</v>
      </c>
      <c r="AD1298" s="563"/>
      <c r="AE1298" s="563">
        <v>20000000</v>
      </c>
      <c r="AF1298" s="564">
        <v>45737</v>
      </c>
      <c r="AG1298" s="564">
        <v>46102</v>
      </c>
      <c r="AH1298" s="563">
        <v>20000000</v>
      </c>
      <c r="AI1298" s="565">
        <f t="shared" si="41"/>
        <v>5.7534246575342465E-2</v>
      </c>
      <c r="AJ1298" s="565">
        <v>1</v>
      </c>
      <c r="AK1298" s="566">
        <v>4.9000000000000002E-2</v>
      </c>
      <c r="AL1298" s="567">
        <f t="shared" si="42"/>
        <v>5.7534246575342465E-2</v>
      </c>
      <c r="AM1298" s="567">
        <v>1</v>
      </c>
      <c r="AN1298" s="568">
        <v>4.9000000000000002E-2</v>
      </c>
      <c r="AO1298" s="562" t="s">
        <v>977</v>
      </c>
      <c r="AP1298" s="562" t="s">
        <v>978</v>
      </c>
    </row>
    <row r="1299" spans="1:42" s="562" customFormat="1" ht="12" x14ac:dyDescent="0.25">
      <c r="A1299" s="562" t="s">
        <v>3170</v>
      </c>
      <c r="B1299" s="562" t="s">
        <v>3171</v>
      </c>
      <c r="C1299" s="562">
        <v>1</v>
      </c>
      <c r="D1299" s="562" t="s">
        <v>30</v>
      </c>
      <c r="E1299" s="562" t="s">
        <v>958</v>
      </c>
      <c r="F1299" s="562" t="s">
        <v>959</v>
      </c>
      <c r="G1299" s="562" t="s">
        <v>973</v>
      </c>
      <c r="H1299" s="562" t="s">
        <v>974</v>
      </c>
      <c r="I1299" s="562" t="s">
        <v>975</v>
      </c>
      <c r="J1299" s="562" t="s">
        <v>4998</v>
      </c>
      <c r="K1299" s="562" t="s">
        <v>976</v>
      </c>
      <c r="L1299" s="562" t="s">
        <v>964</v>
      </c>
      <c r="M1299" s="562" t="s">
        <v>970</v>
      </c>
      <c r="N1299" s="562">
        <v>1</v>
      </c>
      <c r="O1299" s="562">
        <v>1</v>
      </c>
      <c r="P1299" s="562">
        <v>1</v>
      </c>
      <c r="Q1299" s="562">
        <v>1</v>
      </c>
      <c r="R1299" s="562">
        <v>1</v>
      </c>
      <c r="S1299" s="562">
        <v>1</v>
      </c>
      <c r="T1299" s="562">
        <v>0</v>
      </c>
      <c r="U1299" s="562">
        <v>0</v>
      </c>
      <c r="V1299" s="562">
        <v>0</v>
      </c>
      <c r="W1299" s="563">
        <v>50000000</v>
      </c>
      <c r="X1299" s="563">
        <v>0</v>
      </c>
      <c r="Y1299" s="563">
        <v>0</v>
      </c>
      <c r="Z1299" s="563">
        <v>0</v>
      </c>
      <c r="AA1299" s="563">
        <v>0</v>
      </c>
      <c r="AB1299" s="563">
        <v>0</v>
      </c>
      <c r="AC1299" s="563">
        <v>0</v>
      </c>
      <c r="AD1299" s="563"/>
      <c r="AE1299" s="563">
        <v>50000000</v>
      </c>
      <c r="AF1299" s="564">
        <v>45737</v>
      </c>
      <c r="AG1299" s="564">
        <v>46102</v>
      </c>
      <c r="AH1299" s="563">
        <v>50000000</v>
      </c>
      <c r="AI1299" s="565">
        <f t="shared" si="41"/>
        <v>5.7534246575342465E-2</v>
      </c>
      <c r="AJ1299" s="565">
        <v>1</v>
      </c>
      <c r="AK1299" s="566">
        <v>4.9000000000000002E-2</v>
      </c>
      <c r="AL1299" s="567">
        <f t="shared" si="42"/>
        <v>5.7534246575342465E-2</v>
      </c>
      <c r="AM1299" s="567">
        <v>1</v>
      </c>
      <c r="AN1299" s="568">
        <v>4.9000000000000002E-2</v>
      </c>
      <c r="AO1299" s="562" t="s">
        <v>977</v>
      </c>
      <c r="AP1299" s="562" t="s">
        <v>978</v>
      </c>
    </row>
    <row r="1300" spans="1:42" s="562" customFormat="1" ht="12" x14ac:dyDescent="0.25">
      <c r="A1300" s="562" t="s">
        <v>3172</v>
      </c>
      <c r="B1300" s="562" t="s">
        <v>3173</v>
      </c>
      <c r="C1300" s="562">
        <v>1</v>
      </c>
      <c r="D1300" s="562" t="s">
        <v>30</v>
      </c>
      <c r="E1300" s="562" t="s">
        <v>958</v>
      </c>
      <c r="F1300" s="562" t="s">
        <v>959</v>
      </c>
      <c r="G1300" s="562" t="s">
        <v>973</v>
      </c>
      <c r="H1300" s="562" t="s">
        <v>974</v>
      </c>
      <c r="I1300" s="562" t="s">
        <v>975</v>
      </c>
      <c r="J1300" s="562" t="s">
        <v>4998</v>
      </c>
      <c r="K1300" s="562" t="s">
        <v>976</v>
      </c>
      <c r="L1300" s="562" t="s">
        <v>964</v>
      </c>
      <c r="M1300" s="562" t="s">
        <v>970</v>
      </c>
      <c r="N1300" s="562">
        <v>1</v>
      </c>
      <c r="O1300" s="562">
        <v>1</v>
      </c>
      <c r="P1300" s="562">
        <v>1</v>
      </c>
      <c r="Q1300" s="562">
        <v>1</v>
      </c>
      <c r="R1300" s="562">
        <v>1</v>
      </c>
      <c r="S1300" s="562">
        <v>1</v>
      </c>
      <c r="T1300" s="562">
        <v>0</v>
      </c>
      <c r="U1300" s="562">
        <v>0</v>
      </c>
      <c r="V1300" s="562">
        <v>0</v>
      </c>
      <c r="W1300" s="563">
        <v>20000000</v>
      </c>
      <c r="X1300" s="563">
        <v>0</v>
      </c>
      <c r="Y1300" s="563">
        <v>0</v>
      </c>
      <c r="Z1300" s="563">
        <v>0</v>
      </c>
      <c r="AA1300" s="563">
        <v>0</v>
      </c>
      <c r="AB1300" s="563">
        <v>0</v>
      </c>
      <c r="AC1300" s="563">
        <v>0</v>
      </c>
      <c r="AD1300" s="563"/>
      <c r="AE1300" s="563">
        <v>20000000</v>
      </c>
      <c r="AF1300" s="564">
        <v>45737</v>
      </c>
      <c r="AG1300" s="564">
        <v>46102</v>
      </c>
      <c r="AH1300" s="563">
        <v>20000000</v>
      </c>
      <c r="AI1300" s="565">
        <f t="shared" si="41"/>
        <v>5.7534246575342465E-2</v>
      </c>
      <c r="AJ1300" s="565">
        <v>1</v>
      </c>
      <c r="AK1300" s="566">
        <v>4.9000000000000002E-2</v>
      </c>
      <c r="AL1300" s="567">
        <f t="shared" si="42"/>
        <v>5.7534246575342465E-2</v>
      </c>
      <c r="AM1300" s="567">
        <v>1</v>
      </c>
      <c r="AN1300" s="568">
        <v>4.9000000000000002E-2</v>
      </c>
      <c r="AO1300" s="562" t="s">
        <v>977</v>
      </c>
      <c r="AP1300" s="562" t="s">
        <v>978</v>
      </c>
    </row>
    <row r="1301" spans="1:42" s="562" customFormat="1" ht="12" x14ac:dyDescent="0.25">
      <c r="A1301" s="562" t="s">
        <v>3174</v>
      </c>
      <c r="B1301" s="562" t="s">
        <v>3175</v>
      </c>
      <c r="C1301" s="562">
        <v>1</v>
      </c>
      <c r="D1301" s="562" t="s">
        <v>30</v>
      </c>
      <c r="E1301" s="562" t="s">
        <v>958</v>
      </c>
      <c r="F1301" s="562" t="s">
        <v>959</v>
      </c>
      <c r="G1301" s="562" t="s">
        <v>973</v>
      </c>
      <c r="H1301" s="562" t="s">
        <v>974</v>
      </c>
      <c r="I1301" s="562" t="s">
        <v>975</v>
      </c>
      <c r="J1301" s="562" t="s">
        <v>4998</v>
      </c>
      <c r="K1301" s="562" t="s">
        <v>976</v>
      </c>
      <c r="L1301" s="562" t="s">
        <v>964</v>
      </c>
      <c r="M1301" s="562" t="s">
        <v>970</v>
      </c>
      <c r="N1301" s="562">
        <v>1</v>
      </c>
      <c r="O1301" s="562">
        <v>1</v>
      </c>
      <c r="P1301" s="562">
        <v>1</v>
      </c>
      <c r="Q1301" s="562">
        <v>1</v>
      </c>
      <c r="R1301" s="562">
        <v>1</v>
      </c>
      <c r="S1301" s="562">
        <v>1</v>
      </c>
      <c r="T1301" s="562">
        <v>0</v>
      </c>
      <c r="U1301" s="562">
        <v>0</v>
      </c>
      <c r="V1301" s="562">
        <v>0</v>
      </c>
      <c r="W1301" s="563">
        <v>10000000</v>
      </c>
      <c r="X1301" s="563">
        <v>0</v>
      </c>
      <c r="Y1301" s="563">
        <v>0</v>
      </c>
      <c r="Z1301" s="563">
        <v>0</v>
      </c>
      <c r="AA1301" s="563">
        <v>0</v>
      </c>
      <c r="AB1301" s="563">
        <v>0</v>
      </c>
      <c r="AC1301" s="563">
        <v>0</v>
      </c>
      <c r="AD1301" s="563"/>
      <c r="AE1301" s="563">
        <v>10000000</v>
      </c>
      <c r="AF1301" s="564">
        <v>45737</v>
      </c>
      <c r="AG1301" s="564">
        <v>46102</v>
      </c>
      <c r="AH1301" s="563">
        <v>10000000</v>
      </c>
      <c r="AI1301" s="565">
        <f t="shared" si="41"/>
        <v>5.7534246575342465E-2</v>
      </c>
      <c r="AJ1301" s="565">
        <v>1</v>
      </c>
      <c r="AK1301" s="566">
        <v>4.9000000000000002E-2</v>
      </c>
      <c r="AL1301" s="567">
        <f t="shared" si="42"/>
        <v>5.7534246575342465E-2</v>
      </c>
      <c r="AM1301" s="567">
        <v>1</v>
      </c>
      <c r="AN1301" s="568">
        <v>4.9000000000000002E-2</v>
      </c>
      <c r="AO1301" s="562" t="s">
        <v>977</v>
      </c>
      <c r="AP1301" s="562" t="s">
        <v>978</v>
      </c>
    </row>
    <row r="1302" spans="1:42" s="562" customFormat="1" ht="12" x14ac:dyDescent="0.25">
      <c r="A1302" s="562" t="s">
        <v>3176</v>
      </c>
      <c r="B1302" s="562" t="s">
        <v>3177</v>
      </c>
      <c r="C1302" s="562">
        <v>1</v>
      </c>
      <c r="D1302" s="562" t="s">
        <v>30</v>
      </c>
      <c r="E1302" s="562" t="s">
        <v>958</v>
      </c>
      <c r="F1302" s="562" t="s">
        <v>959</v>
      </c>
      <c r="G1302" s="562" t="s">
        <v>973</v>
      </c>
      <c r="H1302" s="562" t="s">
        <v>974</v>
      </c>
      <c r="I1302" s="562" t="s">
        <v>975</v>
      </c>
      <c r="J1302" s="562" t="s">
        <v>4998</v>
      </c>
      <c r="K1302" s="562" t="s">
        <v>976</v>
      </c>
      <c r="L1302" s="562" t="s">
        <v>964</v>
      </c>
      <c r="M1302" s="562" t="s">
        <v>970</v>
      </c>
      <c r="N1302" s="562">
        <v>1</v>
      </c>
      <c r="O1302" s="562">
        <v>1</v>
      </c>
      <c r="P1302" s="562">
        <v>1</v>
      </c>
      <c r="Q1302" s="562">
        <v>1</v>
      </c>
      <c r="R1302" s="562">
        <v>1</v>
      </c>
      <c r="S1302" s="562">
        <v>1</v>
      </c>
      <c r="T1302" s="562">
        <v>0</v>
      </c>
      <c r="U1302" s="562">
        <v>0</v>
      </c>
      <c r="V1302" s="562">
        <v>0</v>
      </c>
      <c r="W1302" s="563">
        <v>27500000</v>
      </c>
      <c r="X1302" s="563">
        <v>0</v>
      </c>
      <c r="Y1302" s="563">
        <v>0</v>
      </c>
      <c r="Z1302" s="563">
        <v>0</v>
      </c>
      <c r="AA1302" s="563">
        <v>0</v>
      </c>
      <c r="AB1302" s="563">
        <v>0</v>
      </c>
      <c r="AC1302" s="563">
        <v>0</v>
      </c>
      <c r="AD1302" s="563"/>
      <c r="AE1302" s="563">
        <v>27500000</v>
      </c>
      <c r="AF1302" s="564">
        <v>45737</v>
      </c>
      <c r="AG1302" s="564">
        <v>46102</v>
      </c>
      <c r="AH1302" s="563">
        <v>27500000</v>
      </c>
      <c r="AI1302" s="565">
        <f t="shared" si="41"/>
        <v>5.7534246575342465E-2</v>
      </c>
      <c r="AJ1302" s="565">
        <v>1</v>
      </c>
      <c r="AK1302" s="566">
        <v>7.0000000000000007E-2</v>
      </c>
      <c r="AL1302" s="567">
        <f t="shared" si="42"/>
        <v>5.7534246575342465E-2</v>
      </c>
      <c r="AM1302" s="567">
        <v>1</v>
      </c>
      <c r="AN1302" s="568">
        <v>7.0000000000000007E-2</v>
      </c>
      <c r="AO1302" s="562" t="s">
        <v>977</v>
      </c>
      <c r="AP1302" s="562" t="s">
        <v>978</v>
      </c>
    </row>
    <row r="1303" spans="1:42" s="562" customFormat="1" ht="12" x14ac:dyDescent="0.25">
      <c r="A1303" s="562" t="s">
        <v>3178</v>
      </c>
      <c r="B1303" s="562" t="s">
        <v>3179</v>
      </c>
      <c r="C1303" s="562">
        <v>1</v>
      </c>
      <c r="D1303" s="562" t="s">
        <v>30</v>
      </c>
      <c r="E1303" s="562" t="s">
        <v>958</v>
      </c>
      <c r="F1303" s="562" t="s">
        <v>959</v>
      </c>
      <c r="G1303" s="562" t="s">
        <v>1659</v>
      </c>
      <c r="H1303" s="562" t="s">
        <v>1660</v>
      </c>
      <c r="I1303" s="562" t="s">
        <v>1661</v>
      </c>
      <c r="J1303" s="562" t="s">
        <v>1662</v>
      </c>
      <c r="K1303" s="562" t="s">
        <v>1663</v>
      </c>
      <c r="L1303" s="562" t="s">
        <v>964</v>
      </c>
      <c r="M1303" s="562" t="s">
        <v>970</v>
      </c>
      <c r="N1303" s="562">
        <v>1</v>
      </c>
      <c r="O1303" s="562">
        <v>1</v>
      </c>
      <c r="P1303" s="562">
        <v>1</v>
      </c>
      <c r="Q1303" s="562">
        <v>0</v>
      </c>
      <c r="R1303" s="562">
        <v>0</v>
      </c>
      <c r="S1303" s="562">
        <v>1</v>
      </c>
      <c r="T1303" s="562">
        <v>1</v>
      </c>
      <c r="U1303" s="562">
        <v>1</v>
      </c>
      <c r="V1303" s="562">
        <v>0</v>
      </c>
      <c r="W1303" s="563">
        <v>50000000</v>
      </c>
      <c r="X1303" s="563">
        <v>0</v>
      </c>
      <c r="Y1303" s="563">
        <v>0</v>
      </c>
      <c r="Z1303" s="563">
        <v>0</v>
      </c>
      <c r="AA1303" s="563">
        <v>0</v>
      </c>
      <c r="AB1303" s="563">
        <v>0</v>
      </c>
      <c r="AC1303" s="563">
        <v>0</v>
      </c>
      <c r="AD1303" s="563"/>
      <c r="AE1303" s="563">
        <v>50000000</v>
      </c>
      <c r="AF1303" s="564">
        <v>45740</v>
      </c>
      <c r="AG1303" s="564">
        <v>47566</v>
      </c>
      <c r="AH1303" s="563">
        <v>50000000</v>
      </c>
      <c r="AI1303" s="565">
        <f t="shared" si="41"/>
        <v>4.0684931506849313</v>
      </c>
      <c r="AJ1303" s="565">
        <v>5.0027397260274</v>
      </c>
      <c r="AK1303" s="566">
        <v>9.2499999999999999E-2</v>
      </c>
      <c r="AL1303" s="567">
        <f t="shared" si="42"/>
        <v>4.0684931506849313</v>
      </c>
      <c r="AM1303" s="567">
        <v>5.0027397260274</v>
      </c>
      <c r="AN1303" s="568">
        <v>9.2499999999999999E-2</v>
      </c>
      <c r="AO1303" s="562" t="s">
        <v>977</v>
      </c>
      <c r="AP1303" s="562" t="s">
        <v>978</v>
      </c>
    </row>
    <row r="1304" spans="1:42" s="562" customFormat="1" ht="12" x14ac:dyDescent="0.25">
      <c r="A1304" s="562" t="s">
        <v>3180</v>
      </c>
      <c r="B1304" s="562" t="s">
        <v>3181</v>
      </c>
      <c r="C1304" s="562">
        <v>1</v>
      </c>
      <c r="D1304" s="562" t="s">
        <v>30</v>
      </c>
      <c r="E1304" s="562" t="s">
        <v>958</v>
      </c>
      <c r="F1304" s="562" t="s">
        <v>959</v>
      </c>
      <c r="G1304" s="562" t="s">
        <v>973</v>
      </c>
      <c r="H1304" s="562" t="s">
        <v>974</v>
      </c>
      <c r="I1304" s="562" t="s">
        <v>975</v>
      </c>
      <c r="J1304" s="562" t="s">
        <v>4998</v>
      </c>
      <c r="K1304" s="562" t="s">
        <v>976</v>
      </c>
      <c r="L1304" s="562" t="s">
        <v>964</v>
      </c>
      <c r="M1304" s="562" t="s">
        <v>970</v>
      </c>
      <c r="N1304" s="562">
        <v>1</v>
      </c>
      <c r="O1304" s="562">
        <v>1</v>
      </c>
      <c r="P1304" s="562">
        <v>1</v>
      </c>
      <c r="Q1304" s="562">
        <v>1</v>
      </c>
      <c r="R1304" s="562">
        <v>1</v>
      </c>
      <c r="S1304" s="562">
        <v>1</v>
      </c>
      <c r="T1304" s="562">
        <v>0</v>
      </c>
      <c r="U1304" s="562">
        <v>0</v>
      </c>
      <c r="V1304" s="562">
        <v>0</v>
      </c>
      <c r="W1304" s="563">
        <v>2000000</v>
      </c>
      <c r="X1304" s="563">
        <v>0</v>
      </c>
      <c r="Y1304" s="563">
        <v>0</v>
      </c>
      <c r="Z1304" s="563">
        <v>0</v>
      </c>
      <c r="AA1304" s="563">
        <v>0</v>
      </c>
      <c r="AB1304" s="563">
        <v>0</v>
      </c>
      <c r="AC1304" s="563">
        <v>0</v>
      </c>
      <c r="AD1304" s="563"/>
      <c r="AE1304" s="563">
        <v>2000000</v>
      </c>
      <c r="AF1304" s="564">
        <v>45684</v>
      </c>
      <c r="AG1304" s="564">
        <v>46769</v>
      </c>
      <c r="AH1304" s="563">
        <v>2000000</v>
      </c>
      <c r="AI1304" s="565">
        <f t="shared" si="41"/>
        <v>1.8849315068493151</v>
      </c>
      <c r="AJ1304" s="565">
        <v>2.97260273972603</v>
      </c>
      <c r="AK1304" s="566">
        <v>8.7499999999999994E-2</v>
      </c>
      <c r="AL1304" s="567">
        <f t="shared" si="42"/>
        <v>1.8849315068493151</v>
      </c>
      <c r="AM1304" s="567">
        <v>2.97260273972603</v>
      </c>
      <c r="AN1304" s="568">
        <v>8.7499999999999994E-2</v>
      </c>
      <c r="AO1304" s="562" t="s">
        <v>977</v>
      </c>
      <c r="AP1304" s="562" t="s">
        <v>978</v>
      </c>
    </row>
    <row r="1305" spans="1:42" s="562" customFormat="1" ht="12" x14ac:dyDescent="0.25">
      <c r="A1305" s="562" t="s">
        <v>3182</v>
      </c>
      <c r="B1305" s="562" t="s">
        <v>3183</v>
      </c>
      <c r="C1305" s="562">
        <v>1</v>
      </c>
      <c r="D1305" s="562" t="s">
        <v>30</v>
      </c>
      <c r="E1305" s="562" t="s">
        <v>958</v>
      </c>
      <c r="F1305" s="562" t="s">
        <v>959</v>
      </c>
      <c r="G1305" s="562" t="s">
        <v>973</v>
      </c>
      <c r="H1305" s="562" t="s">
        <v>974</v>
      </c>
      <c r="I1305" s="562" t="s">
        <v>975</v>
      </c>
      <c r="J1305" s="562" t="s">
        <v>4998</v>
      </c>
      <c r="K1305" s="562" t="s">
        <v>976</v>
      </c>
      <c r="L1305" s="562" t="s">
        <v>964</v>
      </c>
      <c r="M1305" s="562" t="s">
        <v>970</v>
      </c>
      <c r="N1305" s="562">
        <v>1</v>
      </c>
      <c r="O1305" s="562">
        <v>1</v>
      </c>
      <c r="P1305" s="562">
        <v>1</v>
      </c>
      <c r="Q1305" s="562">
        <v>1</v>
      </c>
      <c r="R1305" s="562">
        <v>1</v>
      </c>
      <c r="S1305" s="562">
        <v>1</v>
      </c>
      <c r="T1305" s="562">
        <v>0</v>
      </c>
      <c r="U1305" s="562">
        <v>0</v>
      </c>
      <c r="V1305" s="562">
        <v>0</v>
      </c>
      <c r="W1305" s="563">
        <v>2000000</v>
      </c>
      <c r="X1305" s="563">
        <v>0</v>
      </c>
      <c r="Y1305" s="563">
        <v>0</v>
      </c>
      <c r="Z1305" s="563">
        <v>0</v>
      </c>
      <c r="AA1305" s="563">
        <v>0</v>
      </c>
      <c r="AB1305" s="563">
        <v>0</v>
      </c>
      <c r="AC1305" s="563">
        <v>0</v>
      </c>
      <c r="AD1305" s="563"/>
      <c r="AE1305" s="563">
        <v>2000000</v>
      </c>
      <c r="AF1305" s="564">
        <v>45638</v>
      </c>
      <c r="AG1305" s="564">
        <v>46733</v>
      </c>
      <c r="AH1305" s="563">
        <v>2000000</v>
      </c>
      <c r="AI1305" s="565">
        <f t="shared" si="41"/>
        <v>1.7863013698630137</v>
      </c>
      <c r="AJ1305" s="565">
        <v>3</v>
      </c>
      <c r="AK1305" s="566">
        <v>8.7499999999999994E-2</v>
      </c>
      <c r="AL1305" s="567">
        <f t="shared" si="42"/>
        <v>1.7863013698630137</v>
      </c>
      <c r="AM1305" s="567">
        <v>3</v>
      </c>
      <c r="AN1305" s="568">
        <v>8.7499999999999994E-2</v>
      </c>
      <c r="AO1305" s="562" t="s">
        <v>977</v>
      </c>
      <c r="AP1305" s="562" t="s">
        <v>978</v>
      </c>
    </row>
    <row r="1306" spans="1:42" s="562" customFormat="1" ht="12" x14ac:dyDescent="0.25">
      <c r="A1306" s="562" t="s">
        <v>3184</v>
      </c>
      <c r="B1306" s="562" t="s">
        <v>3185</v>
      </c>
      <c r="C1306" s="562">
        <v>1</v>
      </c>
      <c r="D1306" s="562" t="s">
        <v>30</v>
      </c>
      <c r="E1306" s="562" t="s">
        <v>958</v>
      </c>
      <c r="F1306" s="562" t="s">
        <v>959</v>
      </c>
      <c r="G1306" s="562" t="s">
        <v>156</v>
      </c>
      <c r="H1306" s="562" t="s">
        <v>1660</v>
      </c>
      <c r="I1306" s="562" t="s">
        <v>962</v>
      </c>
      <c r="J1306" s="562" t="s">
        <v>1662</v>
      </c>
      <c r="K1306" s="562" t="s">
        <v>156</v>
      </c>
      <c r="L1306" s="562" t="s">
        <v>964</v>
      </c>
      <c r="M1306" s="562" t="s">
        <v>970</v>
      </c>
      <c r="N1306" s="562">
        <v>1</v>
      </c>
      <c r="O1306" s="562">
        <v>1</v>
      </c>
      <c r="P1306" s="562">
        <v>1</v>
      </c>
      <c r="Q1306" s="562">
        <v>0</v>
      </c>
      <c r="R1306" s="562">
        <v>1</v>
      </c>
      <c r="S1306" s="562">
        <v>1</v>
      </c>
      <c r="T1306" s="562">
        <v>1</v>
      </c>
      <c r="U1306" s="562">
        <v>0</v>
      </c>
      <c r="V1306" s="562">
        <v>0</v>
      </c>
      <c r="W1306" s="563">
        <v>15000000</v>
      </c>
      <c r="X1306" s="563">
        <v>0</v>
      </c>
      <c r="Y1306" s="563">
        <v>0</v>
      </c>
      <c r="Z1306" s="563">
        <v>0</v>
      </c>
      <c r="AA1306" s="563">
        <v>0</v>
      </c>
      <c r="AB1306" s="563">
        <v>0</v>
      </c>
      <c r="AC1306" s="563">
        <v>0</v>
      </c>
      <c r="AD1306" s="563"/>
      <c r="AE1306" s="563">
        <v>15000000</v>
      </c>
      <c r="AF1306" s="564">
        <v>45733</v>
      </c>
      <c r="AG1306" s="564">
        <v>46098</v>
      </c>
      <c r="AH1306" s="563">
        <v>15000000</v>
      </c>
      <c r="AI1306" s="565">
        <f t="shared" si="41"/>
        <v>4.6575342465753428E-2</v>
      </c>
      <c r="AJ1306" s="565">
        <v>1</v>
      </c>
      <c r="AK1306" s="566">
        <v>4.9000000000000002E-2</v>
      </c>
      <c r="AL1306" s="567">
        <f t="shared" si="42"/>
        <v>4.6575342465753428E-2</v>
      </c>
      <c r="AM1306" s="567">
        <v>1</v>
      </c>
      <c r="AN1306" s="568">
        <v>4.9000000000000002E-2</v>
      </c>
      <c r="AO1306" s="562" t="s">
        <v>977</v>
      </c>
      <c r="AP1306" s="562" t="s">
        <v>978</v>
      </c>
    </row>
    <row r="1307" spans="1:42" s="562" customFormat="1" ht="12" x14ac:dyDescent="0.25">
      <c r="A1307" s="562" t="s">
        <v>3186</v>
      </c>
      <c r="B1307" s="562" t="s">
        <v>3187</v>
      </c>
      <c r="C1307" s="562">
        <v>1</v>
      </c>
      <c r="D1307" s="562" t="s">
        <v>30</v>
      </c>
      <c r="E1307" s="562" t="s">
        <v>958</v>
      </c>
      <c r="F1307" s="562" t="s">
        <v>959</v>
      </c>
      <c r="G1307" s="562" t="s">
        <v>973</v>
      </c>
      <c r="H1307" s="562" t="s">
        <v>974</v>
      </c>
      <c r="I1307" s="562" t="s">
        <v>975</v>
      </c>
      <c r="J1307" s="562" t="s">
        <v>4998</v>
      </c>
      <c r="K1307" s="562" t="s">
        <v>976</v>
      </c>
      <c r="L1307" s="562" t="s">
        <v>964</v>
      </c>
      <c r="M1307" s="562" t="s">
        <v>970</v>
      </c>
      <c r="N1307" s="562">
        <v>1</v>
      </c>
      <c r="O1307" s="562">
        <v>1</v>
      </c>
      <c r="P1307" s="562">
        <v>1</v>
      </c>
      <c r="Q1307" s="562">
        <v>1</v>
      </c>
      <c r="R1307" s="562">
        <v>1</v>
      </c>
      <c r="S1307" s="562">
        <v>1</v>
      </c>
      <c r="T1307" s="562">
        <v>0</v>
      </c>
      <c r="U1307" s="562">
        <v>0</v>
      </c>
      <c r="V1307" s="562">
        <v>0</v>
      </c>
      <c r="W1307" s="563">
        <v>1190000</v>
      </c>
      <c r="X1307" s="563">
        <v>0</v>
      </c>
      <c r="Y1307" s="563">
        <v>0</v>
      </c>
      <c r="Z1307" s="563">
        <v>0</v>
      </c>
      <c r="AA1307" s="563">
        <v>0</v>
      </c>
      <c r="AB1307" s="563">
        <v>0</v>
      </c>
      <c r="AC1307" s="563">
        <v>0</v>
      </c>
      <c r="AD1307" s="563"/>
      <c r="AE1307" s="563">
        <v>1190000</v>
      </c>
      <c r="AF1307" s="564">
        <v>45737</v>
      </c>
      <c r="AG1307" s="564">
        <v>46102</v>
      </c>
      <c r="AH1307" s="563">
        <v>1190000</v>
      </c>
      <c r="AI1307" s="565">
        <f t="shared" si="41"/>
        <v>5.7534246575342465E-2</v>
      </c>
      <c r="AJ1307" s="565">
        <v>1</v>
      </c>
      <c r="AK1307" s="566">
        <v>4.9000000000000002E-2</v>
      </c>
      <c r="AL1307" s="567">
        <f t="shared" si="42"/>
        <v>5.7534246575342465E-2</v>
      </c>
      <c r="AM1307" s="567">
        <v>1</v>
      </c>
      <c r="AN1307" s="568">
        <v>4.9000000000000002E-2</v>
      </c>
      <c r="AO1307" s="562" t="s">
        <v>977</v>
      </c>
      <c r="AP1307" s="562" t="s">
        <v>978</v>
      </c>
    </row>
    <row r="1308" spans="1:42" s="562" customFormat="1" ht="12" x14ac:dyDescent="0.25">
      <c r="A1308" s="562" t="s">
        <v>3188</v>
      </c>
      <c r="B1308" s="562" t="s">
        <v>3189</v>
      </c>
      <c r="C1308" s="562">
        <v>1</v>
      </c>
      <c r="D1308" s="562" t="s">
        <v>30</v>
      </c>
      <c r="E1308" s="562" t="s">
        <v>958</v>
      </c>
      <c r="F1308" s="562" t="s">
        <v>959</v>
      </c>
      <c r="G1308" s="562" t="s">
        <v>156</v>
      </c>
      <c r="H1308" s="562" t="s">
        <v>1660</v>
      </c>
      <c r="I1308" s="562" t="s">
        <v>962</v>
      </c>
      <c r="J1308" s="562" t="s">
        <v>1662</v>
      </c>
      <c r="K1308" s="562" t="s">
        <v>156</v>
      </c>
      <c r="L1308" s="562" t="s">
        <v>964</v>
      </c>
      <c r="M1308" s="562" t="s">
        <v>970</v>
      </c>
      <c r="N1308" s="562">
        <v>1</v>
      </c>
      <c r="O1308" s="562">
        <v>1</v>
      </c>
      <c r="P1308" s="562">
        <v>1</v>
      </c>
      <c r="Q1308" s="562">
        <v>0</v>
      </c>
      <c r="R1308" s="562">
        <v>1</v>
      </c>
      <c r="S1308" s="562">
        <v>1</v>
      </c>
      <c r="T1308" s="562">
        <v>1</v>
      </c>
      <c r="U1308" s="562">
        <v>0</v>
      </c>
      <c r="V1308" s="562">
        <v>0</v>
      </c>
      <c r="W1308" s="563">
        <v>20000000</v>
      </c>
      <c r="X1308" s="563">
        <v>0</v>
      </c>
      <c r="Y1308" s="563">
        <v>0</v>
      </c>
      <c r="Z1308" s="563">
        <v>0</v>
      </c>
      <c r="AA1308" s="563">
        <v>0</v>
      </c>
      <c r="AB1308" s="563">
        <v>0</v>
      </c>
      <c r="AC1308" s="563">
        <v>0</v>
      </c>
      <c r="AD1308" s="563"/>
      <c r="AE1308" s="563">
        <v>20000000</v>
      </c>
      <c r="AF1308" s="564">
        <v>45733</v>
      </c>
      <c r="AG1308" s="564">
        <v>46098</v>
      </c>
      <c r="AH1308" s="563">
        <v>20000000</v>
      </c>
      <c r="AI1308" s="565">
        <f t="shared" si="41"/>
        <v>4.6575342465753428E-2</v>
      </c>
      <c r="AJ1308" s="565">
        <v>1</v>
      </c>
      <c r="AK1308" s="566">
        <v>4.9000000000000002E-2</v>
      </c>
      <c r="AL1308" s="567">
        <f t="shared" si="42"/>
        <v>4.6575342465753428E-2</v>
      </c>
      <c r="AM1308" s="567">
        <v>1</v>
      </c>
      <c r="AN1308" s="568">
        <v>4.9000000000000002E-2</v>
      </c>
      <c r="AO1308" s="562" t="s">
        <v>977</v>
      </c>
      <c r="AP1308" s="562" t="s">
        <v>978</v>
      </c>
    </row>
    <row r="1309" spans="1:42" s="562" customFormat="1" ht="12" x14ac:dyDescent="0.25">
      <c r="A1309" s="562" t="s">
        <v>3190</v>
      </c>
      <c r="B1309" s="562" t="s">
        <v>3191</v>
      </c>
      <c r="C1309" s="562">
        <v>1</v>
      </c>
      <c r="D1309" s="562" t="s">
        <v>30</v>
      </c>
      <c r="E1309" s="562" t="s">
        <v>958</v>
      </c>
      <c r="F1309" s="562" t="s">
        <v>959</v>
      </c>
      <c r="G1309" s="562" t="s">
        <v>973</v>
      </c>
      <c r="H1309" s="562" t="s">
        <v>974</v>
      </c>
      <c r="I1309" s="562" t="s">
        <v>975</v>
      </c>
      <c r="J1309" s="562" t="s">
        <v>4998</v>
      </c>
      <c r="K1309" s="562" t="s">
        <v>976</v>
      </c>
      <c r="L1309" s="562" t="s">
        <v>964</v>
      </c>
      <c r="M1309" s="562" t="s">
        <v>970</v>
      </c>
      <c r="N1309" s="562">
        <v>1</v>
      </c>
      <c r="O1309" s="562">
        <v>1</v>
      </c>
      <c r="P1309" s="562">
        <v>1</v>
      </c>
      <c r="Q1309" s="562">
        <v>1</v>
      </c>
      <c r="R1309" s="562">
        <v>1</v>
      </c>
      <c r="S1309" s="562">
        <v>1</v>
      </c>
      <c r="T1309" s="562">
        <v>0</v>
      </c>
      <c r="U1309" s="562">
        <v>0</v>
      </c>
      <c r="V1309" s="562">
        <v>0</v>
      </c>
      <c r="W1309" s="563">
        <v>1000000</v>
      </c>
      <c r="X1309" s="563">
        <v>0</v>
      </c>
      <c r="Y1309" s="563">
        <v>0</v>
      </c>
      <c r="Z1309" s="563">
        <v>0</v>
      </c>
      <c r="AA1309" s="563">
        <v>0</v>
      </c>
      <c r="AB1309" s="563">
        <v>0</v>
      </c>
      <c r="AC1309" s="563">
        <v>0</v>
      </c>
      <c r="AD1309" s="563"/>
      <c r="AE1309" s="563">
        <v>1000000</v>
      </c>
      <c r="AF1309" s="564">
        <v>45747</v>
      </c>
      <c r="AG1309" s="564">
        <v>48304</v>
      </c>
      <c r="AH1309" s="563">
        <v>1000000</v>
      </c>
      <c r="AI1309" s="565">
        <f t="shared" si="41"/>
        <v>6.0904109589041093</v>
      </c>
      <c r="AJ1309" s="565">
        <v>7.0054794520547903</v>
      </c>
      <c r="AK1309" s="566">
        <v>9.5000000000000001E-2</v>
      </c>
      <c r="AL1309" s="567">
        <f t="shared" si="42"/>
        <v>6.0904109589041093</v>
      </c>
      <c r="AM1309" s="567">
        <v>7.0054794520547903</v>
      </c>
      <c r="AN1309" s="568">
        <v>9.5000000000000001E-2</v>
      </c>
      <c r="AO1309" s="562" t="s">
        <v>977</v>
      </c>
      <c r="AP1309" s="562" t="s">
        <v>978</v>
      </c>
    </row>
    <row r="1310" spans="1:42" s="562" customFormat="1" ht="12" x14ac:dyDescent="0.25">
      <c r="A1310" s="562" t="s">
        <v>3192</v>
      </c>
      <c r="B1310" s="562" t="s">
        <v>3193</v>
      </c>
      <c r="C1310" s="562">
        <v>1</v>
      </c>
      <c r="D1310" s="562" t="s">
        <v>30</v>
      </c>
      <c r="E1310" s="562" t="s">
        <v>958</v>
      </c>
      <c r="F1310" s="562" t="s">
        <v>959</v>
      </c>
      <c r="G1310" s="562" t="s">
        <v>973</v>
      </c>
      <c r="H1310" s="562" t="s">
        <v>974</v>
      </c>
      <c r="I1310" s="562" t="s">
        <v>975</v>
      </c>
      <c r="J1310" s="562" t="s">
        <v>4998</v>
      </c>
      <c r="K1310" s="562" t="s">
        <v>976</v>
      </c>
      <c r="L1310" s="562" t="s">
        <v>964</v>
      </c>
      <c r="M1310" s="562" t="s">
        <v>970</v>
      </c>
      <c r="N1310" s="562">
        <v>1</v>
      </c>
      <c r="O1310" s="562">
        <v>1</v>
      </c>
      <c r="P1310" s="562">
        <v>1</v>
      </c>
      <c r="Q1310" s="562">
        <v>1</v>
      </c>
      <c r="R1310" s="562">
        <v>1</v>
      </c>
      <c r="S1310" s="562">
        <v>1</v>
      </c>
      <c r="T1310" s="562">
        <v>0</v>
      </c>
      <c r="U1310" s="562">
        <v>0</v>
      </c>
      <c r="V1310" s="562">
        <v>0</v>
      </c>
      <c r="W1310" s="563">
        <v>1200000</v>
      </c>
      <c r="X1310" s="563">
        <v>0</v>
      </c>
      <c r="Y1310" s="563">
        <v>0</v>
      </c>
      <c r="Z1310" s="563">
        <v>0</v>
      </c>
      <c r="AA1310" s="563">
        <v>0</v>
      </c>
      <c r="AB1310" s="563">
        <v>0</v>
      </c>
      <c r="AC1310" s="563">
        <v>0</v>
      </c>
      <c r="AD1310" s="563"/>
      <c r="AE1310" s="563">
        <v>1200000</v>
      </c>
      <c r="AF1310" s="564">
        <v>45737</v>
      </c>
      <c r="AG1310" s="564">
        <v>46102</v>
      </c>
      <c r="AH1310" s="563">
        <v>1200000</v>
      </c>
      <c r="AI1310" s="565">
        <f t="shared" si="41"/>
        <v>5.7534246575342465E-2</v>
      </c>
      <c r="AJ1310" s="565">
        <v>1</v>
      </c>
      <c r="AK1310" s="566">
        <v>4.9000000000000002E-2</v>
      </c>
      <c r="AL1310" s="567">
        <f t="shared" si="42"/>
        <v>5.7534246575342465E-2</v>
      </c>
      <c r="AM1310" s="567">
        <v>1</v>
      </c>
      <c r="AN1310" s="568">
        <v>4.9000000000000002E-2</v>
      </c>
      <c r="AO1310" s="562" t="s">
        <v>977</v>
      </c>
      <c r="AP1310" s="562" t="s">
        <v>978</v>
      </c>
    </row>
    <row r="1311" spans="1:42" s="562" customFormat="1" ht="12" x14ac:dyDescent="0.25">
      <c r="A1311" s="562" t="s">
        <v>3194</v>
      </c>
      <c r="B1311" s="562" t="s">
        <v>3195</v>
      </c>
      <c r="C1311" s="562">
        <v>1</v>
      </c>
      <c r="D1311" s="562" t="s">
        <v>30</v>
      </c>
      <c r="E1311" s="562" t="s">
        <v>958</v>
      </c>
      <c r="F1311" s="562" t="s">
        <v>959</v>
      </c>
      <c r="G1311" s="562" t="s">
        <v>1759</v>
      </c>
      <c r="H1311" s="562" t="s">
        <v>1660</v>
      </c>
      <c r="I1311" s="562" t="s">
        <v>1661</v>
      </c>
      <c r="J1311" s="562" t="s">
        <v>1662</v>
      </c>
      <c r="K1311" s="562" t="s">
        <v>1759</v>
      </c>
      <c r="L1311" s="562" t="s">
        <v>964</v>
      </c>
      <c r="M1311" s="562" t="s">
        <v>970</v>
      </c>
      <c r="N1311" s="562">
        <v>1</v>
      </c>
      <c r="O1311" s="562">
        <v>1</v>
      </c>
      <c r="P1311" s="562">
        <v>1</v>
      </c>
      <c r="Q1311" s="562">
        <v>0</v>
      </c>
      <c r="R1311" s="562">
        <v>0</v>
      </c>
      <c r="S1311" s="562">
        <v>1</v>
      </c>
      <c r="T1311" s="562">
        <v>1</v>
      </c>
      <c r="U1311" s="562">
        <v>1</v>
      </c>
      <c r="V1311" s="562">
        <v>0</v>
      </c>
      <c r="W1311" s="563">
        <v>70634296.230000004</v>
      </c>
      <c r="X1311" s="563">
        <v>0</v>
      </c>
      <c r="Y1311" s="563">
        <v>0</v>
      </c>
      <c r="Z1311" s="563">
        <v>0</v>
      </c>
      <c r="AA1311" s="563">
        <v>0</v>
      </c>
      <c r="AB1311" s="563">
        <v>0</v>
      </c>
      <c r="AC1311" s="563">
        <v>0</v>
      </c>
      <c r="AD1311" s="563"/>
      <c r="AE1311" s="563">
        <v>70634296.230000004</v>
      </c>
      <c r="AF1311" s="564">
        <v>45749</v>
      </c>
      <c r="AG1311" s="564">
        <v>47575</v>
      </c>
      <c r="AH1311" s="563">
        <v>70634296.230000004</v>
      </c>
      <c r="AI1311" s="565">
        <f t="shared" si="41"/>
        <v>4.0931506849315067</v>
      </c>
      <c r="AJ1311" s="565">
        <v>5.0027397260274</v>
      </c>
      <c r="AK1311" s="566">
        <v>9.2499999999999999E-2</v>
      </c>
      <c r="AL1311" s="567">
        <f t="shared" si="42"/>
        <v>4.0931506849315067</v>
      </c>
      <c r="AM1311" s="567">
        <v>5.0027397260274</v>
      </c>
      <c r="AN1311" s="568">
        <v>9.2499999999999999E-2</v>
      </c>
      <c r="AO1311" s="562" t="s">
        <v>977</v>
      </c>
      <c r="AP1311" s="562" t="s">
        <v>978</v>
      </c>
    </row>
    <row r="1312" spans="1:42" s="562" customFormat="1" ht="12" x14ac:dyDescent="0.25">
      <c r="A1312" s="562" t="s">
        <v>3196</v>
      </c>
      <c r="B1312" s="562" t="s">
        <v>3197</v>
      </c>
      <c r="C1312" s="562">
        <v>1</v>
      </c>
      <c r="D1312" s="562" t="s">
        <v>30</v>
      </c>
      <c r="E1312" s="562" t="s">
        <v>958</v>
      </c>
      <c r="F1312" s="562" t="s">
        <v>959</v>
      </c>
      <c r="G1312" s="562" t="s">
        <v>973</v>
      </c>
      <c r="H1312" s="562" t="s">
        <v>974</v>
      </c>
      <c r="I1312" s="562" t="s">
        <v>975</v>
      </c>
      <c r="J1312" s="562" t="s">
        <v>4998</v>
      </c>
      <c r="K1312" s="562" t="s">
        <v>976</v>
      </c>
      <c r="L1312" s="562" t="s">
        <v>964</v>
      </c>
      <c r="M1312" s="562" t="s">
        <v>970</v>
      </c>
      <c r="N1312" s="562">
        <v>1</v>
      </c>
      <c r="O1312" s="562">
        <v>1</v>
      </c>
      <c r="P1312" s="562">
        <v>1</v>
      </c>
      <c r="Q1312" s="562">
        <v>1</v>
      </c>
      <c r="R1312" s="562">
        <v>1</v>
      </c>
      <c r="S1312" s="562">
        <v>1</v>
      </c>
      <c r="T1312" s="562">
        <v>0</v>
      </c>
      <c r="U1312" s="562">
        <v>0</v>
      </c>
      <c r="V1312" s="562">
        <v>0</v>
      </c>
      <c r="W1312" s="563">
        <v>1400000</v>
      </c>
      <c r="X1312" s="563">
        <v>0</v>
      </c>
      <c r="Y1312" s="563">
        <v>0</v>
      </c>
      <c r="Z1312" s="563">
        <v>0</v>
      </c>
      <c r="AA1312" s="563">
        <v>0</v>
      </c>
      <c r="AB1312" s="563">
        <v>0</v>
      </c>
      <c r="AC1312" s="563">
        <v>0</v>
      </c>
      <c r="AD1312" s="563"/>
      <c r="AE1312" s="563">
        <v>1400000</v>
      </c>
      <c r="AF1312" s="564">
        <v>45751</v>
      </c>
      <c r="AG1312" s="564">
        <v>46116</v>
      </c>
      <c r="AH1312" s="563">
        <v>1400000</v>
      </c>
      <c r="AI1312" s="565">
        <f t="shared" si="41"/>
        <v>9.5890410958904104E-2</v>
      </c>
      <c r="AJ1312" s="565">
        <v>1</v>
      </c>
      <c r="AK1312" s="566">
        <v>4.9000000000000002E-2</v>
      </c>
      <c r="AL1312" s="567">
        <f t="shared" si="42"/>
        <v>9.5890410958904104E-2</v>
      </c>
      <c r="AM1312" s="567">
        <v>1</v>
      </c>
      <c r="AN1312" s="568">
        <v>4.9000000000000002E-2</v>
      </c>
      <c r="AO1312" s="562" t="s">
        <v>977</v>
      </c>
      <c r="AP1312" s="562" t="s">
        <v>978</v>
      </c>
    </row>
    <row r="1313" spans="1:42" s="562" customFormat="1" ht="12" x14ac:dyDescent="0.25">
      <c r="A1313" s="562" t="s">
        <v>3198</v>
      </c>
      <c r="B1313" s="562" t="s">
        <v>3199</v>
      </c>
      <c r="C1313" s="562">
        <v>1</v>
      </c>
      <c r="D1313" s="562" t="s">
        <v>30</v>
      </c>
      <c r="E1313" s="562" t="s">
        <v>958</v>
      </c>
      <c r="F1313" s="562" t="s">
        <v>959</v>
      </c>
      <c r="G1313" s="562" t="s">
        <v>973</v>
      </c>
      <c r="H1313" s="562" t="s">
        <v>974</v>
      </c>
      <c r="I1313" s="562" t="s">
        <v>975</v>
      </c>
      <c r="J1313" s="562" t="s">
        <v>4998</v>
      </c>
      <c r="K1313" s="562" t="s">
        <v>976</v>
      </c>
      <c r="L1313" s="562" t="s">
        <v>964</v>
      </c>
      <c r="M1313" s="562" t="s">
        <v>970</v>
      </c>
      <c r="N1313" s="562">
        <v>1</v>
      </c>
      <c r="O1313" s="562">
        <v>1</v>
      </c>
      <c r="P1313" s="562">
        <v>1</v>
      </c>
      <c r="Q1313" s="562">
        <v>1</v>
      </c>
      <c r="R1313" s="562">
        <v>1</v>
      </c>
      <c r="S1313" s="562">
        <v>1</v>
      </c>
      <c r="T1313" s="562">
        <v>0</v>
      </c>
      <c r="U1313" s="562">
        <v>0</v>
      </c>
      <c r="V1313" s="562">
        <v>0</v>
      </c>
      <c r="W1313" s="563">
        <v>2000000</v>
      </c>
      <c r="X1313" s="563">
        <v>0</v>
      </c>
      <c r="Y1313" s="563">
        <v>0</v>
      </c>
      <c r="Z1313" s="563">
        <v>0</v>
      </c>
      <c r="AA1313" s="563">
        <v>0</v>
      </c>
      <c r="AB1313" s="563">
        <v>0</v>
      </c>
      <c r="AC1313" s="563">
        <v>0</v>
      </c>
      <c r="AD1313" s="563"/>
      <c r="AE1313" s="563">
        <v>2000000</v>
      </c>
      <c r="AF1313" s="564">
        <v>45751</v>
      </c>
      <c r="AG1313" s="564">
        <v>46847</v>
      </c>
      <c r="AH1313" s="563">
        <v>2000000</v>
      </c>
      <c r="AI1313" s="565">
        <f t="shared" si="41"/>
        <v>2.0986301369863014</v>
      </c>
      <c r="AJ1313" s="565">
        <v>3.0027397260274</v>
      </c>
      <c r="AK1313" s="566">
        <v>8.7499999999999994E-2</v>
      </c>
      <c r="AL1313" s="567">
        <f t="shared" si="42"/>
        <v>2.0986301369863014</v>
      </c>
      <c r="AM1313" s="567">
        <v>3.0027397260274</v>
      </c>
      <c r="AN1313" s="568">
        <v>8.7499999999999994E-2</v>
      </c>
      <c r="AO1313" s="562" t="s">
        <v>977</v>
      </c>
      <c r="AP1313" s="562" t="s">
        <v>978</v>
      </c>
    </row>
    <row r="1314" spans="1:42" s="562" customFormat="1" ht="12" x14ac:dyDescent="0.25">
      <c r="A1314" s="562" t="s">
        <v>3200</v>
      </c>
      <c r="B1314" s="562" t="s">
        <v>3201</v>
      </c>
      <c r="C1314" s="562">
        <v>1</v>
      </c>
      <c r="D1314" s="562" t="s">
        <v>30</v>
      </c>
      <c r="E1314" s="562" t="s">
        <v>958</v>
      </c>
      <c r="F1314" s="562" t="s">
        <v>959</v>
      </c>
      <c r="G1314" s="562" t="s">
        <v>1727</v>
      </c>
      <c r="H1314" s="562" t="s">
        <v>1660</v>
      </c>
      <c r="I1314" s="562" t="s">
        <v>1661</v>
      </c>
      <c r="J1314" s="562" t="s">
        <v>1662</v>
      </c>
      <c r="K1314" s="562" t="s">
        <v>3202</v>
      </c>
      <c r="L1314" s="562" t="s">
        <v>964</v>
      </c>
      <c r="M1314" s="562" t="s">
        <v>970</v>
      </c>
      <c r="N1314" s="562">
        <v>1</v>
      </c>
      <c r="O1314" s="562">
        <v>1</v>
      </c>
      <c r="P1314" s="562">
        <v>1</v>
      </c>
      <c r="Q1314" s="562">
        <v>0</v>
      </c>
      <c r="R1314" s="562">
        <v>0</v>
      </c>
      <c r="S1314" s="562">
        <v>1</v>
      </c>
      <c r="T1314" s="562">
        <v>1</v>
      </c>
      <c r="U1314" s="562">
        <v>1</v>
      </c>
      <c r="V1314" s="562">
        <v>0</v>
      </c>
      <c r="W1314" s="563">
        <v>1835446.43</v>
      </c>
      <c r="X1314" s="563">
        <v>0</v>
      </c>
      <c r="Y1314" s="563">
        <v>0</v>
      </c>
      <c r="Z1314" s="563">
        <v>0</v>
      </c>
      <c r="AA1314" s="563">
        <v>0</v>
      </c>
      <c r="AB1314" s="563">
        <v>0</v>
      </c>
      <c r="AC1314" s="563">
        <v>0</v>
      </c>
      <c r="AD1314" s="563"/>
      <c r="AE1314" s="563">
        <v>1835446.43</v>
      </c>
      <c r="AF1314" s="564">
        <v>45751</v>
      </c>
      <c r="AG1314" s="564">
        <v>47577</v>
      </c>
      <c r="AH1314" s="563">
        <v>1835446.43</v>
      </c>
      <c r="AI1314" s="565">
        <f t="shared" si="41"/>
        <v>4.0986301369863014</v>
      </c>
      <c r="AJ1314" s="565">
        <v>5.0027397260274</v>
      </c>
      <c r="AK1314" s="566">
        <v>9.2499999999999999E-2</v>
      </c>
      <c r="AL1314" s="567">
        <f t="shared" si="42"/>
        <v>4.0986301369863014</v>
      </c>
      <c r="AM1314" s="567">
        <v>5.0027397260274</v>
      </c>
      <c r="AN1314" s="568">
        <v>9.2499999999999999E-2</v>
      </c>
      <c r="AO1314" s="562" t="s">
        <v>977</v>
      </c>
      <c r="AP1314" s="562" t="s">
        <v>978</v>
      </c>
    </row>
    <row r="1315" spans="1:42" s="562" customFormat="1" ht="12" x14ac:dyDescent="0.25">
      <c r="A1315" s="562" t="s">
        <v>3203</v>
      </c>
      <c r="B1315" s="562" t="s">
        <v>3204</v>
      </c>
      <c r="C1315" s="562">
        <v>1</v>
      </c>
      <c r="D1315" s="562" t="s">
        <v>30</v>
      </c>
      <c r="E1315" s="562" t="s">
        <v>958</v>
      </c>
      <c r="F1315" s="562" t="s">
        <v>959</v>
      </c>
      <c r="G1315" s="562" t="s">
        <v>1727</v>
      </c>
      <c r="H1315" s="562" t="s">
        <v>1660</v>
      </c>
      <c r="I1315" s="562" t="s">
        <v>1661</v>
      </c>
      <c r="J1315" s="562" t="s">
        <v>1662</v>
      </c>
      <c r="K1315" s="562" t="s">
        <v>3202</v>
      </c>
      <c r="L1315" s="562" t="s">
        <v>964</v>
      </c>
      <c r="M1315" s="562" t="s">
        <v>970</v>
      </c>
      <c r="N1315" s="562">
        <v>1</v>
      </c>
      <c r="O1315" s="562">
        <v>1</v>
      </c>
      <c r="P1315" s="562">
        <v>1</v>
      </c>
      <c r="Q1315" s="562">
        <v>0</v>
      </c>
      <c r="R1315" s="562">
        <v>0</v>
      </c>
      <c r="S1315" s="562">
        <v>1</v>
      </c>
      <c r="T1315" s="562">
        <v>1</v>
      </c>
      <c r="U1315" s="562">
        <v>1</v>
      </c>
      <c r="V1315" s="562">
        <v>0</v>
      </c>
      <c r="W1315" s="563">
        <v>1835446.44</v>
      </c>
      <c r="X1315" s="563">
        <v>0</v>
      </c>
      <c r="Y1315" s="563">
        <v>0</v>
      </c>
      <c r="Z1315" s="563">
        <v>0</v>
      </c>
      <c r="AA1315" s="563">
        <v>0</v>
      </c>
      <c r="AB1315" s="563">
        <v>0</v>
      </c>
      <c r="AC1315" s="563">
        <v>0</v>
      </c>
      <c r="AD1315" s="563"/>
      <c r="AE1315" s="563">
        <v>1835446.44</v>
      </c>
      <c r="AF1315" s="564">
        <v>45751</v>
      </c>
      <c r="AG1315" s="564">
        <v>46116</v>
      </c>
      <c r="AH1315" s="563">
        <v>1835446.44</v>
      </c>
      <c r="AI1315" s="565">
        <f t="shared" si="41"/>
        <v>9.5890410958904104E-2</v>
      </c>
      <c r="AJ1315" s="565">
        <v>1</v>
      </c>
      <c r="AK1315" s="566">
        <v>4.9000000000000002E-2</v>
      </c>
      <c r="AL1315" s="567">
        <f t="shared" si="42"/>
        <v>9.5890410958904104E-2</v>
      </c>
      <c r="AM1315" s="567">
        <v>1</v>
      </c>
      <c r="AN1315" s="568">
        <v>4.9000000000000002E-2</v>
      </c>
      <c r="AO1315" s="562" t="s">
        <v>977</v>
      </c>
      <c r="AP1315" s="562" t="s">
        <v>978</v>
      </c>
    </row>
    <row r="1316" spans="1:42" s="562" customFormat="1" ht="12" x14ac:dyDescent="0.25">
      <c r="A1316" s="562" t="s">
        <v>3205</v>
      </c>
      <c r="B1316" s="562" t="s">
        <v>3206</v>
      </c>
      <c r="C1316" s="562">
        <v>1</v>
      </c>
      <c r="D1316" s="562" t="s">
        <v>30</v>
      </c>
      <c r="E1316" s="562" t="s">
        <v>958</v>
      </c>
      <c r="F1316" s="562" t="s">
        <v>959</v>
      </c>
      <c r="G1316" s="562" t="s">
        <v>1727</v>
      </c>
      <c r="H1316" s="562" t="s">
        <v>1660</v>
      </c>
      <c r="I1316" s="562" t="s">
        <v>1661</v>
      </c>
      <c r="J1316" s="562" t="s">
        <v>1662</v>
      </c>
      <c r="K1316" s="562" t="s">
        <v>3202</v>
      </c>
      <c r="L1316" s="562" t="s">
        <v>964</v>
      </c>
      <c r="M1316" s="562" t="s">
        <v>970</v>
      </c>
      <c r="N1316" s="562">
        <v>1</v>
      </c>
      <c r="O1316" s="562">
        <v>1</v>
      </c>
      <c r="P1316" s="562">
        <v>1</v>
      </c>
      <c r="Q1316" s="562">
        <v>0</v>
      </c>
      <c r="R1316" s="562">
        <v>0</v>
      </c>
      <c r="S1316" s="562">
        <v>1</v>
      </c>
      <c r="T1316" s="562">
        <v>1</v>
      </c>
      <c r="U1316" s="562">
        <v>1</v>
      </c>
      <c r="V1316" s="562">
        <v>0</v>
      </c>
      <c r="W1316" s="563">
        <v>1835446.44</v>
      </c>
      <c r="X1316" s="563">
        <v>0</v>
      </c>
      <c r="Y1316" s="563">
        <v>0</v>
      </c>
      <c r="Z1316" s="563">
        <v>0</v>
      </c>
      <c r="AA1316" s="563">
        <v>0</v>
      </c>
      <c r="AB1316" s="563">
        <v>0</v>
      </c>
      <c r="AC1316" s="563">
        <v>0</v>
      </c>
      <c r="AD1316" s="563"/>
      <c r="AE1316" s="563">
        <v>1835446.44</v>
      </c>
      <c r="AF1316" s="564">
        <v>45751</v>
      </c>
      <c r="AG1316" s="564">
        <v>46847</v>
      </c>
      <c r="AH1316" s="563">
        <v>1835446.44</v>
      </c>
      <c r="AI1316" s="565">
        <f t="shared" si="41"/>
        <v>2.0986301369863014</v>
      </c>
      <c r="AJ1316" s="565">
        <v>3.0027397260274</v>
      </c>
      <c r="AK1316" s="566">
        <v>8.7499999999999994E-2</v>
      </c>
      <c r="AL1316" s="567">
        <f t="shared" si="42"/>
        <v>2.0986301369863014</v>
      </c>
      <c r="AM1316" s="567">
        <v>3.0027397260274</v>
      </c>
      <c r="AN1316" s="568">
        <v>8.7499999999999994E-2</v>
      </c>
      <c r="AO1316" s="562" t="s">
        <v>977</v>
      </c>
      <c r="AP1316" s="562" t="s">
        <v>978</v>
      </c>
    </row>
    <row r="1317" spans="1:42" s="562" customFormat="1" ht="12" x14ac:dyDescent="0.25">
      <c r="A1317" s="562" t="s">
        <v>3207</v>
      </c>
      <c r="B1317" s="562" t="s">
        <v>3208</v>
      </c>
      <c r="C1317" s="562">
        <v>1</v>
      </c>
      <c r="D1317" s="562" t="s">
        <v>30</v>
      </c>
      <c r="E1317" s="562" t="s">
        <v>958</v>
      </c>
      <c r="F1317" s="562" t="s">
        <v>959</v>
      </c>
      <c r="G1317" s="562" t="s">
        <v>1727</v>
      </c>
      <c r="H1317" s="562" t="s">
        <v>1660</v>
      </c>
      <c r="I1317" s="562" t="s">
        <v>1661</v>
      </c>
      <c r="J1317" s="562" t="s">
        <v>1662</v>
      </c>
      <c r="K1317" s="562" t="s">
        <v>1790</v>
      </c>
      <c r="L1317" s="562" t="s">
        <v>964</v>
      </c>
      <c r="M1317" s="562" t="s">
        <v>970</v>
      </c>
      <c r="N1317" s="562">
        <v>1</v>
      </c>
      <c r="O1317" s="562">
        <v>1</v>
      </c>
      <c r="P1317" s="562">
        <v>1</v>
      </c>
      <c r="Q1317" s="562">
        <v>0</v>
      </c>
      <c r="R1317" s="562">
        <v>0</v>
      </c>
      <c r="S1317" s="562">
        <v>1</v>
      </c>
      <c r="T1317" s="562">
        <v>1</v>
      </c>
      <c r="U1317" s="562">
        <v>1</v>
      </c>
      <c r="V1317" s="562">
        <v>0</v>
      </c>
      <c r="W1317" s="563">
        <v>1652750.75</v>
      </c>
      <c r="X1317" s="563">
        <v>0</v>
      </c>
      <c r="Y1317" s="563">
        <v>0</v>
      </c>
      <c r="Z1317" s="563">
        <v>0</v>
      </c>
      <c r="AA1317" s="563">
        <v>0</v>
      </c>
      <c r="AB1317" s="563">
        <v>0</v>
      </c>
      <c r="AC1317" s="563">
        <v>0</v>
      </c>
      <c r="AD1317" s="563"/>
      <c r="AE1317" s="563">
        <v>1652750.75</v>
      </c>
      <c r="AF1317" s="564">
        <v>45751</v>
      </c>
      <c r="AG1317" s="564">
        <v>47577</v>
      </c>
      <c r="AH1317" s="563">
        <v>1652750.75</v>
      </c>
      <c r="AI1317" s="565">
        <f t="shared" si="41"/>
        <v>4.0986301369863014</v>
      </c>
      <c r="AJ1317" s="565">
        <v>5.0027397260274</v>
      </c>
      <c r="AK1317" s="566">
        <v>9.2499999999999999E-2</v>
      </c>
      <c r="AL1317" s="567">
        <f t="shared" si="42"/>
        <v>4.0986301369863014</v>
      </c>
      <c r="AM1317" s="567">
        <v>5.0027397260274</v>
      </c>
      <c r="AN1317" s="568">
        <v>9.2499999999999999E-2</v>
      </c>
      <c r="AO1317" s="562" t="s">
        <v>977</v>
      </c>
      <c r="AP1317" s="562" t="s">
        <v>978</v>
      </c>
    </row>
    <row r="1318" spans="1:42" s="562" customFormat="1" ht="12" x14ac:dyDescent="0.25">
      <c r="A1318" s="562" t="s">
        <v>3209</v>
      </c>
      <c r="B1318" s="562" t="s">
        <v>3210</v>
      </c>
      <c r="C1318" s="562">
        <v>1</v>
      </c>
      <c r="D1318" s="562" t="s">
        <v>30</v>
      </c>
      <c r="E1318" s="562" t="s">
        <v>958</v>
      </c>
      <c r="F1318" s="562" t="s">
        <v>959</v>
      </c>
      <c r="G1318" s="562" t="s">
        <v>1727</v>
      </c>
      <c r="H1318" s="562" t="s">
        <v>1660</v>
      </c>
      <c r="I1318" s="562" t="s">
        <v>1661</v>
      </c>
      <c r="J1318" s="562" t="s">
        <v>1662</v>
      </c>
      <c r="K1318" s="562" t="s">
        <v>1790</v>
      </c>
      <c r="L1318" s="562" t="s">
        <v>964</v>
      </c>
      <c r="M1318" s="562" t="s">
        <v>970</v>
      </c>
      <c r="N1318" s="562">
        <v>1</v>
      </c>
      <c r="O1318" s="562">
        <v>1</v>
      </c>
      <c r="P1318" s="562">
        <v>1</v>
      </c>
      <c r="Q1318" s="562">
        <v>0</v>
      </c>
      <c r="R1318" s="562">
        <v>0</v>
      </c>
      <c r="S1318" s="562">
        <v>1</v>
      </c>
      <c r="T1318" s="562">
        <v>1</v>
      </c>
      <c r="U1318" s="562">
        <v>1</v>
      </c>
      <c r="V1318" s="562">
        <v>0</v>
      </c>
      <c r="W1318" s="563">
        <v>1652750.74</v>
      </c>
      <c r="X1318" s="563">
        <v>0</v>
      </c>
      <c r="Y1318" s="563">
        <v>0</v>
      </c>
      <c r="Z1318" s="563">
        <v>0</v>
      </c>
      <c r="AA1318" s="563">
        <v>0</v>
      </c>
      <c r="AB1318" s="563">
        <v>0</v>
      </c>
      <c r="AC1318" s="563">
        <v>0</v>
      </c>
      <c r="AD1318" s="563"/>
      <c r="AE1318" s="563">
        <v>1652750.74</v>
      </c>
      <c r="AF1318" s="564">
        <v>45751</v>
      </c>
      <c r="AG1318" s="564">
        <v>46116</v>
      </c>
      <c r="AH1318" s="563">
        <v>1652750.74</v>
      </c>
      <c r="AI1318" s="565">
        <f t="shared" si="41"/>
        <v>9.5890410958904104E-2</v>
      </c>
      <c r="AJ1318" s="565">
        <v>1</v>
      </c>
      <c r="AK1318" s="566">
        <v>4.9000000000000002E-2</v>
      </c>
      <c r="AL1318" s="567">
        <f t="shared" si="42"/>
        <v>9.5890410958904104E-2</v>
      </c>
      <c r="AM1318" s="567">
        <v>1</v>
      </c>
      <c r="AN1318" s="568">
        <v>4.9000000000000002E-2</v>
      </c>
      <c r="AO1318" s="562" t="s">
        <v>977</v>
      </c>
      <c r="AP1318" s="562" t="s">
        <v>978</v>
      </c>
    </row>
    <row r="1319" spans="1:42" s="562" customFormat="1" ht="12" x14ac:dyDescent="0.25">
      <c r="A1319" s="562" t="s">
        <v>3211</v>
      </c>
      <c r="B1319" s="562" t="s">
        <v>3212</v>
      </c>
      <c r="C1319" s="562">
        <v>1</v>
      </c>
      <c r="D1319" s="562" t="s">
        <v>30</v>
      </c>
      <c r="E1319" s="562" t="s">
        <v>958</v>
      </c>
      <c r="F1319" s="562" t="s">
        <v>959</v>
      </c>
      <c r="G1319" s="562" t="s">
        <v>1727</v>
      </c>
      <c r="H1319" s="562" t="s">
        <v>1660</v>
      </c>
      <c r="I1319" s="562" t="s">
        <v>1661</v>
      </c>
      <c r="J1319" s="562" t="s">
        <v>1662</v>
      </c>
      <c r="K1319" s="562" t="s">
        <v>1790</v>
      </c>
      <c r="L1319" s="562" t="s">
        <v>964</v>
      </c>
      <c r="M1319" s="562" t="s">
        <v>970</v>
      </c>
      <c r="N1319" s="562">
        <v>1</v>
      </c>
      <c r="O1319" s="562">
        <v>1</v>
      </c>
      <c r="P1319" s="562">
        <v>1</v>
      </c>
      <c r="Q1319" s="562">
        <v>0</v>
      </c>
      <c r="R1319" s="562">
        <v>0</v>
      </c>
      <c r="S1319" s="562">
        <v>1</v>
      </c>
      <c r="T1319" s="562">
        <v>1</v>
      </c>
      <c r="U1319" s="562">
        <v>1</v>
      </c>
      <c r="V1319" s="562">
        <v>0</v>
      </c>
      <c r="W1319" s="563">
        <v>1652750.74</v>
      </c>
      <c r="X1319" s="563">
        <v>0</v>
      </c>
      <c r="Y1319" s="563">
        <v>0</v>
      </c>
      <c r="Z1319" s="563">
        <v>0</v>
      </c>
      <c r="AA1319" s="563">
        <v>0</v>
      </c>
      <c r="AB1319" s="563">
        <v>0</v>
      </c>
      <c r="AC1319" s="563">
        <v>0</v>
      </c>
      <c r="AD1319" s="563"/>
      <c r="AE1319" s="563">
        <v>1652750.74</v>
      </c>
      <c r="AF1319" s="564">
        <v>45751</v>
      </c>
      <c r="AG1319" s="564">
        <v>46847</v>
      </c>
      <c r="AH1319" s="563">
        <v>1652750.74</v>
      </c>
      <c r="AI1319" s="565">
        <f t="shared" si="41"/>
        <v>2.0986301369863014</v>
      </c>
      <c r="AJ1319" s="565">
        <v>3.0027397260274</v>
      </c>
      <c r="AK1319" s="566">
        <v>8.7499999999999994E-2</v>
      </c>
      <c r="AL1319" s="567">
        <f t="shared" si="42"/>
        <v>2.0986301369863014</v>
      </c>
      <c r="AM1319" s="567">
        <v>3.0027397260274</v>
      </c>
      <c r="AN1319" s="568">
        <v>8.7499999999999994E-2</v>
      </c>
      <c r="AO1319" s="562" t="s">
        <v>977</v>
      </c>
      <c r="AP1319" s="562" t="s">
        <v>978</v>
      </c>
    </row>
    <row r="1320" spans="1:42" s="562" customFormat="1" ht="12" x14ac:dyDescent="0.25">
      <c r="A1320" s="562" t="s">
        <v>3213</v>
      </c>
      <c r="B1320" s="562" t="s">
        <v>3214</v>
      </c>
      <c r="C1320" s="562">
        <v>1</v>
      </c>
      <c r="D1320" s="562" t="s">
        <v>30</v>
      </c>
      <c r="E1320" s="562" t="s">
        <v>958</v>
      </c>
      <c r="F1320" s="562" t="s">
        <v>959</v>
      </c>
      <c r="G1320" s="562" t="s">
        <v>1727</v>
      </c>
      <c r="H1320" s="562" t="s">
        <v>1660</v>
      </c>
      <c r="I1320" s="562" t="s">
        <v>1661</v>
      </c>
      <c r="J1320" s="562" t="s">
        <v>1662</v>
      </c>
      <c r="K1320" s="562" t="s">
        <v>3215</v>
      </c>
      <c r="L1320" s="562" t="s">
        <v>964</v>
      </c>
      <c r="M1320" s="562" t="s">
        <v>970</v>
      </c>
      <c r="N1320" s="562">
        <v>1</v>
      </c>
      <c r="O1320" s="562">
        <v>1</v>
      </c>
      <c r="P1320" s="562">
        <v>1</v>
      </c>
      <c r="Q1320" s="562">
        <v>0</v>
      </c>
      <c r="R1320" s="562">
        <v>0</v>
      </c>
      <c r="S1320" s="562">
        <v>1</v>
      </c>
      <c r="T1320" s="562">
        <v>1</v>
      </c>
      <c r="U1320" s="562">
        <v>1</v>
      </c>
      <c r="V1320" s="562">
        <v>0</v>
      </c>
      <c r="W1320" s="563">
        <v>844405.73</v>
      </c>
      <c r="X1320" s="563">
        <v>0</v>
      </c>
      <c r="Y1320" s="563">
        <v>0</v>
      </c>
      <c r="Z1320" s="563">
        <v>0</v>
      </c>
      <c r="AA1320" s="563">
        <v>0</v>
      </c>
      <c r="AB1320" s="563">
        <v>0</v>
      </c>
      <c r="AC1320" s="563">
        <v>0</v>
      </c>
      <c r="AD1320" s="563"/>
      <c r="AE1320" s="563">
        <v>844405.73</v>
      </c>
      <c r="AF1320" s="564">
        <v>45751</v>
      </c>
      <c r="AG1320" s="564">
        <v>47577</v>
      </c>
      <c r="AH1320" s="563">
        <v>844405.73</v>
      </c>
      <c r="AI1320" s="565">
        <f t="shared" si="41"/>
        <v>4.0986301369863014</v>
      </c>
      <c r="AJ1320" s="565">
        <v>5.0027397260274</v>
      </c>
      <c r="AK1320" s="566">
        <v>9.2499999999999999E-2</v>
      </c>
      <c r="AL1320" s="567">
        <f t="shared" si="42"/>
        <v>4.0986301369863014</v>
      </c>
      <c r="AM1320" s="567">
        <v>5.0027397260274</v>
      </c>
      <c r="AN1320" s="568">
        <v>9.2499999999999999E-2</v>
      </c>
      <c r="AO1320" s="562" t="s">
        <v>977</v>
      </c>
      <c r="AP1320" s="562" t="s">
        <v>978</v>
      </c>
    </row>
    <row r="1321" spans="1:42" s="562" customFormat="1" ht="12" x14ac:dyDescent="0.25">
      <c r="A1321" s="562" t="s">
        <v>3216</v>
      </c>
      <c r="B1321" s="562" t="s">
        <v>3217</v>
      </c>
      <c r="C1321" s="562">
        <v>1</v>
      </c>
      <c r="D1321" s="562" t="s">
        <v>30</v>
      </c>
      <c r="E1321" s="562" t="s">
        <v>958</v>
      </c>
      <c r="F1321" s="562" t="s">
        <v>959</v>
      </c>
      <c r="G1321" s="562" t="s">
        <v>1727</v>
      </c>
      <c r="H1321" s="562" t="s">
        <v>1660</v>
      </c>
      <c r="I1321" s="562" t="s">
        <v>1661</v>
      </c>
      <c r="J1321" s="562" t="s">
        <v>1662</v>
      </c>
      <c r="K1321" s="562" t="s">
        <v>3215</v>
      </c>
      <c r="L1321" s="562" t="s">
        <v>964</v>
      </c>
      <c r="M1321" s="562" t="s">
        <v>970</v>
      </c>
      <c r="N1321" s="562">
        <v>1</v>
      </c>
      <c r="O1321" s="562">
        <v>1</v>
      </c>
      <c r="P1321" s="562">
        <v>1</v>
      </c>
      <c r="Q1321" s="562">
        <v>0</v>
      </c>
      <c r="R1321" s="562">
        <v>0</v>
      </c>
      <c r="S1321" s="562">
        <v>1</v>
      </c>
      <c r="T1321" s="562">
        <v>1</v>
      </c>
      <c r="U1321" s="562">
        <v>1</v>
      </c>
      <c r="V1321" s="562">
        <v>0</v>
      </c>
      <c r="W1321" s="563">
        <v>844405.73</v>
      </c>
      <c r="X1321" s="563">
        <v>0</v>
      </c>
      <c r="Y1321" s="563">
        <v>0</v>
      </c>
      <c r="Z1321" s="563">
        <v>0</v>
      </c>
      <c r="AA1321" s="563">
        <v>0</v>
      </c>
      <c r="AB1321" s="563">
        <v>0</v>
      </c>
      <c r="AC1321" s="563">
        <v>0</v>
      </c>
      <c r="AD1321" s="563"/>
      <c r="AE1321" s="563">
        <v>844405.73</v>
      </c>
      <c r="AF1321" s="564">
        <v>45751</v>
      </c>
      <c r="AG1321" s="564">
        <v>46116</v>
      </c>
      <c r="AH1321" s="563">
        <v>844405.73</v>
      </c>
      <c r="AI1321" s="565">
        <f t="shared" si="41"/>
        <v>9.5890410958904104E-2</v>
      </c>
      <c r="AJ1321" s="565">
        <v>1</v>
      </c>
      <c r="AK1321" s="566">
        <v>4.9000000000000002E-2</v>
      </c>
      <c r="AL1321" s="567">
        <f t="shared" si="42"/>
        <v>9.5890410958904104E-2</v>
      </c>
      <c r="AM1321" s="567">
        <v>1</v>
      </c>
      <c r="AN1321" s="568">
        <v>4.9000000000000002E-2</v>
      </c>
      <c r="AO1321" s="562" t="s">
        <v>977</v>
      </c>
      <c r="AP1321" s="562" t="s">
        <v>978</v>
      </c>
    </row>
    <row r="1322" spans="1:42" s="562" customFormat="1" ht="12" x14ac:dyDescent="0.25">
      <c r="A1322" s="562" t="s">
        <v>3218</v>
      </c>
      <c r="B1322" s="562" t="s">
        <v>3219</v>
      </c>
      <c r="C1322" s="562">
        <v>1</v>
      </c>
      <c r="D1322" s="562" t="s">
        <v>30</v>
      </c>
      <c r="E1322" s="562" t="s">
        <v>958</v>
      </c>
      <c r="F1322" s="562" t="s">
        <v>959</v>
      </c>
      <c r="G1322" s="562" t="s">
        <v>1727</v>
      </c>
      <c r="H1322" s="562" t="s">
        <v>1660</v>
      </c>
      <c r="I1322" s="562" t="s">
        <v>1661</v>
      </c>
      <c r="J1322" s="562" t="s">
        <v>1662</v>
      </c>
      <c r="K1322" s="562" t="s">
        <v>3215</v>
      </c>
      <c r="L1322" s="562" t="s">
        <v>964</v>
      </c>
      <c r="M1322" s="562" t="s">
        <v>970</v>
      </c>
      <c r="N1322" s="562">
        <v>1</v>
      </c>
      <c r="O1322" s="562">
        <v>1</v>
      </c>
      <c r="P1322" s="562">
        <v>1</v>
      </c>
      <c r="Q1322" s="562">
        <v>0</v>
      </c>
      <c r="R1322" s="562">
        <v>0</v>
      </c>
      <c r="S1322" s="562">
        <v>1</v>
      </c>
      <c r="T1322" s="562">
        <v>1</v>
      </c>
      <c r="U1322" s="562">
        <v>1</v>
      </c>
      <c r="V1322" s="562">
        <v>0</v>
      </c>
      <c r="W1322" s="563">
        <v>844405.73</v>
      </c>
      <c r="X1322" s="563">
        <v>0</v>
      </c>
      <c r="Y1322" s="563">
        <v>0</v>
      </c>
      <c r="Z1322" s="563">
        <v>0</v>
      </c>
      <c r="AA1322" s="563">
        <v>0</v>
      </c>
      <c r="AB1322" s="563">
        <v>0</v>
      </c>
      <c r="AC1322" s="563">
        <v>0</v>
      </c>
      <c r="AD1322" s="563"/>
      <c r="AE1322" s="563">
        <v>844405.73</v>
      </c>
      <c r="AF1322" s="564">
        <v>45751</v>
      </c>
      <c r="AG1322" s="564">
        <v>46847</v>
      </c>
      <c r="AH1322" s="563">
        <v>844405.73</v>
      </c>
      <c r="AI1322" s="565">
        <f t="shared" si="41"/>
        <v>2.0986301369863014</v>
      </c>
      <c r="AJ1322" s="565">
        <v>3.0027397260274</v>
      </c>
      <c r="AK1322" s="566">
        <v>8.7499999999999994E-2</v>
      </c>
      <c r="AL1322" s="567">
        <f t="shared" si="42"/>
        <v>2.0986301369863014</v>
      </c>
      <c r="AM1322" s="567">
        <v>3.0027397260274</v>
      </c>
      <c r="AN1322" s="568">
        <v>8.7499999999999994E-2</v>
      </c>
      <c r="AO1322" s="562" t="s">
        <v>977</v>
      </c>
      <c r="AP1322" s="562" t="s">
        <v>978</v>
      </c>
    </row>
    <row r="1323" spans="1:42" s="562" customFormat="1" ht="12" x14ac:dyDescent="0.25">
      <c r="A1323" s="562" t="s">
        <v>3220</v>
      </c>
      <c r="B1323" s="562" t="s">
        <v>3221</v>
      </c>
      <c r="C1323" s="562">
        <v>1</v>
      </c>
      <c r="D1323" s="562" t="s">
        <v>30</v>
      </c>
      <c r="E1323" s="562" t="s">
        <v>958</v>
      </c>
      <c r="F1323" s="562" t="s">
        <v>959</v>
      </c>
      <c r="G1323" s="562" t="s">
        <v>1727</v>
      </c>
      <c r="H1323" s="562" t="s">
        <v>1660</v>
      </c>
      <c r="I1323" s="562" t="s">
        <v>1661</v>
      </c>
      <c r="J1323" s="562" t="s">
        <v>1662</v>
      </c>
      <c r="K1323" s="562" t="s">
        <v>3222</v>
      </c>
      <c r="L1323" s="562" t="s">
        <v>964</v>
      </c>
      <c r="M1323" s="562" t="s">
        <v>970</v>
      </c>
      <c r="N1323" s="562">
        <v>1</v>
      </c>
      <c r="O1323" s="562">
        <v>1</v>
      </c>
      <c r="P1323" s="562">
        <v>1</v>
      </c>
      <c r="Q1323" s="562">
        <v>0</v>
      </c>
      <c r="R1323" s="562">
        <v>0</v>
      </c>
      <c r="S1323" s="562">
        <v>1</v>
      </c>
      <c r="T1323" s="562">
        <v>1</v>
      </c>
      <c r="U1323" s="562">
        <v>1</v>
      </c>
      <c r="V1323" s="562">
        <v>0</v>
      </c>
      <c r="W1323" s="563">
        <v>371837.68</v>
      </c>
      <c r="X1323" s="563">
        <v>0</v>
      </c>
      <c r="Y1323" s="563">
        <v>0</v>
      </c>
      <c r="Z1323" s="563">
        <v>0</v>
      </c>
      <c r="AA1323" s="563">
        <v>0</v>
      </c>
      <c r="AB1323" s="563">
        <v>0</v>
      </c>
      <c r="AC1323" s="563">
        <v>0</v>
      </c>
      <c r="AD1323" s="563"/>
      <c r="AE1323" s="563">
        <v>371837.68</v>
      </c>
      <c r="AF1323" s="564">
        <v>45751</v>
      </c>
      <c r="AG1323" s="564">
        <v>47577</v>
      </c>
      <c r="AH1323" s="563">
        <v>371837.68</v>
      </c>
      <c r="AI1323" s="565">
        <f t="shared" si="41"/>
        <v>4.0986301369863014</v>
      </c>
      <c r="AJ1323" s="565">
        <v>5.0027397260274</v>
      </c>
      <c r="AK1323" s="566">
        <v>9.2499999999999999E-2</v>
      </c>
      <c r="AL1323" s="567">
        <f t="shared" si="42"/>
        <v>4.0986301369863014</v>
      </c>
      <c r="AM1323" s="567">
        <v>5.0027397260274</v>
      </c>
      <c r="AN1323" s="568">
        <v>9.2499999999999999E-2</v>
      </c>
      <c r="AO1323" s="562" t="s">
        <v>977</v>
      </c>
      <c r="AP1323" s="562" t="s">
        <v>978</v>
      </c>
    </row>
    <row r="1324" spans="1:42" s="562" customFormat="1" ht="12" x14ac:dyDescent="0.25">
      <c r="A1324" s="562" t="s">
        <v>3223</v>
      </c>
      <c r="B1324" s="562" t="s">
        <v>3224</v>
      </c>
      <c r="C1324" s="562">
        <v>1</v>
      </c>
      <c r="D1324" s="562" t="s">
        <v>30</v>
      </c>
      <c r="E1324" s="562" t="s">
        <v>958</v>
      </c>
      <c r="F1324" s="562" t="s">
        <v>959</v>
      </c>
      <c r="G1324" s="562" t="s">
        <v>1727</v>
      </c>
      <c r="H1324" s="562" t="s">
        <v>1660</v>
      </c>
      <c r="I1324" s="562" t="s">
        <v>1661</v>
      </c>
      <c r="J1324" s="562" t="s">
        <v>1662</v>
      </c>
      <c r="K1324" s="562" t="s">
        <v>3222</v>
      </c>
      <c r="L1324" s="562" t="s">
        <v>964</v>
      </c>
      <c r="M1324" s="562" t="s">
        <v>970</v>
      </c>
      <c r="N1324" s="562">
        <v>1</v>
      </c>
      <c r="O1324" s="562">
        <v>1</v>
      </c>
      <c r="P1324" s="562">
        <v>1</v>
      </c>
      <c r="Q1324" s="562">
        <v>0</v>
      </c>
      <c r="R1324" s="562">
        <v>0</v>
      </c>
      <c r="S1324" s="562">
        <v>1</v>
      </c>
      <c r="T1324" s="562">
        <v>1</v>
      </c>
      <c r="U1324" s="562">
        <v>1</v>
      </c>
      <c r="V1324" s="562">
        <v>0</v>
      </c>
      <c r="W1324" s="563">
        <v>371837.68</v>
      </c>
      <c r="X1324" s="563">
        <v>0</v>
      </c>
      <c r="Y1324" s="563">
        <v>0</v>
      </c>
      <c r="Z1324" s="563">
        <v>0</v>
      </c>
      <c r="AA1324" s="563">
        <v>0</v>
      </c>
      <c r="AB1324" s="563">
        <v>0</v>
      </c>
      <c r="AC1324" s="563">
        <v>0</v>
      </c>
      <c r="AD1324" s="563"/>
      <c r="AE1324" s="563">
        <v>371837.68</v>
      </c>
      <c r="AF1324" s="564">
        <v>45751</v>
      </c>
      <c r="AG1324" s="564">
        <v>46116</v>
      </c>
      <c r="AH1324" s="563">
        <v>371837.68</v>
      </c>
      <c r="AI1324" s="565">
        <f t="shared" si="41"/>
        <v>9.5890410958904104E-2</v>
      </c>
      <c r="AJ1324" s="565">
        <v>1</v>
      </c>
      <c r="AK1324" s="566">
        <v>4.9000000000000002E-2</v>
      </c>
      <c r="AL1324" s="567">
        <f t="shared" si="42"/>
        <v>9.5890410958904104E-2</v>
      </c>
      <c r="AM1324" s="567">
        <v>1</v>
      </c>
      <c r="AN1324" s="568">
        <v>4.9000000000000002E-2</v>
      </c>
      <c r="AO1324" s="562" t="s">
        <v>977</v>
      </c>
      <c r="AP1324" s="562" t="s">
        <v>978</v>
      </c>
    </row>
    <row r="1325" spans="1:42" s="562" customFormat="1" ht="12" x14ac:dyDescent="0.25">
      <c r="A1325" s="562" t="s">
        <v>3225</v>
      </c>
      <c r="B1325" s="562" t="s">
        <v>3226</v>
      </c>
      <c r="C1325" s="562">
        <v>1</v>
      </c>
      <c r="D1325" s="562" t="s">
        <v>30</v>
      </c>
      <c r="E1325" s="562" t="s">
        <v>958</v>
      </c>
      <c r="F1325" s="562" t="s">
        <v>959</v>
      </c>
      <c r="G1325" s="562" t="s">
        <v>1727</v>
      </c>
      <c r="H1325" s="562" t="s">
        <v>1660</v>
      </c>
      <c r="I1325" s="562" t="s">
        <v>1661</v>
      </c>
      <c r="J1325" s="562" t="s">
        <v>1662</v>
      </c>
      <c r="K1325" s="562" t="s">
        <v>3222</v>
      </c>
      <c r="L1325" s="562" t="s">
        <v>964</v>
      </c>
      <c r="M1325" s="562" t="s">
        <v>970</v>
      </c>
      <c r="N1325" s="562">
        <v>1</v>
      </c>
      <c r="O1325" s="562">
        <v>1</v>
      </c>
      <c r="P1325" s="562">
        <v>1</v>
      </c>
      <c r="Q1325" s="562">
        <v>0</v>
      </c>
      <c r="R1325" s="562">
        <v>0</v>
      </c>
      <c r="S1325" s="562">
        <v>1</v>
      </c>
      <c r="T1325" s="562">
        <v>1</v>
      </c>
      <c r="U1325" s="562">
        <v>1</v>
      </c>
      <c r="V1325" s="562">
        <v>0</v>
      </c>
      <c r="W1325" s="563">
        <v>371837.68</v>
      </c>
      <c r="X1325" s="563">
        <v>0</v>
      </c>
      <c r="Y1325" s="563">
        <v>0</v>
      </c>
      <c r="Z1325" s="563">
        <v>0</v>
      </c>
      <c r="AA1325" s="563">
        <v>0</v>
      </c>
      <c r="AB1325" s="563">
        <v>0</v>
      </c>
      <c r="AC1325" s="563">
        <v>0</v>
      </c>
      <c r="AD1325" s="563"/>
      <c r="AE1325" s="563">
        <v>371837.68</v>
      </c>
      <c r="AF1325" s="564">
        <v>45751</v>
      </c>
      <c r="AG1325" s="564">
        <v>46847</v>
      </c>
      <c r="AH1325" s="563">
        <v>371837.68</v>
      </c>
      <c r="AI1325" s="565">
        <f t="shared" si="41"/>
        <v>2.0986301369863014</v>
      </c>
      <c r="AJ1325" s="565">
        <v>3.0027397260274</v>
      </c>
      <c r="AK1325" s="566">
        <v>8.7499999999999994E-2</v>
      </c>
      <c r="AL1325" s="567">
        <f t="shared" si="42"/>
        <v>2.0986301369863014</v>
      </c>
      <c r="AM1325" s="567">
        <v>3.0027397260274</v>
      </c>
      <c r="AN1325" s="568">
        <v>8.7499999999999994E-2</v>
      </c>
      <c r="AO1325" s="562" t="s">
        <v>977</v>
      </c>
      <c r="AP1325" s="562" t="s">
        <v>978</v>
      </c>
    </row>
    <row r="1326" spans="1:42" s="562" customFormat="1" ht="12" x14ac:dyDescent="0.25">
      <c r="A1326" s="562" t="s">
        <v>3227</v>
      </c>
      <c r="B1326" s="562" t="s">
        <v>3228</v>
      </c>
      <c r="C1326" s="562">
        <v>1</v>
      </c>
      <c r="D1326" s="562" t="s">
        <v>30</v>
      </c>
      <c r="E1326" s="562" t="s">
        <v>958</v>
      </c>
      <c r="F1326" s="562" t="s">
        <v>959</v>
      </c>
      <c r="G1326" s="562" t="s">
        <v>1727</v>
      </c>
      <c r="H1326" s="562" t="s">
        <v>1660</v>
      </c>
      <c r="I1326" s="562" t="s">
        <v>1661</v>
      </c>
      <c r="J1326" s="562" t="s">
        <v>1662</v>
      </c>
      <c r="K1326" s="562" t="s">
        <v>3229</v>
      </c>
      <c r="L1326" s="562" t="s">
        <v>964</v>
      </c>
      <c r="M1326" s="562" t="s">
        <v>970</v>
      </c>
      <c r="N1326" s="562">
        <v>1</v>
      </c>
      <c r="O1326" s="562">
        <v>1</v>
      </c>
      <c r="P1326" s="562">
        <v>1</v>
      </c>
      <c r="Q1326" s="562">
        <v>0</v>
      </c>
      <c r="R1326" s="562">
        <v>0</v>
      </c>
      <c r="S1326" s="562">
        <v>1</v>
      </c>
      <c r="T1326" s="562">
        <v>1</v>
      </c>
      <c r="U1326" s="562">
        <v>1</v>
      </c>
      <c r="V1326" s="562">
        <v>0</v>
      </c>
      <c r="W1326" s="563">
        <v>293598.5</v>
      </c>
      <c r="X1326" s="563">
        <v>0</v>
      </c>
      <c r="Y1326" s="563">
        <v>0</v>
      </c>
      <c r="Z1326" s="563">
        <v>0</v>
      </c>
      <c r="AA1326" s="563">
        <v>0</v>
      </c>
      <c r="AB1326" s="563">
        <v>0</v>
      </c>
      <c r="AC1326" s="563">
        <v>0</v>
      </c>
      <c r="AD1326" s="563"/>
      <c r="AE1326" s="563">
        <v>293598.5</v>
      </c>
      <c r="AF1326" s="564">
        <v>45751</v>
      </c>
      <c r="AG1326" s="564">
        <v>47577</v>
      </c>
      <c r="AH1326" s="563">
        <v>293598.5</v>
      </c>
      <c r="AI1326" s="565">
        <f t="shared" si="41"/>
        <v>4.0986301369863014</v>
      </c>
      <c r="AJ1326" s="565">
        <v>5.0027397260274</v>
      </c>
      <c r="AK1326" s="566">
        <v>9.2499999999999999E-2</v>
      </c>
      <c r="AL1326" s="567">
        <f t="shared" si="42"/>
        <v>4.0986301369863014</v>
      </c>
      <c r="AM1326" s="567">
        <v>5.0027397260274</v>
      </c>
      <c r="AN1326" s="568">
        <v>9.2499999999999999E-2</v>
      </c>
      <c r="AO1326" s="562" t="s">
        <v>977</v>
      </c>
      <c r="AP1326" s="562" t="s">
        <v>978</v>
      </c>
    </row>
    <row r="1327" spans="1:42" s="562" customFormat="1" ht="12" x14ac:dyDescent="0.25">
      <c r="A1327" s="562" t="s">
        <v>3230</v>
      </c>
      <c r="B1327" s="562" t="s">
        <v>3231</v>
      </c>
      <c r="C1327" s="562">
        <v>1</v>
      </c>
      <c r="D1327" s="562" t="s">
        <v>30</v>
      </c>
      <c r="E1327" s="562" t="s">
        <v>958</v>
      </c>
      <c r="F1327" s="562" t="s">
        <v>959</v>
      </c>
      <c r="G1327" s="562" t="s">
        <v>1727</v>
      </c>
      <c r="H1327" s="562" t="s">
        <v>1660</v>
      </c>
      <c r="I1327" s="562" t="s">
        <v>1661</v>
      </c>
      <c r="J1327" s="562" t="s">
        <v>1662</v>
      </c>
      <c r="K1327" s="562" t="s">
        <v>3229</v>
      </c>
      <c r="L1327" s="562" t="s">
        <v>964</v>
      </c>
      <c r="M1327" s="562" t="s">
        <v>970</v>
      </c>
      <c r="N1327" s="562">
        <v>1</v>
      </c>
      <c r="O1327" s="562">
        <v>1</v>
      </c>
      <c r="P1327" s="562">
        <v>1</v>
      </c>
      <c r="Q1327" s="562">
        <v>0</v>
      </c>
      <c r="R1327" s="562">
        <v>0</v>
      </c>
      <c r="S1327" s="562">
        <v>1</v>
      </c>
      <c r="T1327" s="562">
        <v>1</v>
      </c>
      <c r="U1327" s="562">
        <v>1</v>
      </c>
      <c r="V1327" s="562">
        <v>0</v>
      </c>
      <c r="W1327" s="563">
        <v>293598.49</v>
      </c>
      <c r="X1327" s="563">
        <v>0</v>
      </c>
      <c r="Y1327" s="563">
        <v>0</v>
      </c>
      <c r="Z1327" s="563">
        <v>0</v>
      </c>
      <c r="AA1327" s="563">
        <v>0</v>
      </c>
      <c r="AB1327" s="563">
        <v>0</v>
      </c>
      <c r="AC1327" s="563">
        <v>0</v>
      </c>
      <c r="AD1327" s="563"/>
      <c r="AE1327" s="563">
        <v>293598.49</v>
      </c>
      <c r="AF1327" s="564">
        <v>45751</v>
      </c>
      <c r="AG1327" s="564">
        <v>46116</v>
      </c>
      <c r="AH1327" s="563">
        <v>293598.49</v>
      </c>
      <c r="AI1327" s="565">
        <f t="shared" si="41"/>
        <v>9.5890410958904104E-2</v>
      </c>
      <c r="AJ1327" s="565">
        <v>1</v>
      </c>
      <c r="AK1327" s="566">
        <v>4.9000000000000002E-2</v>
      </c>
      <c r="AL1327" s="567">
        <f t="shared" si="42"/>
        <v>9.5890410958904104E-2</v>
      </c>
      <c r="AM1327" s="567">
        <v>1</v>
      </c>
      <c r="AN1327" s="568">
        <v>4.9000000000000002E-2</v>
      </c>
      <c r="AO1327" s="562" t="s">
        <v>977</v>
      </c>
      <c r="AP1327" s="562" t="s">
        <v>978</v>
      </c>
    </row>
    <row r="1328" spans="1:42" s="562" customFormat="1" ht="12" x14ac:dyDescent="0.25">
      <c r="A1328" s="562" t="s">
        <v>3232</v>
      </c>
      <c r="B1328" s="562" t="s">
        <v>3233</v>
      </c>
      <c r="C1328" s="562">
        <v>1</v>
      </c>
      <c r="D1328" s="562" t="s">
        <v>30</v>
      </c>
      <c r="E1328" s="562" t="s">
        <v>958</v>
      </c>
      <c r="F1328" s="562" t="s">
        <v>959</v>
      </c>
      <c r="G1328" s="562" t="s">
        <v>1727</v>
      </c>
      <c r="H1328" s="562" t="s">
        <v>1660</v>
      </c>
      <c r="I1328" s="562" t="s">
        <v>1661</v>
      </c>
      <c r="J1328" s="562" t="s">
        <v>1662</v>
      </c>
      <c r="K1328" s="562" t="s">
        <v>3229</v>
      </c>
      <c r="L1328" s="562" t="s">
        <v>964</v>
      </c>
      <c r="M1328" s="562" t="s">
        <v>970</v>
      </c>
      <c r="N1328" s="562">
        <v>1</v>
      </c>
      <c r="O1328" s="562">
        <v>1</v>
      </c>
      <c r="P1328" s="562">
        <v>1</v>
      </c>
      <c r="Q1328" s="562">
        <v>0</v>
      </c>
      <c r="R1328" s="562">
        <v>0</v>
      </c>
      <c r="S1328" s="562">
        <v>1</v>
      </c>
      <c r="T1328" s="562">
        <v>1</v>
      </c>
      <c r="U1328" s="562">
        <v>1</v>
      </c>
      <c r="V1328" s="562">
        <v>0</v>
      </c>
      <c r="W1328" s="563">
        <v>293598.49</v>
      </c>
      <c r="X1328" s="563">
        <v>0</v>
      </c>
      <c r="Y1328" s="563">
        <v>0</v>
      </c>
      <c r="Z1328" s="563">
        <v>0</v>
      </c>
      <c r="AA1328" s="563">
        <v>0</v>
      </c>
      <c r="AB1328" s="563">
        <v>0</v>
      </c>
      <c r="AC1328" s="563">
        <v>0</v>
      </c>
      <c r="AD1328" s="563"/>
      <c r="AE1328" s="563">
        <v>293598.49</v>
      </c>
      <c r="AF1328" s="564">
        <v>45751</v>
      </c>
      <c r="AG1328" s="564">
        <v>46847</v>
      </c>
      <c r="AH1328" s="563">
        <v>293598.49</v>
      </c>
      <c r="AI1328" s="565">
        <f t="shared" si="41"/>
        <v>2.0986301369863014</v>
      </c>
      <c r="AJ1328" s="565">
        <v>3.0027397260274</v>
      </c>
      <c r="AK1328" s="566">
        <v>8.7499999999999994E-2</v>
      </c>
      <c r="AL1328" s="567">
        <f t="shared" si="42"/>
        <v>2.0986301369863014</v>
      </c>
      <c r="AM1328" s="567">
        <v>3.0027397260274</v>
      </c>
      <c r="AN1328" s="568">
        <v>8.7499999999999994E-2</v>
      </c>
      <c r="AO1328" s="562" t="s">
        <v>977</v>
      </c>
      <c r="AP1328" s="562" t="s">
        <v>978</v>
      </c>
    </row>
    <row r="1329" spans="1:42" s="562" customFormat="1" ht="12" x14ac:dyDescent="0.25">
      <c r="A1329" s="562" t="s">
        <v>3234</v>
      </c>
      <c r="B1329" s="562" t="s">
        <v>3235</v>
      </c>
      <c r="C1329" s="562">
        <v>1</v>
      </c>
      <c r="D1329" s="562" t="s">
        <v>30</v>
      </c>
      <c r="E1329" s="562" t="s">
        <v>958</v>
      </c>
      <c r="F1329" s="562" t="s">
        <v>959</v>
      </c>
      <c r="G1329" s="562" t="s">
        <v>1727</v>
      </c>
      <c r="H1329" s="562" t="s">
        <v>1660</v>
      </c>
      <c r="I1329" s="562" t="s">
        <v>1661</v>
      </c>
      <c r="J1329" s="562" t="s">
        <v>1662</v>
      </c>
      <c r="K1329" s="562" t="s">
        <v>3236</v>
      </c>
      <c r="L1329" s="562" t="s">
        <v>964</v>
      </c>
      <c r="M1329" s="562" t="s">
        <v>970</v>
      </c>
      <c r="N1329" s="562">
        <v>1</v>
      </c>
      <c r="O1329" s="562">
        <v>1</v>
      </c>
      <c r="P1329" s="562">
        <v>1</v>
      </c>
      <c r="Q1329" s="562">
        <v>0</v>
      </c>
      <c r="R1329" s="562">
        <v>0</v>
      </c>
      <c r="S1329" s="562">
        <v>1</v>
      </c>
      <c r="T1329" s="562">
        <v>1</v>
      </c>
      <c r="U1329" s="562">
        <v>1</v>
      </c>
      <c r="V1329" s="562">
        <v>0</v>
      </c>
      <c r="W1329" s="563">
        <v>235248.58</v>
      </c>
      <c r="X1329" s="563">
        <v>0</v>
      </c>
      <c r="Y1329" s="563">
        <v>0</v>
      </c>
      <c r="Z1329" s="563">
        <v>0</v>
      </c>
      <c r="AA1329" s="563">
        <v>0</v>
      </c>
      <c r="AB1329" s="563">
        <v>0</v>
      </c>
      <c r="AC1329" s="563">
        <v>0</v>
      </c>
      <c r="AD1329" s="563"/>
      <c r="AE1329" s="563">
        <v>235248.58</v>
      </c>
      <c r="AF1329" s="564">
        <v>45751</v>
      </c>
      <c r="AG1329" s="564">
        <v>47577</v>
      </c>
      <c r="AH1329" s="563">
        <v>235248.58</v>
      </c>
      <c r="AI1329" s="565">
        <f t="shared" si="41"/>
        <v>4.0986301369863014</v>
      </c>
      <c r="AJ1329" s="565">
        <v>5.0027397260274</v>
      </c>
      <c r="AK1329" s="566">
        <v>9.2499999999999999E-2</v>
      </c>
      <c r="AL1329" s="567">
        <f t="shared" si="42"/>
        <v>4.0986301369863014</v>
      </c>
      <c r="AM1329" s="567">
        <v>5.0027397260274</v>
      </c>
      <c r="AN1329" s="568">
        <v>9.2499999999999999E-2</v>
      </c>
      <c r="AO1329" s="562" t="s">
        <v>977</v>
      </c>
      <c r="AP1329" s="562" t="s">
        <v>978</v>
      </c>
    </row>
    <row r="1330" spans="1:42" s="562" customFormat="1" ht="12" x14ac:dyDescent="0.25">
      <c r="A1330" s="562" t="s">
        <v>3237</v>
      </c>
      <c r="B1330" s="562" t="s">
        <v>3238</v>
      </c>
      <c r="C1330" s="562">
        <v>1</v>
      </c>
      <c r="D1330" s="562" t="s">
        <v>30</v>
      </c>
      <c r="E1330" s="562" t="s">
        <v>958</v>
      </c>
      <c r="F1330" s="562" t="s">
        <v>959</v>
      </c>
      <c r="G1330" s="562" t="s">
        <v>1727</v>
      </c>
      <c r="H1330" s="562" t="s">
        <v>1660</v>
      </c>
      <c r="I1330" s="562" t="s">
        <v>1661</v>
      </c>
      <c r="J1330" s="562" t="s">
        <v>1662</v>
      </c>
      <c r="K1330" s="562" t="s">
        <v>3236</v>
      </c>
      <c r="L1330" s="562" t="s">
        <v>964</v>
      </c>
      <c r="M1330" s="562" t="s">
        <v>970</v>
      </c>
      <c r="N1330" s="562">
        <v>1</v>
      </c>
      <c r="O1330" s="562">
        <v>1</v>
      </c>
      <c r="P1330" s="562">
        <v>1</v>
      </c>
      <c r="Q1330" s="562">
        <v>0</v>
      </c>
      <c r="R1330" s="562">
        <v>0</v>
      </c>
      <c r="S1330" s="562">
        <v>1</v>
      </c>
      <c r="T1330" s="562">
        <v>1</v>
      </c>
      <c r="U1330" s="562">
        <v>1</v>
      </c>
      <c r="V1330" s="562">
        <v>0</v>
      </c>
      <c r="W1330" s="563">
        <v>235248.59</v>
      </c>
      <c r="X1330" s="563">
        <v>0</v>
      </c>
      <c r="Y1330" s="563">
        <v>0</v>
      </c>
      <c r="Z1330" s="563">
        <v>0</v>
      </c>
      <c r="AA1330" s="563">
        <v>0</v>
      </c>
      <c r="AB1330" s="563">
        <v>0</v>
      </c>
      <c r="AC1330" s="563">
        <v>0</v>
      </c>
      <c r="AD1330" s="563"/>
      <c r="AE1330" s="563">
        <v>235248.59</v>
      </c>
      <c r="AF1330" s="564">
        <v>45751</v>
      </c>
      <c r="AG1330" s="564">
        <v>46116</v>
      </c>
      <c r="AH1330" s="563">
        <v>235248.59</v>
      </c>
      <c r="AI1330" s="565">
        <f t="shared" si="41"/>
        <v>9.5890410958904104E-2</v>
      </c>
      <c r="AJ1330" s="565">
        <v>1</v>
      </c>
      <c r="AK1330" s="566">
        <v>4.9000000000000002E-2</v>
      </c>
      <c r="AL1330" s="567">
        <f t="shared" si="42"/>
        <v>9.5890410958904104E-2</v>
      </c>
      <c r="AM1330" s="567">
        <v>1</v>
      </c>
      <c r="AN1330" s="568">
        <v>4.9000000000000002E-2</v>
      </c>
      <c r="AO1330" s="562" t="s">
        <v>977</v>
      </c>
      <c r="AP1330" s="562" t="s">
        <v>978</v>
      </c>
    </row>
    <row r="1331" spans="1:42" s="562" customFormat="1" ht="12" x14ac:dyDescent="0.25">
      <c r="A1331" s="562" t="s">
        <v>3239</v>
      </c>
      <c r="B1331" s="562" t="s">
        <v>3240</v>
      </c>
      <c r="C1331" s="562">
        <v>1</v>
      </c>
      <c r="D1331" s="562" t="s">
        <v>30</v>
      </c>
      <c r="E1331" s="562" t="s">
        <v>958</v>
      </c>
      <c r="F1331" s="562" t="s">
        <v>959</v>
      </c>
      <c r="G1331" s="562" t="s">
        <v>1727</v>
      </c>
      <c r="H1331" s="562" t="s">
        <v>1660</v>
      </c>
      <c r="I1331" s="562" t="s">
        <v>1661</v>
      </c>
      <c r="J1331" s="562" t="s">
        <v>1662</v>
      </c>
      <c r="K1331" s="562" t="s">
        <v>3236</v>
      </c>
      <c r="L1331" s="562" t="s">
        <v>964</v>
      </c>
      <c r="M1331" s="562" t="s">
        <v>970</v>
      </c>
      <c r="N1331" s="562">
        <v>1</v>
      </c>
      <c r="O1331" s="562">
        <v>1</v>
      </c>
      <c r="P1331" s="562">
        <v>1</v>
      </c>
      <c r="Q1331" s="562">
        <v>0</v>
      </c>
      <c r="R1331" s="562">
        <v>0</v>
      </c>
      <c r="S1331" s="562">
        <v>1</v>
      </c>
      <c r="T1331" s="562">
        <v>1</v>
      </c>
      <c r="U1331" s="562">
        <v>1</v>
      </c>
      <c r="V1331" s="562">
        <v>0</v>
      </c>
      <c r="W1331" s="563">
        <v>235248.59</v>
      </c>
      <c r="X1331" s="563">
        <v>0</v>
      </c>
      <c r="Y1331" s="563">
        <v>0</v>
      </c>
      <c r="Z1331" s="563">
        <v>0</v>
      </c>
      <c r="AA1331" s="563">
        <v>0</v>
      </c>
      <c r="AB1331" s="563">
        <v>0</v>
      </c>
      <c r="AC1331" s="563">
        <v>0</v>
      </c>
      <c r="AD1331" s="563"/>
      <c r="AE1331" s="563">
        <v>235248.59</v>
      </c>
      <c r="AF1331" s="564">
        <v>45751</v>
      </c>
      <c r="AG1331" s="564">
        <v>46847</v>
      </c>
      <c r="AH1331" s="563">
        <v>235248.59</v>
      </c>
      <c r="AI1331" s="565">
        <f t="shared" si="41"/>
        <v>2.0986301369863014</v>
      </c>
      <c r="AJ1331" s="565">
        <v>3.0027397260274</v>
      </c>
      <c r="AK1331" s="566">
        <v>8.7499999999999994E-2</v>
      </c>
      <c r="AL1331" s="567">
        <f t="shared" si="42"/>
        <v>2.0986301369863014</v>
      </c>
      <c r="AM1331" s="567">
        <v>3.0027397260274</v>
      </c>
      <c r="AN1331" s="568">
        <v>8.7499999999999994E-2</v>
      </c>
      <c r="AO1331" s="562" t="s">
        <v>977</v>
      </c>
      <c r="AP1331" s="562" t="s">
        <v>978</v>
      </c>
    </row>
    <row r="1332" spans="1:42" s="562" customFormat="1" ht="12" x14ac:dyDescent="0.25">
      <c r="A1332" s="562" t="s">
        <v>3241</v>
      </c>
      <c r="B1332" s="562" t="s">
        <v>3242</v>
      </c>
      <c r="C1332" s="562">
        <v>1</v>
      </c>
      <c r="D1332" s="562" t="s">
        <v>30</v>
      </c>
      <c r="E1332" s="562" t="s">
        <v>958</v>
      </c>
      <c r="F1332" s="562" t="s">
        <v>959</v>
      </c>
      <c r="G1332" s="562" t="s">
        <v>1727</v>
      </c>
      <c r="H1332" s="562" t="s">
        <v>1660</v>
      </c>
      <c r="I1332" s="562" t="s">
        <v>1661</v>
      </c>
      <c r="J1332" s="562" t="s">
        <v>1662</v>
      </c>
      <c r="K1332" s="562" t="s">
        <v>3243</v>
      </c>
      <c r="L1332" s="562" t="s">
        <v>964</v>
      </c>
      <c r="M1332" s="562" t="s">
        <v>970</v>
      </c>
      <c r="N1332" s="562">
        <v>1</v>
      </c>
      <c r="O1332" s="562">
        <v>1</v>
      </c>
      <c r="P1332" s="562">
        <v>1</v>
      </c>
      <c r="Q1332" s="562">
        <v>0</v>
      </c>
      <c r="R1332" s="562">
        <v>0</v>
      </c>
      <c r="S1332" s="562">
        <v>1</v>
      </c>
      <c r="T1332" s="562">
        <v>1</v>
      </c>
      <c r="U1332" s="562">
        <v>1</v>
      </c>
      <c r="V1332" s="562">
        <v>0</v>
      </c>
      <c r="W1332" s="563">
        <v>184812.68</v>
      </c>
      <c r="X1332" s="563">
        <v>0</v>
      </c>
      <c r="Y1332" s="563">
        <v>0</v>
      </c>
      <c r="Z1332" s="563">
        <v>0</v>
      </c>
      <c r="AA1332" s="563">
        <v>0</v>
      </c>
      <c r="AB1332" s="563">
        <v>0</v>
      </c>
      <c r="AC1332" s="563">
        <v>0</v>
      </c>
      <c r="AD1332" s="563"/>
      <c r="AE1332" s="563">
        <v>184812.68</v>
      </c>
      <c r="AF1332" s="564">
        <v>45751</v>
      </c>
      <c r="AG1332" s="564">
        <v>47577</v>
      </c>
      <c r="AH1332" s="563">
        <v>184812.68</v>
      </c>
      <c r="AI1332" s="565">
        <f t="shared" si="41"/>
        <v>4.0986301369863014</v>
      </c>
      <c r="AJ1332" s="565">
        <v>5.0027397260274</v>
      </c>
      <c r="AK1332" s="566">
        <v>9.2499999999999999E-2</v>
      </c>
      <c r="AL1332" s="567">
        <f t="shared" si="42"/>
        <v>4.0986301369863014</v>
      </c>
      <c r="AM1332" s="567">
        <v>5.0027397260274</v>
      </c>
      <c r="AN1332" s="568">
        <v>9.2499999999999999E-2</v>
      </c>
      <c r="AO1332" s="562" t="s">
        <v>977</v>
      </c>
      <c r="AP1332" s="562" t="s">
        <v>978</v>
      </c>
    </row>
    <row r="1333" spans="1:42" s="562" customFormat="1" ht="12" x14ac:dyDescent="0.25">
      <c r="A1333" s="562" t="s">
        <v>3244</v>
      </c>
      <c r="B1333" s="562" t="s">
        <v>3245</v>
      </c>
      <c r="C1333" s="562">
        <v>1</v>
      </c>
      <c r="D1333" s="562" t="s">
        <v>30</v>
      </c>
      <c r="E1333" s="562" t="s">
        <v>958</v>
      </c>
      <c r="F1333" s="562" t="s">
        <v>959</v>
      </c>
      <c r="G1333" s="562" t="s">
        <v>1727</v>
      </c>
      <c r="H1333" s="562" t="s">
        <v>1660</v>
      </c>
      <c r="I1333" s="562" t="s">
        <v>1661</v>
      </c>
      <c r="J1333" s="562" t="s">
        <v>1662</v>
      </c>
      <c r="K1333" s="562" t="s">
        <v>3243</v>
      </c>
      <c r="L1333" s="562" t="s">
        <v>964</v>
      </c>
      <c r="M1333" s="562" t="s">
        <v>970</v>
      </c>
      <c r="N1333" s="562">
        <v>1</v>
      </c>
      <c r="O1333" s="562">
        <v>1</v>
      </c>
      <c r="P1333" s="562">
        <v>1</v>
      </c>
      <c r="Q1333" s="562">
        <v>0</v>
      </c>
      <c r="R1333" s="562">
        <v>0</v>
      </c>
      <c r="S1333" s="562">
        <v>1</v>
      </c>
      <c r="T1333" s="562">
        <v>1</v>
      </c>
      <c r="U1333" s="562">
        <v>1</v>
      </c>
      <c r="V1333" s="562">
        <v>0</v>
      </c>
      <c r="W1333" s="563">
        <v>184812.68</v>
      </c>
      <c r="X1333" s="563">
        <v>0</v>
      </c>
      <c r="Y1333" s="563">
        <v>0</v>
      </c>
      <c r="Z1333" s="563">
        <v>0</v>
      </c>
      <c r="AA1333" s="563">
        <v>0</v>
      </c>
      <c r="AB1333" s="563">
        <v>0</v>
      </c>
      <c r="AC1333" s="563">
        <v>0</v>
      </c>
      <c r="AD1333" s="563"/>
      <c r="AE1333" s="563">
        <v>184812.68</v>
      </c>
      <c r="AF1333" s="564">
        <v>45751</v>
      </c>
      <c r="AG1333" s="564">
        <v>46116</v>
      </c>
      <c r="AH1333" s="563">
        <v>184812.68</v>
      </c>
      <c r="AI1333" s="565">
        <f t="shared" si="41"/>
        <v>9.5890410958904104E-2</v>
      </c>
      <c r="AJ1333" s="565">
        <v>1</v>
      </c>
      <c r="AK1333" s="566">
        <v>4.9000000000000002E-2</v>
      </c>
      <c r="AL1333" s="567">
        <f t="shared" si="42"/>
        <v>9.5890410958904104E-2</v>
      </c>
      <c r="AM1333" s="567">
        <v>1</v>
      </c>
      <c r="AN1333" s="568">
        <v>4.9000000000000002E-2</v>
      </c>
      <c r="AO1333" s="562" t="s">
        <v>977</v>
      </c>
      <c r="AP1333" s="562" t="s">
        <v>978</v>
      </c>
    </row>
    <row r="1334" spans="1:42" s="562" customFormat="1" ht="12" x14ac:dyDescent="0.25">
      <c r="A1334" s="562" t="s">
        <v>3246</v>
      </c>
      <c r="B1334" s="562" t="s">
        <v>3247</v>
      </c>
      <c r="C1334" s="562">
        <v>1</v>
      </c>
      <c r="D1334" s="562" t="s">
        <v>30</v>
      </c>
      <c r="E1334" s="562" t="s">
        <v>958</v>
      </c>
      <c r="F1334" s="562" t="s">
        <v>959</v>
      </c>
      <c r="G1334" s="562" t="s">
        <v>1727</v>
      </c>
      <c r="H1334" s="562" t="s">
        <v>1660</v>
      </c>
      <c r="I1334" s="562" t="s">
        <v>1661</v>
      </c>
      <c r="J1334" s="562" t="s">
        <v>1662</v>
      </c>
      <c r="K1334" s="562" t="s">
        <v>3243</v>
      </c>
      <c r="L1334" s="562" t="s">
        <v>964</v>
      </c>
      <c r="M1334" s="562" t="s">
        <v>970</v>
      </c>
      <c r="N1334" s="562">
        <v>1</v>
      </c>
      <c r="O1334" s="562">
        <v>1</v>
      </c>
      <c r="P1334" s="562">
        <v>1</v>
      </c>
      <c r="Q1334" s="562">
        <v>0</v>
      </c>
      <c r="R1334" s="562">
        <v>0</v>
      </c>
      <c r="S1334" s="562">
        <v>1</v>
      </c>
      <c r="T1334" s="562">
        <v>1</v>
      </c>
      <c r="U1334" s="562">
        <v>1</v>
      </c>
      <c r="V1334" s="562">
        <v>0</v>
      </c>
      <c r="W1334" s="563">
        <v>184812.68</v>
      </c>
      <c r="X1334" s="563">
        <v>0</v>
      </c>
      <c r="Y1334" s="563">
        <v>0</v>
      </c>
      <c r="Z1334" s="563">
        <v>0</v>
      </c>
      <c r="AA1334" s="563">
        <v>0</v>
      </c>
      <c r="AB1334" s="563">
        <v>0</v>
      </c>
      <c r="AC1334" s="563">
        <v>0</v>
      </c>
      <c r="AD1334" s="563"/>
      <c r="AE1334" s="563">
        <v>184812.68</v>
      </c>
      <c r="AF1334" s="564">
        <v>45751</v>
      </c>
      <c r="AG1334" s="564">
        <v>46847</v>
      </c>
      <c r="AH1334" s="563">
        <v>184812.68</v>
      </c>
      <c r="AI1334" s="565">
        <f t="shared" si="41"/>
        <v>2.0986301369863014</v>
      </c>
      <c r="AJ1334" s="565">
        <v>3.0027397260274</v>
      </c>
      <c r="AK1334" s="566">
        <v>8.7499999999999994E-2</v>
      </c>
      <c r="AL1334" s="567">
        <f t="shared" si="42"/>
        <v>2.0986301369863014</v>
      </c>
      <c r="AM1334" s="567">
        <v>3.0027397260274</v>
      </c>
      <c r="AN1334" s="568">
        <v>8.7499999999999994E-2</v>
      </c>
      <c r="AO1334" s="562" t="s">
        <v>977</v>
      </c>
      <c r="AP1334" s="562" t="s">
        <v>978</v>
      </c>
    </row>
    <row r="1335" spans="1:42" s="562" customFormat="1" ht="12" x14ac:dyDescent="0.25">
      <c r="A1335" s="562" t="s">
        <v>3248</v>
      </c>
      <c r="B1335" s="562" t="s">
        <v>3249</v>
      </c>
      <c r="C1335" s="562">
        <v>1</v>
      </c>
      <c r="D1335" s="562" t="s">
        <v>30</v>
      </c>
      <c r="E1335" s="562" t="s">
        <v>958</v>
      </c>
      <c r="F1335" s="562" t="s">
        <v>959</v>
      </c>
      <c r="G1335" s="562" t="s">
        <v>1727</v>
      </c>
      <c r="H1335" s="562" t="s">
        <v>1660</v>
      </c>
      <c r="I1335" s="562" t="s">
        <v>1661</v>
      </c>
      <c r="J1335" s="562" t="s">
        <v>1662</v>
      </c>
      <c r="K1335" s="562" t="s">
        <v>3250</v>
      </c>
      <c r="L1335" s="562" t="s">
        <v>964</v>
      </c>
      <c r="M1335" s="562" t="s">
        <v>970</v>
      </c>
      <c r="N1335" s="562">
        <v>1</v>
      </c>
      <c r="O1335" s="562">
        <v>1</v>
      </c>
      <c r="P1335" s="562">
        <v>1</v>
      </c>
      <c r="Q1335" s="562">
        <v>0</v>
      </c>
      <c r="R1335" s="562">
        <v>0</v>
      </c>
      <c r="S1335" s="562">
        <v>1</v>
      </c>
      <c r="T1335" s="562">
        <v>1</v>
      </c>
      <c r="U1335" s="562">
        <v>1</v>
      </c>
      <c r="V1335" s="562">
        <v>0</v>
      </c>
      <c r="W1335" s="563">
        <v>150021.71</v>
      </c>
      <c r="X1335" s="563">
        <v>0</v>
      </c>
      <c r="Y1335" s="563">
        <v>0</v>
      </c>
      <c r="Z1335" s="563">
        <v>0</v>
      </c>
      <c r="AA1335" s="563">
        <v>0</v>
      </c>
      <c r="AB1335" s="563">
        <v>0</v>
      </c>
      <c r="AC1335" s="563">
        <v>0</v>
      </c>
      <c r="AD1335" s="563"/>
      <c r="AE1335" s="563">
        <v>150021.71</v>
      </c>
      <c r="AF1335" s="564">
        <v>45751</v>
      </c>
      <c r="AG1335" s="564">
        <v>47577</v>
      </c>
      <c r="AH1335" s="563">
        <v>150021.71</v>
      </c>
      <c r="AI1335" s="565">
        <f t="shared" si="41"/>
        <v>4.0986301369863014</v>
      </c>
      <c r="AJ1335" s="565">
        <v>5.0027397260274</v>
      </c>
      <c r="AK1335" s="566">
        <v>9.2499999999999999E-2</v>
      </c>
      <c r="AL1335" s="567">
        <f t="shared" si="42"/>
        <v>4.0986301369863014</v>
      </c>
      <c r="AM1335" s="567">
        <v>5.0027397260274</v>
      </c>
      <c r="AN1335" s="568">
        <v>9.2499999999999999E-2</v>
      </c>
      <c r="AO1335" s="562" t="s">
        <v>977</v>
      </c>
      <c r="AP1335" s="562" t="s">
        <v>978</v>
      </c>
    </row>
    <row r="1336" spans="1:42" s="562" customFormat="1" ht="12" x14ac:dyDescent="0.25">
      <c r="A1336" s="562" t="s">
        <v>3251</v>
      </c>
      <c r="B1336" s="562" t="s">
        <v>3252</v>
      </c>
      <c r="C1336" s="562">
        <v>1</v>
      </c>
      <c r="D1336" s="562" t="s">
        <v>30</v>
      </c>
      <c r="E1336" s="562" t="s">
        <v>958</v>
      </c>
      <c r="F1336" s="562" t="s">
        <v>959</v>
      </c>
      <c r="G1336" s="562" t="s">
        <v>1727</v>
      </c>
      <c r="H1336" s="562" t="s">
        <v>1660</v>
      </c>
      <c r="I1336" s="562" t="s">
        <v>1661</v>
      </c>
      <c r="J1336" s="562" t="s">
        <v>1662</v>
      </c>
      <c r="K1336" s="562" t="s">
        <v>3250</v>
      </c>
      <c r="L1336" s="562" t="s">
        <v>964</v>
      </c>
      <c r="M1336" s="562" t="s">
        <v>970</v>
      </c>
      <c r="N1336" s="562">
        <v>1</v>
      </c>
      <c r="O1336" s="562">
        <v>1</v>
      </c>
      <c r="P1336" s="562">
        <v>1</v>
      </c>
      <c r="Q1336" s="562">
        <v>0</v>
      </c>
      <c r="R1336" s="562">
        <v>0</v>
      </c>
      <c r="S1336" s="562">
        <v>1</v>
      </c>
      <c r="T1336" s="562">
        <v>1</v>
      </c>
      <c r="U1336" s="562">
        <v>1</v>
      </c>
      <c r="V1336" s="562">
        <v>0</v>
      </c>
      <c r="W1336" s="563">
        <v>150021.72</v>
      </c>
      <c r="X1336" s="563">
        <v>0</v>
      </c>
      <c r="Y1336" s="563">
        <v>0</v>
      </c>
      <c r="Z1336" s="563">
        <v>0</v>
      </c>
      <c r="AA1336" s="563">
        <v>0</v>
      </c>
      <c r="AB1336" s="563">
        <v>0</v>
      </c>
      <c r="AC1336" s="563">
        <v>0</v>
      </c>
      <c r="AD1336" s="563"/>
      <c r="AE1336" s="563">
        <v>150021.72</v>
      </c>
      <c r="AF1336" s="564">
        <v>45751</v>
      </c>
      <c r="AG1336" s="564">
        <v>46116</v>
      </c>
      <c r="AH1336" s="563">
        <v>150021.72</v>
      </c>
      <c r="AI1336" s="565">
        <f t="shared" si="41"/>
        <v>9.5890410958904104E-2</v>
      </c>
      <c r="AJ1336" s="565">
        <v>1</v>
      </c>
      <c r="AK1336" s="566">
        <v>4.9000000000000002E-2</v>
      </c>
      <c r="AL1336" s="567">
        <f t="shared" si="42"/>
        <v>9.5890410958904104E-2</v>
      </c>
      <c r="AM1336" s="567">
        <v>1</v>
      </c>
      <c r="AN1336" s="568">
        <v>4.9000000000000002E-2</v>
      </c>
      <c r="AO1336" s="562" t="s">
        <v>977</v>
      </c>
      <c r="AP1336" s="562" t="s">
        <v>978</v>
      </c>
    </row>
    <row r="1337" spans="1:42" s="562" customFormat="1" ht="12" x14ac:dyDescent="0.25">
      <c r="A1337" s="562" t="s">
        <v>3253</v>
      </c>
      <c r="B1337" s="562" t="s">
        <v>3254</v>
      </c>
      <c r="C1337" s="562">
        <v>1</v>
      </c>
      <c r="D1337" s="562" t="s">
        <v>30</v>
      </c>
      <c r="E1337" s="562" t="s">
        <v>958</v>
      </c>
      <c r="F1337" s="562" t="s">
        <v>959</v>
      </c>
      <c r="G1337" s="562" t="s">
        <v>1727</v>
      </c>
      <c r="H1337" s="562" t="s">
        <v>1660</v>
      </c>
      <c r="I1337" s="562" t="s">
        <v>1661</v>
      </c>
      <c r="J1337" s="562" t="s">
        <v>1662</v>
      </c>
      <c r="K1337" s="562" t="s">
        <v>3250</v>
      </c>
      <c r="L1337" s="562" t="s">
        <v>964</v>
      </c>
      <c r="M1337" s="562" t="s">
        <v>970</v>
      </c>
      <c r="N1337" s="562">
        <v>1</v>
      </c>
      <c r="O1337" s="562">
        <v>1</v>
      </c>
      <c r="P1337" s="562">
        <v>1</v>
      </c>
      <c r="Q1337" s="562">
        <v>0</v>
      </c>
      <c r="R1337" s="562">
        <v>0</v>
      </c>
      <c r="S1337" s="562">
        <v>1</v>
      </c>
      <c r="T1337" s="562">
        <v>1</v>
      </c>
      <c r="U1337" s="562">
        <v>1</v>
      </c>
      <c r="V1337" s="562">
        <v>0</v>
      </c>
      <c r="W1337" s="563">
        <v>150021.72</v>
      </c>
      <c r="X1337" s="563">
        <v>0</v>
      </c>
      <c r="Y1337" s="563">
        <v>0</v>
      </c>
      <c r="Z1337" s="563">
        <v>0</v>
      </c>
      <c r="AA1337" s="563">
        <v>0</v>
      </c>
      <c r="AB1337" s="563">
        <v>0</v>
      </c>
      <c r="AC1337" s="563">
        <v>0</v>
      </c>
      <c r="AD1337" s="563"/>
      <c r="AE1337" s="563">
        <v>150021.72</v>
      </c>
      <c r="AF1337" s="564">
        <v>45751</v>
      </c>
      <c r="AG1337" s="564">
        <v>46847</v>
      </c>
      <c r="AH1337" s="563">
        <v>150021.72</v>
      </c>
      <c r="AI1337" s="565">
        <f t="shared" si="41"/>
        <v>2.0986301369863014</v>
      </c>
      <c r="AJ1337" s="565">
        <v>3.0027397260274</v>
      </c>
      <c r="AK1337" s="566">
        <v>8.7499999999999994E-2</v>
      </c>
      <c r="AL1337" s="567">
        <f t="shared" si="42"/>
        <v>2.0986301369863014</v>
      </c>
      <c r="AM1337" s="567">
        <v>3.0027397260274</v>
      </c>
      <c r="AN1337" s="568">
        <v>8.7499999999999994E-2</v>
      </c>
      <c r="AO1337" s="562" t="s">
        <v>977</v>
      </c>
      <c r="AP1337" s="562" t="s">
        <v>978</v>
      </c>
    </row>
    <row r="1338" spans="1:42" s="562" customFormat="1" ht="12" x14ac:dyDescent="0.25">
      <c r="A1338" s="562" t="s">
        <v>3255</v>
      </c>
      <c r="B1338" s="562" t="s">
        <v>3256</v>
      </c>
      <c r="C1338" s="562">
        <v>1</v>
      </c>
      <c r="D1338" s="562" t="s">
        <v>30</v>
      </c>
      <c r="E1338" s="562" t="s">
        <v>958</v>
      </c>
      <c r="F1338" s="562" t="s">
        <v>959</v>
      </c>
      <c r="G1338" s="562" t="s">
        <v>1727</v>
      </c>
      <c r="H1338" s="562" t="s">
        <v>1660</v>
      </c>
      <c r="I1338" s="562" t="s">
        <v>1661</v>
      </c>
      <c r="J1338" s="562" t="s">
        <v>1662</v>
      </c>
      <c r="K1338" s="562" t="s">
        <v>3257</v>
      </c>
      <c r="L1338" s="562" t="s">
        <v>964</v>
      </c>
      <c r="M1338" s="562" t="s">
        <v>970</v>
      </c>
      <c r="N1338" s="562">
        <v>1</v>
      </c>
      <c r="O1338" s="562">
        <v>1</v>
      </c>
      <c r="P1338" s="562">
        <v>1</v>
      </c>
      <c r="Q1338" s="562">
        <v>0</v>
      </c>
      <c r="R1338" s="562">
        <v>0</v>
      </c>
      <c r="S1338" s="562">
        <v>1</v>
      </c>
      <c r="T1338" s="562">
        <v>1</v>
      </c>
      <c r="U1338" s="562">
        <v>1</v>
      </c>
      <c r="V1338" s="562">
        <v>0</v>
      </c>
      <c r="W1338" s="563">
        <v>2410742.34</v>
      </c>
      <c r="X1338" s="563">
        <v>0</v>
      </c>
      <c r="Y1338" s="563">
        <v>0</v>
      </c>
      <c r="Z1338" s="563">
        <v>0</v>
      </c>
      <c r="AA1338" s="563">
        <v>0</v>
      </c>
      <c r="AB1338" s="563">
        <v>0</v>
      </c>
      <c r="AC1338" s="563">
        <v>0</v>
      </c>
      <c r="AD1338" s="563"/>
      <c r="AE1338" s="563">
        <v>2410742.34</v>
      </c>
      <c r="AF1338" s="564">
        <v>45751</v>
      </c>
      <c r="AG1338" s="564">
        <v>47577</v>
      </c>
      <c r="AH1338" s="563">
        <v>2410742.34</v>
      </c>
      <c r="AI1338" s="565">
        <f t="shared" si="41"/>
        <v>4.0986301369863014</v>
      </c>
      <c r="AJ1338" s="565">
        <v>5.0027397260274</v>
      </c>
      <c r="AK1338" s="566">
        <v>9.2499999999999999E-2</v>
      </c>
      <c r="AL1338" s="567">
        <f t="shared" si="42"/>
        <v>4.0986301369863014</v>
      </c>
      <c r="AM1338" s="567">
        <v>5.0027397260274</v>
      </c>
      <c r="AN1338" s="568">
        <v>9.2499999999999999E-2</v>
      </c>
      <c r="AO1338" s="562" t="s">
        <v>977</v>
      </c>
      <c r="AP1338" s="562" t="s">
        <v>978</v>
      </c>
    </row>
    <row r="1339" spans="1:42" s="562" customFormat="1" ht="12" x14ac:dyDescent="0.25">
      <c r="A1339" s="562" t="s">
        <v>3258</v>
      </c>
      <c r="B1339" s="562" t="s">
        <v>3259</v>
      </c>
      <c r="C1339" s="562">
        <v>1</v>
      </c>
      <c r="D1339" s="562" t="s">
        <v>30</v>
      </c>
      <c r="E1339" s="562" t="s">
        <v>958</v>
      </c>
      <c r="F1339" s="562" t="s">
        <v>959</v>
      </c>
      <c r="G1339" s="562" t="s">
        <v>1727</v>
      </c>
      <c r="H1339" s="562" t="s">
        <v>1660</v>
      </c>
      <c r="I1339" s="562" t="s">
        <v>1661</v>
      </c>
      <c r="J1339" s="562" t="s">
        <v>1662</v>
      </c>
      <c r="K1339" s="562" t="s">
        <v>3257</v>
      </c>
      <c r="L1339" s="562" t="s">
        <v>964</v>
      </c>
      <c r="M1339" s="562" t="s">
        <v>970</v>
      </c>
      <c r="N1339" s="562">
        <v>1</v>
      </c>
      <c r="O1339" s="562">
        <v>1</v>
      </c>
      <c r="P1339" s="562">
        <v>1</v>
      </c>
      <c r="Q1339" s="562">
        <v>0</v>
      </c>
      <c r="R1339" s="562">
        <v>0</v>
      </c>
      <c r="S1339" s="562">
        <v>1</v>
      </c>
      <c r="T1339" s="562">
        <v>1</v>
      </c>
      <c r="U1339" s="562">
        <v>1</v>
      </c>
      <c r="V1339" s="562">
        <v>0</v>
      </c>
      <c r="W1339" s="563">
        <v>2410742.35</v>
      </c>
      <c r="X1339" s="563">
        <v>0</v>
      </c>
      <c r="Y1339" s="563">
        <v>0</v>
      </c>
      <c r="Z1339" s="563">
        <v>0</v>
      </c>
      <c r="AA1339" s="563">
        <v>0</v>
      </c>
      <c r="AB1339" s="563">
        <v>0</v>
      </c>
      <c r="AC1339" s="563">
        <v>0</v>
      </c>
      <c r="AD1339" s="563"/>
      <c r="AE1339" s="563">
        <v>2410742.35</v>
      </c>
      <c r="AF1339" s="564">
        <v>45751</v>
      </c>
      <c r="AG1339" s="564">
        <v>46116</v>
      </c>
      <c r="AH1339" s="563">
        <v>2410742.35</v>
      </c>
      <c r="AI1339" s="565">
        <f t="shared" si="41"/>
        <v>9.5890410958904104E-2</v>
      </c>
      <c r="AJ1339" s="565">
        <v>1</v>
      </c>
      <c r="AK1339" s="566">
        <v>4.9000000000000002E-2</v>
      </c>
      <c r="AL1339" s="567">
        <f t="shared" si="42"/>
        <v>9.5890410958904104E-2</v>
      </c>
      <c r="AM1339" s="567">
        <v>1</v>
      </c>
      <c r="AN1339" s="568">
        <v>4.9000000000000002E-2</v>
      </c>
      <c r="AO1339" s="562" t="s">
        <v>977</v>
      </c>
      <c r="AP1339" s="562" t="s">
        <v>978</v>
      </c>
    </row>
    <row r="1340" spans="1:42" s="562" customFormat="1" ht="12" x14ac:dyDescent="0.25">
      <c r="A1340" s="562" t="s">
        <v>3260</v>
      </c>
      <c r="B1340" s="562" t="s">
        <v>3261</v>
      </c>
      <c r="C1340" s="562">
        <v>1</v>
      </c>
      <c r="D1340" s="562" t="s">
        <v>30</v>
      </c>
      <c r="E1340" s="562" t="s">
        <v>958</v>
      </c>
      <c r="F1340" s="562" t="s">
        <v>959</v>
      </c>
      <c r="G1340" s="562" t="s">
        <v>1727</v>
      </c>
      <c r="H1340" s="562" t="s">
        <v>1660</v>
      </c>
      <c r="I1340" s="562" t="s">
        <v>1661</v>
      </c>
      <c r="J1340" s="562" t="s">
        <v>1662</v>
      </c>
      <c r="K1340" s="562" t="s">
        <v>3257</v>
      </c>
      <c r="L1340" s="562" t="s">
        <v>964</v>
      </c>
      <c r="M1340" s="562" t="s">
        <v>970</v>
      </c>
      <c r="N1340" s="562">
        <v>1</v>
      </c>
      <c r="O1340" s="562">
        <v>1</v>
      </c>
      <c r="P1340" s="562">
        <v>1</v>
      </c>
      <c r="Q1340" s="562">
        <v>0</v>
      </c>
      <c r="R1340" s="562">
        <v>0</v>
      </c>
      <c r="S1340" s="562">
        <v>1</v>
      </c>
      <c r="T1340" s="562">
        <v>1</v>
      </c>
      <c r="U1340" s="562">
        <v>1</v>
      </c>
      <c r="V1340" s="562">
        <v>0</v>
      </c>
      <c r="W1340" s="563">
        <v>2410742.35</v>
      </c>
      <c r="X1340" s="563">
        <v>0</v>
      </c>
      <c r="Y1340" s="563">
        <v>0</v>
      </c>
      <c r="Z1340" s="563">
        <v>0</v>
      </c>
      <c r="AA1340" s="563">
        <v>0</v>
      </c>
      <c r="AB1340" s="563">
        <v>0</v>
      </c>
      <c r="AC1340" s="563">
        <v>0</v>
      </c>
      <c r="AD1340" s="563"/>
      <c r="AE1340" s="563">
        <v>2410742.35</v>
      </c>
      <c r="AF1340" s="564">
        <v>45751</v>
      </c>
      <c r="AG1340" s="564">
        <v>46847</v>
      </c>
      <c r="AH1340" s="563">
        <v>2410742.35</v>
      </c>
      <c r="AI1340" s="565">
        <f t="shared" si="41"/>
        <v>2.0986301369863014</v>
      </c>
      <c r="AJ1340" s="565">
        <v>3.0027397260274</v>
      </c>
      <c r="AK1340" s="566">
        <v>8.7499999999999994E-2</v>
      </c>
      <c r="AL1340" s="567">
        <f t="shared" si="42"/>
        <v>2.0986301369863014</v>
      </c>
      <c r="AM1340" s="567">
        <v>3.0027397260274</v>
      </c>
      <c r="AN1340" s="568">
        <v>8.7499999999999994E-2</v>
      </c>
      <c r="AO1340" s="562" t="s">
        <v>977</v>
      </c>
      <c r="AP1340" s="562" t="s">
        <v>978</v>
      </c>
    </row>
    <row r="1341" spans="1:42" s="562" customFormat="1" ht="12" x14ac:dyDescent="0.25">
      <c r="A1341" s="562" t="s">
        <v>3262</v>
      </c>
      <c r="B1341" s="562" t="s">
        <v>3263</v>
      </c>
      <c r="C1341" s="562">
        <v>1</v>
      </c>
      <c r="D1341" s="562" t="s">
        <v>30</v>
      </c>
      <c r="E1341" s="562" t="s">
        <v>958</v>
      </c>
      <c r="F1341" s="562" t="s">
        <v>959</v>
      </c>
      <c r="G1341" s="562" t="s">
        <v>1727</v>
      </c>
      <c r="H1341" s="562" t="s">
        <v>1660</v>
      </c>
      <c r="I1341" s="562" t="s">
        <v>1661</v>
      </c>
      <c r="J1341" s="562" t="s">
        <v>1662</v>
      </c>
      <c r="K1341" s="562" t="s">
        <v>3264</v>
      </c>
      <c r="L1341" s="562" t="s">
        <v>964</v>
      </c>
      <c r="M1341" s="562" t="s">
        <v>970</v>
      </c>
      <c r="N1341" s="562">
        <v>1</v>
      </c>
      <c r="O1341" s="562">
        <v>1</v>
      </c>
      <c r="P1341" s="562">
        <v>1</v>
      </c>
      <c r="Q1341" s="562">
        <v>0</v>
      </c>
      <c r="R1341" s="562">
        <v>0</v>
      </c>
      <c r="S1341" s="562">
        <v>1</v>
      </c>
      <c r="T1341" s="562">
        <v>1</v>
      </c>
      <c r="U1341" s="562">
        <v>1</v>
      </c>
      <c r="V1341" s="562">
        <v>0</v>
      </c>
      <c r="W1341" s="563">
        <v>215035.61</v>
      </c>
      <c r="X1341" s="563">
        <v>0</v>
      </c>
      <c r="Y1341" s="563">
        <v>0</v>
      </c>
      <c r="Z1341" s="563">
        <v>0</v>
      </c>
      <c r="AA1341" s="563">
        <v>0</v>
      </c>
      <c r="AB1341" s="563">
        <v>0</v>
      </c>
      <c r="AC1341" s="563">
        <v>0</v>
      </c>
      <c r="AD1341" s="563"/>
      <c r="AE1341" s="563">
        <v>215035.61</v>
      </c>
      <c r="AF1341" s="564">
        <v>45751</v>
      </c>
      <c r="AG1341" s="564">
        <v>47577</v>
      </c>
      <c r="AH1341" s="563">
        <v>215035.61</v>
      </c>
      <c r="AI1341" s="565">
        <f t="shared" si="41"/>
        <v>4.0986301369863014</v>
      </c>
      <c r="AJ1341" s="565">
        <v>5.0027397260274</v>
      </c>
      <c r="AK1341" s="566">
        <v>9.2499999999999999E-2</v>
      </c>
      <c r="AL1341" s="567">
        <f t="shared" si="42"/>
        <v>4.0986301369863014</v>
      </c>
      <c r="AM1341" s="567">
        <v>5.0027397260274</v>
      </c>
      <c r="AN1341" s="568">
        <v>9.2499999999999999E-2</v>
      </c>
      <c r="AO1341" s="562" t="s">
        <v>977</v>
      </c>
      <c r="AP1341" s="562" t="s">
        <v>978</v>
      </c>
    </row>
    <row r="1342" spans="1:42" s="562" customFormat="1" ht="12" x14ac:dyDescent="0.25">
      <c r="A1342" s="562" t="s">
        <v>3265</v>
      </c>
      <c r="B1342" s="562" t="s">
        <v>3266</v>
      </c>
      <c r="C1342" s="562">
        <v>1</v>
      </c>
      <c r="D1342" s="562" t="s">
        <v>30</v>
      </c>
      <c r="E1342" s="562" t="s">
        <v>958</v>
      </c>
      <c r="F1342" s="562" t="s">
        <v>959</v>
      </c>
      <c r="G1342" s="562" t="s">
        <v>1727</v>
      </c>
      <c r="H1342" s="562" t="s">
        <v>1660</v>
      </c>
      <c r="I1342" s="562" t="s">
        <v>1661</v>
      </c>
      <c r="J1342" s="562" t="s">
        <v>1662</v>
      </c>
      <c r="K1342" s="562" t="s">
        <v>3264</v>
      </c>
      <c r="L1342" s="562" t="s">
        <v>964</v>
      </c>
      <c r="M1342" s="562" t="s">
        <v>970</v>
      </c>
      <c r="N1342" s="562">
        <v>1</v>
      </c>
      <c r="O1342" s="562">
        <v>1</v>
      </c>
      <c r="P1342" s="562">
        <v>1</v>
      </c>
      <c r="Q1342" s="562">
        <v>0</v>
      </c>
      <c r="R1342" s="562">
        <v>0</v>
      </c>
      <c r="S1342" s="562">
        <v>1</v>
      </c>
      <c r="T1342" s="562">
        <v>1</v>
      </c>
      <c r="U1342" s="562">
        <v>1</v>
      </c>
      <c r="V1342" s="562">
        <v>0</v>
      </c>
      <c r="W1342" s="563">
        <v>215035.62</v>
      </c>
      <c r="X1342" s="563">
        <v>0</v>
      </c>
      <c r="Y1342" s="563">
        <v>0</v>
      </c>
      <c r="Z1342" s="563">
        <v>0</v>
      </c>
      <c r="AA1342" s="563">
        <v>0</v>
      </c>
      <c r="AB1342" s="563">
        <v>0</v>
      </c>
      <c r="AC1342" s="563">
        <v>0</v>
      </c>
      <c r="AD1342" s="563"/>
      <c r="AE1342" s="563">
        <v>215035.62</v>
      </c>
      <c r="AF1342" s="564">
        <v>45751</v>
      </c>
      <c r="AG1342" s="564">
        <v>46116</v>
      </c>
      <c r="AH1342" s="563">
        <v>215035.62</v>
      </c>
      <c r="AI1342" s="565">
        <f t="shared" si="41"/>
        <v>9.5890410958904104E-2</v>
      </c>
      <c r="AJ1342" s="565">
        <v>1</v>
      </c>
      <c r="AK1342" s="566">
        <v>4.9000000000000002E-2</v>
      </c>
      <c r="AL1342" s="567">
        <f t="shared" si="42"/>
        <v>9.5890410958904104E-2</v>
      </c>
      <c r="AM1342" s="567">
        <v>1</v>
      </c>
      <c r="AN1342" s="568">
        <v>4.9000000000000002E-2</v>
      </c>
      <c r="AO1342" s="562" t="s">
        <v>977</v>
      </c>
      <c r="AP1342" s="562" t="s">
        <v>978</v>
      </c>
    </row>
    <row r="1343" spans="1:42" s="562" customFormat="1" ht="12" x14ac:dyDescent="0.25">
      <c r="A1343" s="562" t="s">
        <v>3267</v>
      </c>
      <c r="B1343" s="562" t="s">
        <v>3268</v>
      </c>
      <c r="C1343" s="562">
        <v>1</v>
      </c>
      <c r="D1343" s="562" t="s">
        <v>30</v>
      </c>
      <c r="E1343" s="562" t="s">
        <v>958</v>
      </c>
      <c r="F1343" s="562" t="s">
        <v>959</v>
      </c>
      <c r="G1343" s="562" t="s">
        <v>1727</v>
      </c>
      <c r="H1343" s="562" t="s">
        <v>1660</v>
      </c>
      <c r="I1343" s="562" t="s">
        <v>1661</v>
      </c>
      <c r="J1343" s="562" t="s">
        <v>1662</v>
      </c>
      <c r="K1343" s="562" t="s">
        <v>3264</v>
      </c>
      <c r="L1343" s="562" t="s">
        <v>964</v>
      </c>
      <c r="M1343" s="562" t="s">
        <v>970</v>
      </c>
      <c r="N1343" s="562">
        <v>1</v>
      </c>
      <c r="O1343" s="562">
        <v>1</v>
      </c>
      <c r="P1343" s="562">
        <v>1</v>
      </c>
      <c r="Q1343" s="562">
        <v>0</v>
      </c>
      <c r="R1343" s="562">
        <v>0</v>
      </c>
      <c r="S1343" s="562">
        <v>1</v>
      </c>
      <c r="T1343" s="562">
        <v>1</v>
      </c>
      <c r="U1343" s="562">
        <v>1</v>
      </c>
      <c r="V1343" s="562">
        <v>0</v>
      </c>
      <c r="W1343" s="563">
        <v>215035.62</v>
      </c>
      <c r="X1343" s="563">
        <v>0</v>
      </c>
      <c r="Y1343" s="563">
        <v>0</v>
      </c>
      <c r="Z1343" s="563">
        <v>0</v>
      </c>
      <c r="AA1343" s="563">
        <v>0</v>
      </c>
      <c r="AB1343" s="563">
        <v>0</v>
      </c>
      <c r="AC1343" s="563">
        <v>0</v>
      </c>
      <c r="AD1343" s="563"/>
      <c r="AE1343" s="563">
        <v>215035.62</v>
      </c>
      <c r="AF1343" s="564">
        <v>45751</v>
      </c>
      <c r="AG1343" s="564">
        <v>46847</v>
      </c>
      <c r="AH1343" s="563">
        <v>215035.62</v>
      </c>
      <c r="AI1343" s="565">
        <f t="shared" si="41"/>
        <v>2.0986301369863014</v>
      </c>
      <c r="AJ1343" s="565">
        <v>3.0027397260274</v>
      </c>
      <c r="AK1343" s="566">
        <v>8.7499999999999994E-2</v>
      </c>
      <c r="AL1343" s="567">
        <f t="shared" si="42"/>
        <v>2.0986301369863014</v>
      </c>
      <c r="AM1343" s="567">
        <v>3.0027397260274</v>
      </c>
      <c r="AN1343" s="568">
        <v>8.7499999999999994E-2</v>
      </c>
      <c r="AO1343" s="562" t="s">
        <v>977</v>
      </c>
      <c r="AP1343" s="562" t="s">
        <v>978</v>
      </c>
    </row>
    <row r="1344" spans="1:42" s="562" customFormat="1" ht="12" x14ac:dyDescent="0.25">
      <c r="A1344" s="562" t="s">
        <v>3269</v>
      </c>
      <c r="B1344" s="562" t="s">
        <v>3270</v>
      </c>
      <c r="C1344" s="562">
        <v>1</v>
      </c>
      <c r="D1344" s="562" t="s">
        <v>30</v>
      </c>
      <c r="E1344" s="562" t="s">
        <v>958</v>
      </c>
      <c r="F1344" s="562" t="s">
        <v>959</v>
      </c>
      <c r="G1344" s="562" t="s">
        <v>1727</v>
      </c>
      <c r="H1344" s="562" t="s">
        <v>1660</v>
      </c>
      <c r="I1344" s="562" t="s">
        <v>1661</v>
      </c>
      <c r="J1344" s="562" t="s">
        <v>1662</v>
      </c>
      <c r="K1344" s="562" t="s">
        <v>1787</v>
      </c>
      <c r="L1344" s="562" t="s">
        <v>964</v>
      </c>
      <c r="M1344" s="562" t="s">
        <v>970</v>
      </c>
      <c r="N1344" s="562">
        <v>1</v>
      </c>
      <c r="O1344" s="562">
        <v>1</v>
      </c>
      <c r="P1344" s="562">
        <v>1</v>
      </c>
      <c r="Q1344" s="562">
        <v>0</v>
      </c>
      <c r="R1344" s="562">
        <v>0</v>
      </c>
      <c r="S1344" s="562">
        <v>1</v>
      </c>
      <c r="T1344" s="562">
        <v>1</v>
      </c>
      <c r="U1344" s="562">
        <v>1</v>
      </c>
      <c r="V1344" s="562">
        <v>0</v>
      </c>
      <c r="W1344" s="563">
        <v>683736.82</v>
      </c>
      <c r="X1344" s="563">
        <v>0</v>
      </c>
      <c r="Y1344" s="563">
        <v>0</v>
      </c>
      <c r="Z1344" s="563">
        <v>0</v>
      </c>
      <c r="AA1344" s="563">
        <v>0</v>
      </c>
      <c r="AB1344" s="563">
        <v>0</v>
      </c>
      <c r="AC1344" s="563">
        <v>0</v>
      </c>
      <c r="AD1344" s="563"/>
      <c r="AE1344" s="563">
        <v>683736.82</v>
      </c>
      <c r="AF1344" s="564">
        <v>45751</v>
      </c>
      <c r="AG1344" s="564">
        <v>47577</v>
      </c>
      <c r="AH1344" s="563">
        <v>683736.82</v>
      </c>
      <c r="AI1344" s="565">
        <f t="shared" si="41"/>
        <v>4.0986301369863014</v>
      </c>
      <c r="AJ1344" s="565">
        <v>5.0027397260274</v>
      </c>
      <c r="AK1344" s="566">
        <v>9.2499999999999999E-2</v>
      </c>
      <c r="AL1344" s="567">
        <f t="shared" si="42"/>
        <v>4.0986301369863014</v>
      </c>
      <c r="AM1344" s="567">
        <v>5.0027397260274</v>
      </c>
      <c r="AN1344" s="568">
        <v>9.2499999999999999E-2</v>
      </c>
      <c r="AO1344" s="562" t="s">
        <v>977</v>
      </c>
      <c r="AP1344" s="562" t="s">
        <v>978</v>
      </c>
    </row>
    <row r="1345" spans="1:42" s="562" customFormat="1" ht="12" x14ac:dyDescent="0.25">
      <c r="A1345" s="562" t="s">
        <v>3271</v>
      </c>
      <c r="B1345" s="562" t="s">
        <v>3272</v>
      </c>
      <c r="C1345" s="562">
        <v>1</v>
      </c>
      <c r="D1345" s="562" t="s">
        <v>30</v>
      </c>
      <c r="E1345" s="562" t="s">
        <v>958</v>
      </c>
      <c r="F1345" s="562" t="s">
        <v>959</v>
      </c>
      <c r="G1345" s="562" t="s">
        <v>1727</v>
      </c>
      <c r="H1345" s="562" t="s">
        <v>1660</v>
      </c>
      <c r="I1345" s="562" t="s">
        <v>1661</v>
      </c>
      <c r="J1345" s="562" t="s">
        <v>1662</v>
      </c>
      <c r="K1345" s="562" t="s">
        <v>1787</v>
      </c>
      <c r="L1345" s="562" t="s">
        <v>964</v>
      </c>
      <c r="M1345" s="562" t="s">
        <v>970</v>
      </c>
      <c r="N1345" s="562">
        <v>1</v>
      </c>
      <c r="O1345" s="562">
        <v>1</v>
      </c>
      <c r="P1345" s="562">
        <v>1</v>
      </c>
      <c r="Q1345" s="562">
        <v>0</v>
      </c>
      <c r="R1345" s="562">
        <v>0</v>
      </c>
      <c r="S1345" s="562">
        <v>1</v>
      </c>
      <c r="T1345" s="562">
        <v>1</v>
      </c>
      <c r="U1345" s="562">
        <v>1</v>
      </c>
      <c r="V1345" s="562">
        <v>0</v>
      </c>
      <c r="W1345" s="563">
        <v>683736.81</v>
      </c>
      <c r="X1345" s="563">
        <v>0</v>
      </c>
      <c r="Y1345" s="563">
        <v>0</v>
      </c>
      <c r="Z1345" s="563">
        <v>0</v>
      </c>
      <c r="AA1345" s="563">
        <v>0</v>
      </c>
      <c r="AB1345" s="563">
        <v>0</v>
      </c>
      <c r="AC1345" s="563">
        <v>0</v>
      </c>
      <c r="AD1345" s="563"/>
      <c r="AE1345" s="563">
        <v>683736.81</v>
      </c>
      <c r="AF1345" s="564">
        <v>45751</v>
      </c>
      <c r="AG1345" s="564">
        <v>46116</v>
      </c>
      <c r="AH1345" s="563">
        <v>683736.81</v>
      </c>
      <c r="AI1345" s="565">
        <f t="shared" si="41"/>
        <v>9.5890410958904104E-2</v>
      </c>
      <c r="AJ1345" s="565">
        <v>1</v>
      </c>
      <c r="AK1345" s="566">
        <v>4.9000000000000002E-2</v>
      </c>
      <c r="AL1345" s="567">
        <f t="shared" si="42"/>
        <v>9.5890410958904104E-2</v>
      </c>
      <c r="AM1345" s="567">
        <v>1</v>
      </c>
      <c r="AN1345" s="568">
        <v>4.9000000000000002E-2</v>
      </c>
      <c r="AO1345" s="562" t="s">
        <v>977</v>
      </c>
      <c r="AP1345" s="562" t="s">
        <v>978</v>
      </c>
    </row>
    <row r="1346" spans="1:42" s="562" customFormat="1" ht="12" x14ac:dyDescent="0.25">
      <c r="A1346" s="562" t="s">
        <v>3273</v>
      </c>
      <c r="B1346" s="562" t="s">
        <v>3274</v>
      </c>
      <c r="C1346" s="562">
        <v>1</v>
      </c>
      <c r="D1346" s="562" t="s">
        <v>30</v>
      </c>
      <c r="E1346" s="562" t="s">
        <v>958</v>
      </c>
      <c r="F1346" s="562" t="s">
        <v>959</v>
      </c>
      <c r="G1346" s="562" t="s">
        <v>1727</v>
      </c>
      <c r="H1346" s="562" t="s">
        <v>1660</v>
      </c>
      <c r="I1346" s="562" t="s">
        <v>1661</v>
      </c>
      <c r="J1346" s="562" t="s">
        <v>1662</v>
      </c>
      <c r="K1346" s="562" t="s">
        <v>1787</v>
      </c>
      <c r="L1346" s="562" t="s">
        <v>964</v>
      </c>
      <c r="M1346" s="562" t="s">
        <v>970</v>
      </c>
      <c r="N1346" s="562">
        <v>1</v>
      </c>
      <c r="O1346" s="562">
        <v>1</v>
      </c>
      <c r="P1346" s="562">
        <v>1</v>
      </c>
      <c r="Q1346" s="562">
        <v>0</v>
      </c>
      <c r="R1346" s="562">
        <v>0</v>
      </c>
      <c r="S1346" s="562">
        <v>1</v>
      </c>
      <c r="T1346" s="562">
        <v>1</v>
      </c>
      <c r="U1346" s="562">
        <v>1</v>
      </c>
      <c r="V1346" s="562">
        <v>0</v>
      </c>
      <c r="W1346" s="563">
        <v>683736.81</v>
      </c>
      <c r="X1346" s="563">
        <v>0</v>
      </c>
      <c r="Y1346" s="563">
        <v>0</v>
      </c>
      <c r="Z1346" s="563">
        <v>0</v>
      </c>
      <c r="AA1346" s="563">
        <v>0</v>
      </c>
      <c r="AB1346" s="563">
        <v>0</v>
      </c>
      <c r="AC1346" s="563">
        <v>0</v>
      </c>
      <c r="AD1346" s="563"/>
      <c r="AE1346" s="563">
        <v>683736.81</v>
      </c>
      <c r="AF1346" s="564">
        <v>45751</v>
      </c>
      <c r="AG1346" s="564">
        <v>46847</v>
      </c>
      <c r="AH1346" s="563">
        <v>683736.81</v>
      </c>
      <c r="AI1346" s="565">
        <f t="shared" si="41"/>
        <v>2.0986301369863014</v>
      </c>
      <c r="AJ1346" s="565">
        <v>3.0027397260274</v>
      </c>
      <c r="AK1346" s="566">
        <v>8.7499999999999994E-2</v>
      </c>
      <c r="AL1346" s="567">
        <f t="shared" si="42"/>
        <v>2.0986301369863014</v>
      </c>
      <c r="AM1346" s="567">
        <v>3.0027397260274</v>
      </c>
      <c r="AN1346" s="568">
        <v>8.7499999999999994E-2</v>
      </c>
      <c r="AO1346" s="562" t="s">
        <v>977</v>
      </c>
      <c r="AP1346" s="562" t="s">
        <v>978</v>
      </c>
    </row>
    <row r="1347" spans="1:42" s="562" customFormat="1" ht="12" x14ac:dyDescent="0.25">
      <c r="A1347" s="562" t="s">
        <v>3275</v>
      </c>
      <c r="B1347" s="562" t="s">
        <v>3276</v>
      </c>
      <c r="C1347" s="562">
        <v>1</v>
      </c>
      <c r="D1347" s="562" t="s">
        <v>30</v>
      </c>
      <c r="E1347" s="562" t="s">
        <v>958</v>
      </c>
      <c r="F1347" s="562" t="s">
        <v>959</v>
      </c>
      <c r="G1347" s="562" t="s">
        <v>1727</v>
      </c>
      <c r="H1347" s="562" t="s">
        <v>1660</v>
      </c>
      <c r="I1347" s="562" t="s">
        <v>1661</v>
      </c>
      <c r="J1347" s="562" t="s">
        <v>1662</v>
      </c>
      <c r="K1347" s="562" t="s">
        <v>3277</v>
      </c>
      <c r="L1347" s="562" t="s">
        <v>964</v>
      </c>
      <c r="M1347" s="562" t="s">
        <v>970</v>
      </c>
      <c r="N1347" s="562">
        <v>1</v>
      </c>
      <c r="O1347" s="562">
        <v>1</v>
      </c>
      <c r="P1347" s="562">
        <v>1</v>
      </c>
      <c r="Q1347" s="562">
        <v>0</v>
      </c>
      <c r="R1347" s="562">
        <v>0</v>
      </c>
      <c r="S1347" s="562">
        <v>1</v>
      </c>
      <c r="T1347" s="562">
        <v>1</v>
      </c>
      <c r="U1347" s="562">
        <v>1</v>
      </c>
      <c r="V1347" s="562">
        <v>0</v>
      </c>
      <c r="W1347" s="563">
        <v>189852.63</v>
      </c>
      <c r="X1347" s="563">
        <v>0</v>
      </c>
      <c r="Y1347" s="563">
        <v>0</v>
      </c>
      <c r="Z1347" s="563">
        <v>0</v>
      </c>
      <c r="AA1347" s="563">
        <v>0</v>
      </c>
      <c r="AB1347" s="563">
        <v>0</v>
      </c>
      <c r="AC1347" s="563">
        <v>0</v>
      </c>
      <c r="AD1347" s="563"/>
      <c r="AE1347" s="563">
        <v>189852.63</v>
      </c>
      <c r="AF1347" s="564">
        <v>45751</v>
      </c>
      <c r="AG1347" s="564">
        <v>47577</v>
      </c>
      <c r="AH1347" s="563">
        <v>189852.63</v>
      </c>
      <c r="AI1347" s="565">
        <f t="shared" ref="AI1347:AI1410" si="43">+(AG1347-$AQ$1)/365</f>
        <v>4.0986301369863014</v>
      </c>
      <c r="AJ1347" s="565">
        <v>5.0027397260274</v>
      </c>
      <c r="AK1347" s="566">
        <v>9.2499999999999999E-2</v>
      </c>
      <c r="AL1347" s="567">
        <f t="shared" si="42"/>
        <v>4.0986301369863014</v>
      </c>
      <c r="AM1347" s="567">
        <v>5.0027397260274</v>
      </c>
      <c r="AN1347" s="568">
        <v>9.2499999999999999E-2</v>
      </c>
      <c r="AO1347" s="562" t="s">
        <v>977</v>
      </c>
      <c r="AP1347" s="562" t="s">
        <v>978</v>
      </c>
    </row>
    <row r="1348" spans="1:42" s="562" customFormat="1" ht="12" x14ac:dyDescent="0.25">
      <c r="A1348" s="562" t="s">
        <v>3278</v>
      </c>
      <c r="B1348" s="562" t="s">
        <v>3279</v>
      </c>
      <c r="C1348" s="562">
        <v>1</v>
      </c>
      <c r="D1348" s="562" t="s">
        <v>30</v>
      </c>
      <c r="E1348" s="562" t="s">
        <v>958</v>
      </c>
      <c r="F1348" s="562" t="s">
        <v>959</v>
      </c>
      <c r="G1348" s="562" t="s">
        <v>1727</v>
      </c>
      <c r="H1348" s="562" t="s">
        <v>1660</v>
      </c>
      <c r="I1348" s="562" t="s">
        <v>1661</v>
      </c>
      <c r="J1348" s="562" t="s">
        <v>1662</v>
      </c>
      <c r="K1348" s="562" t="s">
        <v>3277</v>
      </c>
      <c r="L1348" s="562" t="s">
        <v>964</v>
      </c>
      <c r="M1348" s="562" t="s">
        <v>970</v>
      </c>
      <c r="N1348" s="562">
        <v>1</v>
      </c>
      <c r="O1348" s="562">
        <v>1</v>
      </c>
      <c r="P1348" s="562">
        <v>1</v>
      </c>
      <c r="Q1348" s="562">
        <v>0</v>
      </c>
      <c r="R1348" s="562">
        <v>0</v>
      </c>
      <c r="S1348" s="562">
        <v>1</v>
      </c>
      <c r="T1348" s="562">
        <v>1</v>
      </c>
      <c r="U1348" s="562">
        <v>1</v>
      </c>
      <c r="V1348" s="562">
        <v>0</v>
      </c>
      <c r="W1348" s="563">
        <v>189852.62</v>
      </c>
      <c r="X1348" s="563">
        <v>0</v>
      </c>
      <c r="Y1348" s="563">
        <v>0</v>
      </c>
      <c r="Z1348" s="563">
        <v>0</v>
      </c>
      <c r="AA1348" s="563">
        <v>0</v>
      </c>
      <c r="AB1348" s="563">
        <v>0</v>
      </c>
      <c r="AC1348" s="563">
        <v>0</v>
      </c>
      <c r="AD1348" s="563"/>
      <c r="AE1348" s="563">
        <v>189852.62</v>
      </c>
      <c r="AF1348" s="564">
        <v>45751</v>
      </c>
      <c r="AG1348" s="564">
        <v>46116</v>
      </c>
      <c r="AH1348" s="563">
        <v>189852.62</v>
      </c>
      <c r="AI1348" s="565">
        <f t="shared" si="43"/>
        <v>9.5890410958904104E-2</v>
      </c>
      <c r="AJ1348" s="565">
        <v>1</v>
      </c>
      <c r="AK1348" s="566">
        <v>4.9000000000000002E-2</v>
      </c>
      <c r="AL1348" s="567">
        <f t="shared" si="42"/>
        <v>9.5890410958904104E-2</v>
      </c>
      <c r="AM1348" s="567">
        <v>1</v>
      </c>
      <c r="AN1348" s="568">
        <v>4.9000000000000002E-2</v>
      </c>
      <c r="AO1348" s="562" t="s">
        <v>977</v>
      </c>
      <c r="AP1348" s="562" t="s">
        <v>978</v>
      </c>
    </row>
    <row r="1349" spans="1:42" s="562" customFormat="1" ht="12" x14ac:dyDescent="0.25">
      <c r="A1349" s="562" t="s">
        <v>3280</v>
      </c>
      <c r="B1349" s="562" t="s">
        <v>3281</v>
      </c>
      <c r="C1349" s="562">
        <v>1</v>
      </c>
      <c r="D1349" s="562" t="s">
        <v>30</v>
      </c>
      <c r="E1349" s="562" t="s">
        <v>958</v>
      </c>
      <c r="F1349" s="562" t="s">
        <v>959</v>
      </c>
      <c r="G1349" s="562" t="s">
        <v>1727</v>
      </c>
      <c r="H1349" s="562" t="s">
        <v>1660</v>
      </c>
      <c r="I1349" s="562" t="s">
        <v>1661</v>
      </c>
      <c r="J1349" s="562" t="s">
        <v>1662</v>
      </c>
      <c r="K1349" s="562" t="s">
        <v>3277</v>
      </c>
      <c r="L1349" s="562" t="s">
        <v>964</v>
      </c>
      <c r="M1349" s="562" t="s">
        <v>970</v>
      </c>
      <c r="N1349" s="562">
        <v>1</v>
      </c>
      <c r="O1349" s="562">
        <v>1</v>
      </c>
      <c r="P1349" s="562">
        <v>1</v>
      </c>
      <c r="Q1349" s="562">
        <v>0</v>
      </c>
      <c r="R1349" s="562">
        <v>0</v>
      </c>
      <c r="S1349" s="562">
        <v>1</v>
      </c>
      <c r="T1349" s="562">
        <v>1</v>
      </c>
      <c r="U1349" s="562">
        <v>1</v>
      </c>
      <c r="V1349" s="562">
        <v>0</v>
      </c>
      <c r="W1349" s="563">
        <v>189852.62</v>
      </c>
      <c r="X1349" s="563">
        <v>0</v>
      </c>
      <c r="Y1349" s="563">
        <v>0</v>
      </c>
      <c r="Z1349" s="563">
        <v>0</v>
      </c>
      <c r="AA1349" s="563">
        <v>0</v>
      </c>
      <c r="AB1349" s="563">
        <v>0</v>
      </c>
      <c r="AC1349" s="563">
        <v>0</v>
      </c>
      <c r="AD1349" s="563"/>
      <c r="AE1349" s="563">
        <v>189852.62</v>
      </c>
      <c r="AF1349" s="564">
        <v>45751</v>
      </c>
      <c r="AG1349" s="564">
        <v>46847</v>
      </c>
      <c r="AH1349" s="563">
        <v>189852.62</v>
      </c>
      <c r="AI1349" s="565">
        <f t="shared" si="43"/>
        <v>2.0986301369863014</v>
      </c>
      <c r="AJ1349" s="565">
        <v>3.0027397260274</v>
      </c>
      <c r="AK1349" s="566">
        <v>8.7499999999999994E-2</v>
      </c>
      <c r="AL1349" s="567">
        <f t="shared" si="42"/>
        <v>2.0986301369863014</v>
      </c>
      <c r="AM1349" s="567">
        <v>3.0027397260274</v>
      </c>
      <c r="AN1349" s="568">
        <v>8.7499999999999994E-2</v>
      </c>
      <c r="AO1349" s="562" t="s">
        <v>977</v>
      </c>
      <c r="AP1349" s="562" t="s">
        <v>978</v>
      </c>
    </row>
    <row r="1350" spans="1:42" s="562" customFormat="1" ht="12" x14ac:dyDescent="0.25">
      <c r="A1350" s="562" t="s">
        <v>3282</v>
      </c>
      <c r="B1350" s="562" t="s">
        <v>3283</v>
      </c>
      <c r="C1350" s="562">
        <v>1</v>
      </c>
      <c r="D1350" s="562" t="s">
        <v>30</v>
      </c>
      <c r="E1350" s="562" t="s">
        <v>958</v>
      </c>
      <c r="F1350" s="562" t="s">
        <v>959</v>
      </c>
      <c r="G1350" s="562" t="s">
        <v>1727</v>
      </c>
      <c r="H1350" s="562" t="s">
        <v>1660</v>
      </c>
      <c r="I1350" s="562" t="s">
        <v>1661</v>
      </c>
      <c r="J1350" s="562" t="s">
        <v>1662</v>
      </c>
      <c r="K1350" s="562" t="s">
        <v>2574</v>
      </c>
      <c r="L1350" s="562" t="s">
        <v>964</v>
      </c>
      <c r="M1350" s="562" t="s">
        <v>970</v>
      </c>
      <c r="N1350" s="562">
        <v>1</v>
      </c>
      <c r="O1350" s="562">
        <v>1</v>
      </c>
      <c r="P1350" s="562">
        <v>1</v>
      </c>
      <c r="Q1350" s="562">
        <v>0</v>
      </c>
      <c r="R1350" s="562">
        <v>0</v>
      </c>
      <c r="S1350" s="562">
        <v>1</v>
      </c>
      <c r="T1350" s="562">
        <v>1</v>
      </c>
      <c r="U1350" s="562">
        <v>1</v>
      </c>
      <c r="V1350" s="562">
        <v>0</v>
      </c>
      <c r="W1350" s="563">
        <v>434522.02</v>
      </c>
      <c r="X1350" s="563">
        <v>0</v>
      </c>
      <c r="Y1350" s="563">
        <v>0</v>
      </c>
      <c r="Z1350" s="563">
        <v>0</v>
      </c>
      <c r="AA1350" s="563">
        <v>0</v>
      </c>
      <c r="AB1350" s="563">
        <v>0</v>
      </c>
      <c r="AC1350" s="563">
        <v>0</v>
      </c>
      <c r="AD1350" s="563"/>
      <c r="AE1350" s="563">
        <v>434522.02</v>
      </c>
      <c r="AF1350" s="564">
        <v>45751</v>
      </c>
      <c r="AG1350" s="564">
        <v>47577</v>
      </c>
      <c r="AH1350" s="563">
        <v>434522.02</v>
      </c>
      <c r="AI1350" s="565">
        <f t="shared" si="43"/>
        <v>4.0986301369863014</v>
      </c>
      <c r="AJ1350" s="565">
        <v>5.0027397260274</v>
      </c>
      <c r="AK1350" s="566">
        <v>9.2499999999999999E-2</v>
      </c>
      <c r="AL1350" s="567">
        <f t="shared" ref="AL1350:AL1413" si="44">+AI1350</f>
        <v>4.0986301369863014</v>
      </c>
      <c r="AM1350" s="567">
        <v>5.0027397260274</v>
      </c>
      <c r="AN1350" s="568">
        <v>9.2499999999999999E-2</v>
      </c>
      <c r="AO1350" s="562" t="s">
        <v>977</v>
      </c>
      <c r="AP1350" s="562" t="s">
        <v>978</v>
      </c>
    </row>
    <row r="1351" spans="1:42" s="562" customFormat="1" ht="12" x14ac:dyDescent="0.25">
      <c r="A1351" s="562" t="s">
        <v>3284</v>
      </c>
      <c r="B1351" s="562" t="s">
        <v>3285</v>
      </c>
      <c r="C1351" s="562">
        <v>1</v>
      </c>
      <c r="D1351" s="562" t="s">
        <v>30</v>
      </c>
      <c r="E1351" s="562" t="s">
        <v>958</v>
      </c>
      <c r="F1351" s="562" t="s">
        <v>959</v>
      </c>
      <c r="G1351" s="562" t="s">
        <v>1727</v>
      </c>
      <c r="H1351" s="562" t="s">
        <v>1660</v>
      </c>
      <c r="I1351" s="562" t="s">
        <v>1661</v>
      </c>
      <c r="J1351" s="562" t="s">
        <v>1662</v>
      </c>
      <c r="K1351" s="562" t="s">
        <v>2574</v>
      </c>
      <c r="L1351" s="562" t="s">
        <v>964</v>
      </c>
      <c r="M1351" s="562" t="s">
        <v>970</v>
      </c>
      <c r="N1351" s="562">
        <v>1</v>
      </c>
      <c r="O1351" s="562">
        <v>1</v>
      </c>
      <c r="P1351" s="562">
        <v>1</v>
      </c>
      <c r="Q1351" s="562">
        <v>0</v>
      </c>
      <c r="R1351" s="562">
        <v>0</v>
      </c>
      <c r="S1351" s="562">
        <v>1</v>
      </c>
      <c r="T1351" s="562">
        <v>1</v>
      </c>
      <c r="U1351" s="562">
        <v>1</v>
      </c>
      <c r="V1351" s="562">
        <v>0</v>
      </c>
      <c r="W1351" s="563">
        <v>434522.01</v>
      </c>
      <c r="X1351" s="563">
        <v>0</v>
      </c>
      <c r="Y1351" s="563">
        <v>0</v>
      </c>
      <c r="Z1351" s="563">
        <v>0</v>
      </c>
      <c r="AA1351" s="563">
        <v>0</v>
      </c>
      <c r="AB1351" s="563">
        <v>0</v>
      </c>
      <c r="AC1351" s="563">
        <v>0</v>
      </c>
      <c r="AD1351" s="563"/>
      <c r="AE1351" s="563">
        <v>434522.01</v>
      </c>
      <c r="AF1351" s="564">
        <v>45751</v>
      </c>
      <c r="AG1351" s="564">
        <v>46116</v>
      </c>
      <c r="AH1351" s="563">
        <v>434522.01</v>
      </c>
      <c r="AI1351" s="565">
        <f t="shared" si="43"/>
        <v>9.5890410958904104E-2</v>
      </c>
      <c r="AJ1351" s="565">
        <v>1</v>
      </c>
      <c r="AK1351" s="566">
        <v>4.9000000000000002E-2</v>
      </c>
      <c r="AL1351" s="567">
        <f t="shared" si="44"/>
        <v>9.5890410958904104E-2</v>
      </c>
      <c r="AM1351" s="567">
        <v>1</v>
      </c>
      <c r="AN1351" s="568">
        <v>4.9000000000000002E-2</v>
      </c>
      <c r="AO1351" s="562" t="s">
        <v>977</v>
      </c>
      <c r="AP1351" s="562" t="s">
        <v>978</v>
      </c>
    </row>
    <row r="1352" spans="1:42" s="562" customFormat="1" ht="12" x14ac:dyDescent="0.25">
      <c r="A1352" s="562" t="s">
        <v>3286</v>
      </c>
      <c r="B1352" s="562" t="s">
        <v>3287</v>
      </c>
      <c r="C1352" s="562">
        <v>1</v>
      </c>
      <c r="D1352" s="562" t="s">
        <v>30</v>
      </c>
      <c r="E1352" s="562" t="s">
        <v>958</v>
      </c>
      <c r="F1352" s="562" t="s">
        <v>959</v>
      </c>
      <c r="G1352" s="562" t="s">
        <v>1727</v>
      </c>
      <c r="H1352" s="562" t="s">
        <v>1660</v>
      </c>
      <c r="I1352" s="562" t="s">
        <v>1661</v>
      </c>
      <c r="J1352" s="562" t="s">
        <v>1662</v>
      </c>
      <c r="K1352" s="562" t="s">
        <v>2574</v>
      </c>
      <c r="L1352" s="562" t="s">
        <v>964</v>
      </c>
      <c r="M1352" s="562" t="s">
        <v>970</v>
      </c>
      <c r="N1352" s="562">
        <v>1</v>
      </c>
      <c r="O1352" s="562">
        <v>1</v>
      </c>
      <c r="P1352" s="562">
        <v>1</v>
      </c>
      <c r="Q1352" s="562">
        <v>0</v>
      </c>
      <c r="R1352" s="562">
        <v>0</v>
      </c>
      <c r="S1352" s="562">
        <v>1</v>
      </c>
      <c r="T1352" s="562">
        <v>1</v>
      </c>
      <c r="U1352" s="562">
        <v>1</v>
      </c>
      <c r="V1352" s="562">
        <v>0</v>
      </c>
      <c r="W1352" s="563">
        <v>434522.01</v>
      </c>
      <c r="X1352" s="563">
        <v>0</v>
      </c>
      <c r="Y1352" s="563">
        <v>0</v>
      </c>
      <c r="Z1352" s="563">
        <v>0</v>
      </c>
      <c r="AA1352" s="563">
        <v>0</v>
      </c>
      <c r="AB1352" s="563">
        <v>0</v>
      </c>
      <c r="AC1352" s="563">
        <v>0</v>
      </c>
      <c r="AD1352" s="563"/>
      <c r="AE1352" s="563">
        <v>434522.01</v>
      </c>
      <c r="AF1352" s="564">
        <v>45751</v>
      </c>
      <c r="AG1352" s="564">
        <v>46847</v>
      </c>
      <c r="AH1352" s="563">
        <v>434522.01</v>
      </c>
      <c r="AI1352" s="565">
        <f t="shared" si="43"/>
        <v>2.0986301369863014</v>
      </c>
      <c r="AJ1352" s="565">
        <v>3.0027397260274</v>
      </c>
      <c r="AK1352" s="566">
        <v>8.7499999999999994E-2</v>
      </c>
      <c r="AL1352" s="567">
        <f t="shared" si="44"/>
        <v>2.0986301369863014</v>
      </c>
      <c r="AM1352" s="567">
        <v>3.0027397260274</v>
      </c>
      <c r="AN1352" s="568">
        <v>8.7499999999999994E-2</v>
      </c>
      <c r="AO1352" s="562" t="s">
        <v>977</v>
      </c>
      <c r="AP1352" s="562" t="s">
        <v>978</v>
      </c>
    </row>
    <row r="1353" spans="1:42" s="562" customFormat="1" ht="12" x14ac:dyDescent="0.25">
      <c r="A1353" s="562" t="s">
        <v>3288</v>
      </c>
      <c r="B1353" s="562" t="s">
        <v>3289</v>
      </c>
      <c r="C1353" s="562">
        <v>1</v>
      </c>
      <c r="D1353" s="562" t="s">
        <v>30</v>
      </c>
      <c r="E1353" s="562" t="s">
        <v>958</v>
      </c>
      <c r="F1353" s="562" t="s">
        <v>959</v>
      </c>
      <c r="G1353" s="562" t="s">
        <v>1727</v>
      </c>
      <c r="H1353" s="562" t="s">
        <v>1660</v>
      </c>
      <c r="I1353" s="562" t="s">
        <v>1661</v>
      </c>
      <c r="J1353" s="562" t="s">
        <v>1662</v>
      </c>
      <c r="K1353" s="562" t="s">
        <v>839</v>
      </c>
      <c r="L1353" s="562" t="s">
        <v>964</v>
      </c>
      <c r="M1353" s="562" t="s">
        <v>970</v>
      </c>
      <c r="N1353" s="562">
        <v>1</v>
      </c>
      <c r="O1353" s="562">
        <v>1</v>
      </c>
      <c r="P1353" s="562">
        <v>1</v>
      </c>
      <c r="Q1353" s="562">
        <v>0</v>
      </c>
      <c r="R1353" s="562">
        <v>0</v>
      </c>
      <c r="S1353" s="562">
        <v>1</v>
      </c>
      <c r="T1353" s="562">
        <v>1</v>
      </c>
      <c r="U1353" s="562">
        <v>1</v>
      </c>
      <c r="V1353" s="562">
        <v>0</v>
      </c>
      <c r="W1353" s="563">
        <v>416981.16</v>
      </c>
      <c r="X1353" s="563">
        <v>0</v>
      </c>
      <c r="Y1353" s="563">
        <v>0</v>
      </c>
      <c r="Z1353" s="563">
        <v>0</v>
      </c>
      <c r="AA1353" s="563">
        <v>0</v>
      </c>
      <c r="AB1353" s="563">
        <v>0</v>
      </c>
      <c r="AC1353" s="563">
        <v>0</v>
      </c>
      <c r="AD1353" s="563"/>
      <c r="AE1353" s="563">
        <v>416981.16</v>
      </c>
      <c r="AF1353" s="564">
        <v>45751</v>
      </c>
      <c r="AG1353" s="564">
        <v>47577</v>
      </c>
      <c r="AH1353" s="563">
        <v>416981.16</v>
      </c>
      <c r="AI1353" s="565">
        <f t="shared" si="43"/>
        <v>4.0986301369863014</v>
      </c>
      <c r="AJ1353" s="565">
        <v>5.0027397260274</v>
      </c>
      <c r="AK1353" s="566">
        <v>9.2499999999999999E-2</v>
      </c>
      <c r="AL1353" s="567">
        <f t="shared" si="44"/>
        <v>4.0986301369863014</v>
      </c>
      <c r="AM1353" s="567">
        <v>5.0027397260274</v>
      </c>
      <c r="AN1353" s="568">
        <v>9.2499999999999999E-2</v>
      </c>
      <c r="AO1353" s="562" t="s">
        <v>977</v>
      </c>
      <c r="AP1353" s="562" t="s">
        <v>978</v>
      </c>
    </row>
    <row r="1354" spans="1:42" s="562" customFormat="1" ht="12" x14ac:dyDescent="0.25">
      <c r="A1354" s="562" t="s">
        <v>3290</v>
      </c>
      <c r="B1354" s="562" t="s">
        <v>3291</v>
      </c>
      <c r="C1354" s="562">
        <v>1</v>
      </c>
      <c r="D1354" s="562" t="s">
        <v>30</v>
      </c>
      <c r="E1354" s="562" t="s">
        <v>958</v>
      </c>
      <c r="F1354" s="562" t="s">
        <v>959</v>
      </c>
      <c r="G1354" s="562" t="s">
        <v>1727</v>
      </c>
      <c r="H1354" s="562" t="s">
        <v>1660</v>
      </c>
      <c r="I1354" s="562" t="s">
        <v>1661</v>
      </c>
      <c r="J1354" s="562" t="s">
        <v>1662</v>
      </c>
      <c r="K1354" s="562" t="s">
        <v>839</v>
      </c>
      <c r="L1354" s="562" t="s">
        <v>964</v>
      </c>
      <c r="M1354" s="562" t="s">
        <v>970</v>
      </c>
      <c r="N1354" s="562">
        <v>1</v>
      </c>
      <c r="O1354" s="562">
        <v>1</v>
      </c>
      <c r="P1354" s="562">
        <v>1</v>
      </c>
      <c r="Q1354" s="562">
        <v>0</v>
      </c>
      <c r="R1354" s="562">
        <v>0</v>
      </c>
      <c r="S1354" s="562">
        <v>1</v>
      </c>
      <c r="T1354" s="562">
        <v>1</v>
      </c>
      <c r="U1354" s="562">
        <v>1</v>
      </c>
      <c r="V1354" s="562">
        <v>0</v>
      </c>
      <c r="W1354" s="563">
        <v>416981.17</v>
      </c>
      <c r="X1354" s="563">
        <v>0</v>
      </c>
      <c r="Y1354" s="563">
        <v>0</v>
      </c>
      <c r="Z1354" s="563">
        <v>0</v>
      </c>
      <c r="AA1354" s="563">
        <v>0</v>
      </c>
      <c r="AB1354" s="563">
        <v>0</v>
      </c>
      <c r="AC1354" s="563">
        <v>0</v>
      </c>
      <c r="AD1354" s="563"/>
      <c r="AE1354" s="563">
        <v>416981.17</v>
      </c>
      <c r="AF1354" s="564">
        <v>45751</v>
      </c>
      <c r="AG1354" s="564">
        <v>46116</v>
      </c>
      <c r="AH1354" s="563">
        <v>416981.17</v>
      </c>
      <c r="AI1354" s="565">
        <f t="shared" si="43"/>
        <v>9.5890410958904104E-2</v>
      </c>
      <c r="AJ1354" s="565">
        <v>1</v>
      </c>
      <c r="AK1354" s="566">
        <v>4.9000000000000002E-2</v>
      </c>
      <c r="AL1354" s="567">
        <f t="shared" si="44"/>
        <v>9.5890410958904104E-2</v>
      </c>
      <c r="AM1354" s="567">
        <v>1</v>
      </c>
      <c r="AN1354" s="568">
        <v>4.9000000000000002E-2</v>
      </c>
      <c r="AO1354" s="562" t="s">
        <v>977</v>
      </c>
      <c r="AP1354" s="562" t="s">
        <v>978</v>
      </c>
    </row>
    <row r="1355" spans="1:42" s="562" customFormat="1" ht="12" x14ac:dyDescent="0.25">
      <c r="A1355" s="562" t="s">
        <v>3292</v>
      </c>
      <c r="B1355" s="562" t="s">
        <v>3293</v>
      </c>
      <c r="C1355" s="562">
        <v>1</v>
      </c>
      <c r="D1355" s="562" t="s">
        <v>30</v>
      </c>
      <c r="E1355" s="562" t="s">
        <v>958</v>
      </c>
      <c r="F1355" s="562" t="s">
        <v>959</v>
      </c>
      <c r="G1355" s="562" t="s">
        <v>1727</v>
      </c>
      <c r="H1355" s="562" t="s">
        <v>1660</v>
      </c>
      <c r="I1355" s="562" t="s">
        <v>1661</v>
      </c>
      <c r="J1355" s="562" t="s">
        <v>1662</v>
      </c>
      <c r="K1355" s="562" t="s">
        <v>839</v>
      </c>
      <c r="L1355" s="562" t="s">
        <v>964</v>
      </c>
      <c r="M1355" s="562" t="s">
        <v>970</v>
      </c>
      <c r="N1355" s="562">
        <v>1</v>
      </c>
      <c r="O1355" s="562">
        <v>1</v>
      </c>
      <c r="P1355" s="562">
        <v>1</v>
      </c>
      <c r="Q1355" s="562">
        <v>0</v>
      </c>
      <c r="R1355" s="562">
        <v>0</v>
      </c>
      <c r="S1355" s="562">
        <v>1</v>
      </c>
      <c r="T1355" s="562">
        <v>1</v>
      </c>
      <c r="U1355" s="562">
        <v>1</v>
      </c>
      <c r="V1355" s="562">
        <v>0</v>
      </c>
      <c r="W1355" s="563">
        <v>416981.17</v>
      </c>
      <c r="X1355" s="563">
        <v>0</v>
      </c>
      <c r="Y1355" s="563">
        <v>0</v>
      </c>
      <c r="Z1355" s="563">
        <v>0</v>
      </c>
      <c r="AA1355" s="563">
        <v>0</v>
      </c>
      <c r="AB1355" s="563">
        <v>0</v>
      </c>
      <c r="AC1355" s="563">
        <v>0</v>
      </c>
      <c r="AD1355" s="563"/>
      <c r="AE1355" s="563">
        <v>416981.17</v>
      </c>
      <c r="AF1355" s="564">
        <v>45751</v>
      </c>
      <c r="AG1355" s="564">
        <v>46847</v>
      </c>
      <c r="AH1355" s="563">
        <v>416981.17</v>
      </c>
      <c r="AI1355" s="565">
        <f t="shared" si="43"/>
        <v>2.0986301369863014</v>
      </c>
      <c r="AJ1355" s="565">
        <v>3.0027397260274</v>
      </c>
      <c r="AK1355" s="566">
        <v>8.7499999999999994E-2</v>
      </c>
      <c r="AL1355" s="567">
        <f t="shared" si="44"/>
        <v>2.0986301369863014</v>
      </c>
      <c r="AM1355" s="567">
        <v>3.0027397260274</v>
      </c>
      <c r="AN1355" s="568">
        <v>8.7499999999999994E-2</v>
      </c>
      <c r="AO1355" s="562" t="s">
        <v>977</v>
      </c>
      <c r="AP1355" s="562" t="s">
        <v>978</v>
      </c>
    </row>
    <row r="1356" spans="1:42" s="562" customFormat="1" ht="12" x14ac:dyDescent="0.25">
      <c r="A1356" s="562" t="s">
        <v>3294</v>
      </c>
      <c r="B1356" s="562" t="s">
        <v>3295</v>
      </c>
      <c r="C1356" s="562">
        <v>1</v>
      </c>
      <c r="D1356" s="562" t="s">
        <v>30</v>
      </c>
      <c r="E1356" s="562" t="s">
        <v>958</v>
      </c>
      <c r="F1356" s="562" t="s">
        <v>959</v>
      </c>
      <c r="G1356" s="562" t="s">
        <v>1727</v>
      </c>
      <c r="H1356" s="562" t="s">
        <v>1660</v>
      </c>
      <c r="I1356" s="562" t="s">
        <v>1661</v>
      </c>
      <c r="J1356" s="562" t="s">
        <v>1662</v>
      </c>
      <c r="K1356" s="562" t="s">
        <v>3296</v>
      </c>
      <c r="L1356" s="562" t="s">
        <v>964</v>
      </c>
      <c r="M1356" s="562" t="s">
        <v>970</v>
      </c>
      <c r="N1356" s="562">
        <v>1</v>
      </c>
      <c r="O1356" s="562">
        <v>1</v>
      </c>
      <c r="P1356" s="562">
        <v>1</v>
      </c>
      <c r="Q1356" s="562">
        <v>0</v>
      </c>
      <c r="R1356" s="562">
        <v>0</v>
      </c>
      <c r="S1356" s="562">
        <v>1</v>
      </c>
      <c r="T1356" s="562">
        <v>1</v>
      </c>
      <c r="U1356" s="562">
        <v>1</v>
      </c>
      <c r="V1356" s="562">
        <v>0</v>
      </c>
      <c r="W1356" s="563">
        <v>158178.47</v>
      </c>
      <c r="X1356" s="563">
        <v>0</v>
      </c>
      <c r="Y1356" s="563">
        <v>0</v>
      </c>
      <c r="Z1356" s="563">
        <v>0</v>
      </c>
      <c r="AA1356" s="563">
        <v>0</v>
      </c>
      <c r="AB1356" s="563">
        <v>0</v>
      </c>
      <c r="AC1356" s="563">
        <v>0</v>
      </c>
      <c r="AD1356" s="563"/>
      <c r="AE1356" s="563">
        <v>158178.47</v>
      </c>
      <c r="AF1356" s="564">
        <v>45751</v>
      </c>
      <c r="AG1356" s="564">
        <v>47577</v>
      </c>
      <c r="AH1356" s="563">
        <v>158178.47</v>
      </c>
      <c r="AI1356" s="565">
        <f t="shared" si="43"/>
        <v>4.0986301369863014</v>
      </c>
      <c r="AJ1356" s="565">
        <v>5.0027397260274</v>
      </c>
      <c r="AK1356" s="566">
        <v>9.2499999999999999E-2</v>
      </c>
      <c r="AL1356" s="567">
        <f t="shared" si="44"/>
        <v>4.0986301369863014</v>
      </c>
      <c r="AM1356" s="567">
        <v>5.0027397260274</v>
      </c>
      <c r="AN1356" s="568">
        <v>9.2499999999999999E-2</v>
      </c>
      <c r="AO1356" s="562" t="s">
        <v>977</v>
      </c>
      <c r="AP1356" s="562" t="s">
        <v>978</v>
      </c>
    </row>
    <row r="1357" spans="1:42" s="562" customFormat="1" ht="12" x14ac:dyDescent="0.25">
      <c r="A1357" s="562" t="s">
        <v>3297</v>
      </c>
      <c r="B1357" s="562" t="s">
        <v>3298</v>
      </c>
      <c r="C1357" s="562">
        <v>1</v>
      </c>
      <c r="D1357" s="562" t="s">
        <v>30</v>
      </c>
      <c r="E1357" s="562" t="s">
        <v>958</v>
      </c>
      <c r="F1357" s="562" t="s">
        <v>959</v>
      </c>
      <c r="G1357" s="562" t="s">
        <v>1727</v>
      </c>
      <c r="H1357" s="562" t="s">
        <v>1660</v>
      </c>
      <c r="I1357" s="562" t="s">
        <v>1661</v>
      </c>
      <c r="J1357" s="562" t="s">
        <v>1662</v>
      </c>
      <c r="K1357" s="562" t="s">
        <v>3296</v>
      </c>
      <c r="L1357" s="562" t="s">
        <v>964</v>
      </c>
      <c r="M1357" s="562" t="s">
        <v>970</v>
      </c>
      <c r="N1357" s="562">
        <v>1</v>
      </c>
      <c r="O1357" s="562">
        <v>1</v>
      </c>
      <c r="P1357" s="562">
        <v>1</v>
      </c>
      <c r="Q1357" s="562">
        <v>0</v>
      </c>
      <c r="R1357" s="562">
        <v>0</v>
      </c>
      <c r="S1357" s="562">
        <v>1</v>
      </c>
      <c r="T1357" s="562">
        <v>1</v>
      </c>
      <c r="U1357" s="562">
        <v>1</v>
      </c>
      <c r="V1357" s="562">
        <v>0</v>
      </c>
      <c r="W1357" s="563">
        <v>158178.47</v>
      </c>
      <c r="X1357" s="563">
        <v>0</v>
      </c>
      <c r="Y1357" s="563">
        <v>0</v>
      </c>
      <c r="Z1357" s="563">
        <v>0</v>
      </c>
      <c r="AA1357" s="563">
        <v>0</v>
      </c>
      <c r="AB1357" s="563">
        <v>0</v>
      </c>
      <c r="AC1357" s="563">
        <v>0</v>
      </c>
      <c r="AD1357" s="563"/>
      <c r="AE1357" s="563">
        <v>158178.47</v>
      </c>
      <c r="AF1357" s="564">
        <v>45751</v>
      </c>
      <c r="AG1357" s="564">
        <v>46116</v>
      </c>
      <c r="AH1357" s="563">
        <v>158178.47</v>
      </c>
      <c r="AI1357" s="565">
        <f t="shared" si="43"/>
        <v>9.5890410958904104E-2</v>
      </c>
      <c r="AJ1357" s="565">
        <v>1</v>
      </c>
      <c r="AK1357" s="566">
        <v>4.9000000000000002E-2</v>
      </c>
      <c r="AL1357" s="567">
        <f t="shared" si="44"/>
        <v>9.5890410958904104E-2</v>
      </c>
      <c r="AM1357" s="567">
        <v>1</v>
      </c>
      <c r="AN1357" s="568">
        <v>4.9000000000000002E-2</v>
      </c>
      <c r="AO1357" s="562" t="s">
        <v>977</v>
      </c>
      <c r="AP1357" s="562" t="s">
        <v>978</v>
      </c>
    </row>
    <row r="1358" spans="1:42" s="562" customFormat="1" ht="12" x14ac:dyDescent="0.25">
      <c r="A1358" s="562" t="s">
        <v>3299</v>
      </c>
      <c r="B1358" s="562" t="s">
        <v>3300</v>
      </c>
      <c r="C1358" s="562">
        <v>1</v>
      </c>
      <c r="D1358" s="562" t="s">
        <v>30</v>
      </c>
      <c r="E1358" s="562" t="s">
        <v>958</v>
      </c>
      <c r="F1358" s="562" t="s">
        <v>959</v>
      </c>
      <c r="G1358" s="562" t="s">
        <v>1727</v>
      </c>
      <c r="H1358" s="562" t="s">
        <v>1660</v>
      </c>
      <c r="I1358" s="562" t="s">
        <v>1661</v>
      </c>
      <c r="J1358" s="562" t="s">
        <v>1662</v>
      </c>
      <c r="K1358" s="562" t="s">
        <v>3296</v>
      </c>
      <c r="L1358" s="562" t="s">
        <v>964</v>
      </c>
      <c r="M1358" s="562" t="s">
        <v>970</v>
      </c>
      <c r="N1358" s="562">
        <v>1</v>
      </c>
      <c r="O1358" s="562">
        <v>1</v>
      </c>
      <c r="P1358" s="562">
        <v>1</v>
      </c>
      <c r="Q1358" s="562">
        <v>0</v>
      </c>
      <c r="R1358" s="562">
        <v>0</v>
      </c>
      <c r="S1358" s="562">
        <v>1</v>
      </c>
      <c r="T1358" s="562">
        <v>1</v>
      </c>
      <c r="U1358" s="562">
        <v>1</v>
      </c>
      <c r="V1358" s="562">
        <v>0</v>
      </c>
      <c r="W1358" s="563">
        <v>158178.47</v>
      </c>
      <c r="X1358" s="563">
        <v>0</v>
      </c>
      <c r="Y1358" s="563">
        <v>0</v>
      </c>
      <c r="Z1358" s="563">
        <v>0</v>
      </c>
      <c r="AA1358" s="563">
        <v>0</v>
      </c>
      <c r="AB1358" s="563">
        <v>0</v>
      </c>
      <c r="AC1358" s="563">
        <v>0</v>
      </c>
      <c r="AD1358" s="563"/>
      <c r="AE1358" s="563">
        <v>158178.47</v>
      </c>
      <c r="AF1358" s="564">
        <v>45751</v>
      </c>
      <c r="AG1358" s="564">
        <v>46847</v>
      </c>
      <c r="AH1358" s="563">
        <v>158178.47</v>
      </c>
      <c r="AI1358" s="565">
        <f t="shared" si="43"/>
        <v>2.0986301369863014</v>
      </c>
      <c r="AJ1358" s="565">
        <v>3.0027397260274</v>
      </c>
      <c r="AK1358" s="566">
        <v>8.7499999999999994E-2</v>
      </c>
      <c r="AL1358" s="567">
        <f t="shared" si="44"/>
        <v>2.0986301369863014</v>
      </c>
      <c r="AM1358" s="567">
        <v>3.0027397260274</v>
      </c>
      <c r="AN1358" s="568">
        <v>8.7499999999999994E-2</v>
      </c>
      <c r="AO1358" s="562" t="s">
        <v>977</v>
      </c>
      <c r="AP1358" s="562" t="s">
        <v>978</v>
      </c>
    </row>
    <row r="1359" spans="1:42" s="562" customFormat="1" ht="12" x14ac:dyDescent="0.25">
      <c r="A1359" s="562" t="s">
        <v>3301</v>
      </c>
      <c r="B1359" s="562" t="s">
        <v>3302</v>
      </c>
      <c r="C1359" s="562">
        <v>1</v>
      </c>
      <c r="D1359" s="562" t="s">
        <v>30</v>
      </c>
      <c r="E1359" s="562" t="s">
        <v>958</v>
      </c>
      <c r="F1359" s="562" t="s">
        <v>959</v>
      </c>
      <c r="G1359" s="562" t="s">
        <v>1727</v>
      </c>
      <c r="H1359" s="562" t="s">
        <v>1660</v>
      </c>
      <c r="I1359" s="562" t="s">
        <v>1661</v>
      </c>
      <c r="J1359" s="562" t="s">
        <v>1662</v>
      </c>
      <c r="K1359" s="562" t="s">
        <v>3303</v>
      </c>
      <c r="L1359" s="562" t="s">
        <v>964</v>
      </c>
      <c r="M1359" s="562" t="s">
        <v>970</v>
      </c>
      <c r="N1359" s="562">
        <v>1</v>
      </c>
      <c r="O1359" s="562">
        <v>1</v>
      </c>
      <c r="P1359" s="562">
        <v>1</v>
      </c>
      <c r="Q1359" s="562">
        <v>0</v>
      </c>
      <c r="R1359" s="562">
        <v>0</v>
      </c>
      <c r="S1359" s="562">
        <v>1</v>
      </c>
      <c r="T1359" s="562">
        <v>1</v>
      </c>
      <c r="U1359" s="562">
        <v>1</v>
      </c>
      <c r="V1359" s="562">
        <v>0</v>
      </c>
      <c r="W1359" s="563">
        <v>1129261.0900000001</v>
      </c>
      <c r="X1359" s="563">
        <v>0</v>
      </c>
      <c r="Y1359" s="563">
        <v>0</v>
      </c>
      <c r="Z1359" s="563">
        <v>0</v>
      </c>
      <c r="AA1359" s="563">
        <v>0</v>
      </c>
      <c r="AB1359" s="563">
        <v>0</v>
      </c>
      <c r="AC1359" s="563">
        <v>0</v>
      </c>
      <c r="AD1359" s="563"/>
      <c r="AE1359" s="563">
        <v>1129261.0900000001</v>
      </c>
      <c r="AF1359" s="564">
        <v>45751</v>
      </c>
      <c r="AG1359" s="564">
        <v>47577</v>
      </c>
      <c r="AH1359" s="563">
        <v>1129261.0900000001</v>
      </c>
      <c r="AI1359" s="565">
        <f t="shared" si="43"/>
        <v>4.0986301369863014</v>
      </c>
      <c r="AJ1359" s="565">
        <v>5.0027397260274</v>
      </c>
      <c r="AK1359" s="566">
        <v>9.2499999999999999E-2</v>
      </c>
      <c r="AL1359" s="567">
        <f t="shared" si="44"/>
        <v>4.0986301369863014</v>
      </c>
      <c r="AM1359" s="567">
        <v>5.0027397260274</v>
      </c>
      <c r="AN1359" s="568">
        <v>9.2499999999999999E-2</v>
      </c>
      <c r="AO1359" s="562" t="s">
        <v>977</v>
      </c>
      <c r="AP1359" s="562" t="s">
        <v>978</v>
      </c>
    </row>
    <row r="1360" spans="1:42" s="562" customFormat="1" ht="12" x14ac:dyDescent="0.25">
      <c r="A1360" s="562" t="s">
        <v>3304</v>
      </c>
      <c r="B1360" s="562" t="s">
        <v>3305</v>
      </c>
      <c r="C1360" s="562">
        <v>1</v>
      </c>
      <c r="D1360" s="562" t="s">
        <v>30</v>
      </c>
      <c r="E1360" s="562" t="s">
        <v>958</v>
      </c>
      <c r="F1360" s="562" t="s">
        <v>959</v>
      </c>
      <c r="G1360" s="562" t="s">
        <v>1727</v>
      </c>
      <c r="H1360" s="562" t="s">
        <v>1660</v>
      </c>
      <c r="I1360" s="562" t="s">
        <v>1661</v>
      </c>
      <c r="J1360" s="562" t="s">
        <v>1662</v>
      </c>
      <c r="K1360" s="562" t="s">
        <v>3303</v>
      </c>
      <c r="L1360" s="562" t="s">
        <v>964</v>
      </c>
      <c r="M1360" s="562" t="s">
        <v>970</v>
      </c>
      <c r="N1360" s="562">
        <v>1</v>
      </c>
      <c r="O1360" s="562">
        <v>1</v>
      </c>
      <c r="P1360" s="562">
        <v>1</v>
      </c>
      <c r="Q1360" s="562">
        <v>0</v>
      </c>
      <c r="R1360" s="562">
        <v>0</v>
      </c>
      <c r="S1360" s="562">
        <v>1</v>
      </c>
      <c r="T1360" s="562">
        <v>1</v>
      </c>
      <c r="U1360" s="562">
        <v>1</v>
      </c>
      <c r="V1360" s="562">
        <v>0</v>
      </c>
      <c r="W1360" s="563">
        <v>1129261.0900000001</v>
      </c>
      <c r="X1360" s="563">
        <v>0</v>
      </c>
      <c r="Y1360" s="563">
        <v>0</v>
      </c>
      <c r="Z1360" s="563">
        <v>0</v>
      </c>
      <c r="AA1360" s="563">
        <v>0</v>
      </c>
      <c r="AB1360" s="563">
        <v>0</v>
      </c>
      <c r="AC1360" s="563">
        <v>0</v>
      </c>
      <c r="AD1360" s="563"/>
      <c r="AE1360" s="563">
        <v>1129261.0900000001</v>
      </c>
      <c r="AF1360" s="564">
        <v>45751</v>
      </c>
      <c r="AG1360" s="564">
        <v>46116</v>
      </c>
      <c r="AH1360" s="563">
        <v>1129261.0900000001</v>
      </c>
      <c r="AI1360" s="565">
        <f t="shared" si="43"/>
        <v>9.5890410958904104E-2</v>
      </c>
      <c r="AJ1360" s="565">
        <v>1</v>
      </c>
      <c r="AK1360" s="566">
        <v>4.9000000000000002E-2</v>
      </c>
      <c r="AL1360" s="567">
        <f t="shared" si="44"/>
        <v>9.5890410958904104E-2</v>
      </c>
      <c r="AM1360" s="567">
        <v>1</v>
      </c>
      <c r="AN1360" s="568">
        <v>4.9000000000000002E-2</v>
      </c>
      <c r="AO1360" s="562" t="s">
        <v>977</v>
      </c>
      <c r="AP1360" s="562" t="s">
        <v>978</v>
      </c>
    </row>
    <row r="1361" spans="1:42" s="562" customFormat="1" ht="12" x14ac:dyDescent="0.25">
      <c r="A1361" s="562" t="s">
        <v>3306</v>
      </c>
      <c r="B1361" s="562" t="s">
        <v>3307</v>
      </c>
      <c r="C1361" s="562">
        <v>1</v>
      </c>
      <c r="D1361" s="562" t="s">
        <v>30</v>
      </c>
      <c r="E1361" s="562" t="s">
        <v>958</v>
      </c>
      <c r="F1361" s="562" t="s">
        <v>959</v>
      </c>
      <c r="G1361" s="562" t="s">
        <v>1727</v>
      </c>
      <c r="H1361" s="562" t="s">
        <v>1660</v>
      </c>
      <c r="I1361" s="562" t="s">
        <v>1661</v>
      </c>
      <c r="J1361" s="562" t="s">
        <v>1662</v>
      </c>
      <c r="K1361" s="562" t="s">
        <v>3303</v>
      </c>
      <c r="L1361" s="562" t="s">
        <v>964</v>
      </c>
      <c r="M1361" s="562" t="s">
        <v>970</v>
      </c>
      <c r="N1361" s="562">
        <v>1</v>
      </c>
      <c r="O1361" s="562">
        <v>1</v>
      </c>
      <c r="P1361" s="562">
        <v>1</v>
      </c>
      <c r="Q1361" s="562">
        <v>0</v>
      </c>
      <c r="R1361" s="562">
        <v>0</v>
      </c>
      <c r="S1361" s="562">
        <v>1</v>
      </c>
      <c r="T1361" s="562">
        <v>1</v>
      </c>
      <c r="U1361" s="562">
        <v>1</v>
      </c>
      <c r="V1361" s="562">
        <v>0</v>
      </c>
      <c r="W1361" s="563">
        <v>1129261.0900000001</v>
      </c>
      <c r="X1361" s="563">
        <v>0</v>
      </c>
      <c r="Y1361" s="563">
        <v>0</v>
      </c>
      <c r="Z1361" s="563">
        <v>0</v>
      </c>
      <c r="AA1361" s="563">
        <v>0</v>
      </c>
      <c r="AB1361" s="563">
        <v>0</v>
      </c>
      <c r="AC1361" s="563">
        <v>0</v>
      </c>
      <c r="AD1361" s="563"/>
      <c r="AE1361" s="563">
        <v>1129261.0900000001</v>
      </c>
      <c r="AF1361" s="564">
        <v>45751</v>
      </c>
      <c r="AG1361" s="564">
        <v>46847</v>
      </c>
      <c r="AH1361" s="563">
        <v>1129261.0900000001</v>
      </c>
      <c r="AI1361" s="565">
        <f t="shared" si="43"/>
        <v>2.0986301369863014</v>
      </c>
      <c r="AJ1361" s="565">
        <v>3.0027397260274</v>
      </c>
      <c r="AK1361" s="566">
        <v>8.7499999999999994E-2</v>
      </c>
      <c r="AL1361" s="567">
        <f t="shared" si="44"/>
        <v>2.0986301369863014</v>
      </c>
      <c r="AM1361" s="567">
        <v>3.0027397260274</v>
      </c>
      <c r="AN1361" s="568">
        <v>8.7499999999999994E-2</v>
      </c>
      <c r="AO1361" s="562" t="s">
        <v>977</v>
      </c>
      <c r="AP1361" s="562" t="s">
        <v>978</v>
      </c>
    </row>
    <row r="1362" spans="1:42" s="562" customFormat="1" ht="12" x14ac:dyDescent="0.25">
      <c r="A1362" s="562" t="s">
        <v>3308</v>
      </c>
      <c r="B1362" s="562" t="s">
        <v>3309</v>
      </c>
      <c r="C1362" s="562">
        <v>1</v>
      </c>
      <c r="D1362" s="562" t="s">
        <v>30</v>
      </c>
      <c r="E1362" s="562" t="s">
        <v>958</v>
      </c>
      <c r="F1362" s="562" t="s">
        <v>959</v>
      </c>
      <c r="G1362" s="562" t="s">
        <v>1727</v>
      </c>
      <c r="H1362" s="562" t="s">
        <v>1660</v>
      </c>
      <c r="I1362" s="562" t="s">
        <v>1661</v>
      </c>
      <c r="J1362" s="562" t="s">
        <v>1662</v>
      </c>
      <c r="K1362" s="562" t="s">
        <v>3310</v>
      </c>
      <c r="L1362" s="562" t="s">
        <v>964</v>
      </c>
      <c r="M1362" s="562" t="s">
        <v>970</v>
      </c>
      <c r="N1362" s="562">
        <v>1</v>
      </c>
      <c r="O1362" s="562">
        <v>1</v>
      </c>
      <c r="P1362" s="562">
        <v>1</v>
      </c>
      <c r="Q1362" s="562">
        <v>0</v>
      </c>
      <c r="R1362" s="562">
        <v>0</v>
      </c>
      <c r="S1362" s="562">
        <v>1</v>
      </c>
      <c r="T1362" s="562">
        <v>1</v>
      </c>
      <c r="U1362" s="562">
        <v>1</v>
      </c>
      <c r="V1362" s="562">
        <v>0</v>
      </c>
      <c r="W1362" s="563">
        <v>243658.73</v>
      </c>
      <c r="X1362" s="563">
        <v>0</v>
      </c>
      <c r="Y1362" s="563">
        <v>0</v>
      </c>
      <c r="Z1362" s="563">
        <v>0</v>
      </c>
      <c r="AA1362" s="563">
        <v>0</v>
      </c>
      <c r="AB1362" s="563">
        <v>0</v>
      </c>
      <c r="AC1362" s="563">
        <v>0</v>
      </c>
      <c r="AD1362" s="563"/>
      <c r="AE1362" s="563">
        <v>243658.73</v>
      </c>
      <c r="AF1362" s="564">
        <v>45751</v>
      </c>
      <c r="AG1362" s="564">
        <v>47577</v>
      </c>
      <c r="AH1362" s="563">
        <v>243658.73</v>
      </c>
      <c r="AI1362" s="565">
        <f t="shared" si="43"/>
        <v>4.0986301369863014</v>
      </c>
      <c r="AJ1362" s="565">
        <v>5.0027397260274</v>
      </c>
      <c r="AK1362" s="566">
        <v>9.2499999999999999E-2</v>
      </c>
      <c r="AL1362" s="567">
        <f t="shared" si="44"/>
        <v>4.0986301369863014</v>
      </c>
      <c r="AM1362" s="567">
        <v>5.0027397260274</v>
      </c>
      <c r="AN1362" s="568">
        <v>9.2499999999999999E-2</v>
      </c>
      <c r="AO1362" s="562" t="s">
        <v>977</v>
      </c>
      <c r="AP1362" s="562" t="s">
        <v>978</v>
      </c>
    </row>
    <row r="1363" spans="1:42" s="562" customFormat="1" ht="12" x14ac:dyDescent="0.25">
      <c r="A1363" s="562" t="s">
        <v>3311</v>
      </c>
      <c r="B1363" s="562" t="s">
        <v>3312</v>
      </c>
      <c r="C1363" s="562">
        <v>1</v>
      </c>
      <c r="D1363" s="562" t="s">
        <v>30</v>
      </c>
      <c r="E1363" s="562" t="s">
        <v>958</v>
      </c>
      <c r="F1363" s="562" t="s">
        <v>959</v>
      </c>
      <c r="G1363" s="562" t="s">
        <v>1727</v>
      </c>
      <c r="H1363" s="562" t="s">
        <v>1660</v>
      </c>
      <c r="I1363" s="562" t="s">
        <v>1661</v>
      </c>
      <c r="J1363" s="562" t="s">
        <v>1662</v>
      </c>
      <c r="K1363" s="562" t="s">
        <v>3310</v>
      </c>
      <c r="L1363" s="562" t="s">
        <v>964</v>
      </c>
      <c r="M1363" s="562" t="s">
        <v>970</v>
      </c>
      <c r="N1363" s="562">
        <v>1</v>
      </c>
      <c r="O1363" s="562">
        <v>1</v>
      </c>
      <c r="P1363" s="562">
        <v>1</v>
      </c>
      <c r="Q1363" s="562">
        <v>0</v>
      </c>
      <c r="R1363" s="562">
        <v>0</v>
      </c>
      <c r="S1363" s="562">
        <v>1</v>
      </c>
      <c r="T1363" s="562">
        <v>1</v>
      </c>
      <c r="U1363" s="562">
        <v>1</v>
      </c>
      <c r="V1363" s="562">
        <v>0</v>
      </c>
      <c r="W1363" s="563">
        <v>243658.74</v>
      </c>
      <c r="X1363" s="563">
        <v>0</v>
      </c>
      <c r="Y1363" s="563">
        <v>0</v>
      </c>
      <c r="Z1363" s="563">
        <v>0</v>
      </c>
      <c r="AA1363" s="563">
        <v>0</v>
      </c>
      <c r="AB1363" s="563">
        <v>0</v>
      </c>
      <c r="AC1363" s="563">
        <v>0</v>
      </c>
      <c r="AD1363" s="563"/>
      <c r="AE1363" s="563">
        <v>243658.74</v>
      </c>
      <c r="AF1363" s="564">
        <v>45751</v>
      </c>
      <c r="AG1363" s="564">
        <v>46116</v>
      </c>
      <c r="AH1363" s="563">
        <v>243658.74</v>
      </c>
      <c r="AI1363" s="565">
        <f t="shared" si="43"/>
        <v>9.5890410958904104E-2</v>
      </c>
      <c r="AJ1363" s="565">
        <v>1</v>
      </c>
      <c r="AK1363" s="566">
        <v>4.9000000000000002E-2</v>
      </c>
      <c r="AL1363" s="567">
        <f t="shared" si="44"/>
        <v>9.5890410958904104E-2</v>
      </c>
      <c r="AM1363" s="567">
        <v>1</v>
      </c>
      <c r="AN1363" s="568">
        <v>4.9000000000000002E-2</v>
      </c>
      <c r="AO1363" s="562" t="s">
        <v>977</v>
      </c>
      <c r="AP1363" s="562" t="s">
        <v>978</v>
      </c>
    </row>
    <row r="1364" spans="1:42" s="562" customFormat="1" ht="12" x14ac:dyDescent="0.25">
      <c r="A1364" s="562" t="s">
        <v>3313</v>
      </c>
      <c r="B1364" s="562" t="s">
        <v>3314</v>
      </c>
      <c r="C1364" s="562">
        <v>1</v>
      </c>
      <c r="D1364" s="562" t="s">
        <v>30</v>
      </c>
      <c r="E1364" s="562" t="s">
        <v>958</v>
      </c>
      <c r="F1364" s="562" t="s">
        <v>959</v>
      </c>
      <c r="G1364" s="562" t="s">
        <v>1727</v>
      </c>
      <c r="H1364" s="562" t="s">
        <v>1660</v>
      </c>
      <c r="I1364" s="562" t="s">
        <v>1661</v>
      </c>
      <c r="J1364" s="562" t="s">
        <v>1662</v>
      </c>
      <c r="K1364" s="562" t="s">
        <v>3310</v>
      </c>
      <c r="L1364" s="562" t="s">
        <v>964</v>
      </c>
      <c r="M1364" s="562" t="s">
        <v>970</v>
      </c>
      <c r="N1364" s="562">
        <v>1</v>
      </c>
      <c r="O1364" s="562">
        <v>1</v>
      </c>
      <c r="P1364" s="562">
        <v>1</v>
      </c>
      <c r="Q1364" s="562">
        <v>0</v>
      </c>
      <c r="R1364" s="562">
        <v>0</v>
      </c>
      <c r="S1364" s="562">
        <v>1</v>
      </c>
      <c r="T1364" s="562">
        <v>1</v>
      </c>
      <c r="U1364" s="562">
        <v>1</v>
      </c>
      <c r="V1364" s="562">
        <v>0</v>
      </c>
      <c r="W1364" s="563">
        <v>243658.74</v>
      </c>
      <c r="X1364" s="563">
        <v>0</v>
      </c>
      <c r="Y1364" s="563">
        <v>0</v>
      </c>
      <c r="Z1364" s="563">
        <v>0</v>
      </c>
      <c r="AA1364" s="563">
        <v>0</v>
      </c>
      <c r="AB1364" s="563">
        <v>0</v>
      </c>
      <c r="AC1364" s="563">
        <v>0</v>
      </c>
      <c r="AD1364" s="563"/>
      <c r="AE1364" s="563">
        <v>243658.74</v>
      </c>
      <c r="AF1364" s="564">
        <v>45751</v>
      </c>
      <c r="AG1364" s="564">
        <v>46847</v>
      </c>
      <c r="AH1364" s="563">
        <v>243658.74</v>
      </c>
      <c r="AI1364" s="565">
        <f t="shared" si="43"/>
        <v>2.0986301369863014</v>
      </c>
      <c r="AJ1364" s="565">
        <v>3.0027397260274</v>
      </c>
      <c r="AK1364" s="566">
        <v>8.7499999999999994E-2</v>
      </c>
      <c r="AL1364" s="567">
        <f t="shared" si="44"/>
        <v>2.0986301369863014</v>
      </c>
      <c r="AM1364" s="567">
        <v>3.0027397260274</v>
      </c>
      <c r="AN1364" s="568">
        <v>8.7499999999999994E-2</v>
      </c>
      <c r="AO1364" s="562" t="s">
        <v>977</v>
      </c>
      <c r="AP1364" s="562" t="s">
        <v>978</v>
      </c>
    </row>
    <row r="1365" spans="1:42" s="562" customFormat="1" ht="12" x14ac:dyDescent="0.25">
      <c r="A1365" s="562" t="s">
        <v>3315</v>
      </c>
      <c r="B1365" s="562" t="s">
        <v>3316</v>
      </c>
      <c r="C1365" s="562">
        <v>1</v>
      </c>
      <c r="D1365" s="562" t="s">
        <v>30</v>
      </c>
      <c r="E1365" s="562" t="s">
        <v>958</v>
      </c>
      <c r="F1365" s="562" t="s">
        <v>959</v>
      </c>
      <c r="G1365" s="562" t="s">
        <v>1727</v>
      </c>
      <c r="H1365" s="562" t="s">
        <v>1660</v>
      </c>
      <c r="I1365" s="562" t="s">
        <v>1661</v>
      </c>
      <c r="J1365" s="562" t="s">
        <v>1662</v>
      </c>
      <c r="K1365" s="562" t="s">
        <v>818</v>
      </c>
      <c r="L1365" s="562" t="s">
        <v>964</v>
      </c>
      <c r="M1365" s="562" t="s">
        <v>970</v>
      </c>
      <c r="N1365" s="562">
        <v>1</v>
      </c>
      <c r="O1365" s="562">
        <v>1</v>
      </c>
      <c r="P1365" s="562">
        <v>1</v>
      </c>
      <c r="Q1365" s="562">
        <v>0</v>
      </c>
      <c r="R1365" s="562">
        <v>0</v>
      </c>
      <c r="S1365" s="562">
        <v>1</v>
      </c>
      <c r="T1365" s="562">
        <v>1</v>
      </c>
      <c r="U1365" s="562">
        <v>1</v>
      </c>
      <c r="V1365" s="562">
        <v>0</v>
      </c>
      <c r="W1365" s="563">
        <v>705934.83</v>
      </c>
      <c r="X1365" s="563">
        <v>0</v>
      </c>
      <c r="Y1365" s="563">
        <v>0</v>
      </c>
      <c r="Z1365" s="563">
        <v>0</v>
      </c>
      <c r="AA1365" s="563">
        <v>0</v>
      </c>
      <c r="AB1365" s="563">
        <v>0</v>
      </c>
      <c r="AC1365" s="563">
        <v>0</v>
      </c>
      <c r="AD1365" s="563"/>
      <c r="AE1365" s="563">
        <v>705934.83</v>
      </c>
      <c r="AF1365" s="564">
        <v>45751</v>
      </c>
      <c r="AG1365" s="564">
        <v>47577</v>
      </c>
      <c r="AH1365" s="563">
        <v>705934.83</v>
      </c>
      <c r="AI1365" s="565">
        <f t="shared" si="43"/>
        <v>4.0986301369863014</v>
      </c>
      <c r="AJ1365" s="565">
        <v>5.0027397260274</v>
      </c>
      <c r="AK1365" s="566">
        <v>9.2499999999999999E-2</v>
      </c>
      <c r="AL1365" s="567">
        <f t="shared" si="44"/>
        <v>4.0986301369863014</v>
      </c>
      <c r="AM1365" s="567">
        <v>5.0027397260274</v>
      </c>
      <c r="AN1365" s="568">
        <v>9.2499999999999999E-2</v>
      </c>
      <c r="AO1365" s="562" t="s">
        <v>977</v>
      </c>
      <c r="AP1365" s="562" t="s">
        <v>978</v>
      </c>
    </row>
    <row r="1366" spans="1:42" s="562" customFormat="1" ht="12" x14ac:dyDescent="0.25">
      <c r="A1366" s="562" t="s">
        <v>3317</v>
      </c>
      <c r="B1366" s="562" t="s">
        <v>3318</v>
      </c>
      <c r="C1366" s="562">
        <v>1</v>
      </c>
      <c r="D1366" s="562" t="s">
        <v>30</v>
      </c>
      <c r="E1366" s="562" t="s">
        <v>958</v>
      </c>
      <c r="F1366" s="562" t="s">
        <v>959</v>
      </c>
      <c r="G1366" s="562" t="s">
        <v>1727</v>
      </c>
      <c r="H1366" s="562" t="s">
        <v>1660</v>
      </c>
      <c r="I1366" s="562" t="s">
        <v>1661</v>
      </c>
      <c r="J1366" s="562" t="s">
        <v>1662</v>
      </c>
      <c r="K1366" s="562" t="s">
        <v>818</v>
      </c>
      <c r="L1366" s="562" t="s">
        <v>964</v>
      </c>
      <c r="M1366" s="562" t="s">
        <v>970</v>
      </c>
      <c r="N1366" s="562">
        <v>1</v>
      </c>
      <c r="O1366" s="562">
        <v>1</v>
      </c>
      <c r="P1366" s="562">
        <v>1</v>
      </c>
      <c r="Q1366" s="562">
        <v>0</v>
      </c>
      <c r="R1366" s="562">
        <v>0</v>
      </c>
      <c r="S1366" s="562">
        <v>1</v>
      </c>
      <c r="T1366" s="562">
        <v>1</v>
      </c>
      <c r="U1366" s="562">
        <v>1</v>
      </c>
      <c r="V1366" s="562">
        <v>0</v>
      </c>
      <c r="W1366" s="563">
        <v>705934.83</v>
      </c>
      <c r="X1366" s="563">
        <v>0</v>
      </c>
      <c r="Y1366" s="563">
        <v>0</v>
      </c>
      <c r="Z1366" s="563">
        <v>0</v>
      </c>
      <c r="AA1366" s="563">
        <v>0</v>
      </c>
      <c r="AB1366" s="563">
        <v>0</v>
      </c>
      <c r="AC1366" s="563">
        <v>0</v>
      </c>
      <c r="AD1366" s="563"/>
      <c r="AE1366" s="563">
        <v>705934.83</v>
      </c>
      <c r="AF1366" s="564">
        <v>45751</v>
      </c>
      <c r="AG1366" s="564">
        <v>46116</v>
      </c>
      <c r="AH1366" s="563">
        <v>705934.83</v>
      </c>
      <c r="AI1366" s="565">
        <f t="shared" si="43"/>
        <v>9.5890410958904104E-2</v>
      </c>
      <c r="AJ1366" s="565">
        <v>1</v>
      </c>
      <c r="AK1366" s="566">
        <v>4.9000000000000002E-2</v>
      </c>
      <c r="AL1366" s="567">
        <f t="shared" si="44"/>
        <v>9.5890410958904104E-2</v>
      </c>
      <c r="AM1366" s="567">
        <v>1</v>
      </c>
      <c r="AN1366" s="568">
        <v>4.9000000000000002E-2</v>
      </c>
      <c r="AO1366" s="562" t="s">
        <v>977</v>
      </c>
      <c r="AP1366" s="562" t="s">
        <v>978</v>
      </c>
    </row>
    <row r="1367" spans="1:42" s="562" customFormat="1" ht="12" x14ac:dyDescent="0.25">
      <c r="A1367" s="562" t="s">
        <v>3319</v>
      </c>
      <c r="B1367" s="562" t="s">
        <v>3320</v>
      </c>
      <c r="C1367" s="562">
        <v>1</v>
      </c>
      <c r="D1367" s="562" t="s">
        <v>30</v>
      </c>
      <c r="E1367" s="562" t="s">
        <v>958</v>
      </c>
      <c r="F1367" s="562" t="s">
        <v>959</v>
      </c>
      <c r="G1367" s="562" t="s">
        <v>1727</v>
      </c>
      <c r="H1367" s="562" t="s">
        <v>1660</v>
      </c>
      <c r="I1367" s="562" t="s">
        <v>1661</v>
      </c>
      <c r="J1367" s="562" t="s">
        <v>1662</v>
      </c>
      <c r="K1367" s="562" t="s">
        <v>818</v>
      </c>
      <c r="L1367" s="562" t="s">
        <v>964</v>
      </c>
      <c r="M1367" s="562" t="s">
        <v>970</v>
      </c>
      <c r="N1367" s="562">
        <v>1</v>
      </c>
      <c r="O1367" s="562">
        <v>1</v>
      </c>
      <c r="P1367" s="562">
        <v>1</v>
      </c>
      <c r="Q1367" s="562">
        <v>0</v>
      </c>
      <c r="R1367" s="562">
        <v>0</v>
      </c>
      <c r="S1367" s="562">
        <v>1</v>
      </c>
      <c r="T1367" s="562">
        <v>1</v>
      </c>
      <c r="U1367" s="562">
        <v>1</v>
      </c>
      <c r="V1367" s="562">
        <v>0</v>
      </c>
      <c r="W1367" s="563">
        <v>705934.83</v>
      </c>
      <c r="X1367" s="563">
        <v>0</v>
      </c>
      <c r="Y1367" s="563">
        <v>0</v>
      </c>
      <c r="Z1367" s="563">
        <v>0</v>
      </c>
      <c r="AA1367" s="563">
        <v>0</v>
      </c>
      <c r="AB1367" s="563">
        <v>0</v>
      </c>
      <c r="AC1367" s="563">
        <v>0</v>
      </c>
      <c r="AD1367" s="563"/>
      <c r="AE1367" s="563">
        <v>705934.83</v>
      </c>
      <c r="AF1367" s="564">
        <v>45751</v>
      </c>
      <c r="AG1367" s="564">
        <v>46847</v>
      </c>
      <c r="AH1367" s="563">
        <v>705934.83</v>
      </c>
      <c r="AI1367" s="565">
        <f t="shared" si="43"/>
        <v>2.0986301369863014</v>
      </c>
      <c r="AJ1367" s="565">
        <v>3.0027397260274</v>
      </c>
      <c r="AK1367" s="566">
        <v>8.7499999999999994E-2</v>
      </c>
      <c r="AL1367" s="567">
        <f t="shared" si="44"/>
        <v>2.0986301369863014</v>
      </c>
      <c r="AM1367" s="567">
        <v>3.0027397260274</v>
      </c>
      <c r="AN1367" s="568">
        <v>8.7499999999999994E-2</v>
      </c>
      <c r="AO1367" s="562" t="s">
        <v>977</v>
      </c>
      <c r="AP1367" s="562" t="s">
        <v>978</v>
      </c>
    </row>
    <row r="1368" spans="1:42" s="562" customFormat="1" ht="12" x14ac:dyDescent="0.25">
      <c r="A1368" s="562" t="s">
        <v>3321</v>
      </c>
      <c r="B1368" s="562" t="s">
        <v>3322</v>
      </c>
      <c r="C1368" s="562">
        <v>1</v>
      </c>
      <c r="D1368" s="562" t="s">
        <v>30</v>
      </c>
      <c r="E1368" s="562" t="s">
        <v>958</v>
      </c>
      <c r="F1368" s="562" t="s">
        <v>959</v>
      </c>
      <c r="G1368" s="562" t="s">
        <v>1727</v>
      </c>
      <c r="H1368" s="562" t="s">
        <v>1660</v>
      </c>
      <c r="I1368" s="562" t="s">
        <v>1661</v>
      </c>
      <c r="J1368" s="562" t="s">
        <v>1662</v>
      </c>
      <c r="K1368" s="562" t="s">
        <v>3064</v>
      </c>
      <c r="L1368" s="562" t="s">
        <v>964</v>
      </c>
      <c r="M1368" s="562" t="s">
        <v>970</v>
      </c>
      <c r="N1368" s="562">
        <v>1</v>
      </c>
      <c r="O1368" s="562">
        <v>1</v>
      </c>
      <c r="P1368" s="562">
        <v>1</v>
      </c>
      <c r="Q1368" s="562">
        <v>0</v>
      </c>
      <c r="R1368" s="562">
        <v>0</v>
      </c>
      <c r="S1368" s="562">
        <v>1</v>
      </c>
      <c r="T1368" s="562">
        <v>1</v>
      </c>
      <c r="U1368" s="562">
        <v>1</v>
      </c>
      <c r="V1368" s="562">
        <v>0</v>
      </c>
      <c r="W1368" s="563">
        <v>372914.47</v>
      </c>
      <c r="X1368" s="563">
        <v>0</v>
      </c>
      <c r="Y1368" s="563">
        <v>0</v>
      </c>
      <c r="Z1368" s="563">
        <v>0</v>
      </c>
      <c r="AA1368" s="563">
        <v>0</v>
      </c>
      <c r="AB1368" s="563">
        <v>0</v>
      </c>
      <c r="AC1368" s="563">
        <v>0</v>
      </c>
      <c r="AD1368" s="563"/>
      <c r="AE1368" s="563">
        <v>372914.47</v>
      </c>
      <c r="AF1368" s="564">
        <v>45751</v>
      </c>
      <c r="AG1368" s="564">
        <v>47577</v>
      </c>
      <c r="AH1368" s="563">
        <v>372914.47</v>
      </c>
      <c r="AI1368" s="565">
        <f t="shared" si="43"/>
        <v>4.0986301369863014</v>
      </c>
      <c r="AJ1368" s="565">
        <v>5.0027397260274</v>
      </c>
      <c r="AK1368" s="566">
        <v>9.2499999999999999E-2</v>
      </c>
      <c r="AL1368" s="567">
        <f t="shared" si="44"/>
        <v>4.0986301369863014</v>
      </c>
      <c r="AM1368" s="567">
        <v>5.0027397260274</v>
      </c>
      <c r="AN1368" s="568">
        <v>9.2499999999999999E-2</v>
      </c>
      <c r="AO1368" s="562" t="s">
        <v>977</v>
      </c>
      <c r="AP1368" s="562" t="s">
        <v>978</v>
      </c>
    </row>
    <row r="1369" spans="1:42" s="562" customFormat="1" ht="12" x14ac:dyDescent="0.25">
      <c r="A1369" s="562" t="s">
        <v>3323</v>
      </c>
      <c r="B1369" s="562" t="s">
        <v>3324</v>
      </c>
      <c r="C1369" s="562">
        <v>1</v>
      </c>
      <c r="D1369" s="562" t="s">
        <v>30</v>
      </c>
      <c r="E1369" s="562" t="s">
        <v>958</v>
      </c>
      <c r="F1369" s="562" t="s">
        <v>959</v>
      </c>
      <c r="G1369" s="562" t="s">
        <v>1727</v>
      </c>
      <c r="H1369" s="562" t="s">
        <v>1660</v>
      </c>
      <c r="I1369" s="562" t="s">
        <v>1661</v>
      </c>
      <c r="J1369" s="562" t="s">
        <v>1662</v>
      </c>
      <c r="K1369" s="562" t="s">
        <v>3064</v>
      </c>
      <c r="L1369" s="562" t="s">
        <v>964</v>
      </c>
      <c r="M1369" s="562" t="s">
        <v>970</v>
      </c>
      <c r="N1369" s="562">
        <v>1</v>
      </c>
      <c r="O1369" s="562">
        <v>1</v>
      </c>
      <c r="P1369" s="562">
        <v>1</v>
      </c>
      <c r="Q1369" s="562">
        <v>0</v>
      </c>
      <c r="R1369" s="562">
        <v>0</v>
      </c>
      <c r="S1369" s="562">
        <v>1</v>
      </c>
      <c r="T1369" s="562">
        <v>1</v>
      </c>
      <c r="U1369" s="562">
        <v>1</v>
      </c>
      <c r="V1369" s="562">
        <v>0</v>
      </c>
      <c r="W1369" s="563">
        <v>372914.46</v>
      </c>
      <c r="X1369" s="563">
        <v>0</v>
      </c>
      <c r="Y1369" s="563">
        <v>0</v>
      </c>
      <c r="Z1369" s="563">
        <v>0</v>
      </c>
      <c r="AA1369" s="563">
        <v>0</v>
      </c>
      <c r="AB1369" s="563">
        <v>0</v>
      </c>
      <c r="AC1369" s="563">
        <v>0</v>
      </c>
      <c r="AD1369" s="563"/>
      <c r="AE1369" s="563">
        <v>372914.46</v>
      </c>
      <c r="AF1369" s="564">
        <v>45751</v>
      </c>
      <c r="AG1369" s="564">
        <v>46116</v>
      </c>
      <c r="AH1369" s="563">
        <v>372914.46</v>
      </c>
      <c r="AI1369" s="565">
        <f t="shared" si="43"/>
        <v>9.5890410958904104E-2</v>
      </c>
      <c r="AJ1369" s="565">
        <v>1</v>
      </c>
      <c r="AK1369" s="566">
        <v>4.9000000000000002E-2</v>
      </c>
      <c r="AL1369" s="567">
        <f t="shared" si="44"/>
        <v>9.5890410958904104E-2</v>
      </c>
      <c r="AM1369" s="567">
        <v>1</v>
      </c>
      <c r="AN1369" s="568">
        <v>4.9000000000000002E-2</v>
      </c>
      <c r="AO1369" s="562" t="s">
        <v>977</v>
      </c>
      <c r="AP1369" s="562" t="s">
        <v>978</v>
      </c>
    </row>
    <row r="1370" spans="1:42" s="562" customFormat="1" ht="12" x14ac:dyDescent="0.25">
      <c r="A1370" s="562" t="s">
        <v>3325</v>
      </c>
      <c r="B1370" s="562" t="s">
        <v>3326</v>
      </c>
      <c r="C1370" s="562">
        <v>1</v>
      </c>
      <c r="D1370" s="562" t="s">
        <v>30</v>
      </c>
      <c r="E1370" s="562" t="s">
        <v>958</v>
      </c>
      <c r="F1370" s="562" t="s">
        <v>959</v>
      </c>
      <c r="G1370" s="562" t="s">
        <v>1727</v>
      </c>
      <c r="H1370" s="562" t="s">
        <v>1660</v>
      </c>
      <c r="I1370" s="562" t="s">
        <v>1661</v>
      </c>
      <c r="J1370" s="562" t="s">
        <v>1662</v>
      </c>
      <c r="K1370" s="562" t="s">
        <v>3064</v>
      </c>
      <c r="L1370" s="562" t="s">
        <v>964</v>
      </c>
      <c r="M1370" s="562" t="s">
        <v>970</v>
      </c>
      <c r="N1370" s="562">
        <v>1</v>
      </c>
      <c r="O1370" s="562">
        <v>1</v>
      </c>
      <c r="P1370" s="562">
        <v>1</v>
      </c>
      <c r="Q1370" s="562">
        <v>0</v>
      </c>
      <c r="R1370" s="562">
        <v>0</v>
      </c>
      <c r="S1370" s="562">
        <v>1</v>
      </c>
      <c r="T1370" s="562">
        <v>1</v>
      </c>
      <c r="U1370" s="562">
        <v>1</v>
      </c>
      <c r="V1370" s="562">
        <v>0</v>
      </c>
      <c r="W1370" s="563">
        <v>372914.46</v>
      </c>
      <c r="X1370" s="563">
        <v>0</v>
      </c>
      <c r="Y1370" s="563">
        <v>0</v>
      </c>
      <c r="Z1370" s="563">
        <v>0</v>
      </c>
      <c r="AA1370" s="563">
        <v>0</v>
      </c>
      <c r="AB1370" s="563">
        <v>0</v>
      </c>
      <c r="AC1370" s="563">
        <v>0</v>
      </c>
      <c r="AD1370" s="563"/>
      <c r="AE1370" s="563">
        <v>372914.46</v>
      </c>
      <c r="AF1370" s="564">
        <v>45751</v>
      </c>
      <c r="AG1370" s="564">
        <v>46847</v>
      </c>
      <c r="AH1370" s="563">
        <v>372914.46</v>
      </c>
      <c r="AI1370" s="565">
        <f t="shared" si="43"/>
        <v>2.0986301369863014</v>
      </c>
      <c r="AJ1370" s="565">
        <v>3.0027397260274</v>
      </c>
      <c r="AK1370" s="566">
        <v>8.7499999999999994E-2</v>
      </c>
      <c r="AL1370" s="567">
        <f t="shared" si="44"/>
        <v>2.0986301369863014</v>
      </c>
      <c r="AM1370" s="567">
        <v>3.0027397260274</v>
      </c>
      <c r="AN1370" s="568">
        <v>8.7499999999999994E-2</v>
      </c>
      <c r="AO1370" s="562" t="s">
        <v>977</v>
      </c>
      <c r="AP1370" s="562" t="s">
        <v>978</v>
      </c>
    </row>
    <row r="1371" spans="1:42" s="562" customFormat="1" ht="12" x14ac:dyDescent="0.25">
      <c r="A1371" s="562" t="s">
        <v>3327</v>
      </c>
      <c r="B1371" s="562" t="s">
        <v>3328</v>
      </c>
      <c r="C1371" s="562">
        <v>1</v>
      </c>
      <c r="D1371" s="562" t="s">
        <v>30</v>
      </c>
      <c r="E1371" s="562" t="s">
        <v>958</v>
      </c>
      <c r="F1371" s="562" t="s">
        <v>959</v>
      </c>
      <c r="G1371" s="562" t="s">
        <v>1727</v>
      </c>
      <c r="H1371" s="562" t="s">
        <v>1660</v>
      </c>
      <c r="I1371" s="562" t="s">
        <v>1661</v>
      </c>
      <c r="J1371" s="562" t="s">
        <v>1662</v>
      </c>
      <c r="K1371" s="562" t="s">
        <v>3329</v>
      </c>
      <c r="L1371" s="562" t="s">
        <v>964</v>
      </c>
      <c r="M1371" s="562" t="s">
        <v>970</v>
      </c>
      <c r="N1371" s="562">
        <v>1</v>
      </c>
      <c r="O1371" s="562">
        <v>1</v>
      </c>
      <c r="P1371" s="562">
        <v>1</v>
      </c>
      <c r="Q1371" s="562">
        <v>0</v>
      </c>
      <c r="R1371" s="562">
        <v>0</v>
      </c>
      <c r="S1371" s="562">
        <v>1</v>
      </c>
      <c r="T1371" s="562">
        <v>1</v>
      </c>
      <c r="U1371" s="562">
        <v>1</v>
      </c>
      <c r="V1371" s="562">
        <v>0</v>
      </c>
      <c r="W1371" s="563">
        <v>828028.5</v>
      </c>
      <c r="X1371" s="563">
        <v>0</v>
      </c>
      <c r="Y1371" s="563">
        <v>0</v>
      </c>
      <c r="Z1371" s="563">
        <v>0</v>
      </c>
      <c r="AA1371" s="563">
        <v>0</v>
      </c>
      <c r="AB1371" s="563">
        <v>0</v>
      </c>
      <c r="AC1371" s="563">
        <v>0</v>
      </c>
      <c r="AD1371" s="563"/>
      <c r="AE1371" s="563">
        <v>828028.5</v>
      </c>
      <c r="AF1371" s="564">
        <v>45751</v>
      </c>
      <c r="AG1371" s="564">
        <v>47577</v>
      </c>
      <c r="AH1371" s="563">
        <v>828028.5</v>
      </c>
      <c r="AI1371" s="565">
        <f t="shared" si="43"/>
        <v>4.0986301369863014</v>
      </c>
      <c r="AJ1371" s="565">
        <v>5.0027397260274</v>
      </c>
      <c r="AK1371" s="566">
        <v>9.2499999999999999E-2</v>
      </c>
      <c r="AL1371" s="567">
        <f t="shared" si="44"/>
        <v>4.0986301369863014</v>
      </c>
      <c r="AM1371" s="567">
        <v>5.0027397260274</v>
      </c>
      <c r="AN1371" s="568">
        <v>9.2499999999999999E-2</v>
      </c>
      <c r="AO1371" s="562" t="s">
        <v>977</v>
      </c>
      <c r="AP1371" s="562" t="s">
        <v>978</v>
      </c>
    </row>
    <row r="1372" spans="1:42" s="562" customFormat="1" ht="12" x14ac:dyDescent="0.25">
      <c r="A1372" s="562" t="s">
        <v>3330</v>
      </c>
      <c r="B1372" s="562" t="s">
        <v>3331</v>
      </c>
      <c r="C1372" s="562">
        <v>1</v>
      </c>
      <c r="D1372" s="562" t="s">
        <v>30</v>
      </c>
      <c r="E1372" s="562" t="s">
        <v>958</v>
      </c>
      <c r="F1372" s="562" t="s">
        <v>959</v>
      </c>
      <c r="G1372" s="562" t="s">
        <v>1727</v>
      </c>
      <c r="H1372" s="562" t="s">
        <v>1660</v>
      </c>
      <c r="I1372" s="562" t="s">
        <v>1661</v>
      </c>
      <c r="J1372" s="562" t="s">
        <v>1662</v>
      </c>
      <c r="K1372" s="562" t="s">
        <v>3329</v>
      </c>
      <c r="L1372" s="562" t="s">
        <v>964</v>
      </c>
      <c r="M1372" s="562" t="s">
        <v>970</v>
      </c>
      <c r="N1372" s="562">
        <v>1</v>
      </c>
      <c r="O1372" s="562">
        <v>1</v>
      </c>
      <c r="P1372" s="562">
        <v>1</v>
      </c>
      <c r="Q1372" s="562">
        <v>0</v>
      </c>
      <c r="R1372" s="562">
        <v>0</v>
      </c>
      <c r="S1372" s="562">
        <v>1</v>
      </c>
      <c r="T1372" s="562">
        <v>1</v>
      </c>
      <c r="U1372" s="562">
        <v>1</v>
      </c>
      <c r="V1372" s="562">
        <v>0</v>
      </c>
      <c r="W1372" s="563">
        <v>828028.51</v>
      </c>
      <c r="X1372" s="563">
        <v>0</v>
      </c>
      <c r="Y1372" s="563">
        <v>0</v>
      </c>
      <c r="Z1372" s="563">
        <v>0</v>
      </c>
      <c r="AA1372" s="563">
        <v>0</v>
      </c>
      <c r="AB1372" s="563">
        <v>0</v>
      </c>
      <c r="AC1372" s="563">
        <v>0</v>
      </c>
      <c r="AD1372" s="563"/>
      <c r="AE1372" s="563">
        <v>828028.51</v>
      </c>
      <c r="AF1372" s="564">
        <v>45751</v>
      </c>
      <c r="AG1372" s="564">
        <v>46116</v>
      </c>
      <c r="AH1372" s="563">
        <v>828028.51</v>
      </c>
      <c r="AI1372" s="565">
        <f t="shared" si="43"/>
        <v>9.5890410958904104E-2</v>
      </c>
      <c r="AJ1372" s="565">
        <v>1</v>
      </c>
      <c r="AK1372" s="566">
        <v>4.9000000000000002E-2</v>
      </c>
      <c r="AL1372" s="567">
        <f t="shared" si="44"/>
        <v>9.5890410958904104E-2</v>
      </c>
      <c r="AM1372" s="567">
        <v>1</v>
      </c>
      <c r="AN1372" s="568">
        <v>4.9000000000000002E-2</v>
      </c>
      <c r="AO1372" s="562" t="s">
        <v>977</v>
      </c>
      <c r="AP1372" s="562" t="s">
        <v>978</v>
      </c>
    </row>
    <row r="1373" spans="1:42" s="562" customFormat="1" ht="12" x14ac:dyDescent="0.25">
      <c r="A1373" s="562" t="s">
        <v>3332</v>
      </c>
      <c r="B1373" s="562" t="s">
        <v>3333</v>
      </c>
      <c r="C1373" s="562">
        <v>1</v>
      </c>
      <c r="D1373" s="562" t="s">
        <v>30</v>
      </c>
      <c r="E1373" s="562" t="s">
        <v>958</v>
      </c>
      <c r="F1373" s="562" t="s">
        <v>959</v>
      </c>
      <c r="G1373" s="562" t="s">
        <v>1727</v>
      </c>
      <c r="H1373" s="562" t="s">
        <v>1660</v>
      </c>
      <c r="I1373" s="562" t="s">
        <v>1661</v>
      </c>
      <c r="J1373" s="562" t="s">
        <v>1662</v>
      </c>
      <c r="K1373" s="562" t="s">
        <v>3329</v>
      </c>
      <c r="L1373" s="562" t="s">
        <v>964</v>
      </c>
      <c r="M1373" s="562" t="s">
        <v>970</v>
      </c>
      <c r="N1373" s="562">
        <v>1</v>
      </c>
      <c r="O1373" s="562">
        <v>1</v>
      </c>
      <c r="P1373" s="562">
        <v>1</v>
      </c>
      <c r="Q1373" s="562">
        <v>0</v>
      </c>
      <c r="R1373" s="562">
        <v>0</v>
      </c>
      <c r="S1373" s="562">
        <v>1</v>
      </c>
      <c r="T1373" s="562">
        <v>1</v>
      </c>
      <c r="U1373" s="562">
        <v>1</v>
      </c>
      <c r="V1373" s="562">
        <v>0</v>
      </c>
      <c r="W1373" s="563">
        <v>828028.51</v>
      </c>
      <c r="X1373" s="563">
        <v>0</v>
      </c>
      <c r="Y1373" s="563">
        <v>0</v>
      </c>
      <c r="Z1373" s="563">
        <v>0</v>
      </c>
      <c r="AA1373" s="563">
        <v>0</v>
      </c>
      <c r="AB1373" s="563">
        <v>0</v>
      </c>
      <c r="AC1373" s="563">
        <v>0</v>
      </c>
      <c r="AD1373" s="563"/>
      <c r="AE1373" s="563">
        <v>828028.51</v>
      </c>
      <c r="AF1373" s="564">
        <v>45751</v>
      </c>
      <c r="AG1373" s="564">
        <v>46847</v>
      </c>
      <c r="AH1373" s="563">
        <v>828028.51</v>
      </c>
      <c r="AI1373" s="565">
        <f t="shared" si="43"/>
        <v>2.0986301369863014</v>
      </c>
      <c r="AJ1373" s="565">
        <v>3.0027397260274</v>
      </c>
      <c r="AK1373" s="566">
        <v>8.7499999999999994E-2</v>
      </c>
      <c r="AL1373" s="567">
        <f t="shared" si="44"/>
        <v>2.0986301369863014</v>
      </c>
      <c r="AM1373" s="567">
        <v>3.0027397260274</v>
      </c>
      <c r="AN1373" s="568">
        <v>8.7499999999999994E-2</v>
      </c>
      <c r="AO1373" s="562" t="s">
        <v>977</v>
      </c>
      <c r="AP1373" s="562" t="s">
        <v>978</v>
      </c>
    </row>
    <row r="1374" spans="1:42" s="562" customFormat="1" ht="12" x14ac:dyDescent="0.25">
      <c r="A1374" s="562" t="s">
        <v>3334</v>
      </c>
      <c r="B1374" s="562" t="s">
        <v>3335</v>
      </c>
      <c r="C1374" s="562">
        <v>1</v>
      </c>
      <c r="D1374" s="562" t="s">
        <v>30</v>
      </c>
      <c r="E1374" s="562" t="s">
        <v>958</v>
      </c>
      <c r="F1374" s="562" t="s">
        <v>959</v>
      </c>
      <c r="G1374" s="562" t="s">
        <v>1727</v>
      </c>
      <c r="H1374" s="562" t="s">
        <v>1660</v>
      </c>
      <c r="I1374" s="562" t="s">
        <v>1661</v>
      </c>
      <c r="J1374" s="562" t="s">
        <v>1662</v>
      </c>
      <c r="K1374" s="562" t="s">
        <v>3336</v>
      </c>
      <c r="L1374" s="562" t="s">
        <v>964</v>
      </c>
      <c r="M1374" s="562" t="s">
        <v>970</v>
      </c>
      <c r="N1374" s="562">
        <v>1</v>
      </c>
      <c r="O1374" s="562">
        <v>1</v>
      </c>
      <c r="P1374" s="562">
        <v>1</v>
      </c>
      <c r="Q1374" s="562">
        <v>0</v>
      </c>
      <c r="R1374" s="562">
        <v>0</v>
      </c>
      <c r="S1374" s="562">
        <v>1</v>
      </c>
      <c r="T1374" s="562">
        <v>1</v>
      </c>
      <c r="U1374" s="562">
        <v>1</v>
      </c>
      <c r="V1374" s="562">
        <v>0</v>
      </c>
      <c r="W1374" s="563">
        <v>7969918.5899999999</v>
      </c>
      <c r="X1374" s="563">
        <v>0</v>
      </c>
      <c r="Y1374" s="563">
        <v>0</v>
      </c>
      <c r="Z1374" s="563">
        <v>0</v>
      </c>
      <c r="AA1374" s="563">
        <v>0</v>
      </c>
      <c r="AB1374" s="563">
        <v>0</v>
      </c>
      <c r="AC1374" s="563">
        <v>0</v>
      </c>
      <c r="AD1374" s="563"/>
      <c r="AE1374" s="563">
        <v>7969918.5899999999</v>
      </c>
      <c r="AF1374" s="564">
        <v>45751</v>
      </c>
      <c r="AG1374" s="564">
        <v>47577</v>
      </c>
      <c r="AH1374" s="563">
        <v>7969918.5899999999</v>
      </c>
      <c r="AI1374" s="565">
        <f t="shared" si="43"/>
        <v>4.0986301369863014</v>
      </c>
      <c r="AJ1374" s="565">
        <v>5.0027397260274</v>
      </c>
      <c r="AK1374" s="566">
        <v>9.2499999999999999E-2</v>
      </c>
      <c r="AL1374" s="567">
        <f t="shared" si="44"/>
        <v>4.0986301369863014</v>
      </c>
      <c r="AM1374" s="567">
        <v>5.0027397260274</v>
      </c>
      <c r="AN1374" s="568">
        <v>9.2499999999999999E-2</v>
      </c>
      <c r="AO1374" s="562" t="s">
        <v>977</v>
      </c>
      <c r="AP1374" s="562" t="s">
        <v>978</v>
      </c>
    </row>
    <row r="1375" spans="1:42" s="562" customFormat="1" ht="12" x14ac:dyDescent="0.25">
      <c r="A1375" s="562" t="s">
        <v>3337</v>
      </c>
      <c r="B1375" s="562" t="s">
        <v>3338</v>
      </c>
      <c r="C1375" s="562">
        <v>1</v>
      </c>
      <c r="D1375" s="562" t="s">
        <v>30</v>
      </c>
      <c r="E1375" s="562" t="s">
        <v>958</v>
      </c>
      <c r="F1375" s="562" t="s">
        <v>959</v>
      </c>
      <c r="G1375" s="562" t="s">
        <v>1727</v>
      </c>
      <c r="H1375" s="562" t="s">
        <v>1660</v>
      </c>
      <c r="I1375" s="562" t="s">
        <v>1661</v>
      </c>
      <c r="J1375" s="562" t="s">
        <v>1662</v>
      </c>
      <c r="K1375" s="562" t="s">
        <v>3336</v>
      </c>
      <c r="L1375" s="562" t="s">
        <v>964</v>
      </c>
      <c r="M1375" s="562" t="s">
        <v>970</v>
      </c>
      <c r="N1375" s="562">
        <v>1</v>
      </c>
      <c r="O1375" s="562">
        <v>1</v>
      </c>
      <c r="P1375" s="562">
        <v>1</v>
      </c>
      <c r="Q1375" s="562">
        <v>0</v>
      </c>
      <c r="R1375" s="562">
        <v>0</v>
      </c>
      <c r="S1375" s="562">
        <v>1</v>
      </c>
      <c r="T1375" s="562">
        <v>1</v>
      </c>
      <c r="U1375" s="562">
        <v>1</v>
      </c>
      <c r="V1375" s="562">
        <v>0</v>
      </c>
      <c r="W1375" s="563">
        <v>7969918.5999999996</v>
      </c>
      <c r="X1375" s="563">
        <v>0</v>
      </c>
      <c r="Y1375" s="563">
        <v>0</v>
      </c>
      <c r="Z1375" s="563">
        <v>0</v>
      </c>
      <c r="AA1375" s="563">
        <v>0</v>
      </c>
      <c r="AB1375" s="563">
        <v>0</v>
      </c>
      <c r="AC1375" s="563">
        <v>0</v>
      </c>
      <c r="AD1375" s="563"/>
      <c r="AE1375" s="563">
        <v>7969918.5999999996</v>
      </c>
      <c r="AF1375" s="564">
        <v>45751</v>
      </c>
      <c r="AG1375" s="564">
        <v>46116</v>
      </c>
      <c r="AH1375" s="563">
        <v>7969918.5999999996</v>
      </c>
      <c r="AI1375" s="565">
        <f t="shared" si="43"/>
        <v>9.5890410958904104E-2</v>
      </c>
      <c r="AJ1375" s="565">
        <v>1</v>
      </c>
      <c r="AK1375" s="566">
        <v>4.9000000000000002E-2</v>
      </c>
      <c r="AL1375" s="567">
        <f t="shared" si="44"/>
        <v>9.5890410958904104E-2</v>
      </c>
      <c r="AM1375" s="567">
        <v>1</v>
      </c>
      <c r="AN1375" s="568">
        <v>4.9000000000000002E-2</v>
      </c>
      <c r="AO1375" s="562" t="s">
        <v>977</v>
      </c>
      <c r="AP1375" s="562" t="s">
        <v>978</v>
      </c>
    </row>
    <row r="1376" spans="1:42" s="562" customFormat="1" ht="12" x14ac:dyDescent="0.25">
      <c r="A1376" s="562" t="s">
        <v>3339</v>
      </c>
      <c r="B1376" s="562" t="s">
        <v>3340</v>
      </c>
      <c r="C1376" s="562">
        <v>1</v>
      </c>
      <c r="D1376" s="562" t="s">
        <v>30</v>
      </c>
      <c r="E1376" s="562" t="s">
        <v>958</v>
      </c>
      <c r="F1376" s="562" t="s">
        <v>959</v>
      </c>
      <c r="G1376" s="562" t="s">
        <v>1727</v>
      </c>
      <c r="H1376" s="562" t="s">
        <v>1660</v>
      </c>
      <c r="I1376" s="562" t="s">
        <v>1661</v>
      </c>
      <c r="J1376" s="562" t="s">
        <v>1662</v>
      </c>
      <c r="K1376" s="562" t="s">
        <v>3336</v>
      </c>
      <c r="L1376" s="562" t="s">
        <v>964</v>
      </c>
      <c r="M1376" s="562" t="s">
        <v>970</v>
      </c>
      <c r="N1376" s="562">
        <v>1</v>
      </c>
      <c r="O1376" s="562">
        <v>1</v>
      </c>
      <c r="P1376" s="562">
        <v>1</v>
      </c>
      <c r="Q1376" s="562">
        <v>0</v>
      </c>
      <c r="R1376" s="562">
        <v>0</v>
      </c>
      <c r="S1376" s="562">
        <v>1</v>
      </c>
      <c r="T1376" s="562">
        <v>1</v>
      </c>
      <c r="U1376" s="562">
        <v>1</v>
      </c>
      <c r="V1376" s="562">
        <v>0</v>
      </c>
      <c r="W1376" s="563">
        <v>7969918.5999999996</v>
      </c>
      <c r="X1376" s="563">
        <v>0</v>
      </c>
      <c r="Y1376" s="563">
        <v>0</v>
      </c>
      <c r="Z1376" s="563">
        <v>0</v>
      </c>
      <c r="AA1376" s="563">
        <v>0</v>
      </c>
      <c r="AB1376" s="563">
        <v>0</v>
      </c>
      <c r="AC1376" s="563">
        <v>0</v>
      </c>
      <c r="AD1376" s="563"/>
      <c r="AE1376" s="563">
        <v>7969918.5999999996</v>
      </c>
      <c r="AF1376" s="564">
        <v>45751</v>
      </c>
      <c r="AG1376" s="564">
        <v>46847</v>
      </c>
      <c r="AH1376" s="563">
        <v>7969918.5999999996</v>
      </c>
      <c r="AI1376" s="565">
        <f t="shared" si="43"/>
        <v>2.0986301369863014</v>
      </c>
      <c r="AJ1376" s="565">
        <v>3.0027397260274</v>
      </c>
      <c r="AK1376" s="566">
        <v>8.7499999999999994E-2</v>
      </c>
      <c r="AL1376" s="567">
        <f t="shared" si="44"/>
        <v>2.0986301369863014</v>
      </c>
      <c r="AM1376" s="567">
        <v>3.0027397260274</v>
      </c>
      <c r="AN1376" s="568">
        <v>8.7499999999999994E-2</v>
      </c>
      <c r="AO1376" s="562" t="s">
        <v>977</v>
      </c>
      <c r="AP1376" s="562" t="s">
        <v>978</v>
      </c>
    </row>
    <row r="1377" spans="1:42" s="562" customFormat="1" ht="12" x14ac:dyDescent="0.25">
      <c r="A1377" s="562" t="s">
        <v>3341</v>
      </c>
      <c r="B1377" s="562" t="s">
        <v>3342</v>
      </c>
      <c r="C1377" s="562">
        <v>1</v>
      </c>
      <c r="D1377" s="562" t="s">
        <v>30</v>
      </c>
      <c r="E1377" s="562" t="s">
        <v>958</v>
      </c>
      <c r="F1377" s="562" t="s">
        <v>959</v>
      </c>
      <c r="G1377" s="562" t="s">
        <v>1727</v>
      </c>
      <c r="H1377" s="562" t="s">
        <v>1660</v>
      </c>
      <c r="I1377" s="562" t="s">
        <v>1661</v>
      </c>
      <c r="J1377" s="562" t="s">
        <v>1662</v>
      </c>
      <c r="K1377" s="562" t="s">
        <v>3343</v>
      </c>
      <c r="L1377" s="562" t="s">
        <v>964</v>
      </c>
      <c r="M1377" s="562" t="s">
        <v>970</v>
      </c>
      <c r="N1377" s="562">
        <v>1</v>
      </c>
      <c r="O1377" s="562">
        <v>1</v>
      </c>
      <c r="P1377" s="562">
        <v>1</v>
      </c>
      <c r="Q1377" s="562">
        <v>0</v>
      </c>
      <c r="R1377" s="562">
        <v>0</v>
      </c>
      <c r="S1377" s="562">
        <v>1</v>
      </c>
      <c r="T1377" s="562">
        <v>1</v>
      </c>
      <c r="U1377" s="562">
        <v>1</v>
      </c>
      <c r="V1377" s="562">
        <v>0</v>
      </c>
      <c r="W1377" s="563">
        <v>157715.9</v>
      </c>
      <c r="X1377" s="563">
        <v>0</v>
      </c>
      <c r="Y1377" s="563">
        <v>0</v>
      </c>
      <c r="Z1377" s="563">
        <v>0</v>
      </c>
      <c r="AA1377" s="563">
        <v>0</v>
      </c>
      <c r="AB1377" s="563">
        <v>0</v>
      </c>
      <c r="AC1377" s="563">
        <v>0</v>
      </c>
      <c r="AD1377" s="563"/>
      <c r="AE1377" s="563">
        <v>157715.9</v>
      </c>
      <c r="AF1377" s="564">
        <v>45751</v>
      </c>
      <c r="AG1377" s="564">
        <v>47577</v>
      </c>
      <c r="AH1377" s="563">
        <v>157715.9</v>
      </c>
      <c r="AI1377" s="565">
        <f t="shared" si="43"/>
        <v>4.0986301369863014</v>
      </c>
      <c r="AJ1377" s="565">
        <v>5.0027397260274</v>
      </c>
      <c r="AK1377" s="566">
        <v>9.2499999999999999E-2</v>
      </c>
      <c r="AL1377" s="567">
        <f t="shared" si="44"/>
        <v>4.0986301369863014</v>
      </c>
      <c r="AM1377" s="567">
        <v>5.0027397260274</v>
      </c>
      <c r="AN1377" s="568">
        <v>9.2499999999999999E-2</v>
      </c>
      <c r="AO1377" s="562" t="s">
        <v>977</v>
      </c>
      <c r="AP1377" s="562" t="s">
        <v>978</v>
      </c>
    </row>
    <row r="1378" spans="1:42" s="562" customFormat="1" ht="12" x14ac:dyDescent="0.25">
      <c r="A1378" s="562" t="s">
        <v>3344</v>
      </c>
      <c r="B1378" s="562" t="s">
        <v>3345</v>
      </c>
      <c r="C1378" s="562">
        <v>1</v>
      </c>
      <c r="D1378" s="562" t="s">
        <v>30</v>
      </c>
      <c r="E1378" s="562" t="s">
        <v>958</v>
      </c>
      <c r="F1378" s="562" t="s">
        <v>959</v>
      </c>
      <c r="G1378" s="562" t="s">
        <v>1727</v>
      </c>
      <c r="H1378" s="562" t="s">
        <v>1660</v>
      </c>
      <c r="I1378" s="562" t="s">
        <v>1661</v>
      </c>
      <c r="J1378" s="562" t="s">
        <v>1662</v>
      </c>
      <c r="K1378" s="562" t="s">
        <v>3343</v>
      </c>
      <c r="L1378" s="562" t="s">
        <v>964</v>
      </c>
      <c r="M1378" s="562" t="s">
        <v>970</v>
      </c>
      <c r="N1378" s="562">
        <v>1</v>
      </c>
      <c r="O1378" s="562">
        <v>1</v>
      </c>
      <c r="P1378" s="562">
        <v>1</v>
      </c>
      <c r="Q1378" s="562">
        <v>0</v>
      </c>
      <c r="R1378" s="562">
        <v>0</v>
      </c>
      <c r="S1378" s="562">
        <v>1</v>
      </c>
      <c r="T1378" s="562">
        <v>1</v>
      </c>
      <c r="U1378" s="562">
        <v>1</v>
      </c>
      <c r="V1378" s="562">
        <v>0</v>
      </c>
      <c r="W1378" s="563">
        <v>157715.91</v>
      </c>
      <c r="X1378" s="563">
        <v>0</v>
      </c>
      <c r="Y1378" s="563">
        <v>0</v>
      </c>
      <c r="Z1378" s="563">
        <v>0</v>
      </c>
      <c r="AA1378" s="563">
        <v>0</v>
      </c>
      <c r="AB1378" s="563">
        <v>0</v>
      </c>
      <c r="AC1378" s="563">
        <v>0</v>
      </c>
      <c r="AD1378" s="563"/>
      <c r="AE1378" s="563">
        <v>157715.91</v>
      </c>
      <c r="AF1378" s="564">
        <v>45751</v>
      </c>
      <c r="AG1378" s="564">
        <v>46116</v>
      </c>
      <c r="AH1378" s="563">
        <v>157715.91</v>
      </c>
      <c r="AI1378" s="565">
        <f t="shared" si="43"/>
        <v>9.5890410958904104E-2</v>
      </c>
      <c r="AJ1378" s="565">
        <v>1</v>
      </c>
      <c r="AK1378" s="566">
        <v>4.9000000000000002E-2</v>
      </c>
      <c r="AL1378" s="567">
        <f t="shared" si="44"/>
        <v>9.5890410958904104E-2</v>
      </c>
      <c r="AM1378" s="567">
        <v>1</v>
      </c>
      <c r="AN1378" s="568">
        <v>4.9000000000000002E-2</v>
      </c>
      <c r="AO1378" s="562" t="s">
        <v>977</v>
      </c>
      <c r="AP1378" s="562" t="s">
        <v>978</v>
      </c>
    </row>
    <row r="1379" spans="1:42" s="562" customFormat="1" ht="12" x14ac:dyDescent="0.25">
      <c r="A1379" s="562" t="s">
        <v>3346</v>
      </c>
      <c r="B1379" s="562" t="s">
        <v>3347</v>
      </c>
      <c r="C1379" s="562">
        <v>1</v>
      </c>
      <c r="D1379" s="562" t="s">
        <v>30</v>
      </c>
      <c r="E1379" s="562" t="s">
        <v>958</v>
      </c>
      <c r="F1379" s="562" t="s">
        <v>959</v>
      </c>
      <c r="G1379" s="562" t="s">
        <v>1727</v>
      </c>
      <c r="H1379" s="562" t="s">
        <v>1660</v>
      </c>
      <c r="I1379" s="562" t="s">
        <v>1661</v>
      </c>
      <c r="J1379" s="562" t="s">
        <v>1662</v>
      </c>
      <c r="K1379" s="562" t="s">
        <v>3343</v>
      </c>
      <c r="L1379" s="562" t="s">
        <v>964</v>
      </c>
      <c r="M1379" s="562" t="s">
        <v>970</v>
      </c>
      <c r="N1379" s="562">
        <v>1</v>
      </c>
      <c r="O1379" s="562">
        <v>1</v>
      </c>
      <c r="P1379" s="562">
        <v>1</v>
      </c>
      <c r="Q1379" s="562">
        <v>0</v>
      </c>
      <c r="R1379" s="562">
        <v>0</v>
      </c>
      <c r="S1379" s="562">
        <v>1</v>
      </c>
      <c r="T1379" s="562">
        <v>1</v>
      </c>
      <c r="U1379" s="562">
        <v>1</v>
      </c>
      <c r="V1379" s="562">
        <v>0</v>
      </c>
      <c r="W1379" s="563">
        <v>157715.91</v>
      </c>
      <c r="X1379" s="563">
        <v>0</v>
      </c>
      <c r="Y1379" s="563">
        <v>0</v>
      </c>
      <c r="Z1379" s="563">
        <v>0</v>
      </c>
      <c r="AA1379" s="563">
        <v>0</v>
      </c>
      <c r="AB1379" s="563">
        <v>0</v>
      </c>
      <c r="AC1379" s="563">
        <v>0</v>
      </c>
      <c r="AD1379" s="563"/>
      <c r="AE1379" s="563">
        <v>157715.91</v>
      </c>
      <c r="AF1379" s="564">
        <v>45751</v>
      </c>
      <c r="AG1379" s="564">
        <v>46847</v>
      </c>
      <c r="AH1379" s="563">
        <v>157715.91</v>
      </c>
      <c r="AI1379" s="565">
        <f t="shared" si="43"/>
        <v>2.0986301369863014</v>
      </c>
      <c r="AJ1379" s="565">
        <v>3.0027397260274</v>
      </c>
      <c r="AK1379" s="566">
        <v>8.7499999999999994E-2</v>
      </c>
      <c r="AL1379" s="567">
        <f t="shared" si="44"/>
        <v>2.0986301369863014</v>
      </c>
      <c r="AM1379" s="567">
        <v>3.0027397260274</v>
      </c>
      <c r="AN1379" s="568">
        <v>8.7499999999999994E-2</v>
      </c>
      <c r="AO1379" s="562" t="s">
        <v>977</v>
      </c>
      <c r="AP1379" s="562" t="s">
        <v>978</v>
      </c>
    </row>
    <row r="1380" spans="1:42" s="562" customFormat="1" ht="12" x14ac:dyDescent="0.25">
      <c r="A1380" s="562" t="s">
        <v>3348</v>
      </c>
      <c r="B1380" s="562" t="s">
        <v>3349</v>
      </c>
      <c r="C1380" s="562">
        <v>1</v>
      </c>
      <c r="D1380" s="562" t="s">
        <v>30</v>
      </c>
      <c r="E1380" s="562" t="s">
        <v>958</v>
      </c>
      <c r="F1380" s="562" t="s">
        <v>959</v>
      </c>
      <c r="G1380" s="562" t="s">
        <v>1727</v>
      </c>
      <c r="H1380" s="562" t="s">
        <v>1660</v>
      </c>
      <c r="I1380" s="562" t="s">
        <v>1661</v>
      </c>
      <c r="J1380" s="562" t="s">
        <v>1662</v>
      </c>
      <c r="K1380" s="562" t="s">
        <v>3350</v>
      </c>
      <c r="L1380" s="562" t="s">
        <v>964</v>
      </c>
      <c r="M1380" s="562" t="s">
        <v>970</v>
      </c>
      <c r="N1380" s="562">
        <v>1</v>
      </c>
      <c r="O1380" s="562">
        <v>1</v>
      </c>
      <c r="P1380" s="562">
        <v>1</v>
      </c>
      <c r="Q1380" s="562">
        <v>0</v>
      </c>
      <c r="R1380" s="562">
        <v>0</v>
      </c>
      <c r="S1380" s="562">
        <v>1</v>
      </c>
      <c r="T1380" s="562">
        <v>1</v>
      </c>
      <c r="U1380" s="562">
        <v>1</v>
      </c>
      <c r="V1380" s="562">
        <v>0</v>
      </c>
      <c r="W1380" s="563">
        <v>322206.73</v>
      </c>
      <c r="X1380" s="563">
        <v>0</v>
      </c>
      <c r="Y1380" s="563">
        <v>0</v>
      </c>
      <c r="Z1380" s="563">
        <v>0</v>
      </c>
      <c r="AA1380" s="563">
        <v>0</v>
      </c>
      <c r="AB1380" s="563">
        <v>0</v>
      </c>
      <c r="AC1380" s="563">
        <v>0</v>
      </c>
      <c r="AD1380" s="563"/>
      <c r="AE1380" s="563">
        <v>322206.73</v>
      </c>
      <c r="AF1380" s="564">
        <v>45751</v>
      </c>
      <c r="AG1380" s="564">
        <v>47577</v>
      </c>
      <c r="AH1380" s="563">
        <v>322206.73</v>
      </c>
      <c r="AI1380" s="565">
        <f t="shared" si="43"/>
        <v>4.0986301369863014</v>
      </c>
      <c r="AJ1380" s="565">
        <v>5.0027397260274</v>
      </c>
      <c r="AK1380" s="566">
        <v>9.2499999999999999E-2</v>
      </c>
      <c r="AL1380" s="567">
        <f t="shared" si="44"/>
        <v>4.0986301369863014</v>
      </c>
      <c r="AM1380" s="567">
        <v>5.0027397260274</v>
      </c>
      <c r="AN1380" s="568">
        <v>9.2499999999999999E-2</v>
      </c>
      <c r="AO1380" s="562" t="s">
        <v>977</v>
      </c>
      <c r="AP1380" s="562" t="s">
        <v>978</v>
      </c>
    </row>
    <row r="1381" spans="1:42" s="562" customFormat="1" ht="12" x14ac:dyDescent="0.25">
      <c r="A1381" s="562" t="s">
        <v>3351</v>
      </c>
      <c r="B1381" s="562" t="s">
        <v>3352</v>
      </c>
      <c r="C1381" s="562">
        <v>1</v>
      </c>
      <c r="D1381" s="562" t="s">
        <v>30</v>
      </c>
      <c r="E1381" s="562" t="s">
        <v>958</v>
      </c>
      <c r="F1381" s="562" t="s">
        <v>959</v>
      </c>
      <c r="G1381" s="562" t="s">
        <v>1727</v>
      </c>
      <c r="H1381" s="562" t="s">
        <v>1660</v>
      </c>
      <c r="I1381" s="562" t="s">
        <v>1661</v>
      </c>
      <c r="J1381" s="562" t="s">
        <v>1662</v>
      </c>
      <c r="K1381" s="562" t="s">
        <v>3350</v>
      </c>
      <c r="L1381" s="562" t="s">
        <v>964</v>
      </c>
      <c r="M1381" s="562" t="s">
        <v>970</v>
      </c>
      <c r="N1381" s="562">
        <v>1</v>
      </c>
      <c r="O1381" s="562">
        <v>1</v>
      </c>
      <c r="P1381" s="562">
        <v>1</v>
      </c>
      <c r="Q1381" s="562">
        <v>0</v>
      </c>
      <c r="R1381" s="562">
        <v>0</v>
      </c>
      <c r="S1381" s="562">
        <v>1</v>
      </c>
      <c r="T1381" s="562">
        <v>1</v>
      </c>
      <c r="U1381" s="562">
        <v>1</v>
      </c>
      <c r="V1381" s="562">
        <v>0</v>
      </c>
      <c r="W1381" s="563">
        <v>322206.73</v>
      </c>
      <c r="X1381" s="563">
        <v>0</v>
      </c>
      <c r="Y1381" s="563">
        <v>0</v>
      </c>
      <c r="Z1381" s="563">
        <v>0</v>
      </c>
      <c r="AA1381" s="563">
        <v>0</v>
      </c>
      <c r="AB1381" s="563">
        <v>0</v>
      </c>
      <c r="AC1381" s="563">
        <v>0</v>
      </c>
      <c r="AD1381" s="563"/>
      <c r="AE1381" s="563">
        <v>322206.73</v>
      </c>
      <c r="AF1381" s="564">
        <v>45751</v>
      </c>
      <c r="AG1381" s="564">
        <v>46116</v>
      </c>
      <c r="AH1381" s="563">
        <v>322206.73</v>
      </c>
      <c r="AI1381" s="565">
        <f t="shared" si="43"/>
        <v>9.5890410958904104E-2</v>
      </c>
      <c r="AJ1381" s="565">
        <v>1</v>
      </c>
      <c r="AK1381" s="566">
        <v>4.9000000000000002E-2</v>
      </c>
      <c r="AL1381" s="567">
        <f t="shared" si="44"/>
        <v>9.5890410958904104E-2</v>
      </c>
      <c r="AM1381" s="567">
        <v>1</v>
      </c>
      <c r="AN1381" s="568">
        <v>4.9000000000000002E-2</v>
      </c>
      <c r="AO1381" s="562" t="s">
        <v>977</v>
      </c>
      <c r="AP1381" s="562" t="s">
        <v>978</v>
      </c>
    </row>
    <row r="1382" spans="1:42" s="562" customFormat="1" ht="12" x14ac:dyDescent="0.25">
      <c r="A1382" s="562" t="s">
        <v>3353</v>
      </c>
      <c r="B1382" s="562" t="s">
        <v>3354</v>
      </c>
      <c r="C1382" s="562">
        <v>1</v>
      </c>
      <c r="D1382" s="562" t="s">
        <v>30</v>
      </c>
      <c r="E1382" s="562" t="s">
        <v>958</v>
      </c>
      <c r="F1382" s="562" t="s">
        <v>959</v>
      </c>
      <c r="G1382" s="562" t="s">
        <v>1727</v>
      </c>
      <c r="H1382" s="562" t="s">
        <v>1660</v>
      </c>
      <c r="I1382" s="562" t="s">
        <v>1661</v>
      </c>
      <c r="J1382" s="562" t="s">
        <v>1662</v>
      </c>
      <c r="K1382" s="562" t="s">
        <v>3350</v>
      </c>
      <c r="L1382" s="562" t="s">
        <v>964</v>
      </c>
      <c r="M1382" s="562" t="s">
        <v>970</v>
      </c>
      <c r="N1382" s="562">
        <v>1</v>
      </c>
      <c r="O1382" s="562">
        <v>1</v>
      </c>
      <c r="P1382" s="562">
        <v>1</v>
      </c>
      <c r="Q1382" s="562">
        <v>0</v>
      </c>
      <c r="R1382" s="562">
        <v>0</v>
      </c>
      <c r="S1382" s="562">
        <v>1</v>
      </c>
      <c r="T1382" s="562">
        <v>1</v>
      </c>
      <c r="U1382" s="562">
        <v>1</v>
      </c>
      <c r="V1382" s="562">
        <v>0</v>
      </c>
      <c r="W1382" s="563">
        <v>322206.73</v>
      </c>
      <c r="X1382" s="563">
        <v>0</v>
      </c>
      <c r="Y1382" s="563">
        <v>0</v>
      </c>
      <c r="Z1382" s="563">
        <v>0</v>
      </c>
      <c r="AA1382" s="563">
        <v>0</v>
      </c>
      <c r="AB1382" s="563">
        <v>0</v>
      </c>
      <c r="AC1382" s="563">
        <v>0</v>
      </c>
      <c r="AD1382" s="563"/>
      <c r="AE1382" s="563">
        <v>322206.73</v>
      </c>
      <c r="AF1382" s="564">
        <v>45751</v>
      </c>
      <c r="AG1382" s="564">
        <v>46847</v>
      </c>
      <c r="AH1382" s="563">
        <v>322206.73</v>
      </c>
      <c r="AI1382" s="565">
        <f t="shared" si="43"/>
        <v>2.0986301369863014</v>
      </c>
      <c r="AJ1382" s="565">
        <v>3.0027397260274</v>
      </c>
      <c r="AK1382" s="566">
        <v>8.7499999999999994E-2</v>
      </c>
      <c r="AL1382" s="567">
        <f t="shared" si="44"/>
        <v>2.0986301369863014</v>
      </c>
      <c r="AM1382" s="567">
        <v>3.0027397260274</v>
      </c>
      <c r="AN1382" s="568">
        <v>8.7499999999999994E-2</v>
      </c>
      <c r="AO1382" s="562" t="s">
        <v>977</v>
      </c>
      <c r="AP1382" s="562" t="s">
        <v>978</v>
      </c>
    </row>
    <row r="1383" spans="1:42" s="562" customFormat="1" ht="12" x14ac:dyDescent="0.25">
      <c r="A1383" s="562" t="s">
        <v>3355</v>
      </c>
      <c r="B1383" s="562" t="s">
        <v>3356</v>
      </c>
      <c r="C1383" s="562">
        <v>1</v>
      </c>
      <c r="D1383" s="562" t="s">
        <v>30</v>
      </c>
      <c r="E1383" s="562" t="s">
        <v>958</v>
      </c>
      <c r="F1383" s="562" t="s">
        <v>959</v>
      </c>
      <c r="G1383" s="562" t="s">
        <v>1727</v>
      </c>
      <c r="H1383" s="562" t="s">
        <v>1660</v>
      </c>
      <c r="I1383" s="562" t="s">
        <v>1661</v>
      </c>
      <c r="J1383" s="562" t="s">
        <v>1662</v>
      </c>
      <c r="K1383" s="562" t="s">
        <v>3357</v>
      </c>
      <c r="L1383" s="562" t="s">
        <v>964</v>
      </c>
      <c r="M1383" s="562" t="s">
        <v>970</v>
      </c>
      <c r="N1383" s="562">
        <v>1</v>
      </c>
      <c r="O1383" s="562">
        <v>1</v>
      </c>
      <c r="P1383" s="562">
        <v>1</v>
      </c>
      <c r="Q1383" s="562">
        <v>0</v>
      </c>
      <c r="R1383" s="562">
        <v>0</v>
      </c>
      <c r="S1383" s="562">
        <v>1</v>
      </c>
      <c r="T1383" s="562">
        <v>1</v>
      </c>
      <c r="U1383" s="562">
        <v>1</v>
      </c>
      <c r="V1383" s="562">
        <v>0</v>
      </c>
      <c r="W1383" s="563">
        <v>573117.63</v>
      </c>
      <c r="X1383" s="563">
        <v>0</v>
      </c>
      <c r="Y1383" s="563">
        <v>0</v>
      </c>
      <c r="Z1383" s="563">
        <v>0</v>
      </c>
      <c r="AA1383" s="563">
        <v>0</v>
      </c>
      <c r="AB1383" s="563">
        <v>0</v>
      </c>
      <c r="AC1383" s="563">
        <v>0</v>
      </c>
      <c r="AD1383" s="563"/>
      <c r="AE1383" s="563">
        <v>573117.63</v>
      </c>
      <c r="AF1383" s="564">
        <v>45751</v>
      </c>
      <c r="AG1383" s="564">
        <v>47577</v>
      </c>
      <c r="AH1383" s="563">
        <v>573117.63</v>
      </c>
      <c r="AI1383" s="565">
        <f t="shared" si="43"/>
        <v>4.0986301369863014</v>
      </c>
      <c r="AJ1383" s="565">
        <v>5.0027397260274</v>
      </c>
      <c r="AK1383" s="566">
        <v>9.2499999999999999E-2</v>
      </c>
      <c r="AL1383" s="567">
        <f t="shared" si="44"/>
        <v>4.0986301369863014</v>
      </c>
      <c r="AM1383" s="567">
        <v>5.0027397260274</v>
      </c>
      <c r="AN1383" s="568">
        <v>9.2499999999999999E-2</v>
      </c>
      <c r="AO1383" s="562" t="s">
        <v>977</v>
      </c>
      <c r="AP1383" s="562" t="s">
        <v>978</v>
      </c>
    </row>
    <row r="1384" spans="1:42" s="562" customFormat="1" ht="12" x14ac:dyDescent="0.25">
      <c r="A1384" s="562" t="s">
        <v>3358</v>
      </c>
      <c r="B1384" s="562" t="s">
        <v>3359</v>
      </c>
      <c r="C1384" s="562">
        <v>1</v>
      </c>
      <c r="D1384" s="562" t="s">
        <v>30</v>
      </c>
      <c r="E1384" s="562" t="s">
        <v>958</v>
      </c>
      <c r="F1384" s="562" t="s">
        <v>959</v>
      </c>
      <c r="G1384" s="562" t="s">
        <v>1727</v>
      </c>
      <c r="H1384" s="562" t="s">
        <v>1660</v>
      </c>
      <c r="I1384" s="562" t="s">
        <v>1661</v>
      </c>
      <c r="J1384" s="562" t="s">
        <v>1662</v>
      </c>
      <c r="K1384" s="562" t="s">
        <v>3357</v>
      </c>
      <c r="L1384" s="562" t="s">
        <v>964</v>
      </c>
      <c r="M1384" s="562" t="s">
        <v>970</v>
      </c>
      <c r="N1384" s="562">
        <v>1</v>
      </c>
      <c r="O1384" s="562">
        <v>1</v>
      </c>
      <c r="P1384" s="562">
        <v>1</v>
      </c>
      <c r="Q1384" s="562">
        <v>0</v>
      </c>
      <c r="R1384" s="562">
        <v>0</v>
      </c>
      <c r="S1384" s="562">
        <v>1</v>
      </c>
      <c r="T1384" s="562">
        <v>1</v>
      </c>
      <c r="U1384" s="562">
        <v>1</v>
      </c>
      <c r="V1384" s="562">
        <v>0</v>
      </c>
      <c r="W1384" s="563">
        <v>573117.64</v>
      </c>
      <c r="X1384" s="563">
        <v>0</v>
      </c>
      <c r="Y1384" s="563">
        <v>0</v>
      </c>
      <c r="Z1384" s="563">
        <v>0</v>
      </c>
      <c r="AA1384" s="563">
        <v>0</v>
      </c>
      <c r="AB1384" s="563">
        <v>0</v>
      </c>
      <c r="AC1384" s="563">
        <v>0</v>
      </c>
      <c r="AD1384" s="563"/>
      <c r="AE1384" s="563">
        <v>573117.64</v>
      </c>
      <c r="AF1384" s="564">
        <v>45751</v>
      </c>
      <c r="AG1384" s="564">
        <v>46116</v>
      </c>
      <c r="AH1384" s="563">
        <v>573117.64</v>
      </c>
      <c r="AI1384" s="565">
        <f t="shared" si="43"/>
        <v>9.5890410958904104E-2</v>
      </c>
      <c r="AJ1384" s="565">
        <v>1</v>
      </c>
      <c r="AK1384" s="566">
        <v>4.9000000000000002E-2</v>
      </c>
      <c r="AL1384" s="567">
        <f t="shared" si="44"/>
        <v>9.5890410958904104E-2</v>
      </c>
      <c r="AM1384" s="567">
        <v>1</v>
      </c>
      <c r="AN1384" s="568">
        <v>4.9000000000000002E-2</v>
      </c>
      <c r="AO1384" s="562" t="s">
        <v>977</v>
      </c>
      <c r="AP1384" s="562" t="s">
        <v>978</v>
      </c>
    </row>
    <row r="1385" spans="1:42" s="562" customFormat="1" ht="12" x14ac:dyDescent="0.25">
      <c r="A1385" s="562" t="s">
        <v>3360</v>
      </c>
      <c r="B1385" s="562" t="s">
        <v>3361</v>
      </c>
      <c r="C1385" s="562">
        <v>1</v>
      </c>
      <c r="D1385" s="562" t="s">
        <v>30</v>
      </c>
      <c r="E1385" s="562" t="s">
        <v>958</v>
      </c>
      <c r="F1385" s="562" t="s">
        <v>959</v>
      </c>
      <c r="G1385" s="562" t="s">
        <v>1727</v>
      </c>
      <c r="H1385" s="562" t="s">
        <v>1660</v>
      </c>
      <c r="I1385" s="562" t="s">
        <v>1661</v>
      </c>
      <c r="J1385" s="562" t="s">
        <v>1662</v>
      </c>
      <c r="K1385" s="562" t="s">
        <v>3357</v>
      </c>
      <c r="L1385" s="562" t="s">
        <v>964</v>
      </c>
      <c r="M1385" s="562" t="s">
        <v>970</v>
      </c>
      <c r="N1385" s="562">
        <v>1</v>
      </c>
      <c r="O1385" s="562">
        <v>1</v>
      </c>
      <c r="P1385" s="562">
        <v>1</v>
      </c>
      <c r="Q1385" s="562">
        <v>0</v>
      </c>
      <c r="R1385" s="562">
        <v>0</v>
      </c>
      <c r="S1385" s="562">
        <v>1</v>
      </c>
      <c r="T1385" s="562">
        <v>1</v>
      </c>
      <c r="U1385" s="562">
        <v>1</v>
      </c>
      <c r="V1385" s="562">
        <v>0</v>
      </c>
      <c r="W1385" s="563">
        <v>573117.64</v>
      </c>
      <c r="X1385" s="563">
        <v>0</v>
      </c>
      <c r="Y1385" s="563">
        <v>0</v>
      </c>
      <c r="Z1385" s="563">
        <v>0</v>
      </c>
      <c r="AA1385" s="563">
        <v>0</v>
      </c>
      <c r="AB1385" s="563">
        <v>0</v>
      </c>
      <c r="AC1385" s="563">
        <v>0</v>
      </c>
      <c r="AD1385" s="563"/>
      <c r="AE1385" s="563">
        <v>573117.64</v>
      </c>
      <c r="AF1385" s="564">
        <v>45751</v>
      </c>
      <c r="AG1385" s="564">
        <v>46847</v>
      </c>
      <c r="AH1385" s="563">
        <v>573117.64</v>
      </c>
      <c r="AI1385" s="565">
        <f t="shared" si="43"/>
        <v>2.0986301369863014</v>
      </c>
      <c r="AJ1385" s="565">
        <v>3.0027397260274</v>
      </c>
      <c r="AK1385" s="566">
        <v>8.7499999999999994E-2</v>
      </c>
      <c r="AL1385" s="567">
        <f t="shared" si="44"/>
        <v>2.0986301369863014</v>
      </c>
      <c r="AM1385" s="567">
        <v>3.0027397260274</v>
      </c>
      <c r="AN1385" s="568">
        <v>8.7499999999999994E-2</v>
      </c>
      <c r="AO1385" s="562" t="s">
        <v>977</v>
      </c>
      <c r="AP1385" s="562" t="s">
        <v>978</v>
      </c>
    </row>
    <row r="1386" spans="1:42" s="562" customFormat="1" ht="12" x14ac:dyDescent="0.25">
      <c r="A1386" s="562" t="s">
        <v>3362</v>
      </c>
      <c r="B1386" s="562" t="s">
        <v>3363</v>
      </c>
      <c r="C1386" s="562">
        <v>1</v>
      </c>
      <c r="D1386" s="562" t="s">
        <v>30</v>
      </c>
      <c r="E1386" s="562" t="s">
        <v>958</v>
      </c>
      <c r="F1386" s="562" t="s">
        <v>959</v>
      </c>
      <c r="G1386" s="562" t="s">
        <v>1727</v>
      </c>
      <c r="H1386" s="562" t="s">
        <v>1660</v>
      </c>
      <c r="I1386" s="562" t="s">
        <v>1661</v>
      </c>
      <c r="J1386" s="562" t="s">
        <v>1662</v>
      </c>
      <c r="K1386" s="562" t="s">
        <v>3364</v>
      </c>
      <c r="L1386" s="562" t="s">
        <v>964</v>
      </c>
      <c r="M1386" s="562" t="s">
        <v>970</v>
      </c>
      <c r="N1386" s="562">
        <v>1</v>
      </c>
      <c r="O1386" s="562">
        <v>1</v>
      </c>
      <c r="P1386" s="562">
        <v>1</v>
      </c>
      <c r="Q1386" s="562">
        <v>0</v>
      </c>
      <c r="R1386" s="562">
        <v>0</v>
      </c>
      <c r="S1386" s="562">
        <v>1</v>
      </c>
      <c r="T1386" s="562">
        <v>1</v>
      </c>
      <c r="U1386" s="562">
        <v>1</v>
      </c>
      <c r="V1386" s="562">
        <v>0</v>
      </c>
      <c r="W1386" s="563">
        <v>298266.12</v>
      </c>
      <c r="X1386" s="563">
        <v>0</v>
      </c>
      <c r="Y1386" s="563">
        <v>0</v>
      </c>
      <c r="Z1386" s="563">
        <v>0</v>
      </c>
      <c r="AA1386" s="563">
        <v>0</v>
      </c>
      <c r="AB1386" s="563">
        <v>0</v>
      </c>
      <c r="AC1386" s="563">
        <v>0</v>
      </c>
      <c r="AD1386" s="563"/>
      <c r="AE1386" s="563">
        <v>298266.12</v>
      </c>
      <c r="AF1386" s="564">
        <v>45751</v>
      </c>
      <c r="AG1386" s="564">
        <v>47577</v>
      </c>
      <c r="AH1386" s="563">
        <v>298266.12</v>
      </c>
      <c r="AI1386" s="565">
        <f t="shared" si="43"/>
        <v>4.0986301369863014</v>
      </c>
      <c r="AJ1386" s="565">
        <v>5.0027397260274</v>
      </c>
      <c r="AK1386" s="566">
        <v>9.2499999999999999E-2</v>
      </c>
      <c r="AL1386" s="567">
        <f t="shared" si="44"/>
        <v>4.0986301369863014</v>
      </c>
      <c r="AM1386" s="567">
        <v>5.0027397260274</v>
      </c>
      <c r="AN1386" s="568">
        <v>9.2499999999999999E-2</v>
      </c>
      <c r="AO1386" s="562" t="s">
        <v>977</v>
      </c>
      <c r="AP1386" s="562" t="s">
        <v>978</v>
      </c>
    </row>
    <row r="1387" spans="1:42" s="562" customFormat="1" ht="12" x14ac:dyDescent="0.25">
      <c r="A1387" s="562" t="s">
        <v>3365</v>
      </c>
      <c r="B1387" s="562" t="s">
        <v>3366</v>
      </c>
      <c r="C1387" s="562">
        <v>1</v>
      </c>
      <c r="D1387" s="562" t="s">
        <v>30</v>
      </c>
      <c r="E1387" s="562" t="s">
        <v>958</v>
      </c>
      <c r="F1387" s="562" t="s">
        <v>959</v>
      </c>
      <c r="G1387" s="562" t="s">
        <v>1727</v>
      </c>
      <c r="H1387" s="562" t="s">
        <v>1660</v>
      </c>
      <c r="I1387" s="562" t="s">
        <v>1661</v>
      </c>
      <c r="J1387" s="562" t="s">
        <v>1662</v>
      </c>
      <c r="K1387" s="562" t="s">
        <v>3364</v>
      </c>
      <c r="L1387" s="562" t="s">
        <v>964</v>
      </c>
      <c r="M1387" s="562" t="s">
        <v>970</v>
      </c>
      <c r="N1387" s="562">
        <v>1</v>
      </c>
      <c r="O1387" s="562">
        <v>1</v>
      </c>
      <c r="P1387" s="562">
        <v>1</v>
      </c>
      <c r="Q1387" s="562">
        <v>0</v>
      </c>
      <c r="R1387" s="562">
        <v>0</v>
      </c>
      <c r="S1387" s="562">
        <v>1</v>
      </c>
      <c r="T1387" s="562">
        <v>1</v>
      </c>
      <c r="U1387" s="562">
        <v>1</v>
      </c>
      <c r="V1387" s="562">
        <v>0</v>
      </c>
      <c r="W1387" s="563">
        <v>298266.13</v>
      </c>
      <c r="X1387" s="563">
        <v>0</v>
      </c>
      <c r="Y1387" s="563">
        <v>0</v>
      </c>
      <c r="Z1387" s="563">
        <v>0</v>
      </c>
      <c r="AA1387" s="563">
        <v>0</v>
      </c>
      <c r="AB1387" s="563">
        <v>0</v>
      </c>
      <c r="AC1387" s="563">
        <v>0</v>
      </c>
      <c r="AD1387" s="563"/>
      <c r="AE1387" s="563">
        <v>298266.13</v>
      </c>
      <c r="AF1387" s="564">
        <v>45751</v>
      </c>
      <c r="AG1387" s="564">
        <v>46116</v>
      </c>
      <c r="AH1387" s="563">
        <v>298266.13</v>
      </c>
      <c r="AI1387" s="565">
        <f t="shared" si="43"/>
        <v>9.5890410958904104E-2</v>
      </c>
      <c r="AJ1387" s="565">
        <v>1</v>
      </c>
      <c r="AK1387" s="566">
        <v>4.9000000000000002E-2</v>
      </c>
      <c r="AL1387" s="567">
        <f t="shared" si="44"/>
        <v>9.5890410958904104E-2</v>
      </c>
      <c r="AM1387" s="567">
        <v>1</v>
      </c>
      <c r="AN1387" s="568">
        <v>4.9000000000000002E-2</v>
      </c>
      <c r="AO1387" s="562" t="s">
        <v>977</v>
      </c>
      <c r="AP1387" s="562" t="s">
        <v>978</v>
      </c>
    </row>
    <row r="1388" spans="1:42" s="562" customFormat="1" ht="12" x14ac:dyDescent="0.25">
      <c r="A1388" s="562" t="s">
        <v>3367</v>
      </c>
      <c r="B1388" s="562" t="s">
        <v>3368</v>
      </c>
      <c r="C1388" s="562">
        <v>1</v>
      </c>
      <c r="D1388" s="562" t="s">
        <v>30</v>
      </c>
      <c r="E1388" s="562" t="s">
        <v>958</v>
      </c>
      <c r="F1388" s="562" t="s">
        <v>959</v>
      </c>
      <c r="G1388" s="562" t="s">
        <v>1727</v>
      </c>
      <c r="H1388" s="562" t="s">
        <v>1660</v>
      </c>
      <c r="I1388" s="562" t="s">
        <v>1661</v>
      </c>
      <c r="J1388" s="562" t="s">
        <v>1662</v>
      </c>
      <c r="K1388" s="562" t="s">
        <v>3364</v>
      </c>
      <c r="L1388" s="562" t="s">
        <v>964</v>
      </c>
      <c r="M1388" s="562" t="s">
        <v>970</v>
      </c>
      <c r="N1388" s="562">
        <v>1</v>
      </c>
      <c r="O1388" s="562">
        <v>1</v>
      </c>
      <c r="P1388" s="562">
        <v>1</v>
      </c>
      <c r="Q1388" s="562">
        <v>0</v>
      </c>
      <c r="R1388" s="562">
        <v>0</v>
      </c>
      <c r="S1388" s="562">
        <v>1</v>
      </c>
      <c r="T1388" s="562">
        <v>1</v>
      </c>
      <c r="U1388" s="562">
        <v>1</v>
      </c>
      <c r="V1388" s="562">
        <v>0</v>
      </c>
      <c r="W1388" s="563">
        <v>298266.13</v>
      </c>
      <c r="X1388" s="563">
        <v>0</v>
      </c>
      <c r="Y1388" s="563">
        <v>0</v>
      </c>
      <c r="Z1388" s="563">
        <v>0</v>
      </c>
      <c r="AA1388" s="563">
        <v>0</v>
      </c>
      <c r="AB1388" s="563">
        <v>0</v>
      </c>
      <c r="AC1388" s="563">
        <v>0</v>
      </c>
      <c r="AD1388" s="563"/>
      <c r="AE1388" s="563">
        <v>298266.13</v>
      </c>
      <c r="AF1388" s="564">
        <v>45751</v>
      </c>
      <c r="AG1388" s="564">
        <v>46847</v>
      </c>
      <c r="AH1388" s="563">
        <v>298266.13</v>
      </c>
      <c r="AI1388" s="565">
        <f t="shared" si="43"/>
        <v>2.0986301369863014</v>
      </c>
      <c r="AJ1388" s="565">
        <v>3.0027397260274</v>
      </c>
      <c r="AK1388" s="566">
        <v>8.7499999999999994E-2</v>
      </c>
      <c r="AL1388" s="567">
        <f t="shared" si="44"/>
        <v>2.0986301369863014</v>
      </c>
      <c r="AM1388" s="567">
        <v>3.0027397260274</v>
      </c>
      <c r="AN1388" s="568">
        <v>8.7499999999999994E-2</v>
      </c>
      <c r="AO1388" s="562" t="s">
        <v>977</v>
      </c>
      <c r="AP1388" s="562" t="s">
        <v>978</v>
      </c>
    </row>
    <row r="1389" spans="1:42" s="562" customFormat="1" ht="12" x14ac:dyDescent="0.25">
      <c r="A1389" s="562" t="s">
        <v>3369</v>
      </c>
      <c r="B1389" s="562" t="s">
        <v>3370</v>
      </c>
      <c r="C1389" s="562">
        <v>1</v>
      </c>
      <c r="D1389" s="562" t="s">
        <v>30</v>
      </c>
      <c r="E1389" s="562" t="s">
        <v>958</v>
      </c>
      <c r="F1389" s="562" t="s">
        <v>959</v>
      </c>
      <c r="G1389" s="562" t="s">
        <v>1727</v>
      </c>
      <c r="H1389" s="562" t="s">
        <v>1660</v>
      </c>
      <c r="I1389" s="562" t="s">
        <v>1661</v>
      </c>
      <c r="J1389" s="562" t="s">
        <v>1662</v>
      </c>
      <c r="K1389" s="562" t="s">
        <v>3371</v>
      </c>
      <c r="L1389" s="562" t="s">
        <v>964</v>
      </c>
      <c r="M1389" s="562" t="s">
        <v>970</v>
      </c>
      <c r="N1389" s="562">
        <v>1</v>
      </c>
      <c r="O1389" s="562">
        <v>1</v>
      </c>
      <c r="P1389" s="562">
        <v>1</v>
      </c>
      <c r="Q1389" s="562">
        <v>0</v>
      </c>
      <c r="R1389" s="562">
        <v>0</v>
      </c>
      <c r="S1389" s="562">
        <v>1</v>
      </c>
      <c r="T1389" s="562">
        <v>1</v>
      </c>
      <c r="U1389" s="562">
        <v>1</v>
      </c>
      <c r="V1389" s="562">
        <v>0</v>
      </c>
      <c r="W1389" s="563">
        <v>155087.21</v>
      </c>
      <c r="X1389" s="563">
        <v>0</v>
      </c>
      <c r="Y1389" s="563">
        <v>0</v>
      </c>
      <c r="Z1389" s="563">
        <v>0</v>
      </c>
      <c r="AA1389" s="563">
        <v>0</v>
      </c>
      <c r="AB1389" s="563">
        <v>0</v>
      </c>
      <c r="AC1389" s="563">
        <v>0</v>
      </c>
      <c r="AD1389" s="563"/>
      <c r="AE1389" s="563">
        <v>155087.21</v>
      </c>
      <c r="AF1389" s="564">
        <v>45751</v>
      </c>
      <c r="AG1389" s="564">
        <v>47577</v>
      </c>
      <c r="AH1389" s="563">
        <v>155087.21</v>
      </c>
      <c r="AI1389" s="565">
        <f t="shared" si="43"/>
        <v>4.0986301369863014</v>
      </c>
      <c r="AJ1389" s="565">
        <v>5.0027397260274</v>
      </c>
      <c r="AK1389" s="566">
        <v>9.2499999999999999E-2</v>
      </c>
      <c r="AL1389" s="567">
        <f t="shared" si="44"/>
        <v>4.0986301369863014</v>
      </c>
      <c r="AM1389" s="567">
        <v>5.0027397260274</v>
      </c>
      <c r="AN1389" s="568">
        <v>9.2499999999999999E-2</v>
      </c>
      <c r="AO1389" s="562" t="s">
        <v>977</v>
      </c>
      <c r="AP1389" s="562" t="s">
        <v>978</v>
      </c>
    </row>
    <row r="1390" spans="1:42" s="562" customFormat="1" ht="12" x14ac:dyDescent="0.25">
      <c r="A1390" s="562" t="s">
        <v>3372</v>
      </c>
      <c r="B1390" s="562" t="s">
        <v>3373</v>
      </c>
      <c r="C1390" s="562">
        <v>1</v>
      </c>
      <c r="D1390" s="562" t="s">
        <v>30</v>
      </c>
      <c r="E1390" s="562" t="s">
        <v>958</v>
      </c>
      <c r="F1390" s="562" t="s">
        <v>959</v>
      </c>
      <c r="G1390" s="562" t="s">
        <v>1727</v>
      </c>
      <c r="H1390" s="562" t="s">
        <v>1660</v>
      </c>
      <c r="I1390" s="562" t="s">
        <v>1661</v>
      </c>
      <c r="J1390" s="562" t="s">
        <v>1662</v>
      </c>
      <c r="K1390" s="562" t="s">
        <v>3371</v>
      </c>
      <c r="L1390" s="562" t="s">
        <v>964</v>
      </c>
      <c r="M1390" s="562" t="s">
        <v>970</v>
      </c>
      <c r="N1390" s="562">
        <v>1</v>
      </c>
      <c r="O1390" s="562">
        <v>1</v>
      </c>
      <c r="P1390" s="562">
        <v>1</v>
      </c>
      <c r="Q1390" s="562">
        <v>0</v>
      </c>
      <c r="R1390" s="562">
        <v>0</v>
      </c>
      <c r="S1390" s="562">
        <v>1</v>
      </c>
      <c r="T1390" s="562">
        <v>1</v>
      </c>
      <c r="U1390" s="562">
        <v>1</v>
      </c>
      <c r="V1390" s="562">
        <v>0</v>
      </c>
      <c r="W1390" s="563">
        <v>155087.21</v>
      </c>
      <c r="X1390" s="563">
        <v>0</v>
      </c>
      <c r="Y1390" s="563">
        <v>0</v>
      </c>
      <c r="Z1390" s="563">
        <v>0</v>
      </c>
      <c r="AA1390" s="563">
        <v>0</v>
      </c>
      <c r="AB1390" s="563">
        <v>0</v>
      </c>
      <c r="AC1390" s="563">
        <v>0</v>
      </c>
      <c r="AD1390" s="563"/>
      <c r="AE1390" s="563">
        <v>155087.21</v>
      </c>
      <c r="AF1390" s="564">
        <v>45751</v>
      </c>
      <c r="AG1390" s="564">
        <v>46116</v>
      </c>
      <c r="AH1390" s="563">
        <v>155087.21</v>
      </c>
      <c r="AI1390" s="565">
        <f t="shared" si="43"/>
        <v>9.5890410958904104E-2</v>
      </c>
      <c r="AJ1390" s="565">
        <v>1</v>
      </c>
      <c r="AK1390" s="566">
        <v>4.9000000000000002E-2</v>
      </c>
      <c r="AL1390" s="567">
        <f t="shared" si="44"/>
        <v>9.5890410958904104E-2</v>
      </c>
      <c r="AM1390" s="567">
        <v>1</v>
      </c>
      <c r="AN1390" s="568">
        <v>4.9000000000000002E-2</v>
      </c>
      <c r="AO1390" s="562" t="s">
        <v>977</v>
      </c>
      <c r="AP1390" s="562" t="s">
        <v>978</v>
      </c>
    </row>
    <row r="1391" spans="1:42" s="562" customFormat="1" ht="12" x14ac:dyDescent="0.25">
      <c r="A1391" s="562" t="s">
        <v>3374</v>
      </c>
      <c r="B1391" s="562" t="s">
        <v>3375</v>
      </c>
      <c r="C1391" s="562">
        <v>1</v>
      </c>
      <c r="D1391" s="562" t="s">
        <v>30</v>
      </c>
      <c r="E1391" s="562" t="s">
        <v>958</v>
      </c>
      <c r="F1391" s="562" t="s">
        <v>959</v>
      </c>
      <c r="G1391" s="562" t="s">
        <v>1727</v>
      </c>
      <c r="H1391" s="562" t="s">
        <v>1660</v>
      </c>
      <c r="I1391" s="562" t="s">
        <v>1661</v>
      </c>
      <c r="J1391" s="562" t="s">
        <v>1662</v>
      </c>
      <c r="K1391" s="562" t="s">
        <v>3371</v>
      </c>
      <c r="L1391" s="562" t="s">
        <v>964</v>
      </c>
      <c r="M1391" s="562" t="s">
        <v>970</v>
      </c>
      <c r="N1391" s="562">
        <v>1</v>
      </c>
      <c r="O1391" s="562">
        <v>1</v>
      </c>
      <c r="P1391" s="562">
        <v>1</v>
      </c>
      <c r="Q1391" s="562">
        <v>0</v>
      </c>
      <c r="R1391" s="562">
        <v>0</v>
      </c>
      <c r="S1391" s="562">
        <v>1</v>
      </c>
      <c r="T1391" s="562">
        <v>1</v>
      </c>
      <c r="U1391" s="562">
        <v>1</v>
      </c>
      <c r="V1391" s="562">
        <v>0</v>
      </c>
      <c r="W1391" s="563">
        <v>155087.21</v>
      </c>
      <c r="X1391" s="563">
        <v>0</v>
      </c>
      <c r="Y1391" s="563">
        <v>0</v>
      </c>
      <c r="Z1391" s="563">
        <v>0</v>
      </c>
      <c r="AA1391" s="563">
        <v>0</v>
      </c>
      <c r="AB1391" s="563">
        <v>0</v>
      </c>
      <c r="AC1391" s="563">
        <v>0</v>
      </c>
      <c r="AD1391" s="563"/>
      <c r="AE1391" s="563">
        <v>155087.21</v>
      </c>
      <c r="AF1391" s="564">
        <v>45751</v>
      </c>
      <c r="AG1391" s="564">
        <v>46847</v>
      </c>
      <c r="AH1391" s="563">
        <v>155087.21</v>
      </c>
      <c r="AI1391" s="565">
        <f t="shared" si="43"/>
        <v>2.0986301369863014</v>
      </c>
      <c r="AJ1391" s="565">
        <v>3.0027397260274</v>
      </c>
      <c r="AK1391" s="566">
        <v>8.7499999999999994E-2</v>
      </c>
      <c r="AL1391" s="567">
        <f t="shared" si="44"/>
        <v>2.0986301369863014</v>
      </c>
      <c r="AM1391" s="567">
        <v>3.0027397260274</v>
      </c>
      <c r="AN1391" s="568">
        <v>8.7499999999999994E-2</v>
      </c>
      <c r="AO1391" s="562" t="s">
        <v>977</v>
      </c>
      <c r="AP1391" s="562" t="s">
        <v>978</v>
      </c>
    </row>
    <row r="1392" spans="1:42" s="562" customFormat="1" ht="12" x14ac:dyDescent="0.25">
      <c r="A1392" s="562" t="s">
        <v>3376</v>
      </c>
      <c r="B1392" s="562" t="s">
        <v>3377</v>
      </c>
      <c r="C1392" s="562">
        <v>1</v>
      </c>
      <c r="D1392" s="562" t="s">
        <v>30</v>
      </c>
      <c r="E1392" s="562" t="s">
        <v>958</v>
      </c>
      <c r="F1392" s="562" t="s">
        <v>959</v>
      </c>
      <c r="G1392" s="562" t="s">
        <v>1727</v>
      </c>
      <c r="H1392" s="562" t="s">
        <v>1660</v>
      </c>
      <c r="I1392" s="562" t="s">
        <v>1661</v>
      </c>
      <c r="J1392" s="562" t="s">
        <v>1662</v>
      </c>
      <c r="K1392" s="562" t="s">
        <v>3378</v>
      </c>
      <c r="L1392" s="562" t="s">
        <v>964</v>
      </c>
      <c r="M1392" s="562" t="s">
        <v>970</v>
      </c>
      <c r="N1392" s="562">
        <v>1</v>
      </c>
      <c r="O1392" s="562">
        <v>1</v>
      </c>
      <c r="P1392" s="562">
        <v>1</v>
      </c>
      <c r="Q1392" s="562">
        <v>0</v>
      </c>
      <c r="R1392" s="562">
        <v>0</v>
      </c>
      <c r="S1392" s="562">
        <v>1</v>
      </c>
      <c r="T1392" s="562">
        <v>1</v>
      </c>
      <c r="U1392" s="562">
        <v>1</v>
      </c>
      <c r="V1392" s="562">
        <v>0</v>
      </c>
      <c r="W1392" s="563">
        <v>266693.28999999998</v>
      </c>
      <c r="X1392" s="563">
        <v>0</v>
      </c>
      <c r="Y1392" s="563">
        <v>0</v>
      </c>
      <c r="Z1392" s="563">
        <v>0</v>
      </c>
      <c r="AA1392" s="563">
        <v>0</v>
      </c>
      <c r="AB1392" s="563">
        <v>0</v>
      </c>
      <c r="AC1392" s="563">
        <v>0</v>
      </c>
      <c r="AD1392" s="563"/>
      <c r="AE1392" s="563">
        <v>266693.28999999998</v>
      </c>
      <c r="AF1392" s="564">
        <v>45751</v>
      </c>
      <c r="AG1392" s="564">
        <v>47577</v>
      </c>
      <c r="AH1392" s="563">
        <v>266693.28999999998</v>
      </c>
      <c r="AI1392" s="565">
        <f t="shared" si="43"/>
        <v>4.0986301369863014</v>
      </c>
      <c r="AJ1392" s="565">
        <v>5.0027397260274</v>
      </c>
      <c r="AK1392" s="566">
        <v>9.2499999999999999E-2</v>
      </c>
      <c r="AL1392" s="567">
        <f t="shared" si="44"/>
        <v>4.0986301369863014</v>
      </c>
      <c r="AM1392" s="567">
        <v>5.0027397260274</v>
      </c>
      <c r="AN1392" s="568">
        <v>9.2499999999999999E-2</v>
      </c>
      <c r="AO1392" s="562" t="s">
        <v>977</v>
      </c>
      <c r="AP1392" s="562" t="s">
        <v>978</v>
      </c>
    </row>
    <row r="1393" spans="1:42" s="562" customFormat="1" ht="12" x14ac:dyDescent="0.25">
      <c r="A1393" s="562" t="s">
        <v>3379</v>
      </c>
      <c r="B1393" s="562" t="s">
        <v>3380</v>
      </c>
      <c r="C1393" s="562">
        <v>1</v>
      </c>
      <c r="D1393" s="562" t="s">
        <v>30</v>
      </c>
      <c r="E1393" s="562" t="s">
        <v>958</v>
      </c>
      <c r="F1393" s="562" t="s">
        <v>959</v>
      </c>
      <c r="G1393" s="562" t="s">
        <v>1727</v>
      </c>
      <c r="H1393" s="562" t="s">
        <v>1660</v>
      </c>
      <c r="I1393" s="562" t="s">
        <v>1661</v>
      </c>
      <c r="J1393" s="562" t="s">
        <v>1662</v>
      </c>
      <c r="K1393" s="562" t="s">
        <v>3378</v>
      </c>
      <c r="L1393" s="562" t="s">
        <v>964</v>
      </c>
      <c r="M1393" s="562" t="s">
        <v>970</v>
      </c>
      <c r="N1393" s="562">
        <v>1</v>
      </c>
      <c r="O1393" s="562">
        <v>1</v>
      </c>
      <c r="P1393" s="562">
        <v>1</v>
      </c>
      <c r="Q1393" s="562">
        <v>0</v>
      </c>
      <c r="R1393" s="562">
        <v>0</v>
      </c>
      <c r="S1393" s="562">
        <v>1</v>
      </c>
      <c r="T1393" s="562">
        <v>1</v>
      </c>
      <c r="U1393" s="562">
        <v>1</v>
      </c>
      <c r="V1393" s="562">
        <v>0</v>
      </c>
      <c r="W1393" s="563">
        <v>266693.28999999998</v>
      </c>
      <c r="X1393" s="563">
        <v>0</v>
      </c>
      <c r="Y1393" s="563">
        <v>0</v>
      </c>
      <c r="Z1393" s="563">
        <v>0</v>
      </c>
      <c r="AA1393" s="563">
        <v>0</v>
      </c>
      <c r="AB1393" s="563">
        <v>0</v>
      </c>
      <c r="AC1393" s="563">
        <v>0</v>
      </c>
      <c r="AD1393" s="563"/>
      <c r="AE1393" s="563">
        <v>266693.28999999998</v>
      </c>
      <c r="AF1393" s="564">
        <v>45751</v>
      </c>
      <c r="AG1393" s="564">
        <v>46116</v>
      </c>
      <c r="AH1393" s="563">
        <v>266693.28999999998</v>
      </c>
      <c r="AI1393" s="565">
        <f t="shared" si="43"/>
        <v>9.5890410958904104E-2</v>
      </c>
      <c r="AJ1393" s="565">
        <v>1</v>
      </c>
      <c r="AK1393" s="566">
        <v>4.9000000000000002E-2</v>
      </c>
      <c r="AL1393" s="567">
        <f t="shared" si="44"/>
        <v>9.5890410958904104E-2</v>
      </c>
      <c r="AM1393" s="567">
        <v>1</v>
      </c>
      <c r="AN1393" s="568">
        <v>4.9000000000000002E-2</v>
      </c>
      <c r="AO1393" s="562" t="s">
        <v>977</v>
      </c>
      <c r="AP1393" s="562" t="s">
        <v>978</v>
      </c>
    </row>
    <row r="1394" spans="1:42" s="562" customFormat="1" ht="12" x14ac:dyDescent="0.25">
      <c r="A1394" s="562" t="s">
        <v>3381</v>
      </c>
      <c r="B1394" s="562" t="s">
        <v>3382</v>
      </c>
      <c r="C1394" s="562">
        <v>1</v>
      </c>
      <c r="D1394" s="562" t="s">
        <v>30</v>
      </c>
      <c r="E1394" s="562" t="s">
        <v>958</v>
      </c>
      <c r="F1394" s="562" t="s">
        <v>959</v>
      </c>
      <c r="G1394" s="562" t="s">
        <v>1727</v>
      </c>
      <c r="H1394" s="562" t="s">
        <v>1660</v>
      </c>
      <c r="I1394" s="562" t="s">
        <v>1661</v>
      </c>
      <c r="J1394" s="562" t="s">
        <v>1662</v>
      </c>
      <c r="K1394" s="562" t="s">
        <v>3378</v>
      </c>
      <c r="L1394" s="562" t="s">
        <v>964</v>
      </c>
      <c r="M1394" s="562" t="s">
        <v>970</v>
      </c>
      <c r="N1394" s="562">
        <v>1</v>
      </c>
      <c r="O1394" s="562">
        <v>1</v>
      </c>
      <c r="P1394" s="562">
        <v>1</v>
      </c>
      <c r="Q1394" s="562">
        <v>0</v>
      </c>
      <c r="R1394" s="562">
        <v>0</v>
      </c>
      <c r="S1394" s="562">
        <v>1</v>
      </c>
      <c r="T1394" s="562">
        <v>1</v>
      </c>
      <c r="U1394" s="562">
        <v>1</v>
      </c>
      <c r="V1394" s="562">
        <v>0</v>
      </c>
      <c r="W1394" s="563">
        <v>266693.28000000003</v>
      </c>
      <c r="X1394" s="563">
        <v>0</v>
      </c>
      <c r="Y1394" s="563">
        <v>0</v>
      </c>
      <c r="Z1394" s="563">
        <v>0</v>
      </c>
      <c r="AA1394" s="563">
        <v>0</v>
      </c>
      <c r="AB1394" s="563">
        <v>0</v>
      </c>
      <c r="AC1394" s="563">
        <v>0</v>
      </c>
      <c r="AD1394" s="563"/>
      <c r="AE1394" s="563">
        <v>266693.28000000003</v>
      </c>
      <c r="AF1394" s="564">
        <v>45751</v>
      </c>
      <c r="AG1394" s="564">
        <v>46847</v>
      </c>
      <c r="AH1394" s="563">
        <v>266693.28000000003</v>
      </c>
      <c r="AI1394" s="565">
        <f t="shared" si="43"/>
        <v>2.0986301369863014</v>
      </c>
      <c r="AJ1394" s="565">
        <v>3.0027397260274</v>
      </c>
      <c r="AK1394" s="566">
        <v>8.7499999999999994E-2</v>
      </c>
      <c r="AL1394" s="567">
        <f t="shared" si="44"/>
        <v>2.0986301369863014</v>
      </c>
      <c r="AM1394" s="567">
        <v>3.0027397260274</v>
      </c>
      <c r="AN1394" s="568">
        <v>8.7499999999999994E-2</v>
      </c>
      <c r="AO1394" s="562" t="s">
        <v>977</v>
      </c>
      <c r="AP1394" s="562" t="s">
        <v>978</v>
      </c>
    </row>
    <row r="1395" spans="1:42" s="562" customFormat="1" ht="12" x14ac:dyDescent="0.25">
      <c r="A1395" s="562" t="s">
        <v>3383</v>
      </c>
      <c r="B1395" s="562" t="s">
        <v>3384</v>
      </c>
      <c r="C1395" s="562">
        <v>1</v>
      </c>
      <c r="D1395" s="562" t="s">
        <v>30</v>
      </c>
      <c r="E1395" s="562" t="s">
        <v>958</v>
      </c>
      <c r="F1395" s="562" t="s">
        <v>959</v>
      </c>
      <c r="G1395" s="562" t="s">
        <v>1727</v>
      </c>
      <c r="H1395" s="562" t="s">
        <v>1660</v>
      </c>
      <c r="I1395" s="562" t="s">
        <v>1661</v>
      </c>
      <c r="J1395" s="562" t="s">
        <v>1662</v>
      </c>
      <c r="K1395" s="562" t="s">
        <v>3385</v>
      </c>
      <c r="L1395" s="562" t="s">
        <v>964</v>
      </c>
      <c r="M1395" s="562" t="s">
        <v>970</v>
      </c>
      <c r="N1395" s="562">
        <v>1</v>
      </c>
      <c r="O1395" s="562">
        <v>1</v>
      </c>
      <c r="P1395" s="562">
        <v>1</v>
      </c>
      <c r="Q1395" s="562">
        <v>0</v>
      </c>
      <c r="R1395" s="562">
        <v>0</v>
      </c>
      <c r="S1395" s="562">
        <v>1</v>
      </c>
      <c r="T1395" s="562">
        <v>1</v>
      </c>
      <c r="U1395" s="562">
        <v>1</v>
      </c>
      <c r="V1395" s="562">
        <v>0</v>
      </c>
      <c r="W1395" s="563">
        <v>738418.34</v>
      </c>
      <c r="X1395" s="563">
        <v>0</v>
      </c>
      <c r="Y1395" s="563">
        <v>0</v>
      </c>
      <c r="Z1395" s="563">
        <v>0</v>
      </c>
      <c r="AA1395" s="563">
        <v>0</v>
      </c>
      <c r="AB1395" s="563">
        <v>0</v>
      </c>
      <c r="AC1395" s="563">
        <v>0</v>
      </c>
      <c r="AD1395" s="563"/>
      <c r="AE1395" s="563">
        <v>738418.34</v>
      </c>
      <c r="AF1395" s="564">
        <v>45751</v>
      </c>
      <c r="AG1395" s="564">
        <v>47577</v>
      </c>
      <c r="AH1395" s="563">
        <v>738418.34</v>
      </c>
      <c r="AI1395" s="565">
        <f t="shared" si="43"/>
        <v>4.0986301369863014</v>
      </c>
      <c r="AJ1395" s="565">
        <v>5.0027397260274</v>
      </c>
      <c r="AK1395" s="566">
        <v>9.2499999999999999E-2</v>
      </c>
      <c r="AL1395" s="567">
        <f t="shared" si="44"/>
        <v>4.0986301369863014</v>
      </c>
      <c r="AM1395" s="567">
        <v>5.0027397260274</v>
      </c>
      <c r="AN1395" s="568">
        <v>9.2499999999999999E-2</v>
      </c>
      <c r="AO1395" s="562" t="s">
        <v>977</v>
      </c>
      <c r="AP1395" s="562" t="s">
        <v>978</v>
      </c>
    </row>
    <row r="1396" spans="1:42" s="562" customFormat="1" ht="12" x14ac:dyDescent="0.25">
      <c r="A1396" s="562" t="s">
        <v>3386</v>
      </c>
      <c r="B1396" s="562" t="s">
        <v>3387</v>
      </c>
      <c r="C1396" s="562">
        <v>1</v>
      </c>
      <c r="D1396" s="562" t="s">
        <v>30</v>
      </c>
      <c r="E1396" s="562" t="s">
        <v>958</v>
      </c>
      <c r="F1396" s="562" t="s">
        <v>959</v>
      </c>
      <c r="G1396" s="562" t="s">
        <v>1727</v>
      </c>
      <c r="H1396" s="562" t="s">
        <v>1660</v>
      </c>
      <c r="I1396" s="562" t="s">
        <v>1661</v>
      </c>
      <c r="J1396" s="562" t="s">
        <v>1662</v>
      </c>
      <c r="K1396" s="562" t="s">
        <v>3385</v>
      </c>
      <c r="L1396" s="562" t="s">
        <v>964</v>
      </c>
      <c r="M1396" s="562" t="s">
        <v>970</v>
      </c>
      <c r="N1396" s="562">
        <v>1</v>
      </c>
      <c r="O1396" s="562">
        <v>1</v>
      </c>
      <c r="P1396" s="562">
        <v>1</v>
      </c>
      <c r="Q1396" s="562">
        <v>0</v>
      </c>
      <c r="R1396" s="562">
        <v>0</v>
      </c>
      <c r="S1396" s="562">
        <v>1</v>
      </c>
      <c r="T1396" s="562">
        <v>1</v>
      </c>
      <c r="U1396" s="562">
        <v>1</v>
      </c>
      <c r="V1396" s="562">
        <v>0</v>
      </c>
      <c r="W1396" s="563">
        <v>738418.33</v>
      </c>
      <c r="X1396" s="563">
        <v>0</v>
      </c>
      <c r="Y1396" s="563">
        <v>0</v>
      </c>
      <c r="Z1396" s="563">
        <v>0</v>
      </c>
      <c r="AA1396" s="563">
        <v>0</v>
      </c>
      <c r="AB1396" s="563">
        <v>0</v>
      </c>
      <c r="AC1396" s="563">
        <v>0</v>
      </c>
      <c r="AD1396" s="563"/>
      <c r="AE1396" s="563">
        <v>738418.33</v>
      </c>
      <c r="AF1396" s="564">
        <v>45751</v>
      </c>
      <c r="AG1396" s="564">
        <v>46116</v>
      </c>
      <c r="AH1396" s="563">
        <v>738418.33</v>
      </c>
      <c r="AI1396" s="565">
        <f t="shared" si="43"/>
        <v>9.5890410958904104E-2</v>
      </c>
      <c r="AJ1396" s="565">
        <v>1</v>
      </c>
      <c r="AK1396" s="566">
        <v>4.9000000000000002E-2</v>
      </c>
      <c r="AL1396" s="567">
        <f t="shared" si="44"/>
        <v>9.5890410958904104E-2</v>
      </c>
      <c r="AM1396" s="567">
        <v>1</v>
      </c>
      <c r="AN1396" s="568">
        <v>4.9000000000000002E-2</v>
      </c>
      <c r="AO1396" s="562" t="s">
        <v>977</v>
      </c>
      <c r="AP1396" s="562" t="s">
        <v>978</v>
      </c>
    </row>
    <row r="1397" spans="1:42" s="562" customFormat="1" ht="12" x14ac:dyDescent="0.25">
      <c r="A1397" s="562" t="s">
        <v>3388</v>
      </c>
      <c r="B1397" s="562" t="s">
        <v>3389</v>
      </c>
      <c r="C1397" s="562">
        <v>1</v>
      </c>
      <c r="D1397" s="562" t="s">
        <v>30</v>
      </c>
      <c r="E1397" s="562" t="s">
        <v>958</v>
      </c>
      <c r="F1397" s="562" t="s">
        <v>959</v>
      </c>
      <c r="G1397" s="562" t="s">
        <v>1727</v>
      </c>
      <c r="H1397" s="562" t="s">
        <v>1660</v>
      </c>
      <c r="I1397" s="562" t="s">
        <v>1661</v>
      </c>
      <c r="J1397" s="562" t="s">
        <v>1662</v>
      </c>
      <c r="K1397" s="562" t="s">
        <v>3385</v>
      </c>
      <c r="L1397" s="562" t="s">
        <v>964</v>
      </c>
      <c r="M1397" s="562" t="s">
        <v>970</v>
      </c>
      <c r="N1397" s="562">
        <v>1</v>
      </c>
      <c r="O1397" s="562">
        <v>1</v>
      </c>
      <c r="P1397" s="562">
        <v>1</v>
      </c>
      <c r="Q1397" s="562">
        <v>0</v>
      </c>
      <c r="R1397" s="562">
        <v>0</v>
      </c>
      <c r="S1397" s="562">
        <v>1</v>
      </c>
      <c r="T1397" s="562">
        <v>1</v>
      </c>
      <c r="U1397" s="562">
        <v>1</v>
      </c>
      <c r="V1397" s="562">
        <v>0</v>
      </c>
      <c r="W1397" s="563">
        <v>738418.33</v>
      </c>
      <c r="X1397" s="563">
        <v>0</v>
      </c>
      <c r="Y1397" s="563">
        <v>0</v>
      </c>
      <c r="Z1397" s="563">
        <v>0</v>
      </c>
      <c r="AA1397" s="563">
        <v>0</v>
      </c>
      <c r="AB1397" s="563">
        <v>0</v>
      </c>
      <c r="AC1397" s="563">
        <v>0</v>
      </c>
      <c r="AD1397" s="563"/>
      <c r="AE1397" s="563">
        <v>738418.33</v>
      </c>
      <c r="AF1397" s="564">
        <v>45751</v>
      </c>
      <c r="AG1397" s="564">
        <v>46847</v>
      </c>
      <c r="AH1397" s="563">
        <v>738418.33</v>
      </c>
      <c r="AI1397" s="565">
        <f t="shared" si="43"/>
        <v>2.0986301369863014</v>
      </c>
      <c r="AJ1397" s="565">
        <v>3.0027397260274</v>
      </c>
      <c r="AK1397" s="566">
        <v>8.7499999999999994E-2</v>
      </c>
      <c r="AL1397" s="567">
        <f t="shared" si="44"/>
        <v>2.0986301369863014</v>
      </c>
      <c r="AM1397" s="567">
        <v>3.0027397260274</v>
      </c>
      <c r="AN1397" s="568">
        <v>8.7499999999999994E-2</v>
      </c>
      <c r="AO1397" s="562" t="s">
        <v>977</v>
      </c>
      <c r="AP1397" s="562" t="s">
        <v>978</v>
      </c>
    </row>
    <row r="1398" spans="1:42" s="562" customFormat="1" ht="12" x14ac:dyDescent="0.25">
      <c r="A1398" s="562" t="s">
        <v>3390</v>
      </c>
      <c r="B1398" s="562" t="s">
        <v>3391</v>
      </c>
      <c r="C1398" s="562">
        <v>1</v>
      </c>
      <c r="D1398" s="562" t="s">
        <v>30</v>
      </c>
      <c r="E1398" s="562" t="s">
        <v>958</v>
      </c>
      <c r="F1398" s="562" t="s">
        <v>959</v>
      </c>
      <c r="G1398" s="562" t="s">
        <v>1727</v>
      </c>
      <c r="H1398" s="562" t="s">
        <v>1660</v>
      </c>
      <c r="I1398" s="562" t="s">
        <v>1661</v>
      </c>
      <c r="J1398" s="562" t="s">
        <v>1662</v>
      </c>
      <c r="K1398" s="562" t="s">
        <v>3058</v>
      </c>
      <c r="L1398" s="562" t="s">
        <v>964</v>
      </c>
      <c r="M1398" s="562" t="s">
        <v>970</v>
      </c>
      <c r="N1398" s="562">
        <v>1</v>
      </c>
      <c r="O1398" s="562">
        <v>1</v>
      </c>
      <c r="P1398" s="562">
        <v>1</v>
      </c>
      <c r="Q1398" s="562">
        <v>0</v>
      </c>
      <c r="R1398" s="562">
        <v>0</v>
      </c>
      <c r="S1398" s="562">
        <v>1</v>
      </c>
      <c r="T1398" s="562">
        <v>1</v>
      </c>
      <c r="U1398" s="562">
        <v>1</v>
      </c>
      <c r="V1398" s="562">
        <v>0</v>
      </c>
      <c r="W1398" s="563">
        <v>498461.93</v>
      </c>
      <c r="X1398" s="563">
        <v>0</v>
      </c>
      <c r="Y1398" s="563">
        <v>0</v>
      </c>
      <c r="Z1398" s="563">
        <v>0</v>
      </c>
      <c r="AA1398" s="563">
        <v>0</v>
      </c>
      <c r="AB1398" s="563">
        <v>0</v>
      </c>
      <c r="AC1398" s="563">
        <v>0</v>
      </c>
      <c r="AD1398" s="563"/>
      <c r="AE1398" s="563">
        <v>498461.93</v>
      </c>
      <c r="AF1398" s="564">
        <v>45751</v>
      </c>
      <c r="AG1398" s="564">
        <v>47577</v>
      </c>
      <c r="AH1398" s="563">
        <v>498461.93</v>
      </c>
      <c r="AI1398" s="565">
        <f t="shared" si="43"/>
        <v>4.0986301369863014</v>
      </c>
      <c r="AJ1398" s="565">
        <v>5.0027397260274</v>
      </c>
      <c r="AK1398" s="566">
        <v>9.2499999999999999E-2</v>
      </c>
      <c r="AL1398" s="567">
        <f t="shared" si="44"/>
        <v>4.0986301369863014</v>
      </c>
      <c r="AM1398" s="567">
        <v>5.0027397260274</v>
      </c>
      <c r="AN1398" s="568">
        <v>9.2499999999999999E-2</v>
      </c>
      <c r="AO1398" s="562" t="s">
        <v>977</v>
      </c>
      <c r="AP1398" s="562" t="s">
        <v>978</v>
      </c>
    </row>
    <row r="1399" spans="1:42" s="562" customFormat="1" ht="12" x14ac:dyDescent="0.25">
      <c r="A1399" s="562" t="s">
        <v>3392</v>
      </c>
      <c r="B1399" s="562" t="s">
        <v>3393</v>
      </c>
      <c r="C1399" s="562">
        <v>1</v>
      </c>
      <c r="D1399" s="562" t="s">
        <v>30</v>
      </c>
      <c r="E1399" s="562" t="s">
        <v>958</v>
      </c>
      <c r="F1399" s="562" t="s">
        <v>959</v>
      </c>
      <c r="G1399" s="562" t="s">
        <v>1727</v>
      </c>
      <c r="H1399" s="562" t="s">
        <v>1660</v>
      </c>
      <c r="I1399" s="562" t="s">
        <v>1661</v>
      </c>
      <c r="J1399" s="562" t="s">
        <v>1662</v>
      </c>
      <c r="K1399" s="562" t="s">
        <v>3058</v>
      </c>
      <c r="L1399" s="562" t="s">
        <v>964</v>
      </c>
      <c r="M1399" s="562" t="s">
        <v>970</v>
      </c>
      <c r="N1399" s="562">
        <v>1</v>
      </c>
      <c r="O1399" s="562">
        <v>1</v>
      </c>
      <c r="P1399" s="562">
        <v>1</v>
      </c>
      <c r="Q1399" s="562">
        <v>0</v>
      </c>
      <c r="R1399" s="562">
        <v>0</v>
      </c>
      <c r="S1399" s="562">
        <v>1</v>
      </c>
      <c r="T1399" s="562">
        <v>1</v>
      </c>
      <c r="U1399" s="562">
        <v>1</v>
      </c>
      <c r="V1399" s="562">
        <v>0</v>
      </c>
      <c r="W1399" s="563">
        <v>498461.94</v>
      </c>
      <c r="X1399" s="563">
        <v>0</v>
      </c>
      <c r="Y1399" s="563">
        <v>0</v>
      </c>
      <c r="Z1399" s="563">
        <v>0</v>
      </c>
      <c r="AA1399" s="563">
        <v>0</v>
      </c>
      <c r="AB1399" s="563">
        <v>0</v>
      </c>
      <c r="AC1399" s="563">
        <v>0</v>
      </c>
      <c r="AD1399" s="563"/>
      <c r="AE1399" s="563">
        <v>498461.94</v>
      </c>
      <c r="AF1399" s="564">
        <v>45751</v>
      </c>
      <c r="AG1399" s="564">
        <v>46116</v>
      </c>
      <c r="AH1399" s="563">
        <v>498461.94</v>
      </c>
      <c r="AI1399" s="565">
        <f t="shared" si="43"/>
        <v>9.5890410958904104E-2</v>
      </c>
      <c r="AJ1399" s="565">
        <v>1</v>
      </c>
      <c r="AK1399" s="566">
        <v>4.9000000000000002E-2</v>
      </c>
      <c r="AL1399" s="567">
        <f t="shared" si="44"/>
        <v>9.5890410958904104E-2</v>
      </c>
      <c r="AM1399" s="567">
        <v>1</v>
      </c>
      <c r="AN1399" s="568">
        <v>4.9000000000000002E-2</v>
      </c>
      <c r="AO1399" s="562" t="s">
        <v>977</v>
      </c>
      <c r="AP1399" s="562" t="s">
        <v>978</v>
      </c>
    </row>
    <row r="1400" spans="1:42" s="562" customFormat="1" ht="12" x14ac:dyDescent="0.25">
      <c r="A1400" s="562" t="s">
        <v>3394</v>
      </c>
      <c r="B1400" s="562" t="s">
        <v>3395</v>
      </c>
      <c r="C1400" s="562">
        <v>1</v>
      </c>
      <c r="D1400" s="562" t="s">
        <v>30</v>
      </c>
      <c r="E1400" s="562" t="s">
        <v>958</v>
      </c>
      <c r="F1400" s="562" t="s">
        <v>959</v>
      </c>
      <c r="G1400" s="562" t="s">
        <v>1727</v>
      </c>
      <c r="H1400" s="562" t="s">
        <v>1660</v>
      </c>
      <c r="I1400" s="562" t="s">
        <v>1661</v>
      </c>
      <c r="J1400" s="562" t="s">
        <v>1662</v>
      </c>
      <c r="K1400" s="562" t="s">
        <v>3058</v>
      </c>
      <c r="L1400" s="562" t="s">
        <v>964</v>
      </c>
      <c r="M1400" s="562" t="s">
        <v>970</v>
      </c>
      <c r="N1400" s="562">
        <v>1</v>
      </c>
      <c r="O1400" s="562">
        <v>1</v>
      </c>
      <c r="P1400" s="562">
        <v>1</v>
      </c>
      <c r="Q1400" s="562">
        <v>0</v>
      </c>
      <c r="R1400" s="562">
        <v>0</v>
      </c>
      <c r="S1400" s="562">
        <v>1</v>
      </c>
      <c r="T1400" s="562">
        <v>1</v>
      </c>
      <c r="U1400" s="562">
        <v>1</v>
      </c>
      <c r="V1400" s="562">
        <v>0</v>
      </c>
      <c r="W1400" s="563">
        <v>498461.94</v>
      </c>
      <c r="X1400" s="563">
        <v>0</v>
      </c>
      <c r="Y1400" s="563">
        <v>0</v>
      </c>
      <c r="Z1400" s="563">
        <v>0</v>
      </c>
      <c r="AA1400" s="563">
        <v>0</v>
      </c>
      <c r="AB1400" s="563">
        <v>0</v>
      </c>
      <c r="AC1400" s="563">
        <v>0</v>
      </c>
      <c r="AD1400" s="563"/>
      <c r="AE1400" s="563">
        <v>498461.94</v>
      </c>
      <c r="AF1400" s="564">
        <v>45751</v>
      </c>
      <c r="AG1400" s="564">
        <v>46847</v>
      </c>
      <c r="AH1400" s="563">
        <v>498461.94</v>
      </c>
      <c r="AI1400" s="565">
        <f t="shared" si="43"/>
        <v>2.0986301369863014</v>
      </c>
      <c r="AJ1400" s="565">
        <v>3.0027397260274</v>
      </c>
      <c r="AK1400" s="566">
        <v>8.7499999999999994E-2</v>
      </c>
      <c r="AL1400" s="567">
        <f t="shared" si="44"/>
        <v>2.0986301369863014</v>
      </c>
      <c r="AM1400" s="567">
        <v>3.0027397260274</v>
      </c>
      <c r="AN1400" s="568">
        <v>8.7499999999999994E-2</v>
      </c>
      <c r="AO1400" s="562" t="s">
        <v>977</v>
      </c>
      <c r="AP1400" s="562" t="s">
        <v>978</v>
      </c>
    </row>
    <row r="1401" spans="1:42" s="562" customFormat="1" ht="12" x14ac:dyDescent="0.25">
      <c r="A1401" s="562" t="s">
        <v>3396</v>
      </c>
      <c r="B1401" s="562" t="s">
        <v>3397</v>
      </c>
      <c r="C1401" s="562">
        <v>1</v>
      </c>
      <c r="D1401" s="562" t="s">
        <v>30</v>
      </c>
      <c r="E1401" s="562" t="s">
        <v>958</v>
      </c>
      <c r="F1401" s="562" t="s">
        <v>959</v>
      </c>
      <c r="G1401" s="562" t="s">
        <v>1727</v>
      </c>
      <c r="H1401" s="562" t="s">
        <v>1660</v>
      </c>
      <c r="I1401" s="562" t="s">
        <v>1661</v>
      </c>
      <c r="J1401" s="562" t="s">
        <v>1662</v>
      </c>
      <c r="K1401" s="562" t="s">
        <v>2553</v>
      </c>
      <c r="L1401" s="562" t="s">
        <v>964</v>
      </c>
      <c r="M1401" s="562" t="s">
        <v>970</v>
      </c>
      <c r="N1401" s="562">
        <v>1</v>
      </c>
      <c r="O1401" s="562">
        <v>1</v>
      </c>
      <c r="P1401" s="562">
        <v>1</v>
      </c>
      <c r="Q1401" s="562">
        <v>0</v>
      </c>
      <c r="R1401" s="562">
        <v>0</v>
      </c>
      <c r="S1401" s="562">
        <v>1</v>
      </c>
      <c r="T1401" s="562">
        <v>1</v>
      </c>
      <c r="U1401" s="562">
        <v>1</v>
      </c>
      <c r="V1401" s="562">
        <v>0</v>
      </c>
      <c r="W1401" s="563">
        <v>789024.18</v>
      </c>
      <c r="X1401" s="563">
        <v>0</v>
      </c>
      <c r="Y1401" s="563">
        <v>0</v>
      </c>
      <c r="Z1401" s="563">
        <v>0</v>
      </c>
      <c r="AA1401" s="563">
        <v>0</v>
      </c>
      <c r="AB1401" s="563">
        <v>0</v>
      </c>
      <c r="AC1401" s="563">
        <v>0</v>
      </c>
      <c r="AD1401" s="563"/>
      <c r="AE1401" s="563">
        <v>789024.18</v>
      </c>
      <c r="AF1401" s="564">
        <v>45751</v>
      </c>
      <c r="AG1401" s="564">
        <v>47577</v>
      </c>
      <c r="AH1401" s="563">
        <v>789024.18</v>
      </c>
      <c r="AI1401" s="565">
        <f t="shared" si="43"/>
        <v>4.0986301369863014</v>
      </c>
      <c r="AJ1401" s="565">
        <v>5.0027397260274</v>
      </c>
      <c r="AK1401" s="566">
        <v>9.2499999999999999E-2</v>
      </c>
      <c r="AL1401" s="567">
        <f t="shared" si="44"/>
        <v>4.0986301369863014</v>
      </c>
      <c r="AM1401" s="567">
        <v>5.0027397260274</v>
      </c>
      <c r="AN1401" s="568">
        <v>9.2499999999999999E-2</v>
      </c>
      <c r="AO1401" s="562" t="s">
        <v>977</v>
      </c>
      <c r="AP1401" s="562" t="s">
        <v>978</v>
      </c>
    </row>
    <row r="1402" spans="1:42" s="562" customFormat="1" ht="12" x14ac:dyDescent="0.25">
      <c r="A1402" s="562" t="s">
        <v>3398</v>
      </c>
      <c r="B1402" s="562" t="s">
        <v>3399</v>
      </c>
      <c r="C1402" s="562">
        <v>1</v>
      </c>
      <c r="D1402" s="562" t="s">
        <v>30</v>
      </c>
      <c r="E1402" s="562" t="s">
        <v>958</v>
      </c>
      <c r="F1402" s="562" t="s">
        <v>959</v>
      </c>
      <c r="G1402" s="562" t="s">
        <v>1727</v>
      </c>
      <c r="H1402" s="562" t="s">
        <v>1660</v>
      </c>
      <c r="I1402" s="562" t="s">
        <v>1661</v>
      </c>
      <c r="J1402" s="562" t="s">
        <v>1662</v>
      </c>
      <c r="K1402" s="562" t="s">
        <v>2553</v>
      </c>
      <c r="L1402" s="562" t="s">
        <v>964</v>
      </c>
      <c r="M1402" s="562" t="s">
        <v>970</v>
      </c>
      <c r="N1402" s="562">
        <v>1</v>
      </c>
      <c r="O1402" s="562">
        <v>1</v>
      </c>
      <c r="P1402" s="562">
        <v>1</v>
      </c>
      <c r="Q1402" s="562">
        <v>0</v>
      </c>
      <c r="R1402" s="562">
        <v>0</v>
      </c>
      <c r="S1402" s="562">
        <v>1</v>
      </c>
      <c r="T1402" s="562">
        <v>1</v>
      </c>
      <c r="U1402" s="562">
        <v>1</v>
      </c>
      <c r="V1402" s="562">
        <v>0</v>
      </c>
      <c r="W1402" s="563">
        <v>789024.17</v>
      </c>
      <c r="X1402" s="563">
        <v>0</v>
      </c>
      <c r="Y1402" s="563">
        <v>0</v>
      </c>
      <c r="Z1402" s="563">
        <v>0</v>
      </c>
      <c r="AA1402" s="563">
        <v>0</v>
      </c>
      <c r="AB1402" s="563">
        <v>0</v>
      </c>
      <c r="AC1402" s="563">
        <v>0</v>
      </c>
      <c r="AD1402" s="563"/>
      <c r="AE1402" s="563">
        <v>789024.17</v>
      </c>
      <c r="AF1402" s="564">
        <v>45751</v>
      </c>
      <c r="AG1402" s="564">
        <v>46116</v>
      </c>
      <c r="AH1402" s="563">
        <v>789024.17</v>
      </c>
      <c r="AI1402" s="565">
        <f t="shared" si="43"/>
        <v>9.5890410958904104E-2</v>
      </c>
      <c r="AJ1402" s="565">
        <v>1</v>
      </c>
      <c r="AK1402" s="566">
        <v>4.9000000000000002E-2</v>
      </c>
      <c r="AL1402" s="567">
        <f t="shared" si="44"/>
        <v>9.5890410958904104E-2</v>
      </c>
      <c r="AM1402" s="567">
        <v>1</v>
      </c>
      <c r="AN1402" s="568">
        <v>4.9000000000000002E-2</v>
      </c>
      <c r="AO1402" s="562" t="s">
        <v>977</v>
      </c>
      <c r="AP1402" s="562" t="s">
        <v>978</v>
      </c>
    </row>
    <row r="1403" spans="1:42" s="562" customFormat="1" ht="12" x14ac:dyDescent="0.25">
      <c r="A1403" s="562" t="s">
        <v>3400</v>
      </c>
      <c r="B1403" s="562" t="s">
        <v>3401</v>
      </c>
      <c r="C1403" s="562">
        <v>1</v>
      </c>
      <c r="D1403" s="562" t="s">
        <v>30</v>
      </c>
      <c r="E1403" s="562" t="s">
        <v>958</v>
      </c>
      <c r="F1403" s="562" t="s">
        <v>959</v>
      </c>
      <c r="G1403" s="562" t="s">
        <v>1727</v>
      </c>
      <c r="H1403" s="562" t="s">
        <v>1660</v>
      </c>
      <c r="I1403" s="562" t="s">
        <v>1661</v>
      </c>
      <c r="J1403" s="562" t="s">
        <v>1662</v>
      </c>
      <c r="K1403" s="562" t="s">
        <v>2553</v>
      </c>
      <c r="L1403" s="562" t="s">
        <v>964</v>
      </c>
      <c r="M1403" s="562" t="s">
        <v>970</v>
      </c>
      <c r="N1403" s="562">
        <v>1</v>
      </c>
      <c r="O1403" s="562">
        <v>1</v>
      </c>
      <c r="P1403" s="562">
        <v>1</v>
      </c>
      <c r="Q1403" s="562">
        <v>0</v>
      </c>
      <c r="R1403" s="562">
        <v>0</v>
      </c>
      <c r="S1403" s="562">
        <v>1</v>
      </c>
      <c r="T1403" s="562">
        <v>1</v>
      </c>
      <c r="U1403" s="562">
        <v>1</v>
      </c>
      <c r="V1403" s="562">
        <v>0</v>
      </c>
      <c r="W1403" s="563">
        <v>789024.17</v>
      </c>
      <c r="X1403" s="563">
        <v>0</v>
      </c>
      <c r="Y1403" s="563">
        <v>0</v>
      </c>
      <c r="Z1403" s="563">
        <v>0</v>
      </c>
      <c r="AA1403" s="563">
        <v>0</v>
      </c>
      <c r="AB1403" s="563">
        <v>0</v>
      </c>
      <c r="AC1403" s="563">
        <v>0</v>
      </c>
      <c r="AD1403" s="563"/>
      <c r="AE1403" s="563">
        <v>789024.17</v>
      </c>
      <c r="AF1403" s="564">
        <v>45751</v>
      </c>
      <c r="AG1403" s="564">
        <v>46847</v>
      </c>
      <c r="AH1403" s="563">
        <v>789024.17</v>
      </c>
      <c r="AI1403" s="565">
        <f t="shared" si="43"/>
        <v>2.0986301369863014</v>
      </c>
      <c r="AJ1403" s="565">
        <v>3.0027397260274</v>
      </c>
      <c r="AK1403" s="566">
        <v>8.7499999999999994E-2</v>
      </c>
      <c r="AL1403" s="567">
        <f t="shared" si="44"/>
        <v>2.0986301369863014</v>
      </c>
      <c r="AM1403" s="567">
        <v>3.0027397260274</v>
      </c>
      <c r="AN1403" s="568">
        <v>8.7499999999999994E-2</v>
      </c>
      <c r="AO1403" s="562" t="s">
        <v>977</v>
      </c>
      <c r="AP1403" s="562" t="s">
        <v>978</v>
      </c>
    </row>
    <row r="1404" spans="1:42" s="562" customFormat="1" ht="12" x14ac:dyDescent="0.25">
      <c r="A1404" s="562" t="s">
        <v>3402</v>
      </c>
      <c r="B1404" s="562" t="s">
        <v>3403</v>
      </c>
      <c r="C1404" s="562">
        <v>1</v>
      </c>
      <c r="D1404" s="562" t="s">
        <v>30</v>
      </c>
      <c r="E1404" s="562" t="s">
        <v>958</v>
      </c>
      <c r="F1404" s="562" t="s">
        <v>959</v>
      </c>
      <c r="G1404" s="562" t="s">
        <v>1727</v>
      </c>
      <c r="H1404" s="562" t="s">
        <v>1660</v>
      </c>
      <c r="I1404" s="562" t="s">
        <v>1661</v>
      </c>
      <c r="J1404" s="562" t="s">
        <v>1662</v>
      </c>
      <c r="K1404" s="562" t="s">
        <v>3404</v>
      </c>
      <c r="L1404" s="562" t="s">
        <v>964</v>
      </c>
      <c r="M1404" s="562" t="s">
        <v>970</v>
      </c>
      <c r="N1404" s="562">
        <v>1</v>
      </c>
      <c r="O1404" s="562">
        <v>1</v>
      </c>
      <c r="P1404" s="562">
        <v>1</v>
      </c>
      <c r="Q1404" s="562">
        <v>0</v>
      </c>
      <c r="R1404" s="562">
        <v>0</v>
      </c>
      <c r="S1404" s="562">
        <v>1</v>
      </c>
      <c r="T1404" s="562">
        <v>1</v>
      </c>
      <c r="U1404" s="562">
        <v>1</v>
      </c>
      <c r="V1404" s="562">
        <v>0</v>
      </c>
      <c r="W1404" s="563">
        <v>160699.87</v>
      </c>
      <c r="X1404" s="563">
        <v>0</v>
      </c>
      <c r="Y1404" s="563">
        <v>0</v>
      </c>
      <c r="Z1404" s="563">
        <v>0</v>
      </c>
      <c r="AA1404" s="563">
        <v>0</v>
      </c>
      <c r="AB1404" s="563">
        <v>0</v>
      </c>
      <c r="AC1404" s="563">
        <v>0</v>
      </c>
      <c r="AD1404" s="563"/>
      <c r="AE1404" s="563">
        <v>160699.87</v>
      </c>
      <c r="AF1404" s="564">
        <v>45751</v>
      </c>
      <c r="AG1404" s="564">
        <v>47577</v>
      </c>
      <c r="AH1404" s="563">
        <v>160699.87</v>
      </c>
      <c r="AI1404" s="565">
        <f t="shared" si="43"/>
        <v>4.0986301369863014</v>
      </c>
      <c r="AJ1404" s="565">
        <v>5.0027397260274</v>
      </c>
      <c r="AK1404" s="566">
        <v>9.2499999999999999E-2</v>
      </c>
      <c r="AL1404" s="567">
        <f t="shared" si="44"/>
        <v>4.0986301369863014</v>
      </c>
      <c r="AM1404" s="567">
        <v>5.0027397260274</v>
      </c>
      <c r="AN1404" s="568">
        <v>9.2499999999999999E-2</v>
      </c>
      <c r="AO1404" s="562" t="s">
        <v>977</v>
      </c>
      <c r="AP1404" s="562" t="s">
        <v>978</v>
      </c>
    </row>
    <row r="1405" spans="1:42" s="562" customFormat="1" ht="12" x14ac:dyDescent="0.25">
      <c r="A1405" s="562" t="s">
        <v>3405</v>
      </c>
      <c r="B1405" s="562" t="s">
        <v>3406</v>
      </c>
      <c r="C1405" s="562">
        <v>1</v>
      </c>
      <c r="D1405" s="562" t="s">
        <v>30</v>
      </c>
      <c r="E1405" s="562" t="s">
        <v>958</v>
      </c>
      <c r="F1405" s="562" t="s">
        <v>959</v>
      </c>
      <c r="G1405" s="562" t="s">
        <v>1727</v>
      </c>
      <c r="H1405" s="562" t="s">
        <v>1660</v>
      </c>
      <c r="I1405" s="562" t="s">
        <v>1661</v>
      </c>
      <c r="J1405" s="562" t="s">
        <v>1662</v>
      </c>
      <c r="K1405" s="562" t="s">
        <v>3404</v>
      </c>
      <c r="L1405" s="562" t="s">
        <v>964</v>
      </c>
      <c r="M1405" s="562" t="s">
        <v>970</v>
      </c>
      <c r="N1405" s="562">
        <v>1</v>
      </c>
      <c r="O1405" s="562">
        <v>1</v>
      </c>
      <c r="P1405" s="562">
        <v>1</v>
      </c>
      <c r="Q1405" s="562">
        <v>0</v>
      </c>
      <c r="R1405" s="562">
        <v>0</v>
      </c>
      <c r="S1405" s="562">
        <v>1</v>
      </c>
      <c r="T1405" s="562">
        <v>1</v>
      </c>
      <c r="U1405" s="562">
        <v>1</v>
      </c>
      <c r="V1405" s="562">
        <v>0</v>
      </c>
      <c r="W1405" s="563">
        <v>160699.85999999999</v>
      </c>
      <c r="X1405" s="563">
        <v>0</v>
      </c>
      <c r="Y1405" s="563">
        <v>0</v>
      </c>
      <c r="Z1405" s="563">
        <v>0</v>
      </c>
      <c r="AA1405" s="563">
        <v>0</v>
      </c>
      <c r="AB1405" s="563">
        <v>0</v>
      </c>
      <c r="AC1405" s="563">
        <v>0</v>
      </c>
      <c r="AD1405" s="563"/>
      <c r="AE1405" s="563">
        <v>160699.85999999999</v>
      </c>
      <c r="AF1405" s="564">
        <v>45751</v>
      </c>
      <c r="AG1405" s="564">
        <v>46116</v>
      </c>
      <c r="AH1405" s="563">
        <v>160699.85999999999</v>
      </c>
      <c r="AI1405" s="565">
        <f t="shared" si="43"/>
        <v>9.5890410958904104E-2</v>
      </c>
      <c r="AJ1405" s="565">
        <v>1</v>
      </c>
      <c r="AK1405" s="566">
        <v>4.9000000000000002E-2</v>
      </c>
      <c r="AL1405" s="567">
        <f t="shared" si="44"/>
        <v>9.5890410958904104E-2</v>
      </c>
      <c r="AM1405" s="567">
        <v>1</v>
      </c>
      <c r="AN1405" s="568">
        <v>4.9000000000000002E-2</v>
      </c>
      <c r="AO1405" s="562" t="s">
        <v>977</v>
      </c>
      <c r="AP1405" s="562" t="s">
        <v>978</v>
      </c>
    </row>
    <row r="1406" spans="1:42" s="562" customFormat="1" ht="12" x14ac:dyDescent="0.25">
      <c r="A1406" s="562" t="s">
        <v>3407</v>
      </c>
      <c r="B1406" s="562" t="s">
        <v>3408</v>
      </c>
      <c r="C1406" s="562">
        <v>1</v>
      </c>
      <c r="D1406" s="562" t="s">
        <v>30</v>
      </c>
      <c r="E1406" s="562" t="s">
        <v>958</v>
      </c>
      <c r="F1406" s="562" t="s">
        <v>959</v>
      </c>
      <c r="G1406" s="562" t="s">
        <v>1727</v>
      </c>
      <c r="H1406" s="562" t="s">
        <v>1660</v>
      </c>
      <c r="I1406" s="562" t="s">
        <v>1661</v>
      </c>
      <c r="J1406" s="562" t="s">
        <v>1662</v>
      </c>
      <c r="K1406" s="562" t="s">
        <v>3404</v>
      </c>
      <c r="L1406" s="562" t="s">
        <v>964</v>
      </c>
      <c r="M1406" s="562" t="s">
        <v>970</v>
      </c>
      <c r="N1406" s="562">
        <v>1</v>
      </c>
      <c r="O1406" s="562">
        <v>1</v>
      </c>
      <c r="P1406" s="562">
        <v>1</v>
      </c>
      <c r="Q1406" s="562">
        <v>0</v>
      </c>
      <c r="R1406" s="562">
        <v>0</v>
      </c>
      <c r="S1406" s="562">
        <v>1</v>
      </c>
      <c r="T1406" s="562">
        <v>1</v>
      </c>
      <c r="U1406" s="562">
        <v>1</v>
      </c>
      <c r="V1406" s="562">
        <v>0</v>
      </c>
      <c r="W1406" s="563">
        <v>160699.85999999999</v>
      </c>
      <c r="X1406" s="563">
        <v>0</v>
      </c>
      <c r="Y1406" s="563">
        <v>0</v>
      </c>
      <c r="Z1406" s="563">
        <v>0</v>
      </c>
      <c r="AA1406" s="563">
        <v>0</v>
      </c>
      <c r="AB1406" s="563">
        <v>0</v>
      </c>
      <c r="AC1406" s="563">
        <v>0</v>
      </c>
      <c r="AD1406" s="563"/>
      <c r="AE1406" s="563">
        <v>160699.85999999999</v>
      </c>
      <c r="AF1406" s="564">
        <v>45751</v>
      </c>
      <c r="AG1406" s="564">
        <v>46847</v>
      </c>
      <c r="AH1406" s="563">
        <v>160699.85999999999</v>
      </c>
      <c r="AI1406" s="565">
        <f t="shared" si="43"/>
        <v>2.0986301369863014</v>
      </c>
      <c r="AJ1406" s="565">
        <v>3.0027397260274</v>
      </c>
      <c r="AK1406" s="566">
        <v>8.7499999999999994E-2</v>
      </c>
      <c r="AL1406" s="567">
        <f t="shared" si="44"/>
        <v>2.0986301369863014</v>
      </c>
      <c r="AM1406" s="567">
        <v>3.0027397260274</v>
      </c>
      <c r="AN1406" s="568">
        <v>8.7499999999999994E-2</v>
      </c>
      <c r="AO1406" s="562" t="s">
        <v>977</v>
      </c>
      <c r="AP1406" s="562" t="s">
        <v>978</v>
      </c>
    </row>
    <row r="1407" spans="1:42" s="562" customFormat="1" ht="12" x14ac:dyDescent="0.25">
      <c r="A1407" s="562" t="s">
        <v>3409</v>
      </c>
      <c r="B1407" s="562" t="s">
        <v>3410</v>
      </c>
      <c r="C1407" s="562">
        <v>1</v>
      </c>
      <c r="D1407" s="562" t="s">
        <v>30</v>
      </c>
      <c r="E1407" s="562" t="s">
        <v>958</v>
      </c>
      <c r="F1407" s="562" t="s">
        <v>959</v>
      </c>
      <c r="G1407" s="562" t="s">
        <v>1727</v>
      </c>
      <c r="H1407" s="562" t="s">
        <v>1660</v>
      </c>
      <c r="I1407" s="562" t="s">
        <v>1661</v>
      </c>
      <c r="J1407" s="562" t="s">
        <v>1662</v>
      </c>
      <c r="K1407" s="562" t="s">
        <v>3411</v>
      </c>
      <c r="L1407" s="562" t="s">
        <v>964</v>
      </c>
      <c r="M1407" s="562" t="s">
        <v>970</v>
      </c>
      <c r="N1407" s="562">
        <v>1</v>
      </c>
      <c r="O1407" s="562">
        <v>1</v>
      </c>
      <c r="P1407" s="562">
        <v>1</v>
      </c>
      <c r="Q1407" s="562">
        <v>0</v>
      </c>
      <c r="R1407" s="562">
        <v>0</v>
      </c>
      <c r="S1407" s="562">
        <v>1</v>
      </c>
      <c r="T1407" s="562">
        <v>1</v>
      </c>
      <c r="U1407" s="562">
        <v>1</v>
      </c>
      <c r="V1407" s="562">
        <v>0</v>
      </c>
      <c r="W1407" s="563">
        <v>645900.53</v>
      </c>
      <c r="X1407" s="563">
        <v>0</v>
      </c>
      <c r="Y1407" s="563">
        <v>0</v>
      </c>
      <c r="Z1407" s="563">
        <v>0</v>
      </c>
      <c r="AA1407" s="563">
        <v>0</v>
      </c>
      <c r="AB1407" s="563">
        <v>0</v>
      </c>
      <c r="AC1407" s="563">
        <v>0</v>
      </c>
      <c r="AD1407" s="563"/>
      <c r="AE1407" s="563">
        <v>645900.53</v>
      </c>
      <c r="AF1407" s="564">
        <v>45751</v>
      </c>
      <c r="AG1407" s="564">
        <v>47577</v>
      </c>
      <c r="AH1407" s="563">
        <v>645900.53</v>
      </c>
      <c r="AI1407" s="565">
        <f t="shared" si="43"/>
        <v>4.0986301369863014</v>
      </c>
      <c r="AJ1407" s="565">
        <v>5.0027397260274</v>
      </c>
      <c r="AK1407" s="566">
        <v>9.2499999999999999E-2</v>
      </c>
      <c r="AL1407" s="567">
        <f t="shared" si="44"/>
        <v>4.0986301369863014</v>
      </c>
      <c r="AM1407" s="567">
        <v>5.0027397260274</v>
      </c>
      <c r="AN1407" s="568">
        <v>9.2499999999999999E-2</v>
      </c>
      <c r="AO1407" s="562" t="s">
        <v>977</v>
      </c>
      <c r="AP1407" s="562" t="s">
        <v>978</v>
      </c>
    </row>
    <row r="1408" spans="1:42" s="562" customFormat="1" ht="12" x14ac:dyDescent="0.25">
      <c r="A1408" s="562" t="s">
        <v>3412</v>
      </c>
      <c r="B1408" s="562" t="s">
        <v>3413</v>
      </c>
      <c r="C1408" s="562">
        <v>1</v>
      </c>
      <c r="D1408" s="562" t="s">
        <v>30</v>
      </c>
      <c r="E1408" s="562" t="s">
        <v>958</v>
      </c>
      <c r="F1408" s="562" t="s">
        <v>959</v>
      </c>
      <c r="G1408" s="562" t="s">
        <v>1727</v>
      </c>
      <c r="H1408" s="562" t="s">
        <v>1660</v>
      </c>
      <c r="I1408" s="562" t="s">
        <v>1661</v>
      </c>
      <c r="J1408" s="562" t="s">
        <v>1662</v>
      </c>
      <c r="K1408" s="562" t="s">
        <v>3411</v>
      </c>
      <c r="L1408" s="562" t="s">
        <v>964</v>
      </c>
      <c r="M1408" s="562" t="s">
        <v>970</v>
      </c>
      <c r="N1408" s="562">
        <v>1</v>
      </c>
      <c r="O1408" s="562">
        <v>1</v>
      </c>
      <c r="P1408" s="562">
        <v>1</v>
      </c>
      <c r="Q1408" s="562">
        <v>0</v>
      </c>
      <c r="R1408" s="562">
        <v>0</v>
      </c>
      <c r="S1408" s="562">
        <v>1</v>
      </c>
      <c r="T1408" s="562">
        <v>1</v>
      </c>
      <c r="U1408" s="562">
        <v>1</v>
      </c>
      <c r="V1408" s="562">
        <v>0</v>
      </c>
      <c r="W1408" s="563">
        <v>645900.54</v>
      </c>
      <c r="X1408" s="563">
        <v>0</v>
      </c>
      <c r="Y1408" s="563">
        <v>0</v>
      </c>
      <c r="Z1408" s="563">
        <v>0</v>
      </c>
      <c r="AA1408" s="563">
        <v>0</v>
      </c>
      <c r="AB1408" s="563">
        <v>0</v>
      </c>
      <c r="AC1408" s="563">
        <v>0</v>
      </c>
      <c r="AD1408" s="563"/>
      <c r="AE1408" s="563">
        <v>645900.54</v>
      </c>
      <c r="AF1408" s="564">
        <v>45751</v>
      </c>
      <c r="AG1408" s="564">
        <v>46116</v>
      </c>
      <c r="AH1408" s="563">
        <v>645900.54</v>
      </c>
      <c r="AI1408" s="565">
        <f t="shared" si="43"/>
        <v>9.5890410958904104E-2</v>
      </c>
      <c r="AJ1408" s="565">
        <v>1</v>
      </c>
      <c r="AK1408" s="566">
        <v>4.9000000000000002E-2</v>
      </c>
      <c r="AL1408" s="567">
        <f t="shared" si="44"/>
        <v>9.5890410958904104E-2</v>
      </c>
      <c r="AM1408" s="567">
        <v>1</v>
      </c>
      <c r="AN1408" s="568">
        <v>4.9000000000000002E-2</v>
      </c>
      <c r="AO1408" s="562" t="s">
        <v>977</v>
      </c>
      <c r="AP1408" s="562" t="s">
        <v>978</v>
      </c>
    </row>
    <row r="1409" spans="1:42" s="562" customFormat="1" ht="12" x14ac:dyDescent="0.25">
      <c r="A1409" s="562" t="s">
        <v>3414</v>
      </c>
      <c r="B1409" s="562" t="s">
        <v>3415</v>
      </c>
      <c r="C1409" s="562">
        <v>1</v>
      </c>
      <c r="D1409" s="562" t="s">
        <v>30</v>
      </c>
      <c r="E1409" s="562" t="s">
        <v>958</v>
      </c>
      <c r="F1409" s="562" t="s">
        <v>959</v>
      </c>
      <c r="G1409" s="562" t="s">
        <v>1727</v>
      </c>
      <c r="H1409" s="562" t="s">
        <v>1660</v>
      </c>
      <c r="I1409" s="562" t="s">
        <v>1661</v>
      </c>
      <c r="J1409" s="562" t="s">
        <v>1662</v>
      </c>
      <c r="K1409" s="562" t="s">
        <v>3411</v>
      </c>
      <c r="L1409" s="562" t="s">
        <v>964</v>
      </c>
      <c r="M1409" s="562" t="s">
        <v>970</v>
      </c>
      <c r="N1409" s="562">
        <v>1</v>
      </c>
      <c r="O1409" s="562">
        <v>1</v>
      </c>
      <c r="P1409" s="562">
        <v>1</v>
      </c>
      <c r="Q1409" s="562">
        <v>0</v>
      </c>
      <c r="R1409" s="562">
        <v>0</v>
      </c>
      <c r="S1409" s="562">
        <v>1</v>
      </c>
      <c r="T1409" s="562">
        <v>1</v>
      </c>
      <c r="U1409" s="562">
        <v>1</v>
      </c>
      <c r="V1409" s="562">
        <v>0</v>
      </c>
      <c r="W1409" s="563">
        <v>645900.54</v>
      </c>
      <c r="X1409" s="563">
        <v>0</v>
      </c>
      <c r="Y1409" s="563">
        <v>0</v>
      </c>
      <c r="Z1409" s="563">
        <v>0</v>
      </c>
      <c r="AA1409" s="563">
        <v>0</v>
      </c>
      <c r="AB1409" s="563">
        <v>0</v>
      </c>
      <c r="AC1409" s="563">
        <v>0</v>
      </c>
      <c r="AD1409" s="563"/>
      <c r="AE1409" s="563">
        <v>645900.54</v>
      </c>
      <c r="AF1409" s="564">
        <v>45751</v>
      </c>
      <c r="AG1409" s="564">
        <v>46847</v>
      </c>
      <c r="AH1409" s="563">
        <v>645900.54</v>
      </c>
      <c r="AI1409" s="565">
        <f t="shared" si="43"/>
        <v>2.0986301369863014</v>
      </c>
      <c r="AJ1409" s="565">
        <v>3.0027397260274</v>
      </c>
      <c r="AK1409" s="566">
        <v>8.7499999999999994E-2</v>
      </c>
      <c r="AL1409" s="567">
        <f t="shared" si="44"/>
        <v>2.0986301369863014</v>
      </c>
      <c r="AM1409" s="567">
        <v>3.0027397260274</v>
      </c>
      <c r="AN1409" s="568">
        <v>8.7499999999999994E-2</v>
      </c>
      <c r="AO1409" s="562" t="s">
        <v>977</v>
      </c>
      <c r="AP1409" s="562" t="s">
        <v>978</v>
      </c>
    </row>
    <row r="1410" spans="1:42" s="562" customFormat="1" ht="12" x14ac:dyDescent="0.25">
      <c r="A1410" s="562" t="s">
        <v>3416</v>
      </c>
      <c r="B1410" s="562" t="s">
        <v>3417</v>
      </c>
      <c r="C1410" s="562">
        <v>1</v>
      </c>
      <c r="D1410" s="562" t="s">
        <v>30</v>
      </c>
      <c r="E1410" s="562" t="s">
        <v>958</v>
      </c>
      <c r="F1410" s="562" t="s">
        <v>959</v>
      </c>
      <c r="G1410" s="562" t="s">
        <v>1727</v>
      </c>
      <c r="H1410" s="562" t="s">
        <v>1660</v>
      </c>
      <c r="I1410" s="562" t="s">
        <v>1661</v>
      </c>
      <c r="J1410" s="562" t="s">
        <v>1662</v>
      </c>
      <c r="K1410" s="562" t="s">
        <v>3418</v>
      </c>
      <c r="L1410" s="562" t="s">
        <v>964</v>
      </c>
      <c r="M1410" s="562" t="s">
        <v>970</v>
      </c>
      <c r="N1410" s="562">
        <v>1</v>
      </c>
      <c r="O1410" s="562">
        <v>1</v>
      </c>
      <c r="P1410" s="562">
        <v>1</v>
      </c>
      <c r="Q1410" s="562">
        <v>0</v>
      </c>
      <c r="R1410" s="562">
        <v>0</v>
      </c>
      <c r="S1410" s="562">
        <v>1</v>
      </c>
      <c r="T1410" s="562">
        <v>1</v>
      </c>
      <c r="U1410" s="562">
        <v>1</v>
      </c>
      <c r="V1410" s="562">
        <v>0</v>
      </c>
      <c r="W1410" s="563">
        <v>714904.85</v>
      </c>
      <c r="X1410" s="563">
        <v>0</v>
      </c>
      <c r="Y1410" s="563">
        <v>0</v>
      </c>
      <c r="Z1410" s="563">
        <v>0</v>
      </c>
      <c r="AA1410" s="563">
        <v>0</v>
      </c>
      <c r="AB1410" s="563">
        <v>0</v>
      </c>
      <c r="AC1410" s="563">
        <v>0</v>
      </c>
      <c r="AD1410" s="563"/>
      <c r="AE1410" s="563">
        <v>714904.85</v>
      </c>
      <c r="AF1410" s="564">
        <v>45751</v>
      </c>
      <c r="AG1410" s="564">
        <v>47577</v>
      </c>
      <c r="AH1410" s="563">
        <v>714904.85</v>
      </c>
      <c r="AI1410" s="565">
        <f t="shared" si="43"/>
        <v>4.0986301369863014</v>
      </c>
      <c r="AJ1410" s="565">
        <v>5.0027397260274</v>
      </c>
      <c r="AK1410" s="566">
        <v>9.2499999999999999E-2</v>
      </c>
      <c r="AL1410" s="567">
        <f t="shared" si="44"/>
        <v>4.0986301369863014</v>
      </c>
      <c r="AM1410" s="567">
        <v>5.0027397260274</v>
      </c>
      <c r="AN1410" s="568">
        <v>9.2499999999999999E-2</v>
      </c>
      <c r="AO1410" s="562" t="s">
        <v>977</v>
      </c>
      <c r="AP1410" s="562" t="s">
        <v>978</v>
      </c>
    </row>
    <row r="1411" spans="1:42" s="562" customFormat="1" ht="12" x14ac:dyDescent="0.25">
      <c r="A1411" s="562" t="s">
        <v>3419</v>
      </c>
      <c r="B1411" s="562" t="s">
        <v>3420</v>
      </c>
      <c r="C1411" s="562">
        <v>1</v>
      </c>
      <c r="D1411" s="562" t="s">
        <v>30</v>
      </c>
      <c r="E1411" s="562" t="s">
        <v>958</v>
      </c>
      <c r="F1411" s="562" t="s">
        <v>959</v>
      </c>
      <c r="G1411" s="562" t="s">
        <v>1727</v>
      </c>
      <c r="H1411" s="562" t="s">
        <v>1660</v>
      </c>
      <c r="I1411" s="562" t="s">
        <v>1661</v>
      </c>
      <c r="J1411" s="562" t="s">
        <v>1662</v>
      </c>
      <c r="K1411" s="562" t="s">
        <v>3418</v>
      </c>
      <c r="L1411" s="562" t="s">
        <v>964</v>
      </c>
      <c r="M1411" s="562" t="s">
        <v>970</v>
      </c>
      <c r="N1411" s="562">
        <v>1</v>
      </c>
      <c r="O1411" s="562">
        <v>1</v>
      </c>
      <c r="P1411" s="562">
        <v>1</v>
      </c>
      <c r="Q1411" s="562">
        <v>0</v>
      </c>
      <c r="R1411" s="562">
        <v>0</v>
      </c>
      <c r="S1411" s="562">
        <v>1</v>
      </c>
      <c r="T1411" s="562">
        <v>1</v>
      </c>
      <c r="U1411" s="562">
        <v>1</v>
      </c>
      <c r="V1411" s="562">
        <v>0</v>
      </c>
      <c r="W1411" s="563">
        <v>714904.86</v>
      </c>
      <c r="X1411" s="563">
        <v>0</v>
      </c>
      <c r="Y1411" s="563">
        <v>0</v>
      </c>
      <c r="Z1411" s="563">
        <v>0</v>
      </c>
      <c r="AA1411" s="563">
        <v>0</v>
      </c>
      <c r="AB1411" s="563">
        <v>0</v>
      </c>
      <c r="AC1411" s="563">
        <v>0</v>
      </c>
      <c r="AD1411" s="563"/>
      <c r="AE1411" s="563">
        <v>714904.86</v>
      </c>
      <c r="AF1411" s="564">
        <v>45751</v>
      </c>
      <c r="AG1411" s="564">
        <v>46116</v>
      </c>
      <c r="AH1411" s="563">
        <v>714904.86</v>
      </c>
      <c r="AI1411" s="565">
        <f t="shared" ref="AI1411:AI1474" si="45">+(AG1411-$AQ$1)/365</f>
        <v>9.5890410958904104E-2</v>
      </c>
      <c r="AJ1411" s="565">
        <v>1</v>
      </c>
      <c r="AK1411" s="566">
        <v>4.9000000000000002E-2</v>
      </c>
      <c r="AL1411" s="567">
        <f t="shared" si="44"/>
        <v>9.5890410958904104E-2</v>
      </c>
      <c r="AM1411" s="567">
        <v>1</v>
      </c>
      <c r="AN1411" s="568">
        <v>4.9000000000000002E-2</v>
      </c>
      <c r="AO1411" s="562" t="s">
        <v>977</v>
      </c>
      <c r="AP1411" s="562" t="s">
        <v>978</v>
      </c>
    </row>
    <row r="1412" spans="1:42" s="562" customFormat="1" ht="12" x14ac:dyDescent="0.25">
      <c r="A1412" s="562" t="s">
        <v>3421</v>
      </c>
      <c r="B1412" s="562" t="s">
        <v>3422</v>
      </c>
      <c r="C1412" s="562">
        <v>1</v>
      </c>
      <c r="D1412" s="562" t="s">
        <v>30</v>
      </c>
      <c r="E1412" s="562" t="s">
        <v>958</v>
      </c>
      <c r="F1412" s="562" t="s">
        <v>959</v>
      </c>
      <c r="G1412" s="562" t="s">
        <v>1727</v>
      </c>
      <c r="H1412" s="562" t="s">
        <v>1660</v>
      </c>
      <c r="I1412" s="562" t="s">
        <v>1661</v>
      </c>
      <c r="J1412" s="562" t="s">
        <v>1662</v>
      </c>
      <c r="K1412" s="562" t="s">
        <v>3418</v>
      </c>
      <c r="L1412" s="562" t="s">
        <v>964</v>
      </c>
      <c r="M1412" s="562" t="s">
        <v>970</v>
      </c>
      <c r="N1412" s="562">
        <v>1</v>
      </c>
      <c r="O1412" s="562">
        <v>1</v>
      </c>
      <c r="P1412" s="562">
        <v>1</v>
      </c>
      <c r="Q1412" s="562">
        <v>0</v>
      </c>
      <c r="R1412" s="562">
        <v>0</v>
      </c>
      <c r="S1412" s="562">
        <v>1</v>
      </c>
      <c r="T1412" s="562">
        <v>1</v>
      </c>
      <c r="U1412" s="562">
        <v>1</v>
      </c>
      <c r="V1412" s="562">
        <v>0</v>
      </c>
      <c r="W1412" s="563">
        <v>714904.86</v>
      </c>
      <c r="X1412" s="563">
        <v>0</v>
      </c>
      <c r="Y1412" s="563">
        <v>0</v>
      </c>
      <c r="Z1412" s="563">
        <v>0</v>
      </c>
      <c r="AA1412" s="563">
        <v>0</v>
      </c>
      <c r="AB1412" s="563">
        <v>0</v>
      </c>
      <c r="AC1412" s="563">
        <v>0</v>
      </c>
      <c r="AD1412" s="563"/>
      <c r="AE1412" s="563">
        <v>714904.86</v>
      </c>
      <c r="AF1412" s="564">
        <v>45751</v>
      </c>
      <c r="AG1412" s="564">
        <v>46847</v>
      </c>
      <c r="AH1412" s="563">
        <v>714904.86</v>
      </c>
      <c r="AI1412" s="565">
        <f t="shared" si="45"/>
        <v>2.0986301369863014</v>
      </c>
      <c r="AJ1412" s="565">
        <v>3.0027397260274</v>
      </c>
      <c r="AK1412" s="566">
        <v>8.7499999999999994E-2</v>
      </c>
      <c r="AL1412" s="567">
        <f t="shared" si="44"/>
        <v>2.0986301369863014</v>
      </c>
      <c r="AM1412" s="567">
        <v>3.0027397260274</v>
      </c>
      <c r="AN1412" s="568">
        <v>8.7499999999999994E-2</v>
      </c>
      <c r="AO1412" s="562" t="s">
        <v>977</v>
      </c>
      <c r="AP1412" s="562" t="s">
        <v>978</v>
      </c>
    </row>
    <row r="1413" spans="1:42" s="562" customFormat="1" ht="12" x14ac:dyDescent="0.25">
      <c r="A1413" s="562" t="s">
        <v>3423</v>
      </c>
      <c r="B1413" s="562" t="s">
        <v>3424</v>
      </c>
      <c r="C1413" s="562">
        <v>1</v>
      </c>
      <c r="D1413" s="562" t="s">
        <v>30</v>
      </c>
      <c r="E1413" s="562" t="s">
        <v>958</v>
      </c>
      <c r="F1413" s="562" t="s">
        <v>959</v>
      </c>
      <c r="G1413" s="562" t="s">
        <v>1727</v>
      </c>
      <c r="H1413" s="562" t="s">
        <v>1660</v>
      </c>
      <c r="I1413" s="562" t="s">
        <v>1661</v>
      </c>
      <c r="J1413" s="562" t="s">
        <v>1662</v>
      </c>
      <c r="K1413" s="562" t="s">
        <v>3425</v>
      </c>
      <c r="L1413" s="562" t="s">
        <v>964</v>
      </c>
      <c r="M1413" s="562" t="s">
        <v>970</v>
      </c>
      <c r="N1413" s="562">
        <v>1</v>
      </c>
      <c r="O1413" s="562">
        <v>1</v>
      </c>
      <c r="P1413" s="562">
        <v>1</v>
      </c>
      <c r="Q1413" s="562">
        <v>0</v>
      </c>
      <c r="R1413" s="562">
        <v>0</v>
      </c>
      <c r="S1413" s="562">
        <v>1</v>
      </c>
      <c r="T1413" s="562">
        <v>1</v>
      </c>
      <c r="U1413" s="562">
        <v>1</v>
      </c>
      <c r="V1413" s="562">
        <v>0</v>
      </c>
      <c r="W1413" s="563">
        <v>152248.14000000001</v>
      </c>
      <c r="X1413" s="563">
        <v>0</v>
      </c>
      <c r="Y1413" s="563">
        <v>0</v>
      </c>
      <c r="Z1413" s="563">
        <v>0</v>
      </c>
      <c r="AA1413" s="563">
        <v>0</v>
      </c>
      <c r="AB1413" s="563">
        <v>0</v>
      </c>
      <c r="AC1413" s="563">
        <v>0</v>
      </c>
      <c r="AD1413" s="563"/>
      <c r="AE1413" s="563">
        <v>152248.14000000001</v>
      </c>
      <c r="AF1413" s="564">
        <v>45751</v>
      </c>
      <c r="AG1413" s="564">
        <v>47577</v>
      </c>
      <c r="AH1413" s="563">
        <v>152248.14000000001</v>
      </c>
      <c r="AI1413" s="565">
        <f t="shared" si="45"/>
        <v>4.0986301369863014</v>
      </c>
      <c r="AJ1413" s="565">
        <v>5.0027397260274</v>
      </c>
      <c r="AK1413" s="566">
        <v>9.2499999999999999E-2</v>
      </c>
      <c r="AL1413" s="567">
        <f t="shared" si="44"/>
        <v>4.0986301369863014</v>
      </c>
      <c r="AM1413" s="567">
        <v>5.0027397260274</v>
      </c>
      <c r="AN1413" s="568">
        <v>9.2499999999999999E-2</v>
      </c>
      <c r="AO1413" s="562" t="s">
        <v>977</v>
      </c>
      <c r="AP1413" s="562" t="s">
        <v>978</v>
      </c>
    </row>
    <row r="1414" spans="1:42" s="562" customFormat="1" ht="12" x14ac:dyDescent="0.25">
      <c r="A1414" s="562" t="s">
        <v>3426</v>
      </c>
      <c r="B1414" s="562" t="s">
        <v>3427</v>
      </c>
      <c r="C1414" s="562">
        <v>1</v>
      </c>
      <c r="D1414" s="562" t="s">
        <v>30</v>
      </c>
      <c r="E1414" s="562" t="s">
        <v>958</v>
      </c>
      <c r="F1414" s="562" t="s">
        <v>959</v>
      </c>
      <c r="G1414" s="562" t="s">
        <v>1727</v>
      </c>
      <c r="H1414" s="562" t="s">
        <v>1660</v>
      </c>
      <c r="I1414" s="562" t="s">
        <v>1661</v>
      </c>
      <c r="J1414" s="562" t="s">
        <v>1662</v>
      </c>
      <c r="K1414" s="562" t="s">
        <v>3425</v>
      </c>
      <c r="L1414" s="562" t="s">
        <v>964</v>
      </c>
      <c r="M1414" s="562" t="s">
        <v>970</v>
      </c>
      <c r="N1414" s="562">
        <v>1</v>
      </c>
      <c r="O1414" s="562">
        <v>1</v>
      </c>
      <c r="P1414" s="562">
        <v>1</v>
      </c>
      <c r="Q1414" s="562">
        <v>0</v>
      </c>
      <c r="R1414" s="562">
        <v>0</v>
      </c>
      <c r="S1414" s="562">
        <v>1</v>
      </c>
      <c r="T1414" s="562">
        <v>1</v>
      </c>
      <c r="U1414" s="562">
        <v>1</v>
      </c>
      <c r="V1414" s="562">
        <v>0</v>
      </c>
      <c r="W1414" s="563">
        <v>152248.13</v>
      </c>
      <c r="X1414" s="563">
        <v>0</v>
      </c>
      <c r="Y1414" s="563">
        <v>0</v>
      </c>
      <c r="Z1414" s="563">
        <v>0</v>
      </c>
      <c r="AA1414" s="563">
        <v>0</v>
      </c>
      <c r="AB1414" s="563">
        <v>0</v>
      </c>
      <c r="AC1414" s="563">
        <v>0</v>
      </c>
      <c r="AD1414" s="563"/>
      <c r="AE1414" s="563">
        <v>152248.13</v>
      </c>
      <c r="AF1414" s="564">
        <v>45751</v>
      </c>
      <c r="AG1414" s="564">
        <v>46116</v>
      </c>
      <c r="AH1414" s="563">
        <v>152248.13</v>
      </c>
      <c r="AI1414" s="565">
        <f t="shared" si="45"/>
        <v>9.5890410958904104E-2</v>
      </c>
      <c r="AJ1414" s="565">
        <v>1</v>
      </c>
      <c r="AK1414" s="566">
        <v>4.9000000000000002E-2</v>
      </c>
      <c r="AL1414" s="567">
        <f t="shared" ref="AL1414:AL1477" si="46">+AI1414</f>
        <v>9.5890410958904104E-2</v>
      </c>
      <c r="AM1414" s="567">
        <v>1</v>
      </c>
      <c r="AN1414" s="568">
        <v>4.9000000000000002E-2</v>
      </c>
      <c r="AO1414" s="562" t="s">
        <v>977</v>
      </c>
      <c r="AP1414" s="562" t="s">
        <v>978</v>
      </c>
    </row>
    <row r="1415" spans="1:42" s="562" customFormat="1" ht="12" x14ac:dyDescent="0.25">
      <c r="A1415" s="562" t="s">
        <v>3428</v>
      </c>
      <c r="B1415" s="562" t="s">
        <v>3429</v>
      </c>
      <c r="C1415" s="562">
        <v>1</v>
      </c>
      <c r="D1415" s="562" t="s">
        <v>30</v>
      </c>
      <c r="E1415" s="562" t="s">
        <v>958</v>
      </c>
      <c r="F1415" s="562" t="s">
        <v>959</v>
      </c>
      <c r="G1415" s="562" t="s">
        <v>1727</v>
      </c>
      <c r="H1415" s="562" t="s">
        <v>1660</v>
      </c>
      <c r="I1415" s="562" t="s">
        <v>1661</v>
      </c>
      <c r="J1415" s="562" t="s">
        <v>1662</v>
      </c>
      <c r="K1415" s="562" t="s">
        <v>3425</v>
      </c>
      <c r="L1415" s="562" t="s">
        <v>964</v>
      </c>
      <c r="M1415" s="562" t="s">
        <v>970</v>
      </c>
      <c r="N1415" s="562">
        <v>1</v>
      </c>
      <c r="O1415" s="562">
        <v>1</v>
      </c>
      <c r="P1415" s="562">
        <v>1</v>
      </c>
      <c r="Q1415" s="562">
        <v>0</v>
      </c>
      <c r="R1415" s="562">
        <v>0</v>
      </c>
      <c r="S1415" s="562">
        <v>1</v>
      </c>
      <c r="T1415" s="562">
        <v>1</v>
      </c>
      <c r="U1415" s="562">
        <v>1</v>
      </c>
      <c r="V1415" s="562">
        <v>0</v>
      </c>
      <c r="W1415" s="563">
        <v>152248.13</v>
      </c>
      <c r="X1415" s="563">
        <v>0</v>
      </c>
      <c r="Y1415" s="563">
        <v>0</v>
      </c>
      <c r="Z1415" s="563">
        <v>0</v>
      </c>
      <c r="AA1415" s="563">
        <v>0</v>
      </c>
      <c r="AB1415" s="563">
        <v>0</v>
      </c>
      <c r="AC1415" s="563">
        <v>0</v>
      </c>
      <c r="AD1415" s="563"/>
      <c r="AE1415" s="563">
        <v>152248.13</v>
      </c>
      <c r="AF1415" s="564">
        <v>45751</v>
      </c>
      <c r="AG1415" s="564">
        <v>46847</v>
      </c>
      <c r="AH1415" s="563">
        <v>152248.13</v>
      </c>
      <c r="AI1415" s="565">
        <f t="shared" si="45"/>
        <v>2.0986301369863014</v>
      </c>
      <c r="AJ1415" s="565">
        <v>3.0027397260274</v>
      </c>
      <c r="AK1415" s="566">
        <v>8.7499999999999994E-2</v>
      </c>
      <c r="AL1415" s="567">
        <f t="shared" si="46"/>
        <v>2.0986301369863014</v>
      </c>
      <c r="AM1415" s="567">
        <v>3.0027397260274</v>
      </c>
      <c r="AN1415" s="568">
        <v>8.7499999999999994E-2</v>
      </c>
      <c r="AO1415" s="562" t="s">
        <v>977</v>
      </c>
      <c r="AP1415" s="562" t="s">
        <v>978</v>
      </c>
    </row>
    <row r="1416" spans="1:42" s="562" customFormat="1" ht="12" x14ac:dyDescent="0.25">
      <c r="A1416" s="562" t="s">
        <v>3430</v>
      </c>
      <c r="B1416" s="562" t="s">
        <v>3431</v>
      </c>
      <c r="C1416" s="562">
        <v>1</v>
      </c>
      <c r="D1416" s="562" t="s">
        <v>30</v>
      </c>
      <c r="E1416" s="562" t="s">
        <v>958</v>
      </c>
      <c r="F1416" s="562" t="s">
        <v>959</v>
      </c>
      <c r="G1416" s="562" t="s">
        <v>1727</v>
      </c>
      <c r="H1416" s="562" t="s">
        <v>1660</v>
      </c>
      <c r="I1416" s="562" t="s">
        <v>1661</v>
      </c>
      <c r="J1416" s="562" t="s">
        <v>1662</v>
      </c>
      <c r="K1416" s="562" t="s">
        <v>3085</v>
      </c>
      <c r="L1416" s="562" t="s">
        <v>964</v>
      </c>
      <c r="M1416" s="562" t="s">
        <v>970</v>
      </c>
      <c r="N1416" s="562">
        <v>1</v>
      </c>
      <c r="O1416" s="562">
        <v>1</v>
      </c>
      <c r="P1416" s="562">
        <v>1</v>
      </c>
      <c r="Q1416" s="562">
        <v>0</v>
      </c>
      <c r="R1416" s="562">
        <v>0</v>
      </c>
      <c r="S1416" s="562">
        <v>1</v>
      </c>
      <c r="T1416" s="562">
        <v>1</v>
      </c>
      <c r="U1416" s="562">
        <v>1</v>
      </c>
      <c r="V1416" s="562">
        <v>0</v>
      </c>
      <c r="W1416" s="563">
        <v>500240.94</v>
      </c>
      <c r="X1416" s="563">
        <v>0</v>
      </c>
      <c r="Y1416" s="563">
        <v>0</v>
      </c>
      <c r="Z1416" s="563">
        <v>0</v>
      </c>
      <c r="AA1416" s="563">
        <v>0</v>
      </c>
      <c r="AB1416" s="563">
        <v>0</v>
      </c>
      <c r="AC1416" s="563">
        <v>0</v>
      </c>
      <c r="AD1416" s="563"/>
      <c r="AE1416" s="563">
        <v>500240.94</v>
      </c>
      <c r="AF1416" s="564">
        <v>45751</v>
      </c>
      <c r="AG1416" s="564">
        <v>47577</v>
      </c>
      <c r="AH1416" s="563">
        <v>500240.94</v>
      </c>
      <c r="AI1416" s="565">
        <f t="shared" si="45"/>
        <v>4.0986301369863014</v>
      </c>
      <c r="AJ1416" s="565">
        <v>5.0027397260274</v>
      </c>
      <c r="AK1416" s="566">
        <v>9.2499999999999999E-2</v>
      </c>
      <c r="AL1416" s="567">
        <f t="shared" si="46"/>
        <v>4.0986301369863014</v>
      </c>
      <c r="AM1416" s="567">
        <v>5.0027397260274</v>
      </c>
      <c r="AN1416" s="568">
        <v>9.2499999999999999E-2</v>
      </c>
      <c r="AO1416" s="562" t="s">
        <v>977</v>
      </c>
      <c r="AP1416" s="562" t="s">
        <v>978</v>
      </c>
    </row>
    <row r="1417" spans="1:42" s="562" customFormat="1" ht="12" x14ac:dyDescent="0.25">
      <c r="A1417" s="562" t="s">
        <v>3432</v>
      </c>
      <c r="B1417" s="562" t="s">
        <v>3433</v>
      </c>
      <c r="C1417" s="562">
        <v>1</v>
      </c>
      <c r="D1417" s="562" t="s">
        <v>30</v>
      </c>
      <c r="E1417" s="562" t="s">
        <v>958</v>
      </c>
      <c r="F1417" s="562" t="s">
        <v>959</v>
      </c>
      <c r="G1417" s="562" t="s">
        <v>1727</v>
      </c>
      <c r="H1417" s="562" t="s">
        <v>1660</v>
      </c>
      <c r="I1417" s="562" t="s">
        <v>1661</v>
      </c>
      <c r="J1417" s="562" t="s">
        <v>1662</v>
      </c>
      <c r="K1417" s="562" t="s">
        <v>3085</v>
      </c>
      <c r="L1417" s="562" t="s">
        <v>964</v>
      </c>
      <c r="M1417" s="562" t="s">
        <v>970</v>
      </c>
      <c r="N1417" s="562">
        <v>1</v>
      </c>
      <c r="O1417" s="562">
        <v>1</v>
      </c>
      <c r="P1417" s="562">
        <v>1</v>
      </c>
      <c r="Q1417" s="562">
        <v>0</v>
      </c>
      <c r="R1417" s="562">
        <v>0</v>
      </c>
      <c r="S1417" s="562">
        <v>1</v>
      </c>
      <c r="T1417" s="562">
        <v>1</v>
      </c>
      <c r="U1417" s="562">
        <v>1</v>
      </c>
      <c r="V1417" s="562">
        <v>0</v>
      </c>
      <c r="W1417" s="563">
        <v>500240.94</v>
      </c>
      <c r="X1417" s="563">
        <v>0</v>
      </c>
      <c r="Y1417" s="563">
        <v>0</v>
      </c>
      <c r="Z1417" s="563">
        <v>0</v>
      </c>
      <c r="AA1417" s="563">
        <v>0</v>
      </c>
      <c r="AB1417" s="563">
        <v>0</v>
      </c>
      <c r="AC1417" s="563">
        <v>0</v>
      </c>
      <c r="AD1417" s="563"/>
      <c r="AE1417" s="563">
        <v>500240.94</v>
      </c>
      <c r="AF1417" s="564">
        <v>45751</v>
      </c>
      <c r="AG1417" s="564">
        <v>46116</v>
      </c>
      <c r="AH1417" s="563">
        <v>500240.94</v>
      </c>
      <c r="AI1417" s="565">
        <f t="shared" si="45"/>
        <v>9.5890410958904104E-2</v>
      </c>
      <c r="AJ1417" s="565">
        <v>1</v>
      </c>
      <c r="AK1417" s="566">
        <v>4.9000000000000002E-2</v>
      </c>
      <c r="AL1417" s="567">
        <f t="shared" si="46"/>
        <v>9.5890410958904104E-2</v>
      </c>
      <c r="AM1417" s="567">
        <v>1</v>
      </c>
      <c r="AN1417" s="568">
        <v>4.9000000000000002E-2</v>
      </c>
      <c r="AO1417" s="562" t="s">
        <v>977</v>
      </c>
      <c r="AP1417" s="562" t="s">
        <v>978</v>
      </c>
    </row>
    <row r="1418" spans="1:42" s="562" customFormat="1" ht="12" x14ac:dyDescent="0.25">
      <c r="A1418" s="562" t="s">
        <v>3434</v>
      </c>
      <c r="B1418" s="562" t="s">
        <v>3435</v>
      </c>
      <c r="C1418" s="562">
        <v>1</v>
      </c>
      <c r="D1418" s="562" t="s">
        <v>30</v>
      </c>
      <c r="E1418" s="562" t="s">
        <v>958</v>
      </c>
      <c r="F1418" s="562" t="s">
        <v>959</v>
      </c>
      <c r="G1418" s="562" t="s">
        <v>1727</v>
      </c>
      <c r="H1418" s="562" t="s">
        <v>1660</v>
      </c>
      <c r="I1418" s="562" t="s">
        <v>1661</v>
      </c>
      <c r="J1418" s="562" t="s">
        <v>1662</v>
      </c>
      <c r="K1418" s="562" t="s">
        <v>3085</v>
      </c>
      <c r="L1418" s="562" t="s">
        <v>964</v>
      </c>
      <c r="M1418" s="562" t="s">
        <v>970</v>
      </c>
      <c r="N1418" s="562">
        <v>1</v>
      </c>
      <c r="O1418" s="562">
        <v>1</v>
      </c>
      <c r="P1418" s="562">
        <v>1</v>
      </c>
      <c r="Q1418" s="562">
        <v>0</v>
      </c>
      <c r="R1418" s="562">
        <v>0</v>
      </c>
      <c r="S1418" s="562">
        <v>1</v>
      </c>
      <c r="T1418" s="562">
        <v>1</v>
      </c>
      <c r="U1418" s="562">
        <v>1</v>
      </c>
      <c r="V1418" s="562">
        <v>0</v>
      </c>
      <c r="W1418" s="563">
        <v>500240.94</v>
      </c>
      <c r="X1418" s="563">
        <v>0</v>
      </c>
      <c r="Y1418" s="563">
        <v>0</v>
      </c>
      <c r="Z1418" s="563">
        <v>0</v>
      </c>
      <c r="AA1418" s="563">
        <v>0</v>
      </c>
      <c r="AB1418" s="563">
        <v>0</v>
      </c>
      <c r="AC1418" s="563">
        <v>0</v>
      </c>
      <c r="AD1418" s="563"/>
      <c r="AE1418" s="563">
        <v>500240.94</v>
      </c>
      <c r="AF1418" s="564">
        <v>45751</v>
      </c>
      <c r="AG1418" s="564">
        <v>46847</v>
      </c>
      <c r="AH1418" s="563">
        <v>500240.94</v>
      </c>
      <c r="AI1418" s="565">
        <f t="shared" si="45"/>
        <v>2.0986301369863014</v>
      </c>
      <c r="AJ1418" s="565">
        <v>3.0027397260274</v>
      </c>
      <c r="AK1418" s="566">
        <v>8.7499999999999994E-2</v>
      </c>
      <c r="AL1418" s="567">
        <f t="shared" si="46"/>
        <v>2.0986301369863014</v>
      </c>
      <c r="AM1418" s="567">
        <v>3.0027397260274</v>
      </c>
      <c r="AN1418" s="568">
        <v>8.7499999999999994E-2</v>
      </c>
      <c r="AO1418" s="562" t="s">
        <v>977</v>
      </c>
      <c r="AP1418" s="562" t="s">
        <v>978</v>
      </c>
    </row>
    <row r="1419" spans="1:42" s="562" customFormat="1" ht="12" x14ac:dyDescent="0.25">
      <c r="A1419" s="562" t="s">
        <v>3436</v>
      </c>
      <c r="B1419" s="562" t="s">
        <v>3437</v>
      </c>
      <c r="C1419" s="562">
        <v>1</v>
      </c>
      <c r="D1419" s="562" t="s">
        <v>30</v>
      </c>
      <c r="E1419" s="562" t="s">
        <v>958</v>
      </c>
      <c r="F1419" s="562" t="s">
        <v>959</v>
      </c>
      <c r="G1419" s="562" t="s">
        <v>1727</v>
      </c>
      <c r="H1419" s="562" t="s">
        <v>1660</v>
      </c>
      <c r="I1419" s="562" t="s">
        <v>1661</v>
      </c>
      <c r="J1419" s="562" t="s">
        <v>1662</v>
      </c>
      <c r="K1419" s="562" t="s">
        <v>2550</v>
      </c>
      <c r="L1419" s="562" t="s">
        <v>964</v>
      </c>
      <c r="M1419" s="562" t="s">
        <v>970</v>
      </c>
      <c r="N1419" s="562">
        <v>1</v>
      </c>
      <c r="O1419" s="562">
        <v>1</v>
      </c>
      <c r="P1419" s="562">
        <v>1</v>
      </c>
      <c r="Q1419" s="562">
        <v>0</v>
      </c>
      <c r="R1419" s="562">
        <v>0</v>
      </c>
      <c r="S1419" s="562">
        <v>1</v>
      </c>
      <c r="T1419" s="562">
        <v>1</v>
      </c>
      <c r="U1419" s="562">
        <v>1</v>
      </c>
      <c r="V1419" s="562">
        <v>0</v>
      </c>
      <c r="W1419" s="563">
        <v>152982.68</v>
      </c>
      <c r="X1419" s="563">
        <v>0</v>
      </c>
      <c r="Y1419" s="563">
        <v>0</v>
      </c>
      <c r="Z1419" s="563">
        <v>0</v>
      </c>
      <c r="AA1419" s="563">
        <v>0</v>
      </c>
      <c r="AB1419" s="563">
        <v>0</v>
      </c>
      <c r="AC1419" s="563">
        <v>0</v>
      </c>
      <c r="AD1419" s="563"/>
      <c r="AE1419" s="563">
        <v>152982.68</v>
      </c>
      <c r="AF1419" s="564">
        <v>45751</v>
      </c>
      <c r="AG1419" s="564">
        <v>47577</v>
      </c>
      <c r="AH1419" s="563">
        <v>152982.68</v>
      </c>
      <c r="AI1419" s="565">
        <f t="shared" si="45"/>
        <v>4.0986301369863014</v>
      </c>
      <c r="AJ1419" s="565">
        <v>5.0027397260274</v>
      </c>
      <c r="AK1419" s="566">
        <v>9.2499999999999999E-2</v>
      </c>
      <c r="AL1419" s="567">
        <f t="shared" si="46"/>
        <v>4.0986301369863014</v>
      </c>
      <c r="AM1419" s="567">
        <v>5.0027397260274</v>
      </c>
      <c r="AN1419" s="568">
        <v>9.2499999999999999E-2</v>
      </c>
      <c r="AO1419" s="562" t="s">
        <v>977</v>
      </c>
      <c r="AP1419" s="562" t="s">
        <v>978</v>
      </c>
    </row>
    <row r="1420" spans="1:42" s="562" customFormat="1" ht="12" x14ac:dyDescent="0.25">
      <c r="A1420" s="562" t="s">
        <v>3438</v>
      </c>
      <c r="B1420" s="562" t="s">
        <v>3439</v>
      </c>
      <c r="C1420" s="562">
        <v>1</v>
      </c>
      <c r="D1420" s="562" t="s">
        <v>30</v>
      </c>
      <c r="E1420" s="562" t="s">
        <v>958</v>
      </c>
      <c r="F1420" s="562" t="s">
        <v>959</v>
      </c>
      <c r="G1420" s="562" t="s">
        <v>1727</v>
      </c>
      <c r="H1420" s="562" t="s">
        <v>1660</v>
      </c>
      <c r="I1420" s="562" t="s">
        <v>1661</v>
      </c>
      <c r="J1420" s="562" t="s">
        <v>1662</v>
      </c>
      <c r="K1420" s="562" t="s">
        <v>2550</v>
      </c>
      <c r="L1420" s="562" t="s">
        <v>964</v>
      </c>
      <c r="M1420" s="562" t="s">
        <v>970</v>
      </c>
      <c r="N1420" s="562">
        <v>1</v>
      </c>
      <c r="O1420" s="562">
        <v>1</v>
      </c>
      <c r="P1420" s="562">
        <v>1</v>
      </c>
      <c r="Q1420" s="562">
        <v>0</v>
      </c>
      <c r="R1420" s="562">
        <v>0</v>
      </c>
      <c r="S1420" s="562">
        <v>1</v>
      </c>
      <c r="T1420" s="562">
        <v>1</v>
      </c>
      <c r="U1420" s="562">
        <v>1</v>
      </c>
      <c r="V1420" s="562">
        <v>0</v>
      </c>
      <c r="W1420" s="563">
        <v>152982.67000000001</v>
      </c>
      <c r="X1420" s="563">
        <v>0</v>
      </c>
      <c r="Y1420" s="563">
        <v>0</v>
      </c>
      <c r="Z1420" s="563">
        <v>0</v>
      </c>
      <c r="AA1420" s="563">
        <v>0</v>
      </c>
      <c r="AB1420" s="563">
        <v>0</v>
      </c>
      <c r="AC1420" s="563">
        <v>0</v>
      </c>
      <c r="AD1420" s="563"/>
      <c r="AE1420" s="563">
        <v>152982.67000000001</v>
      </c>
      <c r="AF1420" s="564">
        <v>45751</v>
      </c>
      <c r="AG1420" s="564">
        <v>46116</v>
      </c>
      <c r="AH1420" s="563">
        <v>152982.67000000001</v>
      </c>
      <c r="AI1420" s="565">
        <f t="shared" si="45"/>
        <v>9.5890410958904104E-2</v>
      </c>
      <c r="AJ1420" s="565">
        <v>1</v>
      </c>
      <c r="AK1420" s="566">
        <v>4.9000000000000002E-2</v>
      </c>
      <c r="AL1420" s="567">
        <f t="shared" si="46"/>
        <v>9.5890410958904104E-2</v>
      </c>
      <c r="AM1420" s="567">
        <v>1</v>
      </c>
      <c r="AN1420" s="568">
        <v>4.9000000000000002E-2</v>
      </c>
      <c r="AO1420" s="562" t="s">
        <v>977</v>
      </c>
      <c r="AP1420" s="562" t="s">
        <v>978</v>
      </c>
    </row>
    <row r="1421" spans="1:42" s="562" customFormat="1" ht="12" x14ac:dyDescent="0.25">
      <c r="A1421" s="562" t="s">
        <v>3440</v>
      </c>
      <c r="B1421" s="562" t="s">
        <v>3441</v>
      </c>
      <c r="C1421" s="562">
        <v>1</v>
      </c>
      <c r="D1421" s="562" t="s">
        <v>30</v>
      </c>
      <c r="E1421" s="562" t="s">
        <v>958</v>
      </c>
      <c r="F1421" s="562" t="s">
        <v>959</v>
      </c>
      <c r="G1421" s="562" t="s">
        <v>1727</v>
      </c>
      <c r="H1421" s="562" t="s">
        <v>1660</v>
      </c>
      <c r="I1421" s="562" t="s">
        <v>1661</v>
      </c>
      <c r="J1421" s="562" t="s">
        <v>1662</v>
      </c>
      <c r="K1421" s="562" t="s">
        <v>2550</v>
      </c>
      <c r="L1421" s="562" t="s">
        <v>964</v>
      </c>
      <c r="M1421" s="562" t="s">
        <v>970</v>
      </c>
      <c r="N1421" s="562">
        <v>1</v>
      </c>
      <c r="O1421" s="562">
        <v>1</v>
      </c>
      <c r="P1421" s="562">
        <v>1</v>
      </c>
      <c r="Q1421" s="562">
        <v>0</v>
      </c>
      <c r="R1421" s="562">
        <v>0</v>
      </c>
      <c r="S1421" s="562">
        <v>1</v>
      </c>
      <c r="T1421" s="562">
        <v>1</v>
      </c>
      <c r="U1421" s="562">
        <v>1</v>
      </c>
      <c r="V1421" s="562">
        <v>0</v>
      </c>
      <c r="W1421" s="563">
        <v>152982.67000000001</v>
      </c>
      <c r="X1421" s="563">
        <v>0</v>
      </c>
      <c r="Y1421" s="563">
        <v>0</v>
      </c>
      <c r="Z1421" s="563">
        <v>0</v>
      </c>
      <c r="AA1421" s="563">
        <v>0</v>
      </c>
      <c r="AB1421" s="563">
        <v>0</v>
      </c>
      <c r="AC1421" s="563">
        <v>0</v>
      </c>
      <c r="AD1421" s="563"/>
      <c r="AE1421" s="563">
        <v>152982.67000000001</v>
      </c>
      <c r="AF1421" s="564">
        <v>45751</v>
      </c>
      <c r="AG1421" s="564">
        <v>46847</v>
      </c>
      <c r="AH1421" s="563">
        <v>152982.67000000001</v>
      </c>
      <c r="AI1421" s="565">
        <f t="shared" si="45"/>
        <v>2.0986301369863014</v>
      </c>
      <c r="AJ1421" s="565">
        <v>3.0027397260274</v>
      </c>
      <c r="AK1421" s="566">
        <v>8.7499999999999994E-2</v>
      </c>
      <c r="AL1421" s="567">
        <f t="shared" si="46"/>
        <v>2.0986301369863014</v>
      </c>
      <c r="AM1421" s="567">
        <v>3.0027397260274</v>
      </c>
      <c r="AN1421" s="568">
        <v>8.7499999999999994E-2</v>
      </c>
      <c r="AO1421" s="562" t="s">
        <v>977</v>
      </c>
      <c r="AP1421" s="562" t="s">
        <v>978</v>
      </c>
    </row>
    <row r="1422" spans="1:42" s="562" customFormat="1" ht="12" x14ac:dyDescent="0.25">
      <c r="A1422" s="562" t="s">
        <v>3442</v>
      </c>
      <c r="B1422" s="562" t="s">
        <v>3443</v>
      </c>
      <c r="C1422" s="562">
        <v>1</v>
      </c>
      <c r="D1422" s="562" t="s">
        <v>30</v>
      </c>
      <c r="E1422" s="562" t="s">
        <v>958</v>
      </c>
      <c r="F1422" s="562" t="s">
        <v>959</v>
      </c>
      <c r="G1422" s="562" t="s">
        <v>1727</v>
      </c>
      <c r="H1422" s="562" t="s">
        <v>1660</v>
      </c>
      <c r="I1422" s="562" t="s">
        <v>1661</v>
      </c>
      <c r="J1422" s="562" t="s">
        <v>1662</v>
      </c>
      <c r="K1422" s="562" t="s">
        <v>56</v>
      </c>
      <c r="L1422" s="562" t="s">
        <v>964</v>
      </c>
      <c r="M1422" s="562" t="s">
        <v>970</v>
      </c>
      <c r="N1422" s="562">
        <v>1</v>
      </c>
      <c r="O1422" s="562">
        <v>1</v>
      </c>
      <c r="P1422" s="562">
        <v>1</v>
      </c>
      <c r="Q1422" s="562">
        <v>0</v>
      </c>
      <c r="R1422" s="562">
        <v>0</v>
      </c>
      <c r="S1422" s="562">
        <v>1</v>
      </c>
      <c r="T1422" s="562">
        <v>1</v>
      </c>
      <c r="U1422" s="562">
        <v>1</v>
      </c>
      <c r="V1422" s="562">
        <v>0</v>
      </c>
      <c r="W1422" s="563">
        <v>1504797.21</v>
      </c>
      <c r="X1422" s="563">
        <v>0</v>
      </c>
      <c r="Y1422" s="563">
        <v>0</v>
      </c>
      <c r="Z1422" s="563">
        <v>0</v>
      </c>
      <c r="AA1422" s="563">
        <v>0</v>
      </c>
      <c r="AB1422" s="563">
        <v>0</v>
      </c>
      <c r="AC1422" s="563">
        <v>0</v>
      </c>
      <c r="AD1422" s="563"/>
      <c r="AE1422" s="563">
        <v>1504797.21</v>
      </c>
      <c r="AF1422" s="564">
        <v>45751</v>
      </c>
      <c r="AG1422" s="564">
        <v>47577</v>
      </c>
      <c r="AH1422" s="563">
        <v>1504797.21</v>
      </c>
      <c r="AI1422" s="565">
        <f t="shared" si="45"/>
        <v>4.0986301369863014</v>
      </c>
      <c r="AJ1422" s="565">
        <v>5.0027397260274</v>
      </c>
      <c r="AK1422" s="566">
        <v>9.2499999999999999E-2</v>
      </c>
      <c r="AL1422" s="567">
        <f t="shared" si="46"/>
        <v>4.0986301369863014</v>
      </c>
      <c r="AM1422" s="567">
        <v>5.0027397260274</v>
      </c>
      <c r="AN1422" s="568">
        <v>9.2499999999999999E-2</v>
      </c>
      <c r="AO1422" s="562" t="s">
        <v>977</v>
      </c>
      <c r="AP1422" s="562" t="s">
        <v>978</v>
      </c>
    </row>
    <row r="1423" spans="1:42" s="562" customFormat="1" ht="12" x14ac:dyDescent="0.25">
      <c r="A1423" s="562" t="s">
        <v>3444</v>
      </c>
      <c r="B1423" s="562" t="s">
        <v>3445</v>
      </c>
      <c r="C1423" s="562">
        <v>1</v>
      </c>
      <c r="D1423" s="562" t="s">
        <v>30</v>
      </c>
      <c r="E1423" s="562" t="s">
        <v>958</v>
      </c>
      <c r="F1423" s="562" t="s">
        <v>959</v>
      </c>
      <c r="G1423" s="562" t="s">
        <v>1727</v>
      </c>
      <c r="H1423" s="562" t="s">
        <v>1660</v>
      </c>
      <c r="I1423" s="562" t="s">
        <v>1661</v>
      </c>
      <c r="J1423" s="562" t="s">
        <v>1662</v>
      </c>
      <c r="K1423" s="562" t="s">
        <v>56</v>
      </c>
      <c r="L1423" s="562" t="s">
        <v>964</v>
      </c>
      <c r="M1423" s="562" t="s">
        <v>970</v>
      </c>
      <c r="N1423" s="562">
        <v>1</v>
      </c>
      <c r="O1423" s="562">
        <v>1</v>
      </c>
      <c r="P1423" s="562">
        <v>1</v>
      </c>
      <c r="Q1423" s="562">
        <v>0</v>
      </c>
      <c r="R1423" s="562">
        <v>0</v>
      </c>
      <c r="S1423" s="562">
        <v>1</v>
      </c>
      <c r="T1423" s="562">
        <v>1</v>
      </c>
      <c r="U1423" s="562">
        <v>1</v>
      </c>
      <c r="V1423" s="562">
        <v>0</v>
      </c>
      <c r="W1423" s="563">
        <v>1504797.21</v>
      </c>
      <c r="X1423" s="563">
        <v>0</v>
      </c>
      <c r="Y1423" s="563">
        <v>0</v>
      </c>
      <c r="Z1423" s="563">
        <v>0</v>
      </c>
      <c r="AA1423" s="563">
        <v>0</v>
      </c>
      <c r="AB1423" s="563">
        <v>0</v>
      </c>
      <c r="AC1423" s="563">
        <v>0</v>
      </c>
      <c r="AD1423" s="563"/>
      <c r="AE1423" s="563">
        <v>1504797.21</v>
      </c>
      <c r="AF1423" s="564">
        <v>45751</v>
      </c>
      <c r="AG1423" s="564">
        <v>46116</v>
      </c>
      <c r="AH1423" s="563">
        <v>1504797.21</v>
      </c>
      <c r="AI1423" s="565">
        <f t="shared" si="45"/>
        <v>9.5890410958904104E-2</v>
      </c>
      <c r="AJ1423" s="565">
        <v>1</v>
      </c>
      <c r="AK1423" s="566">
        <v>4.9000000000000002E-2</v>
      </c>
      <c r="AL1423" s="567">
        <f t="shared" si="46"/>
        <v>9.5890410958904104E-2</v>
      </c>
      <c r="AM1423" s="567">
        <v>1</v>
      </c>
      <c r="AN1423" s="568">
        <v>4.9000000000000002E-2</v>
      </c>
      <c r="AO1423" s="562" t="s">
        <v>977</v>
      </c>
      <c r="AP1423" s="562" t="s">
        <v>978</v>
      </c>
    </row>
    <row r="1424" spans="1:42" s="562" customFormat="1" ht="12" x14ac:dyDescent="0.25">
      <c r="A1424" s="562" t="s">
        <v>3446</v>
      </c>
      <c r="B1424" s="562" t="s">
        <v>3447</v>
      </c>
      <c r="C1424" s="562">
        <v>1</v>
      </c>
      <c r="D1424" s="562" t="s">
        <v>30</v>
      </c>
      <c r="E1424" s="562" t="s">
        <v>958</v>
      </c>
      <c r="F1424" s="562" t="s">
        <v>959</v>
      </c>
      <c r="G1424" s="562" t="s">
        <v>1727</v>
      </c>
      <c r="H1424" s="562" t="s">
        <v>1660</v>
      </c>
      <c r="I1424" s="562" t="s">
        <v>1661</v>
      </c>
      <c r="J1424" s="562" t="s">
        <v>1662</v>
      </c>
      <c r="K1424" s="562" t="s">
        <v>56</v>
      </c>
      <c r="L1424" s="562" t="s">
        <v>964</v>
      </c>
      <c r="M1424" s="562" t="s">
        <v>970</v>
      </c>
      <c r="N1424" s="562">
        <v>1</v>
      </c>
      <c r="O1424" s="562">
        <v>1</v>
      </c>
      <c r="P1424" s="562">
        <v>1</v>
      </c>
      <c r="Q1424" s="562">
        <v>0</v>
      </c>
      <c r="R1424" s="562">
        <v>0</v>
      </c>
      <c r="S1424" s="562">
        <v>1</v>
      </c>
      <c r="T1424" s="562">
        <v>1</v>
      </c>
      <c r="U1424" s="562">
        <v>1</v>
      </c>
      <c r="V1424" s="562">
        <v>0</v>
      </c>
      <c r="W1424" s="563">
        <v>1504797.21</v>
      </c>
      <c r="X1424" s="563">
        <v>0</v>
      </c>
      <c r="Y1424" s="563">
        <v>0</v>
      </c>
      <c r="Z1424" s="563">
        <v>0</v>
      </c>
      <c r="AA1424" s="563">
        <v>0</v>
      </c>
      <c r="AB1424" s="563">
        <v>0</v>
      </c>
      <c r="AC1424" s="563">
        <v>0</v>
      </c>
      <c r="AD1424" s="563"/>
      <c r="AE1424" s="563">
        <v>1504797.21</v>
      </c>
      <c r="AF1424" s="564">
        <v>45751</v>
      </c>
      <c r="AG1424" s="564">
        <v>46847</v>
      </c>
      <c r="AH1424" s="563">
        <v>1504797.21</v>
      </c>
      <c r="AI1424" s="565">
        <f t="shared" si="45"/>
        <v>2.0986301369863014</v>
      </c>
      <c r="AJ1424" s="565">
        <v>3.0027397260274</v>
      </c>
      <c r="AK1424" s="566">
        <v>8.7499999999999994E-2</v>
      </c>
      <c r="AL1424" s="567">
        <f t="shared" si="46"/>
        <v>2.0986301369863014</v>
      </c>
      <c r="AM1424" s="567">
        <v>3.0027397260274</v>
      </c>
      <c r="AN1424" s="568">
        <v>8.7499999999999994E-2</v>
      </c>
      <c r="AO1424" s="562" t="s">
        <v>977</v>
      </c>
      <c r="AP1424" s="562" t="s">
        <v>978</v>
      </c>
    </row>
    <row r="1425" spans="1:42" s="562" customFormat="1" ht="12" x14ac:dyDescent="0.25">
      <c r="A1425" s="562" t="s">
        <v>3448</v>
      </c>
      <c r="B1425" s="562" t="s">
        <v>3449</v>
      </c>
      <c r="C1425" s="562">
        <v>1</v>
      </c>
      <c r="D1425" s="562" t="s">
        <v>30</v>
      </c>
      <c r="E1425" s="562" t="s">
        <v>958</v>
      </c>
      <c r="F1425" s="562" t="s">
        <v>959</v>
      </c>
      <c r="G1425" s="562" t="s">
        <v>1727</v>
      </c>
      <c r="H1425" s="562" t="s">
        <v>1660</v>
      </c>
      <c r="I1425" s="562" t="s">
        <v>1661</v>
      </c>
      <c r="J1425" s="562" t="s">
        <v>1662</v>
      </c>
      <c r="K1425" s="562" t="s">
        <v>3450</v>
      </c>
      <c r="L1425" s="562" t="s">
        <v>964</v>
      </c>
      <c r="M1425" s="562" t="s">
        <v>970</v>
      </c>
      <c r="N1425" s="562">
        <v>1</v>
      </c>
      <c r="O1425" s="562">
        <v>1</v>
      </c>
      <c r="P1425" s="562">
        <v>1</v>
      </c>
      <c r="Q1425" s="562">
        <v>0</v>
      </c>
      <c r="R1425" s="562">
        <v>0</v>
      </c>
      <c r="S1425" s="562">
        <v>1</v>
      </c>
      <c r="T1425" s="562">
        <v>1</v>
      </c>
      <c r="U1425" s="562">
        <v>1</v>
      </c>
      <c r="V1425" s="562">
        <v>0</v>
      </c>
      <c r="W1425" s="563">
        <v>768890.73</v>
      </c>
      <c r="X1425" s="563">
        <v>0</v>
      </c>
      <c r="Y1425" s="563">
        <v>0</v>
      </c>
      <c r="Z1425" s="563">
        <v>0</v>
      </c>
      <c r="AA1425" s="563">
        <v>0</v>
      </c>
      <c r="AB1425" s="563">
        <v>0</v>
      </c>
      <c r="AC1425" s="563">
        <v>0</v>
      </c>
      <c r="AD1425" s="563"/>
      <c r="AE1425" s="563">
        <v>768890.73</v>
      </c>
      <c r="AF1425" s="564">
        <v>45751</v>
      </c>
      <c r="AG1425" s="564">
        <v>47577</v>
      </c>
      <c r="AH1425" s="563">
        <v>768890.73</v>
      </c>
      <c r="AI1425" s="565">
        <f t="shared" si="45"/>
        <v>4.0986301369863014</v>
      </c>
      <c r="AJ1425" s="565">
        <v>5.0027397260274</v>
      </c>
      <c r="AK1425" s="566">
        <v>9.2499999999999999E-2</v>
      </c>
      <c r="AL1425" s="567">
        <f t="shared" si="46"/>
        <v>4.0986301369863014</v>
      </c>
      <c r="AM1425" s="567">
        <v>5.0027397260274</v>
      </c>
      <c r="AN1425" s="568">
        <v>9.2499999999999999E-2</v>
      </c>
      <c r="AO1425" s="562" t="s">
        <v>977</v>
      </c>
      <c r="AP1425" s="562" t="s">
        <v>978</v>
      </c>
    </row>
    <row r="1426" spans="1:42" s="562" customFormat="1" ht="12" x14ac:dyDescent="0.25">
      <c r="A1426" s="562" t="s">
        <v>3451</v>
      </c>
      <c r="B1426" s="562" t="s">
        <v>3452</v>
      </c>
      <c r="C1426" s="562">
        <v>1</v>
      </c>
      <c r="D1426" s="562" t="s">
        <v>30</v>
      </c>
      <c r="E1426" s="562" t="s">
        <v>958</v>
      </c>
      <c r="F1426" s="562" t="s">
        <v>959</v>
      </c>
      <c r="G1426" s="562" t="s">
        <v>1727</v>
      </c>
      <c r="H1426" s="562" t="s">
        <v>1660</v>
      </c>
      <c r="I1426" s="562" t="s">
        <v>1661</v>
      </c>
      <c r="J1426" s="562" t="s">
        <v>1662</v>
      </c>
      <c r="K1426" s="562" t="s">
        <v>3450</v>
      </c>
      <c r="L1426" s="562" t="s">
        <v>964</v>
      </c>
      <c r="M1426" s="562" t="s">
        <v>970</v>
      </c>
      <c r="N1426" s="562">
        <v>1</v>
      </c>
      <c r="O1426" s="562">
        <v>1</v>
      </c>
      <c r="P1426" s="562">
        <v>1</v>
      </c>
      <c r="Q1426" s="562">
        <v>0</v>
      </c>
      <c r="R1426" s="562">
        <v>0</v>
      </c>
      <c r="S1426" s="562">
        <v>1</v>
      </c>
      <c r="T1426" s="562">
        <v>1</v>
      </c>
      <c r="U1426" s="562">
        <v>1</v>
      </c>
      <c r="V1426" s="562">
        <v>0</v>
      </c>
      <c r="W1426" s="563">
        <v>768890.73</v>
      </c>
      <c r="X1426" s="563">
        <v>0</v>
      </c>
      <c r="Y1426" s="563">
        <v>0</v>
      </c>
      <c r="Z1426" s="563">
        <v>0</v>
      </c>
      <c r="AA1426" s="563">
        <v>0</v>
      </c>
      <c r="AB1426" s="563">
        <v>0</v>
      </c>
      <c r="AC1426" s="563">
        <v>0</v>
      </c>
      <c r="AD1426" s="563"/>
      <c r="AE1426" s="563">
        <v>768890.73</v>
      </c>
      <c r="AF1426" s="564">
        <v>45751</v>
      </c>
      <c r="AG1426" s="564">
        <v>46116</v>
      </c>
      <c r="AH1426" s="563">
        <v>768890.73</v>
      </c>
      <c r="AI1426" s="565">
        <f t="shared" si="45"/>
        <v>9.5890410958904104E-2</v>
      </c>
      <c r="AJ1426" s="565">
        <v>1</v>
      </c>
      <c r="AK1426" s="566">
        <v>4.9000000000000002E-2</v>
      </c>
      <c r="AL1426" s="567">
        <f t="shared" si="46"/>
        <v>9.5890410958904104E-2</v>
      </c>
      <c r="AM1426" s="567">
        <v>1</v>
      </c>
      <c r="AN1426" s="568">
        <v>4.9000000000000002E-2</v>
      </c>
      <c r="AO1426" s="562" t="s">
        <v>977</v>
      </c>
      <c r="AP1426" s="562" t="s">
        <v>978</v>
      </c>
    </row>
    <row r="1427" spans="1:42" s="562" customFormat="1" ht="12" x14ac:dyDescent="0.25">
      <c r="A1427" s="562" t="s">
        <v>3453</v>
      </c>
      <c r="B1427" s="562" t="s">
        <v>3454</v>
      </c>
      <c r="C1427" s="562">
        <v>1</v>
      </c>
      <c r="D1427" s="562" t="s">
        <v>30</v>
      </c>
      <c r="E1427" s="562" t="s">
        <v>958</v>
      </c>
      <c r="F1427" s="562" t="s">
        <v>959</v>
      </c>
      <c r="G1427" s="562" t="s">
        <v>1727</v>
      </c>
      <c r="H1427" s="562" t="s">
        <v>1660</v>
      </c>
      <c r="I1427" s="562" t="s">
        <v>1661</v>
      </c>
      <c r="J1427" s="562" t="s">
        <v>1662</v>
      </c>
      <c r="K1427" s="562" t="s">
        <v>3450</v>
      </c>
      <c r="L1427" s="562" t="s">
        <v>964</v>
      </c>
      <c r="M1427" s="562" t="s">
        <v>970</v>
      </c>
      <c r="N1427" s="562">
        <v>1</v>
      </c>
      <c r="O1427" s="562">
        <v>1</v>
      </c>
      <c r="P1427" s="562">
        <v>1</v>
      </c>
      <c r="Q1427" s="562">
        <v>0</v>
      </c>
      <c r="R1427" s="562">
        <v>0</v>
      </c>
      <c r="S1427" s="562">
        <v>1</v>
      </c>
      <c r="T1427" s="562">
        <v>1</v>
      </c>
      <c r="U1427" s="562">
        <v>1</v>
      </c>
      <c r="V1427" s="562">
        <v>0</v>
      </c>
      <c r="W1427" s="563">
        <v>768890.73</v>
      </c>
      <c r="X1427" s="563">
        <v>0</v>
      </c>
      <c r="Y1427" s="563">
        <v>0</v>
      </c>
      <c r="Z1427" s="563">
        <v>0</v>
      </c>
      <c r="AA1427" s="563">
        <v>0</v>
      </c>
      <c r="AB1427" s="563">
        <v>0</v>
      </c>
      <c r="AC1427" s="563">
        <v>0</v>
      </c>
      <c r="AD1427" s="563"/>
      <c r="AE1427" s="563">
        <v>768890.73</v>
      </c>
      <c r="AF1427" s="564">
        <v>45751</v>
      </c>
      <c r="AG1427" s="564">
        <v>46847</v>
      </c>
      <c r="AH1427" s="563">
        <v>768890.73</v>
      </c>
      <c r="AI1427" s="565">
        <f t="shared" si="45"/>
        <v>2.0986301369863014</v>
      </c>
      <c r="AJ1427" s="565">
        <v>3.0027397260274</v>
      </c>
      <c r="AK1427" s="566">
        <v>8.7499999999999994E-2</v>
      </c>
      <c r="AL1427" s="567">
        <f t="shared" si="46"/>
        <v>2.0986301369863014</v>
      </c>
      <c r="AM1427" s="567">
        <v>3.0027397260274</v>
      </c>
      <c r="AN1427" s="568">
        <v>8.7499999999999994E-2</v>
      </c>
      <c r="AO1427" s="562" t="s">
        <v>977</v>
      </c>
      <c r="AP1427" s="562" t="s">
        <v>978</v>
      </c>
    </row>
    <row r="1428" spans="1:42" s="562" customFormat="1" ht="12" x14ac:dyDescent="0.25">
      <c r="A1428" s="562" t="s">
        <v>3455</v>
      </c>
      <c r="B1428" s="562" t="s">
        <v>3456</v>
      </c>
      <c r="C1428" s="562">
        <v>1</v>
      </c>
      <c r="D1428" s="562" t="s">
        <v>30</v>
      </c>
      <c r="E1428" s="562" t="s">
        <v>958</v>
      </c>
      <c r="F1428" s="562" t="s">
        <v>959</v>
      </c>
      <c r="G1428" s="562" t="s">
        <v>1727</v>
      </c>
      <c r="H1428" s="562" t="s">
        <v>1660</v>
      </c>
      <c r="I1428" s="562" t="s">
        <v>1661</v>
      </c>
      <c r="J1428" s="562" t="s">
        <v>1662</v>
      </c>
      <c r="K1428" s="562" t="s">
        <v>3457</v>
      </c>
      <c r="L1428" s="562" t="s">
        <v>964</v>
      </c>
      <c r="M1428" s="562" t="s">
        <v>970</v>
      </c>
      <c r="N1428" s="562">
        <v>1</v>
      </c>
      <c r="O1428" s="562">
        <v>1</v>
      </c>
      <c r="P1428" s="562">
        <v>1</v>
      </c>
      <c r="Q1428" s="562">
        <v>0</v>
      </c>
      <c r="R1428" s="562">
        <v>0</v>
      </c>
      <c r="S1428" s="562">
        <v>1</v>
      </c>
      <c r="T1428" s="562">
        <v>1</v>
      </c>
      <c r="U1428" s="562">
        <v>1</v>
      </c>
      <c r="V1428" s="562">
        <v>0</v>
      </c>
      <c r="W1428" s="563">
        <v>380572.36</v>
      </c>
      <c r="X1428" s="563">
        <v>0</v>
      </c>
      <c r="Y1428" s="563">
        <v>0</v>
      </c>
      <c r="Z1428" s="563">
        <v>0</v>
      </c>
      <c r="AA1428" s="563">
        <v>0</v>
      </c>
      <c r="AB1428" s="563">
        <v>0</v>
      </c>
      <c r="AC1428" s="563">
        <v>0</v>
      </c>
      <c r="AD1428" s="563"/>
      <c r="AE1428" s="563">
        <v>380572.36</v>
      </c>
      <c r="AF1428" s="564">
        <v>45751</v>
      </c>
      <c r="AG1428" s="564">
        <v>47577</v>
      </c>
      <c r="AH1428" s="563">
        <v>380572.36</v>
      </c>
      <c r="AI1428" s="565">
        <f t="shared" si="45"/>
        <v>4.0986301369863014</v>
      </c>
      <c r="AJ1428" s="565">
        <v>5.0027397260274</v>
      </c>
      <c r="AK1428" s="566">
        <v>9.2499999999999999E-2</v>
      </c>
      <c r="AL1428" s="567">
        <f t="shared" si="46"/>
        <v>4.0986301369863014</v>
      </c>
      <c r="AM1428" s="567">
        <v>5.0027397260274</v>
      </c>
      <c r="AN1428" s="568">
        <v>9.2499999999999999E-2</v>
      </c>
      <c r="AO1428" s="562" t="s">
        <v>977</v>
      </c>
      <c r="AP1428" s="562" t="s">
        <v>978</v>
      </c>
    </row>
    <row r="1429" spans="1:42" s="562" customFormat="1" ht="12" x14ac:dyDescent="0.25">
      <c r="A1429" s="562" t="s">
        <v>3458</v>
      </c>
      <c r="B1429" s="562" t="s">
        <v>3459</v>
      </c>
      <c r="C1429" s="562">
        <v>1</v>
      </c>
      <c r="D1429" s="562" t="s">
        <v>30</v>
      </c>
      <c r="E1429" s="562" t="s">
        <v>958</v>
      </c>
      <c r="F1429" s="562" t="s">
        <v>959</v>
      </c>
      <c r="G1429" s="562" t="s">
        <v>1727</v>
      </c>
      <c r="H1429" s="562" t="s">
        <v>1660</v>
      </c>
      <c r="I1429" s="562" t="s">
        <v>1661</v>
      </c>
      <c r="J1429" s="562" t="s">
        <v>1662</v>
      </c>
      <c r="K1429" s="562" t="s">
        <v>3457</v>
      </c>
      <c r="L1429" s="562" t="s">
        <v>964</v>
      </c>
      <c r="M1429" s="562" t="s">
        <v>970</v>
      </c>
      <c r="N1429" s="562">
        <v>1</v>
      </c>
      <c r="O1429" s="562">
        <v>1</v>
      </c>
      <c r="P1429" s="562">
        <v>1</v>
      </c>
      <c r="Q1429" s="562">
        <v>0</v>
      </c>
      <c r="R1429" s="562">
        <v>0</v>
      </c>
      <c r="S1429" s="562">
        <v>1</v>
      </c>
      <c r="T1429" s="562">
        <v>1</v>
      </c>
      <c r="U1429" s="562">
        <v>1</v>
      </c>
      <c r="V1429" s="562">
        <v>0</v>
      </c>
      <c r="W1429" s="563">
        <v>380572.36</v>
      </c>
      <c r="X1429" s="563">
        <v>0</v>
      </c>
      <c r="Y1429" s="563">
        <v>0</v>
      </c>
      <c r="Z1429" s="563">
        <v>0</v>
      </c>
      <c r="AA1429" s="563">
        <v>0</v>
      </c>
      <c r="AB1429" s="563">
        <v>0</v>
      </c>
      <c r="AC1429" s="563">
        <v>0</v>
      </c>
      <c r="AD1429" s="563"/>
      <c r="AE1429" s="563">
        <v>380572.36</v>
      </c>
      <c r="AF1429" s="564">
        <v>45751</v>
      </c>
      <c r="AG1429" s="564">
        <v>46116</v>
      </c>
      <c r="AH1429" s="563">
        <v>380572.36</v>
      </c>
      <c r="AI1429" s="565">
        <f t="shared" si="45"/>
        <v>9.5890410958904104E-2</v>
      </c>
      <c r="AJ1429" s="565">
        <v>1</v>
      </c>
      <c r="AK1429" s="566">
        <v>4.9000000000000002E-2</v>
      </c>
      <c r="AL1429" s="567">
        <f t="shared" si="46"/>
        <v>9.5890410958904104E-2</v>
      </c>
      <c r="AM1429" s="567">
        <v>1</v>
      </c>
      <c r="AN1429" s="568">
        <v>4.9000000000000002E-2</v>
      </c>
      <c r="AO1429" s="562" t="s">
        <v>977</v>
      </c>
      <c r="AP1429" s="562" t="s">
        <v>978</v>
      </c>
    </row>
    <row r="1430" spans="1:42" s="562" customFormat="1" ht="12" x14ac:dyDescent="0.25">
      <c r="A1430" s="562" t="s">
        <v>3460</v>
      </c>
      <c r="B1430" s="562" t="s">
        <v>3461</v>
      </c>
      <c r="C1430" s="562">
        <v>1</v>
      </c>
      <c r="D1430" s="562" t="s">
        <v>30</v>
      </c>
      <c r="E1430" s="562" t="s">
        <v>958</v>
      </c>
      <c r="F1430" s="562" t="s">
        <v>959</v>
      </c>
      <c r="G1430" s="562" t="s">
        <v>1727</v>
      </c>
      <c r="H1430" s="562" t="s">
        <v>1660</v>
      </c>
      <c r="I1430" s="562" t="s">
        <v>1661</v>
      </c>
      <c r="J1430" s="562" t="s">
        <v>1662</v>
      </c>
      <c r="K1430" s="562" t="s">
        <v>3457</v>
      </c>
      <c r="L1430" s="562" t="s">
        <v>964</v>
      </c>
      <c r="M1430" s="562" t="s">
        <v>970</v>
      </c>
      <c r="N1430" s="562">
        <v>1</v>
      </c>
      <c r="O1430" s="562">
        <v>1</v>
      </c>
      <c r="P1430" s="562">
        <v>1</v>
      </c>
      <c r="Q1430" s="562">
        <v>0</v>
      </c>
      <c r="R1430" s="562">
        <v>0</v>
      </c>
      <c r="S1430" s="562">
        <v>1</v>
      </c>
      <c r="T1430" s="562">
        <v>1</v>
      </c>
      <c r="U1430" s="562">
        <v>1</v>
      </c>
      <c r="V1430" s="562">
        <v>0</v>
      </c>
      <c r="W1430" s="563">
        <v>380572.36</v>
      </c>
      <c r="X1430" s="563">
        <v>0</v>
      </c>
      <c r="Y1430" s="563">
        <v>0</v>
      </c>
      <c r="Z1430" s="563">
        <v>0</v>
      </c>
      <c r="AA1430" s="563">
        <v>0</v>
      </c>
      <c r="AB1430" s="563">
        <v>0</v>
      </c>
      <c r="AC1430" s="563">
        <v>0</v>
      </c>
      <c r="AD1430" s="563"/>
      <c r="AE1430" s="563">
        <v>380572.36</v>
      </c>
      <c r="AF1430" s="564">
        <v>45751</v>
      </c>
      <c r="AG1430" s="564">
        <v>46847</v>
      </c>
      <c r="AH1430" s="563">
        <v>380572.36</v>
      </c>
      <c r="AI1430" s="565">
        <f t="shared" si="45"/>
        <v>2.0986301369863014</v>
      </c>
      <c r="AJ1430" s="565">
        <v>3.0027397260274</v>
      </c>
      <c r="AK1430" s="566">
        <v>8.7499999999999994E-2</v>
      </c>
      <c r="AL1430" s="567">
        <f t="shared" si="46"/>
        <v>2.0986301369863014</v>
      </c>
      <c r="AM1430" s="567">
        <v>3.0027397260274</v>
      </c>
      <c r="AN1430" s="568">
        <v>8.7499999999999994E-2</v>
      </c>
      <c r="AO1430" s="562" t="s">
        <v>977</v>
      </c>
      <c r="AP1430" s="562" t="s">
        <v>978</v>
      </c>
    </row>
    <row r="1431" spans="1:42" s="562" customFormat="1" ht="12" x14ac:dyDescent="0.25">
      <c r="A1431" s="562" t="s">
        <v>3462</v>
      </c>
      <c r="B1431" s="562" t="s">
        <v>3463</v>
      </c>
      <c r="C1431" s="562">
        <v>1</v>
      </c>
      <c r="D1431" s="562" t="s">
        <v>30</v>
      </c>
      <c r="E1431" s="562" t="s">
        <v>958</v>
      </c>
      <c r="F1431" s="562" t="s">
        <v>959</v>
      </c>
      <c r="G1431" s="562" t="s">
        <v>1727</v>
      </c>
      <c r="H1431" s="562" t="s">
        <v>1660</v>
      </c>
      <c r="I1431" s="562" t="s">
        <v>1661</v>
      </c>
      <c r="J1431" s="562" t="s">
        <v>1662</v>
      </c>
      <c r="K1431" s="562" t="s">
        <v>3464</v>
      </c>
      <c r="L1431" s="562" t="s">
        <v>964</v>
      </c>
      <c r="M1431" s="562" t="s">
        <v>970</v>
      </c>
      <c r="N1431" s="562">
        <v>1</v>
      </c>
      <c r="O1431" s="562">
        <v>1</v>
      </c>
      <c r="P1431" s="562">
        <v>1</v>
      </c>
      <c r="Q1431" s="562">
        <v>0</v>
      </c>
      <c r="R1431" s="562">
        <v>0</v>
      </c>
      <c r="S1431" s="562">
        <v>1</v>
      </c>
      <c r="T1431" s="562">
        <v>1</v>
      </c>
      <c r="U1431" s="562">
        <v>1</v>
      </c>
      <c r="V1431" s="562">
        <v>0</v>
      </c>
      <c r="W1431" s="563">
        <v>5036646.49</v>
      </c>
      <c r="X1431" s="563">
        <v>0</v>
      </c>
      <c r="Y1431" s="563">
        <v>0</v>
      </c>
      <c r="Z1431" s="563">
        <v>0</v>
      </c>
      <c r="AA1431" s="563">
        <v>0</v>
      </c>
      <c r="AB1431" s="563">
        <v>0</v>
      </c>
      <c r="AC1431" s="563">
        <v>0</v>
      </c>
      <c r="AD1431" s="563"/>
      <c r="AE1431" s="563">
        <v>5036646.49</v>
      </c>
      <c r="AF1431" s="564">
        <v>45751</v>
      </c>
      <c r="AG1431" s="564">
        <v>47577</v>
      </c>
      <c r="AH1431" s="563">
        <v>5036646.49</v>
      </c>
      <c r="AI1431" s="565">
        <f t="shared" si="45"/>
        <v>4.0986301369863014</v>
      </c>
      <c r="AJ1431" s="565">
        <v>5.0027397260274</v>
      </c>
      <c r="AK1431" s="566">
        <v>9.2499999999999999E-2</v>
      </c>
      <c r="AL1431" s="567">
        <f t="shared" si="46"/>
        <v>4.0986301369863014</v>
      </c>
      <c r="AM1431" s="567">
        <v>5.0027397260274</v>
      </c>
      <c r="AN1431" s="568">
        <v>9.2499999999999999E-2</v>
      </c>
      <c r="AO1431" s="562" t="s">
        <v>977</v>
      </c>
      <c r="AP1431" s="562" t="s">
        <v>978</v>
      </c>
    </row>
    <row r="1432" spans="1:42" s="562" customFormat="1" ht="12" x14ac:dyDescent="0.25">
      <c r="A1432" s="562" t="s">
        <v>3465</v>
      </c>
      <c r="B1432" s="562" t="s">
        <v>3466</v>
      </c>
      <c r="C1432" s="562">
        <v>1</v>
      </c>
      <c r="D1432" s="562" t="s">
        <v>30</v>
      </c>
      <c r="E1432" s="562" t="s">
        <v>958</v>
      </c>
      <c r="F1432" s="562" t="s">
        <v>959</v>
      </c>
      <c r="G1432" s="562" t="s">
        <v>1727</v>
      </c>
      <c r="H1432" s="562" t="s">
        <v>1660</v>
      </c>
      <c r="I1432" s="562" t="s">
        <v>1661</v>
      </c>
      <c r="J1432" s="562" t="s">
        <v>1662</v>
      </c>
      <c r="K1432" s="562" t="s">
        <v>3464</v>
      </c>
      <c r="L1432" s="562" t="s">
        <v>964</v>
      </c>
      <c r="M1432" s="562" t="s">
        <v>970</v>
      </c>
      <c r="N1432" s="562">
        <v>1</v>
      </c>
      <c r="O1432" s="562">
        <v>1</v>
      </c>
      <c r="P1432" s="562">
        <v>1</v>
      </c>
      <c r="Q1432" s="562">
        <v>0</v>
      </c>
      <c r="R1432" s="562">
        <v>0</v>
      </c>
      <c r="S1432" s="562">
        <v>1</v>
      </c>
      <c r="T1432" s="562">
        <v>1</v>
      </c>
      <c r="U1432" s="562">
        <v>1</v>
      </c>
      <c r="V1432" s="562">
        <v>0</v>
      </c>
      <c r="W1432" s="563">
        <v>5036646.5</v>
      </c>
      <c r="X1432" s="563">
        <v>0</v>
      </c>
      <c r="Y1432" s="563">
        <v>0</v>
      </c>
      <c r="Z1432" s="563">
        <v>0</v>
      </c>
      <c r="AA1432" s="563">
        <v>0</v>
      </c>
      <c r="AB1432" s="563">
        <v>0</v>
      </c>
      <c r="AC1432" s="563">
        <v>0</v>
      </c>
      <c r="AD1432" s="563"/>
      <c r="AE1432" s="563">
        <v>5036646.5</v>
      </c>
      <c r="AF1432" s="564">
        <v>45751</v>
      </c>
      <c r="AG1432" s="564">
        <v>46116</v>
      </c>
      <c r="AH1432" s="563">
        <v>5036646.5</v>
      </c>
      <c r="AI1432" s="565">
        <f t="shared" si="45"/>
        <v>9.5890410958904104E-2</v>
      </c>
      <c r="AJ1432" s="565">
        <v>1</v>
      </c>
      <c r="AK1432" s="566">
        <v>4.9000000000000002E-2</v>
      </c>
      <c r="AL1432" s="567">
        <f t="shared" si="46"/>
        <v>9.5890410958904104E-2</v>
      </c>
      <c r="AM1432" s="567">
        <v>1</v>
      </c>
      <c r="AN1432" s="568">
        <v>4.9000000000000002E-2</v>
      </c>
      <c r="AO1432" s="562" t="s">
        <v>977</v>
      </c>
      <c r="AP1432" s="562" t="s">
        <v>978</v>
      </c>
    </row>
    <row r="1433" spans="1:42" s="562" customFormat="1" ht="12" x14ac:dyDescent="0.25">
      <c r="A1433" s="562" t="s">
        <v>3467</v>
      </c>
      <c r="B1433" s="562" t="s">
        <v>3468</v>
      </c>
      <c r="C1433" s="562">
        <v>1</v>
      </c>
      <c r="D1433" s="562" t="s">
        <v>30</v>
      </c>
      <c r="E1433" s="562" t="s">
        <v>958</v>
      </c>
      <c r="F1433" s="562" t="s">
        <v>959</v>
      </c>
      <c r="G1433" s="562" t="s">
        <v>1727</v>
      </c>
      <c r="H1433" s="562" t="s">
        <v>1660</v>
      </c>
      <c r="I1433" s="562" t="s">
        <v>1661</v>
      </c>
      <c r="J1433" s="562" t="s">
        <v>1662</v>
      </c>
      <c r="K1433" s="562" t="s">
        <v>1740</v>
      </c>
      <c r="L1433" s="562" t="s">
        <v>964</v>
      </c>
      <c r="M1433" s="562" t="s">
        <v>970</v>
      </c>
      <c r="N1433" s="562">
        <v>1</v>
      </c>
      <c r="O1433" s="562">
        <v>1</v>
      </c>
      <c r="P1433" s="562">
        <v>1</v>
      </c>
      <c r="Q1433" s="562">
        <v>0</v>
      </c>
      <c r="R1433" s="562">
        <v>0</v>
      </c>
      <c r="S1433" s="562">
        <v>1</v>
      </c>
      <c r="T1433" s="562">
        <v>1</v>
      </c>
      <c r="U1433" s="562">
        <v>1</v>
      </c>
      <c r="V1433" s="562">
        <v>0</v>
      </c>
      <c r="W1433" s="563">
        <v>5036646.5</v>
      </c>
      <c r="X1433" s="563">
        <v>0</v>
      </c>
      <c r="Y1433" s="563">
        <v>0</v>
      </c>
      <c r="Z1433" s="563">
        <v>0</v>
      </c>
      <c r="AA1433" s="563">
        <v>0</v>
      </c>
      <c r="AB1433" s="563">
        <v>0</v>
      </c>
      <c r="AC1433" s="563">
        <v>0</v>
      </c>
      <c r="AD1433" s="563"/>
      <c r="AE1433" s="563">
        <v>5036646.5</v>
      </c>
      <c r="AF1433" s="564">
        <v>45751</v>
      </c>
      <c r="AG1433" s="564">
        <v>46847</v>
      </c>
      <c r="AH1433" s="563">
        <v>5036646.5</v>
      </c>
      <c r="AI1433" s="565">
        <f t="shared" si="45"/>
        <v>2.0986301369863014</v>
      </c>
      <c r="AJ1433" s="565">
        <v>3.0027397260274</v>
      </c>
      <c r="AK1433" s="566">
        <v>8.7499999999999994E-2</v>
      </c>
      <c r="AL1433" s="567">
        <f t="shared" si="46"/>
        <v>2.0986301369863014</v>
      </c>
      <c r="AM1433" s="567">
        <v>3.0027397260274</v>
      </c>
      <c r="AN1433" s="568">
        <v>8.7499999999999994E-2</v>
      </c>
      <c r="AO1433" s="562" t="s">
        <v>977</v>
      </c>
      <c r="AP1433" s="562" t="s">
        <v>978</v>
      </c>
    </row>
    <row r="1434" spans="1:42" s="562" customFormat="1" ht="12" x14ac:dyDescent="0.25">
      <c r="A1434" s="562" t="s">
        <v>3469</v>
      </c>
      <c r="B1434" s="562" t="s">
        <v>3470</v>
      </c>
      <c r="C1434" s="562">
        <v>1</v>
      </c>
      <c r="D1434" s="562" t="s">
        <v>30</v>
      </c>
      <c r="E1434" s="562" t="s">
        <v>958</v>
      </c>
      <c r="F1434" s="562" t="s">
        <v>959</v>
      </c>
      <c r="G1434" s="562" t="s">
        <v>1727</v>
      </c>
      <c r="H1434" s="562" t="s">
        <v>1660</v>
      </c>
      <c r="I1434" s="562" t="s">
        <v>1661</v>
      </c>
      <c r="J1434" s="562" t="s">
        <v>1662</v>
      </c>
      <c r="K1434" s="562" t="s">
        <v>825</v>
      </c>
      <c r="L1434" s="562" t="s">
        <v>964</v>
      </c>
      <c r="M1434" s="562" t="s">
        <v>970</v>
      </c>
      <c r="N1434" s="562">
        <v>1</v>
      </c>
      <c r="O1434" s="562">
        <v>1</v>
      </c>
      <c r="P1434" s="562">
        <v>1</v>
      </c>
      <c r="Q1434" s="562">
        <v>0</v>
      </c>
      <c r="R1434" s="562">
        <v>0</v>
      </c>
      <c r="S1434" s="562">
        <v>1</v>
      </c>
      <c r="T1434" s="562">
        <v>1</v>
      </c>
      <c r="U1434" s="562">
        <v>1</v>
      </c>
      <c r="V1434" s="562">
        <v>0</v>
      </c>
      <c r="W1434" s="563">
        <v>475191.3</v>
      </c>
      <c r="X1434" s="563">
        <v>0</v>
      </c>
      <c r="Y1434" s="563">
        <v>0</v>
      </c>
      <c r="Z1434" s="563">
        <v>0</v>
      </c>
      <c r="AA1434" s="563">
        <v>0</v>
      </c>
      <c r="AB1434" s="563">
        <v>0</v>
      </c>
      <c r="AC1434" s="563">
        <v>0</v>
      </c>
      <c r="AD1434" s="563"/>
      <c r="AE1434" s="563">
        <v>475191.3</v>
      </c>
      <c r="AF1434" s="564">
        <v>45751</v>
      </c>
      <c r="AG1434" s="564">
        <v>47577</v>
      </c>
      <c r="AH1434" s="563">
        <v>475191.3</v>
      </c>
      <c r="AI1434" s="565">
        <f t="shared" si="45"/>
        <v>4.0986301369863014</v>
      </c>
      <c r="AJ1434" s="565">
        <v>5.0027397260274</v>
      </c>
      <c r="AK1434" s="566">
        <v>9.2499999999999999E-2</v>
      </c>
      <c r="AL1434" s="567">
        <f t="shared" si="46"/>
        <v>4.0986301369863014</v>
      </c>
      <c r="AM1434" s="567">
        <v>5.0027397260274</v>
      </c>
      <c r="AN1434" s="568">
        <v>9.2499999999999999E-2</v>
      </c>
      <c r="AO1434" s="562" t="s">
        <v>977</v>
      </c>
      <c r="AP1434" s="562" t="s">
        <v>978</v>
      </c>
    </row>
    <row r="1435" spans="1:42" s="562" customFormat="1" ht="12" x14ac:dyDescent="0.25">
      <c r="A1435" s="562" t="s">
        <v>3471</v>
      </c>
      <c r="B1435" s="562" t="s">
        <v>3472</v>
      </c>
      <c r="C1435" s="562">
        <v>1</v>
      </c>
      <c r="D1435" s="562" t="s">
        <v>30</v>
      </c>
      <c r="E1435" s="562" t="s">
        <v>958</v>
      </c>
      <c r="F1435" s="562" t="s">
        <v>959</v>
      </c>
      <c r="G1435" s="562" t="s">
        <v>1727</v>
      </c>
      <c r="H1435" s="562" t="s">
        <v>1660</v>
      </c>
      <c r="I1435" s="562" t="s">
        <v>1661</v>
      </c>
      <c r="J1435" s="562" t="s">
        <v>1662</v>
      </c>
      <c r="K1435" s="562" t="s">
        <v>825</v>
      </c>
      <c r="L1435" s="562" t="s">
        <v>964</v>
      </c>
      <c r="M1435" s="562" t="s">
        <v>970</v>
      </c>
      <c r="N1435" s="562">
        <v>1</v>
      </c>
      <c r="O1435" s="562">
        <v>1</v>
      </c>
      <c r="P1435" s="562">
        <v>1</v>
      </c>
      <c r="Q1435" s="562">
        <v>0</v>
      </c>
      <c r="R1435" s="562">
        <v>0</v>
      </c>
      <c r="S1435" s="562">
        <v>1</v>
      </c>
      <c r="T1435" s="562">
        <v>1</v>
      </c>
      <c r="U1435" s="562">
        <v>1</v>
      </c>
      <c r="V1435" s="562">
        <v>0</v>
      </c>
      <c r="W1435" s="563">
        <v>475191.31</v>
      </c>
      <c r="X1435" s="563">
        <v>0</v>
      </c>
      <c r="Y1435" s="563">
        <v>0</v>
      </c>
      <c r="Z1435" s="563">
        <v>0</v>
      </c>
      <c r="AA1435" s="563">
        <v>0</v>
      </c>
      <c r="AB1435" s="563">
        <v>0</v>
      </c>
      <c r="AC1435" s="563">
        <v>0</v>
      </c>
      <c r="AD1435" s="563"/>
      <c r="AE1435" s="563">
        <v>475191.31</v>
      </c>
      <c r="AF1435" s="564">
        <v>45751</v>
      </c>
      <c r="AG1435" s="564">
        <v>46116</v>
      </c>
      <c r="AH1435" s="563">
        <v>475191.31</v>
      </c>
      <c r="AI1435" s="565">
        <f t="shared" si="45"/>
        <v>9.5890410958904104E-2</v>
      </c>
      <c r="AJ1435" s="565">
        <v>1</v>
      </c>
      <c r="AK1435" s="566">
        <v>4.9000000000000002E-2</v>
      </c>
      <c r="AL1435" s="567">
        <f t="shared" si="46"/>
        <v>9.5890410958904104E-2</v>
      </c>
      <c r="AM1435" s="567">
        <v>1</v>
      </c>
      <c r="AN1435" s="568">
        <v>4.9000000000000002E-2</v>
      </c>
      <c r="AO1435" s="562" t="s">
        <v>977</v>
      </c>
      <c r="AP1435" s="562" t="s">
        <v>978</v>
      </c>
    </row>
    <row r="1436" spans="1:42" s="562" customFormat="1" ht="12" x14ac:dyDescent="0.25">
      <c r="A1436" s="562" t="s">
        <v>3473</v>
      </c>
      <c r="B1436" s="562" t="s">
        <v>3474</v>
      </c>
      <c r="C1436" s="562">
        <v>1</v>
      </c>
      <c r="D1436" s="562" t="s">
        <v>30</v>
      </c>
      <c r="E1436" s="562" t="s">
        <v>958</v>
      </c>
      <c r="F1436" s="562" t="s">
        <v>959</v>
      </c>
      <c r="G1436" s="562" t="s">
        <v>1727</v>
      </c>
      <c r="H1436" s="562" t="s">
        <v>1660</v>
      </c>
      <c r="I1436" s="562" t="s">
        <v>1661</v>
      </c>
      <c r="J1436" s="562" t="s">
        <v>1662</v>
      </c>
      <c r="K1436" s="562" t="s">
        <v>825</v>
      </c>
      <c r="L1436" s="562" t="s">
        <v>964</v>
      </c>
      <c r="M1436" s="562" t="s">
        <v>970</v>
      </c>
      <c r="N1436" s="562">
        <v>1</v>
      </c>
      <c r="O1436" s="562">
        <v>1</v>
      </c>
      <c r="P1436" s="562">
        <v>1</v>
      </c>
      <c r="Q1436" s="562">
        <v>0</v>
      </c>
      <c r="R1436" s="562">
        <v>0</v>
      </c>
      <c r="S1436" s="562">
        <v>1</v>
      </c>
      <c r="T1436" s="562">
        <v>1</v>
      </c>
      <c r="U1436" s="562">
        <v>1</v>
      </c>
      <c r="V1436" s="562">
        <v>0</v>
      </c>
      <c r="W1436" s="563">
        <v>475191.31</v>
      </c>
      <c r="X1436" s="563">
        <v>0</v>
      </c>
      <c r="Y1436" s="563">
        <v>0</v>
      </c>
      <c r="Z1436" s="563">
        <v>0</v>
      </c>
      <c r="AA1436" s="563">
        <v>0</v>
      </c>
      <c r="AB1436" s="563">
        <v>0</v>
      </c>
      <c r="AC1436" s="563">
        <v>0</v>
      </c>
      <c r="AD1436" s="563"/>
      <c r="AE1436" s="563">
        <v>475191.31</v>
      </c>
      <c r="AF1436" s="564">
        <v>45751</v>
      </c>
      <c r="AG1436" s="564">
        <v>46847</v>
      </c>
      <c r="AH1436" s="563">
        <v>475191.31</v>
      </c>
      <c r="AI1436" s="565">
        <f t="shared" si="45"/>
        <v>2.0986301369863014</v>
      </c>
      <c r="AJ1436" s="565">
        <v>3.0027397260274</v>
      </c>
      <c r="AK1436" s="566">
        <v>8.7499999999999994E-2</v>
      </c>
      <c r="AL1436" s="567">
        <f t="shared" si="46"/>
        <v>2.0986301369863014</v>
      </c>
      <c r="AM1436" s="567">
        <v>3.0027397260274</v>
      </c>
      <c r="AN1436" s="568">
        <v>8.7499999999999994E-2</v>
      </c>
      <c r="AO1436" s="562" t="s">
        <v>977</v>
      </c>
      <c r="AP1436" s="562" t="s">
        <v>978</v>
      </c>
    </row>
    <row r="1437" spans="1:42" s="562" customFormat="1" ht="12" x14ac:dyDescent="0.25">
      <c r="A1437" s="562" t="s">
        <v>3475</v>
      </c>
      <c r="B1437" s="562" t="s">
        <v>3476</v>
      </c>
      <c r="C1437" s="562">
        <v>1</v>
      </c>
      <c r="D1437" s="562" t="s">
        <v>30</v>
      </c>
      <c r="E1437" s="562" t="s">
        <v>958</v>
      </c>
      <c r="F1437" s="562" t="s">
        <v>959</v>
      </c>
      <c r="G1437" s="562" t="s">
        <v>1727</v>
      </c>
      <c r="H1437" s="562" t="s">
        <v>1660</v>
      </c>
      <c r="I1437" s="562" t="s">
        <v>1661</v>
      </c>
      <c r="J1437" s="562" t="s">
        <v>1662</v>
      </c>
      <c r="K1437" s="562" t="s">
        <v>1805</v>
      </c>
      <c r="L1437" s="562" t="s">
        <v>964</v>
      </c>
      <c r="M1437" s="562" t="s">
        <v>970</v>
      </c>
      <c r="N1437" s="562">
        <v>1</v>
      </c>
      <c r="O1437" s="562">
        <v>1</v>
      </c>
      <c r="P1437" s="562">
        <v>1</v>
      </c>
      <c r="Q1437" s="562">
        <v>0</v>
      </c>
      <c r="R1437" s="562">
        <v>0</v>
      </c>
      <c r="S1437" s="562">
        <v>1</v>
      </c>
      <c r="T1437" s="562">
        <v>1</v>
      </c>
      <c r="U1437" s="562">
        <v>1</v>
      </c>
      <c r="V1437" s="562">
        <v>0</v>
      </c>
      <c r="W1437" s="563">
        <v>549369.94999999995</v>
      </c>
      <c r="X1437" s="563">
        <v>0</v>
      </c>
      <c r="Y1437" s="563">
        <v>0</v>
      </c>
      <c r="Z1437" s="563">
        <v>0</v>
      </c>
      <c r="AA1437" s="563">
        <v>0</v>
      </c>
      <c r="AB1437" s="563">
        <v>0</v>
      </c>
      <c r="AC1437" s="563">
        <v>0</v>
      </c>
      <c r="AD1437" s="563"/>
      <c r="AE1437" s="563">
        <v>549369.94999999995</v>
      </c>
      <c r="AF1437" s="564">
        <v>45751</v>
      </c>
      <c r="AG1437" s="564">
        <v>47577</v>
      </c>
      <c r="AH1437" s="563">
        <v>549369.94999999995</v>
      </c>
      <c r="AI1437" s="565">
        <f t="shared" si="45"/>
        <v>4.0986301369863014</v>
      </c>
      <c r="AJ1437" s="565">
        <v>5.0027397260274</v>
      </c>
      <c r="AK1437" s="566">
        <v>9.2499999999999999E-2</v>
      </c>
      <c r="AL1437" s="567">
        <f t="shared" si="46"/>
        <v>4.0986301369863014</v>
      </c>
      <c r="AM1437" s="567">
        <v>5.0027397260274</v>
      </c>
      <c r="AN1437" s="568">
        <v>9.2499999999999999E-2</v>
      </c>
      <c r="AO1437" s="562" t="s">
        <v>977</v>
      </c>
      <c r="AP1437" s="562" t="s">
        <v>978</v>
      </c>
    </row>
    <row r="1438" spans="1:42" s="562" customFormat="1" ht="12" x14ac:dyDescent="0.25">
      <c r="A1438" s="562" t="s">
        <v>3477</v>
      </c>
      <c r="B1438" s="562" t="s">
        <v>3478</v>
      </c>
      <c r="C1438" s="562">
        <v>1</v>
      </c>
      <c r="D1438" s="562" t="s">
        <v>30</v>
      </c>
      <c r="E1438" s="562" t="s">
        <v>958</v>
      </c>
      <c r="F1438" s="562" t="s">
        <v>959</v>
      </c>
      <c r="G1438" s="562" t="s">
        <v>1727</v>
      </c>
      <c r="H1438" s="562" t="s">
        <v>1660</v>
      </c>
      <c r="I1438" s="562" t="s">
        <v>1661</v>
      </c>
      <c r="J1438" s="562" t="s">
        <v>1662</v>
      </c>
      <c r="K1438" s="562" t="s">
        <v>1805</v>
      </c>
      <c r="L1438" s="562" t="s">
        <v>964</v>
      </c>
      <c r="M1438" s="562" t="s">
        <v>970</v>
      </c>
      <c r="N1438" s="562">
        <v>1</v>
      </c>
      <c r="O1438" s="562">
        <v>1</v>
      </c>
      <c r="P1438" s="562">
        <v>1</v>
      </c>
      <c r="Q1438" s="562">
        <v>0</v>
      </c>
      <c r="R1438" s="562">
        <v>0</v>
      </c>
      <c r="S1438" s="562">
        <v>1</v>
      </c>
      <c r="T1438" s="562">
        <v>1</v>
      </c>
      <c r="U1438" s="562">
        <v>1</v>
      </c>
      <c r="V1438" s="562">
        <v>0</v>
      </c>
      <c r="W1438" s="563">
        <v>549369.96</v>
      </c>
      <c r="X1438" s="563">
        <v>0</v>
      </c>
      <c r="Y1438" s="563">
        <v>0</v>
      </c>
      <c r="Z1438" s="563">
        <v>0</v>
      </c>
      <c r="AA1438" s="563">
        <v>0</v>
      </c>
      <c r="AB1438" s="563">
        <v>0</v>
      </c>
      <c r="AC1438" s="563">
        <v>0</v>
      </c>
      <c r="AD1438" s="563"/>
      <c r="AE1438" s="563">
        <v>549369.96</v>
      </c>
      <c r="AF1438" s="564">
        <v>45751</v>
      </c>
      <c r="AG1438" s="564">
        <v>46116</v>
      </c>
      <c r="AH1438" s="563">
        <v>549369.96</v>
      </c>
      <c r="AI1438" s="565">
        <f t="shared" si="45"/>
        <v>9.5890410958904104E-2</v>
      </c>
      <c r="AJ1438" s="565">
        <v>1</v>
      </c>
      <c r="AK1438" s="566">
        <v>4.9000000000000002E-2</v>
      </c>
      <c r="AL1438" s="567">
        <f t="shared" si="46"/>
        <v>9.5890410958904104E-2</v>
      </c>
      <c r="AM1438" s="567">
        <v>1</v>
      </c>
      <c r="AN1438" s="568">
        <v>4.9000000000000002E-2</v>
      </c>
      <c r="AO1438" s="562" t="s">
        <v>977</v>
      </c>
      <c r="AP1438" s="562" t="s">
        <v>978</v>
      </c>
    </row>
    <row r="1439" spans="1:42" s="562" customFormat="1" ht="12" x14ac:dyDescent="0.25">
      <c r="A1439" s="562" t="s">
        <v>3479</v>
      </c>
      <c r="B1439" s="562" t="s">
        <v>3480</v>
      </c>
      <c r="C1439" s="562">
        <v>1</v>
      </c>
      <c r="D1439" s="562" t="s">
        <v>30</v>
      </c>
      <c r="E1439" s="562" t="s">
        <v>958</v>
      </c>
      <c r="F1439" s="562" t="s">
        <v>959</v>
      </c>
      <c r="G1439" s="562" t="s">
        <v>1727</v>
      </c>
      <c r="H1439" s="562" t="s">
        <v>1660</v>
      </c>
      <c r="I1439" s="562" t="s">
        <v>1661</v>
      </c>
      <c r="J1439" s="562" t="s">
        <v>1662</v>
      </c>
      <c r="K1439" s="562" t="s">
        <v>1805</v>
      </c>
      <c r="L1439" s="562" t="s">
        <v>964</v>
      </c>
      <c r="M1439" s="562" t="s">
        <v>970</v>
      </c>
      <c r="N1439" s="562">
        <v>1</v>
      </c>
      <c r="O1439" s="562">
        <v>1</v>
      </c>
      <c r="P1439" s="562">
        <v>1</v>
      </c>
      <c r="Q1439" s="562">
        <v>0</v>
      </c>
      <c r="R1439" s="562">
        <v>0</v>
      </c>
      <c r="S1439" s="562">
        <v>1</v>
      </c>
      <c r="T1439" s="562">
        <v>1</v>
      </c>
      <c r="U1439" s="562">
        <v>1</v>
      </c>
      <c r="V1439" s="562">
        <v>0</v>
      </c>
      <c r="W1439" s="563">
        <v>549369.96</v>
      </c>
      <c r="X1439" s="563">
        <v>0</v>
      </c>
      <c r="Y1439" s="563">
        <v>0</v>
      </c>
      <c r="Z1439" s="563">
        <v>0</v>
      </c>
      <c r="AA1439" s="563">
        <v>0</v>
      </c>
      <c r="AB1439" s="563">
        <v>0</v>
      </c>
      <c r="AC1439" s="563">
        <v>0</v>
      </c>
      <c r="AD1439" s="563"/>
      <c r="AE1439" s="563">
        <v>549369.96</v>
      </c>
      <c r="AF1439" s="564">
        <v>45751</v>
      </c>
      <c r="AG1439" s="564">
        <v>46847</v>
      </c>
      <c r="AH1439" s="563">
        <v>549369.96</v>
      </c>
      <c r="AI1439" s="565">
        <f t="shared" si="45"/>
        <v>2.0986301369863014</v>
      </c>
      <c r="AJ1439" s="565">
        <v>3.0027397260274</v>
      </c>
      <c r="AK1439" s="566">
        <v>8.7499999999999994E-2</v>
      </c>
      <c r="AL1439" s="567">
        <f t="shared" si="46"/>
        <v>2.0986301369863014</v>
      </c>
      <c r="AM1439" s="567">
        <v>3.0027397260274</v>
      </c>
      <c r="AN1439" s="568">
        <v>8.7499999999999994E-2</v>
      </c>
      <c r="AO1439" s="562" t="s">
        <v>977</v>
      </c>
      <c r="AP1439" s="562" t="s">
        <v>978</v>
      </c>
    </row>
    <row r="1440" spans="1:42" s="562" customFormat="1" ht="12" x14ac:dyDescent="0.25">
      <c r="A1440" s="562" t="s">
        <v>3481</v>
      </c>
      <c r="B1440" s="562" t="s">
        <v>3482</v>
      </c>
      <c r="C1440" s="562">
        <v>1</v>
      </c>
      <c r="D1440" s="562" t="s">
        <v>30</v>
      </c>
      <c r="E1440" s="562" t="s">
        <v>958</v>
      </c>
      <c r="F1440" s="562" t="s">
        <v>959</v>
      </c>
      <c r="G1440" s="562" t="s">
        <v>1727</v>
      </c>
      <c r="H1440" s="562" t="s">
        <v>1660</v>
      </c>
      <c r="I1440" s="562" t="s">
        <v>1661</v>
      </c>
      <c r="J1440" s="562" t="s">
        <v>1662</v>
      </c>
      <c r="K1440" s="562" t="s">
        <v>3483</v>
      </c>
      <c r="L1440" s="562" t="s">
        <v>964</v>
      </c>
      <c r="M1440" s="562" t="s">
        <v>970</v>
      </c>
      <c r="N1440" s="562">
        <v>1</v>
      </c>
      <c r="O1440" s="562">
        <v>1</v>
      </c>
      <c r="P1440" s="562">
        <v>1</v>
      </c>
      <c r="Q1440" s="562">
        <v>0</v>
      </c>
      <c r="R1440" s="562">
        <v>0</v>
      </c>
      <c r="S1440" s="562">
        <v>1</v>
      </c>
      <c r="T1440" s="562">
        <v>1</v>
      </c>
      <c r="U1440" s="562">
        <v>1</v>
      </c>
      <c r="V1440" s="562">
        <v>0</v>
      </c>
      <c r="W1440" s="563">
        <v>256947.06</v>
      </c>
      <c r="X1440" s="563">
        <v>0</v>
      </c>
      <c r="Y1440" s="563">
        <v>0</v>
      </c>
      <c r="Z1440" s="563">
        <v>0</v>
      </c>
      <c r="AA1440" s="563">
        <v>0</v>
      </c>
      <c r="AB1440" s="563">
        <v>0</v>
      </c>
      <c r="AC1440" s="563">
        <v>0</v>
      </c>
      <c r="AD1440" s="563"/>
      <c r="AE1440" s="563">
        <v>256947.06</v>
      </c>
      <c r="AF1440" s="564">
        <v>45751</v>
      </c>
      <c r="AG1440" s="564">
        <v>47577</v>
      </c>
      <c r="AH1440" s="563">
        <v>256947.06</v>
      </c>
      <c r="AI1440" s="565">
        <f t="shared" si="45"/>
        <v>4.0986301369863014</v>
      </c>
      <c r="AJ1440" s="565">
        <v>5.0027397260274</v>
      </c>
      <c r="AK1440" s="566">
        <v>9.2499999999999999E-2</v>
      </c>
      <c r="AL1440" s="567">
        <f t="shared" si="46"/>
        <v>4.0986301369863014</v>
      </c>
      <c r="AM1440" s="567">
        <v>5.0027397260274</v>
      </c>
      <c r="AN1440" s="568">
        <v>9.2499999999999999E-2</v>
      </c>
      <c r="AO1440" s="562" t="s">
        <v>977</v>
      </c>
      <c r="AP1440" s="562" t="s">
        <v>978</v>
      </c>
    </row>
    <row r="1441" spans="1:42" s="562" customFormat="1" ht="12" x14ac:dyDescent="0.25">
      <c r="A1441" s="562" t="s">
        <v>3484</v>
      </c>
      <c r="B1441" s="562" t="s">
        <v>3485</v>
      </c>
      <c r="C1441" s="562">
        <v>1</v>
      </c>
      <c r="D1441" s="562" t="s">
        <v>30</v>
      </c>
      <c r="E1441" s="562" t="s">
        <v>958</v>
      </c>
      <c r="F1441" s="562" t="s">
        <v>959</v>
      </c>
      <c r="G1441" s="562" t="s">
        <v>1727</v>
      </c>
      <c r="H1441" s="562" t="s">
        <v>1660</v>
      </c>
      <c r="I1441" s="562" t="s">
        <v>1661</v>
      </c>
      <c r="J1441" s="562" t="s">
        <v>1662</v>
      </c>
      <c r="K1441" s="562" t="s">
        <v>3483</v>
      </c>
      <c r="L1441" s="562" t="s">
        <v>964</v>
      </c>
      <c r="M1441" s="562" t="s">
        <v>970</v>
      </c>
      <c r="N1441" s="562">
        <v>1</v>
      </c>
      <c r="O1441" s="562">
        <v>1</v>
      </c>
      <c r="P1441" s="562">
        <v>1</v>
      </c>
      <c r="Q1441" s="562">
        <v>0</v>
      </c>
      <c r="R1441" s="562">
        <v>0</v>
      </c>
      <c r="S1441" s="562">
        <v>1</v>
      </c>
      <c r="T1441" s="562">
        <v>1</v>
      </c>
      <c r="U1441" s="562">
        <v>1</v>
      </c>
      <c r="V1441" s="562">
        <v>0</v>
      </c>
      <c r="W1441" s="563">
        <v>256947.05</v>
      </c>
      <c r="X1441" s="563">
        <v>0</v>
      </c>
      <c r="Y1441" s="563">
        <v>0</v>
      </c>
      <c r="Z1441" s="563">
        <v>0</v>
      </c>
      <c r="AA1441" s="563">
        <v>0</v>
      </c>
      <c r="AB1441" s="563">
        <v>0</v>
      </c>
      <c r="AC1441" s="563">
        <v>0</v>
      </c>
      <c r="AD1441" s="563"/>
      <c r="AE1441" s="563">
        <v>256947.05</v>
      </c>
      <c r="AF1441" s="564">
        <v>45751</v>
      </c>
      <c r="AG1441" s="564">
        <v>46116</v>
      </c>
      <c r="AH1441" s="563">
        <v>256947.05</v>
      </c>
      <c r="AI1441" s="565">
        <f t="shared" si="45"/>
        <v>9.5890410958904104E-2</v>
      </c>
      <c r="AJ1441" s="565">
        <v>1</v>
      </c>
      <c r="AK1441" s="566">
        <v>4.9000000000000002E-2</v>
      </c>
      <c r="AL1441" s="567">
        <f t="shared" si="46"/>
        <v>9.5890410958904104E-2</v>
      </c>
      <c r="AM1441" s="567">
        <v>1</v>
      </c>
      <c r="AN1441" s="568">
        <v>4.9000000000000002E-2</v>
      </c>
      <c r="AO1441" s="562" t="s">
        <v>977</v>
      </c>
      <c r="AP1441" s="562" t="s">
        <v>978</v>
      </c>
    </row>
    <row r="1442" spans="1:42" s="562" customFormat="1" ht="12" x14ac:dyDescent="0.25">
      <c r="A1442" s="562" t="s">
        <v>3486</v>
      </c>
      <c r="B1442" s="562" t="s">
        <v>3487</v>
      </c>
      <c r="C1442" s="562">
        <v>1</v>
      </c>
      <c r="D1442" s="562" t="s">
        <v>30</v>
      </c>
      <c r="E1442" s="562" t="s">
        <v>958</v>
      </c>
      <c r="F1442" s="562" t="s">
        <v>959</v>
      </c>
      <c r="G1442" s="562" t="s">
        <v>1727</v>
      </c>
      <c r="H1442" s="562" t="s">
        <v>1660</v>
      </c>
      <c r="I1442" s="562" t="s">
        <v>1661</v>
      </c>
      <c r="J1442" s="562" t="s">
        <v>1662</v>
      </c>
      <c r="K1442" s="562" t="s">
        <v>3483</v>
      </c>
      <c r="L1442" s="562" t="s">
        <v>964</v>
      </c>
      <c r="M1442" s="562" t="s">
        <v>970</v>
      </c>
      <c r="N1442" s="562">
        <v>1</v>
      </c>
      <c r="O1442" s="562">
        <v>1</v>
      </c>
      <c r="P1442" s="562">
        <v>1</v>
      </c>
      <c r="Q1442" s="562">
        <v>0</v>
      </c>
      <c r="R1442" s="562">
        <v>0</v>
      </c>
      <c r="S1442" s="562">
        <v>1</v>
      </c>
      <c r="T1442" s="562">
        <v>1</v>
      </c>
      <c r="U1442" s="562">
        <v>1</v>
      </c>
      <c r="V1442" s="562">
        <v>0</v>
      </c>
      <c r="W1442" s="563">
        <v>256947.05</v>
      </c>
      <c r="X1442" s="563">
        <v>0</v>
      </c>
      <c r="Y1442" s="563">
        <v>0</v>
      </c>
      <c r="Z1442" s="563">
        <v>0</v>
      </c>
      <c r="AA1442" s="563">
        <v>0</v>
      </c>
      <c r="AB1442" s="563">
        <v>0</v>
      </c>
      <c r="AC1442" s="563">
        <v>0</v>
      </c>
      <c r="AD1442" s="563"/>
      <c r="AE1442" s="563">
        <v>256947.05</v>
      </c>
      <c r="AF1442" s="564">
        <v>45751</v>
      </c>
      <c r="AG1442" s="564">
        <v>46847</v>
      </c>
      <c r="AH1442" s="563">
        <v>256947.05</v>
      </c>
      <c r="AI1442" s="565">
        <f t="shared" si="45"/>
        <v>2.0986301369863014</v>
      </c>
      <c r="AJ1442" s="565">
        <v>3.0027397260274</v>
      </c>
      <c r="AK1442" s="566">
        <v>8.7499999999999994E-2</v>
      </c>
      <c r="AL1442" s="567">
        <f t="shared" si="46"/>
        <v>2.0986301369863014</v>
      </c>
      <c r="AM1442" s="567">
        <v>3.0027397260274</v>
      </c>
      <c r="AN1442" s="568">
        <v>8.7499999999999994E-2</v>
      </c>
      <c r="AO1442" s="562" t="s">
        <v>977</v>
      </c>
      <c r="AP1442" s="562" t="s">
        <v>978</v>
      </c>
    </row>
    <row r="1443" spans="1:42" s="562" customFormat="1" ht="12" x14ac:dyDescent="0.25">
      <c r="A1443" s="562" t="s">
        <v>3488</v>
      </c>
      <c r="B1443" s="562" t="s">
        <v>3489</v>
      </c>
      <c r="C1443" s="562">
        <v>1</v>
      </c>
      <c r="D1443" s="562" t="s">
        <v>30</v>
      </c>
      <c r="E1443" s="562" t="s">
        <v>958</v>
      </c>
      <c r="F1443" s="562" t="s">
        <v>959</v>
      </c>
      <c r="G1443" s="562" t="s">
        <v>1727</v>
      </c>
      <c r="H1443" s="562" t="s">
        <v>1660</v>
      </c>
      <c r="I1443" s="562" t="s">
        <v>1661</v>
      </c>
      <c r="J1443" s="562" t="s">
        <v>1662</v>
      </c>
      <c r="K1443" s="562" t="s">
        <v>3490</v>
      </c>
      <c r="L1443" s="562" t="s">
        <v>964</v>
      </c>
      <c r="M1443" s="562" t="s">
        <v>970</v>
      </c>
      <c r="N1443" s="562">
        <v>1</v>
      </c>
      <c r="O1443" s="562">
        <v>1</v>
      </c>
      <c r="P1443" s="562">
        <v>1</v>
      </c>
      <c r="Q1443" s="562">
        <v>0</v>
      </c>
      <c r="R1443" s="562">
        <v>0</v>
      </c>
      <c r="S1443" s="562">
        <v>1</v>
      </c>
      <c r="T1443" s="562">
        <v>1</v>
      </c>
      <c r="U1443" s="562">
        <v>1</v>
      </c>
      <c r="V1443" s="562">
        <v>0</v>
      </c>
      <c r="W1443" s="563">
        <v>145553.99</v>
      </c>
      <c r="X1443" s="563">
        <v>0</v>
      </c>
      <c r="Y1443" s="563">
        <v>0</v>
      </c>
      <c r="Z1443" s="563">
        <v>0</v>
      </c>
      <c r="AA1443" s="563">
        <v>0</v>
      </c>
      <c r="AB1443" s="563">
        <v>0</v>
      </c>
      <c r="AC1443" s="563">
        <v>0</v>
      </c>
      <c r="AD1443" s="563"/>
      <c r="AE1443" s="563">
        <v>145553.99</v>
      </c>
      <c r="AF1443" s="564">
        <v>45751</v>
      </c>
      <c r="AG1443" s="564">
        <v>47577</v>
      </c>
      <c r="AH1443" s="563">
        <v>145553.99</v>
      </c>
      <c r="AI1443" s="565">
        <f t="shared" si="45"/>
        <v>4.0986301369863014</v>
      </c>
      <c r="AJ1443" s="565">
        <v>5.0027397260274</v>
      </c>
      <c r="AK1443" s="566">
        <v>9.2499999999999999E-2</v>
      </c>
      <c r="AL1443" s="567">
        <f t="shared" si="46"/>
        <v>4.0986301369863014</v>
      </c>
      <c r="AM1443" s="567">
        <v>5.0027397260274</v>
      </c>
      <c r="AN1443" s="568">
        <v>9.2499999999999999E-2</v>
      </c>
      <c r="AO1443" s="562" t="s">
        <v>977</v>
      </c>
      <c r="AP1443" s="562" t="s">
        <v>978</v>
      </c>
    </row>
    <row r="1444" spans="1:42" s="562" customFormat="1" ht="12" x14ac:dyDescent="0.25">
      <c r="A1444" s="562" t="s">
        <v>3491</v>
      </c>
      <c r="B1444" s="562" t="s">
        <v>3492</v>
      </c>
      <c r="C1444" s="562">
        <v>1</v>
      </c>
      <c r="D1444" s="562" t="s">
        <v>30</v>
      </c>
      <c r="E1444" s="562" t="s">
        <v>958</v>
      </c>
      <c r="F1444" s="562" t="s">
        <v>959</v>
      </c>
      <c r="G1444" s="562" t="s">
        <v>1727</v>
      </c>
      <c r="H1444" s="562" t="s">
        <v>1660</v>
      </c>
      <c r="I1444" s="562" t="s">
        <v>1661</v>
      </c>
      <c r="J1444" s="562" t="s">
        <v>1662</v>
      </c>
      <c r="K1444" s="562" t="s">
        <v>3490</v>
      </c>
      <c r="L1444" s="562" t="s">
        <v>964</v>
      </c>
      <c r="M1444" s="562" t="s">
        <v>970</v>
      </c>
      <c r="N1444" s="562">
        <v>1</v>
      </c>
      <c r="O1444" s="562">
        <v>1</v>
      </c>
      <c r="P1444" s="562">
        <v>1</v>
      </c>
      <c r="Q1444" s="562">
        <v>0</v>
      </c>
      <c r="R1444" s="562">
        <v>0</v>
      </c>
      <c r="S1444" s="562">
        <v>1</v>
      </c>
      <c r="T1444" s="562">
        <v>1</v>
      </c>
      <c r="U1444" s="562">
        <v>1</v>
      </c>
      <c r="V1444" s="562">
        <v>0</v>
      </c>
      <c r="W1444" s="563">
        <v>145553.99</v>
      </c>
      <c r="X1444" s="563">
        <v>0</v>
      </c>
      <c r="Y1444" s="563">
        <v>0</v>
      </c>
      <c r="Z1444" s="563">
        <v>0</v>
      </c>
      <c r="AA1444" s="563">
        <v>0</v>
      </c>
      <c r="AB1444" s="563">
        <v>0</v>
      </c>
      <c r="AC1444" s="563">
        <v>0</v>
      </c>
      <c r="AD1444" s="563"/>
      <c r="AE1444" s="563">
        <v>145553.99</v>
      </c>
      <c r="AF1444" s="564">
        <v>45751</v>
      </c>
      <c r="AG1444" s="564">
        <v>46116</v>
      </c>
      <c r="AH1444" s="563">
        <v>145553.99</v>
      </c>
      <c r="AI1444" s="565">
        <f t="shared" si="45"/>
        <v>9.5890410958904104E-2</v>
      </c>
      <c r="AJ1444" s="565">
        <v>1</v>
      </c>
      <c r="AK1444" s="566">
        <v>4.9000000000000002E-2</v>
      </c>
      <c r="AL1444" s="567">
        <f t="shared" si="46"/>
        <v>9.5890410958904104E-2</v>
      </c>
      <c r="AM1444" s="567">
        <v>1</v>
      </c>
      <c r="AN1444" s="568">
        <v>4.9000000000000002E-2</v>
      </c>
      <c r="AO1444" s="562" t="s">
        <v>977</v>
      </c>
      <c r="AP1444" s="562" t="s">
        <v>978</v>
      </c>
    </row>
    <row r="1445" spans="1:42" s="562" customFormat="1" ht="12" x14ac:dyDescent="0.25">
      <c r="A1445" s="562" t="s">
        <v>3493</v>
      </c>
      <c r="B1445" s="562" t="s">
        <v>3494</v>
      </c>
      <c r="C1445" s="562">
        <v>1</v>
      </c>
      <c r="D1445" s="562" t="s">
        <v>30</v>
      </c>
      <c r="E1445" s="562" t="s">
        <v>958</v>
      </c>
      <c r="F1445" s="562" t="s">
        <v>959</v>
      </c>
      <c r="G1445" s="562" t="s">
        <v>1727</v>
      </c>
      <c r="H1445" s="562" t="s">
        <v>1660</v>
      </c>
      <c r="I1445" s="562" t="s">
        <v>1661</v>
      </c>
      <c r="J1445" s="562" t="s">
        <v>1662</v>
      </c>
      <c r="K1445" s="562" t="s">
        <v>3490</v>
      </c>
      <c r="L1445" s="562" t="s">
        <v>964</v>
      </c>
      <c r="M1445" s="562" t="s">
        <v>970</v>
      </c>
      <c r="N1445" s="562">
        <v>1</v>
      </c>
      <c r="O1445" s="562">
        <v>1</v>
      </c>
      <c r="P1445" s="562">
        <v>1</v>
      </c>
      <c r="Q1445" s="562">
        <v>0</v>
      </c>
      <c r="R1445" s="562">
        <v>0</v>
      </c>
      <c r="S1445" s="562">
        <v>1</v>
      </c>
      <c r="T1445" s="562">
        <v>1</v>
      </c>
      <c r="U1445" s="562">
        <v>1</v>
      </c>
      <c r="V1445" s="562">
        <v>0</v>
      </c>
      <c r="W1445" s="563">
        <v>145553.99</v>
      </c>
      <c r="X1445" s="563">
        <v>0</v>
      </c>
      <c r="Y1445" s="563">
        <v>0</v>
      </c>
      <c r="Z1445" s="563">
        <v>0</v>
      </c>
      <c r="AA1445" s="563">
        <v>0</v>
      </c>
      <c r="AB1445" s="563">
        <v>0</v>
      </c>
      <c r="AC1445" s="563">
        <v>0</v>
      </c>
      <c r="AD1445" s="563"/>
      <c r="AE1445" s="563">
        <v>145553.99</v>
      </c>
      <c r="AF1445" s="564">
        <v>45751</v>
      </c>
      <c r="AG1445" s="564">
        <v>46847</v>
      </c>
      <c r="AH1445" s="563">
        <v>145553.99</v>
      </c>
      <c r="AI1445" s="565">
        <f t="shared" si="45"/>
        <v>2.0986301369863014</v>
      </c>
      <c r="AJ1445" s="565">
        <v>3.0027397260274</v>
      </c>
      <c r="AK1445" s="566">
        <v>8.7499999999999994E-2</v>
      </c>
      <c r="AL1445" s="567">
        <f t="shared" si="46"/>
        <v>2.0986301369863014</v>
      </c>
      <c r="AM1445" s="567">
        <v>3.0027397260274</v>
      </c>
      <c r="AN1445" s="568">
        <v>8.7499999999999994E-2</v>
      </c>
      <c r="AO1445" s="562" t="s">
        <v>977</v>
      </c>
      <c r="AP1445" s="562" t="s">
        <v>978</v>
      </c>
    </row>
    <row r="1446" spans="1:42" s="562" customFormat="1" ht="12" x14ac:dyDescent="0.25">
      <c r="A1446" s="562" t="s">
        <v>3495</v>
      </c>
      <c r="B1446" s="562" t="s">
        <v>3496</v>
      </c>
      <c r="C1446" s="562">
        <v>1</v>
      </c>
      <c r="D1446" s="562" t="s">
        <v>30</v>
      </c>
      <c r="E1446" s="562" t="s">
        <v>958</v>
      </c>
      <c r="F1446" s="562" t="s">
        <v>959</v>
      </c>
      <c r="G1446" s="562" t="s">
        <v>1727</v>
      </c>
      <c r="H1446" s="562" t="s">
        <v>1660</v>
      </c>
      <c r="I1446" s="562" t="s">
        <v>1661</v>
      </c>
      <c r="J1446" s="562" t="s">
        <v>1662</v>
      </c>
      <c r="K1446" s="562" t="s">
        <v>3497</v>
      </c>
      <c r="L1446" s="562" t="s">
        <v>964</v>
      </c>
      <c r="M1446" s="562" t="s">
        <v>970</v>
      </c>
      <c r="N1446" s="562">
        <v>1</v>
      </c>
      <c r="O1446" s="562">
        <v>1</v>
      </c>
      <c r="P1446" s="562">
        <v>1</v>
      </c>
      <c r="Q1446" s="562">
        <v>0</v>
      </c>
      <c r="R1446" s="562">
        <v>0</v>
      </c>
      <c r="S1446" s="562">
        <v>1</v>
      </c>
      <c r="T1446" s="562">
        <v>1</v>
      </c>
      <c r="U1446" s="562">
        <v>1</v>
      </c>
      <c r="V1446" s="562">
        <v>0</v>
      </c>
      <c r="W1446" s="563">
        <v>542338.68999999994</v>
      </c>
      <c r="X1446" s="563">
        <v>0</v>
      </c>
      <c r="Y1446" s="563">
        <v>0</v>
      </c>
      <c r="Z1446" s="563">
        <v>0</v>
      </c>
      <c r="AA1446" s="563">
        <v>0</v>
      </c>
      <c r="AB1446" s="563">
        <v>0</v>
      </c>
      <c r="AC1446" s="563">
        <v>0</v>
      </c>
      <c r="AD1446" s="563"/>
      <c r="AE1446" s="563">
        <v>542338.68999999994</v>
      </c>
      <c r="AF1446" s="564">
        <v>45751</v>
      </c>
      <c r="AG1446" s="564">
        <v>47577</v>
      </c>
      <c r="AH1446" s="563">
        <v>542338.68999999994</v>
      </c>
      <c r="AI1446" s="565">
        <f t="shared" si="45"/>
        <v>4.0986301369863014</v>
      </c>
      <c r="AJ1446" s="565">
        <v>5.0027397260274</v>
      </c>
      <c r="AK1446" s="566">
        <v>9.2499999999999999E-2</v>
      </c>
      <c r="AL1446" s="567">
        <f t="shared" si="46"/>
        <v>4.0986301369863014</v>
      </c>
      <c r="AM1446" s="567">
        <v>5.0027397260274</v>
      </c>
      <c r="AN1446" s="568">
        <v>9.2499999999999999E-2</v>
      </c>
      <c r="AO1446" s="562" t="s">
        <v>977</v>
      </c>
      <c r="AP1446" s="562" t="s">
        <v>978</v>
      </c>
    </row>
    <row r="1447" spans="1:42" s="562" customFormat="1" ht="12" x14ac:dyDescent="0.25">
      <c r="A1447" s="562" t="s">
        <v>3498</v>
      </c>
      <c r="B1447" s="562" t="s">
        <v>3499</v>
      </c>
      <c r="C1447" s="562">
        <v>1</v>
      </c>
      <c r="D1447" s="562" t="s">
        <v>30</v>
      </c>
      <c r="E1447" s="562" t="s">
        <v>958</v>
      </c>
      <c r="F1447" s="562" t="s">
        <v>959</v>
      </c>
      <c r="G1447" s="562" t="s">
        <v>1727</v>
      </c>
      <c r="H1447" s="562" t="s">
        <v>1660</v>
      </c>
      <c r="I1447" s="562" t="s">
        <v>1661</v>
      </c>
      <c r="J1447" s="562" t="s">
        <v>1662</v>
      </c>
      <c r="K1447" s="562" t="s">
        <v>3497</v>
      </c>
      <c r="L1447" s="562" t="s">
        <v>964</v>
      </c>
      <c r="M1447" s="562" t="s">
        <v>970</v>
      </c>
      <c r="N1447" s="562">
        <v>1</v>
      </c>
      <c r="O1447" s="562">
        <v>1</v>
      </c>
      <c r="P1447" s="562">
        <v>1</v>
      </c>
      <c r="Q1447" s="562">
        <v>0</v>
      </c>
      <c r="R1447" s="562">
        <v>0</v>
      </c>
      <c r="S1447" s="562">
        <v>1</v>
      </c>
      <c r="T1447" s="562">
        <v>1</v>
      </c>
      <c r="U1447" s="562">
        <v>1</v>
      </c>
      <c r="V1447" s="562">
        <v>0</v>
      </c>
      <c r="W1447" s="563">
        <v>542338.69999999995</v>
      </c>
      <c r="X1447" s="563">
        <v>0</v>
      </c>
      <c r="Y1447" s="563">
        <v>0</v>
      </c>
      <c r="Z1447" s="563">
        <v>0</v>
      </c>
      <c r="AA1447" s="563">
        <v>0</v>
      </c>
      <c r="AB1447" s="563">
        <v>0</v>
      </c>
      <c r="AC1447" s="563">
        <v>0</v>
      </c>
      <c r="AD1447" s="563"/>
      <c r="AE1447" s="563">
        <v>542338.69999999995</v>
      </c>
      <c r="AF1447" s="564">
        <v>45751</v>
      </c>
      <c r="AG1447" s="564">
        <v>46116</v>
      </c>
      <c r="AH1447" s="563">
        <v>542338.69999999995</v>
      </c>
      <c r="AI1447" s="565">
        <f t="shared" si="45"/>
        <v>9.5890410958904104E-2</v>
      </c>
      <c r="AJ1447" s="565">
        <v>1</v>
      </c>
      <c r="AK1447" s="566">
        <v>4.9000000000000002E-2</v>
      </c>
      <c r="AL1447" s="567">
        <f t="shared" si="46"/>
        <v>9.5890410958904104E-2</v>
      </c>
      <c r="AM1447" s="567">
        <v>1</v>
      </c>
      <c r="AN1447" s="568">
        <v>4.9000000000000002E-2</v>
      </c>
      <c r="AO1447" s="562" t="s">
        <v>977</v>
      </c>
      <c r="AP1447" s="562" t="s">
        <v>978</v>
      </c>
    </row>
    <row r="1448" spans="1:42" s="562" customFormat="1" ht="12" x14ac:dyDescent="0.25">
      <c r="A1448" s="562" t="s">
        <v>3500</v>
      </c>
      <c r="B1448" s="562" t="s">
        <v>3501</v>
      </c>
      <c r="C1448" s="562">
        <v>1</v>
      </c>
      <c r="D1448" s="562" t="s">
        <v>30</v>
      </c>
      <c r="E1448" s="562" t="s">
        <v>958</v>
      </c>
      <c r="F1448" s="562" t="s">
        <v>959</v>
      </c>
      <c r="G1448" s="562" t="s">
        <v>1727</v>
      </c>
      <c r="H1448" s="562" t="s">
        <v>1660</v>
      </c>
      <c r="I1448" s="562" t="s">
        <v>1661</v>
      </c>
      <c r="J1448" s="562" t="s">
        <v>1662</v>
      </c>
      <c r="K1448" s="562" t="s">
        <v>3497</v>
      </c>
      <c r="L1448" s="562" t="s">
        <v>964</v>
      </c>
      <c r="M1448" s="562" t="s">
        <v>970</v>
      </c>
      <c r="N1448" s="562">
        <v>1</v>
      </c>
      <c r="O1448" s="562">
        <v>1</v>
      </c>
      <c r="P1448" s="562">
        <v>1</v>
      </c>
      <c r="Q1448" s="562">
        <v>0</v>
      </c>
      <c r="R1448" s="562">
        <v>0</v>
      </c>
      <c r="S1448" s="562">
        <v>1</v>
      </c>
      <c r="T1448" s="562">
        <v>1</v>
      </c>
      <c r="U1448" s="562">
        <v>1</v>
      </c>
      <c r="V1448" s="562">
        <v>0</v>
      </c>
      <c r="W1448" s="563">
        <v>542338.69999999995</v>
      </c>
      <c r="X1448" s="563">
        <v>0</v>
      </c>
      <c r="Y1448" s="563">
        <v>0</v>
      </c>
      <c r="Z1448" s="563">
        <v>0</v>
      </c>
      <c r="AA1448" s="563">
        <v>0</v>
      </c>
      <c r="AB1448" s="563">
        <v>0</v>
      </c>
      <c r="AC1448" s="563">
        <v>0</v>
      </c>
      <c r="AD1448" s="563"/>
      <c r="AE1448" s="563">
        <v>542338.69999999995</v>
      </c>
      <c r="AF1448" s="564">
        <v>45751</v>
      </c>
      <c r="AG1448" s="564">
        <v>46847</v>
      </c>
      <c r="AH1448" s="563">
        <v>542338.69999999995</v>
      </c>
      <c r="AI1448" s="565">
        <f t="shared" si="45"/>
        <v>2.0986301369863014</v>
      </c>
      <c r="AJ1448" s="565">
        <v>3.0027397260274</v>
      </c>
      <c r="AK1448" s="566">
        <v>8.7499999999999994E-2</v>
      </c>
      <c r="AL1448" s="567">
        <f t="shared" si="46"/>
        <v>2.0986301369863014</v>
      </c>
      <c r="AM1448" s="567">
        <v>3.0027397260274</v>
      </c>
      <c r="AN1448" s="568">
        <v>8.7499999999999994E-2</v>
      </c>
      <c r="AO1448" s="562" t="s">
        <v>977</v>
      </c>
      <c r="AP1448" s="562" t="s">
        <v>978</v>
      </c>
    </row>
    <row r="1449" spans="1:42" s="562" customFormat="1" ht="12" x14ac:dyDescent="0.25">
      <c r="A1449" s="562" t="s">
        <v>3502</v>
      </c>
      <c r="B1449" s="562" t="s">
        <v>3503</v>
      </c>
      <c r="C1449" s="562">
        <v>1</v>
      </c>
      <c r="D1449" s="562" t="s">
        <v>30</v>
      </c>
      <c r="E1449" s="562" t="s">
        <v>958</v>
      </c>
      <c r="F1449" s="562" t="s">
        <v>959</v>
      </c>
      <c r="G1449" s="562" t="s">
        <v>1727</v>
      </c>
      <c r="H1449" s="562" t="s">
        <v>1660</v>
      </c>
      <c r="I1449" s="562" t="s">
        <v>1661</v>
      </c>
      <c r="J1449" s="562" t="s">
        <v>1662</v>
      </c>
      <c r="K1449" s="562" t="s">
        <v>2562</v>
      </c>
      <c r="L1449" s="562" t="s">
        <v>964</v>
      </c>
      <c r="M1449" s="562" t="s">
        <v>970</v>
      </c>
      <c r="N1449" s="562">
        <v>1</v>
      </c>
      <c r="O1449" s="562">
        <v>1</v>
      </c>
      <c r="P1449" s="562">
        <v>1</v>
      </c>
      <c r="Q1449" s="562">
        <v>0</v>
      </c>
      <c r="R1449" s="562">
        <v>0</v>
      </c>
      <c r="S1449" s="562">
        <v>1</v>
      </c>
      <c r="T1449" s="562">
        <v>1</v>
      </c>
      <c r="U1449" s="562">
        <v>1</v>
      </c>
      <c r="V1449" s="562">
        <v>0</v>
      </c>
      <c r="W1449" s="563">
        <v>556739.68999999994</v>
      </c>
      <c r="X1449" s="563">
        <v>0</v>
      </c>
      <c r="Y1449" s="563">
        <v>0</v>
      </c>
      <c r="Z1449" s="563">
        <v>0</v>
      </c>
      <c r="AA1449" s="563">
        <v>0</v>
      </c>
      <c r="AB1449" s="563">
        <v>0</v>
      </c>
      <c r="AC1449" s="563">
        <v>0</v>
      </c>
      <c r="AD1449" s="563"/>
      <c r="AE1449" s="563">
        <v>556739.68999999994</v>
      </c>
      <c r="AF1449" s="564">
        <v>45751</v>
      </c>
      <c r="AG1449" s="564">
        <v>47577</v>
      </c>
      <c r="AH1449" s="563">
        <v>556739.68999999994</v>
      </c>
      <c r="AI1449" s="565">
        <f t="shared" si="45"/>
        <v>4.0986301369863014</v>
      </c>
      <c r="AJ1449" s="565">
        <v>5.0027397260274</v>
      </c>
      <c r="AK1449" s="566">
        <v>9.2499999999999999E-2</v>
      </c>
      <c r="AL1449" s="567">
        <f t="shared" si="46"/>
        <v>4.0986301369863014</v>
      </c>
      <c r="AM1449" s="567">
        <v>5.0027397260274</v>
      </c>
      <c r="AN1449" s="568">
        <v>9.2499999999999999E-2</v>
      </c>
      <c r="AO1449" s="562" t="s">
        <v>977</v>
      </c>
      <c r="AP1449" s="562" t="s">
        <v>978</v>
      </c>
    </row>
    <row r="1450" spans="1:42" s="562" customFormat="1" ht="12" x14ac:dyDescent="0.25">
      <c r="A1450" s="562" t="s">
        <v>3504</v>
      </c>
      <c r="B1450" s="562" t="s">
        <v>3505</v>
      </c>
      <c r="C1450" s="562">
        <v>1</v>
      </c>
      <c r="D1450" s="562" t="s">
        <v>30</v>
      </c>
      <c r="E1450" s="562" t="s">
        <v>958</v>
      </c>
      <c r="F1450" s="562" t="s">
        <v>959</v>
      </c>
      <c r="G1450" s="562" t="s">
        <v>1727</v>
      </c>
      <c r="H1450" s="562" t="s">
        <v>1660</v>
      </c>
      <c r="I1450" s="562" t="s">
        <v>1661</v>
      </c>
      <c r="J1450" s="562" t="s">
        <v>1662</v>
      </c>
      <c r="K1450" s="562" t="s">
        <v>3506</v>
      </c>
      <c r="L1450" s="562" t="s">
        <v>964</v>
      </c>
      <c r="M1450" s="562" t="s">
        <v>970</v>
      </c>
      <c r="N1450" s="562">
        <v>1</v>
      </c>
      <c r="O1450" s="562">
        <v>1</v>
      </c>
      <c r="P1450" s="562">
        <v>1</v>
      </c>
      <c r="Q1450" s="562">
        <v>0</v>
      </c>
      <c r="R1450" s="562">
        <v>0</v>
      </c>
      <c r="S1450" s="562">
        <v>1</v>
      </c>
      <c r="T1450" s="562">
        <v>1</v>
      </c>
      <c r="U1450" s="562">
        <v>1</v>
      </c>
      <c r="V1450" s="562">
        <v>0</v>
      </c>
      <c r="W1450" s="563">
        <v>696712.42</v>
      </c>
      <c r="X1450" s="563">
        <v>0</v>
      </c>
      <c r="Y1450" s="563">
        <v>0</v>
      </c>
      <c r="Z1450" s="563">
        <v>0</v>
      </c>
      <c r="AA1450" s="563">
        <v>0</v>
      </c>
      <c r="AB1450" s="563">
        <v>0</v>
      </c>
      <c r="AC1450" s="563">
        <v>0</v>
      </c>
      <c r="AD1450" s="563"/>
      <c r="AE1450" s="563">
        <v>696712.42</v>
      </c>
      <c r="AF1450" s="564">
        <v>45751</v>
      </c>
      <c r="AG1450" s="564">
        <v>46116</v>
      </c>
      <c r="AH1450" s="563">
        <v>696712.42</v>
      </c>
      <c r="AI1450" s="565">
        <f t="shared" si="45"/>
        <v>9.5890410958904104E-2</v>
      </c>
      <c r="AJ1450" s="565">
        <v>1</v>
      </c>
      <c r="AK1450" s="566">
        <v>4.9000000000000002E-2</v>
      </c>
      <c r="AL1450" s="567">
        <f t="shared" si="46"/>
        <v>9.5890410958904104E-2</v>
      </c>
      <c r="AM1450" s="567">
        <v>1</v>
      </c>
      <c r="AN1450" s="568">
        <v>4.9000000000000002E-2</v>
      </c>
      <c r="AO1450" s="562" t="s">
        <v>977</v>
      </c>
      <c r="AP1450" s="562" t="s">
        <v>978</v>
      </c>
    </row>
    <row r="1451" spans="1:42" s="562" customFormat="1" ht="12" x14ac:dyDescent="0.25">
      <c r="A1451" s="562" t="s">
        <v>3507</v>
      </c>
      <c r="B1451" s="562" t="s">
        <v>3508</v>
      </c>
      <c r="C1451" s="562">
        <v>1</v>
      </c>
      <c r="D1451" s="562" t="s">
        <v>30</v>
      </c>
      <c r="E1451" s="562" t="s">
        <v>958</v>
      </c>
      <c r="F1451" s="562" t="s">
        <v>959</v>
      </c>
      <c r="G1451" s="562" t="s">
        <v>1727</v>
      </c>
      <c r="H1451" s="562" t="s">
        <v>1660</v>
      </c>
      <c r="I1451" s="562" t="s">
        <v>1661</v>
      </c>
      <c r="J1451" s="562" t="s">
        <v>1662</v>
      </c>
      <c r="K1451" s="562" t="s">
        <v>3509</v>
      </c>
      <c r="L1451" s="562" t="s">
        <v>964</v>
      </c>
      <c r="M1451" s="562" t="s">
        <v>970</v>
      </c>
      <c r="N1451" s="562">
        <v>1</v>
      </c>
      <c r="O1451" s="562">
        <v>1</v>
      </c>
      <c r="P1451" s="562">
        <v>1</v>
      </c>
      <c r="Q1451" s="562">
        <v>0</v>
      </c>
      <c r="R1451" s="562">
        <v>0</v>
      </c>
      <c r="S1451" s="562">
        <v>1</v>
      </c>
      <c r="T1451" s="562">
        <v>1</v>
      </c>
      <c r="U1451" s="562">
        <v>1</v>
      </c>
      <c r="V1451" s="562">
        <v>0</v>
      </c>
      <c r="W1451" s="563">
        <v>563495.18999999994</v>
      </c>
      <c r="X1451" s="563">
        <v>0</v>
      </c>
      <c r="Y1451" s="563">
        <v>0</v>
      </c>
      <c r="Z1451" s="563">
        <v>0</v>
      </c>
      <c r="AA1451" s="563">
        <v>0</v>
      </c>
      <c r="AB1451" s="563">
        <v>0</v>
      </c>
      <c r="AC1451" s="563">
        <v>0</v>
      </c>
      <c r="AD1451" s="563"/>
      <c r="AE1451" s="563">
        <v>563495.18999999994</v>
      </c>
      <c r="AF1451" s="564">
        <v>45751</v>
      </c>
      <c r="AG1451" s="564">
        <v>46847</v>
      </c>
      <c r="AH1451" s="563">
        <v>563495.18999999994</v>
      </c>
      <c r="AI1451" s="565">
        <f t="shared" si="45"/>
        <v>2.0986301369863014</v>
      </c>
      <c r="AJ1451" s="565">
        <v>3.0027397260274</v>
      </c>
      <c r="AK1451" s="566">
        <v>8.7499999999999994E-2</v>
      </c>
      <c r="AL1451" s="567">
        <f t="shared" si="46"/>
        <v>2.0986301369863014</v>
      </c>
      <c r="AM1451" s="567">
        <v>3.0027397260274</v>
      </c>
      <c r="AN1451" s="568">
        <v>8.7499999999999994E-2</v>
      </c>
      <c r="AO1451" s="562" t="s">
        <v>977</v>
      </c>
      <c r="AP1451" s="562" t="s">
        <v>978</v>
      </c>
    </row>
    <row r="1452" spans="1:42" s="562" customFormat="1" ht="12" x14ac:dyDescent="0.25">
      <c r="A1452" s="562" t="s">
        <v>3510</v>
      </c>
      <c r="B1452" s="562" t="s">
        <v>3511</v>
      </c>
      <c r="C1452" s="562">
        <v>1</v>
      </c>
      <c r="D1452" s="562" t="s">
        <v>30</v>
      </c>
      <c r="E1452" s="562" t="s">
        <v>958</v>
      </c>
      <c r="F1452" s="562" t="s">
        <v>959</v>
      </c>
      <c r="G1452" s="562" t="s">
        <v>1727</v>
      </c>
      <c r="H1452" s="562" t="s">
        <v>1660</v>
      </c>
      <c r="I1452" s="562" t="s">
        <v>1661</v>
      </c>
      <c r="J1452" s="562" t="s">
        <v>1662</v>
      </c>
      <c r="K1452" s="562" t="s">
        <v>3512</v>
      </c>
      <c r="L1452" s="562" t="s">
        <v>964</v>
      </c>
      <c r="M1452" s="562" t="s">
        <v>970</v>
      </c>
      <c r="N1452" s="562">
        <v>1</v>
      </c>
      <c r="O1452" s="562">
        <v>1</v>
      </c>
      <c r="P1452" s="562">
        <v>1</v>
      </c>
      <c r="Q1452" s="562">
        <v>0</v>
      </c>
      <c r="R1452" s="562">
        <v>0</v>
      </c>
      <c r="S1452" s="562">
        <v>1</v>
      </c>
      <c r="T1452" s="562">
        <v>1</v>
      </c>
      <c r="U1452" s="562">
        <v>1</v>
      </c>
      <c r="V1452" s="562">
        <v>0</v>
      </c>
      <c r="W1452" s="563">
        <v>412528.46</v>
      </c>
      <c r="X1452" s="563">
        <v>0</v>
      </c>
      <c r="Y1452" s="563">
        <v>0</v>
      </c>
      <c r="Z1452" s="563">
        <v>0</v>
      </c>
      <c r="AA1452" s="563">
        <v>0</v>
      </c>
      <c r="AB1452" s="563">
        <v>0</v>
      </c>
      <c r="AC1452" s="563">
        <v>0</v>
      </c>
      <c r="AD1452" s="563"/>
      <c r="AE1452" s="563">
        <v>412528.46</v>
      </c>
      <c r="AF1452" s="564">
        <v>45751</v>
      </c>
      <c r="AG1452" s="564">
        <v>47577</v>
      </c>
      <c r="AH1452" s="563">
        <v>412528.46</v>
      </c>
      <c r="AI1452" s="565">
        <f t="shared" si="45"/>
        <v>4.0986301369863014</v>
      </c>
      <c r="AJ1452" s="565">
        <v>5.0027397260274</v>
      </c>
      <c r="AK1452" s="566">
        <v>9.2499999999999999E-2</v>
      </c>
      <c r="AL1452" s="567">
        <f t="shared" si="46"/>
        <v>4.0986301369863014</v>
      </c>
      <c r="AM1452" s="567">
        <v>5.0027397260274</v>
      </c>
      <c r="AN1452" s="568">
        <v>9.2499999999999999E-2</v>
      </c>
      <c r="AO1452" s="562" t="s">
        <v>977</v>
      </c>
      <c r="AP1452" s="562" t="s">
        <v>978</v>
      </c>
    </row>
    <row r="1453" spans="1:42" s="562" customFormat="1" ht="12" x14ac:dyDescent="0.25">
      <c r="A1453" s="562" t="s">
        <v>3513</v>
      </c>
      <c r="B1453" s="562" t="s">
        <v>3514</v>
      </c>
      <c r="C1453" s="562">
        <v>1</v>
      </c>
      <c r="D1453" s="562" t="s">
        <v>30</v>
      </c>
      <c r="E1453" s="562" t="s">
        <v>958</v>
      </c>
      <c r="F1453" s="562" t="s">
        <v>959</v>
      </c>
      <c r="G1453" s="562" t="s">
        <v>1727</v>
      </c>
      <c r="H1453" s="562" t="s">
        <v>1660</v>
      </c>
      <c r="I1453" s="562" t="s">
        <v>1661</v>
      </c>
      <c r="J1453" s="562" t="s">
        <v>1662</v>
      </c>
      <c r="K1453" s="562" t="s">
        <v>2700</v>
      </c>
      <c r="L1453" s="562" t="s">
        <v>964</v>
      </c>
      <c r="M1453" s="562" t="s">
        <v>970</v>
      </c>
      <c r="N1453" s="562">
        <v>1</v>
      </c>
      <c r="O1453" s="562">
        <v>1</v>
      </c>
      <c r="P1453" s="562">
        <v>1</v>
      </c>
      <c r="Q1453" s="562">
        <v>0</v>
      </c>
      <c r="R1453" s="562">
        <v>0</v>
      </c>
      <c r="S1453" s="562">
        <v>1</v>
      </c>
      <c r="T1453" s="562">
        <v>1</v>
      </c>
      <c r="U1453" s="562">
        <v>1</v>
      </c>
      <c r="V1453" s="562">
        <v>0</v>
      </c>
      <c r="W1453" s="563">
        <v>1482982.57</v>
      </c>
      <c r="X1453" s="563">
        <v>0</v>
      </c>
      <c r="Y1453" s="563">
        <v>0</v>
      </c>
      <c r="Z1453" s="563">
        <v>0</v>
      </c>
      <c r="AA1453" s="563">
        <v>0</v>
      </c>
      <c r="AB1453" s="563">
        <v>0</v>
      </c>
      <c r="AC1453" s="563">
        <v>0</v>
      </c>
      <c r="AD1453" s="563"/>
      <c r="AE1453" s="563">
        <v>1482982.57</v>
      </c>
      <c r="AF1453" s="564">
        <v>45751</v>
      </c>
      <c r="AG1453" s="564">
        <v>46116</v>
      </c>
      <c r="AH1453" s="563">
        <v>1482982.57</v>
      </c>
      <c r="AI1453" s="565">
        <f t="shared" si="45"/>
        <v>9.5890410958904104E-2</v>
      </c>
      <c r="AJ1453" s="565">
        <v>1</v>
      </c>
      <c r="AK1453" s="566">
        <v>4.9000000000000002E-2</v>
      </c>
      <c r="AL1453" s="567">
        <f t="shared" si="46"/>
        <v>9.5890410958904104E-2</v>
      </c>
      <c r="AM1453" s="567">
        <v>1</v>
      </c>
      <c r="AN1453" s="568">
        <v>4.9000000000000002E-2</v>
      </c>
      <c r="AO1453" s="562" t="s">
        <v>977</v>
      </c>
      <c r="AP1453" s="562" t="s">
        <v>978</v>
      </c>
    </row>
    <row r="1454" spans="1:42" s="562" customFormat="1" ht="12" x14ac:dyDescent="0.25">
      <c r="A1454" s="562" t="s">
        <v>3515</v>
      </c>
      <c r="B1454" s="562" t="s">
        <v>3516</v>
      </c>
      <c r="C1454" s="562">
        <v>1</v>
      </c>
      <c r="D1454" s="562" t="s">
        <v>30</v>
      </c>
      <c r="E1454" s="562" t="s">
        <v>958</v>
      </c>
      <c r="F1454" s="562" t="s">
        <v>959</v>
      </c>
      <c r="G1454" s="562" t="s">
        <v>1727</v>
      </c>
      <c r="H1454" s="562" t="s">
        <v>1660</v>
      </c>
      <c r="I1454" s="562" t="s">
        <v>1661</v>
      </c>
      <c r="J1454" s="562" t="s">
        <v>1662</v>
      </c>
      <c r="K1454" s="562" t="s">
        <v>2700</v>
      </c>
      <c r="L1454" s="562" t="s">
        <v>964</v>
      </c>
      <c r="M1454" s="562" t="s">
        <v>970</v>
      </c>
      <c r="N1454" s="562">
        <v>1</v>
      </c>
      <c r="O1454" s="562">
        <v>1</v>
      </c>
      <c r="P1454" s="562">
        <v>1</v>
      </c>
      <c r="Q1454" s="562">
        <v>0</v>
      </c>
      <c r="R1454" s="562">
        <v>0</v>
      </c>
      <c r="S1454" s="562">
        <v>1</v>
      </c>
      <c r="T1454" s="562">
        <v>1</v>
      </c>
      <c r="U1454" s="562">
        <v>1</v>
      </c>
      <c r="V1454" s="562">
        <v>0</v>
      </c>
      <c r="W1454" s="563">
        <v>1482982.56</v>
      </c>
      <c r="X1454" s="563">
        <v>0</v>
      </c>
      <c r="Y1454" s="563">
        <v>0</v>
      </c>
      <c r="Z1454" s="563">
        <v>0</v>
      </c>
      <c r="AA1454" s="563">
        <v>0</v>
      </c>
      <c r="AB1454" s="563">
        <v>0</v>
      </c>
      <c r="AC1454" s="563">
        <v>0</v>
      </c>
      <c r="AD1454" s="563"/>
      <c r="AE1454" s="563">
        <v>1482982.56</v>
      </c>
      <c r="AF1454" s="564">
        <v>45751</v>
      </c>
      <c r="AG1454" s="564">
        <v>46847</v>
      </c>
      <c r="AH1454" s="563">
        <v>1482982.56</v>
      </c>
      <c r="AI1454" s="565">
        <f t="shared" si="45"/>
        <v>2.0986301369863014</v>
      </c>
      <c r="AJ1454" s="565">
        <v>3.0027397260274</v>
      </c>
      <c r="AK1454" s="566">
        <v>8.7499999999999994E-2</v>
      </c>
      <c r="AL1454" s="567">
        <f t="shared" si="46"/>
        <v>2.0986301369863014</v>
      </c>
      <c r="AM1454" s="567">
        <v>3.0027397260274</v>
      </c>
      <c r="AN1454" s="568">
        <v>8.7499999999999994E-2</v>
      </c>
      <c r="AO1454" s="562" t="s">
        <v>977</v>
      </c>
      <c r="AP1454" s="562" t="s">
        <v>978</v>
      </c>
    </row>
    <row r="1455" spans="1:42" s="562" customFormat="1" ht="12" x14ac:dyDescent="0.25">
      <c r="A1455" s="562" t="s">
        <v>3517</v>
      </c>
      <c r="B1455" s="562" t="s">
        <v>3518</v>
      </c>
      <c r="C1455" s="562">
        <v>1</v>
      </c>
      <c r="D1455" s="562" t="s">
        <v>30</v>
      </c>
      <c r="E1455" s="562" t="s">
        <v>958</v>
      </c>
      <c r="F1455" s="562" t="s">
        <v>959</v>
      </c>
      <c r="G1455" s="562" t="s">
        <v>1727</v>
      </c>
      <c r="H1455" s="562" t="s">
        <v>1660</v>
      </c>
      <c r="I1455" s="562" t="s">
        <v>1661</v>
      </c>
      <c r="J1455" s="562" t="s">
        <v>1662</v>
      </c>
      <c r="K1455" s="562" t="s">
        <v>2707</v>
      </c>
      <c r="L1455" s="562" t="s">
        <v>964</v>
      </c>
      <c r="M1455" s="562" t="s">
        <v>970</v>
      </c>
      <c r="N1455" s="562">
        <v>1</v>
      </c>
      <c r="O1455" s="562">
        <v>1</v>
      </c>
      <c r="P1455" s="562">
        <v>1</v>
      </c>
      <c r="Q1455" s="562">
        <v>0</v>
      </c>
      <c r="R1455" s="562">
        <v>0</v>
      </c>
      <c r="S1455" s="562">
        <v>1</v>
      </c>
      <c r="T1455" s="562">
        <v>1</v>
      </c>
      <c r="U1455" s="562">
        <v>1</v>
      </c>
      <c r="V1455" s="562">
        <v>0</v>
      </c>
      <c r="W1455" s="563">
        <v>4577766.63</v>
      </c>
      <c r="X1455" s="563">
        <v>0</v>
      </c>
      <c r="Y1455" s="563">
        <v>0</v>
      </c>
      <c r="Z1455" s="563">
        <v>0</v>
      </c>
      <c r="AA1455" s="563">
        <v>0</v>
      </c>
      <c r="AB1455" s="563">
        <v>0</v>
      </c>
      <c r="AC1455" s="563">
        <v>0</v>
      </c>
      <c r="AD1455" s="563"/>
      <c r="AE1455" s="563">
        <v>4577766.63</v>
      </c>
      <c r="AF1455" s="564">
        <v>45751</v>
      </c>
      <c r="AG1455" s="564">
        <v>46847</v>
      </c>
      <c r="AH1455" s="563">
        <v>4577766.63</v>
      </c>
      <c r="AI1455" s="565">
        <f t="shared" si="45"/>
        <v>2.0986301369863014</v>
      </c>
      <c r="AJ1455" s="565">
        <v>3.0027397260274</v>
      </c>
      <c r="AK1455" s="566">
        <v>8.7499999999999994E-2</v>
      </c>
      <c r="AL1455" s="567">
        <f t="shared" si="46"/>
        <v>2.0986301369863014</v>
      </c>
      <c r="AM1455" s="567">
        <v>3.0027397260274</v>
      </c>
      <c r="AN1455" s="568">
        <v>8.7499999999999994E-2</v>
      </c>
      <c r="AO1455" s="562" t="s">
        <v>977</v>
      </c>
      <c r="AP1455" s="562" t="s">
        <v>978</v>
      </c>
    </row>
    <row r="1456" spans="1:42" s="562" customFormat="1" ht="12" x14ac:dyDescent="0.25">
      <c r="A1456" s="562" t="s">
        <v>3519</v>
      </c>
      <c r="B1456" s="562" t="s">
        <v>3520</v>
      </c>
      <c r="C1456" s="562">
        <v>1</v>
      </c>
      <c r="D1456" s="562" t="s">
        <v>30</v>
      </c>
      <c r="E1456" s="562" t="s">
        <v>958</v>
      </c>
      <c r="F1456" s="562" t="s">
        <v>959</v>
      </c>
      <c r="G1456" s="562" t="s">
        <v>1727</v>
      </c>
      <c r="H1456" s="562" t="s">
        <v>1660</v>
      </c>
      <c r="I1456" s="562" t="s">
        <v>1661</v>
      </c>
      <c r="J1456" s="562" t="s">
        <v>1662</v>
      </c>
      <c r="K1456" s="562" t="s">
        <v>1805</v>
      </c>
      <c r="L1456" s="562" t="s">
        <v>964</v>
      </c>
      <c r="M1456" s="562" t="s">
        <v>970</v>
      </c>
      <c r="N1456" s="562">
        <v>1</v>
      </c>
      <c r="O1456" s="562">
        <v>1</v>
      </c>
      <c r="P1456" s="562">
        <v>1</v>
      </c>
      <c r="Q1456" s="562">
        <v>0</v>
      </c>
      <c r="R1456" s="562">
        <v>0</v>
      </c>
      <c r="S1456" s="562">
        <v>1</v>
      </c>
      <c r="T1456" s="562">
        <v>1</v>
      </c>
      <c r="U1456" s="562">
        <v>1</v>
      </c>
      <c r="V1456" s="562">
        <v>0</v>
      </c>
      <c r="W1456" s="563">
        <v>2836983.33</v>
      </c>
      <c r="X1456" s="563">
        <v>0</v>
      </c>
      <c r="Y1456" s="563">
        <v>0</v>
      </c>
      <c r="Z1456" s="563">
        <v>0</v>
      </c>
      <c r="AA1456" s="563">
        <v>0</v>
      </c>
      <c r="AB1456" s="563">
        <v>0</v>
      </c>
      <c r="AC1456" s="563">
        <v>0</v>
      </c>
      <c r="AD1456" s="563"/>
      <c r="AE1456" s="563">
        <v>2836983.33</v>
      </c>
      <c r="AF1456" s="564">
        <v>45751</v>
      </c>
      <c r="AG1456" s="564">
        <v>46116</v>
      </c>
      <c r="AH1456" s="563">
        <v>2836983.33</v>
      </c>
      <c r="AI1456" s="565">
        <f t="shared" si="45"/>
        <v>9.5890410958904104E-2</v>
      </c>
      <c r="AJ1456" s="565">
        <v>1</v>
      </c>
      <c r="AK1456" s="566">
        <v>4.9000000000000002E-2</v>
      </c>
      <c r="AL1456" s="567">
        <f t="shared" si="46"/>
        <v>9.5890410958904104E-2</v>
      </c>
      <c r="AM1456" s="567">
        <v>1</v>
      </c>
      <c r="AN1456" s="568">
        <v>4.9000000000000002E-2</v>
      </c>
      <c r="AO1456" s="562" t="s">
        <v>977</v>
      </c>
      <c r="AP1456" s="562" t="s">
        <v>978</v>
      </c>
    </row>
    <row r="1457" spans="1:42" s="562" customFormat="1" ht="12" x14ac:dyDescent="0.25">
      <c r="A1457" s="562" t="s">
        <v>3521</v>
      </c>
      <c r="B1457" s="562" t="s">
        <v>3522</v>
      </c>
      <c r="C1457" s="562">
        <v>1</v>
      </c>
      <c r="D1457" s="562" t="s">
        <v>30</v>
      </c>
      <c r="E1457" s="562" t="s">
        <v>958</v>
      </c>
      <c r="F1457" s="562" t="s">
        <v>959</v>
      </c>
      <c r="G1457" s="562" t="s">
        <v>1727</v>
      </c>
      <c r="H1457" s="562" t="s">
        <v>1660</v>
      </c>
      <c r="I1457" s="562" t="s">
        <v>1661</v>
      </c>
      <c r="J1457" s="562" t="s">
        <v>1662</v>
      </c>
      <c r="K1457" s="562" t="s">
        <v>2301</v>
      </c>
      <c r="L1457" s="562" t="s">
        <v>964</v>
      </c>
      <c r="M1457" s="562" t="s">
        <v>970</v>
      </c>
      <c r="N1457" s="562">
        <v>1</v>
      </c>
      <c r="O1457" s="562">
        <v>1</v>
      </c>
      <c r="P1457" s="562">
        <v>1</v>
      </c>
      <c r="Q1457" s="562">
        <v>0</v>
      </c>
      <c r="R1457" s="562">
        <v>0</v>
      </c>
      <c r="S1457" s="562">
        <v>1</v>
      </c>
      <c r="T1457" s="562">
        <v>1</v>
      </c>
      <c r="U1457" s="562">
        <v>1</v>
      </c>
      <c r="V1457" s="562">
        <v>0</v>
      </c>
      <c r="W1457" s="563">
        <v>10565764.380000001</v>
      </c>
      <c r="X1457" s="563">
        <v>0</v>
      </c>
      <c r="Y1457" s="563">
        <v>0</v>
      </c>
      <c r="Z1457" s="563">
        <v>0</v>
      </c>
      <c r="AA1457" s="563">
        <v>0</v>
      </c>
      <c r="AB1457" s="563">
        <v>0</v>
      </c>
      <c r="AC1457" s="563">
        <v>0</v>
      </c>
      <c r="AD1457" s="563"/>
      <c r="AE1457" s="563">
        <v>10565764.380000001</v>
      </c>
      <c r="AF1457" s="564">
        <v>45751</v>
      </c>
      <c r="AG1457" s="564">
        <v>46116</v>
      </c>
      <c r="AH1457" s="563">
        <v>10565764.380000001</v>
      </c>
      <c r="AI1457" s="565">
        <f t="shared" si="45"/>
        <v>9.5890410958904104E-2</v>
      </c>
      <c r="AJ1457" s="565">
        <v>1</v>
      </c>
      <c r="AK1457" s="566">
        <v>4.9000000000000002E-2</v>
      </c>
      <c r="AL1457" s="567">
        <f t="shared" si="46"/>
        <v>9.5890410958904104E-2</v>
      </c>
      <c r="AM1457" s="567">
        <v>1</v>
      </c>
      <c r="AN1457" s="568">
        <v>4.9000000000000002E-2</v>
      </c>
      <c r="AO1457" s="562" t="s">
        <v>977</v>
      </c>
      <c r="AP1457" s="562" t="s">
        <v>978</v>
      </c>
    </row>
    <row r="1458" spans="1:42" s="562" customFormat="1" ht="12" x14ac:dyDescent="0.25">
      <c r="A1458" s="562" t="s">
        <v>3523</v>
      </c>
      <c r="B1458" s="562" t="s">
        <v>3524</v>
      </c>
      <c r="C1458" s="562">
        <v>1</v>
      </c>
      <c r="D1458" s="562" t="s">
        <v>30</v>
      </c>
      <c r="E1458" s="562" t="s">
        <v>958</v>
      </c>
      <c r="F1458" s="562" t="s">
        <v>959</v>
      </c>
      <c r="G1458" s="562" t="s">
        <v>1727</v>
      </c>
      <c r="H1458" s="562" t="s">
        <v>1660</v>
      </c>
      <c r="I1458" s="562" t="s">
        <v>1661</v>
      </c>
      <c r="J1458" s="562" t="s">
        <v>1662</v>
      </c>
      <c r="K1458" s="562" t="s">
        <v>163</v>
      </c>
      <c r="L1458" s="562" t="s">
        <v>964</v>
      </c>
      <c r="M1458" s="562" t="s">
        <v>970</v>
      </c>
      <c r="N1458" s="562">
        <v>1</v>
      </c>
      <c r="O1458" s="562">
        <v>1</v>
      </c>
      <c r="P1458" s="562">
        <v>1</v>
      </c>
      <c r="Q1458" s="562">
        <v>0</v>
      </c>
      <c r="R1458" s="562">
        <v>0</v>
      </c>
      <c r="S1458" s="562">
        <v>1</v>
      </c>
      <c r="T1458" s="562">
        <v>1</v>
      </c>
      <c r="U1458" s="562">
        <v>1</v>
      </c>
      <c r="V1458" s="562">
        <v>0</v>
      </c>
      <c r="W1458" s="563">
        <v>20173576.34</v>
      </c>
      <c r="X1458" s="563">
        <v>0</v>
      </c>
      <c r="Y1458" s="563">
        <v>0</v>
      </c>
      <c r="Z1458" s="563">
        <v>0</v>
      </c>
      <c r="AA1458" s="563">
        <v>0</v>
      </c>
      <c r="AB1458" s="563">
        <v>0</v>
      </c>
      <c r="AC1458" s="563">
        <v>0</v>
      </c>
      <c r="AD1458" s="563"/>
      <c r="AE1458" s="563">
        <v>20173576.34</v>
      </c>
      <c r="AF1458" s="564">
        <v>45751</v>
      </c>
      <c r="AG1458" s="564">
        <v>46847</v>
      </c>
      <c r="AH1458" s="563">
        <v>20173576.34</v>
      </c>
      <c r="AI1458" s="565">
        <f t="shared" si="45"/>
        <v>2.0986301369863014</v>
      </c>
      <c r="AJ1458" s="565">
        <v>3.0027397260274</v>
      </c>
      <c r="AK1458" s="566">
        <v>8.7499999999999994E-2</v>
      </c>
      <c r="AL1458" s="567">
        <f t="shared" si="46"/>
        <v>2.0986301369863014</v>
      </c>
      <c r="AM1458" s="567">
        <v>3.0027397260274</v>
      </c>
      <c r="AN1458" s="568">
        <v>8.7499999999999994E-2</v>
      </c>
      <c r="AO1458" s="562" t="s">
        <v>977</v>
      </c>
      <c r="AP1458" s="562" t="s">
        <v>978</v>
      </c>
    </row>
    <row r="1459" spans="1:42" s="562" customFormat="1" ht="12" x14ac:dyDescent="0.25">
      <c r="A1459" s="562" t="s">
        <v>3525</v>
      </c>
      <c r="B1459" s="562" t="s">
        <v>3526</v>
      </c>
      <c r="C1459" s="562">
        <v>1</v>
      </c>
      <c r="D1459" s="562" t="s">
        <v>30</v>
      </c>
      <c r="E1459" s="562" t="s">
        <v>958</v>
      </c>
      <c r="F1459" s="562" t="s">
        <v>959</v>
      </c>
      <c r="G1459" s="562" t="s">
        <v>1727</v>
      </c>
      <c r="H1459" s="562" t="s">
        <v>1660</v>
      </c>
      <c r="I1459" s="562" t="s">
        <v>1661</v>
      </c>
      <c r="J1459" s="562" t="s">
        <v>1662</v>
      </c>
      <c r="K1459" s="562" t="s">
        <v>163</v>
      </c>
      <c r="L1459" s="562" t="s">
        <v>964</v>
      </c>
      <c r="M1459" s="562" t="s">
        <v>970</v>
      </c>
      <c r="N1459" s="562">
        <v>1</v>
      </c>
      <c r="O1459" s="562">
        <v>1</v>
      </c>
      <c r="P1459" s="562">
        <v>1</v>
      </c>
      <c r="Q1459" s="562">
        <v>0</v>
      </c>
      <c r="R1459" s="562">
        <v>0</v>
      </c>
      <c r="S1459" s="562">
        <v>1</v>
      </c>
      <c r="T1459" s="562">
        <v>1</v>
      </c>
      <c r="U1459" s="562">
        <v>1</v>
      </c>
      <c r="V1459" s="562">
        <v>0</v>
      </c>
      <c r="W1459" s="563">
        <v>20173576.350000001</v>
      </c>
      <c r="X1459" s="563">
        <v>0</v>
      </c>
      <c r="Y1459" s="563">
        <v>0</v>
      </c>
      <c r="Z1459" s="563">
        <v>0</v>
      </c>
      <c r="AA1459" s="563">
        <v>0</v>
      </c>
      <c r="AB1459" s="563">
        <v>0</v>
      </c>
      <c r="AC1459" s="563">
        <v>0</v>
      </c>
      <c r="AD1459" s="563"/>
      <c r="AE1459" s="563">
        <v>20173576.350000001</v>
      </c>
      <c r="AF1459" s="564">
        <v>45751</v>
      </c>
      <c r="AG1459" s="564">
        <v>46116</v>
      </c>
      <c r="AH1459" s="563">
        <v>20173576.350000001</v>
      </c>
      <c r="AI1459" s="565">
        <f t="shared" si="45"/>
        <v>9.5890410958904104E-2</v>
      </c>
      <c r="AJ1459" s="565">
        <v>1</v>
      </c>
      <c r="AK1459" s="566">
        <v>4.9000000000000002E-2</v>
      </c>
      <c r="AL1459" s="567">
        <f t="shared" si="46"/>
        <v>9.5890410958904104E-2</v>
      </c>
      <c r="AM1459" s="567">
        <v>1</v>
      </c>
      <c r="AN1459" s="568">
        <v>4.9000000000000002E-2</v>
      </c>
      <c r="AO1459" s="562" t="s">
        <v>977</v>
      </c>
      <c r="AP1459" s="562" t="s">
        <v>978</v>
      </c>
    </row>
    <row r="1460" spans="1:42" s="562" customFormat="1" ht="12" x14ac:dyDescent="0.25">
      <c r="A1460" s="562" t="s">
        <v>3527</v>
      </c>
      <c r="B1460" s="562" t="s">
        <v>3528</v>
      </c>
      <c r="C1460" s="562">
        <v>1</v>
      </c>
      <c r="D1460" s="562" t="s">
        <v>30</v>
      </c>
      <c r="E1460" s="562" t="s">
        <v>958</v>
      </c>
      <c r="F1460" s="562" t="s">
        <v>959</v>
      </c>
      <c r="G1460" s="562" t="s">
        <v>1727</v>
      </c>
      <c r="H1460" s="562" t="s">
        <v>1660</v>
      </c>
      <c r="I1460" s="562" t="s">
        <v>1661</v>
      </c>
      <c r="J1460" s="562" t="s">
        <v>1662</v>
      </c>
      <c r="K1460" s="562" t="s">
        <v>163</v>
      </c>
      <c r="L1460" s="562" t="s">
        <v>964</v>
      </c>
      <c r="M1460" s="562" t="s">
        <v>970</v>
      </c>
      <c r="N1460" s="562">
        <v>1</v>
      </c>
      <c r="O1460" s="562">
        <v>1</v>
      </c>
      <c r="P1460" s="562">
        <v>1</v>
      </c>
      <c r="Q1460" s="562">
        <v>0</v>
      </c>
      <c r="R1460" s="562">
        <v>0</v>
      </c>
      <c r="S1460" s="562">
        <v>1</v>
      </c>
      <c r="T1460" s="562">
        <v>1</v>
      </c>
      <c r="U1460" s="562">
        <v>1</v>
      </c>
      <c r="V1460" s="562">
        <v>0</v>
      </c>
      <c r="W1460" s="563">
        <v>20173576.350000001</v>
      </c>
      <c r="X1460" s="563">
        <v>0</v>
      </c>
      <c r="Y1460" s="563">
        <v>0</v>
      </c>
      <c r="Z1460" s="563">
        <v>0</v>
      </c>
      <c r="AA1460" s="563">
        <v>0</v>
      </c>
      <c r="AB1460" s="563">
        <v>0</v>
      </c>
      <c r="AC1460" s="563">
        <v>0</v>
      </c>
      <c r="AD1460" s="563"/>
      <c r="AE1460" s="563">
        <v>20173576.350000001</v>
      </c>
      <c r="AF1460" s="564">
        <v>45751</v>
      </c>
      <c r="AG1460" s="564">
        <v>46116</v>
      </c>
      <c r="AH1460" s="563">
        <v>20173576.350000001</v>
      </c>
      <c r="AI1460" s="565">
        <f t="shared" si="45"/>
        <v>9.5890410958904104E-2</v>
      </c>
      <c r="AJ1460" s="565">
        <v>1</v>
      </c>
      <c r="AK1460" s="566">
        <v>4.9000000000000002E-2</v>
      </c>
      <c r="AL1460" s="567">
        <f t="shared" si="46"/>
        <v>9.5890410958904104E-2</v>
      </c>
      <c r="AM1460" s="567">
        <v>1</v>
      </c>
      <c r="AN1460" s="568">
        <v>4.9000000000000002E-2</v>
      </c>
      <c r="AO1460" s="562" t="s">
        <v>977</v>
      </c>
      <c r="AP1460" s="562" t="s">
        <v>978</v>
      </c>
    </row>
    <row r="1461" spans="1:42" s="562" customFormat="1" ht="12" x14ac:dyDescent="0.25">
      <c r="A1461" s="562" t="s">
        <v>3529</v>
      </c>
      <c r="B1461" s="562" t="s">
        <v>3530</v>
      </c>
      <c r="C1461" s="562">
        <v>1</v>
      </c>
      <c r="D1461" s="562" t="s">
        <v>30</v>
      </c>
      <c r="E1461" s="562" t="s">
        <v>958</v>
      </c>
      <c r="F1461" s="562" t="s">
        <v>959</v>
      </c>
      <c r="G1461" s="562" t="s">
        <v>1727</v>
      </c>
      <c r="H1461" s="562" t="s">
        <v>1660</v>
      </c>
      <c r="I1461" s="562" t="s">
        <v>1661</v>
      </c>
      <c r="J1461" s="562" t="s">
        <v>1662</v>
      </c>
      <c r="K1461" s="562" t="s">
        <v>3531</v>
      </c>
      <c r="L1461" s="562" t="s">
        <v>964</v>
      </c>
      <c r="M1461" s="562" t="s">
        <v>970</v>
      </c>
      <c r="N1461" s="562">
        <v>1</v>
      </c>
      <c r="O1461" s="562">
        <v>1</v>
      </c>
      <c r="P1461" s="562">
        <v>1</v>
      </c>
      <c r="Q1461" s="562">
        <v>0</v>
      </c>
      <c r="R1461" s="562">
        <v>0</v>
      </c>
      <c r="S1461" s="562">
        <v>1</v>
      </c>
      <c r="T1461" s="562">
        <v>1</v>
      </c>
      <c r="U1461" s="562">
        <v>1</v>
      </c>
      <c r="V1461" s="562">
        <v>0</v>
      </c>
      <c r="W1461" s="563">
        <v>213663.58</v>
      </c>
      <c r="X1461" s="563">
        <v>0</v>
      </c>
      <c r="Y1461" s="563">
        <v>0</v>
      </c>
      <c r="Z1461" s="563">
        <v>0</v>
      </c>
      <c r="AA1461" s="563">
        <v>0</v>
      </c>
      <c r="AB1461" s="563">
        <v>0</v>
      </c>
      <c r="AC1461" s="563">
        <v>0</v>
      </c>
      <c r="AD1461" s="563"/>
      <c r="AE1461" s="563">
        <v>213663.58</v>
      </c>
      <c r="AF1461" s="564">
        <v>45751</v>
      </c>
      <c r="AG1461" s="564">
        <v>46116</v>
      </c>
      <c r="AH1461" s="563">
        <v>213663.58</v>
      </c>
      <c r="AI1461" s="565">
        <f t="shared" si="45"/>
        <v>9.5890410958904104E-2</v>
      </c>
      <c r="AJ1461" s="565">
        <v>1</v>
      </c>
      <c r="AK1461" s="566">
        <v>4.9000000000000002E-2</v>
      </c>
      <c r="AL1461" s="567">
        <f t="shared" si="46"/>
        <v>9.5890410958904104E-2</v>
      </c>
      <c r="AM1461" s="567">
        <v>1</v>
      </c>
      <c r="AN1461" s="568">
        <v>4.9000000000000002E-2</v>
      </c>
      <c r="AO1461" s="562" t="s">
        <v>977</v>
      </c>
      <c r="AP1461" s="562" t="s">
        <v>978</v>
      </c>
    </row>
    <row r="1462" spans="1:42" s="562" customFormat="1" ht="12" x14ac:dyDescent="0.25">
      <c r="A1462" s="562" t="s">
        <v>3532</v>
      </c>
      <c r="B1462" s="562" t="s">
        <v>3533</v>
      </c>
      <c r="C1462" s="562">
        <v>1</v>
      </c>
      <c r="D1462" s="562" t="s">
        <v>30</v>
      </c>
      <c r="E1462" s="562" t="s">
        <v>958</v>
      </c>
      <c r="F1462" s="562" t="s">
        <v>959</v>
      </c>
      <c r="G1462" s="562" t="s">
        <v>1727</v>
      </c>
      <c r="H1462" s="562" t="s">
        <v>1660</v>
      </c>
      <c r="I1462" s="562" t="s">
        <v>1661</v>
      </c>
      <c r="J1462" s="562" t="s">
        <v>1662</v>
      </c>
      <c r="K1462" s="562" t="s">
        <v>3531</v>
      </c>
      <c r="L1462" s="562" t="s">
        <v>964</v>
      </c>
      <c r="M1462" s="562" t="s">
        <v>970</v>
      </c>
      <c r="N1462" s="562">
        <v>1</v>
      </c>
      <c r="O1462" s="562">
        <v>1</v>
      </c>
      <c r="P1462" s="562">
        <v>1</v>
      </c>
      <c r="Q1462" s="562">
        <v>0</v>
      </c>
      <c r="R1462" s="562">
        <v>0</v>
      </c>
      <c r="S1462" s="562">
        <v>1</v>
      </c>
      <c r="T1462" s="562">
        <v>1</v>
      </c>
      <c r="U1462" s="562">
        <v>1</v>
      </c>
      <c r="V1462" s="562">
        <v>0</v>
      </c>
      <c r="W1462" s="563">
        <v>213663.59</v>
      </c>
      <c r="X1462" s="563">
        <v>0</v>
      </c>
      <c r="Y1462" s="563">
        <v>0</v>
      </c>
      <c r="Z1462" s="563">
        <v>0</v>
      </c>
      <c r="AA1462" s="563">
        <v>0</v>
      </c>
      <c r="AB1462" s="563">
        <v>0</v>
      </c>
      <c r="AC1462" s="563">
        <v>0</v>
      </c>
      <c r="AD1462" s="563"/>
      <c r="AE1462" s="563">
        <v>213663.59</v>
      </c>
      <c r="AF1462" s="564">
        <v>45733</v>
      </c>
      <c r="AG1462" s="564">
        <v>46098</v>
      </c>
      <c r="AH1462" s="563">
        <v>213663.59</v>
      </c>
      <c r="AI1462" s="565">
        <f t="shared" si="45"/>
        <v>4.6575342465753428E-2</v>
      </c>
      <c r="AJ1462" s="565">
        <v>1</v>
      </c>
      <c r="AK1462" s="566">
        <v>4.9000000000000002E-2</v>
      </c>
      <c r="AL1462" s="567">
        <f t="shared" si="46"/>
        <v>4.6575342465753428E-2</v>
      </c>
      <c r="AM1462" s="567">
        <v>1</v>
      </c>
      <c r="AN1462" s="568">
        <v>4.9000000000000002E-2</v>
      </c>
      <c r="AO1462" s="562" t="s">
        <v>977</v>
      </c>
      <c r="AP1462" s="562" t="s">
        <v>978</v>
      </c>
    </row>
    <row r="1463" spans="1:42" s="562" customFormat="1" ht="12" x14ac:dyDescent="0.25">
      <c r="A1463" s="562" t="s">
        <v>3534</v>
      </c>
      <c r="B1463" s="562" t="s">
        <v>3535</v>
      </c>
      <c r="C1463" s="562">
        <v>1</v>
      </c>
      <c r="D1463" s="562" t="s">
        <v>30</v>
      </c>
      <c r="E1463" s="562" t="s">
        <v>958</v>
      </c>
      <c r="F1463" s="562" t="s">
        <v>959</v>
      </c>
      <c r="G1463" s="562" t="s">
        <v>1727</v>
      </c>
      <c r="H1463" s="562" t="s">
        <v>1660</v>
      </c>
      <c r="I1463" s="562" t="s">
        <v>1661</v>
      </c>
      <c r="J1463" s="562" t="s">
        <v>1662</v>
      </c>
      <c r="K1463" s="562" t="s">
        <v>3531</v>
      </c>
      <c r="L1463" s="562" t="s">
        <v>964</v>
      </c>
      <c r="M1463" s="562" t="s">
        <v>970</v>
      </c>
      <c r="N1463" s="562">
        <v>1</v>
      </c>
      <c r="O1463" s="562">
        <v>1</v>
      </c>
      <c r="P1463" s="562">
        <v>1</v>
      </c>
      <c r="Q1463" s="562">
        <v>0</v>
      </c>
      <c r="R1463" s="562">
        <v>0</v>
      </c>
      <c r="S1463" s="562">
        <v>1</v>
      </c>
      <c r="T1463" s="562">
        <v>1</v>
      </c>
      <c r="U1463" s="562">
        <v>1</v>
      </c>
      <c r="V1463" s="562">
        <v>0</v>
      </c>
      <c r="W1463" s="563">
        <v>213663.59</v>
      </c>
      <c r="X1463" s="563">
        <v>0</v>
      </c>
      <c r="Y1463" s="563">
        <v>0</v>
      </c>
      <c r="Z1463" s="563">
        <v>0</v>
      </c>
      <c r="AA1463" s="563">
        <v>0</v>
      </c>
      <c r="AB1463" s="563">
        <v>0</v>
      </c>
      <c r="AC1463" s="563">
        <v>0</v>
      </c>
      <c r="AD1463" s="563"/>
      <c r="AE1463" s="563">
        <v>213663.59</v>
      </c>
      <c r="AF1463" s="564">
        <v>45733</v>
      </c>
      <c r="AG1463" s="564">
        <v>46098</v>
      </c>
      <c r="AH1463" s="563">
        <v>213663.59</v>
      </c>
      <c r="AI1463" s="565">
        <f t="shared" si="45"/>
        <v>4.6575342465753428E-2</v>
      </c>
      <c r="AJ1463" s="565">
        <v>1</v>
      </c>
      <c r="AK1463" s="566">
        <v>4.9000000000000002E-2</v>
      </c>
      <c r="AL1463" s="567">
        <f t="shared" si="46"/>
        <v>4.6575342465753428E-2</v>
      </c>
      <c r="AM1463" s="567">
        <v>1</v>
      </c>
      <c r="AN1463" s="568">
        <v>4.9000000000000002E-2</v>
      </c>
      <c r="AO1463" s="562" t="s">
        <v>977</v>
      </c>
      <c r="AP1463" s="562" t="s">
        <v>978</v>
      </c>
    </row>
    <row r="1464" spans="1:42" s="562" customFormat="1" ht="12" x14ac:dyDescent="0.25">
      <c r="A1464" s="562" t="s">
        <v>3536</v>
      </c>
      <c r="B1464" s="562" t="s">
        <v>3537</v>
      </c>
      <c r="C1464" s="562">
        <v>1</v>
      </c>
      <c r="D1464" s="562" t="s">
        <v>30</v>
      </c>
      <c r="E1464" s="562" t="s">
        <v>958</v>
      </c>
      <c r="F1464" s="562" t="s">
        <v>959</v>
      </c>
      <c r="G1464" s="562" t="s">
        <v>973</v>
      </c>
      <c r="H1464" s="562" t="s">
        <v>974</v>
      </c>
      <c r="I1464" s="562" t="s">
        <v>975</v>
      </c>
      <c r="J1464" s="562" t="s">
        <v>4998</v>
      </c>
      <c r="K1464" s="562" t="s">
        <v>976</v>
      </c>
      <c r="L1464" s="562" t="s">
        <v>964</v>
      </c>
      <c r="M1464" s="562" t="s">
        <v>970</v>
      </c>
      <c r="N1464" s="562">
        <v>1</v>
      </c>
      <c r="O1464" s="562">
        <v>1</v>
      </c>
      <c r="P1464" s="562">
        <v>1</v>
      </c>
      <c r="Q1464" s="562">
        <v>1</v>
      </c>
      <c r="R1464" s="562">
        <v>1</v>
      </c>
      <c r="S1464" s="562">
        <v>1</v>
      </c>
      <c r="T1464" s="562">
        <v>0</v>
      </c>
      <c r="U1464" s="562">
        <v>0</v>
      </c>
      <c r="V1464" s="562">
        <v>0</v>
      </c>
      <c r="W1464" s="563">
        <v>799632.89</v>
      </c>
      <c r="X1464" s="563">
        <v>0</v>
      </c>
      <c r="Y1464" s="563">
        <v>0</v>
      </c>
      <c r="Z1464" s="563">
        <v>0</v>
      </c>
      <c r="AA1464" s="563">
        <v>0</v>
      </c>
      <c r="AB1464" s="563">
        <v>0</v>
      </c>
      <c r="AC1464" s="563">
        <v>0</v>
      </c>
      <c r="AD1464" s="563"/>
      <c r="AE1464" s="563">
        <v>799632.89</v>
      </c>
      <c r="AF1464" s="564">
        <v>45751</v>
      </c>
      <c r="AG1464" s="564">
        <v>46116</v>
      </c>
      <c r="AH1464" s="563">
        <v>799632.89</v>
      </c>
      <c r="AI1464" s="565">
        <f t="shared" si="45"/>
        <v>9.5890410958904104E-2</v>
      </c>
      <c r="AJ1464" s="565">
        <v>1</v>
      </c>
      <c r="AK1464" s="566">
        <v>4.9000000000000002E-2</v>
      </c>
      <c r="AL1464" s="567">
        <f t="shared" si="46"/>
        <v>9.5890410958904104E-2</v>
      </c>
      <c r="AM1464" s="567">
        <v>1</v>
      </c>
      <c r="AN1464" s="568">
        <v>4.9000000000000002E-2</v>
      </c>
      <c r="AO1464" s="562" t="s">
        <v>977</v>
      </c>
      <c r="AP1464" s="562" t="s">
        <v>978</v>
      </c>
    </row>
    <row r="1465" spans="1:42" s="562" customFormat="1" ht="12" x14ac:dyDescent="0.25">
      <c r="A1465" s="562" t="s">
        <v>3538</v>
      </c>
      <c r="B1465" s="562" t="s">
        <v>3539</v>
      </c>
      <c r="C1465" s="562">
        <v>1</v>
      </c>
      <c r="D1465" s="562" t="s">
        <v>30</v>
      </c>
      <c r="E1465" s="562" t="s">
        <v>958</v>
      </c>
      <c r="F1465" s="562" t="s">
        <v>959</v>
      </c>
      <c r="G1465" s="562" t="s">
        <v>1659</v>
      </c>
      <c r="H1465" s="562" t="s">
        <v>1660</v>
      </c>
      <c r="I1465" s="562" t="s">
        <v>1661</v>
      </c>
      <c r="J1465" s="562" t="s">
        <v>1662</v>
      </c>
      <c r="K1465" s="562" t="s">
        <v>1663</v>
      </c>
      <c r="L1465" s="562" t="s">
        <v>964</v>
      </c>
      <c r="M1465" s="562" t="s">
        <v>970</v>
      </c>
      <c r="N1465" s="562">
        <v>1</v>
      </c>
      <c r="O1465" s="562">
        <v>1</v>
      </c>
      <c r="P1465" s="562">
        <v>1</v>
      </c>
      <c r="Q1465" s="562">
        <v>0</v>
      </c>
      <c r="R1465" s="562">
        <v>0</v>
      </c>
      <c r="S1465" s="562">
        <v>1</v>
      </c>
      <c r="T1465" s="562">
        <v>1</v>
      </c>
      <c r="U1465" s="562">
        <v>1</v>
      </c>
      <c r="V1465" s="562">
        <v>0</v>
      </c>
      <c r="W1465" s="563">
        <v>200000000</v>
      </c>
      <c r="X1465" s="563">
        <v>0</v>
      </c>
      <c r="Y1465" s="563">
        <v>0</v>
      </c>
      <c r="Z1465" s="563">
        <v>0</v>
      </c>
      <c r="AA1465" s="563">
        <v>0</v>
      </c>
      <c r="AB1465" s="563">
        <v>0</v>
      </c>
      <c r="AC1465" s="563">
        <v>0</v>
      </c>
      <c r="AD1465" s="563"/>
      <c r="AE1465" s="563">
        <v>200000000</v>
      </c>
      <c r="AF1465" s="564">
        <v>45740</v>
      </c>
      <c r="AG1465" s="564">
        <v>47566</v>
      </c>
      <c r="AH1465" s="563">
        <v>200000000</v>
      </c>
      <c r="AI1465" s="565">
        <f t="shared" si="45"/>
        <v>4.0684931506849313</v>
      </c>
      <c r="AJ1465" s="565">
        <v>5.0027397260274</v>
      </c>
      <c r="AK1465" s="566">
        <v>9.2499999999999999E-2</v>
      </c>
      <c r="AL1465" s="567">
        <f t="shared" si="46"/>
        <v>4.0684931506849313</v>
      </c>
      <c r="AM1465" s="567">
        <v>5.0027397260274</v>
      </c>
      <c r="AN1465" s="568">
        <v>9.2499999999999999E-2</v>
      </c>
      <c r="AO1465" s="562" t="s">
        <v>977</v>
      </c>
      <c r="AP1465" s="562" t="s">
        <v>978</v>
      </c>
    </row>
    <row r="1466" spans="1:42" s="562" customFormat="1" ht="12" x14ac:dyDescent="0.25">
      <c r="A1466" s="562" t="s">
        <v>3540</v>
      </c>
      <c r="B1466" s="562" t="s">
        <v>3541</v>
      </c>
      <c r="C1466" s="562">
        <v>1</v>
      </c>
      <c r="D1466" s="562" t="s">
        <v>30</v>
      </c>
      <c r="E1466" s="562" t="s">
        <v>958</v>
      </c>
      <c r="F1466" s="562" t="s">
        <v>959</v>
      </c>
      <c r="G1466" s="562" t="s">
        <v>973</v>
      </c>
      <c r="H1466" s="562" t="s">
        <v>974</v>
      </c>
      <c r="I1466" s="562" t="s">
        <v>975</v>
      </c>
      <c r="J1466" s="562" t="s">
        <v>4998</v>
      </c>
      <c r="K1466" s="562" t="s">
        <v>976</v>
      </c>
      <c r="L1466" s="562" t="s">
        <v>964</v>
      </c>
      <c r="M1466" s="562" t="s">
        <v>970</v>
      </c>
      <c r="N1466" s="562">
        <v>1</v>
      </c>
      <c r="O1466" s="562">
        <v>1</v>
      </c>
      <c r="P1466" s="562">
        <v>1</v>
      </c>
      <c r="Q1466" s="562">
        <v>1</v>
      </c>
      <c r="R1466" s="562">
        <v>1</v>
      </c>
      <c r="S1466" s="562">
        <v>1</v>
      </c>
      <c r="T1466" s="562">
        <v>0</v>
      </c>
      <c r="U1466" s="562">
        <v>0</v>
      </c>
      <c r="V1466" s="562">
        <v>0</v>
      </c>
      <c r="W1466" s="563">
        <v>206391.03</v>
      </c>
      <c r="X1466" s="563">
        <v>0</v>
      </c>
      <c r="Y1466" s="563">
        <v>0</v>
      </c>
      <c r="Z1466" s="563">
        <v>0</v>
      </c>
      <c r="AA1466" s="563">
        <v>0</v>
      </c>
      <c r="AB1466" s="563">
        <v>0</v>
      </c>
      <c r="AC1466" s="563">
        <v>0</v>
      </c>
      <c r="AD1466" s="563"/>
      <c r="AE1466" s="563">
        <v>206391.03</v>
      </c>
      <c r="AF1466" s="564">
        <v>45751</v>
      </c>
      <c r="AG1466" s="564">
        <v>46116</v>
      </c>
      <c r="AH1466" s="563">
        <v>206391.03</v>
      </c>
      <c r="AI1466" s="565">
        <f t="shared" si="45"/>
        <v>9.5890410958904104E-2</v>
      </c>
      <c r="AJ1466" s="565">
        <v>1</v>
      </c>
      <c r="AK1466" s="566">
        <v>4.9000000000000002E-2</v>
      </c>
      <c r="AL1466" s="567">
        <f t="shared" si="46"/>
        <v>9.5890410958904104E-2</v>
      </c>
      <c r="AM1466" s="567">
        <v>1</v>
      </c>
      <c r="AN1466" s="568">
        <v>4.9000000000000002E-2</v>
      </c>
      <c r="AO1466" s="562" t="s">
        <v>977</v>
      </c>
      <c r="AP1466" s="562" t="s">
        <v>978</v>
      </c>
    </row>
    <row r="1467" spans="1:42" s="562" customFormat="1" ht="12" x14ac:dyDescent="0.25">
      <c r="A1467" s="562" t="s">
        <v>3542</v>
      </c>
      <c r="B1467" s="562" t="s">
        <v>3543</v>
      </c>
      <c r="C1467" s="562">
        <v>1</v>
      </c>
      <c r="D1467" s="562" t="s">
        <v>30</v>
      </c>
      <c r="E1467" s="562" t="s">
        <v>958</v>
      </c>
      <c r="F1467" s="562" t="s">
        <v>959</v>
      </c>
      <c r="G1467" s="562" t="s">
        <v>973</v>
      </c>
      <c r="H1467" s="562" t="s">
        <v>974</v>
      </c>
      <c r="I1467" s="562" t="s">
        <v>975</v>
      </c>
      <c r="J1467" s="562" t="s">
        <v>4998</v>
      </c>
      <c r="K1467" s="562" t="s">
        <v>976</v>
      </c>
      <c r="L1467" s="562" t="s">
        <v>964</v>
      </c>
      <c r="M1467" s="562" t="s">
        <v>970</v>
      </c>
      <c r="N1467" s="562">
        <v>1</v>
      </c>
      <c r="O1467" s="562">
        <v>1</v>
      </c>
      <c r="P1467" s="562">
        <v>1</v>
      </c>
      <c r="Q1467" s="562">
        <v>1</v>
      </c>
      <c r="R1467" s="562">
        <v>1</v>
      </c>
      <c r="S1467" s="562">
        <v>1</v>
      </c>
      <c r="T1467" s="562">
        <v>0</v>
      </c>
      <c r="U1467" s="562">
        <v>0</v>
      </c>
      <c r="V1467" s="562">
        <v>0</v>
      </c>
      <c r="W1467" s="563">
        <v>6030704</v>
      </c>
      <c r="X1467" s="563">
        <v>0</v>
      </c>
      <c r="Y1467" s="563">
        <v>0</v>
      </c>
      <c r="Z1467" s="563">
        <v>0</v>
      </c>
      <c r="AA1467" s="563">
        <v>0</v>
      </c>
      <c r="AB1467" s="563">
        <v>0</v>
      </c>
      <c r="AC1467" s="563">
        <v>0</v>
      </c>
      <c r="AD1467" s="563"/>
      <c r="AE1467" s="563">
        <v>6030704</v>
      </c>
      <c r="AF1467" s="564">
        <v>45751</v>
      </c>
      <c r="AG1467" s="564">
        <v>46847</v>
      </c>
      <c r="AH1467" s="563">
        <v>6030704</v>
      </c>
      <c r="AI1467" s="565">
        <f t="shared" si="45"/>
        <v>2.0986301369863014</v>
      </c>
      <c r="AJ1467" s="565">
        <v>3.0027397260274</v>
      </c>
      <c r="AK1467" s="566">
        <v>8.7499999999999994E-2</v>
      </c>
      <c r="AL1467" s="567">
        <f t="shared" si="46"/>
        <v>2.0986301369863014</v>
      </c>
      <c r="AM1467" s="567">
        <v>3.0027397260274</v>
      </c>
      <c r="AN1467" s="568">
        <v>8.7499999999999994E-2</v>
      </c>
      <c r="AO1467" s="562" t="s">
        <v>977</v>
      </c>
      <c r="AP1467" s="562" t="s">
        <v>978</v>
      </c>
    </row>
    <row r="1468" spans="1:42" s="562" customFormat="1" ht="12" x14ac:dyDescent="0.25">
      <c r="A1468" s="562" t="s">
        <v>3544</v>
      </c>
      <c r="B1468" s="562" t="s">
        <v>3545</v>
      </c>
      <c r="C1468" s="562">
        <v>1</v>
      </c>
      <c r="D1468" s="562" t="s">
        <v>30</v>
      </c>
      <c r="E1468" s="562" t="s">
        <v>958</v>
      </c>
      <c r="F1468" s="562" t="s">
        <v>959</v>
      </c>
      <c r="G1468" s="562" t="s">
        <v>973</v>
      </c>
      <c r="H1468" s="562" t="s">
        <v>974</v>
      </c>
      <c r="I1468" s="562" t="s">
        <v>975</v>
      </c>
      <c r="J1468" s="562" t="s">
        <v>4998</v>
      </c>
      <c r="K1468" s="562" t="s">
        <v>976</v>
      </c>
      <c r="L1468" s="562" t="s">
        <v>964</v>
      </c>
      <c r="M1468" s="562" t="s">
        <v>970</v>
      </c>
      <c r="N1468" s="562">
        <v>1</v>
      </c>
      <c r="O1468" s="562">
        <v>1</v>
      </c>
      <c r="P1468" s="562">
        <v>1</v>
      </c>
      <c r="Q1468" s="562">
        <v>1</v>
      </c>
      <c r="R1468" s="562">
        <v>1</v>
      </c>
      <c r="S1468" s="562">
        <v>1</v>
      </c>
      <c r="T1468" s="562">
        <v>0</v>
      </c>
      <c r="U1468" s="562">
        <v>0</v>
      </c>
      <c r="V1468" s="562">
        <v>0</v>
      </c>
      <c r="W1468" s="563">
        <v>157336.49</v>
      </c>
      <c r="X1468" s="563">
        <v>0</v>
      </c>
      <c r="Y1468" s="563">
        <v>0</v>
      </c>
      <c r="Z1468" s="563">
        <v>0</v>
      </c>
      <c r="AA1468" s="563">
        <v>0</v>
      </c>
      <c r="AB1468" s="563">
        <v>0</v>
      </c>
      <c r="AC1468" s="563">
        <v>0</v>
      </c>
      <c r="AD1468" s="563"/>
      <c r="AE1468" s="563">
        <v>157336.49</v>
      </c>
      <c r="AF1468" s="564">
        <v>45751</v>
      </c>
      <c r="AG1468" s="564">
        <v>46847</v>
      </c>
      <c r="AH1468" s="563">
        <v>157336.49</v>
      </c>
      <c r="AI1468" s="565">
        <f t="shared" si="45"/>
        <v>2.0986301369863014</v>
      </c>
      <c r="AJ1468" s="565">
        <v>3.0027397260274</v>
      </c>
      <c r="AK1468" s="566">
        <v>8.7499999999999994E-2</v>
      </c>
      <c r="AL1468" s="567">
        <f t="shared" si="46"/>
        <v>2.0986301369863014</v>
      </c>
      <c r="AM1468" s="567">
        <v>3.0027397260274</v>
      </c>
      <c r="AN1468" s="568">
        <v>8.7499999999999994E-2</v>
      </c>
      <c r="AO1468" s="562" t="s">
        <v>977</v>
      </c>
      <c r="AP1468" s="562" t="s">
        <v>978</v>
      </c>
    </row>
    <row r="1469" spans="1:42" s="562" customFormat="1" ht="12" x14ac:dyDescent="0.25">
      <c r="A1469" s="562" t="s">
        <v>3546</v>
      </c>
      <c r="B1469" s="562" t="s">
        <v>3547</v>
      </c>
      <c r="C1469" s="562">
        <v>1</v>
      </c>
      <c r="D1469" s="562" t="s">
        <v>30</v>
      </c>
      <c r="E1469" s="562" t="s">
        <v>958</v>
      </c>
      <c r="F1469" s="562" t="s">
        <v>959</v>
      </c>
      <c r="G1469" s="562" t="s">
        <v>973</v>
      </c>
      <c r="H1469" s="562" t="s">
        <v>974</v>
      </c>
      <c r="I1469" s="562" t="s">
        <v>975</v>
      </c>
      <c r="J1469" s="562" t="s">
        <v>4998</v>
      </c>
      <c r="K1469" s="562" t="s">
        <v>976</v>
      </c>
      <c r="L1469" s="562" t="s">
        <v>964</v>
      </c>
      <c r="M1469" s="562" t="s">
        <v>970</v>
      </c>
      <c r="N1469" s="562">
        <v>1</v>
      </c>
      <c r="O1469" s="562">
        <v>1</v>
      </c>
      <c r="P1469" s="562">
        <v>1</v>
      </c>
      <c r="Q1469" s="562">
        <v>1</v>
      </c>
      <c r="R1469" s="562">
        <v>1</v>
      </c>
      <c r="S1469" s="562">
        <v>1</v>
      </c>
      <c r="T1469" s="562">
        <v>0</v>
      </c>
      <c r="U1469" s="562">
        <v>0</v>
      </c>
      <c r="V1469" s="562">
        <v>0</v>
      </c>
      <c r="W1469" s="563">
        <v>2030894</v>
      </c>
      <c r="X1469" s="563">
        <v>0</v>
      </c>
      <c r="Y1469" s="563">
        <v>0</v>
      </c>
      <c r="Z1469" s="563">
        <v>0</v>
      </c>
      <c r="AA1469" s="563">
        <v>0</v>
      </c>
      <c r="AB1469" s="563">
        <v>0</v>
      </c>
      <c r="AC1469" s="563">
        <v>0</v>
      </c>
      <c r="AD1469" s="563"/>
      <c r="AE1469" s="563">
        <v>2030894</v>
      </c>
      <c r="AF1469" s="564">
        <v>45751</v>
      </c>
      <c r="AG1469" s="564">
        <v>46847</v>
      </c>
      <c r="AH1469" s="563">
        <v>2030894</v>
      </c>
      <c r="AI1469" s="565">
        <f t="shared" si="45"/>
        <v>2.0986301369863014</v>
      </c>
      <c r="AJ1469" s="565">
        <v>3.0027397260274</v>
      </c>
      <c r="AK1469" s="566">
        <v>8.7499999999999994E-2</v>
      </c>
      <c r="AL1469" s="567">
        <f t="shared" si="46"/>
        <v>2.0986301369863014</v>
      </c>
      <c r="AM1469" s="567">
        <v>3.0027397260274</v>
      </c>
      <c r="AN1469" s="568">
        <v>8.7499999999999994E-2</v>
      </c>
      <c r="AO1469" s="562" t="s">
        <v>977</v>
      </c>
      <c r="AP1469" s="562" t="s">
        <v>978</v>
      </c>
    </row>
    <row r="1470" spans="1:42" s="562" customFormat="1" ht="12" x14ac:dyDescent="0.25">
      <c r="A1470" s="562" t="s">
        <v>3548</v>
      </c>
      <c r="B1470" s="562" t="s">
        <v>3549</v>
      </c>
      <c r="C1470" s="562">
        <v>1</v>
      </c>
      <c r="D1470" s="562" t="s">
        <v>30</v>
      </c>
      <c r="E1470" s="562" t="s">
        <v>958</v>
      </c>
      <c r="F1470" s="562" t="s">
        <v>959</v>
      </c>
      <c r="G1470" s="562" t="s">
        <v>973</v>
      </c>
      <c r="H1470" s="562" t="s">
        <v>974</v>
      </c>
      <c r="I1470" s="562" t="s">
        <v>975</v>
      </c>
      <c r="J1470" s="562" t="s">
        <v>4998</v>
      </c>
      <c r="K1470" s="562" t="s">
        <v>976</v>
      </c>
      <c r="L1470" s="562" t="s">
        <v>964</v>
      </c>
      <c r="M1470" s="562" t="s">
        <v>970</v>
      </c>
      <c r="N1470" s="562">
        <v>1</v>
      </c>
      <c r="O1470" s="562">
        <v>1</v>
      </c>
      <c r="P1470" s="562">
        <v>1</v>
      </c>
      <c r="Q1470" s="562">
        <v>1</v>
      </c>
      <c r="R1470" s="562">
        <v>1</v>
      </c>
      <c r="S1470" s="562">
        <v>1</v>
      </c>
      <c r="T1470" s="562">
        <v>0</v>
      </c>
      <c r="U1470" s="562">
        <v>0</v>
      </c>
      <c r="V1470" s="562">
        <v>0</v>
      </c>
      <c r="W1470" s="563">
        <v>1624312</v>
      </c>
      <c r="X1470" s="563">
        <v>0</v>
      </c>
      <c r="Y1470" s="563">
        <v>0</v>
      </c>
      <c r="Z1470" s="563">
        <v>0</v>
      </c>
      <c r="AA1470" s="563">
        <v>0</v>
      </c>
      <c r="AB1470" s="563">
        <v>0</v>
      </c>
      <c r="AC1470" s="563">
        <v>0</v>
      </c>
      <c r="AD1470" s="563"/>
      <c r="AE1470" s="563">
        <v>1624312</v>
      </c>
      <c r="AF1470" s="564">
        <v>45751</v>
      </c>
      <c r="AG1470" s="564">
        <v>46116</v>
      </c>
      <c r="AH1470" s="563">
        <v>1624312</v>
      </c>
      <c r="AI1470" s="565">
        <f t="shared" si="45"/>
        <v>9.5890410958904104E-2</v>
      </c>
      <c r="AJ1470" s="565">
        <v>1</v>
      </c>
      <c r="AK1470" s="566">
        <v>4.9000000000000002E-2</v>
      </c>
      <c r="AL1470" s="567">
        <f t="shared" si="46"/>
        <v>9.5890410958904104E-2</v>
      </c>
      <c r="AM1470" s="567">
        <v>1</v>
      </c>
      <c r="AN1470" s="568">
        <v>4.9000000000000002E-2</v>
      </c>
      <c r="AO1470" s="562" t="s">
        <v>977</v>
      </c>
      <c r="AP1470" s="562" t="s">
        <v>978</v>
      </c>
    </row>
    <row r="1471" spans="1:42" s="562" customFormat="1" ht="12" x14ac:dyDescent="0.25">
      <c r="A1471" s="562" t="s">
        <v>3550</v>
      </c>
      <c r="B1471" s="562" t="s">
        <v>3551</v>
      </c>
      <c r="C1471" s="562">
        <v>1</v>
      </c>
      <c r="D1471" s="562" t="s">
        <v>30</v>
      </c>
      <c r="E1471" s="562" t="s">
        <v>958</v>
      </c>
      <c r="F1471" s="562" t="s">
        <v>959</v>
      </c>
      <c r="G1471" s="562" t="s">
        <v>973</v>
      </c>
      <c r="H1471" s="562" t="s">
        <v>974</v>
      </c>
      <c r="I1471" s="562" t="s">
        <v>975</v>
      </c>
      <c r="J1471" s="562" t="s">
        <v>4998</v>
      </c>
      <c r="K1471" s="562" t="s">
        <v>976</v>
      </c>
      <c r="L1471" s="562" t="s">
        <v>964</v>
      </c>
      <c r="M1471" s="562" t="s">
        <v>970</v>
      </c>
      <c r="N1471" s="562">
        <v>1</v>
      </c>
      <c r="O1471" s="562">
        <v>1</v>
      </c>
      <c r="P1471" s="562">
        <v>1</v>
      </c>
      <c r="Q1471" s="562">
        <v>1</v>
      </c>
      <c r="R1471" s="562">
        <v>1</v>
      </c>
      <c r="S1471" s="562">
        <v>1</v>
      </c>
      <c r="T1471" s="562">
        <v>0</v>
      </c>
      <c r="U1471" s="562">
        <v>0</v>
      </c>
      <c r="V1471" s="562">
        <v>0</v>
      </c>
      <c r="W1471" s="563">
        <v>2613239.19</v>
      </c>
      <c r="X1471" s="563">
        <v>0</v>
      </c>
      <c r="Y1471" s="563">
        <v>0</v>
      </c>
      <c r="Z1471" s="563">
        <v>0</v>
      </c>
      <c r="AA1471" s="563">
        <v>0</v>
      </c>
      <c r="AB1471" s="563">
        <v>0</v>
      </c>
      <c r="AC1471" s="563">
        <v>0</v>
      </c>
      <c r="AD1471" s="563"/>
      <c r="AE1471" s="563">
        <v>2613239.19</v>
      </c>
      <c r="AF1471" s="564">
        <v>45751</v>
      </c>
      <c r="AG1471" s="564">
        <v>46847</v>
      </c>
      <c r="AH1471" s="563">
        <v>2613239.19</v>
      </c>
      <c r="AI1471" s="565">
        <f t="shared" si="45"/>
        <v>2.0986301369863014</v>
      </c>
      <c r="AJ1471" s="565">
        <v>3.0027397260274</v>
      </c>
      <c r="AK1471" s="566">
        <v>8.7499999999999994E-2</v>
      </c>
      <c r="AL1471" s="567">
        <f t="shared" si="46"/>
        <v>2.0986301369863014</v>
      </c>
      <c r="AM1471" s="567">
        <v>3.0027397260274</v>
      </c>
      <c r="AN1471" s="568">
        <v>8.7499999999999994E-2</v>
      </c>
      <c r="AO1471" s="562" t="s">
        <v>977</v>
      </c>
      <c r="AP1471" s="562" t="s">
        <v>978</v>
      </c>
    </row>
    <row r="1472" spans="1:42" s="562" customFormat="1" ht="12" x14ac:dyDescent="0.25">
      <c r="A1472" s="562" t="s">
        <v>3552</v>
      </c>
      <c r="B1472" s="562" t="s">
        <v>3553</v>
      </c>
      <c r="C1472" s="562">
        <v>1</v>
      </c>
      <c r="D1472" s="562" t="s">
        <v>30</v>
      </c>
      <c r="E1472" s="562" t="s">
        <v>958</v>
      </c>
      <c r="F1472" s="562" t="s">
        <v>959</v>
      </c>
      <c r="G1472" s="562" t="s">
        <v>973</v>
      </c>
      <c r="H1472" s="562" t="s">
        <v>974</v>
      </c>
      <c r="I1472" s="562" t="s">
        <v>975</v>
      </c>
      <c r="J1472" s="562" t="s">
        <v>4998</v>
      </c>
      <c r="K1472" s="562" t="s">
        <v>976</v>
      </c>
      <c r="L1472" s="562" t="s">
        <v>964</v>
      </c>
      <c r="M1472" s="562" t="s">
        <v>970</v>
      </c>
      <c r="N1472" s="562">
        <v>1</v>
      </c>
      <c r="O1472" s="562">
        <v>1</v>
      </c>
      <c r="P1472" s="562">
        <v>1</v>
      </c>
      <c r="Q1472" s="562">
        <v>1</v>
      </c>
      <c r="R1472" s="562">
        <v>1</v>
      </c>
      <c r="S1472" s="562">
        <v>1</v>
      </c>
      <c r="T1472" s="562">
        <v>0</v>
      </c>
      <c r="U1472" s="562">
        <v>0</v>
      </c>
      <c r="V1472" s="562">
        <v>0</v>
      </c>
      <c r="W1472" s="563">
        <v>2220793.88</v>
      </c>
      <c r="X1472" s="563">
        <v>0</v>
      </c>
      <c r="Y1472" s="563">
        <v>0</v>
      </c>
      <c r="Z1472" s="563">
        <v>0</v>
      </c>
      <c r="AA1472" s="563">
        <v>0</v>
      </c>
      <c r="AB1472" s="563">
        <v>0</v>
      </c>
      <c r="AC1472" s="563">
        <v>0</v>
      </c>
      <c r="AD1472" s="563"/>
      <c r="AE1472" s="563">
        <v>2220793.88</v>
      </c>
      <c r="AF1472" s="564">
        <v>45751</v>
      </c>
      <c r="AG1472" s="564">
        <v>46847</v>
      </c>
      <c r="AH1472" s="563">
        <v>2220793.88</v>
      </c>
      <c r="AI1472" s="565">
        <f t="shared" si="45"/>
        <v>2.0986301369863014</v>
      </c>
      <c r="AJ1472" s="565">
        <v>3.0027397260274</v>
      </c>
      <c r="AK1472" s="566">
        <v>8.7499999999999994E-2</v>
      </c>
      <c r="AL1472" s="567">
        <f t="shared" si="46"/>
        <v>2.0986301369863014</v>
      </c>
      <c r="AM1472" s="567">
        <v>3.0027397260274</v>
      </c>
      <c r="AN1472" s="568">
        <v>8.7499999999999994E-2</v>
      </c>
      <c r="AO1472" s="562" t="s">
        <v>977</v>
      </c>
      <c r="AP1472" s="562" t="s">
        <v>978</v>
      </c>
    </row>
    <row r="1473" spans="1:42" s="562" customFormat="1" ht="12" x14ac:dyDescent="0.25">
      <c r="A1473" s="562" t="s">
        <v>3554</v>
      </c>
      <c r="B1473" s="562" t="s">
        <v>3555</v>
      </c>
      <c r="C1473" s="562">
        <v>1</v>
      </c>
      <c r="D1473" s="562" t="s">
        <v>30</v>
      </c>
      <c r="E1473" s="562" t="s">
        <v>958</v>
      </c>
      <c r="F1473" s="562" t="s">
        <v>959</v>
      </c>
      <c r="G1473" s="562" t="s">
        <v>973</v>
      </c>
      <c r="H1473" s="562" t="s">
        <v>974</v>
      </c>
      <c r="I1473" s="562" t="s">
        <v>975</v>
      </c>
      <c r="J1473" s="562" t="s">
        <v>4998</v>
      </c>
      <c r="K1473" s="562" t="s">
        <v>976</v>
      </c>
      <c r="L1473" s="562" t="s">
        <v>964</v>
      </c>
      <c r="M1473" s="562" t="s">
        <v>970</v>
      </c>
      <c r="N1473" s="562">
        <v>1</v>
      </c>
      <c r="O1473" s="562">
        <v>1</v>
      </c>
      <c r="P1473" s="562">
        <v>1</v>
      </c>
      <c r="Q1473" s="562">
        <v>1</v>
      </c>
      <c r="R1473" s="562">
        <v>1</v>
      </c>
      <c r="S1473" s="562">
        <v>1</v>
      </c>
      <c r="T1473" s="562">
        <v>0</v>
      </c>
      <c r="U1473" s="562">
        <v>0</v>
      </c>
      <c r="V1473" s="562">
        <v>0</v>
      </c>
      <c r="W1473" s="563">
        <v>3858039.79</v>
      </c>
      <c r="X1473" s="563">
        <v>0</v>
      </c>
      <c r="Y1473" s="563">
        <v>0</v>
      </c>
      <c r="Z1473" s="563">
        <v>0</v>
      </c>
      <c r="AA1473" s="563">
        <v>0</v>
      </c>
      <c r="AB1473" s="563">
        <v>0</v>
      </c>
      <c r="AC1473" s="563">
        <v>0</v>
      </c>
      <c r="AD1473" s="563"/>
      <c r="AE1473" s="563">
        <v>3858039.79</v>
      </c>
      <c r="AF1473" s="564">
        <v>45751</v>
      </c>
      <c r="AG1473" s="564">
        <v>46116</v>
      </c>
      <c r="AH1473" s="563">
        <v>3858039.79</v>
      </c>
      <c r="AI1473" s="565">
        <f t="shared" si="45"/>
        <v>9.5890410958904104E-2</v>
      </c>
      <c r="AJ1473" s="565">
        <v>1</v>
      </c>
      <c r="AK1473" s="566">
        <v>4.9000000000000002E-2</v>
      </c>
      <c r="AL1473" s="567">
        <f t="shared" si="46"/>
        <v>9.5890410958904104E-2</v>
      </c>
      <c r="AM1473" s="567">
        <v>1</v>
      </c>
      <c r="AN1473" s="568">
        <v>4.9000000000000002E-2</v>
      </c>
      <c r="AO1473" s="562" t="s">
        <v>977</v>
      </c>
      <c r="AP1473" s="562" t="s">
        <v>978</v>
      </c>
    </row>
    <row r="1474" spans="1:42" s="562" customFormat="1" ht="12" x14ac:dyDescent="0.25">
      <c r="A1474" s="562" t="s">
        <v>3556</v>
      </c>
      <c r="B1474" s="562" t="s">
        <v>3557</v>
      </c>
      <c r="C1474" s="562">
        <v>1</v>
      </c>
      <c r="D1474" s="562" t="s">
        <v>30</v>
      </c>
      <c r="E1474" s="562" t="s">
        <v>958</v>
      </c>
      <c r="F1474" s="562" t="s">
        <v>959</v>
      </c>
      <c r="G1474" s="562" t="s">
        <v>973</v>
      </c>
      <c r="H1474" s="562" t="s">
        <v>974</v>
      </c>
      <c r="I1474" s="562" t="s">
        <v>975</v>
      </c>
      <c r="J1474" s="562" t="s">
        <v>4998</v>
      </c>
      <c r="K1474" s="562" t="s">
        <v>976</v>
      </c>
      <c r="L1474" s="562" t="s">
        <v>964</v>
      </c>
      <c r="M1474" s="562" t="s">
        <v>970</v>
      </c>
      <c r="N1474" s="562">
        <v>1</v>
      </c>
      <c r="O1474" s="562">
        <v>1</v>
      </c>
      <c r="P1474" s="562">
        <v>1</v>
      </c>
      <c r="Q1474" s="562">
        <v>1</v>
      </c>
      <c r="R1474" s="562">
        <v>1</v>
      </c>
      <c r="S1474" s="562">
        <v>1</v>
      </c>
      <c r="T1474" s="562">
        <v>0</v>
      </c>
      <c r="U1474" s="562">
        <v>0</v>
      </c>
      <c r="V1474" s="562">
        <v>0</v>
      </c>
      <c r="W1474" s="563">
        <v>174882.16</v>
      </c>
      <c r="X1474" s="563">
        <v>0</v>
      </c>
      <c r="Y1474" s="563">
        <v>0</v>
      </c>
      <c r="Z1474" s="563">
        <v>0</v>
      </c>
      <c r="AA1474" s="563">
        <v>0</v>
      </c>
      <c r="AB1474" s="563">
        <v>0</v>
      </c>
      <c r="AC1474" s="563">
        <v>0</v>
      </c>
      <c r="AD1474" s="563"/>
      <c r="AE1474" s="563">
        <v>174882.16</v>
      </c>
      <c r="AF1474" s="564">
        <v>45751</v>
      </c>
      <c r="AG1474" s="564">
        <v>46847</v>
      </c>
      <c r="AH1474" s="563">
        <v>174882.16</v>
      </c>
      <c r="AI1474" s="565">
        <f t="shared" si="45"/>
        <v>2.0986301369863014</v>
      </c>
      <c r="AJ1474" s="565">
        <v>3.0027397260274</v>
      </c>
      <c r="AK1474" s="566">
        <v>8.7499999999999994E-2</v>
      </c>
      <c r="AL1474" s="567">
        <f t="shared" si="46"/>
        <v>2.0986301369863014</v>
      </c>
      <c r="AM1474" s="567">
        <v>3.0027397260274</v>
      </c>
      <c r="AN1474" s="568">
        <v>8.7499999999999994E-2</v>
      </c>
      <c r="AO1474" s="562" t="s">
        <v>977</v>
      </c>
      <c r="AP1474" s="562" t="s">
        <v>978</v>
      </c>
    </row>
    <row r="1475" spans="1:42" s="562" customFormat="1" ht="12" x14ac:dyDescent="0.25">
      <c r="A1475" s="562" t="s">
        <v>3558</v>
      </c>
      <c r="B1475" s="562" t="s">
        <v>3559</v>
      </c>
      <c r="C1475" s="562">
        <v>1</v>
      </c>
      <c r="D1475" s="562" t="s">
        <v>30</v>
      </c>
      <c r="E1475" s="562" t="s">
        <v>958</v>
      </c>
      <c r="F1475" s="562" t="s">
        <v>959</v>
      </c>
      <c r="G1475" s="562" t="s">
        <v>973</v>
      </c>
      <c r="H1475" s="562" t="s">
        <v>974</v>
      </c>
      <c r="I1475" s="562" t="s">
        <v>975</v>
      </c>
      <c r="J1475" s="562" t="s">
        <v>4998</v>
      </c>
      <c r="K1475" s="562" t="s">
        <v>976</v>
      </c>
      <c r="L1475" s="562" t="s">
        <v>964</v>
      </c>
      <c r="M1475" s="562" t="s">
        <v>970</v>
      </c>
      <c r="N1475" s="562">
        <v>1</v>
      </c>
      <c r="O1475" s="562">
        <v>1</v>
      </c>
      <c r="P1475" s="562">
        <v>1</v>
      </c>
      <c r="Q1475" s="562">
        <v>1</v>
      </c>
      <c r="R1475" s="562">
        <v>1</v>
      </c>
      <c r="S1475" s="562">
        <v>1</v>
      </c>
      <c r="T1475" s="562">
        <v>0</v>
      </c>
      <c r="U1475" s="562">
        <v>0</v>
      </c>
      <c r="V1475" s="562">
        <v>0</v>
      </c>
      <c r="W1475" s="563">
        <v>296702.58</v>
      </c>
      <c r="X1475" s="563">
        <v>0</v>
      </c>
      <c r="Y1475" s="563">
        <v>0</v>
      </c>
      <c r="Z1475" s="563">
        <v>0</v>
      </c>
      <c r="AA1475" s="563">
        <v>0</v>
      </c>
      <c r="AB1475" s="563">
        <v>0</v>
      </c>
      <c r="AC1475" s="563">
        <v>0</v>
      </c>
      <c r="AD1475" s="563"/>
      <c r="AE1475" s="563">
        <v>296702.58</v>
      </c>
      <c r="AF1475" s="564">
        <v>45751</v>
      </c>
      <c r="AG1475" s="564">
        <v>47577</v>
      </c>
      <c r="AH1475" s="563">
        <v>296702.58</v>
      </c>
      <c r="AI1475" s="565">
        <f t="shared" ref="AI1475:AI1538" si="47">+(AG1475-$AQ$1)/365</f>
        <v>4.0986301369863014</v>
      </c>
      <c r="AJ1475" s="565">
        <v>5.0027397260274</v>
      </c>
      <c r="AK1475" s="566">
        <v>9.2499999999999999E-2</v>
      </c>
      <c r="AL1475" s="567">
        <f t="shared" si="46"/>
        <v>4.0986301369863014</v>
      </c>
      <c r="AM1475" s="567">
        <v>5.0027397260274</v>
      </c>
      <c r="AN1475" s="568">
        <v>9.2499999999999999E-2</v>
      </c>
      <c r="AO1475" s="562" t="s">
        <v>977</v>
      </c>
      <c r="AP1475" s="562" t="s">
        <v>978</v>
      </c>
    </row>
    <row r="1476" spans="1:42" s="562" customFormat="1" ht="12" x14ac:dyDescent="0.25">
      <c r="A1476" s="562" t="s">
        <v>3560</v>
      </c>
      <c r="B1476" s="562" t="s">
        <v>3561</v>
      </c>
      <c r="C1476" s="562">
        <v>1</v>
      </c>
      <c r="D1476" s="562" t="s">
        <v>30</v>
      </c>
      <c r="E1476" s="562" t="s">
        <v>958</v>
      </c>
      <c r="F1476" s="562" t="s">
        <v>959</v>
      </c>
      <c r="G1476" s="562" t="s">
        <v>973</v>
      </c>
      <c r="H1476" s="562" t="s">
        <v>974</v>
      </c>
      <c r="I1476" s="562" t="s">
        <v>975</v>
      </c>
      <c r="J1476" s="562" t="s">
        <v>4998</v>
      </c>
      <c r="K1476" s="562" t="s">
        <v>976</v>
      </c>
      <c r="L1476" s="562" t="s">
        <v>964</v>
      </c>
      <c r="M1476" s="562" t="s">
        <v>970</v>
      </c>
      <c r="N1476" s="562">
        <v>1</v>
      </c>
      <c r="O1476" s="562">
        <v>1</v>
      </c>
      <c r="P1476" s="562">
        <v>1</v>
      </c>
      <c r="Q1476" s="562">
        <v>1</v>
      </c>
      <c r="R1476" s="562">
        <v>1</v>
      </c>
      <c r="S1476" s="562">
        <v>1</v>
      </c>
      <c r="T1476" s="562">
        <v>0</v>
      </c>
      <c r="U1476" s="562">
        <v>0</v>
      </c>
      <c r="V1476" s="562">
        <v>0</v>
      </c>
      <c r="W1476" s="563">
        <v>2569589.61</v>
      </c>
      <c r="X1476" s="563">
        <v>0</v>
      </c>
      <c r="Y1476" s="563">
        <v>0</v>
      </c>
      <c r="Z1476" s="563">
        <v>0</v>
      </c>
      <c r="AA1476" s="563">
        <v>0</v>
      </c>
      <c r="AB1476" s="563">
        <v>0</v>
      </c>
      <c r="AC1476" s="563">
        <v>0</v>
      </c>
      <c r="AD1476" s="563"/>
      <c r="AE1476" s="563">
        <v>2569589.61</v>
      </c>
      <c r="AF1476" s="564">
        <v>45751</v>
      </c>
      <c r="AG1476" s="564">
        <v>46847</v>
      </c>
      <c r="AH1476" s="563">
        <v>2569589.61</v>
      </c>
      <c r="AI1476" s="565">
        <f t="shared" si="47"/>
        <v>2.0986301369863014</v>
      </c>
      <c r="AJ1476" s="565">
        <v>3.0027397260274</v>
      </c>
      <c r="AK1476" s="566">
        <v>8.7499999999999994E-2</v>
      </c>
      <c r="AL1476" s="567">
        <f t="shared" si="46"/>
        <v>2.0986301369863014</v>
      </c>
      <c r="AM1476" s="567">
        <v>3.0027397260274</v>
      </c>
      <c r="AN1476" s="568">
        <v>8.7499999999999994E-2</v>
      </c>
      <c r="AO1476" s="562" t="s">
        <v>977</v>
      </c>
      <c r="AP1476" s="562" t="s">
        <v>978</v>
      </c>
    </row>
    <row r="1477" spans="1:42" s="562" customFormat="1" ht="12" x14ac:dyDescent="0.25">
      <c r="A1477" s="562" t="s">
        <v>3562</v>
      </c>
      <c r="B1477" s="562" t="s">
        <v>3563</v>
      </c>
      <c r="C1477" s="562">
        <v>1</v>
      </c>
      <c r="D1477" s="562" t="s">
        <v>30</v>
      </c>
      <c r="E1477" s="562" t="s">
        <v>958</v>
      </c>
      <c r="F1477" s="562" t="s">
        <v>959</v>
      </c>
      <c r="G1477" s="562" t="s">
        <v>973</v>
      </c>
      <c r="H1477" s="562" t="s">
        <v>974</v>
      </c>
      <c r="I1477" s="562" t="s">
        <v>975</v>
      </c>
      <c r="J1477" s="562" t="s">
        <v>4998</v>
      </c>
      <c r="K1477" s="562" t="s">
        <v>976</v>
      </c>
      <c r="L1477" s="562" t="s">
        <v>964</v>
      </c>
      <c r="M1477" s="562" t="s">
        <v>970</v>
      </c>
      <c r="N1477" s="562">
        <v>1</v>
      </c>
      <c r="O1477" s="562">
        <v>1</v>
      </c>
      <c r="P1477" s="562">
        <v>1</v>
      </c>
      <c r="Q1477" s="562">
        <v>1</v>
      </c>
      <c r="R1477" s="562">
        <v>1</v>
      </c>
      <c r="S1477" s="562">
        <v>1</v>
      </c>
      <c r="T1477" s="562">
        <v>0</v>
      </c>
      <c r="U1477" s="562">
        <v>0</v>
      </c>
      <c r="V1477" s="562">
        <v>0</v>
      </c>
      <c r="W1477" s="563">
        <v>586501.18000000005</v>
      </c>
      <c r="X1477" s="563">
        <v>0</v>
      </c>
      <c r="Y1477" s="563">
        <v>0</v>
      </c>
      <c r="Z1477" s="563">
        <v>0</v>
      </c>
      <c r="AA1477" s="563">
        <v>0</v>
      </c>
      <c r="AB1477" s="563">
        <v>0</v>
      </c>
      <c r="AC1477" s="563">
        <v>0</v>
      </c>
      <c r="AD1477" s="563"/>
      <c r="AE1477" s="563">
        <v>586501.18000000005</v>
      </c>
      <c r="AF1477" s="564">
        <v>45751</v>
      </c>
      <c r="AG1477" s="564">
        <v>46116</v>
      </c>
      <c r="AH1477" s="563">
        <v>586501.18000000005</v>
      </c>
      <c r="AI1477" s="565">
        <f t="shared" si="47"/>
        <v>9.5890410958904104E-2</v>
      </c>
      <c r="AJ1477" s="565">
        <v>1</v>
      </c>
      <c r="AK1477" s="566">
        <v>4.9000000000000002E-2</v>
      </c>
      <c r="AL1477" s="567">
        <f t="shared" si="46"/>
        <v>9.5890410958904104E-2</v>
      </c>
      <c r="AM1477" s="567">
        <v>1</v>
      </c>
      <c r="AN1477" s="568">
        <v>4.9000000000000002E-2</v>
      </c>
      <c r="AO1477" s="562" t="s">
        <v>977</v>
      </c>
      <c r="AP1477" s="562" t="s">
        <v>978</v>
      </c>
    </row>
    <row r="1478" spans="1:42" s="562" customFormat="1" ht="12" x14ac:dyDescent="0.25">
      <c r="A1478" s="562" t="s">
        <v>3564</v>
      </c>
      <c r="B1478" s="562" t="s">
        <v>3565</v>
      </c>
      <c r="C1478" s="562">
        <v>1</v>
      </c>
      <c r="D1478" s="562" t="s">
        <v>30</v>
      </c>
      <c r="E1478" s="562" t="s">
        <v>958</v>
      </c>
      <c r="F1478" s="562" t="s">
        <v>959</v>
      </c>
      <c r="G1478" s="562" t="s">
        <v>973</v>
      </c>
      <c r="H1478" s="562" t="s">
        <v>974</v>
      </c>
      <c r="I1478" s="562" t="s">
        <v>975</v>
      </c>
      <c r="J1478" s="562" t="s">
        <v>4998</v>
      </c>
      <c r="K1478" s="562" t="s">
        <v>976</v>
      </c>
      <c r="L1478" s="562" t="s">
        <v>964</v>
      </c>
      <c r="M1478" s="562" t="s">
        <v>970</v>
      </c>
      <c r="N1478" s="562">
        <v>1</v>
      </c>
      <c r="O1478" s="562">
        <v>1</v>
      </c>
      <c r="P1478" s="562">
        <v>1</v>
      </c>
      <c r="Q1478" s="562">
        <v>1</v>
      </c>
      <c r="R1478" s="562">
        <v>1</v>
      </c>
      <c r="S1478" s="562">
        <v>1</v>
      </c>
      <c r="T1478" s="562">
        <v>0</v>
      </c>
      <c r="U1478" s="562">
        <v>0</v>
      </c>
      <c r="V1478" s="562">
        <v>0</v>
      </c>
      <c r="W1478" s="563">
        <v>812985.56</v>
      </c>
      <c r="X1478" s="563">
        <v>0</v>
      </c>
      <c r="Y1478" s="563">
        <v>0</v>
      </c>
      <c r="Z1478" s="563">
        <v>0</v>
      </c>
      <c r="AA1478" s="563">
        <v>0</v>
      </c>
      <c r="AB1478" s="563">
        <v>0</v>
      </c>
      <c r="AC1478" s="563">
        <v>0</v>
      </c>
      <c r="AD1478" s="563"/>
      <c r="AE1478" s="563">
        <v>812985.56</v>
      </c>
      <c r="AF1478" s="564">
        <v>45751</v>
      </c>
      <c r="AG1478" s="564">
        <v>46116</v>
      </c>
      <c r="AH1478" s="563">
        <v>812985.56</v>
      </c>
      <c r="AI1478" s="565">
        <f t="shared" si="47"/>
        <v>9.5890410958904104E-2</v>
      </c>
      <c r="AJ1478" s="565">
        <v>1</v>
      </c>
      <c r="AK1478" s="566">
        <v>4.9000000000000002E-2</v>
      </c>
      <c r="AL1478" s="567">
        <f t="shared" ref="AL1478:AL1541" si="48">+AI1478</f>
        <v>9.5890410958904104E-2</v>
      </c>
      <c r="AM1478" s="567">
        <v>1</v>
      </c>
      <c r="AN1478" s="568">
        <v>4.9000000000000002E-2</v>
      </c>
      <c r="AO1478" s="562" t="s">
        <v>977</v>
      </c>
      <c r="AP1478" s="562" t="s">
        <v>978</v>
      </c>
    </row>
    <row r="1479" spans="1:42" s="562" customFormat="1" ht="12" x14ac:dyDescent="0.25">
      <c r="A1479" s="562" t="s">
        <v>3566</v>
      </c>
      <c r="B1479" s="562" t="s">
        <v>3567</v>
      </c>
      <c r="C1479" s="562">
        <v>1</v>
      </c>
      <c r="D1479" s="562" t="s">
        <v>30</v>
      </c>
      <c r="E1479" s="562" t="s">
        <v>958</v>
      </c>
      <c r="F1479" s="562" t="s">
        <v>959</v>
      </c>
      <c r="G1479" s="562" t="s">
        <v>973</v>
      </c>
      <c r="H1479" s="562" t="s">
        <v>974</v>
      </c>
      <c r="I1479" s="562" t="s">
        <v>975</v>
      </c>
      <c r="J1479" s="562" t="s">
        <v>4998</v>
      </c>
      <c r="K1479" s="562" t="s">
        <v>976</v>
      </c>
      <c r="L1479" s="562" t="s">
        <v>964</v>
      </c>
      <c r="M1479" s="562" t="s">
        <v>970</v>
      </c>
      <c r="N1479" s="562">
        <v>1</v>
      </c>
      <c r="O1479" s="562">
        <v>1</v>
      </c>
      <c r="P1479" s="562">
        <v>1</v>
      </c>
      <c r="Q1479" s="562">
        <v>1</v>
      </c>
      <c r="R1479" s="562">
        <v>1</v>
      </c>
      <c r="S1479" s="562">
        <v>1</v>
      </c>
      <c r="T1479" s="562">
        <v>0</v>
      </c>
      <c r="U1479" s="562">
        <v>0</v>
      </c>
      <c r="V1479" s="562">
        <v>0</v>
      </c>
      <c r="W1479" s="563">
        <v>995823.58</v>
      </c>
      <c r="X1479" s="563">
        <v>0</v>
      </c>
      <c r="Y1479" s="563">
        <v>0</v>
      </c>
      <c r="Z1479" s="563">
        <v>0</v>
      </c>
      <c r="AA1479" s="563">
        <v>0</v>
      </c>
      <c r="AB1479" s="563">
        <v>0</v>
      </c>
      <c r="AC1479" s="563">
        <v>0</v>
      </c>
      <c r="AD1479" s="563"/>
      <c r="AE1479" s="563">
        <v>995823.58</v>
      </c>
      <c r="AF1479" s="564">
        <v>45751</v>
      </c>
      <c r="AG1479" s="564">
        <v>47577</v>
      </c>
      <c r="AH1479" s="563">
        <v>995823.58</v>
      </c>
      <c r="AI1479" s="565">
        <f t="shared" si="47"/>
        <v>4.0986301369863014</v>
      </c>
      <c r="AJ1479" s="565">
        <v>5.0027397260274</v>
      </c>
      <c r="AK1479" s="566">
        <v>9.2499999999999999E-2</v>
      </c>
      <c r="AL1479" s="567">
        <f t="shared" si="48"/>
        <v>4.0986301369863014</v>
      </c>
      <c r="AM1479" s="567">
        <v>5.0027397260274</v>
      </c>
      <c r="AN1479" s="568">
        <v>9.2499999999999999E-2</v>
      </c>
      <c r="AO1479" s="562" t="s">
        <v>977</v>
      </c>
      <c r="AP1479" s="562" t="s">
        <v>978</v>
      </c>
    </row>
    <row r="1480" spans="1:42" s="562" customFormat="1" ht="12" x14ac:dyDescent="0.25">
      <c r="A1480" s="562" t="s">
        <v>3568</v>
      </c>
      <c r="B1480" s="562" t="s">
        <v>3569</v>
      </c>
      <c r="C1480" s="562">
        <v>1</v>
      </c>
      <c r="D1480" s="562" t="s">
        <v>30</v>
      </c>
      <c r="E1480" s="562" t="s">
        <v>958</v>
      </c>
      <c r="F1480" s="562" t="s">
        <v>959</v>
      </c>
      <c r="G1480" s="562" t="s">
        <v>973</v>
      </c>
      <c r="H1480" s="562" t="s">
        <v>974</v>
      </c>
      <c r="I1480" s="562" t="s">
        <v>975</v>
      </c>
      <c r="J1480" s="562" t="s">
        <v>4998</v>
      </c>
      <c r="K1480" s="562" t="s">
        <v>976</v>
      </c>
      <c r="L1480" s="562" t="s">
        <v>964</v>
      </c>
      <c r="M1480" s="562" t="s">
        <v>970</v>
      </c>
      <c r="N1480" s="562">
        <v>1</v>
      </c>
      <c r="O1480" s="562">
        <v>1</v>
      </c>
      <c r="P1480" s="562">
        <v>1</v>
      </c>
      <c r="Q1480" s="562">
        <v>1</v>
      </c>
      <c r="R1480" s="562">
        <v>1</v>
      </c>
      <c r="S1480" s="562">
        <v>1</v>
      </c>
      <c r="T1480" s="562">
        <v>0</v>
      </c>
      <c r="U1480" s="562">
        <v>0</v>
      </c>
      <c r="V1480" s="562">
        <v>0</v>
      </c>
      <c r="W1480" s="563">
        <v>293197.92</v>
      </c>
      <c r="X1480" s="563">
        <v>0</v>
      </c>
      <c r="Y1480" s="563">
        <v>0</v>
      </c>
      <c r="Z1480" s="563">
        <v>0</v>
      </c>
      <c r="AA1480" s="563">
        <v>0</v>
      </c>
      <c r="AB1480" s="563">
        <v>0</v>
      </c>
      <c r="AC1480" s="563">
        <v>0</v>
      </c>
      <c r="AD1480" s="563"/>
      <c r="AE1480" s="563">
        <v>293197.92</v>
      </c>
      <c r="AF1480" s="564">
        <v>45751</v>
      </c>
      <c r="AG1480" s="564">
        <v>46116</v>
      </c>
      <c r="AH1480" s="563">
        <v>293197.92</v>
      </c>
      <c r="AI1480" s="565">
        <f t="shared" si="47"/>
        <v>9.5890410958904104E-2</v>
      </c>
      <c r="AJ1480" s="565">
        <v>1</v>
      </c>
      <c r="AK1480" s="566">
        <v>4.9000000000000002E-2</v>
      </c>
      <c r="AL1480" s="567">
        <f t="shared" si="48"/>
        <v>9.5890410958904104E-2</v>
      </c>
      <c r="AM1480" s="567">
        <v>1</v>
      </c>
      <c r="AN1480" s="568">
        <v>4.9000000000000002E-2</v>
      </c>
      <c r="AO1480" s="562" t="s">
        <v>977</v>
      </c>
      <c r="AP1480" s="562" t="s">
        <v>978</v>
      </c>
    </row>
    <row r="1481" spans="1:42" s="562" customFormat="1" ht="12" x14ac:dyDescent="0.25">
      <c r="A1481" s="562" t="s">
        <v>3570</v>
      </c>
      <c r="B1481" s="562" t="s">
        <v>3571</v>
      </c>
      <c r="C1481" s="562">
        <v>1</v>
      </c>
      <c r="D1481" s="562" t="s">
        <v>30</v>
      </c>
      <c r="E1481" s="562" t="s">
        <v>958</v>
      </c>
      <c r="F1481" s="562" t="s">
        <v>959</v>
      </c>
      <c r="G1481" s="562" t="s">
        <v>973</v>
      </c>
      <c r="H1481" s="562" t="s">
        <v>974</v>
      </c>
      <c r="I1481" s="562" t="s">
        <v>975</v>
      </c>
      <c r="J1481" s="562" t="s">
        <v>4998</v>
      </c>
      <c r="K1481" s="562" t="s">
        <v>976</v>
      </c>
      <c r="L1481" s="562" t="s">
        <v>964</v>
      </c>
      <c r="M1481" s="562" t="s">
        <v>970</v>
      </c>
      <c r="N1481" s="562">
        <v>1</v>
      </c>
      <c r="O1481" s="562">
        <v>1</v>
      </c>
      <c r="P1481" s="562">
        <v>1</v>
      </c>
      <c r="Q1481" s="562">
        <v>1</v>
      </c>
      <c r="R1481" s="562">
        <v>1</v>
      </c>
      <c r="S1481" s="562">
        <v>1</v>
      </c>
      <c r="T1481" s="562">
        <v>0</v>
      </c>
      <c r="U1481" s="562">
        <v>0</v>
      </c>
      <c r="V1481" s="562">
        <v>0</v>
      </c>
      <c r="W1481" s="563">
        <v>96632.02</v>
      </c>
      <c r="X1481" s="563">
        <v>0</v>
      </c>
      <c r="Y1481" s="563">
        <v>0</v>
      </c>
      <c r="Z1481" s="563">
        <v>0</v>
      </c>
      <c r="AA1481" s="563">
        <v>0</v>
      </c>
      <c r="AB1481" s="563">
        <v>0</v>
      </c>
      <c r="AC1481" s="563">
        <v>0</v>
      </c>
      <c r="AD1481" s="563"/>
      <c r="AE1481" s="563">
        <v>96632.02</v>
      </c>
      <c r="AF1481" s="564">
        <v>45751</v>
      </c>
      <c r="AG1481" s="564">
        <v>46116</v>
      </c>
      <c r="AH1481" s="563">
        <v>96632.02</v>
      </c>
      <c r="AI1481" s="565">
        <f t="shared" si="47"/>
        <v>9.5890410958904104E-2</v>
      </c>
      <c r="AJ1481" s="565">
        <v>1</v>
      </c>
      <c r="AK1481" s="566">
        <v>4.9000000000000002E-2</v>
      </c>
      <c r="AL1481" s="567">
        <f t="shared" si="48"/>
        <v>9.5890410958904104E-2</v>
      </c>
      <c r="AM1481" s="567">
        <v>1</v>
      </c>
      <c r="AN1481" s="568">
        <v>4.9000000000000002E-2</v>
      </c>
      <c r="AO1481" s="562" t="s">
        <v>977</v>
      </c>
      <c r="AP1481" s="562" t="s">
        <v>978</v>
      </c>
    </row>
    <row r="1482" spans="1:42" s="562" customFormat="1" ht="12" x14ac:dyDescent="0.25">
      <c r="A1482" s="562" t="s">
        <v>3572</v>
      </c>
      <c r="B1482" s="562" t="s">
        <v>3573</v>
      </c>
      <c r="C1482" s="562">
        <v>1</v>
      </c>
      <c r="D1482" s="562" t="s">
        <v>30</v>
      </c>
      <c r="E1482" s="562" t="s">
        <v>958</v>
      </c>
      <c r="F1482" s="562" t="s">
        <v>959</v>
      </c>
      <c r="G1482" s="562" t="s">
        <v>973</v>
      </c>
      <c r="H1482" s="562" t="s">
        <v>974</v>
      </c>
      <c r="I1482" s="562" t="s">
        <v>975</v>
      </c>
      <c r="J1482" s="562" t="s">
        <v>4998</v>
      </c>
      <c r="K1482" s="562" t="s">
        <v>976</v>
      </c>
      <c r="L1482" s="562" t="s">
        <v>964</v>
      </c>
      <c r="M1482" s="562" t="s">
        <v>970</v>
      </c>
      <c r="N1482" s="562">
        <v>1</v>
      </c>
      <c r="O1482" s="562">
        <v>1</v>
      </c>
      <c r="P1482" s="562">
        <v>1</v>
      </c>
      <c r="Q1482" s="562">
        <v>1</v>
      </c>
      <c r="R1482" s="562">
        <v>1</v>
      </c>
      <c r="S1482" s="562">
        <v>1</v>
      </c>
      <c r="T1482" s="562">
        <v>0</v>
      </c>
      <c r="U1482" s="562">
        <v>0</v>
      </c>
      <c r="V1482" s="562">
        <v>0</v>
      </c>
      <c r="W1482" s="563">
        <v>68580.490000000005</v>
      </c>
      <c r="X1482" s="563">
        <v>0</v>
      </c>
      <c r="Y1482" s="563">
        <v>0</v>
      </c>
      <c r="Z1482" s="563">
        <v>0</v>
      </c>
      <c r="AA1482" s="563">
        <v>0</v>
      </c>
      <c r="AB1482" s="563">
        <v>0</v>
      </c>
      <c r="AC1482" s="563">
        <v>0</v>
      </c>
      <c r="AD1482" s="563"/>
      <c r="AE1482" s="563">
        <v>68580.490000000005</v>
      </c>
      <c r="AF1482" s="564">
        <v>45751</v>
      </c>
      <c r="AG1482" s="564">
        <v>46116</v>
      </c>
      <c r="AH1482" s="563">
        <v>68580.490000000005</v>
      </c>
      <c r="AI1482" s="565">
        <f t="shared" si="47"/>
        <v>9.5890410958904104E-2</v>
      </c>
      <c r="AJ1482" s="565">
        <v>1</v>
      </c>
      <c r="AK1482" s="566">
        <v>4.9000000000000002E-2</v>
      </c>
      <c r="AL1482" s="567">
        <f t="shared" si="48"/>
        <v>9.5890410958904104E-2</v>
      </c>
      <c r="AM1482" s="567">
        <v>1</v>
      </c>
      <c r="AN1482" s="568">
        <v>4.9000000000000002E-2</v>
      </c>
      <c r="AO1482" s="562" t="s">
        <v>977</v>
      </c>
      <c r="AP1482" s="562" t="s">
        <v>978</v>
      </c>
    </row>
    <row r="1483" spans="1:42" s="562" customFormat="1" ht="12" x14ac:dyDescent="0.25">
      <c r="A1483" s="562" t="s">
        <v>3574</v>
      </c>
      <c r="B1483" s="562" t="s">
        <v>3575</v>
      </c>
      <c r="C1483" s="562">
        <v>1</v>
      </c>
      <c r="D1483" s="562" t="s">
        <v>30</v>
      </c>
      <c r="E1483" s="562" t="s">
        <v>958</v>
      </c>
      <c r="F1483" s="562" t="s">
        <v>959</v>
      </c>
      <c r="G1483" s="562" t="s">
        <v>973</v>
      </c>
      <c r="H1483" s="562" t="s">
        <v>974</v>
      </c>
      <c r="I1483" s="562" t="s">
        <v>975</v>
      </c>
      <c r="J1483" s="562" t="s">
        <v>4998</v>
      </c>
      <c r="K1483" s="562" t="s">
        <v>976</v>
      </c>
      <c r="L1483" s="562" t="s">
        <v>964</v>
      </c>
      <c r="M1483" s="562" t="s">
        <v>970</v>
      </c>
      <c r="N1483" s="562">
        <v>1</v>
      </c>
      <c r="O1483" s="562">
        <v>1</v>
      </c>
      <c r="P1483" s="562">
        <v>1</v>
      </c>
      <c r="Q1483" s="562">
        <v>1</v>
      </c>
      <c r="R1483" s="562">
        <v>1</v>
      </c>
      <c r="S1483" s="562">
        <v>1</v>
      </c>
      <c r="T1483" s="562">
        <v>0</v>
      </c>
      <c r="U1483" s="562">
        <v>0</v>
      </c>
      <c r="V1483" s="562">
        <v>0</v>
      </c>
      <c r="W1483" s="563">
        <v>102125.3</v>
      </c>
      <c r="X1483" s="563">
        <v>0</v>
      </c>
      <c r="Y1483" s="563">
        <v>0</v>
      </c>
      <c r="Z1483" s="563">
        <v>0</v>
      </c>
      <c r="AA1483" s="563">
        <v>0</v>
      </c>
      <c r="AB1483" s="563">
        <v>0</v>
      </c>
      <c r="AC1483" s="563">
        <v>0</v>
      </c>
      <c r="AD1483" s="563"/>
      <c r="AE1483" s="563">
        <v>102125.3</v>
      </c>
      <c r="AF1483" s="564">
        <v>45751</v>
      </c>
      <c r="AG1483" s="564">
        <v>46116</v>
      </c>
      <c r="AH1483" s="563">
        <v>102125.3</v>
      </c>
      <c r="AI1483" s="565">
        <f t="shared" si="47"/>
        <v>9.5890410958904104E-2</v>
      </c>
      <c r="AJ1483" s="565">
        <v>1</v>
      </c>
      <c r="AK1483" s="566">
        <v>4.9000000000000002E-2</v>
      </c>
      <c r="AL1483" s="567">
        <f t="shared" si="48"/>
        <v>9.5890410958904104E-2</v>
      </c>
      <c r="AM1483" s="567">
        <v>1</v>
      </c>
      <c r="AN1483" s="568">
        <v>4.9000000000000002E-2</v>
      </c>
      <c r="AO1483" s="562" t="s">
        <v>977</v>
      </c>
      <c r="AP1483" s="562" t="s">
        <v>978</v>
      </c>
    </row>
    <row r="1484" spans="1:42" s="562" customFormat="1" ht="12" x14ac:dyDescent="0.25">
      <c r="A1484" s="562" t="s">
        <v>3576</v>
      </c>
      <c r="B1484" s="562" t="s">
        <v>3577</v>
      </c>
      <c r="C1484" s="562">
        <v>1</v>
      </c>
      <c r="D1484" s="562" t="s">
        <v>30</v>
      </c>
      <c r="E1484" s="562" t="s">
        <v>958</v>
      </c>
      <c r="F1484" s="562" t="s">
        <v>959</v>
      </c>
      <c r="G1484" s="562" t="s">
        <v>973</v>
      </c>
      <c r="H1484" s="562" t="s">
        <v>974</v>
      </c>
      <c r="I1484" s="562" t="s">
        <v>975</v>
      </c>
      <c r="J1484" s="562" t="s">
        <v>4998</v>
      </c>
      <c r="K1484" s="562" t="s">
        <v>976</v>
      </c>
      <c r="L1484" s="562" t="s">
        <v>964</v>
      </c>
      <c r="M1484" s="562" t="s">
        <v>970</v>
      </c>
      <c r="N1484" s="562">
        <v>1</v>
      </c>
      <c r="O1484" s="562">
        <v>1</v>
      </c>
      <c r="P1484" s="562">
        <v>1</v>
      </c>
      <c r="Q1484" s="562">
        <v>1</v>
      </c>
      <c r="R1484" s="562">
        <v>1</v>
      </c>
      <c r="S1484" s="562">
        <v>1</v>
      </c>
      <c r="T1484" s="562">
        <v>0</v>
      </c>
      <c r="U1484" s="562">
        <v>0</v>
      </c>
      <c r="V1484" s="562">
        <v>0</v>
      </c>
      <c r="W1484" s="563">
        <v>353834.43</v>
      </c>
      <c r="X1484" s="563">
        <v>0</v>
      </c>
      <c r="Y1484" s="563">
        <v>0</v>
      </c>
      <c r="Z1484" s="563">
        <v>0</v>
      </c>
      <c r="AA1484" s="563">
        <v>0</v>
      </c>
      <c r="AB1484" s="563">
        <v>0</v>
      </c>
      <c r="AC1484" s="563">
        <v>0</v>
      </c>
      <c r="AD1484" s="563"/>
      <c r="AE1484" s="563">
        <v>353834.43</v>
      </c>
      <c r="AF1484" s="564">
        <v>45751</v>
      </c>
      <c r="AG1484" s="564">
        <v>46116</v>
      </c>
      <c r="AH1484" s="563">
        <v>353834.43</v>
      </c>
      <c r="AI1484" s="565">
        <f t="shared" si="47"/>
        <v>9.5890410958904104E-2</v>
      </c>
      <c r="AJ1484" s="565">
        <v>1</v>
      </c>
      <c r="AK1484" s="566">
        <v>4.9000000000000002E-2</v>
      </c>
      <c r="AL1484" s="567">
        <f t="shared" si="48"/>
        <v>9.5890410958904104E-2</v>
      </c>
      <c r="AM1484" s="567">
        <v>1</v>
      </c>
      <c r="AN1484" s="568">
        <v>4.9000000000000002E-2</v>
      </c>
      <c r="AO1484" s="562" t="s">
        <v>977</v>
      </c>
      <c r="AP1484" s="562" t="s">
        <v>978</v>
      </c>
    </row>
    <row r="1485" spans="1:42" s="562" customFormat="1" ht="12" x14ac:dyDescent="0.25">
      <c r="A1485" s="562" t="s">
        <v>3578</v>
      </c>
      <c r="B1485" s="562" t="s">
        <v>3579</v>
      </c>
      <c r="C1485" s="562">
        <v>1</v>
      </c>
      <c r="D1485" s="562" t="s">
        <v>30</v>
      </c>
      <c r="E1485" s="562" t="s">
        <v>958</v>
      </c>
      <c r="F1485" s="562" t="s">
        <v>959</v>
      </c>
      <c r="G1485" s="562" t="s">
        <v>973</v>
      </c>
      <c r="H1485" s="562" t="s">
        <v>974</v>
      </c>
      <c r="I1485" s="562" t="s">
        <v>975</v>
      </c>
      <c r="J1485" s="562" t="s">
        <v>4998</v>
      </c>
      <c r="K1485" s="562" t="s">
        <v>976</v>
      </c>
      <c r="L1485" s="562" t="s">
        <v>964</v>
      </c>
      <c r="M1485" s="562" t="s">
        <v>970</v>
      </c>
      <c r="N1485" s="562">
        <v>1</v>
      </c>
      <c r="O1485" s="562">
        <v>1</v>
      </c>
      <c r="P1485" s="562">
        <v>1</v>
      </c>
      <c r="Q1485" s="562">
        <v>1</v>
      </c>
      <c r="R1485" s="562">
        <v>1</v>
      </c>
      <c r="S1485" s="562">
        <v>1</v>
      </c>
      <c r="T1485" s="562">
        <v>0</v>
      </c>
      <c r="U1485" s="562">
        <v>0</v>
      </c>
      <c r="V1485" s="562">
        <v>0</v>
      </c>
      <c r="W1485" s="563">
        <v>148553.63</v>
      </c>
      <c r="X1485" s="563">
        <v>0</v>
      </c>
      <c r="Y1485" s="563">
        <v>0</v>
      </c>
      <c r="Z1485" s="563">
        <v>0</v>
      </c>
      <c r="AA1485" s="563">
        <v>0</v>
      </c>
      <c r="AB1485" s="563">
        <v>0</v>
      </c>
      <c r="AC1485" s="563">
        <v>0</v>
      </c>
      <c r="AD1485" s="563"/>
      <c r="AE1485" s="563">
        <v>148553.63</v>
      </c>
      <c r="AF1485" s="564">
        <v>45751</v>
      </c>
      <c r="AG1485" s="564">
        <v>46847</v>
      </c>
      <c r="AH1485" s="563">
        <v>148553.63</v>
      </c>
      <c r="AI1485" s="565">
        <f t="shared" si="47"/>
        <v>2.0986301369863014</v>
      </c>
      <c r="AJ1485" s="565">
        <v>3.0027397260274</v>
      </c>
      <c r="AK1485" s="566">
        <v>8.7499999999999994E-2</v>
      </c>
      <c r="AL1485" s="567">
        <f t="shared" si="48"/>
        <v>2.0986301369863014</v>
      </c>
      <c r="AM1485" s="567">
        <v>3.0027397260274</v>
      </c>
      <c r="AN1485" s="568">
        <v>8.7499999999999994E-2</v>
      </c>
      <c r="AO1485" s="562" t="s">
        <v>977</v>
      </c>
      <c r="AP1485" s="562" t="s">
        <v>978</v>
      </c>
    </row>
    <row r="1486" spans="1:42" s="562" customFormat="1" ht="12" x14ac:dyDescent="0.25">
      <c r="A1486" s="562" t="s">
        <v>3580</v>
      </c>
      <c r="B1486" s="562" t="s">
        <v>3581</v>
      </c>
      <c r="C1486" s="562">
        <v>1</v>
      </c>
      <c r="D1486" s="562" t="s">
        <v>30</v>
      </c>
      <c r="E1486" s="562" t="s">
        <v>958</v>
      </c>
      <c r="F1486" s="562" t="s">
        <v>959</v>
      </c>
      <c r="G1486" s="562" t="s">
        <v>973</v>
      </c>
      <c r="H1486" s="562" t="s">
        <v>974</v>
      </c>
      <c r="I1486" s="562" t="s">
        <v>975</v>
      </c>
      <c r="J1486" s="562" t="s">
        <v>4998</v>
      </c>
      <c r="K1486" s="562" t="s">
        <v>976</v>
      </c>
      <c r="L1486" s="562" t="s">
        <v>964</v>
      </c>
      <c r="M1486" s="562" t="s">
        <v>970</v>
      </c>
      <c r="N1486" s="562">
        <v>1</v>
      </c>
      <c r="O1486" s="562">
        <v>1</v>
      </c>
      <c r="P1486" s="562">
        <v>1</v>
      </c>
      <c r="Q1486" s="562">
        <v>1</v>
      </c>
      <c r="R1486" s="562">
        <v>1</v>
      </c>
      <c r="S1486" s="562">
        <v>1</v>
      </c>
      <c r="T1486" s="562">
        <v>0</v>
      </c>
      <c r="U1486" s="562">
        <v>0</v>
      </c>
      <c r="V1486" s="562">
        <v>0</v>
      </c>
      <c r="W1486" s="563">
        <v>1973743.71</v>
      </c>
      <c r="X1486" s="563">
        <v>0</v>
      </c>
      <c r="Y1486" s="563">
        <v>0</v>
      </c>
      <c r="Z1486" s="563">
        <v>0</v>
      </c>
      <c r="AA1486" s="563">
        <v>0</v>
      </c>
      <c r="AB1486" s="563">
        <v>0</v>
      </c>
      <c r="AC1486" s="563">
        <v>0</v>
      </c>
      <c r="AD1486" s="563"/>
      <c r="AE1486" s="563">
        <v>1973743.71</v>
      </c>
      <c r="AF1486" s="564">
        <v>45751</v>
      </c>
      <c r="AG1486" s="564">
        <v>46847</v>
      </c>
      <c r="AH1486" s="563">
        <v>1973743.71</v>
      </c>
      <c r="AI1486" s="565">
        <f t="shared" si="47"/>
        <v>2.0986301369863014</v>
      </c>
      <c r="AJ1486" s="565">
        <v>3.0027397260274</v>
      </c>
      <c r="AK1486" s="566">
        <v>8.7499999999999994E-2</v>
      </c>
      <c r="AL1486" s="567">
        <f t="shared" si="48"/>
        <v>2.0986301369863014</v>
      </c>
      <c r="AM1486" s="567">
        <v>3.0027397260274</v>
      </c>
      <c r="AN1486" s="568">
        <v>8.7499999999999994E-2</v>
      </c>
      <c r="AO1486" s="562" t="s">
        <v>977</v>
      </c>
      <c r="AP1486" s="562" t="s">
        <v>978</v>
      </c>
    </row>
    <row r="1487" spans="1:42" s="562" customFormat="1" ht="12" x14ac:dyDescent="0.25">
      <c r="A1487" s="562" t="s">
        <v>3582</v>
      </c>
      <c r="B1487" s="562" t="s">
        <v>3583</v>
      </c>
      <c r="C1487" s="562">
        <v>1</v>
      </c>
      <c r="D1487" s="562" t="s">
        <v>30</v>
      </c>
      <c r="E1487" s="562" t="s">
        <v>958</v>
      </c>
      <c r="F1487" s="562" t="s">
        <v>959</v>
      </c>
      <c r="G1487" s="562" t="s">
        <v>973</v>
      </c>
      <c r="H1487" s="562" t="s">
        <v>974</v>
      </c>
      <c r="I1487" s="562" t="s">
        <v>975</v>
      </c>
      <c r="J1487" s="562" t="s">
        <v>4998</v>
      </c>
      <c r="K1487" s="562" t="s">
        <v>976</v>
      </c>
      <c r="L1487" s="562" t="s">
        <v>964</v>
      </c>
      <c r="M1487" s="562" t="s">
        <v>970</v>
      </c>
      <c r="N1487" s="562">
        <v>1</v>
      </c>
      <c r="O1487" s="562">
        <v>1</v>
      </c>
      <c r="P1487" s="562">
        <v>1</v>
      </c>
      <c r="Q1487" s="562">
        <v>1</v>
      </c>
      <c r="R1487" s="562">
        <v>1</v>
      </c>
      <c r="S1487" s="562">
        <v>1</v>
      </c>
      <c r="T1487" s="562">
        <v>0</v>
      </c>
      <c r="U1487" s="562">
        <v>0</v>
      </c>
      <c r="V1487" s="562">
        <v>0</v>
      </c>
      <c r="W1487" s="563">
        <v>1695580.53</v>
      </c>
      <c r="X1487" s="563">
        <v>0</v>
      </c>
      <c r="Y1487" s="563">
        <v>0</v>
      </c>
      <c r="Z1487" s="563">
        <v>0</v>
      </c>
      <c r="AA1487" s="563">
        <v>0</v>
      </c>
      <c r="AB1487" s="563">
        <v>0</v>
      </c>
      <c r="AC1487" s="563">
        <v>0</v>
      </c>
      <c r="AD1487" s="563"/>
      <c r="AE1487" s="563">
        <v>1695580.53</v>
      </c>
      <c r="AF1487" s="564">
        <v>45751</v>
      </c>
      <c r="AG1487" s="564">
        <v>46116</v>
      </c>
      <c r="AH1487" s="563">
        <v>1695580.53</v>
      </c>
      <c r="AI1487" s="565">
        <f t="shared" si="47"/>
        <v>9.5890410958904104E-2</v>
      </c>
      <c r="AJ1487" s="565">
        <v>1</v>
      </c>
      <c r="AK1487" s="566">
        <v>4.9000000000000002E-2</v>
      </c>
      <c r="AL1487" s="567">
        <f t="shared" si="48"/>
        <v>9.5890410958904104E-2</v>
      </c>
      <c r="AM1487" s="567">
        <v>1</v>
      </c>
      <c r="AN1487" s="568">
        <v>4.9000000000000002E-2</v>
      </c>
      <c r="AO1487" s="562" t="s">
        <v>977</v>
      </c>
      <c r="AP1487" s="562" t="s">
        <v>978</v>
      </c>
    </row>
    <row r="1488" spans="1:42" s="562" customFormat="1" ht="12" x14ac:dyDescent="0.25">
      <c r="A1488" s="562" t="s">
        <v>3584</v>
      </c>
      <c r="B1488" s="562" t="s">
        <v>3585</v>
      </c>
      <c r="C1488" s="562">
        <v>1</v>
      </c>
      <c r="D1488" s="562" t="s">
        <v>30</v>
      </c>
      <c r="E1488" s="562" t="s">
        <v>958</v>
      </c>
      <c r="F1488" s="562" t="s">
        <v>959</v>
      </c>
      <c r="G1488" s="562" t="s">
        <v>973</v>
      </c>
      <c r="H1488" s="562" t="s">
        <v>974</v>
      </c>
      <c r="I1488" s="562" t="s">
        <v>975</v>
      </c>
      <c r="J1488" s="562" t="s">
        <v>4998</v>
      </c>
      <c r="K1488" s="562" t="s">
        <v>976</v>
      </c>
      <c r="L1488" s="562" t="s">
        <v>964</v>
      </c>
      <c r="M1488" s="562" t="s">
        <v>970</v>
      </c>
      <c r="N1488" s="562">
        <v>1</v>
      </c>
      <c r="O1488" s="562">
        <v>1</v>
      </c>
      <c r="P1488" s="562">
        <v>1</v>
      </c>
      <c r="Q1488" s="562">
        <v>1</v>
      </c>
      <c r="R1488" s="562">
        <v>1</v>
      </c>
      <c r="S1488" s="562">
        <v>1</v>
      </c>
      <c r="T1488" s="562">
        <v>0</v>
      </c>
      <c r="U1488" s="562">
        <v>0</v>
      </c>
      <c r="V1488" s="562">
        <v>0</v>
      </c>
      <c r="W1488" s="563">
        <v>743021.89</v>
      </c>
      <c r="X1488" s="563">
        <v>0</v>
      </c>
      <c r="Y1488" s="563">
        <v>0</v>
      </c>
      <c r="Z1488" s="563">
        <v>0</v>
      </c>
      <c r="AA1488" s="563">
        <v>0</v>
      </c>
      <c r="AB1488" s="563">
        <v>0</v>
      </c>
      <c r="AC1488" s="563">
        <v>0</v>
      </c>
      <c r="AD1488" s="563"/>
      <c r="AE1488" s="563">
        <v>743021.89</v>
      </c>
      <c r="AF1488" s="564">
        <v>45751</v>
      </c>
      <c r="AG1488" s="564">
        <v>46116</v>
      </c>
      <c r="AH1488" s="563">
        <v>743021.89</v>
      </c>
      <c r="AI1488" s="565">
        <f t="shared" si="47"/>
        <v>9.5890410958904104E-2</v>
      </c>
      <c r="AJ1488" s="565">
        <v>1</v>
      </c>
      <c r="AK1488" s="566">
        <v>4.9000000000000002E-2</v>
      </c>
      <c r="AL1488" s="567">
        <f t="shared" si="48"/>
        <v>9.5890410958904104E-2</v>
      </c>
      <c r="AM1488" s="567">
        <v>1</v>
      </c>
      <c r="AN1488" s="568">
        <v>4.9000000000000002E-2</v>
      </c>
      <c r="AO1488" s="562" t="s">
        <v>977</v>
      </c>
      <c r="AP1488" s="562" t="s">
        <v>978</v>
      </c>
    </row>
    <row r="1489" spans="1:42" s="562" customFormat="1" ht="12" x14ac:dyDescent="0.25">
      <c r="A1489" s="562" t="s">
        <v>3586</v>
      </c>
      <c r="B1489" s="562" t="s">
        <v>3587</v>
      </c>
      <c r="C1489" s="562">
        <v>1</v>
      </c>
      <c r="D1489" s="562" t="s">
        <v>30</v>
      </c>
      <c r="E1489" s="562" t="s">
        <v>958</v>
      </c>
      <c r="F1489" s="562" t="s">
        <v>959</v>
      </c>
      <c r="G1489" s="562" t="s">
        <v>973</v>
      </c>
      <c r="H1489" s="562" t="s">
        <v>974</v>
      </c>
      <c r="I1489" s="562" t="s">
        <v>975</v>
      </c>
      <c r="J1489" s="562" t="s">
        <v>4998</v>
      </c>
      <c r="K1489" s="562" t="s">
        <v>976</v>
      </c>
      <c r="L1489" s="562" t="s">
        <v>964</v>
      </c>
      <c r="M1489" s="562" t="s">
        <v>970</v>
      </c>
      <c r="N1489" s="562">
        <v>1</v>
      </c>
      <c r="O1489" s="562">
        <v>1</v>
      </c>
      <c r="P1489" s="562">
        <v>1</v>
      </c>
      <c r="Q1489" s="562">
        <v>1</v>
      </c>
      <c r="R1489" s="562">
        <v>1</v>
      </c>
      <c r="S1489" s="562">
        <v>1</v>
      </c>
      <c r="T1489" s="562">
        <v>0</v>
      </c>
      <c r="U1489" s="562">
        <v>0</v>
      </c>
      <c r="V1489" s="562">
        <v>0</v>
      </c>
      <c r="W1489" s="563">
        <v>239814.92</v>
      </c>
      <c r="X1489" s="563">
        <v>0</v>
      </c>
      <c r="Y1489" s="563">
        <v>0</v>
      </c>
      <c r="Z1489" s="563">
        <v>0</v>
      </c>
      <c r="AA1489" s="563">
        <v>0</v>
      </c>
      <c r="AB1489" s="563">
        <v>0</v>
      </c>
      <c r="AC1489" s="563">
        <v>0</v>
      </c>
      <c r="AD1489" s="563"/>
      <c r="AE1489" s="563">
        <v>239814.92</v>
      </c>
      <c r="AF1489" s="564">
        <v>45751</v>
      </c>
      <c r="AG1489" s="564">
        <v>46116</v>
      </c>
      <c r="AH1489" s="563">
        <v>239814.92</v>
      </c>
      <c r="AI1489" s="565">
        <f t="shared" si="47"/>
        <v>9.5890410958904104E-2</v>
      </c>
      <c r="AJ1489" s="565">
        <v>1</v>
      </c>
      <c r="AK1489" s="566">
        <v>4.9000000000000002E-2</v>
      </c>
      <c r="AL1489" s="567">
        <f t="shared" si="48"/>
        <v>9.5890410958904104E-2</v>
      </c>
      <c r="AM1489" s="567">
        <v>1</v>
      </c>
      <c r="AN1489" s="568">
        <v>4.9000000000000002E-2</v>
      </c>
      <c r="AO1489" s="562" t="s">
        <v>977</v>
      </c>
      <c r="AP1489" s="562" t="s">
        <v>978</v>
      </c>
    </row>
    <row r="1490" spans="1:42" s="562" customFormat="1" ht="12" x14ac:dyDescent="0.25">
      <c r="A1490" s="562" t="s">
        <v>3588</v>
      </c>
      <c r="B1490" s="562" t="s">
        <v>3589</v>
      </c>
      <c r="C1490" s="562">
        <v>1</v>
      </c>
      <c r="D1490" s="562" t="s">
        <v>30</v>
      </c>
      <c r="E1490" s="562" t="s">
        <v>958</v>
      </c>
      <c r="F1490" s="562" t="s">
        <v>959</v>
      </c>
      <c r="G1490" s="562" t="s">
        <v>973</v>
      </c>
      <c r="H1490" s="562" t="s">
        <v>974</v>
      </c>
      <c r="I1490" s="562" t="s">
        <v>975</v>
      </c>
      <c r="J1490" s="562" t="s">
        <v>4998</v>
      </c>
      <c r="K1490" s="562" t="s">
        <v>976</v>
      </c>
      <c r="L1490" s="562" t="s">
        <v>964</v>
      </c>
      <c r="M1490" s="562" t="s">
        <v>970</v>
      </c>
      <c r="N1490" s="562">
        <v>1</v>
      </c>
      <c r="O1490" s="562">
        <v>1</v>
      </c>
      <c r="P1490" s="562">
        <v>1</v>
      </c>
      <c r="Q1490" s="562">
        <v>1</v>
      </c>
      <c r="R1490" s="562">
        <v>1</v>
      </c>
      <c r="S1490" s="562">
        <v>1</v>
      </c>
      <c r="T1490" s="562">
        <v>0</v>
      </c>
      <c r="U1490" s="562">
        <v>0</v>
      </c>
      <c r="V1490" s="562">
        <v>0</v>
      </c>
      <c r="W1490" s="563">
        <v>333882.75</v>
      </c>
      <c r="X1490" s="563">
        <v>0</v>
      </c>
      <c r="Y1490" s="563">
        <v>0</v>
      </c>
      <c r="Z1490" s="563">
        <v>0</v>
      </c>
      <c r="AA1490" s="563">
        <v>0</v>
      </c>
      <c r="AB1490" s="563">
        <v>0</v>
      </c>
      <c r="AC1490" s="563">
        <v>0</v>
      </c>
      <c r="AD1490" s="563"/>
      <c r="AE1490" s="563">
        <v>333882.75</v>
      </c>
      <c r="AF1490" s="564">
        <v>45751</v>
      </c>
      <c r="AG1490" s="564">
        <v>46116</v>
      </c>
      <c r="AH1490" s="563">
        <v>333882.75</v>
      </c>
      <c r="AI1490" s="565">
        <f t="shared" si="47"/>
        <v>9.5890410958904104E-2</v>
      </c>
      <c r="AJ1490" s="565">
        <v>1</v>
      </c>
      <c r="AK1490" s="566">
        <v>4.9000000000000002E-2</v>
      </c>
      <c r="AL1490" s="567">
        <f t="shared" si="48"/>
        <v>9.5890410958904104E-2</v>
      </c>
      <c r="AM1490" s="567">
        <v>1</v>
      </c>
      <c r="AN1490" s="568">
        <v>4.9000000000000002E-2</v>
      </c>
      <c r="AO1490" s="562" t="s">
        <v>977</v>
      </c>
      <c r="AP1490" s="562" t="s">
        <v>978</v>
      </c>
    </row>
    <row r="1491" spans="1:42" s="562" customFormat="1" ht="12" x14ac:dyDescent="0.25">
      <c r="A1491" s="562" t="s">
        <v>3590</v>
      </c>
      <c r="B1491" s="562" t="s">
        <v>3591</v>
      </c>
      <c r="C1491" s="562">
        <v>1</v>
      </c>
      <c r="D1491" s="562" t="s">
        <v>30</v>
      </c>
      <c r="E1491" s="562" t="s">
        <v>958</v>
      </c>
      <c r="F1491" s="562" t="s">
        <v>959</v>
      </c>
      <c r="G1491" s="562" t="s">
        <v>973</v>
      </c>
      <c r="H1491" s="562" t="s">
        <v>974</v>
      </c>
      <c r="I1491" s="562" t="s">
        <v>975</v>
      </c>
      <c r="J1491" s="562" t="s">
        <v>4998</v>
      </c>
      <c r="K1491" s="562" t="s">
        <v>976</v>
      </c>
      <c r="L1491" s="562" t="s">
        <v>964</v>
      </c>
      <c r="M1491" s="562" t="s">
        <v>970</v>
      </c>
      <c r="N1491" s="562">
        <v>1</v>
      </c>
      <c r="O1491" s="562">
        <v>1</v>
      </c>
      <c r="P1491" s="562">
        <v>1</v>
      </c>
      <c r="Q1491" s="562">
        <v>1</v>
      </c>
      <c r="R1491" s="562">
        <v>1</v>
      </c>
      <c r="S1491" s="562">
        <v>1</v>
      </c>
      <c r="T1491" s="562">
        <v>0</v>
      </c>
      <c r="U1491" s="562">
        <v>0</v>
      </c>
      <c r="V1491" s="562">
        <v>0</v>
      </c>
      <c r="W1491" s="563">
        <v>409663.07</v>
      </c>
      <c r="X1491" s="563">
        <v>0</v>
      </c>
      <c r="Y1491" s="563">
        <v>0</v>
      </c>
      <c r="Z1491" s="563">
        <v>0</v>
      </c>
      <c r="AA1491" s="563">
        <v>0</v>
      </c>
      <c r="AB1491" s="563">
        <v>0</v>
      </c>
      <c r="AC1491" s="563">
        <v>0</v>
      </c>
      <c r="AD1491" s="563"/>
      <c r="AE1491" s="563">
        <v>409663.07</v>
      </c>
      <c r="AF1491" s="564">
        <v>45751</v>
      </c>
      <c r="AG1491" s="564">
        <v>46116</v>
      </c>
      <c r="AH1491" s="563">
        <v>409663.07</v>
      </c>
      <c r="AI1491" s="565">
        <f t="shared" si="47"/>
        <v>9.5890410958904104E-2</v>
      </c>
      <c r="AJ1491" s="565">
        <v>1</v>
      </c>
      <c r="AK1491" s="566">
        <v>4.9000000000000002E-2</v>
      </c>
      <c r="AL1491" s="567">
        <f t="shared" si="48"/>
        <v>9.5890410958904104E-2</v>
      </c>
      <c r="AM1491" s="567">
        <v>1</v>
      </c>
      <c r="AN1491" s="568">
        <v>4.9000000000000002E-2</v>
      </c>
      <c r="AO1491" s="562" t="s">
        <v>977</v>
      </c>
      <c r="AP1491" s="562" t="s">
        <v>978</v>
      </c>
    </row>
    <row r="1492" spans="1:42" s="562" customFormat="1" ht="12" x14ac:dyDescent="0.25">
      <c r="A1492" s="562" t="s">
        <v>3592</v>
      </c>
      <c r="B1492" s="562" t="s">
        <v>3593</v>
      </c>
      <c r="C1492" s="562">
        <v>1</v>
      </c>
      <c r="D1492" s="562" t="s">
        <v>30</v>
      </c>
      <c r="E1492" s="562" t="s">
        <v>958</v>
      </c>
      <c r="F1492" s="562" t="s">
        <v>959</v>
      </c>
      <c r="G1492" s="562" t="s">
        <v>973</v>
      </c>
      <c r="H1492" s="562" t="s">
        <v>974</v>
      </c>
      <c r="I1492" s="562" t="s">
        <v>975</v>
      </c>
      <c r="J1492" s="562" t="s">
        <v>4998</v>
      </c>
      <c r="K1492" s="562" t="s">
        <v>976</v>
      </c>
      <c r="L1492" s="562" t="s">
        <v>964</v>
      </c>
      <c r="M1492" s="562" t="s">
        <v>970</v>
      </c>
      <c r="N1492" s="562">
        <v>1</v>
      </c>
      <c r="O1492" s="562">
        <v>1</v>
      </c>
      <c r="P1492" s="562">
        <v>1</v>
      </c>
      <c r="Q1492" s="562">
        <v>1</v>
      </c>
      <c r="R1492" s="562">
        <v>1</v>
      </c>
      <c r="S1492" s="562">
        <v>1</v>
      </c>
      <c r="T1492" s="562">
        <v>0</v>
      </c>
      <c r="U1492" s="562">
        <v>0</v>
      </c>
      <c r="V1492" s="562">
        <v>0</v>
      </c>
      <c r="W1492" s="563">
        <v>95130.82</v>
      </c>
      <c r="X1492" s="563">
        <v>0</v>
      </c>
      <c r="Y1492" s="563">
        <v>0</v>
      </c>
      <c r="Z1492" s="563">
        <v>0</v>
      </c>
      <c r="AA1492" s="563">
        <v>0</v>
      </c>
      <c r="AB1492" s="563">
        <v>0</v>
      </c>
      <c r="AC1492" s="563">
        <v>0</v>
      </c>
      <c r="AD1492" s="563"/>
      <c r="AE1492" s="563">
        <v>95130.82</v>
      </c>
      <c r="AF1492" s="564">
        <v>45751</v>
      </c>
      <c r="AG1492" s="564">
        <v>46116</v>
      </c>
      <c r="AH1492" s="563">
        <v>95130.82</v>
      </c>
      <c r="AI1492" s="565">
        <f t="shared" si="47"/>
        <v>9.5890410958904104E-2</v>
      </c>
      <c r="AJ1492" s="565">
        <v>1</v>
      </c>
      <c r="AK1492" s="566">
        <v>4.9000000000000002E-2</v>
      </c>
      <c r="AL1492" s="567">
        <f t="shared" si="48"/>
        <v>9.5890410958904104E-2</v>
      </c>
      <c r="AM1492" s="567">
        <v>1</v>
      </c>
      <c r="AN1492" s="568">
        <v>4.9000000000000002E-2</v>
      </c>
      <c r="AO1492" s="562" t="s">
        <v>977</v>
      </c>
      <c r="AP1492" s="562" t="s">
        <v>978</v>
      </c>
    </row>
    <row r="1493" spans="1:42" s="562" customFormat="1" ht="12" x14ac:dyDescent="0.25">
      <c r="A1493" s="562" t="s">
        <v>3594</v>
      </c>
      <c r="B1493" s="562" t="s">
        <v>3595</v>
      </c>
      <c r="C1493" s="562">
        <v>1</v>
      </c>
      <c r="D1493" s="562" t="s">
        <v>30</v>
      </c>
      <c r="E1493" s="562" t="s">
        <v>958</v>
      </c>
      <c r="F1493" s="562" t="s">
        <v>959</v>
      </c>
      <c r="G1493" s="562" t="s">
        <v>973</v>
      </c>
      <c r="H1493" s="562" t="s">
        <v>974</v>
      </c>
      <c r="I1493" s="562" t="s">
        <v>975</v>
      </c>
      <c r="J1493" s="562" t="s">
        <v>4998</v>
      </c>
      <c r="K1493" s="562" t="s">
        <v>976</v>
      </c>
      <c r="L1493" s="562" t="s">
        <v>964</v>
      </c>
      <c r="M1493" s="562" t="s">
        <v>970</v>
      </c>
      <c r="N1493" s="562">
        <v>1</v>
      </c>
      <c r="O1493" s="562">
        <v>1</v>
      </c>
      <c r="P1493" s="562">
        <v>1</v>
      </c>
      <c r="Q1493" s="562">
        <v>1</v>
      </c>
      <c r="R1493" s="562">
        <v>1</v>
      </c>
      <c r="S1493" s="562">
        <v>1</v>
      </c>
      <c r="T1493" s="562">
        <v>0</v>
      </c>
      <c r="U1493" s="562">
        <v>0</v>
      </c>
      <c r="V1493" s="562">
        <v>0</v>
      </c>
      <c r="W1493" s="563">
        <v>322613.98</v>
      </c>
      <c r="X1493" s="563">
        <v>0</v>
      </c>
      <c r="Y1493" s="563">
        <v>0</v>
      </c>
      <c r="Z1493" s="563">
        <v>0</v>
      </c>
      <c r="AA1493" s="563">
        <v>0</v>
      </c>
      <c r="AB1493" s="563">
        <v>0</v>
      </c>
      <c r="AC1493" s="563">
        <v>0</v>
      </c>
      <c r="AD1493" s="563"/>
      <c r="AE1493" s="563">
        <v>322613.98</v>
      </c>
      <c r="AF1493" s="564">
        <v>45751</v>
      </c>
      <c r="AG1493" s="564">
        <v>46116</v>
      </c>
      <c r="AH1493" s="563">
        <v>322613.98</v>
      </c>
      <c r="AI1493" s="565">
        <f t="shared" si="47"/>
        <v>9.5890410958904104E-2</v>
      </c>
      <c r="AJ1493" s="565">
        <v>1</v>
      </c>
      <c r="AK1493" s="566">
        <v>4.9000000000000002E-2</v>
      </c>
      <c r="AL1493" s="567">
        <f t="shared" si="48"/>
        <v>9.5890410958904104E-2</v>
      </c>
      <c r="AM1493" s="567">
        <v>1</v>
      </c>
      <c r="AN1493" s="568">
        <v>4.9000000000000002E-2</v>
      </c>
      <c r="AO1493" s="562" t="s">
        <v>977</v>
      </c>
      <c r="AP1493" s="562" t="s">
        <v>978</v>
      </c>
    </row>
    <row r="1494" spans="1:42" s="562" customFormat="1" ht="12" x14ac:dyDescent="0.25">
      <c r="A1494" s="562" t="s">
        <v>3596</v>
      </c>
      <c r="B1494" s="562" t="s">
        <v>3597</v>
      </c>
      <c r="C1494" s="562">
        <v>1</v>
      </c>
      <c r="D1494" s="562" t="s">
        <v>30</v>
      </c>
      <c r="E1494" s="562" t="s">
        <v>958</v>
      </c>
      <c r="F1494" s="562" t="s">
        <v>959</v>
      </c>
      <c r="G1494" s="562" t="s">
        <v>973</v>
      </c>
      <c r="H1494" s="562" t="s">
        <v>974</v>
      </c>
      <c r="I1494" s="562" t="s">
        <v>975</v>
      </c>
      <c r="J1494" s="562" t="s">
        <v>4998</v>
      </c>
      <c r="K1494" s="562" t="s">
        <v>976</v>
      </c>
      <c r="L1494" s="562" t="s">
        <v>964</v>
      </c>
      <c r="M1494" s="562" t="s">
        <v>970</v>
      </c>
      <c r="N1494" s="562">
        <v>1</v>
      </c>
      <c r="O1494" s="562">
        <v>1</v>
      </c>
      <c r="P1494" s="562">
        <v>1</v>
      </c>
      <c r="Q1494" s="562">
        <v>1</v>
      </c>
      <c r="R1494" s="562">
        <v>1</v>
      </c>
      <c r="S1494" s="562">
        <v>1</v>
      </c>
      <c r="T1494" s="562">
        <v>0</v>
      </c>
      <c r="U1494" s="562">
        <v>0</v>
      </c>
      <c r="V1494" s="562">
        <v>0</v>
      </c>
      <c r="W1494" s="563">
        <v>196045.57</v>
      </c>
      <c r="X1494" s="563">
        <v>0</v>
      </c>
      <c r="Y1494" s="563">
        <v>0</v>
      </c>
      <c r="Z1494" s="563">
        <v>0</v>
      </c>
      <c r="AA1494" s="563">
        <v>0</v>
      </c>
      <c r="AB1494" s="563">
        <v>0</v>
      </c>
      <c r="AC1494" s="563">
        <v>0</v>
      </c>
      <c r="AD1494" s="563"/>
      <c r="AE1494" s="563">
        <v>196045.57</v>
      </c>
      <c r="AF1494" s="564">
        <v>45751</v>
      </c>
      <c r="AG1494" s="564">
        <v>46116</v>
      </c>
      <c r="AH1494" s="563">
        <v>196045.57</v>
      </c>
      <c r="AI1494" s="565">
        <f t="shared" si="47"/>
        <v>9.5890410958904104E-2</v>
      </c>
      <c r="AJ1494" s="565">
        <v>1</v>
      </c>
      <c r="AK1494" s="566">
        <v>4.9000000000000002E-2</v>
      </c>
      <c r="AL1494" s="567">
        <f t="shared" si="48"/>
        <v>9.5890410958904104E-2</v>
      </c>
      <c r="AM1494" s="567">
        <v>1</v>
      </c>
      <c r="AN1494" s="568">
        <v>4.9000000000000002E-2</v>
      </c>
      <c r="AO1494" s="562" t="s">
        <v>977</v>
      </c>
      <c r="AP1494" s="562" t="s">
        <v>978</v>
      </c>
    </row>
    <row r="1495" spans="1:42" s="562" customFormat="1" ht="12" x14ac:dyDescent="0.25">
      <c r="A1495" s="562" t="s">
        <v>3598</v>
      </c>
      <c r="B1495" s="562" t="s">
        <v>3599</v>
      </c>
      <c r="C1495" s="562">
        <v>1</v>
      </c>
      <c r="D1495" s="562" t="s">
        <v>30</v>
      </c>
      <c r="E1495" s="562" t="s">
        <v>958</v>
      </c>
      <c r="F1495" s="562" t="s">
        <v>959</v>
      </c>
      <c r="G1495" s="562" t="s">
        <v>973</v>
      </c>
      <c r="H1495" s="562" t="s">
        <v>974</v>
      </c>
      <c r="I1495" s="562" t="s">
        <v>975</v>
      </c>
      <c r="J1495" s="562" t="s">
        <v>4998</v>
      </c>
      <c r="K1495" s="562" t="s">
        <v>976</v>
      </c>
      <c r="L1495" s="562" t="s">
        <v>964</v>
      </c>
      <c r="M1495" s="562" t="s">
        <v>970</v>
      </c>
      <c r="N1495" s="562">
        <v>1</v>
      </c>
      <c r="O1495" s="562">
        <v>1</v>
      </c>
      <c r="P1495" s="562">
        <v>1</v>
      </c>
      <c r="Q1495" s="562">
        <v>1</v>
      </c>
      <c r="R1495" s="562">
        <v>1</v>
      </c>
      <c r="S1495" s="562">
        <v>1</v>
      </c>
      <c r="T1495" s="562">
        <v>0</v>
      </c>
      <c r="U1495" s="562">
        <v>0</v>
      </c>
      <c r="V1495" s="562">
        <v>0</v>
      </c>
      <c r="W1495" s="563">
        <v>438876.26</v>
      </c>
      <c r="X1495" s="563">
        <v>0</v>
      </c>
      <c r="Y1495" s="563">
        <v>0</v>
      </c>
      <c r="Z1495" s="563">
        <v>0</v>
      </c>
      <c r="AA1495" s="563">
        <v>0</v>
      </c>
      <c r="AB1495" s="563">
        <v>0</v>
      </c>
      <c r="AC1495" s="563">
        <v>0</v>
      </c>
      <c r="AD1495" s="563"/>
      <c r="AE1495" s="563">
        <v>438876.26</v>
      </c>
      <c r="AF1495" s="564">
        <v>45751</v>
      </c>
      <c r="AG1495" s="564">
        <v>46116</v>
      </c>
      <c r="AH1495" s="563">
        <v>438876.26</v>
      </c>
      <c r="AI1495" s="565">
        <f t="shared" si="47"/>
        <v>9.5890410958904104E-2</v>
      </c>
      <c r="AJ1495" s="565">
        <v>1</v>
      </c>
      <c r="AK1495" s="566">
        <v>4.9000000000000002E-2</v>
      </c>
      <c r="AL1495" s="567">
        <f t="shared" si="48"/>
        <v>9.5890410958904104E-2</v>
      </c>
      <c r="AM1495" s="567">
        <v>1</v>
      </c>
      <c r="AN1495" s="568">
        <v>4.9000000000000002E-2</v>
      </c>
      <c r="AO1495" s="562" t="s">
        <v>977</v>
      </c>
      <c r="AP1495" s="562" t="s">
        <v>978</v>
      </c>
    </row>
    <row r="1496" spans="1:42" s="562" customFormat="1" ht="12" x14ac:dyDescent="0.25">
      <c r="A1496" s="562" t="s">
        <v>3600</v>
      </c>
      <c r="B1496" s="562" t="s">
        <v>3601</v>
      </c>
      <c r="C1496" s="562">
        <v>1</v>
      </c>
      <c r="D1496" s="562" t="s">
        <v>30</v>
      </c>
      <c r="E1496" s="562" t="s">
        <v>958</v>
      </c>
      <c r="F1496" s="562" t="s">
        <v>959</v>
      </c>
      <c r="G1496" s="562" t="s">
        <v>973</v>
      </c>
      <c r="H1496" s="562" t="s">
        <v>974</v>
      </c>
      <c r="I1496" s="562" t="s">
        <v>975</v>
      </c>
      <c r="J1496" s="562" t="s">
        <v>4998</v>
      </c>
      <c r="K1496" s="562" t="s">
        <v>976</v>
      </c>
      <c r="L1496" s="562" t="s">
        <v>964</v>
      </c>
      <c r="M1496" s="562" t="s">
        <v>970</v>
      </c>
      <c r="N1496" s="562">
        <v>1</v>
      </c>
      <c r="O1496" s="562">
        <v>1</v>
      </c>
      <c r="P1496" s="562">
        <v>1</v>
      </c>
      <c r="Q1496" s="562">
        <v>1</v>
      </c>
      <c r="R1496" s="562">
        <v>1</v>
      </c>
      <c r="S1496" s="562">
        <v>1</v>
      </c>
      <c r="T1496" s="562">
        <v>0</v>
      </c>
      <c r="U1496" s="562">
        <v>0</v>
      </c>
      <c r="V1496" s="562">
        <v>0</v>
      </c>
      <c r="W1496" s="563">
        <v>251709.03</v>
      </c>
      <c r="X1496" s="563">
        <v>0</v>
      </c>
      <c r="Y1496" s="563">
        <v>0</v>
      </c>
      <c r="Z1496" s="563">
        <v>0</v>
      </c>
      <c r="AA1496" s="563">
        <v>0</v>
      </c>
      <c r="AB1496" s="563">
        <v>0</v>
      </c>
      <c r="AC1496" s="563">
        <v>0</v>
      </c>
      <c r="AD1496" s="563"/>
      <c r="AE1496" s="563">
        <v>251709.03</v>
      </c>
      <c r="AF1496" s="564">
        <v>45751</v>
      </c>
      <c r="AG1496" s="564">
        <v>46116</v>
      </c>
      <c r="AH1496" s="563">
        <v>251709.03</v>
      </c>
      <c r="AI1496" s="565">
        <f t="shared" si="47"/>
        <v>9.5890410958904104E-2</v>
      </c>
      <c r="AJ1496" s="565">
        <v>1</v>
      </c>
      <c r="AK1496" s="566">
        <v>4.9000000000000002E-2</v>
      </c>
      <c r="AL1496" s="567">
        <f t="shared" si="48"/>
        <v>9.5890410958904104E-2</v>
      </c>
      <c r="AM1496" s="567">
        <v>1</v>
      </c>
      <c r="AN1496" s="568">
        <v>4.9000000000000002E-2</v>
      </c>
      <c r="AO1496" s="562" t="s">
        <v>977</v>
      </c>
      <c r="AP1496" s="562" t="s">
        <v>978</v>
      </c>
    </row>
    <row r="1497" spans="1:42" s="562" customFormat="1" ht="12" x14ac:dyDescent="0.25">
      <c r="A1497" s="562" t="s">
        <v>3602</v>
      </c>
      <c r="B1497" s="562" t="s">
        <v>3603</v>
      </c>
      <c r="C1497" s="562">
        <v>1</v>
      </c>
      <c r="D1497" s="562" t="s">
        <v>30</v>
      </c>
      <c r="E1497" s="562" t="s">
        <v>958</v>
      </c>
      <c r="F1497" s="562" t="s">
        <v>959</v>
      </c>
      <c r="G1497" s="562" t="s">
        <v>973</v>
      </c>
      <c r="H1497" s="562" t="s">
        <v>974</v>
      </c>
      <c r="I1497" s="562" t="s">
        <v>975</v>
      </c>
      <c r="J1497" s="562" t="s">
        <v>4998</v>
      </c>
      <c r="K1497" s="562" t="s">
        <v>976</v>
      </c>
      <c r="L1497" s="562" t="s">
        <v>964</v>
      </c>
      <c r="M1497" s="562" t="s">
        <v>970</v>
      </c>
      <c r="N1497" s="562">
        <v>1</v>
      </c>
      <c r="O1497" s="562">
        <v>1</v>
      </c>
      <c r="P1497" s="562">
        <v>1</v>
      </c>
      <c r="Q1497" s="562">
        <v>1</v>
      </c>
      <c r="R1497" s="562">
        <v>1</v>
      </c>
      <c r="S1497" s="562">
        <v>1</v>
      </c>
      <c r="T1497" s="562">
        <v>0</v>
      </c>
      <c r="U1497" s="562">
        <v>0</v>
      </c>
      <c r="V1497" s="562">
        <v>0</v>
      </c>
      <c r="W1497" s="563">
        <v>1496200.28</v>
      </c>
      <c r="X1497" s="563">
        <v>0</v>
      </c>
      <c r="Y1497" s="563">
        <v>0</v>
      </c>
      <c r="Z1497" s="563">
        <v>0</v>
      </c>
      <c r="AA1497" s="563">
        <v>0</v>
      </c>
      <c r="AB1497" s="563">
        <v>0</v>
      </c>
      <c r="AC1497" s="563">
        <v>0</v>
      </c>
      <c r="AD1497" s="563"/>
      <c r="AE1497" s="563">
        <v>1496200.28</v>
      </c>
      <c r="AF1497" s="564">
        <v>45751</v>
      </c>
      <c r="AG1497" s="564">
        <v>46116</v>
      </c>
      <c r="AH1497" s="563">
        <v>1496200.28</v>
      </c>
      <c r="AI1497" s="565">
        <f t="shared" si="47"/>
        <v>9.5890410958904104E-2</v>
      </c>
      <c r="AJ1497" s="565">
        <v>1</v>
      </c>
      <c r="AK1497" s="566">
        <v>4.9000000000000002E-2</v>
      </c>
      <c r="AL1497" s="567">
        <f t="shared" si="48"/>
        <v>9.5890410958904104E-2</v>
      </c>
      <c r="AM1497" s="567">
        <v>1</v>
      </c>
      <c r="AN1497" s="568">
        <v>4.9000000000000002E-2</v>
      </c>
      <c r="AO1497" s="562" t="s">
        <v>977</v>
      </c>
      <c r="AP1497" s="562" t="s">
        <v>978</v>
      </c>
    </row>
    <row r="1498" spans="1:42" s="562" customFormat="1" ht="12" x14ac:dyDescent="0.25">
      <c r="A1498" s="562" t="s">
        <v>3604</v>
      </c>
      <c r="B1498" s="562" t="s">
        <v>3605</v>
      </c>
      <c r="C1498" s="562">
        <v>1</v>
      </c>
      <c r="D1498" s="562" t="s">
        <v>30</v>
      </c>
      <c r="E1498" s="562" t="s">
        <v>958</v>
      </c>
      <c r="F1498" s="562" t="s">
        <v>959</v>
      </c>
      <c r="G1498" s="562" t="s">
        <v>973</v>
      </c>
      <c r="H1498" s="562" t="s">
        <v>974</v>
      </c>
      <c r="I1498" s="562" t="s">
        <v>975</v>
      </c>
      <c r="J1498" s="562" t="s">
        <v>4998</v>
      </c>
      <c r="K1498" s="562" t="s">
        <v>976</v>
      </c>
      <c r="L1498" s="562" t="s">
        <v>964</v>
      </c>
      <c r="M1498" s="562" t="s">
        <v>970</v>
      </c>
      <c r="N1498" s="562">
        <v>1</v>
      </c>
      <c r="O1498" s="562">
        <v>1</v>
      </c>
      <c r="P1498" s="562">
        <v>1</v>
      </c>
      <c r="Q1498" s="562">
        <v>1</v>
      </c>
      <c r="R1498" s="562">
        <v>1</v>
      </c>
      <c r="S1498" s="562">
        <v>1</v>
      </c>
      <c r="T1498" s="562">
        <v>0</v>
      </c>
      <c r="U1498" s="562">
        <v>0</v>
      </c>
      <c r="V1498" s="562">
        <v>0</v>
      </c>
      <c r="W1498" s="563">
        <v>997374.14</v>
      </c>
      <c r="X1498" s="563">
        <v>0</v>
      </c>
      <c r="Y1498" s="563">
        <v>0</v>
      </c>
      <c r="Z1498" s="563">
        <v>0</v>
      </c>
      <c r="AA1498" s="563">
        <v>0</v>
      </c>
      <c r="AB1498" s="563">
        <v>0</v>
      </c>
      <c r="AC1498" s="563">
        <v>0</v>
      </c>
      <c r="AD1498" s="563"/>
      <c r="AE1498" s="563">
        <v>997374.14</v>
      </c>
      <c r="AF1498" s="564">
        <v>45751</v>
      </c>
      <c r="AG1498" s="564">
        <v>46116</v>
      </c>
      <c r="AH1498" s="563">
        <v>997374.14</v>
      </c>
      <c r="AI1498" s="565">
        <f t="shared" si="47"/>
        <v>9.5890410958904104E-2</v>
      </c>
      <c r="AJ1498" s="565">
        <v>1</v>
      </c>
      <c r="AK1498" s="566">
        <v>4.9000000000000002E-2</v>
      </c>
      <c r="AL1498" s="567">
        <f t="shared" si="48"/>
        <v>9.5890410958904104E-2</v>
      </c>
      <c r="AM1498" s="567">
        <v>1</v>
      </c>
      <c r="AN1498" s="568">
        <v>4.9000000000000002E-2</v>
      </c>
      <c r="AO1498" s="562" t="s">
        <v>977</v>
      </c>
      <c r="AP1498" s="562" t="s">
        <v>978</v>
      </c>
    </row>
    <row r="1499" spans="1:42" s="562" customFormat="1" ht="12" x14ac:dyDescent="0.25">
      <c r="A1499" s="562" t="s">
        <v>3606</v>
      </c>
      <c r="B1499" s="562" t="s">
        <v>3607</v>
      </c>
      <c r="C1499" s="562">
        <v>1</v>
      </c>
      <c r="D1499" s="562" t="s">
        <v>30</v>
      </c>
      <c r="E1499" s="562" t="s">
        <v>958</v>
      </c>
      <c r="F1499" s="562" t="s">
        <v>959</v>
      </c>
      <c r="G1499" s="562" t="s">
        <v>973</v>
      </c>
      <c r="H1499" s="562" t="s">
        <v>974</v>
      </c>
      <c r="I1499" s="562" t="s">
        <v>975</v>
      </c>
      <c r="J1499" s="562" t="s">
        <v>4998</v>
      </c>
      <c r="K1499" s="562" t="s">
        <v>976</v>
      </c>
      <c r="L1499" s="562" t="s">
        <v>964</v>
      </c>
      <c r="M1499" s="562" t="s">
        <v>970</v>
      </c>
      <c r="N1499" s="562">
        <v>1</v>
      </c>
      <c r="O1499" s="562">
        <v>1</v>
      </c>
      <c r="P1499" s="562">
        <v>1</v>
      </c>
      <c r="Q1499" s="562">
        <v>1</v>
      </c>
      <c r="R1499" s="562">
        <v>1</v>
      </c>
      <c r="S1499" s="562">
        <v>1</v>
      </c>
      <c r="T1499" s="562">
        <v>0</v>
      </c>
      <c r="U1499" s="562">
        <v>0</v>
      </c>
      <c r="V1499" s="562">
        <v>0</v>
      </c>
      <c r="W1499" s="563">
        <v>382386.22</v>
      </c>
      <c r="X1499" s="563">
        <v>0</v>
      </c>
      <c r="Y1499" s="563">
        <v>0</v>
      </c>
      <c r="Z1499" s="563">
        <v>0</v>
      </c>
      <c r="AA1499" s="563">
        <v>0</v>
      </c>
      <c r="AB1499" s="563">
        <v>0</v>
      </c>
      <c r="AC1499" s="563">
        <v>0</v>
      </c>
      <c r="AD1499" s="563"/>
      <c r="AE1499" s="563">
        <v>382386.22</v>
      </c>
      <c r="AF1499" s="564">
        <v>45751</v>
      </c>
      <c r="AG1499" s="564">
        <v>46847</v>
      </c>
      <c r="AH1499" s="563">
        <v>382386.22</v>
      </c>
      <c r="AI1499" s="565">
        <f t="shared" si="47"/>
        <v>2.0986301369863014</v>
      </c>
      <c r="AJ1499" s="565">
        <v>3.0027397260274</v>
      </c>
      <c r="AK1499" s="566">
        <v>8.7499999999999994E-2</v>
      </c>
      <c r="AL1499" s="567">
        <f t="shared" si="48"/>
        <v>2.0986301369863014</v>
      </c>
      <c r="AM1499" s="567">
        <v>3.0027397260274</v>
      </c>
      <c r="AN1499" s="568">
        <v>8.7499999999999994E-2</v>
      </c>
      <c r="AO1499" s="562" t="s">
        <v>977</v>
      </c>
      <c r="AP1499" s="562" t="s">
        <v>978</v>
      </c>
    </row>
    <row r="1500" spans="1:42" s="562" customFormat="1" ht="12" x14ac:dyDescent="0.25">
      <c r="A1500" s="562" t="s">
        <v>3608</v>
      </c>
      <c r="B1500" s="562" t="s">
        <v>3609</v>
      </c>
      <c r="C1500" s="562">
        <v>1</v>
      </c>
      <c r="D1500" s="562" t="s">
        <v>30</v>
      </c>
      <c r="E1500" s="562" t="s">
        <v>958</v>
      </c>
      <c r="F1500" s="562" t="s">
        <v>959</v>
      </c>
      <c r="G1500" s="562" t="s">
        <v>973</v>
      </c>
      <c r="H1500" s="562" t="s">
        <v>974</v>
      </c>
      <c r="I1500" s="562" t="s">
        <v>975</v>
      </c>
      <c r="J1500" s="562" t="s">
        <v>4998</v>
      </c>
      <c r="K1500" s="562" t="s">
        <v>976</v>
      </c>
      <c r="L1500" s="562" t="s">
        <v>964</v>
      </c>
      <c r="M1500" s="562" t="s">
        <v>970</v>
      </c>
      <c r="N1500" s="562">
        <v>1</v>
      </c>
      <c r="O1500" s="562">
        <v>1</v>
      </c>
      <c r="P1500" s="562">
        <v>1</v>
      </c>
      <c r="Q1500" s="562">
        <v>1</v>
      </c>
      <c r="R1500" s="562">
        <v>1</v>
      </c>
      <c r="S1500" s="562">
        <v>1</v>
      </c>
      <c r="T1500" s="562">
        <v>0</v>
      </c>
      <c r="U1500" s="562">
        <v>0</v>
      </c>
      <c r="V1500" s="562">
        <v>0</v>
      </c>
      <c r="W1500" s="563">
        <v>170566.9</v>
      </c>
      <c r="X1500" s="563">
        <v>0</v>
      </c>
      <c r="Y1500" s="563">
        <v>0</v>
      </c>
      <c r="Z1500" s="563">
        <v>0</v>
      </c>
      <c r="AA1500" s="563">
        <v>0</v>
      </c>
      <c r="AB1500" s="563">
        <v>0</v>
      </c>
      <c r="AC1500" s="563">
        <v>0</v>
      </c>
      <c r="AD1500" s="563"/>
      <c r="AE1500" s="563">
        <v>170566.9</v>
      </c>
      <c r="AF1500" s="564">
        <v>45751</v>
      </c>
      <c r="AG1500" s="564">
        <v>46116</v>
      </c>
      <c r="AH1500" s="563">
        <v>170566.9</v>
      </c>
      <c r="AI1500" s="565">
        <f t="shared" si="47"/>
        <v>9.5890410958904104E-2</v>
      </c>
      <c r="AJ1500" s="565">
        <v>1</v>
      </c>
      <c r="AK1500" s="566">
        <v>4.9000000000000002E-2</v>
      </c>
      <c r="AL1500" s="567">
        <f t="shared" si="48"/>
        <v>9.5890410958904104E-2</v>
      </c>
      <c r="AM1500" s="567">
        <v>1</v>
      </c>
      <c r="AN1500" s="568">
        <v>4.9000000000000002E-2</v>
      </c>
      <c r="AO1500" s="562" t="s">
        <v>977</v>
      </c>
      <c r="AP1500" s="562" t="s">
        <v>978</v>
      </c>
    </row>
    <row r="1501" spans="1:42" s="562" customFormat="1" ht="12" x14ac:dyDescent="0.25">
      <c r="A1501" s="562" t="s">
        <v>3610</v>
      </c>
      <c r="B1501" s="562" t="s">
        <v>3611</v>
      </c>
      <c r="C1501" s="562">
        <v>1</v>
      </c>
      <c r="D1501" s="562" t="s">
        <v>30</v>
      </c>
      <c r="E1501" s="562" t="s">
        <v>958</v>
      </c>
      <c r="F1501" s="562" t="s">
        <v>959</v>
      </c>
      <c r="G1501" s="562" t="s">
        <v>973</v>
      </c>
      <c r="H1501" s="562" t="s">
        <v>974</v>
      </c>
      <c r="I1501" s="562" t="s">
        <v>975</v>
      </c>
      <c r="J1501" s="562" t="s">
        <v>4998</v>
      </c>
      <c r="K1501" s="562" t="s">
        <v>976</v>
      </c>
      <c r="L1501" s="562" t="s">
        <v>964</v>
      </c>
      <c r="M1501" s="562" t="s">
        <v>970</v>
      </c>
      <c r="N1501" s="562">
        <v>1</v>
      </c>
      <c r="O1501" s="562">
        <v>1</v>
      </c>
      <c r="P1501" s="562">
        <v>1</v>
      </c>
      <c r="Q1501" s="562">
        <v>1</v>
      </c>
      <c r="R1501" s="562">
        <v>1</v>
      </c>
      <c r="S1501" s="562">
        <v>1</v>
      </c>
      <c r="T1501" s="562">
        <v>0</v>
      </c>
      <c r="U1501" s="562">
        <v>0</v>
      </c>
      <c r="V1501" s="562">
        <v>0</v>
      </c>
      <c r="W1501" s="563">
        <v>174972.17</v>
      </c>
      <c r="X1501" s="563">
        <v>0</v>
      </c>
      <c r="Y1501" s="563">
        <v>0</v>
      </c>
      <c r="Z1501" s="563">
        <v>0</v>
      </c>
      <c r="AA1501" s="563">
        <v>0</v>
      </c>
      <c r="AB1501" s="563">
        <v>0</v>
      </c>
      <c r="AC1501" s="563">
        <v>0</v>
      </c>
      <c r="AD1501" s="563"/>
      <c r="AE1501" s="563">
        <v>174972.17</v>
      </c>
      <c r="AF1501" s="564">
        <v>45751</v>
      </c>
      <c r="AG1501" s="564">
        <v>46116</v>
      </c>
      <c r="AH1501" s="563">
        <v>174972.17</v>
      </c>
      <c r="AI1501" s="565">
        <f t="shared" si="47"/>
        <v>9.5890410958904104E-2</v>
      </c>
      <c r="AJ1501" s="565">
        <v>1</v>
      </c>
      <c r="AK1501" s="566">
        <v>4.9000000000000002E-2</v>
      </c>
      <c r="AL1501" s="567">
        <f t="shared" si="48"/>
        <v>9.5890410958904104E-2</v>
      </c>
      <c r="AM1501" s="567">
        <v>1</v>
      </c>
      <c r="AN1501" s="568">
        <v>4.9000000000000002E-2</v>
      </c>
      <c r="AO1501" s="562" t="s">
        <v>977</v>
      </c>
      <c r="AP1501" s="562" t="s">
        <v>978</v>
      </c>
    </row>
    <row r="1502" spans="1:42" s="562" customFormat="1" ht="12" x14ac:dyDescent="0.25">
      <c r="A1502" s="562" t="s">
        <v>3612</v>
      </c>
      <c r="B1502" s="562" t="s">
        <v>3613</v>
      </c>
      <c r="C1502" s="562">
        <v>1</v>
      </c>
      <c r="D1502" s="562" t="s">
        <v>30</v>
      </c>
      <c r="E1502" s="562" t="s">
        <v>958</v>
      </c>
      <c r="F1502" s="562" t="s">
        <v>959</v>
      </c>
      <c r="G1502" s="562" t="s">
        <v>973</v>
      </c>
      <c r="H1502" s="562" t="s">
        <v>974</v>
      </c>
      <c r="I1502" s="562" t="s">
        <v>975</v>
      </c>
      <c r="J1502" s="562" t="s">
        <v>4998</v>
      </c>
      <c r="K1502" s="562" t="s">
        <v>976</v>
      </c>
      <c r="L1502" s="562" t="s">
        <v>964</v>
      </c>
      <c r="M1502" s="562" t="s">
        <v>970</v>
      </c>
      <c r="N1502" s="562">
        <v>1</v>
      </c>
      <c r="O1502" s="562">
        <v>1</v>
      </c>
      <c r="P1502" s="562">
        <v>1</v>
      </c>
      <c r="Q1502" s="562">
        <v>1</v>
      </c>
      <c r="R1502" s="562">
        <v>1</v>
      </c>
      <c r="S1502" s="562">
        <v>1</v>
      </c>
      <c r="T1502" s="562">
        <v>0</v>
      </c>
      <c r="U1502" s="562">
        <v>0</v>
      </c>
      <c r="V1502" s="562">
        <v>0</v>
      </c>
      <c r="W1502" s="563">
        <v>104589.28</v>
      </c>
      <c r="X1502" s="563">
        <v>0</v>
      </c>
      <c r="Y1502" s="563">
        <v>0</v>
      </c>
      <c r="Z1502" s="563">
        <v>0</v>
      </c>
      <c r="AA1502" s="563">
        <v>0</v>
      </c>
      <c r="AB1502" s="563">
        <v>0</v>
      </c>
      <c r="AC1502" s="563">
        <v>0</v>
      </c>
      <c r="AD1502" s="563"/>
      <c r="AE1502" s="563">
        <v>104589.28</v>
      </c>
      <c r="AF1502" s="564">
        <v>45751</v>
      </c>
      <c r="AG1502" s="564">
        <v>47577</v>
      </c>
      <c r="AH1502" s="563">
        <v>104589.28</v>
      </c>
      <c r="AI1502" s="565">
        <f t="shared" si="47"/>
        <v>4.0986301369863014</v>
      </c>
      <c r="AJ1502" s="565">
        <v>5.0027397260274</v>
      </c>
      <c r="AK1502" s="566">
        <v>9.2499999999999999E-2</v>
      </c>
      <c r="AL1502" s="567">
        <f t="shared" si="48"/>
        <v>4.0986301369863014</v>
      </c>
      <c r="AM1502" s="567">
        <v>5.0027397260274</v>
      </c>
      <c r="AN1502" s="568">
        <v>9.2499999999999999E-2</v>
      </c>
      <c r="AO1502" s="562" t="s">
        <v>977</v>
      </c>
      <c r="AP1502" s="562" t="s">
        <v>978</v>
      </c>
    </row>
    <row r="1503" spans="1:42" s="562" customFormat="1" ht="12" x14ac:dyDescent="0.25">
      <c r="A1503" s="562" t="s">
        <v>3614</v>
      </c>
      <c r="B1503" s="562" t="s">
        <v>3615</v>
      </c>
      <c r="C1503" s="562">
        <v>1</v>
      </c>
      <c r="D1503" s="562" t="s">
        <v>30</v>
      </c>
      <c r="E1503" s="562" t="s">
        <v>958</v>
      </c>
      <c r="F1503" s="562" t="s">
        <v>959</v>
      </c>
      <c r="G1503" s="562" t="s">
        <v>973</v>
      </c>
      <c r="H1503" s="562" t="s">
        <v>974</v>
      </c>
      <c r="I1503" s="562" t="s">
        <v>975</v>
      </c>
      <c r="J1503" s="562" t="s">
        <v>4998</v>
      </c>
      <c r="K1503" s="562" t="s">
        <v>976</v>
      </c>
      <c r="L1503" s="562" t="s">
        <v>964</v>
      </c>
      <c r="M1503" s="562" t="s">
        <v>970</v>
      </c>
      <c r="N1503" s="562">
        <v>1</v>
      </c>
      <c r="O1503" s="562">
        <v>1</v>
      </c>
      <c r="P1503" s="562">
        <v>1</v>
      </c>
      <c r="Q1503" s="562">
        <v>1</v>
      </c>
      <c r="R1503" s="562">
        <v>1</v>
      </c>
      <c r="S1503" s="562">
        <v>1</v>
      </c>
      <c r="T1503" s="562">
        <v>0</v>
      </c>
      <c r="U1503" s="562">
        <v>0</v>
      </c>
      <c r="V1503" s="562">
        <v>0</v>
      </c>
      <c r="W1503" s="563">
        <v>404160.73</v>
      </c>
      <c r="X1503" s="563">
        <v>0</v>
      </c>
      <c r="Y1503" s="563">
        <v>0</v>
      </c>
      <c r="Z1503" s="563">
        <v>0</v>
      </c>
      <c r="AA1503" s="563">
        <v>0</v>
      </c>
      <c r="AB1503" s="563">
        <v>0</v>
      </c>
      <c r="AC1503" s="563">
        <v>0</v>
      </c>
      <c r="AD1503" s="563"/>
      <c r="AE1503" s="563">
        <v>404160.73</v>
      </c>
      <c r="AF1503" s="564">
        <v>45751</v>
      </c>
      <c r="AG1503" s="564">
        <v>46847</v>
      </c>
      <c r="AH1503" s="563">
        <v>404160.73</v>
      </c>
      <c r="AI1503" s="565">
        <f t="shared" si="47"/>
        <v>2.0986301369863014</v>
      </c>
      <c r="AJ1503" s="565">
        <v>3.0027397260274</v>
      </c>
      <c r="AK1503" s="566">
        <v>8.7499999999999994E-2</v>
      </c>
      <c r="AL1503" s="567">
        <f t="shared" si="48"/>
        <v>2.0986301369863014</v>
      </c>
      <c r="AM1503" s="567">
        <v>3.0027397260274</v>
      </c>
      <c r="AN1503" s="568">
        <v>8.7499999999999994E-2</v>
      </c>
      <c r="AO1503" s="562" t="s">
        <v>977</v>
      </c>
      <c r="AP1503" s="562" t="s">
        <v>978</v>
      </c>
    </row>
    <row r="1504" spans="1:42" s="562" customFormat="1" ht="12" x14ac:dyDescent="0.25">
      <c r="A1504" s="562" t="s">
        <v>3616</v>
      </c>
      <c r="B1504" s="562" t="s">
        <v>3617</v>
      </c>
      <c r="C1504" s="562">
        <v>1</v>
      </c>
      <c r="D1504" s="562" t="s">
        <v>30</v>
      </c>
      <c r="E1504" s="562" t="s">
        <v>958</v>
      </c>
      <c r="F1504" s="562" t="s">
        <v>959</v>
      </c>
      <c r="G1504" s="562" t="s">
        <v>973</v>
      </c>
      <c r="H1504" s="562" t="s">
        <v>974</v>
      </c>
      <c r="I1504" s="562" t="s">
        <v>975</v>
      </c>
      <c r="J1504" s="562" t="s">
        <v>4998</v>
      </c>
      <c r="K1504" s="562" t="s">
        <v>976</v>
      </c>
      <c r="L1504" s="562" t="s">
        <v>964</v>
      </c>
      <c r="M1504" s="562" t="s">
        <v>970</v>
      </c>
      <c r="N1504" s="562">
        <v>1</v>
      </c>
      <c r="O1504" s="562">
        <v>1</v>
      </c>
      <c r="P1504" s="562">
        <v>1</v>
      </c>
      <c r="Q1504" s="562">
        <v>1</v>
      </c>
      <c r="R1504" s="562">
        <v>1</v>
      </c>
      <c r="S1504" s="562">
        <v>1</v>
      </c>
      <c r="T1504" s="562">
        <v>0</v>
      </c>
      <c r="U1504" s="562">
        <v>0</v>
      </c>
      <c r="V1504" s="562">
        <v>0</v>
      </c>
      <c r="W1504" s="563">
        <v>91738.68</v>
      </c>
      <c r="X1504" s="563">
        <v>0</v>
      </c>
      <c r="Y1504" s="563">
        <v>0</v>
      </c>
      <c r="Z1504" s="563">
        <v>0</v>
      </c>
      <c r="AA1504" s="563">
        <v>0</v>
      </c>
      <c r="AB1504" s="563">
        <v>0</v>
      </c>
      <c r="AC1504" s="563">
        <v>0</v>
      </c>
      <c r="AD1504" s="563"/>
      <c r="AE1504" s="563">
        <v>91738.68</v>
      </c>
      <c r="AF1504" s="564">
        <v>45751</v>
      </c>
      <c r="AG1504" s="564">
        <v>46116</v>
      </c>
      <c r="AH1504" s="563">
        <v>91738.68</v>
      </c>
      <c r="AI1504" s="565">
        <f t="shared" si="47"/>
        <v>9.5890410958904104E-2</v>
      </c>
      <c r="AJ1504" s="565">
        <v>1</v>
      </c>
      <c r="AK1504" s="566">
        <v>4.9000000000000002E-2</v>
      </c>
      <c r="AL1504" s="567">
        <f t="shared" si="48"/>
        <v>9.5890410958904104E-2</v>
      </c>
      <c r="AM1504" s="567">
        <v>1</v>
      </c>
      <c r="AN1504" s="568">
        <v>4.9000000000000002E-2</v>
      </c>
      <c r="AO1504" s="562" t="s">
        <v>977</v>
      </c>
      <c r="AP1504" s="562" t="s">
        <v>978</v>
      </c>
    </row>
    <row r="1505" spans="1:42" s="562" customFormat="1" ht="12" x14ac:dyDescent="0.25">
      <c r="A1505" s="562" t="s">
        <v>3618</v>
      </c>
      <c r="B1505" s="562" t="s">
        <v>3619</v>
      </c>
      <c r="C1505" s="562">
        <v>1</v>
      </c>
      <c r="D1505" s="562" t="s">
        <v>30</v>
      </c>
      <c r="E1505" s="562" t="s">
        <v>958</v>
      </c>
      <c r="F1505" s="562" t="s">
        <v>959</v>
      </c>
      <c r="G1505" s="562" t="s">
        <v>973</v>
      </c>
      <c r="H1505" s="562" t="s">
        <v>974</v>
      </c>
      <c r="I1505" s="562" t="s">
        <v>975</v>
      </c>
      <c r="J1505" s="562" t="s">
        <v>4998</v>
      </c>
      <c r="K1505" s="562" t="s">
        <v>976</v>
      </c>
      <c r="L1505" s="562" t="s">
        <v>964</v>
      </c>
      <c r="M1505" s="562" t="s">
        <v>970</v>
      </c>
      <c r="N1505" s="562">
        <v>1</v>
      </c>
      <c r="O1505" s="562">
        <v>1</v>
      </c>
      <c r="P1505" s="562">
        <v>1</v>
      </c>
      <c r="Q1505" s="562">
        <v>1</v>
      </c>
      <c r="R1505" s="562">
        <v>1</v>
      </c>
      <c r="S1505" s="562">
        <v>1</v>
      </c>
      <c r="T1505" s="562">
        <v>0</v>
      </c>
      <c r="U1505" s="562">
        <v>0</v>
      </c>
      <c r="V1505" s="562">
        <v>0</v>
      </c>
      <c r="W1505" s="563">
        <v>429669.5</v>
      </c>
      <c r="X1505" s="563">
        <v>0</v>
      </c>
      <c r="Y1505" s="563">
        <v>0</v>
      </c>
      <c r="Z1505" s="563">
        <v>0</v>
      </c>
      <c r="AA1505" s="563">
        <v>0</v>
      </c>
      <c r="AB1505" s="563">
        <v>0</v>
      </c>
      <c r="AC1505" s="563">
        <v>0</v>
      </c>
      <c r="AD1505" s="563"/>
      <c r="AE1505" s="563">
        <v>429669.5</v>
      </c>
      <c r="AF1505" s="564">
        <v>45751</v>
      </c>
      <c r="AG1505" s="564">
        <v>46116</v>
      </c>
      <c r="AH1505" s="563">
        <v>429669.5</v>
      </c>
      <c r="AI1505" s="565">
        <f t="shared" si="47"/>
        <v>9.5890410958904104E-2</v>
      </c>
      <c r="AJ1505" s="565">
        <v>1</v>
      </c>
      <c r="AK1505" s="566">
        <v>4.9000000000000002E-2</v>
      </c>
      <c r="AL1505" s="567">
        <f t="shared" si="48"/>
        <v>9.5890410958904104E-2</v>
      </c>
      <c r="AM1505" s="567">
        <v>1</v>
      </c>
      <c r="AN1505" s="568">
        <v>4.9000000000000002E-2</v>
      </c>
      <c r="AO1505" s="562" t="s">
        <v>977</v>
      </c>
      <c r="AP1505" s="562" t="s">
        <v>978</v>
      </c>
    </row>
    <row r="1506" spans="1:42" s="562" customFormat="1" ht="12" x14ac:dyDescent="0.25">
      <c r="A1506" s="562" t="s">
        <v>3620</v>
      </c>
      <c r="B1506" s="562" t="s">
        <v>3621</v>
      </c>
      <c r="C1506" s="562">
        <v>1</v>
      </c>
      <c r="D1506" s="562" t="s">
        <v>30</v>
      </c>
      <c r="E1506" s="562" t="s">
        <v>958</v>
      </c>
      <c r="F1506" s="562" t="s">
        <v>959</v>
      </c>
      <c r="G1506" s="562" t="s">
        <v>973</v>
      </c>
      <c r="H1506" s="562" t="s">
        <v>974</v>
      </c>
      <c r="I1506" s="562" t="s">
        <v>975</v>
      </c>
      <c r="J1506" s="562" t="s">
        <v>4998</v>
      </c>
      <c r="K1506" s="562" t="s">
        <v>976</v>
      </c>
      <c r="L1506" s="562" t="s">
        <v>964</v>
      </c>
      <c r="M1506" s="562" t="s">
        <v>970</v>
      </c>
      <c r="N1506" s="562">
        <v>1</v>
      </c>
      <c r="O1506" s="562">
        <v>1</v>
      </c>
      <c r="P1506" s="562">
        <v>1</v>
      </c>
      <c r="Q1506" s="562">
        <v>1</v>
      </c>
      <c r="R1506" s="562">
        <v>1</v>
      </c>
      <c r="S1506" s="562">
        <v>1</v>
      </c>
      <c r="T1506" s="562">
        <v>0</v>
      </c>
      <c r="U1506" s="562">
        <v>0</v>
      </c>
      <c r="V1506" s="562">
        <v>0</v>
      </c>
      <c r="W1506" s="563">
        <v>272633.7</v>
      </c>
      <c r="X1506" s="563">
        <v>0</v>
      </c>
      <c r="Y1506" s="563">
        <v>0</v>
      </c>
      <c r="Z1506" s="563">
        <v>0</v>
      </c>
      <c r="AA1506" s="563">
        <v>0</v>
      </c>
      <c r="AB1506" s="563">
        <v>0</v>
      </c>
      <c r="AC1506" s="563">
        <v>0</v>
      </c>
      <c r="AD1506" s="563"/>
      <c r="AE1506" s="563">
        <v>272633.7</v>
      </c>
      <c r="AF1506" s="564">
        <v>45751</v>
      </c>
      <c r="AG1506" s="564">
        <v>46116</v>
      </c>
      <c r="AH1506" s="563">
        <v>272633.7</v>
      </c>
      <c r="AI1506" s="565">
        <f t="shared" si="47"/>
        <v>9.5890410958904104E-2</v>
      </c>
      <c r="AJ1506" s="565">
        <v>1</v>
      </c>
      <c r="AK1506" s="566">
        <v>4.9000000000000002E-2</v>
      </c>
      <c r="AL1506" s="567">
        <f t="shared" si="48"/>
        <v>9.5890410958904104E-2</v>
      </c>
      <c r="AM1506" s="567">
        <v>1</v>
      </c>
      <c r="AN1506" s="568">
        <v>4.9000000000000002E-2</v>
      </c>
      <c r="AO1506" s="562" t="s">
        <v>977</v>
      </c>
      <c r="AP1506" s="562" t="s">
        <v>978</v>
      </c>
    </row>
    <row r="1507" spans="1:42" s="562" customFormat="1" ht="12" x14ac:dyDescent="0.25">
      <c r="A1507" s="562" t="s">
        <v>3622</v>
      </c>
      <c r="B1507" s="562" t="s">
        <v>3623</v>
      </c>
      <c r="C1507" s="562">
        <v>1</v>
      </c>
      <c r="D1507" s="562" t="s">
        <v>30</v>
      </c>
      <c r="E1507" s="562" t="s">
        <v>958</v>
      </c>
      <c r="F1507" s="562" t="s">
        <v>959</v>
      </c>
      <c r="G1507" s="562" t="s">
        <v>973</v>
      </c>
      <c r="H1507" s="562" t="s">
        <v>974</v>
      </c>
      <c r="I1507" s="562" t="s">
        <v>975</v>
      </c>
      <c r="J1507" s="562" t="s">
        <v>4998</v>
      </c>
      <c r="K1507" s="562" t="s">
        <v>976</v>
      </c>
      <c r="L1507" s="562" t="s">
        <v>964</v>
      </c>
      <c r="M1507" s="562" t="s">
        <v>970</v>
      </c>
      <c r="N1507" s="562">
        <v>1</v>
      </c>
      <c r="O1507" s="562">
        <v>1</v>
      </c>
      <c r="P1507" s="562">
        <v>1</v>
      </c>
      <c r="Q1507" s="562">
        <v>1</v>
      </c>
      <c r="R1507" s="562">
        <v>1</v>
      </c>
      <c r="S1507" s="562">
        <v>1</v>
      </c>
      <c r="T1507" s="562">
        <v>0</v>
      </c>
      <c r="U1507" s="562">
        <v>0</v>
      </c>
      <c r="V1507" s="562">
        <v>0</v>
      </c>
      <c r="W1507" s="563">
        <v>6000000</v>
      </c>
      <c r="X1507" s="563">
        <v>0</v>
      </c>
      <c r="Y1507" s="563">
        <v>0</v>
      </c>
      <c r="Z1507" s="563">
        <v>0</v>
      </c>
      <c r="AA1507" s="563">
        <v>0</v>
      </c>
      <c r="AB1507" s="563">
        <v>0</v>
      </c>
      <c r="AC1507" s="563">
        <v>0</v>
      </c>
      <c r="AD1507" s="563"/>
      <c r="AE1507" s="563">
        <v>6000000</v>
      </c>
      <c r="AF1507" s="564">
        <v>45751</v>
      </c>
      <c r="AG1507" s="564">
        <v>46116</v>
      </c>
      <c r="AH1507" s="563">
        <v>6000000</v>
      </c>
      <c r="AI1507" s="565">
        <f t="shared" si="47"/>
        <v>9.5890410958904104E-2</v>
      </c>
      <c r="AJ1507" s="565">
        <v>1</v>
      </c>
      <c r="AK1507" s="566">
        <v>4.9000000000000002E-2</v>
      </c>
      <c r="AL1507" s="567">
        <f t="shared" si="48"/>
        <v>9.5890410958904104E-2</v>
      </c>
      <c r="AM1507" s="567">
        <v>1</v>
      </c>
      <c r="AN1507" s="568">
        <v>4.9000000000000002E-2</v>
      </c>
      <c r="AO1507" s="562" t="s">
        <v>977</v>
      </c>
      <c r="AP1507" s="562" t="s">
        <v>978</v>
      </c>
    </row>
    <row r="1508" spans="1:42" s="562" customFormat="1" ht="12" x14ac:dyDescent="0.25">
      <c r="A1508" s="562" t="s">
        <v>3624</v>
      </c>
      <c r="B1508" s="562" t="s">
        <v>3625</v>
      </c>
      <c r="C1508" s="562">
        <v>1</v>
      </c>
      <c r="D1508" s="562" t="s">
        <v>30</v>
      </c>
      <c r="E1508" s="562" t="s">
        <v>958</v>
      </c>
      <c r="F1508" s="562" t="s">
        <v>959</v>
      </c>
      <c r="G1508" s="562" t="s">
        <v>973</v>
      </c>
      <c r="H1508" s="562" t="s">
        <v>974</v>
      </c>
      <c r="I1508" s="562" t="s">
        <v>975</v>
      </c>
      <c r="J1508" s="562" t="s">
        <v>4998</v>
      </c>
      <c r="K1508" s="562" t="s">
        <v>976</v>
      </c>
      <c r="L1508" s="562" t="s">
        <v>964</v>
      </c>
      <c r="M1508" s="562" t="s">
        <v>970</v>
      </c>
      <c r="N1508" s="562">
        <v>1</v>
      </c>
      <c r="O1508" s="562">
        <v>1</v>
      </c>
      <c r="P1508" s="562">
        <v>1</v>
      </c>
      <c r="Q1508" s="562">
        <v>1</v>
      </c>
      <c r="R1508" s="562">
        <v>1</v>
      </c>
      <c r="S1508" s="562">
        <v>1</v>
      </c>
      <c r="T1508" s="562">
        <v>0</v>
      </c>
      <c r="U1508" s="562">
        <v>0</v>
      </c>
      <c r="V1508" s="562">
        <v>0</v>
      </c>
      <c r="W1508" s="563">
        <v>651501.65</v>
      </c>
      <c r="X1508" s="563">
        <v>0</v>
      </c>
      <c r="Y1508" s="563">
        <v>0</v>
      </c>
      <c r="Z1508" s="563">
        <v>0</v>
      </c>
      <c r="AA1508" s="563">
        <v>0</v>
      </c>
      <c r="AB1508" s="563">
        <v>0</v>
      </c>
      <c r="AC1508" s="563">
        <v>0</v>
      </c>
      <c r="AD1508" s="563"/>
      <c r="AE1508" s="563">
        <v>651501.65</v>
      </c>
      <c r="AF1508" s="564">
        <v>45751</v>
      </c>
      <c r="AG1508" s="564">
        <v>46116</v>
      </c>
      <c r="AH1508" s="563">
        <v>651501.65</v>
      </c>
      <c r="AI1508" s="565">
        <f t="shared" si="47"/>
        <v>9.5890410958904104E-2</v>
      </c>
      <c r="AJ1508" s="565">
        <v>1</v>
      </c>
      <c r="AK1508" s="566">
        <v>4.9000000000000002E-2</v>
      </c>
      <c r="AL1508" s="567">
        <f t="shared" si="48"/>
        <v>9.5890410958904104E-2</v>
      </c>
      <c r="AM1508" s="567">
        <v>1</v>
      </c>
      <c r="AN1508" s="568">
        <v>4.9000000000000002E-2</v>
      </c>
      <c r="AO1508" s="562" t="s">
        <v>977</v>
      </c>
      <c r="AP1508" s="562" t="s">
        <v>978</v>
      </c>
    </row>
    <row r="1509" spans="1:42" s="562" customFormat="1" ht="12" x14ac:dyDescent="0.25">
      <c r="A1509" s="562" t="s">
        <v>3626</v>
      </c>
      <c r="B1509" s="562" t="s">
        <v>3627</v>
      </c>
      <c r="C1509" s="562">
        <v>1</v>
      </c>
      <c r="D1509" s="562" t="s">
        <v>30</v>
      </c>
      <c r="E1509" s="562" t="s">
        <v>958</v>
      </c>
      <c r="F1509" s="562" t="s">
        <v>959</v>
      </c>
      <c r="G1509" s="562" t="s">
        <v>973</v>
      </c>
      <c r="H1509" s="562" t="s">
        <v>974</v>
      </c>
      <c r="I1509" s="562" t="s">
        <v>975</v>
      </c>
      <c r="J1509" s="562" t="s">
        <v>4998</v>
      </c>
      <c r="K1509" s="562" t="s">
        <v>976</v>
      </c>
      <c r="L1509" s="562" t="s">
        <v>964</v>
      </c>
      <c r="M1509" s="562" t="s">
        <v>970</v>
      </c>
      <c r="N1509" s="562">
        <v>1</v>
      </c>
      <c r="O1509" s="562">
        <v>1</v>
      </c>
      <c r="P1509" s="562">
        <v>1</v>
      </c>
      <c r="Q1509" s="562">
        <v>1</v>
      </c>
      <c r="R1509" s="562">
        <v>1</v>
      </c>
      <c r="S1509" s="562">
        <v>1</v>
      </c>
      <c r="T1509" s="562">
        <v>0</v>
      </c>
      <c r="U1509" s="562">
        <v>0</v>
      </c>
      <c r="V1509" s="562">
        <v>0</v>
      </c>
      <c r="W1509" s="563">
        <v>175189.16</v>
      </c>
      <c r="X1509" s="563">
        <v>0</v>
      </c>
      <c r="Y1509" s="563">
        <v>0</v>
      </c>
      <c r="Z1509" s="563">
        <v>0</v>
      </c>
      <c r="AA1509" s="563">
        <v>0</v>
      </c>
      <c r="AB1509" s="563">
        <v>0</v>
      </c>
      <c r="AC1509" s="563">
        <v>0</v>
      </c>
      <c r="AD1509" s="563"/>
      <c r="AE1509" s="563">
        <v>175189.16</v>
      </c>
      <c r="AF1509" s="564">
        <v>45751</v>
      </c>
      <c r="AG1509" s="564">
        <v>46116</v>
      </c>
      <c r="AH1509" s="563">
        <v>175189.16</v>
      </c>
      <c r="AI1509" s="565">
        <f t="shared" si="47"/>
        <v>9.5890410958904104E-2</v>
      </c>
      <c r="AJ1509" s="565">
        <v>1</v>
      </c>
      <c r="AK1509" s="566">
        <v>4.9000000000000002E-2</v>
      </c>
      <c r="AL1509" s="567">
        <f t="shared" si="48"/>
        <v>9.5890410958904104E-2</v>
      </c>
      <c r="AM1509" s="567">
        <v>1</v>
      </c>
      <c r="AN1509" s="568">
        <v>4.9000000000000002E-2</v>
      </c>
      <c r="AO1509" s="562" t="s">
        <v>977</v>
      </c>
      <c r="AP1509" s="562" t="s">
        <v>978</v>
      </c>
    </row>
    <row r="1510" spans="1:42" s="562" customFormat="1" ht="12" x14ac:dyDescent="0.25">
      <c r="A1510" s="562" t="s">
        <v>3628</v>
      </c>
      <c r="B1510" s="562" t="s">
        <v>3629</v>
      </c>
      <c r="C1510" s="562">
        <v>1</v>
      </c>
      <c r="D1510" s="562" t="s">
        <v>30</v>
      </c>
      <c r="E1510" s="562" t="s">
        <v>958</v>
      </c>
      <c r="F1510" s="562" t="s">
        <v>959</v>
      </c>
      <c r="G1510" s="562" t="s">
        <v>1784</v>
      </c>
      <c r="H1510" s="562" t="s">
        <v>1660</v>
      </c>
      <c r="I1510" s="562" t="s">
        <v>1661</v>
      </c>
      <c r="J1510" s="562" t="s">
        <v>1662</v>
      </c>
      <c r="K1510" s="562" t="s">
        <v>1784</v>
      </c>
      <c r="L1510" s="562" t="s">
        <v>964</v>
      </c>
      <c r="M1510" s="562" t="s">
        <v>970</v>
      </c>
      <c r="N1510" s="562">
        <v>1</v>
      </c>
      <c r="O1510" s="562">
        <v>1</v>
      </c>
      <c r="P1510" s="562">
        <v>1</v>
      </c>
      <c r="Q1510" s="562">
        <v>0</v>
      </c>
      <c r="R1510" s="562">
        <v>0</v>
      </c>
      <c r="S1510" s="562">
        <v>1</v>
      </c>
      <c r="T1510" s="562">
        <v>1</v>
      </c>
      <c r="U1510" s="562">
        <v>1</v>
      </c>
      <c r="V1510" s="562">
        <v>0</v>
      </c>
      <c r="W1510" s="563">
        <v>21933788.399999999</v>
      </c>
      <c r="X1510" s="563">
        <v>0</v>
      </c>
      <c r="Y1510" s="563">
        <v>0</v>
      </c>
      <c r="Z1510" s="563">
        <v>0</v>
      </c>
      <c r="AA1510" s="563">
        <v>0</v>
      </c>
      <c r="AB1510" s="563">
        <v>0</v>
      </c>
      <c r="AC1510" s="563">
        <v>0</v>
      </c>
      <c r="AD1510" s="563"/>
      <c r="AE1510" s="563">
        <v>21933788.399999999</v>
      </c>
      <c r="AF1510" s="564">
        <v>45751</v>
      </c>
      <c r="AG1510" s="564">
        <v>46116</v>
      </c>
      <c r="AH1510" s="563">
        <v>21933788.399999999</v>
      </c>
      <c r="AI1510" s="565">
        <f t="shared" si="47"/>
        <v>9.5890410958904104E-2</v>
      </c>
      <c r="AJ1510" s="565">
        <v>1</v>
      </c>
      <c r="AK1510" s="566">
        <v>4.9000000000000002E-2</v>
      </c>
      <c r="AL1510" s="567">
        <f t="shared" si="48"/>
        <v>9.5890410958904104E-2</v>
      </c>
      <c r="AM1510" s="567">
        <v>1</v>
      </c>
      <c r="AN1510" s="568">
        <v>4.9000000000000002E-2</v>
      </c>
      <c r="AO1510" s="562" t="s">
        <v>977</v>
      </c>
      <c r="AP1510" s="562" t="s">
        <v>978</v>
      </c>
    </row>
    <row r="1511" spans="1:42" s="562" customFormat="1" ht="12" x14ac:dyDescent="0.25">
      <c r="A1511" s="562" t="s">
        <v>3630</v>
      </c>
      <c r="B1511" s="562" t="s">
        <v>3631</v>
      </c>
      <c r="C1511" s="562">
        <v>1</v>
      </c>
      <c r="D1511" s="562" t="s">
        <v>30</v>
      </c>
      <c r="E1511" s="562" t="s">
        <v>958</v>
      </c>
      <c r="F1511" s="562" t="s">
        <v>959</v>
      </c>
      <c r="G1511" s="562" t="s">
        <v>2037</v>
      </c>
      <c r="H1511" s="562" t="s">
        <v>1660</v>
      </c>
      <c r="I1511" s="562" t="s">
        <v>1661</v>
      </c>
      <c r="J1511" s="562" t="s">
        <v>1662</v>
      </c>
      <c r="K1511" s="562" t="s">
        <v>2037</v>
      </c>
      <c r="L1511" s="562" t="s">
        <v>964</v>
      </c>
      <c r="M1511" s="562" t="s">
        <v>970</v>
      </c>
      <c r="N1511" s="562">
        <v>1</v>
      </c>
      <c r="O1511" s="562">
        <v>1</v>
      </c>
      <c r="P1511" s="562">
        <v>1</v>
      </c>
      <c r="Q1511" s="562">
        <v>0</v>
      </c>
      <c r="R1511" s="562">
        <v>0</v>
      </c>
      <c r="S1511" s="562">
        <v>1</v>
      </c>
      <c r="T1511" s="562">
        <v>1</v>
      </c>
      <c r="U1511" s="562">
        <v>1</v>
      </c>
      <c r="V1511" s="562">
        <v>0</v>
      </c>
      <c r="W1511" s="563">
        <v>1788159.76</v>
      </c>
      <c r="X1511" s="563">
        <v>0</v>
      </c>
      <c r="Y1511" s="563">
        <v>0</v>
      </c>
      <c r="Z1511" s="563">
        <v>0</v>
      </c>
      <c r="AA1511" s="563">
        <v>0</v>
      </c>
      <c r="AB1511" s="563">
        <v>0</v>
      </c>
      <c r="AC1511" s="563">
        <v>0</v>
      </c>
      <c r="AD1511" s="563"/>
      <c r="AE1511" s="563">
        <v>1788159.76</v>
      </c>
      <c r="AF1511" s="564">
        <v>45751</v>
      </c>
      <c r="AG1511" s="564">
        <v>47577</v>
      </c>
      <c r="AH1511" s="563">
        <v>1788159.76</v>
      </c>
      <c r="AI1511" s="565">
        <f t="shared" si="47"/>
        <v>4.0986301369863014</v>
      </c>
      <c r="AJ1511" s="565">
        <v>5.0027397260274</v>
      </c>
      <c r="AK1511" s="566">
        <v>9.2499999999999999E-2</v>
      </c>
      <c r="AL1511" s="567">
        <f t="shared" si="48"/>
        <v>4.0986301369863014</v>
      </c>
      <c r="AM1511" s="567">
        <v>5.0027397260274</v>
      </c>
      <c r="AN1511" s="568">
        <v>9.2499999999999999E-2</v>
      </c>
      <c r="AO1511" s="562" t="s">
        <v>977</v>
      </c>
      <c r="AP1511" s="562" t="s">
        <v>978</v>
      </c>
    </row>
    <row r="1512" spans="1:42" s="562" customFormat="1" ht="12" x14ac:dyDescent="0.25">
      <c r="A1512" s="562" t="s">
        <v>3632</v>
      </c>
      <c r="B1512" s="562" t="s">
        <v>3633</v>
      </c>
      <c r="C1512" s="562">
        <v>1</v>
      </c>
      <c r="D1512" s="562" t="s">
        <v>30</v>
      </c>
      <c r="E1512" s="562" t="s">
        <v>958</v>
      </c>
      <c r="F1512" s="562" t="s">
        <v>959</v>
      </c>
      <c r="G1512" s="562" t="s">
        <v>973</v>
      </c>
      <c r="H1512" s="562" t="s">
        <v>974</v>
      </c>
      <c r="I1512" s="562" t="s">
        <v>975</v>
      </c>
      <c r="J1512" s="562" t="s">
        <v>4998</v>
      </c>
      <c r="K1512" s="562" t="s">
        <v>976</v>
      </c>
      <c r="L1512" s="562" t="s">
        <v>964</v>
      </c>
      <c r="M1512" s="562" t="s">
        <v>970</v>
      </c>
      <c r="N1512" s="562">
        <v>1</v>
      </c>
      <c r="O1512" s="562">
        <v>1</v>
      </c>
      <c r="P1512" s="562">
        <v>1</v>
      </c>
      <c r="Q1512" s="562">
        <v>1</v>
      </c>
      <c r="R1512" s="562">
        <v>1</v>
      </c>
      <c r="S1512" s="562">
        <v>1</v>
      </c>
      <c r="T1512" s="562">
        <v>0</v>
      </c>
      <c r="U1512" s="562">
        <v>0</v>
      </c>
      <c r="V1512" s="562">
        <v>0</v>
      </c>
      <c r="W1512" s="563">
        <v>29500000</v>
      </c>
      <c r="X1512" s="563">
        <v>0</v>
      </c>
      <c r="Y1512" s="563">
        <v>0</v>
      </c>
      <c r="Z1512" s="563">
        <v>0</v>
      </c>
      <c r="AA1512" s="563">
        <v>0</v>
      </c>
      <c r="AB1512" s="563">
        <v>0</v>
      </c>
      <c r="AC1512" s="563">
        <v>0</v>
      </c>
      <c r="AD1512" s="563"/>
      <c r="AE1512" s="563">
        <v>29500000</v>
      </c>
      <c r="AF1512" s="564">
        <v>45751</v>
      </c>
      <c r="AG1512" s="564">
        <v>46116</v>
      </c>
      <c r="AH1512" s="563">
        <v>29500000</v>
      </c>
      <c r="AI1512" s="565">
        <f t="shared" si="47"/>
        <v>9.5890410958904104E-2</v>
      </c>
      <c r="AJ1512" s="565">
        <v>1</v>
      </c>
      <c r="AK1512" s="566">
        <v>4.9000000000000002E-2</v>
      </c>
      <c r="AL1512" s="567">
        <f t="shared" si="48"/>
        <v>9.5890410958904104E-2</v>
      </c>
      <c r="AM1512" s="567">
        <v>1</v>
      </c>
      <c r="AN1512" s="568">
        <v>4.9000000000000002E-2</v>
      </c>
      <c r="AO1512" s="562" t="s">
        <v>977</v>
      </c>
      <c r="AP1512" s="562" t="s">
        <v>978</v>
      </c>
    </row>
    <row r="1513" spans="1:42" s="562" customFormat="1" ht="12" x14ac:dyDescent="0.25">
      <c r="A1513" s="562" t="s">
        <v>3634</v>
      </c>
      <c r="B1513" s="562" t="s">
        <v>3635</v>
      </c>
      <c r="C1513" s="562">
        <v>1</v>
      </c>
      <c r="D1513" s="562" t="s">
        <v>30</v>
      </c>
      <c r="E1513" s="562" t="s">
        <v>958</v>
      </c>
      <c r="F1513" s="562" t="s">
        <v>959</v>
      </c>
      <c r="G1513" s="562" t="s">
        <v>973</v>
      </c>
      <c r="H1513" s="562" t="s">
        <v>974</v>
      </c>
      <c r="I1513" s="562" t="s">
        <v>975</v>
      </c>
      <c r="J1513" s="562" t="s">
        <v>4998</v>
      </c>
      <c r="K1513" s="562" t="s">
        <v>976</v>
      </c>
      <c r="L1513" s="562" t="s">
        <v>964</v>
      </c>
      <c r="M1513" s="562" t="s">
        <v>970</v>
      </c>
      <c r="N1513" s="562">
        <v>1</v>
      </c>
      <c r="O1513" s="562">
        <v>1</v>
      </c>
      <c r="P1513" s="562">
        <v>1</v>
      </c>
      <c r="Q1513" s="562">
        <v>1</v>
      </c>
      <c r="R1513" s="562">
        <v>1</v>
      </c>
      <c r="S1513" s="562">
        <v>1</v>
      </c>
      <c r="T1513" s="562">
        <v>0</v>
      </c>
      <c r="U1513" s="562">
        <v>0</v>
      </c>
      <c r="V1513" s="562">
        <v>0</v>
      </c>
      <c r="W1513" s="563">
        <v>29500000</v>
      </c>
      <c r="X1513" s="563">
        <v>0</v>
      </c>
      <c r="Y1513" s="563">
        <v>0</v>
      </c>
      <c r="Z1513" s="563">
        <v>0</v>
      </c>
      <c r="AA1513" s="563">
        <v>0</v>
      </c>
      <c r="AB1513" s="563">
        <v>0</v>
      </c>
      <c r="AC1513" s="563">
        <v>0</v>
      </c>
      <c r="AD1513" s="563"/>
      <c r="AE1513" s="563">
        <v>29500000</v>
      </c>
      <c r="AF1513" s="564">
        <v>45751</v>
      </c>
      <c r="AG1513" s="564">
        <v>46116</v>
      </c>
      <c r="AH1513" s="563">
        <v>29500000</v>
      </c>
      <c r="AI1513" s="565">
        <f t="shared" si="47"/>
        <v>9.5890410958904104E-2</v>
      </c>
      <c r="AJ1513" s="565">
        <v>1</v>
      </c>
      <c r="AK1513" s="566">
        <v>4.9000000000000002E-2</v>
      </c>
      <c r="AL1513" s="567">
        <f t="shared" si="48"/>
        <v>9.5890410958904104E-2</v>
      </c>
      <c r="AM1513" s="567">
        <v>1</v>
      </c>
      <c r="AN1513" s="568">
        <v>4.9000000000000002E-2</v>
      </c>
      <c r="AO1513" s="562" t="s">
        <v>977</v>
      </c>
      <c r="AP1513" s="562" t="s">
        <v>978</v>
      </c>
    </row>
    <row r="1514" spans="1:42" s="562" customFormat="1" ht="12" x14ac:dyDescent="0.25">
      <c r="A1514" s="562" t="s">
        <v>3636</v>
      </c>
      <c r="B1514" s="562" t="s">
        <v>3637</v>
      </c>
      <c r="C1514" s="562">
        <v>1</v>
      </c>
      <c r="D1514" s="562" t="s">
        <v>30</v>
      </c>
      <c r="E1514" s="562" t="s">
        <v>958</v>
      </c>
      <c r="F1514" s="562" t="s">
        <v>959</v>
      </c>
      <c r="G1514" s="562" t="s">
        <v>1659</v>
      </c>
      <c r="H1514" s="562" t="s">
        <v>1660</v>
      </c>
      <c r="I1514" s="562" t="s">
        <v>1661</v>
      </c>
      <c r="J1514" s="562" t="s">
        <v>1662</v>
      </c>
      <c r="K1514" s="562" t="s">
        <v>1663</v>
      </c>
      <c r="L1514" s="562" t="s">
        <v>964</v>
      </c>
      <c r="M1514" s="562" t="s">
        <v>970</v>
      </c>
      <c r="N1514" s="562">
        <v>1</v>
      </c>
      <c r="O1514" s="562">
        <v>1</v>
      </c>
      <c r="P1514" s="562">
        <v>1</v>
      </c>
      <c r="Q1514" s="562">
        <v>0</v>
      </c>
      <c r="R1514" s="562">
        <v>0</v>
      </c>
      <c r="S1514" s="562">
        <v>1</v>
      </c>
      <c r="T1514" s="562">
        <v>1</v>
      </c>
      <c r="U1514" s="562">
        <v>1</v>
      </c>
      <c r="V1514" s="562">
        <v>0</v>
      </c>
      <c r="W1514" s="563">
        <v>100000000</v>
      </c>
      <c r="X1514" s="563">
        <v>0</v>
      </c>
      <c r="Y1514" s="563">
        <v>0</v>
      </c>
      <c r="Z1514" s="563">
        <v>0</v>
      </c>
      <c r="AA1514" s="563">
        <v>0</v>
      </c>
      <c r="AB1514" s="563">
        <v>0</v>
      </c>
      <c r="AC1514" s="563">
        <v>0</v>
      </c>
      <c r="AD1514" s="563"/>
      <c r="AE1514" s="563">
        <v>100000000</v>
      </c>
      <c r="AF1514" s="564">
        <v>45751</v>
      </c>
      <c r="AG1514" s="564">
        <v>47577</v>
      </c>
      <c r="AH1514" s="563">
        <v>100000000</v>
      </c>
      <c r="AI1514" s="565">
        <f t="shared" si="47"/>
        <v>4.0986301369863014</v>
      </c>
      <c r="AJ1514" s="565">
        <v>5.0027397260274</v>
      </c>
      <c r="AK1514" s="566">
        <v>9.2499999999999999E-2</v>
      </c>
      <c r="AL1514" s="567">
        <f t="shared" si="48"/>
        <v>4.0986301369863014</v>
      </c>
      <c r="AM1514" s="567">
        <v>5.0027397260274</v>
      </c>
      <c r="AN1514" s="568">
        <v>9.2499999999999999E-2</v>
      </c>
      <c r="AO1514" s="562" t="s">
        <v>977</v>
      </c>
      <c r="AP1514" s="562" t="s">
        <v>978</v>
      </c>
    </row>
    <row r="1515" spans="1:42" s="562" customFormat="1" ht="12" x14ac:dyDescent="0.25">
      <c r="A1515" s="562" t="s">
        <v>3638</v>
      </c>
      <c r="B1515" s="562" t="s">
        <v>3639</v>
      </c>
      <c r="C1515" s="562">
        <v>1</v>
      </c>
      <c r="D1515" s="562" t="s">
        <v>30</v>
      </c>
      <c r="E1515" s="562" t="s">
        <v>958</v>
      </c>
      <c r="F1515" s="562" t="s">
        <v>959</v>
      </c>
      <c r="G1515" s="562" t="s">
        <v>1207</v>
      </c>
      <c r="H1515" s="562" t="s">
        <v>974</v>
      </c>
      <c r="I1515" s="562" t="s">
        <v>1208</v>
      </c>
      <c r="J1515" s="562" t="s">
        <v>4998</v>
      </c>
      <c r="K1515" s="562" t="s">
        <v>1209</v>
      </c>
      <c r="L1515" s="562" t="s">
        <v>964</v>
      </c>
      <c r="M1515" s="562" t="s">
        <v>970</v>
      </c>
      <c r="N1515" s="562">
        <v>1</v>
      </c>
      <c r="O1515" s="562">
        <v>1</v>
      </c>
      <c r="P1515" s="562">
        <v>1</v>
      </c>
      <c r="Q1515" s="562">
        <v>1</v>
      </c>
      <c r="R1515" s="562">
        <v>1</v>
      </c>
      <c r="S1515" s="562">
        <v>1</v>
      </c>
      <c r="T1515" s="562">
        <v>0</v>
      </c>
      <c r="U1515" s="562">
        <v>0</v>
      </c>
      <c r="V1515" s="562">
        <v>0</v>
      </c>
      <c r="W1515" s="563">
        <v>460790</v>
      </c>
      <c r="X1515" s="563">
        <v>0</v>
      </c>
      <c r="Y1515" s="563">
        <v>0</v>
      </c>
      <c r="Z1515" s="563">
        <v>0</v>
      </c>
      <c r="AA1515" s="563">
        <v>0</v>
      </c>
      <c r="AB1515" s="563">
        <v>0</v>
      </c>
      <c r="AC1515" s="563">
        <v>0</v>
      </c>
      <c r="AD1515" s="563"/>
      <c r="AE1515" s="563">
        <v>460790</v>
      </c>
      <c r="AF1515" s="564">
        <v>45775</v>
      </c>
      <c r="AG1515" s="564">
        <v>46140</v>
      </c>
      <c r="AH1515" s="563">
        <v>460790</v>
      </c>
      <c r="AI1515" s="565">
        <f t="shared" si="47"/>
        <v>0.16164383561643836</v>
      </c>
      <c r="AJ1515" s="565">
        <v>1</v>
      </c>
      <c r="AK1515" s="566">
        <v>4.0800000000000003E-2</v>
      </c>
      <c r="AL1515" s="567">
        <f t="shared" si="48"/>
        <v>0.16164383561643836</v>
      </c>
      <c r="AM1515" s="567">
        <v>1</v>
      </c>
      <c r="AN1515" s="568">
        <v>4.0800000000000003E-2</v>
      </c>
      <c r="AO1515" s="562" t="s">
        <v>977</v>
      </c>
      <c r="AP1515" s="562" t="s">
        <v>978</v>
      </c>
    </row>
    <row r="1516" spans="1:42" s="562" customFormat="1" ht="12" x14ac:dyDescent="0.25">
      <c r="A1516" s="562" t="s">
        <v>3640</v>
      </c>
      <c r="B1516" s="562" t="s">
        <v>3639</v>
      </c>
      <c r="C1516" s="562">
        <v>2</v>
      </c>
      <c r="D1516" s="562" t="s">
        <v>30</v>
      </c>
      <c r="E1516" s="562" t="s">
        <v>958</v>
      </c>
      <c r="F1516" s="562" t="s">
        <v>959</v>
      </c>
      <c r="G1516" s="562" t="s">
        <v>1207</v>
      </c>
      <c r="H1516" s="562" t="s">
        <v>974</v>
      </c>
      <c r="I1516" s="562" t="s">
        <v>1208</v>
      </c>
      <c r="J1516" s="562" t="s">
        <v>4998</v>
      </c>
      <c r="K1516" s="562" t="s">
        <v>1209</v>
      </c>
      <c r="L1516" s="562" t="s">
        <v>964</v>
      </c>
      <c r="M1516" s="562" t="s">
        <v>970</v>
      </c>
      <c r="N1516" s="562">
        <v>1</v>
      </c>
      <c r="O1516" s="562">
        <v>1</v>
      </c>
      <c r="P1516" s="562">
        <v>1</v>
      </c>
      <c r="Q1516" s="562">
        <v>1</v>
      </c>
      <c r="R1516" s="562">
        <v>1</v>
      </c>
      <c r="S1516" s="562">
        <v>1</v>
      </c>
      <c r="T1516" s="562">
        <v>0</v>
      </c>
      <c r="U1516" s="562">
        <v>0</v>
      </c>
      <c r="V1516" s="562">
        <v>0</v>
      </c>
      <c r="W1516" s="563">
        <v>1582822.5</v>
      </c>
      <c r="X1516" s="563">
        <v>0</v>
      </c>
      <c r="Y1516" s="563">
        <v>0</v>
      </c>
      <c r="Z1516" s="563">
        <v>0</v>
      </c>
      <c r="AA1516" s="563">
        <v>0</v>
      </c>
      <c r="AB1516" s="563">
        <v>0</v>
      </c>
      <c r="AC1516" s="563">
        <v>0</v>
      </c>
      <c r="AD1516" s="563"/>
      <c r="AE1516" s="563">
        <v>1582822.5</v>
      </c>
      <c r="AF1516" s="564">
        <v>45775</v>
      </c>
      <c r="AG1516" s="564">
        <v>46505</v>
      </c>
      <c r="AH1516" s="563">
        <v>1582822.5</v>
      </c>
      <c r="AI1516" s="565">
        <f t="shared" si="47"/>
        <v>1.1616438356164382</v>
      </c>
      <c r="AJ1516" s="565">
        <v>2</v>
      </c>
      <c r="AK1516" s="566">
        <v>5.1499999999999997E-2</v>
      </c>
      <c r="AL1516" s="567">
        <f t="shared" si="48"/>
        <v>1.1616438356164382</v>
      </c>
      <c r="AM1516" s="567">
        <v>2</v>
      </c>
      <c r="AN1516" s="568">
        <v>5.1499999999999997E-2</v>
      </c>
      <c r="AO1516" s="562" t="s">
        <v>977</v>
      </c>
      <c r="AP1516" s="562" t="s">
        <v>978</v>
      </c>
    </row>
    <row r="1517" spans="1:42" s="562" customFormat="1" ht="12" x14ac:dyDescent="0.25">
      <c r="A1517" s="562" t="s">
        <v>3641</v>
      </c>
      <c r="B1517" s="562" t="s">
        <v>3639</v>
      </c>
      <c r="C1517" s="562">
        <v>3</v>
      </c>
      <c r="D1517" s="562" t="s">
        <v>30</v>
      </c>
      <c r="E1517" s="562" t="s">
        <v>958</v>
      </c>
      <c r="F1517" s="562" t="s">
        <v>959</v>
      </c>
      <c r="G1517" s="562" t="s">
        <v>1207</v>
      </c>
      <c r="H1517" s="562" t="s">
        <v>974</v>
      </c>
      <c r="I1517" s="562" t="s">
        <v>1208</v>
      </c>
      <c r="J1517" s="562" t="s">
        <v>4998</v>
      </c>
      <c r="K1517" s="562" t="s">
        <v>1209</v>
      </c>
      <c r="L1517" s="562" t="s">
        <v>964</v>
      </c>
      <c r="M1517" s="562" t="s">
        <v>970</v>
      </c>
      <c r="N1517" s="562">
        <v>1</v>
      </c>
      <c r="O1517" s="562">
        <v>1</v>
      </c>
      <c r="P1517" s="562">
        <v>1</v>
      </c>
      <c r="Q1517" s="562">
        <v>1</v>
      </c>
      <c r="R1517" s="562">
        <v>1</v>
      </c>
      <c r="S1517" s="562">
        <v>1</v>
      </c>
      <c r="T1517" s="562">
        <v>0</v>
      </c>
      <c r="U1517" s="562">
        <v>0</v>
      </c>
      <c r="V1517" s="562">
        <v>0</v>
      </c>
      <c r="W1517" s="563">
        <v>2009097.5</v>
      </c>
      <c r="X1517" s="563">
        <v>0</v>
      </c>
      <c r="Y1517" s="563">
        <v>0</v>
      </c>
      <c r="Z1517" s="563">
        <v>0</v>
      </c>
      <c r="AA1517" s="563">
        <v>0</v>
      </c>
      <c r="AB1517" s="563">
        <v>0</v>
      </c>
      <c r="AC1517" s="563">
        <v>0</v>
      </c>
      <c r="AD1517" s="563"/>
      <c r="AE1517" s="563">
        <v>2009097.5</v>
      </c>
      <c r="AF1517" s="564">
        <v>45775</v>
      </c>
      <c r="AG1517" s="564">
        <v>46871</v>
      </c>
      <c r="AH1517" s="563">
        <v>2009097.5</v>
      </c>
      <c r="AI1517" s="565">
        <f t="shared" si="47"/>
        <v>2.1643835616438358</v>
      </c>
      <c r="AJ1517" s="565">
        <v>3.0027397260274</v>
      </c>
      <c r="AK1517" s="566">
        <v>6.3100000000000003E-2</v>
      </c>
      <c r="AL1517" s="567">
        <f t="shared" si="48"/>
        <v>2.1643835616438358</v>
      </c>
      <c r="AM1517" s="567">
        <v>3.0027397260274</v>
      </c>
      <c r="AN1517" s="568">
        <v>6.3100000000000003E-2</v>
      </c>
      <c r="AO1517" s="562" t="s">
        <v>977</v>
      </c>
      <c r="AP1517" s="562" t="s">
        <v>978</v>
      </c>
    </row>
    <row r="1518" spans="1:42" s="562" customFormat="1" ht="12" x14ac:dyDescent="0.25">
      <c r="A1518" s="562" t="s">
        <v>3642</v>
      </c>
      <c r="B1518" s="562" t="s">
        <v>3639</v>
      </c>
      <c r="C1518" s="562">
        <v>4</v>
      </c>
      <c r="D1518" s="562" t="s">
        <v>30</v>
      </c>
      <c r="E1518" s="562" t="s">
        <v>958</v>
      </c>
      <c r="F1518" s="562" t="s">
        <v>959</v>
      </c>
      <c r="G1518" s="562" t="s">
        <v>1207</v>
      </c>
      <c r="H1518" s="562" t="s">
        <v>974</v>
      </c>
      <c r="I1518" s="562" t="s">
        <v>1208</v>
      </c>
      <c r="J1518" s="562" t="s">
        <v>4998</v>
      </c>
      <c r="K1518" s="562" t="s">
        <v>1209</v>
      </c>
      <c r="L1518" s="562" t="s">
        <v>964</v>
      </c>
      <c r="M1518" s="562" t="s">
        <v>970</v>
      </c>
      <c r="N1518" s="562">
        <v>1</v>
      </c>
      <c r="O1518" s="562">
        <v>1</v>
      </c>
      <c r="P1518" s="562">
        <v>1</v>
      </c>
      <c r="Q1518" s="562">
        <v>1</v>
      </c>
      <c r="R1518" s="562">
        <v>1</v>
      </c>
      <c r="S1518" s="562">
        <v>1</v>
      </c>
      <c r="T1518" s="562">
        <v>0</v>
      </c>
      <c r="U1518" s="562">
        <v>0</v>
      </c>
      <c r="V1518" s="562">
        <v>0</v>
      </c>
      <c r="W1518" s="563">
        <v>3080095</v>
      </c>
      <c r="X1518" s="563">
        <v>0</v>
      </c>
      <c r="Y1518" s="563">
        <v>0</v>
      </c>
      <c r="Z1518" s="563">
        <v>0</v>
      </c>
      <c r="AA1518" s="563">
        <v>0</v>
      </c>
      <c r="AB1518" s="563">
        <v>0</v>
      </c>
      <c r="AC1518" s="563">
        <v>0</v>
      </c>
      <c r="AD1518" s="563"/>
      <c r="AE1518" s="563">
        <v>3080095</v>
      </c>
      <c r="AF1518" s="564">
        <v>45775</v>
      </c>
      <c r="AG1518" s="564">
        <v>47236</v>
      </c>
      <c r="AH1518" s="563">
        <v>3080095</v>
      </c>
      <c r="AI1518" s="565">
        <f t="shared" si="47"/>
        <v>3.1643835616438358</v>
      </c>
      <c r="AJ1518" s="565">
        <v>4.0027397260274</v>
      </c>
      <c r="AK1518" s="566">
        <v>6.8199999999999997E-2</v>
      </c>
      <c r="AL1518" s="567">
        <f t="shared" si="48"/>
        <v>3.1643835616438358</v>
      </c>
      <c r="AM1518" s="567">
        <v>4.0027397260274</v>
      </c>
      <c r="AN1518" s="568">
        <v>6.8199999999999997E-2</v>
      </c>
      <c r="AO1518" s="562" t="s">
        <v>977</v>
      </c>
      <c r="AP1518" s="562" t="s">
        <v>978</v>
      </c>
    </row>
    <row r="1519" spans="1:42" s="562" customFormat="1" ht="12" x14ac:dyDescent="0.25">
      <c r="A1519" s="562" t="s">
        <v>3643</v>
      </c>
      <c r="B1519" s="562" t="s">
        <v>3639</v>
      </c>
      <c r="C1519" s="562">
        <v>5</v>
      </c>
      <c r="D1519" s="562" t="s">
        <v>30</v>
      </c>
      <c r="E1519" s="562" t="s">
        <v>958</v>
      </c>
      <c r="F1519" s="562" t="s">
        <v>959</v>
      </c>
      <c r="G1519" s="562" t="s">
        <v>1207</v>
      </c>
      <c r="H1519" s="562" t="s">
        <v>974</v>
      </c>
      <c r="I1519" s="562" t="s">
        <v>1208</v>
      </c>
      <c r="J1519" s="562" t="s">
        <v>4998</v>
      </c>
      <c r="K1519" s="562" t="s">
        <v>1209</v>
      </c>
      <c r="L1519" s="562" t="s">
        <v>964</v>
      </c>
      <c r="M1519" s="562" t="s">
        <v>970</v>
      </c>
      <c r="N1519" s="562">
        <v>1</v>
      </c>
      <c r="O1519" s="562">
        <v>1</v>
      </c>
      <c r="P1519" s="562">
        <v>1</v>
      </c>
      <c r="Q1519" s="562">
        <v>1</v>
      </c>
      <c r="R1519" s="562">
        <v>1</v>
      </c>
      <c r="S1519" s="562">
        <v>1</v>
      </c>
      <c r="T1519" s="562">
        <v>0</v>
      </c>
      <c r="U1519" s="562">
        <v>0</v>
      </c>
      <c r="V1519" s="562">
        <v>0</v>
      </c>
      <c r="W1519" s="563">
        <v>35552367.5</v>
      </c>
      <c r="X1519" s="563">
        <v>0</v>
      </c>
      <c r="Y1519" s="563">
        <v>0</v>
      </c>
      <c r="Z1519" s="563">
        <v>0</v>
      </c>
      <c r="AA1519" s="563">
        <v>0</v>
      </c>
      <c r="AB1519" s="563">
        <v>0</v>
      </c>
      <c r="AC1519" s="563">
        <v>0</v>
      </c>
      <c r="AD1519" s="563"/>
      <c r="AE1519" s="563">
        <v>35552367.5</v>
      </c>
      <c r="AF1519" s="564">
        <v>45775</v>
      </c>
      <c r="AG1519" s="564">
        <v>47601</v>
      </c>
      <c r="AH1519" s="563">
        <v>35552367.5</v>
      </c>
      <c r="AI1519" s="565">
        <f t="shared" si="47"/>
        <v>4.1643835616438354</v>
      </c>
      <c r="AJ1519" s="565">
        <v>5.0027397260274</v>
      </c>
      <c r="AK1519" s="566">
        <v>7.1300000000000002E-2</v>
      </c>
      <c r="AL1519" s="567">
        <f t="shared" si="48"/>
        <v>4.1643835616438354</v>
      </c>
      <c r="AM1519" s="567">
        <v>5.0027397260274</v>
      </c>
      <c r="AN1519" s="568">
        <v>7.1300000000000002E-2</v>
      </c>
      <c r="AO1519" s="562" t="s">
        <v>977</v>
      </c>
      <c r="AP1519" s="562" t="s">
        <v>978</v>
      </c>
    </row>
    <row r="1520" spans="1:42" s="562" customFormat="1" ht="12" x14ac:dyDescent="0.25">
      <c r="A1520" s="562" t="s">
        <v>3644</v>
      </c>
      <c r="B1520" s="562" t="s">
        <v>3639</v>
      </c>
      <c r="C1520" s="562">
        <v>6</v>
      </c>
      <c r="D1520" s="562" t="s">
        <v>30</v>
      </c>
      <c r="E1520" s="562" t="s">
        <v>958</v>
      </c>
      <c r="F1520" s="562" t="s">
        <v>959</v>
      </c>
      <c r="G1520" s="562" t="s">
        <v>1207</v>
      </c>
      <c r="H1520" s="562" t="s">
        <v>974</v>
      </c>
      <c r="I1520" s="562" t="s">
        <v>1208</v>
      </c>
      <c r="J1520" s="562" t="s">
        <v>4998</v>
      </c>
      <c r="K1520" s="562" t="s">
        <v>1209</v>
      </c>
      <c r="L1520" s="562" t="s">
        <v>964</v>
      </c>
      <c r="M1520" s="562" t="s">
        <v>970</v>
      </c>
      <c r="N1520" s="562">
        <v>1</v>
      </c>
      <c r="O1520" s="562">
        <v>1</v>
      </c>
      <c r="P1520" s="562">
        <v>1</v>
      </c>
      <c r="Q1520" s="562">
        <v>1</v>
      </c>
      <c r="R1520" s="562">
        <v>1</v>
      </c>
      <c r="S1520" s="562">
        <v>1</v>
      </c>
      <c r="T1520" s="562">
        <v>0</v>
      </c>
      <c r="U1520" s="562">
        <v>0</v>
      </c>
      <c r="V1520" s="562">
        <v>0</v>
      </c>
      <c r="W1520" s="563">
        <v>899307.5</v>
      </c>
      <c r="X1520" s="563">
        <v>0</v>
      </c>
      <c r="Y1520" s="563">
        <v>0</v>
      </c>
      <c r="Z1520" s="563">
        <v>0</v>
      </c>
      <c r="AA1520" s="563">
        <v>0</v>
      </c>
      <c r="AB1520" s="563">
        <v>0</v>
      </c>
      <c r="AC1520" s="563">
        <v>0</v>
      </c>
      <c r="AD1520" s="563"/>
      <c r="AE1520" s="563">
        <v>899307.5</v>
      </c>
      <c r="AF1520" s="564">
        <v>45775</v>
      </c>
      <c r="AG1520" s="564">
        <v>47966</v>
      </c>
      <c r="AH1520" s="563">
        <v>899307.5</v>
      </c>
      <c r="AI1520" s="565">
        <f t="shared" si="47"/>
        <v>5.1643835616438354</v>
      </c>
      <c r="AJ1520" s="565">
        <v>6.0027397260274</v>
      </c>
      <c r="AK1520" s="566">
        <v>7.3499999999999996E-2</v>
      </c>
      <c r="AL1520" s="567">
        <f t="shared" si="48"/>
        <v>5.1643835616438354</v>
      </c>
      <c r="AM1520" s="567">
        <v>6.0027397260274</v>
      </c>
      <c r="AN1520" s="568">
        <v>7.3499999999999996E-2</v>
      </c>
      <c r="AO1520" s="562" t="s">
        <v>977</v>
      </c>
      <c r="AP1520" s="562" t="s">
        <v>978</v>
      </c>
    </row>
    <row r="1521" spans="1:42" s="562" customFormat="1" ht="12" x14ac:dyDescent="0.25">
      <c r="A1521" s="562" t="s">
        <v>3645</v>
      </c>
      <c r="B1521" s="562" t="s">
        <v>3639</v>
      </c>
      <c r="C1521" s="562">
        <v>7</v>
      </c>
      <c r="D1521" s="562" t="s">
        <v>30</v>
      </c>
      <c r="E1521" s="562" t="s">
        <v>958</v>
      </c>
      <c r="F1521" s="562" t="s">
        <v>959</v>
      </c>
      <c r="G1521" s="562" t="s">
        <v>1207</v>
      </c>
      <c r="H1521" s="562" t="s">
        <v>974</v>
      </c>
      <c r="I1521" s="562" t="s">
        <v>1208</v>
      </c>
      <c r="J1521" s="562" t="s">
        <v>4998</v>
      </c>
      <c r="K1521" s="562" t="s">
        <v>1209</v>
      </c>
      <c r="L1521" s="562" t="s">
        <v>964</v>
      </c>
      <c r="M1521" s="562" t="s">
        <v>970</v>
      </c>
      <c r="N1521" s="562">
        <v>1</v>
      </c>
      <c r="O1521" s="562">
        <v>1</v>
      </c>
      <c r="P1521" s="562">
        <v>1</v>
      </c>
      <c r="Q1521" s="562">
        <v>1</v>
      </c>
      <c r="R1521" s="562">
        <v>1</v>
      </c>
      <c r="S1521" s="562">
        <v>1</v>
      </c>
      <c r="T1521" s="562">
        <v>0</v>
      </c>
      <c r="U1521" s="562">
        <v>0</v>
      </c>
      <c r="V1521" s="562">
        <v>0</v>
      </c>
      <c r="W1521" s="563">
        <v>277005</v>
      </c>
      <c r="X1521" s="563">
        <v>0</v>
      </c>
      <c r="Y1521" s="563">
        <v>0</v>
      </c>
      <c r="Z1521" s="563">
        <v>0</v>
      </c>
      <c r="AA1521" s="563">
        <v>0</v>
      </c>
      <c r="AB1521" s="563">
        <v>0</v>
      </c>
      <c r="AC1521" s="563">
        <v>0</v>
      </c>
      <c r="AD1521" s="563"/>
      <c r="AE1521" s="563">
        <v>277005</v>
      </c>
      <c r="AF1521" s="564">
        <v>45775</v>
      </c>
      <c r="AG1521" s="564">
        <v>48332</v>
      </c>
      <c r="AH1521" s="563">
        <v>277005</v>
      </c>
      <c r="AI1521" s="565">
        <f t="shared" si="47"/>
        <v>6.1671232876712327</v>
      </c>
      <c r="AJ1521" s="565">
        <v>7.0054794520547903</v>
      </c>
      <c r="AK1521" s="566">
        <v>7.5399999999999995E-2</v>
      </c>
      <c r="AL1521" s="567">
        <f t="shared" si="48"/>
        <v>6.1671232876712327</v>
      </c>
      <c r="AM1521" s="567">
        <v>7.0054794520547903</v>
      </c>
      <c r="AN1521" s="568">
        <v>7.5399999999999995E-2</v>
      </c>
      <c r="AO1521" s="562" t="s">
        <v>977</v>
      </c>
      <c r="AP1521" s="562" t="s">
        <v>978</v>
      </c>
    </row>
    <row r="1522" spans="1:42" s="562" customFormat="1" ht="12" x14ac:dyDescent="0.25">
      <c r="A1522" s="562" t="s">
        <v>3646</v>
      </c>
      <c r="B1522" s="562" t="s">
        <v>3639</v>
      </c>
      <c r="C1522" s="562">
        <v>8</v>
      </c>
      <c r="D1522" s="562" t="s">
        <v>30</v>
      </c>
      <c r="E1522" s="562" t="s">
        <v>958</v>
      </c>
      <c r="F1522" s="562" t="s">
        <v>959</v>
      </c>
      <c r="G1522" s="562" t="s">
        <v>1207</v>
      </c>
      <c r="H1522" s="562" t="s">
        <v>974</v>
      </c>
      <c r="I1522" s="562" t="s">
        <v>1208</v>
      </c>
      <c r="J1522" s="562" t="s">
        <v>4998</v>
      </c>
      <c r="K1522" s="562" t="s">
        <v>1209</v>
      </c>
      <c r="L1522" s="562" t="s">
        <v>964</v>
      </c>
      <c r="M1522" s="562" t="s">
        <v>970</v>
      </c>
      <c r="N1522" s="562">
        <v>1</v>
      </c>
      <c r="O1522" s="562">
        <v>1</v>
      </c>
      <c r="P1522" s="562">
        <v>1</v>
      </c>
      <c r="Q1522" s="562">
        <v>1</v>
      </c>
      <c r="R1522" s="562">
        <v>1</v>
      </c>
      <c r="S1522" s="562">
        <v>1</v>
      </c>
      <c r="T1522" s="562">
        <v>0</v>
      </c>
      <c r="U1522" s="562">
        <v>0</v>
      </c>
      <c r="V1522" s="562">
        <v>0</v>
      </c>
      <c r="W1522" s="563">
        <v>106200</v>
      </c>
      <c r="X1522" s="563">
        <v>0</v>
      </c>
      <c r="Y1522" s="563">
        <v>0</v>
      </c>
      <c r="Z1522" s="563">
        <v>0</v>
      </c>
      <c r="AA1522" s="563">
        <v>0</v>
      </c>
      <c r="AB1522" s="563">
        <v>0</v>
      </c>
      <c r="AC1522" s="563">
        <v>0</v>
      </c>
      <c r="AD1522" s="563"/>
      <c r="AE1522" s="563">
        <v>106200</v>
      </c>
      <c r="AF1522" s="564">
        <v>45775</v>
      </c>
      <c r="AG1522" s="564">
        <v>48697</v>
      </c>
      <c r="AH1522" s="563">
        <v>106200</v>
      </c>
      <c r="AI1522" s="565">
        <f t="shared" si="47"/>
        <v>7.1671232876712327</v>
      </c>
      <c r="AJ1522" s="565">
        <v>8.0054794520547894</v>
      </c>
      <c r="AK1522" s="566">
        <v>7.7200000000000005E-2</v>
      </c>
      <c r="AL1522" s="567">
        <f t="shared" si="48"/>
        <v>7.1671232876712327</v>
      </c>
      <c r="AM1522" s="567">
        <v>8.0054794520547894</v>
      </c>
      <c r="AN1522" s="568">
        <v>7.7200000000000005E-2</v>
      </c>
      <c r="AO1522" s="562" t="s">
        <v>977</v>
      </c>
      <c r="AP1522" s="562" t="s">
        <v>978</v>
      </c>
    </row>
    <row r="1523" spans="1:42" s="562" customFormat="1" ht="12" x14ac:dyDescent="0.25">
      <c r="A1523" s="562" t="s">
        <v>3647</v>
      </c>
      <c r="B1523" s="562" t="s">
        <v>3648</v>
      </c>
      <c r="C1523" s="562">
        <v>1</v>
      </c>
      <c r="D1523" s="562" t="s">
        <v>30</v>
      </c>
      <c r="E1523" s="562" t="s">
        <v>958</v>
      </c>
      <c r="F1523" s="562" t="s">
        <v>959</v>
      </c>
      <c r="G1523" s="562" t="s">
        <v>973</v>
      </c>
      <c r="H1523" s="562" t="s">
        <v>974</v>
      </c>
      <c r="I1523" s="562" t="s">
        <v>975</v>
      </c>
      <c r="J1523" s="562" t="s">
        <v>4998</v>
      </c>
      <c r="K1523" s="562" t="s">
        <v>976</v>
      </c>
      <c r="L1523" s="562" t="s">
        <v>964</v>
      </c>
      <c r="M1523" s="562" t="s">
        <v>970</v>
      </c>
      <c r="N1523" s="562">
        <v>1</v>
      </c>
      <c r="O1523" s="562">
        <v>1</v>
      </c>
      <c r="P1523" s="562">
        <v>1</v>
      </c>
      <c r="Q1523" s="562">
        <v>1</v>
      </c>
      <c r="R1523" s="562">
        <v>1</v>
      </c>
      <c r="S1523" s="562">
        <v>1</v>
      </c>
      <c r="T1523" s="562">
        <v>0</v>
      </c>
      <c r="U1523" s="562">
        <v>0</v>
      </c>
      <c r="V1523" s="562">
        <v>0</v>
      </c>
      <c r="W1523" s="563">
        <v>3616757</v>
      </c>
      <c r="X1523" s="563">
        <v>0</v>
      </c>
      <c r="Y1523" s="563">
        <v>0</v>
      </c>
      <c r="Z1523" s="563">
        <v>0</v>
      </c>
      <c r="AA1523" s="563">
        <v>0</v>
      </c>
      <c r="AB1523" s="563">
        <v>0</v>
      </c>
      <c r="AC1523" s="563">
        <v>0</v>
      </c>
      <c r="AD1523" s="563"/>
      <c r="AE1523" s="563">
        <v>3616757</v>
      </c>
      <c r="AF1523" s="564">
        <v>45684</v>
      </c>
      <c r="AG1523" s="564">
        <v>46779</v>
      </c>
      <c r="AH1523" s="563">
        <v>3616757</v>
      </c>
      <c r="AI1523" s="565">
        <f t="shared" si="47"/>
        <v>1.9123287671232876</v>
      </c>
      <c r="AJ1523" s="565">
        <v>3</v>
      </c>
      <c r="AK1523" s="566">
        <v>8.7499999999999994E-2</v>
      </c>
      <c r="AL1523" s="567">
        <f t="shared" si="48"/>
        <v>1.9123287671232876</v>
      </c>
      <c r="AM1523" s="567">
        <v>3</v>
      </c>
      <c r="AN1523" s="568">
        <v>8.7499999999999994E-2</v>
      </c>
      <c r="AO1523" s="562" t="s">
        <v>977</v>
      </c>
      <c r="AP1523" s="562" t="s">
        <v>978</v>
      </c>
    </row>
    <row r="1524" spans="1:42" s="562" customFormat="1" ht="12" x14ac:dyDescent="0.25">
      <c r="A1524" s="562" t="s">
        <v>3649</v>
      </c>
      <c r="B1524" s="562" t="s">
        <v>3650</v>
      </c>
      <c r="C1524" s="562">
        <v>1</v>
      </c>
      <c r="D1524" s="562" t="s">
        <v>30</v>
      </c>
      <c r="E1524" s="562" t="s">
        <v>958</v>
      </c>
      <c r="F1524" s="562" t="s">
        <v>959</v>
      </c>
      <c r="G1524" s="562" t="s">
        <v>973</v>
      </c>
      <c r="H1524" s="562" t="s">
        <v>974</v>
      </c>
      <c r="I1524" s="562" t="s">
        <v>975</v>
      </c>
      <c r="J1524" s="562" t="s">
        <v>4998</v>
      </c>
      <c r="K1524" s="562" t="s">
        <v>976</v>
      </c>
      <c r="L1524" s="562" t="s">
        <v>964</v>
      </c>
      <c r="M1524" s="562" t="s">
        <v>970</v>
      </c>
      <c r="N1524" s="562">
        <v>1</v>
      </c>
      <c r="O1524" s="562">
        <v>1</v>
      </c>
      <c r="P1524" s="562">
        <v>1</v>
      </c>
      <c r="Q1524" s="562">
        <v>1</v>
      </c>
      <c r="R1524" s="562">
        <v>1</v>
      </c>
      <c r="S1524" s="562">
        <v>1</v>
      </c>
      <c r="T1524" s="562">
        <v>0</v>
      </c>
      <c r="U1524" s="562">
        <v>0</v>
      </c>
      <c r="V1524" s="562">
        <v>0</v>
      </c>
      <c r="W1524" s="563">
        <v>1080000</v>
      </c>
      <c r="X1524" s="563">
        <v>0</v>
      </c>
      <c r="Y1524" s="563">
        <v>0</v>
      </c>
      <c r="Z1524" s="563">
        <v>0</v>
      </c>
      <c r="AA1524" s="563">
        <v>0</v>
      </c>
      <c r="AB1524" s="563">
        <v>0</v>
      </c>
      <c r="AC1524" s="563">
        <v>0</v>
      </c>
      <c r="AD1524" s="563"/>
      <c r="AE1524" s="563">
        <v>1080000</v>
      </c>
      <c r="AF1524" s="564">
        <v>45485</v>
      </c>
      <c r="AG1524" s="564">
        <v>46580</v>
      </c>
      <c r="AH1524" s="563">
        <v>1080000</v>
      </c>
      <c r="AI1524" s="565">
        <f t="shared" si="47"/>
        <v>1.3671232876712329</v>
      </c>
      <c r="AJ1524" s="565">
        <v>3</v>
      </c>
      <c r="AK1524" s="566">
        <v>8.7499999999999994E-2</v>
      </c>
      <c r="AL1524" s="567">
        <f t="shared" si="48"/>
        <v>1.3671232876712329</v>
      </c>
      <c r="AM1524" s="567">
        <v>3</v>
      </c>
      <c r="AN1524" s="568">
        <v>8.7499999999999994E-2</v>
      </c>
      <c r="AO1524" s="562" t="s">
        <v>977</v>
      </c>
      <c r="AP1524" s="562" t="s">
        <v>978</v>
      </c>
    </row>
    <row r="1525" spans="1:42" s="562" customFormat="1" ht="12" x14ac:dyDescent="0.25">
      <c r="A1525" s="562" t="s">
        <v>3651</v>
      </c>
      <c r="B1525" s="562" t="s">
        <v>3652</v>
      </c>
      <c r="C1525" s="562">
        <v>1</v>
      </c>
      <c r="D1525" s="562" t="s">
        <v>30</v>
      </c>
      <c r="E1525" s="562" t="s">
        <v>958</v>
      </c>
      <c r="F1525" s="562" t="s">
        <v>959</v>
      </c>
      <c r="G1525" s="562" t="s">
        <v>973</v>
      </c>
      <c r="H1525" s="562" t="s">
        <v>974</v>
      </c>
      <c r="I1525" s="562" t="s">
        <v>975</v>
      </c>
      <c r="J1525" s="562" t="s">
        <v>4998</v>
      </c>
      <c r="K1525" s="562" t="s">
        <v>976</v>
      </c>
      <c r="L1525" s="562" t="s">
        <v>964</v>
      </c>
      <c r="M1525" s="562" t="s">
        <v>970</v>
      </c>
      <c r="N1525" s="562">
        <v>1</v>
      </c>
      <c r="O1525" s="562">
        <v>1</v>
      </c>
      <c r="P1525" s="562">
        <v>1</v>
      </c>
      <c r="Q1525" s="562">
        <v>1</v>
      </c>
      <c r="R1525" s="562">
        <v>1</v>
      </c>
      <c r="S1525" s="562">
        <v>1</v>
      </c>
      <c r="T1525" s="562">
        <v>0</v>
      </c>
      <c r="U1525" s="562">
        <v>0</v>
      </c>
      <c r="V1525" s="562">
        <v>0</v>
      </c>
      <c r="W1525" s="563">
        <v>1580046.89</v>
      </c>
      <c r="X1525" s="563">
        <v>0</v>
      </c>
      <c r="Y1525" s="563">
        <v>0</v>
      </c>
      <c r="Z1525" s="563">
        <v>0</v>
      </c>
      <c r="AA1525" s="563">
        <v>0</v>
      </c>
      <c r="AB1525" s="563">
        <v>0</v>
      </c>
      <c r="AC1525" s="563">
        <v>0</v>
      </c>
      <c r="AD1525" s="563"/>
      <c r="AE1525" s="563">
        <v>1580046.89</v>
      </c>
      <c r="AF1525" s="564">
        <v>45751</v>
      </c>
      <c r="AG1525" s="564">
        <v>47577</v>
      </c>
      <c r="AH1525" s="563">
        <v>1580046.89</v>
      </c>
      <c r="AI1525" s="565">
        <f t="shared" si="47"/>
        <v>4.0986301369863014</v>
      </c>
      <c r="AJ1525" s="565">
        <v>5.0027397260274</v>
      </c>
      <c r="AK1525" s="566">
        <v>9.2499999999999999E-2</v>
      </c>
      <c r="AL1525" s="567">
        <f t="shared" si="48"/>
        <v>4.0986301369863014</v>
      </c>
      <c r="AM1525" s="567">
        <v>5.0027397260274</v>
      </c>
      <c r="AN1525" s="568">
        <v>9.2499999999999999E-2</v>
      </c>
      <c r="AO1525" s="562" t="s">
        <v>977</v>
      </c>
      <c r="AP1525" s="562" t="s">
        <v>978</v>
      </c>
    </row>
    <row r="1526" spans="1:42" s="562" customFormat="1" ht="12" x14ac:dyDescent="0.25">
      <c r="A1526" s="562" t="s">
        <v>3653</v>
      </c>
      <c r="B1526" s="562" t="s">
        <v>3654</v>
      </c>
      <c r="C1526" s="562">
        <v>1</v>
      </c>
      <c r="D1526" s="562" t="s">
        <v>30</v>
      </c>
      <c r="E1526" s="562" t="s">
        <v>958</v>
      </c>
      <c r="F1526" s="562" t="s">
        <v>959</v>
      </c>
      <c r="G1526" s="562" t="s">
        <v>973</v>
      </c>
      <c r="H1526" s="562" t="s">
        <v>974</v>
      </c>
      <c r="I1526" s="562" t="s">
        <v>975</v>
      </c>
      <c r="J1526" s="562" t="s">
        <v>4998</v>
      </c>
      <c r="K1526" s="562" t="s">
        <v>976</v>
      </c>
      <c r="L1526" s="562" t="s">
        <v>964</v>
      </c>
      <c r="M1526" s="562" t="s">
        <v>970</v>
      </c>
      <c r="N1526" s="562">
        <v>1</v>
      </c>
      <c r="O1526" s="562">
        <v>1</v>
      </c>
      <c r="P1526" s="562">
        <v>1</v>
      </c>
      <c r="Q1526" s="562">
        <v>1</v>
      </c>
      <c r="R1526" s="562">
        <v>1</v>
      </c>
      <c r="S1526" s="562">
        <v>1</v>
      </c>
      <c r="T1526" s="562">
        <v>0</v>
      </c>
      <c r="U1526" s="562">
        <v>0</v>
      </c>
      <c r="V1526" s="562">
        <v>0</v>
      </c>
      <c r="W1526" s="563">
        <v>626000</v>
      </c>
      <c r="X1526" s="563">
        <v>0</v>
      </c>
      <c r="Y1526" s="563">
        <v>0</v>
      </c>
      <c r="Z1526" s="563">
        <v>0</v>
      </c>
      <c r="AA1526" s="563">
        <v>0</v>
      </c>
      <c r="AB1526" s="563">
        <v>0</v>
      </c>
      <c r="AC1526" s="563">
        <v>0</v>
      </c>
      <c r="AD1526" s="563"/>
      <c r="AE1526" s="563">
        <v>626000</v>
      </c>
      <c r="AF1526" s="564">
        <v>45751</v>
      </c>
      <c r="AG1526" s="564">
        <v>46116</v>
      </c>
      <c r="AH1526" s="563">
        <v>626000</v>
      </c>
      <c r="AI1526" s="565">
        <f t="shared" si="47"/>
        <v>9.5890410958904104E-2</v>
      </c>
      <c r="AJ1526" s="565">
        <v>1</v>
      </c>
      <c r="AK1526" s="566">
        <v>4.9000000000000002E-2</v>
      </c>
      <c r="AL1526" s="567">
        <f t="shared" si="48"/>
        <v>9.5890410958904104E-2</v>
      </c>
      <c r="AM1526" s="567">
        <v>1</v>
      </c>
      <c r="AN1526" s="568">
        <v>4.9000000000000002E-2</v>
      </c>
      <c r="AO1526" s="562" t="s">
        <v>977</v>
      </c>
      <c r="AP1526" s="562" t="s">
        <v>978</v>
      </c>
    </row>
    <row r="1527" spans="1:42" s="562" customFormat="1" ht="12" x14ac:dyDescent="0.25">
      <c r="A1527" s="562" t="s">
        <v>3655</v>
      </c>
      <c r="B1527" s="562" t="s">
        <v>3656</v>
      </c>
      <c r="C1527" s="562">
        <v>1</v>
      </c>
      <c r="D1527" s="562" t="s">
        <v>30</v>
      </c>
      <c r="E1527" s="562" t="s">
        <v>958</v>
      </c>
      <c r="F1527" s="562" t="s">
        <v>959</v>
      </c>
      <c r="G1527" s="562" t="s">
        <v>973</v>
      </c>
      <c r="H1527" s="562" t="s">
        <v>974</v>
      </c>
      <c r="I1527" s="562" t="s">
        <v>975</v>
      </c>
      <c r="J1527" s="562" t="s">
        <v>4998</v>
      </c>
      <c r="K1527" s="562" t="s">
        <v>976</v>
      </c>
      <c r="L1527" s="562" t="s">
        <v>964</v>
      </c>
      <c r="M1527" s="562" t="s">
        <v>970</v>
      </c>
      <c r="N1527" s="562">
        <v>1</v>
      </c>
      <c r="O1527" s="562">
        <v>1</v>
      </c>
      <c r="P1527" s="562">
        <v>1</v>
      </c>
      <c r="Q1527" s="562">
        <v>1</v>
      </c>
      <c r="R1527" s="562">
        <v>1</v>
      </c>
      <c r="S1527" s="562">
        <v>1</v>
      </c>
      <c r="T1527" s="562">
        <v>0</v>
      </c>
      <c r="U1527" s="562">
        <v>0</v>
      </c>
      <c r="V1527" s="562">
        <v>0</v>
      </c>
      <c r="W1527" s="563">
        <v>6600000</v>
      </c>
      <c r="X1527" s="563">
        <v>0</v>
      </c>
      <c r="Y1527" s="563">
        <v>0</v>
      </c>
      <c r="Z1527" s="563">
        <v>0</v>
      </c>
      <c r="AA1527" s="563">
        <v>0</v>
      </c>
      <c r="AB1527" s="563">
        <v>0</v>
      </c>
      <c r="AC1527" s="563">
        <v>0</v>
      </c>
      <c r="AD1527" s="563"/>
      <c r="AE1527" s="563">
        <v>6600000</v>
      </c>
      <c r="AF1527" s="564">
        <v>45751</v>
      </c>
      <c r="AG1527" s="564">
        <v>46116</v>
      </c>
      <c r="AH1527" s="563">
        <v>6600000</v>
      </c>
      <c r="AI1527" s="565">
        <f t="shared" si="47"/>
        <v>9.5890410958904104E-2</v>
      </c>
      <c r="AJ1527" s="565">
        <v>1</v>
      </c>
      <c r="AK1527" s="566">
        <v>4.9000000000000002E-2</v>
      </c>
      <c r="AL1527" s="567">
        <f t="shared" si="48"/>
        <v>9.5890410958904104E-2</v>
      </c>
      <c r="AM1527" s="567">
        <v>1</v>
      </c>
      <c r="AN1527" s="568">
        <v>4.9000000000000002E-2</v>
      </c>
      <c r="AO1527" s="562" t="s">
        <v>977</v>
      </c>
      <c r="AP1527" s="562" t="s">
        <v>978</v>
      </c>
    </row>
    <row r="1528" spans="1:42" s="562" customFormat="1" ht="12" x14ac:dyDescent="0.25">
      <c r="A1528" s="562" t="s">
        <v>3657</v>
      </c>
      <c r="B1528" s="562" t="s">
        <v>3658</v>
      </c>
      <c r="C1528" s="562">
        <v>1</v>
      </c>
      <c r="D1528" s="562" t="s">
        <v>30</v>
      </c>
      <c r="E1528" s="562" t="s">
        <v>958</v>
      </c>
      <c r="F1528" s="562" t="s">
        <v>959</v>
      </c>
      <c r="G1528" s="562" t="s">
        <v>1659</v>
      </c>
      <c r="H1528" s="562" t="s">
        <v>1660</v>
      </c>
      <c r="I1528" s="562" t="s">
        <v>1661</v>
      </c>
      <c r="J1528" s="562" t="s">
        <v>1662</v>
      </c>
      <c r="K1528" s="562" t="s">
        <v>1663</v>
      </c>
      <c r="L1528" s="562" t="s">
        <v>964</v>
      </c>
      <c r="M1528" s="562" t="s">
        <v>970</v>
      </c>
      <c r="N1528" s="562">
        <v>1</v>
      </c>
      <c r="O1528" s="562">
        <v>1</v>
      </c>
      <c r="P1528" s="562">
        <v>1</v>
      </c>
      <c r="Q1528" s="562">
        <v>0</v>
      </c>
      <c r="R1528" s="562">
        <v>0</v>
      </c>
      <c r="S1528" s="562">
        <v>1</v>
      </c>
      <c r="T1528" s="562">
        <v>1</v>
      </c>
      <c r="U1528" s="562">
        <v>1</v>
      </c>
      <c r="V1528" s="562">
        <v>0</v>
      </c>
      <c r="W1528" s="563">
        <v>200000000</v>
      </c>
      <c r="X1528" s="563">
        <v>0</v>
      </c>
      <c r="Y1528" s="563">
        <v>0</v>
      </c>
      <c r="Z1528" s="563">
        <v>0</v>
      </c>
      <c r="AA1528" s="563">
        <v>0</v>
      </c>
      <c r="AB1528" s="563">
        <v>0</v>
      </c>
      <c r="AC1528" s="563">
        <v>0</v>
      </c>
      <c r="AD1528" s="563"/>
      <c r="AE1528" s="563">
        <v>200000000</v>
      </c>
      <c r="AF1528" s="564">
        <v>45751</v>
      </c>
      <c r="AG1528" s="564">
        <v>47577</v>
      </c>
      <c r="AH1528" s="563">
        <v>200000000</v>
      </c>
      <c r="AI1528" s="565">
        <f t="shared" si="47"/>
        <v>4.0986301369863014</v>
      </c>
      <c r="AJ1528" s="565">
        <v>5.0027397260274</v>
      </c>
      <c r="AK1528" s="566">
        <v>9.2499999999999999E-2</v>
      </c>
      <c r="AL1528" s="567">
        <f t="shared" si="48"/>
        <v>4.0986301369863014</v>
      </c>
      <c r="AM1528" s="567">
        <v>5.0027397260274</v>
      </c>
      <c r="AN1528" s="568">
        <v>9.2499999999999999E-2</v>
      </c>
      <c r="AO1528" s="562" t="s">
        <v>977</v>
      </c>
      <c r="AP1528" s="562" t="s">
        <v>978</v>
      </c>
    </row>
    <row r="1529" spans="1:42" s="562" customFormat="1" ht="12" x14ac:dyDescent="0.25">
      <c r="A1529" s="562" t="s">
        <v>3659</v>
      </c>
      <c r="B1529" s="562" t="s">
        <v>3660</v>
      </c>
      <c r="C1529" s="562">
        <v>1</v>
      </c>
      <c r="D1529" s="562" t="s">
        <v>30</v>
      </c>
      <c r="E1529" s="562" t="s">
        <v>958</v>
      </c>
      <c r="F1529" s="562" t="s">
        <v>959</v>
      </c>
      <c r="G1529" s="562" t="s">
        <v>973</v>
      </c>
      <c r="H1529" s="562" t="s">
        <v>974</v>
      </c>
      <c r="I1529" s="562" t="s">
        <v>975</v>
      </c>
      <c r="J1529" s="562" t="s">
        <v>4998</v>
      </c>
      <c r="K1529" s="562" t="s">
        <v>976</v>
      </c>
      <c r="L1529" s="562" t="s">
        <v>964</v>
      </c>
      <c r="M1529" s="562" t="s">
        <v>970</v>
      </c>
      <c r="N1529" s="562">
        <v>1</v>
      </c>
      <c r="O1529" s="562">
        <v>1</v>
      </c>
      <c r="P1529" s="562">
        <v>1</v>
      </c>
      <c r="Q1529" s="562">
        <v>1</v>
      </c>
      <c r="R1529" s="562">
        <v>1</v>
      </c>
      <c r="S1529" s="562">
        <v>1</v>
      </c>
      <c r="T1529" s="562">
        <v>0</v>
      </c>
      <c r="U1529" s="562">
        <v>0</v>
      </c>
      <c r="V1529" s="562">
        <v>0</v>
      </c>
      <c r="W1529" s="563">
        <v>6882600.21</v>
      </c>
      <c r="X1529" s="563">
        <v>0</v>
      </c>
      <c r="Y1529" s="563">
        <v>0</v>
      </c>
      <c r="Z1529" s="563">
        <v>0</v>
      </c>
      <c r="AA1529" s="563">
        <v>0</v>
      </c>
      <c r="AB1529" s="563">
        <v>0</v>
      </c>
      <c r="AC1529" s="563">
        <v>0</v>
      </c>
      <c r="AD1529" s="563"/>
      <c r="AE1529" s="563">
        <v>6882600.21</v>
      </c>
      <c r="AF1529" s="564">
        <v>45751</v>
      </c>
      <c r="AG1529" s="564">
        <v>46847</v>
      </c>
      <c r="AH1529" s="563">
        <v>6882600.21</v>
      </c>
      <c r="AI1529" s="565">
        <f t="shared" si="47"/>
        <v>2.0986301369863014</v>
      </c>
      <c r="AJ1529" s="565">
        <v>3.0027397260274</v>
      </c>
      <c r="AK1529" s="566">
        <v>8.7499999999999994E-2</v>
      </c>
      <c r="AL1529" s="567">
        <f t="shared" si="48"/>
        <v>2.0986301369863014</v>
      </c>
      <c r="AM1529" s="567">
        <v>3.0027397260274</v>
      </c>
      <c r="AN1529" s="568">
        <v>8.7499999999999994E-2</v>
      </c>
      <c r="AO1529" s="562" t="s">
        <v>977</v>
      </c>
      <c r="AP1529" s="562" t="s">
        <v>978</v>
      </c>
    </row>
    <row r="1530" spans="1:42" s="562" customFormat="1" ht="12" x14ac:dyDescent="0.25">
      <c r="A1530" s="562" t="s">
        <v>3661</v>
      </c>
      <c r="B1530" s="562" t="s">
        <v>3662</v>
      </c>
      <c r="C1530" s="562">
        <v>1</v>
      </c>
      <c r="D1530" s="562" t="s">
        <v>30</v>
      </c>
      <c r="E1530" s="562" t="s">
        <v>958</v>
      </c>
      <c r="F1530" s="562" t="s">
        <v>959</v>
      </c>
      <c r="G1530" s="562" t="s">
        <v>973</v>
      </c>
      <c r="H1530" s="562" t="s">
        <v>974</v>
      </c>
      <c r="I1530" s="562" t="s">
        <v>975</v>
      </c>
      <c r="J1530" s="562" t="s">
        <v>4998</v>
      </c>
      <c r="K1530" s="562" t="s">
        <v>976</v>
      </c>
      <c r="L1530" s="562" t="s">
        <v>964</v>
      </c>
      <c r="M1530" s="562" t="s">
        <v>970</v>
      </c>
      <c r="N1530" s="562">
        <v>1</v>
      </c>
      <c r="O1530" s="562">
        <v>1</v>
      </c>
      <c r="P1530" s="562">
        <v>1</v>
      </c>
      <c r="Q1530" s="562">
        <v>1</v>
      </c>
      <c r="R1530" s="562">
        <v>1</v>
      </c>
      <c r="S1530" s="562">
        <v>1</v>
      </c>
      <c r="T1530" s="562">
        <v>0</v>
      </c>
      <c r="U1530" s="562">
        <v>0</v>
      </c>
      <c r="V1530" s="562">
        <v>0</v>
      </c>
      <c r="W1530" s="563">
        <v>2948354.38</v>
      </c>
      <c r="X1530" s="563">
        <v>0</v>
      </c>
      <c r="Y1530" s="563">
        <v>0</v>
      </c>
      <c r="Z1530" s="563">
        <v>0</v>
      </c>
      <c r="AA1530" s="563">
        <v>0</v>
      </c>
      <c r="AB1530" s="563">
        <v>0</v>
      </c>
      <c r="AC1530" s="563">
        <v>0</v>
      </c>
      <c r="AD1530" s="563"/>
      <c r="AE1530" s="563">
        <v>2948354.38</v>
      </c>
      <c r="AF1530" s="564">
        <v>45751</v>
      </c>
      <c r="AG1530" s="564">
        <v>47577</v>
      </c>
      <c r="AH1530" s="563">
        <v>2948354.38</v>
      </c>
      <c r="AI1530" s="565">
        <f t="shared" si="47"/>
        <v>4.0986301369863014</v>
      </c>
      <c r="AJ1530" s="565">
        <v>5.0027397260274</v>
      </c>
      <c r="AK1530" s="566">
        <v>9.2499999999999999E-2</v>
      </c>
      <c r="AL1530" s="567">
        <f t="shared" si="48"/>
        <v>4.0986301369863014</v>
      </c>
      <c r="AM1530" s="567">
        <v>5.0027397260274</v>
      </c>
      <c r="AN1530" s="568">
        <v>9.2499999999999999E-2</v>
      </c>
      <c r="AO1530" s="562" t="s">
        <v>977</v>
      </c>
      <c r="AP1530" s="562" t="s">
        <v>978</v>
      </c>
    </row>
    <row r="1531" spans="1:42" s="562" customFormat="1" ht="12" x14ac:dyDescent="0.25">
      <c r="A1531" s="562" t="s">
        <v>3663</v>
      </c>
      <c r="B1531" s="562" t="s">
        <v>3664</v>
      </c>
      <c r="C1531" s="562">
        <v>1</v>
      </c>
      <c r="D1531" s="562" t="s">
        <v>30</v>
      </c>
      <c r="E1531" s="562" t="s">
        <v>958</v>
      </c>
      <c r="F1531" s="562" t="s">
        <v>959</v>
      </c>
      <c r="G1531" s="562" t="s">
        <v>973</v>
      </c>
      <c r="H1531" s="562" t="s">
        <v>974</v>
      </c>
      <c r="I1531" s="562" t="s">
        <v>975</v>
      </c>
      <c r="J1531" s="562" t="s">
        <v>4998</v>
      </c>
      <c r="K1531" s="562" t="s">
        <v>976</v>
      </c>
      <c r="L1531" s="562" t="s">
        <v>964</v>
      </c>
      <c r="M1531" s="562" t="s">
        <v>970</v>
      </c>
      <c r="N1531" s="562">
        <v>1</v>
      </c>
      <c r="O1531" s="562">
        <v>1</v>
      </c>
      <c r="P1531" s="562">
        <v>1</v>
      </c>
      <c r="Q1531" s="562">
        <v>1</v>
      </c>
      <c r="R1531" s="562">
        <v>1</v>
      </c>
      <c r="S1531" s="562">
        <v>1</v>
      </c>
      <c r="T1531" s="562">
        <v>0</v>
      </c>
      <c r="U1531" s="562">
        <v>0</v>
      </c>
      <c r="V1531" s="562">
        <v>0</v>
      </c>
      <c r="W1531" s="563">
        <v>2944450.15</v>
      </c>
      <c r="X1531" s="563">
        <v>0</v>
      </c>
      <c r="Y1531" s="563">
        <v>0</v>
      </c>
      <c r="Z1531" s="563">
        <v>0</v>
      </c>
      <c r="AA1531" s="563">
        <v>0</v>
      </c>
      <c r="AB1531" s="563">
        <v>0</v>
      </c>
      <c r="AC1531" s="563">
        <v>0</v>
      </c>
      <c r="AD1531" s="563"/>
      <c r="AE1531" s="563">
        <v>2944450.15</v>
      </c>
      <c r="AF1531" s="564">
        <v>45751</v>
      </c>
      <c r="AG1531" s="564">
        <v>46847</v>
      </c>
      <c r="AH1531" s="563">
        <v>2944450.15</v>
      </c>
      <c r="AI1531" s="565">
        <f t="shared" si="47"/>
        <v>2.0986301369863014</v>
      </c>
      <c r="AJ1531" s="565">
        <v>3.0027397260274</v>
      </c>
      <c r="AK1531" s="566">
        <v>8.7499999999999994E-2</v>
      </c>
      <c r="AL1531" s="567">
        <f t="shared" si="48"/>
        <v>2.0986301369863014</v>
      </c>
      <c r="AM1531" s="567">
        <v>3.0027397260274</v>
      </c>
      <c r="AN1531" s="568">
        <v>8.7499999999999994E-2</v>
      </c>
      <c r="AO1531" s="562" t="s">
        <v>977</v>
      </c>
      <c r="AP1531" s="562" t="s">
        <v>978</v>
      </c>
    </row>
    <row r="1532" spans="1:42" s="562" customFormat="1" ht="12" x14ac:dyDescent="0.25">
      <c r="A1532" s="562" t="s">
        <v>3665</v>
      </c>
      <c r="B1532" s="562" t="s">
        <v>3666</v>
      </c>
      <c r="C1532" s="562">
        <v>1</v>
      </c>
      <c r="D1532" s="562" t="s">
        <v>30</v>
      </c>
      <c r="E1532" s="562" t="s">
        <v>958</v>
      </c>
      <c r="F1532" s="562" t="s">
        <v>959</v>
      </c>
      <c r="G1532" s="562" t="s">
        <v>973</v>
      </c>
      <c r="H1532" s="562" t="s">
        <v>974</v>
      </c>
      <c r="I1532" s="562" t="s">
        <v>975</v>
      </c>
      <c r="J1532" s="562" t="s">
        <v>4998</v>
      </c>
      <c r="K1532" s="562" t="s">
        <v>976</v>
      </c>
      <c r="L1532" s="562" t="s">
        <v>964</v>
      </c>
      <c r="M1532" s="562" t="s">
        <v>970</v>
      </c>
      <c r="N1532" s="562">
        <v>1</v>
      </c>
      <c r="O1532" s="562">
        <v>1</v>
      </c>
      <c r="P1532" s="562">
        <v>1</v>
      </c>
      <c r="Q1532" s="562">
        <v>1</v>
      </c>
      <c r="R1532" s="562">
        <v>1</v>
      </c>
      <c r="S1532" s="562">
        <v>1</v>
      </c>
      <c r="T1532" s="562">
        <v>0</v>
      </c>
      <c r="U1532" s="562">
        <v>0</v>
      </c>
      <c r="V1532" s="562">
        <v>0</v>
      </c>
      <c r="W1532" s="563">
        <v>2306277.42</v>
      </c>
      <c r="X1532" s="563">
        <v>0</v>
      </c>
      <c r="Y1532" s="563">
        <v>0</v>
      </c>
      <c r="Z1532" s="563">
        <v>0</v>
      </c>
      <c r="AA1532" s="563">
        <v>0</v>
      </c>
      <c r="AB1532" s="563">
        <v>0</v>
      </c>
      <c r="AC1532" s="563">
        <v>0</v>
      </c>
      <c r="AD1532" s="563"/>
      <c r="AE1532" s="563">
        <v>2306277.42</v>
      </c>
      <c r="AF1532" s="564">
        <v>45751</v>
      </c>
      <c r="AG1532" s="564">
        <v>46847</v>
      </c>
      <c r="AH1532" s="563">
        <v>2306277.42</v>
      </c>
      <c r="AI1532" s="565">
        <f t="shared" si="47"/>
        <v>2.0986301369863014</v>
      </c>
      <c r="AJ1532" s="565">
        <v>3.0027397260274</v>
      </c>
      <c r="AK1532" s="566">
        <v>8.7499999999999994E-2</v>
      </c>
      <c r="AL1532" s="567">
        <f t="shared" si="48"/>
        <v>2.0986301369863014</v>
      </c>
      <c r="AM1532" s="567">
        <v>3.0027397260274</v>
      </c>
      <c r="AN1532" s="568">
        <v>8.7499999999999994E-2</v>
      </c>
      <c r="AO1532" s="562" t="s">
        <v>977</v>
      </c>
      <c r="AP1532" s="562" t="s">
        <v>978</v>
      </c>
    </row>
    <row r="1533" spans="1:42" s="562" customFormat="1" ht="12" x14ac:dyDescent="0.25">
      <c r="A1533" s="562" t="s">
        <v>3667</v>
      </c>
      <c r="B1533" s="562" t="s">
        <v>3668</v>
      </c>
      <c r="C1533" s="562">
        <v>1</v>
      </c>
      <c r="D1533" s="562" t="s">
        <v>30</v>
      </c>
      <c r="E1533" s="562" t="s">
        <v>958</v>
      </c>
      <c r="F1533" s="562" t="s">
        <v>959</v>
      </c>
      <c r="G1533" s="562" t="s">
        <v>1207</v>
      </c>
      <c r="H1533" s="562" t="s">
        <v>974</v>
      </c>
      <c r="I1533" s="562" t="s">
        <v>1208</v>
      </c>
      <c r="J1533" s="562" t="s">
        <v>4998</v>
      </c>
      <c r="K1533" s="562" t="s">
        <v>1209</v>
      </c>
      <c r="L1533" s="562" t="s">
        <v>964</v>
      </c>
      <c r="M1533" s="562" t="s">
        <v>970</v>
      </c>
      <c r="N1533" s="562">
        <v>1</v>
      </c>
      <c r="O1533" s="562">
        <v>1</v>
      </c>
      <c r="P1533" s="562">
        <v>1</v>
      </c>
      <c r="Q1533" s="562">
        <v>1</v>
      </c>
      <c r="R1533" s="562">
        <v>1</v>
      </c>
      <c r="S1533" s="562">
        <v>1</v>
      </c>
      <c r="T1533" s="562">
        <v>0</v>
      </c>
      <c r="U1533" s="562">
        <v>0</v>
      </c>
      <c r="V1533" s="562">
        <v>0</v>
      </c>
      <c r="W1533" s="563">
        <v>45135</v>
      </c>
      <c r="X1533" s="563">
        <v>0</v>
      </c>
      <c r="Y1533" s="563">
        <v>0</v>
      </c>
      <c r="Z1533" s="563">
        <v>193.7</v>
      </c>
      <c r="AA1533" s="563">
        <v>0</v>
      </c>
      <c r="AB1533" s="563">
        <v>0</v>
      </c>
      <c r="AC1533" s="563">
        <v>0</v>
      </c>
      <c r="AD1533" s="563"/>
      <c r="AE1533" s="563">
        <v>45135</v>
      </c>
      <c r="AF1533" s="564">
        <v>45785</v>
      </c>
      <c r="AG1533" s="564">
        <v>46515</v>
      </c>
      <c r="AH1533" s="563">
        <v>45135</v>
      </c>
      <c r="AI1533" s="565">
        <f t="shared" si="47"/>
        <v>1.189041095890411</v>
      </c>
      <c r="AJ1533" s="565">
        <v>2</v>
      </c>
      <c r="AK1533" s="566">
        <v>5.1499999999999997E-2</v>
      </c>
      <c r="AL1533" s="567">
        <f t="shared" si="48"/>
        <v>1.189041095890411</v>
      </c>
      <c r="AM1533" s="567">
        <v>2</v>
      </c>
      <c r="AN1533" s="568">
        <v>5.1499999999999997E-2</v>
      </c>
      <c r="AO1533" s="562" t="s">
        <v>977</v>
      </c>
      <c r="AP1533" s="562" t="s">
        <v>978</v>
      </c>
    </row>
    <row r="1534" spans="1:42" s="562" customFormat="1" ht="12" x14ac:dyDescent="0.25">
      <c r="A1534" s="562" t="s">
        <v>3669</v>
      </c>
      <c r="B1534" s="562" t="s">
        <v>3668</v>
      </c>
      <c r="C1534" s="562">
        <v>2</v>
      </c>
      <c r="D1534" s="562" t="s">
        <v>30</v>
      </c>
      <c r="E1534" s="562" t="s">
        <v>958</v>
      </c>
      <c r="F1534" s="562" t="s">
        <v>959</v>
      </c>
      <c r="G1534" s="562" t="s">
        <v>1207</v>
      </c>
      <c r="H1534" s="562" t="s">
        <v>974</v>
      </c>
      <c r="I1534" s="562" t="s">
        <v>1208</v>
      </c>
      <c r="J1534" s="562" t="s">
        <v>4998</v>
      </c>
      <c r="K1534" s="562" t="s">
        <v>1209</v>
      </c>
      <c r="L1534" s="562" t="s">
        <v>964</v>
      </c>
      <c r="M1534" s="562" t="s">
        <v>970</v>
      </c>
      <c r="N1534" s="562">
        <v>1</v>
      </c>
      <c r="O1534" s="562">
        <v>1</v>
      </c>
      <c r="P1534" s="562">
        <v>1</v>
      </c>
      <c r="Q1534" s="562">
        <v>1</v>
      </c>
      <c r="R1534" s="562">
        <v>1</v>
      </c>
      <c r="S1534" s="562">
        <v>1</v>
      </c>
      <c r="T1534" s="562">
        <v>0</v>
      </c>
      <c r="U1534" s="562">
        <v>0</v>
      </c>
      <c r="V1534" s="562">
        <v>0</v>
      </c>
      <c r="W1534" s="563">
        <v>43365</v>
      </c>
      <c r="X1534" s="563">
        <v>0</v>
      </c>
      <c r="Y1534" s="563">
        <v>0</v>
      </c>
      <c r="Z1534" s="563">
        <v>228.03</v>
      </c>
      <c r="AA1534" s="563">
        <v>0</v>
      </c>
      <c r="AB1534" s="563">
        <v>0</v>
      </c>
      <c r="AC1534" s="563">
        <v>0</v>
      </c>
      <c r="AD1534" s="563"/>
      <c r="AE1534" s="563">
        <v>43365</v>
      </c>
      <c r="AF1534" s="564">
        <v>45785</v>
      </c>
      <c r="AG1534" s="564">
        <v>46515</v>
      </c>
      <c r="AH1534" s="563">
        <v>43365</v>
      </c>
      <c r="AI1534" s="565">
        <f t="shared" si="47"/>
        <v>1.189041095890411</v>
      </c>
      <c r="AJ1534" s="565">
        <v>2</v>
      </c>
      <c r="AK1534" s="566">
        <v>6.3100000000000003E-2</v>
      </c>
      <c r="AL1534" s="567">
        <f t="shared" si="48"/>
        <v>1.189041095890411</v>
      </c>
      <c r="AM1534" s="567">
        <v>2</v>
      </c>
      <c r="AN1534" s="568">
        <v>6.3100000000000003E-2</v>
      </c>
      <c r="AO1534" s="562" t="s">
        <v>977</v>
      </c>
      <c r="AP1534" s="562" t="s">
        <v>978</v>
      </c>
    </row>
    <row r="1535" spans="1:42" s="562" customFormat="1" ht="12" x14ac:dyDescent="0.25">
      <c r="A1535" s="562" t="s">
        <v>3670</v>
      </c>
      <c r="B1535" s="562" t="s">
        <v>3668</v>
      </c>
      <c r="C1535" s="562">
        <v>3</v>
      </c>
      <c r="D1535" s="562" t="s">
        <v>30</v>
      </c>
      <c r="E1535" s="562" t="s">
        <v>958</v>
      </c>
      <c r="F1535" s="562" t="s">
        <v>959</v>
      </c>
      <c r="G1535" s="562" t="s">
        <v>1207</v>
      </c>
      <c r="H1535" s="562" t="s">
        <v>974</v>
      </c>
      <c r="I1535" s="562" t="s">
        <v>1208</v>
      </c>
      <c r="J1535" s="562" t="s">
        <v>4998</v>
      </c>
      <c r="K1535" s="562" t="s">
        <v>1209</v>
      </c>
      <c r="L1535" s="562" t="s">
        <v>964</v>
      </c>
      <c r="M1535" s="562" t="s">
        <v>970</v>
      </c>
      <c r="N1535" s="562">
        <v>1</v>
      </c>
      <c r="O1535" s="562">
        <v>1</v>
      </c>
      <c r="P1535" s="562">
        <v>1</v>
      </c>
      <c r="Q1535" s="562">
        <v>1</v>
      </c>
      <c r="R1535" s="562">
        <v>1</v>
      </c>
      <c r="S1535" s="562">
        <v>1</v>
      </c>
      <c r="T1535" s="562">
        <v>0</v>
      </c>
      <c r="U1535" s="562">
        <v>0</v>
      </c>
      <c r="V1535" s="562">
        <v>0</v>
      </c>
      <c r="W1535" s="563">
        <v>165819.5</v>
      </c>
      <c r="X1535" s="563">
        <v>0</v>
      </c>
      <c r="Y1535" s="563">
        <v>0</v>
      </c>
      <c r="Z1535" s="563">
        <v>942.41</v>
      </c>
      <c r="AA1535" s="563">
        <v>0</v>
      </c>
      <c r="AB1535" s="563">
        <v>0</v>
      </c>
      <c r="AC1535" s="563">
        <v>0</v>
      </c>
      <c r="AD1535" s="563"/>
      <c r="AE1535" s="563">
        <v>165819.5</v>
      </c>
      <c r="AF1535" s="564">
        <v>45785</v>
      </c>
      <c r="AG1535" s="564">
        <v>46515</v>
      </c>
      <c r="AH1535" s="563">
        <v>165819.5</v>
      </c>
      <c r="AI1535" s="565">
        <f t="shared" si="47"/>
        <v>1.189041095890411</v>
      </c>
      <c r="AJ1535" s="565">
        <v>2</v>
      </c>
      <c r="AK1535" s="566">
        <v>6.8199999999999997E-2</v>
      </c>
      <c r="AL1535" s="567">
        <f t="shared" si="48"/>
        <v>1.189041095890411</v>
      </c>
      <c r="AM1535" s="567">
        <v>2</v>
      </c>
      <c r="AN1535" s="568">
        <v>6.8199999999999997E-2</v>
      </c>
      <c r="AO1535" s="562" t="s">
        <v>977</v>
      </c>
      <c r="AP1535" s="562" t="s">
        <v>978</v>
      </c>
    </row>
    <row r="1536" spans="1:42" s="562" customFormat="1" ht="12" x14ac:dyDescent="0.25">
      <c r="A1536" s="562" t="s">
        <v>3671</v>
      </c>
      <c r="B1536" s="562" t="s">
        <v>3668</v>
      </c>
      <c r="C1536" s="562">
        <v>4</v>
      </c>
      <c r="D1536" s="562" t="s">
        <v>30</v>
      </c>
      <c r="E1536" s="562" t="s">
        <v>958</v>
      </c>
      <c r="F1536" s="562" t="s">
        <v>959</v>
      </c>
      <c r="G1536" s="562" t="s">
        <v>1207</v>
      </c>
      <c r="H1536" s="562" t="s">
        <v>974</v>
      </c>
      <c r="I1536" s="562" t="s">
        <v>1208</v>
      </c>
      <c r="J1536" s="562" t="s">
        <v>4998</v>
      </c>
      <c r="K1536" s="562" t="s">
        <v>1209</v>
      </c>
      <c r="L1536" s="562" t="s">
        <v>964</v>
      </c>
      <c r="M1536" s="562" t="s">
        <v>970</v>
      </c>
      <c r="N1536" s="562">
        <v>1</v>
      </c>
      <c r="O1536" s="562">
        <v>1</v>
      </c>
      <c r="P1536" s="562">
        <v>1</v>
      </c>
      <c r="Q1536" s="562">
        <v>1</v>
      </c>
      <c r="R1536" s="562">
        <v>1</v>
      </c>
      <c r="S1536" s="562">
        <v>1</v>
      </c>
      <c r="T1536" s="562">
        <v>0</v>
      </c>
      <c r="U1536" s="562">
        <v>0</v>
      </c>
      <c r="V1536" s="562">
        <v>0</v>
      </c>
      <c r="W1536" s="563">
        <v>141895</v>
      </c>
      <c r="X1536" s="563">
        <v>0</v>
      </c>
      <c r="Y1536" s="563">
        <v>0</v>
      </c>
      <c r="Z1536" s="563">
        <v>843.09</v>
      </c>
      <c r="AA1536" s="563">
        <v>0</v>
      </c>
      <c r="AB1536" s="563">
        <v>0</v>
      </c>
      <c r="AC1536" s="563">
        <v>0</v>
      </c>
      <c r="AD1536" s="563"/>
      <c r="AE1536" s="563">
        <v>141895</v>
      </c>
      <c r="AF1536" s="564">
        <v>45785</v>
      </c>
      <c r="AG1536" s="564">
        <v>46515</v>
      </c>
      <c r="AH1536" s="563">
        <v>141895</v>
      </c>
      <c r="AI1536" s="565">
        <f t="shared" si="47"/>
        <v>1.189041095890411</v>
      </c>
      <c r="AJ1536" s="565">
        <v>2</v>
      </c>
      <c r="AK1536" s="566">
        <v>7.1300000000000002E-2</v>
      </c>
      <c r="AL1536" s="567">
        <f t="shared" si="48"/>
        <v>1.189041095890411</v>
      </c>
      <c r="AM1536" s="567">
        <v>2</v>
      </c>
      <c r="AN1536" s="568">
        <v>7.1300000000000002E-2</v>
      </c>
      <c r="AO1536" s="562" t="s">
        <v>977</v>
      </c>
      <c r="AP1536" s="562" t="s">
        <v>978</v>
      </c>
    </row>
    <row r="1537" spans="1:42" s="562" customFormat="1" ht="12" x14ac:dyDescent="0.25">
      <c r="A1537" s="562" t="s">
        <v>3672</v>
      </c>
      <c r="B1537" s="562" t="s">
        <v>3668</v>
      </c>
      <c r="C1537" s="562">
        <v>5</v>
      </c>
      <c r="D1537" s="562" t="s">
        <v>30</v>
      </c>
      <c r="E1537" s="562" t="s">
        <v>958</v>
      </c>
      <c r="F1537" s="562" t="s">
        <v>959</v>
      </c>
      <c r="G1537" s="562" t="s">
        <v>1207</v>
      </c>
      <c r="H1537" s="562" t="s">
        <v>974</v>
      </c>
      <c r="I1537" s="562" t="s">
        <v>1208</v>
      </c>
      <c r="J1537" s="562" t="s">
        <v>4998</v>
      </c>
      <c r="K1537" s="562" t="s">
        <v>1209</v>
      </c>
      <c r="L1537" s="562" t="s">
        <v>964</v>
      </c>
      <c r="M1537" s="562" t="s">
        <v>970</v>
      </c>
      <c r="N1537" s="562">
        <v>1</v>
      </c>
      <c r="O1537" s="562">
        <v>1</v>
      </c>
      <c r="P1537" s="562">
        <v>1</v>
      </c>
      <c r="Q1537" s="562">
        <v>1</v>
      </c>
      <c r="R1537" s="562">
        <v>1</v>
      </c>
      <c r="S1537" s="562">
        <v>1</v>
      </c>
      <c r="T1537" s="562">
        <v>0</v>
      </c>
      <c r="U1537" s="562">
        <v>0</v>
      </c>
      <c r="V1537" s="562">
        <v>0</v>
      </c>
      <c r="W1537" s="563">
        <v>117262.5</v>
      </c>
      <c r="X1537" s="563">
        <v>0</v>
      </c>
      <c r="Y1537" s="563">
        <v>0</v>
      </c>
      <c r="Z1537" s="563">
        <v>718.23</v>
      </c>
      <c r="AA1537" s="563">
        <v>0</v>
      </c>
      <c r="AB1537" s="563">
        <v>0</v>
      </c>
      <c r="AC1537" s="563">
        <v>0</v>
      </c>
      <c r="AD1537" s="563"/>
      <c r="AE1537" s="563">
        <v>117262.5</v>
      </c>
      <c r="AF1537" s="564">
        <v>45785</v>
      </c>
      <c r="AG1537" s="564">
        <v>46515</v>
      </c>
      <c r="AH1537" s="563">
        <v>117262.5</v>
      </c>
      <c r="AI1537" s="565">
        <f t="shared" si="47"/>
        <v>1.189041095890411</v>
      </c>
      <c r="AJ1537" s="565">
        <v>2</v>
      </c>
      <c r="AK1537" s="566">
        <v>7.3499999999999996E-2</v>
      </c>
      <c r="AL1537" s="567">
        <f t="shared" si="48"/>
        <v>1.189041095890411</v>
      </c>
      <c r="AM1537" s="567">
        <v>2</v>
      </c>
      <c r="AN1537" s="568">
        <v>7.3499999999999996E-2</v>
      </c>
      <c r="AO1537" s="562" t="s">
        <v>977</v>
      </c>
      <c r="AP1537" s="562" t="s">
        <v>978</v>
      </c>
    </row>
    <row r="1538" spans="1:42" s="562" customFormat="1" ht="12" x14ac:dyDescent="0.25">
      <c r="A1538" s="562" t="s">
        <v>3673</v>
      </c>
      <c r="B1538" s="562" t="s">
        <v>3668</v>
      </c>
      <c r="C1538" s="562">
        <v>6</v>
      </c>
      <c r="D1538" s="562" t="s">
        <v>30</v>
      </c>
      <c r="E1538" s="562" t="s">
        <v>958</v>
      </c>
      <c r="F1538" s="562" t="s">
        <v>959</v>
      </c>
      <c r="G1538" s="562" t="s">
        <v>1207</v>
      </c>
      <c r="H1538" s="562" t="s">
        <v>974</v>
      </c>
      <c r="I1538" s="562" t="s">
        <v>1208</v>
      </c>
      <c r="J1538" s="562" t="s">
        <v>4998</v>
      </c>
      <c r="K1538" s="562" t="s">
        <v>1209</v>
      </c>
      <c r="L1538" s="562" t="s">
        <v>964</v>
      </c>
      <c r="M1538" s="562" t="s">
        <v>970</v>
      </c>
      <c r="N1538" s="562">
        <v>1</v>
      </c>
      <c r="O1538" s="562">
        <v>1</v>
      </c>
      <c r="P1538" s="562">
        <v>1</v>
      </c>
      <c r="Q1538" s="562">
        <v>1</v>
      </c>
      <c r="R1538" s="562">
        <v>1</v>
      </c>
      <c r="S1538" s="562">
        <v>1</v>
      </c>
      <c r="T1538" s="562">
        <v>0</v>
      </c>
      <c r="U1538" s="562">
        <v>0</v>
      </c>
      <c r="V1538" s="562">
        <v>0</v>
      </c>
      <c r="W1538" s="563">
        <v>306652.5</v>
      </c>
      <c r="X1538" s="563">
        <v>0</v>
      </c>
      <c r="Y1538" s="563">
        <v>0</v>
      </c>
      <c r="Z1538" s="563">
        <v>1926.8</v>
      </c>
      <c r="AA1538" s="563">
        <v>0</v>
      </c>
      <c r="AB1538" s="563">
        <v>0</v>
      </c>
      <c r="AC1538" s="563">
        <v>0</v>
      </c>
      <c r="AD1538" s="563"/>
      <c r="AE1538" s="563">
        <v>306652.5</v>
      </c>
      <c r="AF1538" s="564">
        <v>45785</v>
      </c>
      <c r="AG1538" s="564">
        <v>46515</v>
      </c>
      <c r="AH1538" s="563">
        <v>306652.5</v>
      </c>
      <c r="AI1538" s="565">
        <f t="shared" si="47"/>
        <v>1.189041095890411</v>
      </c>
      <c r="AJ1538" s="565">
        <v>2</v>
      </c>
      <c r="AK1538" s="566">
        <v>7.5399999999999995E-2</v>
      </c>
      <c r="AL1538" s="567">
        <f t="shared" si="48"/>
        <v>1.189041095890411</v>
      </c>
      <c r="AM1538" s="567">
        <v>2</v>
      </c>
      <c r="AN1538" s="568">
        <v>7.5399999999999995E-2</v>
      </c>
      <c r="AO1538" s="562" t="s">
        <v>977</v>
      </c>
      <c r="AP1538" s="562" t="s">
        <v>978</v>
      </c>
    </row>
    <row r="1539" spans="1:42" s="562" customFormat="1" ht="12" x14ac:dyDescent="0.25">
      <c r="A1539" s="562" t="s">
        <v>3674</v>
      </c>
      <c r="B1539" s="562" t="s">
        <v>3668</v>
      </c>
      <c r="C1539" s="562">
        <v>7</v>
      </c>
      <c r="D1539" s="562" t="s">
        <v>30</v>
      </c>
      <c r="E1539" s="562" t="s">
        <v>958</v>
      </c>
      <c r="F1539" s="562" t="s">
        <v>959</v>
      </c>
      <c r="G1539" s="562" t="s">
        <v>1207</v>
      </c>
      <c r="H1539" s="562" t="s">
        <v>974</v>
      </c>
      <c r="I1539" s="562" t="s">
        <v>1208</v>
      </c>
      <c r="J1539" s="562" t="s">
        <v>4998</v>
      </c>
      <c r="K1539" s="562" t="s">
        <v>1209</v>
      </c>
      <c r="L1539" s="562" t="s">
        <v>964</v>
      </c>
      <c r="M1539" s="562" t="s">
        <v>970</v>
      </c>
      <c r="N1539" s="562">
        <v>1</v>
      </c>
      <c r="O1539" s="562">
        <v>1</v>
      </c>
      <c r="P1539" s="562">
        <v>1</v>
      </c>
      <c r="Q1539" s="562">
        <v>1</v>
      </c>
      <c r="R1539" s="562">
        <v>1</v>
      </c>
      <c r="S1539" s="562">
        <v>1</v>
      </c>
      <c r="T1539" s="562">
        <v>0</v>
      </c>
      <c r="U1539" s="562">
        <v>0</v>
      </c>
      <c r="V1539" s="562">
        <v>0</v>
      </c>
      <c r="W1539" s="563">
        <v>507547.5</v>
      </c>
      <c r="X1539" s="563">
        <v>0</v>
      </c>
      <c r="Y1539" s="563">
        <v>0</v>
      </c>
      <c r="Z1539" s="563">
        <v>3265.22</v>
      </c>
      <c r="AA1539" s="563">
        <v>0</v>
      </c>
      <c r="AB1539" s="563">
        <v>0</v>
      </c>
      <c r="AC1539" s="563">
        <v>0</v>
      </c>
      <c r="AD1539" s="563"/>
      <c r="AE1539" s="563">
        <v>507547.5</v>
      </c>
      <c r="AF1539" s="564">
        <v>45785</v>
      </c>
      <c r="AG1539" s="564">
        <v>46515</v>
      </c>
      <c r="AH1539" s="563">
        <v>507547.5</v>
      </c>
      <c r="AI1539" s="565">
        <f t="shared" ref="AI1539:AI1602" si="49">+(AG1539-$AQ$1)/365</f>
        <v>1.189041095890411</v>
      </c>
      <c r="AJ1539" s="565">
        <v>2</v>
      </c>
      <c r="AK1539" s="566">
        <v>7.7200000000000005E-2</v>
      </c>
      <c r="AL1539" s="567">
        <f t="shared" si="48"/>
        <v>1.189041095890411</v>
      </c>
      <c r="AM1539" s="567">
        <v>2</v>
      </c>
      <c r="AN1539" s="568">
        <v>7.7200000000000005E-2</v>
      </c>
      <c r="AO1539" s="562" t="s">
        <v>977</v>
      </c>
      <c r="AP1539" s="562" t="s">
        <v>978</v>
      </c>
    </row>
    <row r="1540" spans="1:42" s="562" customFormat="1" ht="12" x14ac:dyDescent="0.25">
      <c r="A1540" s="562" t="s">
        <v>3675</v>
      </c>
      <c r="B1540" s="562" t="s">
        <v>3668</v>
      </c>
      <c r="C1540" s="562">
        <v>8</v>
      </c>
      <c r="D1540" s="562" t="s">
        <v>30</v>
      </c>
      <c r="E1540" s="562" t="s">
        <v>958</v>
      </c>
      <c r="F1540" s="562" t="s">
        <v>959</v>
      </c>
      <c r="G1540" s="562" t="s">
        <v>1207</v>
      </c>
      <c r="H1540" s="562" t="s">
        <v>974</v>
      </c>
      <c r="I1540" s="562" t="s">
        <v>1208</v>
      </c>
      <c r="J1540" s="562" t="s">
        <v>4998</v>
      </c>
      <c r="K1540" s="562" t="s">
        <v>1209</v>
      </c>
      <c r="L1540" s="562" t="s">
        <v>964</v>
      </c>
      <c r="M1540" s="562" t="s">
        <v>970</v>
      </c>
      <c r="N1540" s="562">
        <v>1</v>
      </c>
      <c r="O1540" s="562">
        <v>1</v>
      </c>
      <c r="P1540" s="562">
        <v>1</v>
      </c>
      <c r="Q1540" s="562">
        <v>1</v>
      </c>
      <c r="R1540" s="562">
        <v>1</v>
      </c>
      <c r="S1540" s="562">
        <v>1</v>
      </c>
      <c r="T1540" s="562">
        <v>0</v>
      </c>
      <c r="U1540" s="562">
        <v>0</v>
      </c>
      <c r="V1540" s="562">
        <v>0</v>
      </c>
      <c r="W1540" s="563">
        <v>1129702.5</v>
      </c>
      <c r="X1540" s="563">
        <v>0</v>
      </c>
      <c r="Y1540" s="563">
        <v>0</v>
      </c>
      <c r="Z1540" s="563">
        <v>7465.45</v>
      </c>
      <c r="AA1540" s="563">
        <v>0</v>
      </c>
      <c r="AB1540" s="563">
        <v>0</v>
      </c>
      <c r="AC1540" s="563">
        <v>0</v>
      </c>
      <c r="AD1540" s="563"/>
      <c r="AE1540" s="563">
        <v>1129702.5</v>
      </c>
      <c r="AF1540" s="564">
        <v>45785</v>
      </c>
      <c r="AG1540" s="564">
        <v>46515</v>
      </c>
      <c r="AH1540" s="563">
        <v>1129702.5</v>
      </c>
      <c r="AI1540" s="565">
        <f t="shared" si="49"/>
        <v>1.189041095890411</v>
      </c>
      <c r="AJ1540" s="565">
        <v>2</v>
      </c>
      <c r="AK1540" s="566">
        <v>7.9299999999999995E-2</v>
      </c>
      <c r="AL1540" s="567">
        <f t="shared" si="48"/>
        <v>1.189041095890411</v>
      </c>
      <c r="AM1540" s="567">
        <v>2</v>
      </c>
      <c r="AN1540" s="568">
        <v>7.9299999999999995E-2</v>
      </c>
      <c r="AO1540" s="562" t="s">
        <v>977</v>
      </c>
      <c r="AP1540" s="562" t="s">
        <v>978</v>
      </c>
    </row>
    <row r="1541" spans="1:42" s="562" customFormat="1" ht="12" x14ac:dyDescent="0.25">
      <c r="A1541" s="562" t="s">
        <v>3676</v>
      </c>
      <c r="B1541" s="562" t="s">
        <v>3677</v>
      </c>
      <c r="C1541" s="562">
        <v>1</v>
      </c>
      <c r="D1541" s="562" t="s">
        <v>30</v>
      </c>
      <c r="E1541" s="562" t="s">
        <v>958</v>
      </c>
      <c r="F1541" s="562" t="s">
        <v>959</v>
      </c>
      <c r="G1541" s="562" t="s">
        <v>973</v>
      </c>
      <c r="H1541" s="562" t="s">
        <v>974</v>
      </c>
      <c r="I1541" s="562" t="s">
        <v>975</v>
      </c>
      <c r="J1541" s="562" t="s">
        <v>4998</v>
      </c>
      <c r="K1541" s="562" t="s">
        <v>976</v>
      </c>
      <c r="L1541" s="562" t="s">
        <v>964</v>
      </c>
      <c r="M1541" s="562" t="s">
        <v>970</v>
      </c>
      <c r="N1541" s="562">
        <v>1</v>
      </c>
      <c r="O1541" s="562">
        <v>1</v>
      </c>
      <c r="P1541" s="562">
        <v>1</v>
      </c>
      <c r="Q1541" s="562">
        <v>1</v>
      </c>
      <c r="R1541" s="562">
        <v>1</v>
      </c>
      <c r="S1541" s="562">
        <v>1</v>
      </c>
      <c r="T1541" s="562">
        <v>0</v>
      </c>
      <c r="U1541" s="562">
        <v>0</v>
      </c>
      <c r="V1541" s="562">
        <v>0</v>
      </c>
      <c r="W1541" s="563">
        <v>1286508.3600000001</v>
      </c>
      <c r="X1541" s="563">
        <v>0</v>
      </c>
      <c r="Y1541" s="563">
        <v>0</v>
      </c>
      <c r="Z1541" s="563">
        <v>0</v>
      </c>
      <c r="AA1541" s="563">
        <v>0</v>
      </c>
      <c r="AB1541" s="563">
        <v>0</v>
      </c>
      <c r="AC1541" s="563">
        <v>0</v>
      </c>
      <c r="AD1541" s="563"/>
      <c r="AE1541" s="563">
        <v>1286508.3600000001</v>
      </c>
      <c r="AF1541" s="564">
        <v>45751</v>
      </c>
      <c r="AG1541" s="564">
        <v>46847</v>
      </c>
      <c r="AH1541" s="563">
        <v>1286508.3600000001</v>
      </c>
      <c r="AI1541" s="565">
        <f t="shared" si="49"/>
        <v>2.0986301369863014</v>
      </c>
      <c r="AJ1541" s="565">
        <v>3.0027397260274</v>
      </c>
      <c r="AK1541" s="566">
        <v>8.7499999999999994E-2</v>
      </c>
      <c r="AL1541" s="567">
        <f t="shared" si="48"/>
        <v>2.0986301369863014</v>
      </c>
      <c r="AM1541" s="567">
        <v>3.0027397260274</v>
      </c>
      <c r="AN1541" s="568">
        <v>8.7499999999999994E-2</v>
      </c>
      <c r="AO1541" s="562" t="s">
        <v>977</v>
      </c>
      <c r="AP1541" s="562" t="s">
        <v>978</v>
      </c>
    </row>
    <row r="1542" spans="1:42" s="562" customFormat="1" ht="12" x14ac:dyDescent="0.25">
      <c r="A1542" s="562" t="s">
        <v>3678</v>
      </c>
      <c r="B1542" s="562" t="s">
        <v>3679</v>
      </c>
      <c r="C1542" s="562">
        <v>1</v>
      </c>
      <c r="D1542" s="562" t="s">
        <v>30</v>
      </c>
      <c r="E1542" s="562" t="s">
        <v>958</v>
      </c>
      <c r="F1542" s="562" t="s">
        <v>959</v>
      </c>
      <c r="G1542" s="562" t="s">
        <v>973</v>
      </c>
      <c r="H1542" s="562" t="s">
        <v>974</v>
      </c>
      <c r="I1542" s="562" t="s">
        <v>975</v>
      </c>
      <c r="J1542" s="562" t="s">
        <v>4998</v>
      </c>
      <c r="K1542" s="562" t="s">
        <v>976</v>
      </c>
      <c r="L1542" s="562" t="s">
        <v>964</v>
      </c>
      <c r="M1542" s="562" t="s">
        <v>970</v>
      </c>
      <c r="N1542" s="562">
        <v>1</v>
      </c>
      <c r="O1542" s="562">
        <v>1</v>
      </c>
      <c r="P1542" s="562">
        <v>1</v>
      </c>
      <c r="Q1542" s="562">
        <v>1</v>
      </c>
      <c r="R1542" s="562">
        <v>1</v>
      </c>
      <c r="S1542" s="562">
        <v>1</v>
      </c>
      <c r="T1542" s="562">
        <v>0</v>
      </c>
      <c r="U1542" s="562">
        <v>0</v>
      </c>
      <c r="V1542" s="562">
        <v>0</v>
      </c>
      <c r="W1542" s="563">
        <v>1742841.6</v>
      </c>
      <c r="X1542" s="563">
        <v>0</v>
      </c>
      <c r="Y1542" s="563">
        <v>0</v>
      </c>
      <c r="Z1542" s="563">
        <v>0</v>
      </c>
      <c r="AA1542" s="563">
        <v>0</v>
      </c>
      <c r="AB1542" s="563">
        <v>0</v>
      </c>
      <c r="AC1542" s="563">
        <v>0</v>
      </c>
      <c r="AD1542" s="563"/>
      <c r="AE1542" s="563">
        <v>1742841.6</v>
      </c>
      <c r="AF1542" s="564">
        <v>45751</v>
      </c>
      <c r="AG1542" s="564">
        <v>46847</v>
      </c>
      <c r="AH1542" s="563">
        <v>1742841.6</v>
      </c>
      <c r="AI1542" s="565">
        <f t="shared" si="49"/>
        <v>2.0986301369863014</v>
      </c>
      <c r="AJ1542" s="565">
        <v>3.0027397260274</v>
      </c>
      <c r="AK1542" s="566">
        <v>8.7499999999999994E-2</v>
      </c>
      <c r="AL1542" s="567">
        <f t="shared" ref="AL1542:AL1605" si="50">+AI1542</f>
        <v>2.0986301369863014</v>
      </c>
      <c r="AM1542" s="567">
        <v>3.0027397260274</v>
      </c>
      <c r="AN1542" s="568">
        <v>8.7499999999999994E-2</v>
      </c>
      <c r="AO1542" s="562" t="s">
        <v>977</v>
      </c>
      <c r="AP1542" s="562" t="s">
        <v>978</v>
      </c>
    </row>
    <row r="1543" spans="1:42" s="562" customFormat="1" ht="12" x14ac:dyDescent="0.25">
      <c r="A1543" s="562" t="s">
        <v>3680</v>
      </c>
      <c r="B1543" s="562" t="s">
        <v>3681</v>
      </c>
      <c r="C1543" s="562">
        <v>1</v>
      </c>
      <c r="D1543" s="562" t="s">
        <v>30</v>
      </c>
      <c r="E1543" s="562" t="s">
        <v>958</v>
      </c>
      <c r="F1543" s="562" t="s">
        <v>959</v>
      </c>
      <c r="G1543" s="562" t="s">
        <v>973</v>
      </c>
      <c r="H1543" s="562" t="s">
        <v>974</v>
      </c>
      <c r="I1543" s="562" t="s">
        <v>975</v>
      </c>
      <c r="J1543" s="562" t="s">
        <v>4998</v>
      </c>
      <c r="K1543" s="562" t="s">
        <v>976</v>
      </c>
      <c r="L1543" s="562" t="s">
        <v>964</v>
      </c>
      <c r="M1543" s="562" t="s">
        <v>970</v>
      </c>
      <c r="N1543" s="562">
        <v>1</v>
      </c>
      <c r="O1543" s="562">
        <v>1</v>
      </c>
      <c r="P1543" s="562">
        <v>1</v>
      </c>
      <c r="Q1543" s="562">
        <v>1</v>
      </c>
      <c r="R1543" s="562">
        <v>1</v>
      </c>
      <c r="S1543" s="562">
        <v>1</v>
      </c>
      <c r="T1543" s="562">
        <v>0</v>
      </c>
      <c r="U1543" s="562">
        <v>0</v>
      </c>
      <c r="V1543" s="562">
        <v>0</v>
      </c>
      <c r="W1543" s="563">
        <v>1200148.94</v>
      </c>
      <c r="X1543" s="563">
        <v>0</v>
      </c>
      <c r="Y1543" s="563">
        <v>0</v>
      </c>
      <c r="Z1543" s="563">
        <v>0</v>
      </c>
      <c r="AA1543" s="563">
        <v>0</v>
      </c>
      <c r="AB1543" s="563">
        <v>0</v>
      </c>
      <c r="AC1543" s="563">
        <v>0</v>
      </c>
      <c r="AD1543" s="563"/>
      <c r="AE1543" s="563">
        <v>1200148.94</v>
      </c>
      <c r="AF1543" s="564">
        <v>45751</v>
      </c>
      <c r="AG1543" s="564">
        <v>46847</v>
      </c>
      <c r="AH1543" s="563">
        <v>1200148.94</v>
      </c>
      <c r="AI1543" s="565">
        <f t="shared" si="49"/>
        <v>2.0986301369863014</v>
      </c>
      <c r="AJ1543" s="565">
        <v>3.0027397260274</v>
      </c>
      <c r="AK1543" s="566">
        <v>8.7499999999999994E-2</v>
      </c>
      <c r="AL1543" s="567">
        <f t="shared" si="50"/>
        <v>2.0986301369863014</v>
      </c>
      <c r="AM1543" s="567">
        <v>3.0027397260274</v>
      </c>
      <c r="AN1543" s="568">
        <v>8.7499999999999994E-2</v>
      </c>
      <c r="AO1543" s="562" t="s">
        <v>977</v>
      </c>
      <c r="AP1543" s="562" t="s">
        <v>978</v>
      </c>
    </row>
    <row r="1544" spans="1:42" s="562" customFormat="1" ht="12" x14ac:dyDescent="0.25">
      <c r="A1544" s="562" t="s">
        <v>3682</v>
      </c>
      <c r="B1544" s="562" t="s">
        <v>3683</v>
      </c>
      <c r="C1544" s="562">
        <v>1</v>
      </c>
      <c r="D1544" s="562" t="s">
        <v>30</v>
      </c>
      <c r="E1544" s="562" t="s">
        <v>958</v>
      </c>
      <c r="F1544" s="562" t="s">
        <v>959</v>
      </c>
      <c r="G1544" s="562" t="s">
        <v>973</v>
      </c>
      <c r="H1544" s="562" t="s">
        <v>974</v>
      </c>
      <c r="I1544" s="562" t="s">
        <v>975</v>
      </c>
      <c r="J1544" s="562" t="s">
        <v>4998</v>
      </c>
      <c r="K1544" s="562" t="s">
        <v>976</v>
      </c>
      <c r="L1544" s="562" t="s">
        <v>964</v>
      </c>
      <c r="M1544" s="562" t="s">
        <v>970</v>
      </c>
      <c r="N1544" s="562">
        <v>1</v>
      </c>
      <c r="O1544" s="562">
        <v>1</v>
      </c>
      <c r="P1544" s="562">
        <v>1</v>
      </c>
      <c r="Q1544" s="562">
        <v>1</v>
      </c>
      <c r="R1544" s="562">
        <v>1</v>
      </c>
      <c r="S1544" s="562">
        <v>1</v>
      </c>
      <c r="T1544" s="562">
        <v>0</v>
      </c>
      <c r="U1544" s="562">
        <v>0</v>
      </c>
      <c r="V1544" s="562">
        <v>0</v>
      </c>
      <c r="W1544" s="563">
        <v>1055924.52</v>
      </c>
      <c r="X1544" s="563">
        <v>0</v>
      </c>
      <c r="Y1544" s="563">
        <v>0</v>
      </c>
      <c r="Z1544" s="563">
        <v>0</v>
      </c>
      <c r="AA1544" s="563">
        <v>0</v>
      </c>
      <c r="AB1544" s="563">
        <v>0</v>
      </c>
      <c r="AC1544" s="563">
        <v>0</v>
      </c>
      <c r="AD1544" s="563"/>
      <c r="AE1544" s="563">
        <v>1055924.52</v>
      </c>
      <c r="AF1544" s="564">
        <v>45751</v>
      </c>
      <c r="AG1544" s="564">
        <v>46847</v>
      </c>
      <c r="AH1544" s="563">
        <v>1055924.52</v>
      </c>
      <c r="AI1544" s="565">
        <f t="shared" si="49"/>
        <v>2.0986301369863014</v>
      </c>
      <c r="AJ1544" s="565">
        <v>3.0027397260274</v>
      </c>
      <c r="AK1544" s="566">
        <v>8.7499999999999994E-2</v>
      </c>
      <c r="AL1544" s="567">
        <f t="shared" si="50"/>
        <v>2.0986301369863014</v>
      </c>
      <c r="AM1544" s="567">
        <v>3.0027397260274</v>
      </c>
      <c r="AN1544" s="568">
        <v>8.7499999999999994E-2</v>
      </c>
      <c r="AO1544" s="562" t="s">
        <v>977</v>
      </c>
      <c r="AP1544" s="562" t="s">
        <v>978</v>
      </c>
    </row>
    <row r="1545" spans="1:42" s="562" customFormat="1" ht="12" x14ac:dyDescent="0.25">
      <c r="A1545" s="562" t="s">
        <v>3684</v>
      </c>
      <c r="B1545" s="562" t="s">
        <v>3685</v>
      </c>
      <c r="C1545" s="562">
        <v>1</v>
      </c>
      <c r="D1545" s="562" t="s">
        <v>30</v>
      </c>
      <c r="E1545" s="562" t="s">
        <v>958</v>
      </c>
      <c r="F1545" s="562" t="s">
        <v>959</v>
      </c>
      <c r="G1545" s="562" t="s">
        <v>973</v>
      </c>
      <c r="H1545" s="562" t="s">
        <v>974</v>
      </c>
      <c r="I1545" s="562" t="s">
        <v>975</v>
      </c>
      <c r="J1545" s="562" t="s">
        <v>4998</v>
      </c>
      <c r="K1545" s="562" t="s">
        <v>976</v>
      </c>
      <c r="L1545" s="562" t="s">
        <v>964</v>
      </c>
      <c r="M1545" s="562" t="s">
        <v>970</v>
      </c>
      <c r="N1545" s="562">
        <v>1</v>
      </c>
      <c r="O1545" s="562">
        <v>1</v>
      </c>
      <c r="P1545" s="562">
        <v>1</v>
      </c>
      <c r="Q1545" s="562">
        <v>1</v>
      </c>
      <c r="R1545" s="562">
        <v>1</v>
      </c>
      <c r="S1545" s="562">
        <v>1</v>
      </c>
      <c r="T1545" s="562">
        <v>0</v>
      </c>
      <c r="U1545" s="562">
        <v>0</v>
      </c>
      <c r="V1545" s="562">
        <v>0</v>
      </c>
      <c r="W1545" s="563">
        <v>2370238.84</v>
      </c>
      <c r="X1545" s="563">
        <v>0</v>
      </c>
      <c r="Y1545" s="563">
        <v>0</v>
      </c>
      <c r="Z1545" s="563">
        <v>0</v>
      </c>
      <c r="AA1545" s="563">
        <v>0</v>
      </c>
      <c r="AB1545" s="563">
        <v>0</v>
      </c>
      <c r="AC1545" s="563">
        <v>0</v>
      </c>
      <c r="AD1545" s="563"/>
      <c r="AE1545" s="563">
        <v>2370238.84</v>
      </c>
      <c r="AF1545" s="564">
        <v>45751</v>
      </c>
      <c r="AG1545" s="564">
        <v>46847</v>
      </c>
      <c r="AH1545" s="563">
        <v>2370238.84</v>
      </c>
      <c r="AI1545" s="565">
        <f t="shared" si="49"/>
        <v>2.0986301369863014</v>
      </c>
      <c r="AJ1545" s="565">
        <v>3.0027397260274</v>
      </c>
      <c r="AK1545" s="566">
        <v>8.7499999999999994E-2</v>
      </c>
      <c r="AL1545" s="567">
        <f t="shared" si="50"/>
        <v>2.0986301369863014</v>
      </c>
      <c r="AM1545" s="567">
        <v>3.0027397260274</v>
      </c>
      <c r="AN1545" s="568">
        <v>8.7499999999999994E-2</v>
      </c>
      <c r="AO1545" s="562" t="s">
        <v>977</v>
      </c>
      <c r="AP1545" s="562" t="s">
        <v>978</v>
      </c>
    </row>
    <row r="1546" spans="1:42" s="562" customFormat="1" ht="12" x14ac:dyDescent="0.25">
      <c r="A1546" s="562" t="s">
        <v>3686</v>
      </c>
      <c r="B1546" s="562" t="s">
        <v>3687</v>
      </c>
      <c r="C1546" s="562">
        <v>1</v>
      </c>
      <c r="D1546" s="562" t="s">
        <v>30</v>
      </c>
      <c r="E1546" s="562" t="s">
        <v>958</v>
      </c>
      <c r="F1546" s="562" t="s">
        <v>959</v>
      </c>
      <c r="G1546" s="562" t="s">
        <v>973</v>
      </c>
      <c r="H1546" s="562" t="s">
        <v>974</v>
      </c>
      <c r="I1546" s="562" t="s">
        <v>975</v>
      </c>
      <c r="J1546" s="562" t="s">
        <v>4998</v>
      </c>
      <c r="K1546" s="562" t="s">
        <v>976</v>
      </c>
      <c r="L1546" s="562" t="s">
        <v>964</v>
      </c>
      <c r="M1546" s="562" t="s">
        <v>970</v>
      </c>
      <c r="N1546" s="562">
        <v>1</v>
      </c>
      <c r="O1546" s="562">
        <v>1</v>
      </c>
      <c r="P1546" s="562">
        <v>1</v>
      </c>
      <c r="Q1546" s="562">
        <v>1</v>
      </c>
      <c r="R1546" s="562">
        <v>1</v>
      </c>
      <c r="S1546" s="562">
        <v>1</v>
      </c>
      <c r="T1546" s="562">
        <v>0</v>
      </c>
      <c r="U1546" s="562">
        <v>0</v>
      </c>
      <c r="V1546" s="562">
        <v>0</v>
      </c>
      <c r="W1546" s="563">
        <v>1714201.86</v>
      </c>
      <c r="X1546" s="563">
        <v>0</v>
      </c>
      <c r="Y1546" s="563">
        <v>0</v>
      </c>
      <c r="Z1546" s="563">
        <v>0</v>
      </c>
      <c r="AA1546" s="563">
        <v>0</v>
      </c>
      <c r="AB1546" s="563">
        <v>0</v>
      </c>
      <c r="AC1546" s="563">
        <v>0</v>
      </c>
      <c r="AD1546" s="563"/>
      <c r="AE1546" s="563">
        <v>1714201.86</v>
      </c>
      <c r="AF1546" s="564">
        <v>45751</v>
      </c>
      <c r="AG1546" s="564">
        <v>46847</v>
      </c>
      <c r="AH1546" s="563">
        <v>1714201.86</v>
      </c>
      <c r="AI1546" s="565">
        <f t="shared" si="49"/>
        <v>2.0986301369863014</v>
      </c>
      <c r="AJ1546" s="565">
        <v>3.0027397260274</v>
      </c>
      <c r="AK1546" s="566">
        <v>8.7499999999999994E-2</v>
      </c>
      <c r="AL1546" s="567">
        <f t="shared" si="50"/>
        <v>2.0986301369863014</v>
      </c>
      <c r="AM1546" s="567">
        <v>3.0027397260274</v>
      </c>
      <c r="AN1546" s="568">
        <v>8.7499999999999994E-2</v>
      </c>
      <c r="AO1546" s="562" t="s">
        <v>977</v>
      </c>
      <c r="AP1546" s="562" t="s">
        <v>978</v>
      </c>
    </row>
    <row r="1547" spans="1:42" s="562" customFormat="1" ht="12" x14ac:dyDescent="0.25">
      <c r="A1547" s="562" t="s">
        <v>3688</v>
      </c>
      <c r="B1547" s="562" t="s">
        <v>3689</v>
      </c>
      <c r="C1547" s="562">
        <v>1</v>
      </c>
      <c r="D1547" s="562" t="s">
        <v>30</v>
      </c>
      <c r="E1547" s="562" t="s">
        <v>958</v>
      </c>
      <c r="F1547" s="562" t="s">
        <v>959</v>
      </c>
      <c r="G1547" s="562" t="s">
        <v>1727</v>
      </c>
      <c r="H1547" s="562" t="s">
        <v>1660</v>
      </c>
      <c r="I1547" s="562" t="s">
        <v>1661</v>
      </c>
      <c r="J1547" s="562" t="s">
        <v>1662</v>
      </c>
      <c r="K1547" s="562" t="s">
        <v>3336</v>
      </c>
      <c r="L1547" s="562" t="s">
        <v>964</v>
      </c>
      <c r="M1547" s="562" t="s">
        <v>970</v>
      </c>
      <c r="N1547" s="562">
        <v>1</v>
      </c>
      <c r="O1547" s="562">
        <v>1</v>
      </c>
      <c r="P1547" s="562">
        <v>1</v>
      </c>
      <c r="Q1547" s="562">
        <v>0</v>
      </c>
      <c r="R1547" s="562">
        <v>0</v>
      </c>
      <c r="S1547" s="562">
        <v>1</v>
      </c>
      <c r="T1547" s="562">
        <v>1</v>
      </c>
      <c r="U1547" s="562">
        <v>1</v>
      </c>
      <c r="V1547" s="562">
        <v>0</v>
      </c>
      <c r="W1547" s="563">
        <v>29835056.399999999</v>
      </c>
      <c r="X1547" s="563">
        <v>0</v>
      </c>
      <c r="Y1547" s="563">
        <v>0</v>
      </c>
      <c r="Z1547" s="563">
        <v>0</v>
      </c>
      <c r="AA1547" s="563">
        <v>0</v>
      </c>
      <c r="AB1547" s="563">
        <v>0</v>
      </c>
      <c r="AC1547" s="563">
        <v>0</v>
      </c>
      <c r="AD1547" s="563"/>
      <c r="AE1547" s="563">
        <v>29835056.399999999</v>
      </c>
      <c r="AF1547" s="564">
        <v>45751</v>
      </c>
      <c r="AG1547" s="564">
        <v>46116</v>
      </c>
      <c r="AH1547" s="563">
        <v>29835056.399999999</v>
      </c>
      <c r="AI1547" s="565">
        <f t="shared" si="49"/>
        <v>9.5890410958904104E-2</v>
      </c>
      <c r="AJ1547" s="565">
        <v>1</v>
      </c>
      <c r="AK1547" s="566">
        <v>4.9000000000000002E-2</v>
      </c>
      <c r="AL1547" s="567">
        <f t="shared" si="50"/>
        <v>9.5890410958904104E-2</v>
      </c>
      <c r="AM1547" s="567">
        <v>1</v>
      </c>
      <c r="AN1547" s="568">
        <v>4.9000000000000002E-2</v>
      </c>
      <c r="AO1547" s="562" t="s">
        <v>977</v>
      </c>
      <c r="AP1547" s="562" t="s">
        <v>978</v>
      </c>
    </row>
    <row r="1548" spans="1:42" s="562" customFormat="1" ht="12" x14ac:dyDescent="0.25">
      <c r="A1548" s="562" t="s">
        <v>3690</v>
      </c>
      <c r="B1548" s="562" t="s">
        <v>3691</v>
      </c>
      <c r="C1548" s="562">
        <v>1</v>
      </c>
      <c r="D1548" s="562" t="s">
        <v>30</v>
      </c>
      <c r="E1548" s="562" t="s">
        <v>958</v>
      </c>
      <c r="F1548" s="562" t="s">
        <v>959</v>
      </c>
      <c r="G1548" s="562" t="s">
        <v>1727</v>
      </c>
      <c r="H1548" s="562" t="s">
        <v>1660</v>
      </c>
      <c r="I1548" s="562" t="s">
        <v>1661</v>
      </c>
      <c r="J1548" s="562" t="s">
        <v>1662</v>
      </c>
      <c r="K1548" s="562" t="s">
        <v>3336</v>
      </c>
      <c r="L1548" s="562" t="s">
        <v>964</v>
      </c>
      <c r="M1548" s="562" t="s">
        <v>970</v>
      </c>
      <c r="N1548" s="562">
        <v>1</v>
      </c>
      <c r="O1548" s="562">
        <v>1</v>
      </c>
      <c r="P1548" s="562">
        <v>1</v>
      </c>
      <c r="Q1548" s="562">
        <v>0</v>
      </c>
      <c r="R1548" s="562">
        <v>0</v>
      </c>
      <c r="S1548" s="562">
        <v>1</v>
      </c>
      <c r="T1548" s="562">
        <v>1</v>
      </c>
      <c r="U1548" s="562">
        <v>1</v>
      </c>
      <c r="V1548" s="562">
        <v>0</v>
      </c>
      <c r="W1548" s="563">
        <v>22329446.68</v>
      </c>
      <c r="X1548" s="563">
        <v>0</v>
      </c>
      <c r="Y1548" s="563">
        <v>0</v>
      </c>
      <c r="Z1548" s="563">
        <v>0</v>
      </c>
      <c r="AA1548" s="563">
        <v>0</v>
      </c>
      <c r="AB1548" s="563">
        <v>0</v>
      </c>
      <c r="AC1548" s="563">
        <v>0</v>
      </c>
      <c r="AD1548" s="563"/>
      <c r="AE1548" s="563">
        <v>22329446.68</v>
      </c>
      <c r="AF1548" s="564">
        <v>45751</v>
      </c>
      <c r="AG1548" s="564">
        <v>46847</v>
      </c>
      <c r="AH1548" s="563">
        <v>22329446.68</v>
      </c>
      <c r="AI1548" s="565">
        <f t="shared" si="49"/>
        <v>2.0986301369863014</v>
      </c>
      <c r="AJ1548" s="565">
        <v>3.0027397260274</v>
      </c>
      <c r="AK1548" s="566">
        <v>8.7499999999999994E-2</v>
      </c>
      <c r="AL1548" s="567">
        <f t="shared" si="50"/>
        <v>2.0986301369863014</v>
      </c>
      <c r="AM1548" s="567">
        <v>3.0027397260274</v>
      </c>
      <c r="AN1548" s="568">
        <v>8.7499999999999994E-2</v>
      </c>
      <c r="AO1548" s="562" t="s">
        <v>977</v>
      </c>
      <c r="AP1548" s="562" t="s">
        <v>978</v>
      </c>
    </row>
    <row r="1549" spans="1:42" s="562" customFormat="1" ht="12" x14ac:dyDescent="0.25">
      <c r="A1549" s="562" t="s">
        <v>3692</v>
      </c>
      <c r="B1549" s="562" t="s">
        <v>3693</v>
      </c>
      <c r="C1549" s="562">
        <v>1</v>
      </c>
      <c r="D1549" s="562" t="s">
        <v>30</v>
      </c>
      <c r="E1549" s="562" t="s">
        <v>958</v>
      </c>
      <c r="F1549" s="562" t="s">
        <v>959</v>
      </c>
      <c r="G1549" s="562" t="s">
        <v>973</v>
      </c>
      <c r="H1549" s="562" t="s">
        <v>974</v>
      </c>
      <c r="I1549" s="562" t="s">
        <v>975</v>
      </c>
      <c r="J1549" s="562" t="s">
        <v>4998</v>
      </c>
      <c r="K1549" s="562" t="s">
        <v>976</v>
      </c>
      <c r="L1549" s="562" t="s">
        <v>964</v>
      </c>
      <c r="M1549" s="562" t="s">
        <v>970</v>
      </c>
      <c r="N1549" s="562">
        <v>1</v>
      </c>
      <c r="O1549" s="562">
        <v>1</v>
      </c>
      <c r="P1549" s="562">
        <v>1</v>
      </c>
      <c r="Q1549" s="562">
        <v>1</v>
      </c>
      <c r="R1549" s="562">
        <v>1</v>
      </c>
      <c r="S1549" s="562">
        <v>1</v>
      </c>
      <c r="T1549" s="562">
        <v>0</v>
      </c>
      <c r="U1549" s="562">
        <v>0</v>
      </c>
      <c r="V1549" s="562">
        <v>0</v>
      </c>
      <c r="W1549" s="563">
        <v>98733.62</v>
      </c>
      <c r="X1549" s="563">
        <v>0</v>
      </c>
      <c r="Y1549" s="563">
        <v>0</v>
      </c>
      <c r="Z1549" s="563">
        <v>0</v>
      </c>
      <c r="AA1549" s="563">
        <v>0</v>
      </c>
      <c r="AB1549" s="563">
        <v>0</v>
      </c>
      <c r="AC1549" s="563">
        <v>0</v>
      </c>
      <c r="AD1549" s="563"/>
      <c r="AE1549" s="563">
        <v>98733.62</v>
      </c>
      <c r="AF1549" s="564">
        <v>45751</v>
      </c>
      <c r="AG1549" s="564">
        <v>47577</v>
      </c>
      <c r="AH1549" s="563">
        <v>98733.62</v>
      </c>
      <c r="AI1549" s="565">
        <f t="shared" si="49"/>
        <v>4.0986301369863014</v>
      </c>
      <c r="AJ1549" s="565">
        <v>5.0027397260274</v>
      </c>
      <c r="AK1549" s="566">
        <v>9.2499999999999999E-2</v>
      </c>
      <c r="AL1549" s="567">
        <f t="shared" si="50"/>
        <v>4.0986301369863014</v>
      </c>
      <c r="AM1549" s="567">
        <v>5.0027397260274</v>
      </c>
      <c r="AN1549" s="568">
        <v>9.2499999999999999E-2</v>
      </c>
      <c r="AO1549" s="562" t="s">
        <v>977</v>
      </c>
      <c r="AP1549" s="562" t="s">
        <v>978</v>
      </c>
    </row>
    <row r="1550" spans="1:42" s="562" customFormat="1" ht="12" x14ac:dyDescent="0.25">
      <c r="A1550" s="562" t="s">
        <v>3694</v>
      </c>
      <c r="B1550" s="562" t="s">
        <v>3695</v>
      </c>
      <c r="C1550" s="562">
        <v>1</v>
      </c>
      <c r="D1550" s="562" t="s">
        <v>30</v>
      </c>
      <c r="E1550" s="562" t="s">
        <v>958</v>
      </c>
      <c r="F1550" s="562" t="s">
        <v>959</v>
      </c>
      <c r="G1550" s="562" t="s">
        <v>973</v>
      </c>
      <c r="H1550" s="562" t="s">
        <v>974</v>
      </c>
      <c r="I1550" s="562" t="s">
        <v>975</v>
      </c>
      <c r="J1550" s="562" t="s">
        <v>4998</v>
      </c>
      <c r="K1550" s="562" t="s">
        <v>976</v>
      </c>
      <c r="L1550" s="562" t="s">
        <v>964</v>
      </c>
      <c r="M1550" s="562" t="s">
        <v>970</v>
      </c>
      <c r="N1550" s="562">
        <v>1</v>
      </c>
      <c r="O1550" s="562">
        <v>1</v>
      </c>
      <c r="P1550" s="562">
        <v>1</v>
      </c>
      <c r="Q1550" s="562">
        <v>1</v>
      </c>
      <c r="R1550" s="562">
        <v>1</v>
      </c>
      <c r="S1550" s="562">
        <v>1</v>
      </c>
      <c r="T1550" s="562">
        <v>0</v>
      </c>
      <c r="U1550" s="562">
        <v>0</v>
      </c>
      <c r="V1550" s="562">
        <v>0</v>
      </c>
      <c r="W1550" s="563">
        <v>176915.86</v>
      </c>
      <c r="X1550" s="563">
        <v>0</v>
      </c>
      <c r="Y1550" s="563">
        <v>0</v>
      </c>
      <c r="Z1550" s="563">
        <v>0</v>
      </c>
      <c r="AA1550" s="563">
        <v>0</v>
      </c>
      <c r="AB1550" s="563">
        <v>0</v>
      </c>
      <c r="AC1550" s="563">
        <v>0</v>
      </c>
      <c r="AD1550" s="563"/>
      <c r="AE1550" s="563">
        <v>176915.86</v>
      </c>
      <c r="AF1550" s="564">
        <v>45751</v>
      </c>
      <c r="AG1550" s="564">
        <v>47577</v>
      </c>
      <c r="AH1550" s="563">
        <v>176915.86</v>
      </c>
      <c r="AI1550" s="565">
        <f t="shared" si="49"/>
        <v>4.0986301369863014</v>
      </c>
      <c r="AJ1550" s="565">
        <v>5.0027397260274</v>
      </c>
      <c r="AK1550" s="566">
        <v>9.2499999999999999E-2</v>
      </c>
      <c r="AL1550" s="567">
        <f t="shared" si="50"/>
        <v>4.0986301369863014</v>
      </c>
      <c r="AM1550" s="567">
        <v>5.0027397260274</v>
      </c>
      <c r="AN1550" s="568">
        <v>9.2499999999999999E-2</v>
      </c>
      <c r="AO1550" s="562" t="s">
        <v>977</v>
      </c>
      <c r="AP1550" s="562" t="s">
        <v>978</v>
      </c>
    </row>
    <row r="1551" spans="1:42" s="562" customFormat="1" ht="12" x14ac:dyDescent="0.25">
      <c r="A1551" s="562" t="s">
        <v>3696</v>
      </c>
      <c r="B1551" s="562" t="s">
        <v>3697</v>
      </c>
      <c r="C1551" s="562">
        <v>1</v>
      </c>
      <c r="D1551" s="562" t="s">
        <v>30</v>
      </c>
      <c r="E1551" s="562" t="s">
        <v>958</v>
      </c>
      <c r="F1551" s="562" t="s">
        <v>959</v>
      </c>
      <c r="G1551" s="562" t="s">
        <v>973</v>
      </c>
      <c r="H1551" s="562" t="s">
        <v>974</v>
      </c>
      <c r="I1551" s="562" t="s">
        <v>975</v>
      </c>
      <c r="J1551" s="562" t="s">
        <v>4998</v>
      </c>
      <c r="K1551" s="562" t="s">
        <v>976</v>
      </c>
      <c r="L1551" s="562" t="s">
        <v>964</v>
      </c>
      <c r="M1551" s="562" t="s">
        <v>970</v>
      </c>
      <c r="N1551" s="562">
        <v>1</v>
      </c>
      <c r="O1551" s="562">
        <v>1</v>
      </c>
      <c r="P1551" s="562">
        <v>1</v>
      </c>
      <c r="Q1551" s="562">
        <v>1</v>
      </c>
      <c r="R1551" s="562">
        <v>1</v>
      </c>
      <c r="S1551" s="562">
        <v>1</v>
      </c>
      <c r="T1551" s="562">
        <v>0</v>
      </c>
      <c r="U1551" s="562">
        <v>0</v>
      </c>
      <c r="V1551" s="562">
        <v>0</v>
      </c>
      <c r="W1551" s="563">
        <v>216500.33</v>
      </c>
      <c r="X1551" s="563">
        <v>0</v>
      </c>
      <c r="Y1551" s="563">
        <v>0</v>
      </c>
      <c r="Z1551" s="563">
        <v>0</v>
      </c>
      <c r="AA1551" s="563">
        <v>0</v>
      </c>
      <c r="AB1551" s="563">
        <v>0</v>
      </c>
      <c r="AC1551" s="563">
        <v>0</v>
      </c>
      <c r="AD1551" s="563"/>
      <c r="AE1551" s="563">
        <v>216500.33</v>
      </c>
      <c r="AF1551" s="564">
        <v>45751</v>
      </c>
      <c r="AG1551" s="564">
        <v>47577</v>
      </c>
      <c r="AH1551" s="563">
        <v>216500.33</v>
      </c>
      <c r="AI1551" s="565">
        <f t="shared" si="49"/>
        <v>4.0986301369863014</v>
      </c>
      <c r="AJ1551" s="565">
        <v>5.0027397260274</v>
      </c>
      <c r="AK1551" s="566">
        <v>9.2499999999999999E-2</v>
      </c>
      <c r="AL1551" s="567">
        <f t="shared" si="50"/>
        <v>4.0986301369863014</v>
      </c>
      <c r="AM1551" s="567">
        <v>5.0027397260274</v>
      </c>
      <c r="AN1551" s="568">
        <v>9.2499999999999999E-2</v>
      </c>
      <c r="AO1551" s="562" t="s">
        <v>977</v>
      </c>
      <c r="AP1551" s="562" t="s">
        <v>978</v>
      </c>
    </row>
    <row r="1552" spans="1:42" s="562" customFormat="1" ht="12" x14ac:dyDescent="0.25">
      <c r="A1552" s="562" t="s">
        <v>3698</v>
      </c>
      <c r="B1552" s="562" t="s">
        <v>3699</v>
      </c>
      <c r="C1552" s="562">
        <v>1</v>
      </c>
      <c r="D1552" s="562" t="s">
        <v>30</v>
      </c>
      <c r="E1552" s="562" t="s">
        <v>958</v>
      </c>
      <c r="F1552" s="562" t="s">
        <v>959</v>
      </c>
      <c r="G1552" s="562" t="s">
        <v>973</v>
      </c>
      <c r="H1552" s="562" t="s">
        <v>974</v>
      </c>
      <c r="I1552" s="562" t="s">
        <v>975</v>
      </c>
      <c r="J1552" s="562" t="s">
        <v>4998</v>
      </c>
      <c r="K1552" s="562" t="s">
        <v>976</v>
      </c>
      <c r="L1552" s="562" t="s">
        <v>964</v>
      </c>
      <c r="M1552" s="562" t="s">
        <v>970</v>
      </c>
      <c r="N1552" s="562">
        <v>1</v>
      </c>
      <c r="O1552" s="562">
        <v>1</v>
      </c>
      <c r="P1552" s="562">
        <v>1</v>
      </c>
      <c r="Q1552" s="562">
        <v>1</v>
      </c>
      <c r="R1552" s="562">
        <v>1</v>
      </c>
      <c r="S1552" s="562">
        <v>1</v>
      </c>
      <c r="T1552" s="562">
        <v>0</v>
      </c>
      <c r="U1552" s="562">
        <v>0</v>
      </c>
      <c r="V1552" s="562">
        <v>0</v>
      </c>
      <c r="W1552" s="563">
        <v>626111.66</v>
      </c>
      <c r="X1552" s="563">
        <v>0</v>
      </c>
      <c r="Y1552" s="563">
        <v>0</v>
      </c>
      <c r="Z1552" s="563">
        <v>0</v>
      </c>
      <c r="AA1552" s="563">
        <v>0</v>
      </c>
      <c r="AB1552" s="563">
        <v>0</v>
      </c>
      <c r="AC1552" s="563">
        <v>0</v>
      </c>
      <c r="AD1552" s="563"/>
      <c r="AE1552" s="563">
        <v>626111.66</v>
      </c>
      <c r="AF1552" s="564">
        <v>45751</v>
      </c>
      <c r="AG1552" s="564">
        <v>47577</v>
      </c>
      <c r="AH1552" s="563">
        <v>626111.66</v>
      </c>
      <c r="AI1552" s="565">
        <f t="shared" si="49"/>
        <v>4.0986301369863014</v>
      </c>
      <c r="AJ1552" s="565">
        <v>5.0027397260274</v>
      </c>
      <c r="AK1552" s="566">
        <v>9.2499999999999999E-2</v>
      </c>
      <c r="AL1552" s="567">
        <f t="shared" si="50"/>
        <v>4.0986301369863014</v>
      </c>
      <c r="AM1552" s="567">
        <v>5.0027397260274</v>
      </c>
      <c r="AN1552" s="568">
        <v>9.2499999999999999E-2</v>
      </c>
      <c r="AO1552" s="562" t="s">
        <v>977</v>
      </c>
      <c r="AP1552" s="562" t="s">
        <v>978</v>
      </c>
    </row>
    <row r="1553" spans="1:42" s="562" customFormat="1" ht="12" x14ac:dyDescent="0.25">
      <c r="A1553" s="562" t="s">
        <v>3700</v>
      </c>
      <c r="B1553" s="562" t="s">
        <v>3701</v>
      </c>
      <c r="C1553" s="562">
        <v>1</v>
      </c>
      <c r="D1553" s="562" t="s">
        <v>30</v>
      </c>
      <c r="E1553" s="562" t="s">
        <v>958</v>
      </c>
      <c r="F1553" s="562" t="s">
        <v>959</v>
      </c>
      <c r="G1553" s="562" t="s">
        <v>973</v>
      </c>
      <c r="H1553" s="562" t="s">
        <v>974</v>
      </c>
      <c r="I1553" s="562" t="s">
        <v>975</v>
      </c>
      <c r="J1553" s="562" t="s">
        <v>4998</v>
      </c>
      <c r="K1553" s="562" t="s">
        <v>976</v>
      </c>
      <c r="L1553" s="562" t="s">
        <v>964</v>
      </c>
      <c r="M1553" s="562" t="s">
        <v>970</v>
      </c>
      <c r="N1553" s="562">
        <v>1</v>
      </c>
      <c r="O1553" s="562">
        <v>1</v>
      </c>
      <c r="P1553" s="562">
        <v>1</v>
      </c>
      <c r="Q1553" s="562">
        <v>1</v>
      </c>
      <c r="R1553" s="562">
        <v>1</v>
      </c>
      <c r="S1553" s="562">
        <v>1</v>
      </c>
      <c r="T1553" s="562">
        <v>0</v>
      </c>
      <c r="U1553" s="562">
        <v>0</v>
      </c>
      <c r="V1553" s="562">
        <v>0</v>
      </c>
      <c r="W1553" s="563">
        <v>525115.06999999995</v>
      </c>
      <c r="X1553" s="563">
        <v>0</v>
      </c>
      <c r="Y1553" s="563">
        <v>0</v>
      </c>
      <c r="Z1553" s="563">
        <v>0</v>
      </c>
      <c r="AA1553" s="563">
        <v>0</v>
      </c>
      <c r="AB1553" s="563">
        <v>0</v>
      </c>
      <c r="AC1553" s="563">
        <v>0</v>
      </c>
      <c r="AD1553" s="563"/>
      <c r="AE1553" s="563">
        <v>525115.06999999995</v>
      </c>
      <c r="AF1553" s="564">
        <v>45751</v>
      </c>
      <c r="AG1553" s="564">
        <v>46847</v>
      </c>
      <c r="AH1553" s="563">
        <v>525115.06999999995</v>
      </c>
      <c r="AI1553" s="565">
        <f t="shared" si="49"/>
        <v>2.0986301369863014</v>
      </c>
      <c r="AJ1553" s="565">
        <v>3.0027397260274</v>
      </c>
      <c r="AK1553" s="566">
        <v>8.7499999999999994E-2</v>
      </c>
      <c r="AL1553" s="567">
        <f t="shared" si="50"/>
        <v>2.0986301369863014</v>
      </c>
      <c r="AM1553" s="567">
        <v>3.0027397260274</v>
      </c>
      <c r="AN1553" s="568">
        <v>8.7499999999999994E-2</v>
      </c>
      <c r="AO1553" s="562" t="s">
        <v>977</v>
      </c>
      <c r="AP1553" s="562" t="s">
        <v>978</v>
      </c>
    </row>
    <row r="1554" spans="1:42" s="562" customFormat="1" ht="12" x14ac:dyDescent="0.25">
      <c r="A1554" s="562" t="s">
        <v>3702</v>
      </c>
      <c r="B1554" s="562" t="s">
        <v>3703</v>
      </c>
      <c r="C1554" s="562">
        <v>1</v>
      </c>
      <c r="D1554" s="562" t="s">
        <v>30</v>
      </c>
      <c r="E1554" s="562" t="s">
        <v>958</v>
      </c>
      <c r="F1554" s="562" t="s">
        <v>959</v>
      </c>
      <c r="G1554" s="562" t="s">
        <v>973</v>
      </c>
      <c r="H1554" s="562" t="s">
        <v>974</v>
      </c>
      <c r="I1554" s="562" t="s">
        <v>975</v>
      </c>
      <c r="J1554" s="562" t="s">
        <v>4998</v>
      </c>
      <c r="K1554" s="562" t="s">
        <v>976</v>
      </c>
      <c r="L1554" s="562" t="s">
        <v>964</v>
      </c>
      <c r="M1554" s="562" t="s">
        <v>970</v>
      </c>
      <c r="N1554" s="562">
        <v>1</v>
      </c>
      <c r="O1554" s="562">
        <v>1</v>
      </c>
      <c r="P1554" s="562">
        <v>1</v>
      </c>
      <c r="Q1554" s="562">
        <v>1</v>
      </c>
      <c r="R1554" s="562">
        <v>1</v>
      </c>
      <c r="S1554" s="562">
        <v>1</v>
      </c>
      <c r="T1554" s="562">
        <v>0</v>
      </c>
      <c r="U1554" s="562">
        <v>0</v>
      </c>
      <c r="V1554" s="562">
        <v>0</v>
      </c>
      <c r="W1554" s="563">
        <v>394926.43</v>
      </c>
      <c r="X1554" s="563">
        <v>0</v>
      </c>
      <c r="Y1554" s="563">
        <v>0</v>
      </c>
      <c r="Z1554" s="563">
        <v>0</v>
      </c>
      <c r="AA1554" s="563">
        <v>0</v>
      </c>
      <c r="AB1554" s="563">
        <v>0</v>
      </c>
      <c r="AC1554" s="563">
        <v>0</v>
      </c>
      <c r="AD1554" s="563"/>
      <c r="AE1554" s="563">
        <v>394926.43</v>
      </c>
      <c r="AF1554" s="564">
        <v>45751</v>
      </c>
      <c r="AG1554" s="564">
        <v>46847</v>
      </c>
      <c r="AH1554" s="563">
        <v>394926.43</v>
      </c>
      <c r="AI1554" s="565">
        <f t="shared" si="49"/>
        <v>2.0986301369863014</v>
      </c>
      <c r="AJ1554" s="565">
        <v>3.0027397260274</v>
      </c>
      <c r="AK1554" s="566">
        <v>8.7499999999999994E-2</v>
      </c>
      <c r="AL1554" s="567">
        <f t="shared" si="50"/>
        <v>2.0986301369863014</v>
      </c>
      <c r="AM1554" s="567">
        <v>3.0027397260274</v>
      </c>
      <c r="AN1554" s="568">
        <v>8.7499999999999994E-2</v>
      </c>
      <c r="AO1554" s="562" t="s">
        <v>977</v>
      </c>
      <c r="AP1554" s="562" t="s">
        <v>978</v>
      </c>
    </row>
    <row r="1555" spans="1:42" s="562" customFormat="1" ht="12" x14ac:dyDescent="0.25">
      <c r="A1555" s="562" t="s">
        <v>3704</v>
      </c>
      <c r="B1555" s="562" t="s">
        <v>3705</v>
      </c>
      <c r="C1555" s="562">
        <v>1</v>
      </c>
      <c r="D1555" s="562" t="s">
        <v>30</v>
      </c>
      <c r="E1555" s="562" t="s">
        <v>958</v>
      </c>
      <c r="F1555" s="562" t="s">
        <v>959</v>
      </c>
      <c r="G1555" s="562" t="s">
        <v>973</v>
      </c>
      <c r="H1555" s="562" t="s">
        <v>974</v>
      </c>
      <c r="I1555" s="562" t="s">
        <v>975</v>
      </c>
      <c r="J1555" s="562" t="s">
        <v>4998</v>
      </c>
      <c r="K1555" s="562" t="s">
        <v>976</v>
      </c>
      <c r="L1555" s="562" t="s">
        <v>964</v>
      </c>
      <c r="M1555" s="562" t="s">
        <v>970</v>
      </c>
      <c r="N1555" s="562">
        <v>1</v>
      </c>
      <c r="O1555" s="562">
        <v>1</v>
      </c>
      <c r="P1555" s="562">
        <v>1</v>
      </c>
      <c r="Q1555" s="562">
        <v>1</v>
      </c>
      <c r="R1555" s="562">
        <v>1</v>
      </c>
      <c r="S1555" s="562">
        <v>1</v>
      </c>
      <c r="T1555" s="562">
        <v>0</v>
      </c>
      <c r="U1555" s="562">
        <v>0</v>
      </c>
      <c r="V1555" s="562">
        <v>0</v>
      </c>
      <c r="W1555" s="563">
        <v>708096.51</v>
      </c>
      <c r="X1555" s="563">
        <v>0</v>
      </c>
      <c r="Y1555" s="563">
        <v>0</v>
      </c>
      <c r="Z1555" s="563">
        <v>0</v>
      </c>
      <c r="AA1555" s="563">
        <v>0</v>
      </c>
      <c r="AB1555" s="563">
        <v>0</v>
      </c>
      <c r="AC1555" s="563">
        <v>0</v>
      </c>
      <c r="AD1555" s="563"/>
      <c r="AE1555" s="563">
        <v>708096.51</v>
      </c>
      <c r="AF1555" s="564">
        <v>45751</v>
      </c>
      <c r="AG1555" s="564">
        <v>46847</v>
      </c>
      <c r="AH1555" s="563">
        <v>708096.51</v>
      </c>
      <c r="AI1555" s="565">
        <f t="shared" si="49"/>
        <v>2.0986301369863014</v>
      </c>
      <c r="AJ1555" s="565">
        <v>3.0027397260274</v>
      </c>
      <c r="AK1555" s="566">
        <v>8.7499999999999994E-2</v>
      </c>
      <c r="AL1555" s="567">
        <f t="shared" si="50"/>
        <v>2.0986301369863014</v>
      </c>
      <c r="AM1555" s="567">
        <v>3.0027397260274</v>
      </c>
      <c r="AN1555" s="568">
        <v>8.7499999999999994E-2</v>
      </c>
      <c r="AO1555" s="562" t="s">
        <v>977</v>
      </c>
      <c r="AP1555" s="562" t="s">
        <v>978</v>
      </c>
    </row>
    <row r="1556" spans="1:42" s="562" customFormat="1" ht="12" x14ac:dyDescent="0.25">
      <c r="A1556" s="562" t="s">
        <v>3706</v>
      </c>
      <c r="B1556" s="562" t="s">
        <v>3707</v>
      </c>
      <c r="C1556" s="562">
        <v>1</v>
      </c>
      <c r="D1556" s="562" t="s">
        <v>30</v>
      </c>
      <c r="E1556" s="562" t="s">
        <v>958</v>
      </c>
      <c r="F1556" s="562" t="s">
        <v>959</v>
      </c>
      <c r="G1556" s="562" t="s">
        <v>973</v>
      </c>
      <c r="H1556" s="562" t="s">
        <v>974</v>
      </c>
      <c r="I1556" s="562" t="s">
        <v>975</v>
      </c>
      <c r="J1556" s="562" t="s">
        <v>4998</v>
      </c>
      <c r="K1556" s="562" t="s">
        <v>976</v>
      </c>
      <c r="L1556" s="562" t="s">
        <v>964</v>
      </c>
      <c r="M1556" s="562" t="s">
        <v>970</v>
      </c>
      <c r="N1556" s="562">
        <v>1</v>
      </c>
      <c r="O1556" s="562">
        <v>1</v>
      </c>
      <c r="P1556" s="562">
        <v>1</v>
      </c>
      <c r="Q1556" s="562">
        <v>1</v>
      </c>
      <c r="R1556" s="562">
        <v>1</v>
      </c>
      <c r="S1556" s="562">
        <v>1</v>
      </c>
      <c r="T1556" s="562">
        <v>0</v>
      </c>
      <c r="U1556" s="562">
        <v>0</v>
      </c>
      <c r="V1556" s="562">
        <v>0</v>
      </c>
      <c r="W1556" s="563">
        <v>866530.91</v>
      </c>
      <c r="X1556" s="563">
        <v>0</v>
      </c>
      <c r="Y1556" s="563">
        <v>0</v>
      </c>
      <c r="Z1556" s="563">
        <v>0</v>
      </c>
      <c r="AA1556" s="563">
        <v>0</v>
      </c>
      <c r="AB1556" s="563">
        <v>0</v>
      </c>
      <c r="AC1556" s="563">
        <v>0</v>
      </c>
      <c r="AD1556" s="563"/>
      <c r="AE1556" s="563">
        <v>866530.91</v>
      </c>
      <c r="AF1556" s="564">
        <v>45751</v>
      </c>
      <c r="AG1556" s="564">
        <v>46847</v>
      </c>
      <c r="AH1556" s="563">
        <v>866530.91</v>
      </c>
      <c r="AI1556" s="565">
        <f t="shared" si="49"/>
        <v>2.0986301369863014</v>
      </c>
      <c r="AJ1556" s="565">
        <v>3.0027397260274</v>
      </c>
      <c r="AK1556" s="566">
        <v>8.7499999999999994E-2</v>
      </c>
      <c r="AL1556" s="567">
        <f t="shared" si="50"/>
        <v>2.0986301369863014</v>
      </c>
      <c r="AM1556" s="567">
        <v>3.0027397260274</v>
      </c>
      <c r="AN1556" s="568">
        <v>8.7499999999999994E-2</v>
      </c>
      <c r="AO1556" s="562" t="s">
        <v>977</v>
      </c>
      <c r="AP1556" s="562" t="s">
        <v>978</v>
      </c>
    </row>
    <row r="1557" spans="1:42" s="562" customFormat="1" ht="12" x14ac:dyDescent="0.25">
      <c r="A1557" s="562" t="s">
        <v>3708</v>
      </c>
      <c r="B1557" s="562" t="s">
        <v>3709</v>
      </c>
      <c r="C1557" s="562">
        <v>1</v>
      </c>
      <c r="D1557" s="562" t="s">
        <v>30</v>
      </c>
      <c r="E1557" s="562" t="s">
        <v>958</v>
      </c>
      <c r="F1557" s="562" t="s">
        <v>959</v>
      </c>
      <c r="G1557" s="562" t="s">
        <v>973</v>
      </c>
      <c r="H1557" s="562" t="s">
        <v>974</v>
      </c>
      <c r="I1557" s="562" t="s">
        <v>975</v>
      </c>
      <c r="J1557" s="562" t="s">
        <v>4998</v>
      </c>
      <c r="K1557" s="562" t="s">
        <v>976</v>
      </c>
      <c r="L1557" s="562" t="s">
        <v>964</v>
      </c>
      <c r="M1557" s="562" t="s">
        <v>970</v>
      </c>
      <c r="N1557" s="562">
        <v>1</v>
      </c>
      <c r="O1557" s="562">
        <v>1</v>
      </c>
      <c r="P1557" s="562">
        <v>1</v>
      </c>
      <c r="Q1557" s="562">
        <v>1</v>
      </c>
      <c r="R1557" s="562">
        <v>1</v>
      </c>
      <c r="S1557" s="562">
        <v>1</v>
      </c>
      <c r="T1557" s="562">
        <v>0</v>
      </c>
      <c r="U1557" s="562">
        <v>0</v>
      </c>
      <c r="V1557" s="562">
        <v>0</v>
      </c>
      <c r="W1557" s="563">
        <v>623883.43000000005</v>
      </c>
      <c r="X1557" s="563">
        <v>0</v>
      </c>
      <c r="Y1557" s="563">
        <v>0</v>
      </c>
      <c r="Z1557" s="563">
        <v>0</v>
      </c>
      <c r="AA1557" s="563">
        <v>0</v>
      </c>
      <c r="AB1557" s="563">
        <v>0</v>
      </c>
      <c r="AC1557" s="563">
        <v>0</v>
      </c>
      <c r="AD1557" s="563"/>
      <c r="AE1557" s="563">
        <v>623883.43000000005</v>
      </c>
      <c r="AF1557" s="564">
        <v>45751</v>
      </c>
      <c r="AG1557" s="564">
        <v>46847</v>
      </c>
      <c r="AH1557" s="563">
        <v>623883.43000000005</v>
      </c>
      <c r="AI1557" s="565">
        <f t="shared" si="49"/>
        <v>2.0986301369863014</v>
      </c>
      <c r="AJ1557" s="565">
        <v>3.0027397260274</v>
      </c>
      <c r="AK1557" s="566">
        <v>8.7499999999999994E-2</v>
      </c>
      <c r="AL1557" s="567">
        <f t="shared" si="50"/>
        <v>2.0986301369863014</v>
      </c>
      <c r="AM1557" s="567">
        <v>3.0027397260274</v>
      </c>
      <c r="AN1557" s="568">
        <v>8.7499999999999994E-2</v>
      </c>
      <c r="AO1557" s="562" t="s">
        <v>977</v>
      </c>
      <c r="AP1557" s="562" t="s">
        <v>978</v>
      </c>
    </row>
    <row r="1558" spans="1:42" s="562" customFormat="1" ht="12" x14ac:dyDescent="0.25">
      <c r="A1558" s="562" t="s">
        <v>3710</v>
      </c>
      <c r="B1558" s="562" t="s">
        <v>3711</v>
      </c>
      <c r="C1558" s="562">
        <v>1</v>
      </c>
      <c r="D1558" s="562" t="s">
        <v>30</v>
      </c>
      <c r="E1558" s="562" t="s">
        <v>958</v>
      </c>
      <c r="F1558" s="562" t="s">
        <v>959</v>
      </c>
      <c r="G1558" s="562" t="s">
        <v>973</v>
      </c>
      <c r="H1558" s="562" t="s">
        <v>974</v>
      </c>
      <c r="I1558" s="562" t="s">
        <v>975</v>
      </c>
      <c r="J1558" s="562" t="s">
        <v>4998</v>
      </c>
      <c r="K1558" s="562" t="s">
        <v>976</v>
      </c>
      <c r="L1558" s="562" t="s">
        <v>964</v>
      </c>
      <c r="M1558" s="562" t="s">
        <v>970</v>
      </c>
      <c r="N1558" s="562">
        <v>1</v>
      </c>
      <c r="O1558" s="562">
        <v>1</v>
      </c>
      <c r="P1558" s="562">
        <v>1</v>
      </c>
      <c r="Q1558" s="562">
        <v>1</v>
      </c>
      <c r="R1558" s="562">
        <v>1</v>
      </c>
      <c r="S1558" s="562">
        <v>1</v>
      </c>
      <c r="T1558" s="562">
        <v>0</v>
      </c>
      <c r="U1558" s="562">
        <v>0</v>
      </c>
      <c r="V1558" s="562">
        <v>0</v>
      </c>
      <c r="W1558" s="563">
        <v>542110.34</v>
      </c>
      <c r="X1558" s="563">
        <v>0</v>
      </c>
      <c r="Y1558" s="563">
        <v>0</v>
      </c>
      <c r="Z1558" s="563">
        <v>0</v>
      </c>
      <c r="AA1558" s="563">
        <v>0</v>
      </c>
      <c r="AB1558" s="563">
        <v>0</v>
      </c>
      <c r="AC1558" s="563">
        <v>0</v>
      </c>
      <c r="AD1558" s="563"/>
      <c r="AE1558" s="563">
        <v>542110.34</v>
      </c>
      <c r="AF1558" s="564">
        <v>45751</v>
      </c>
      <c r="AG1558" s="564">
        <v>46847</v>
      </c>
      <c r="AH1558" s="563">
        <v>542110.34</v>
      </c>
      <c r="AI1558" s="565">
        <f t="shared" si="49"/>
        <v>2.0986301369863014</v>
      </c>
      <c r="AJ1558" s="565">
        <v>3.0027397260274</v>
      </c>
      <c r="AK1558" s="566">
        <v>8.7499999999999994E-2</v>
      </c>
      <c r="AL1558" s="567">
        <f t="shared" si="50"/>
        <v>2.0986301369863014</v>
      </c>
      <c r="AM1558" s="567">
        <v>3.0027397260274</v>
      </c>
      <c r="AN1558" s="568">
        <v>8.7499999999999994E-2</v>
      </c>
      <c r="AO1558" s="562" t="s">
        <v>977</v>
      </c>
      <c r="AP1558" s="562" t="s">
        <v>978</v>
      </c>
    </row>
    <row r="1559" spans="1:42" s="562" customFormat="1" ht="12" x14ac:dyDescent="0.25">
      <c r="A1559" s="562" t="s">
        <v>3712</v>
      </c>
      <c r="B1559" s="562" t="s">
        <v>3713</v>
      </c>
      <c r="C1559" s="562">
        <v>1</v>
      </c>
      <c r="D1559" s="562" t="s">
        <v>30</v>
      </c>
      <c r="E1559" s="562" t="s">
        <v>958</v>
      </c>
      <c r="F1559" s="562" t="s">
        <v>959</v>
      </c>
      <c r="G1559" s="562" t="s">
        <v>973</v>
      </c>
      <c r="H1559" s="562" t="s">
        <v>974</v>
      </c>
      <c r="I1559" s="562" t="s">
        <v>975</v>
      </c>
      <c r="J1559" s="562" t="s">
        <v>4998</v>
      </c>
      <c r="K1559" s="562" t="s">
        <v>976</v>
      </c>
      <c r="L1559" s="562" t="s">
        <v>964</v>
      </c>
      <c r="M1559" s="562" t="s">
        <v>970</v>
      </c>
      <c r="N1559" s="562">
        <v>1</v>
      </c>
      <c r="O1559" s="562">
        <v>1</v>
      </c>
      <c r="P1559" s="562">
        <v>1</v>
      </c>
      <c r="Q1559" s="562">
        <v>1</v>
      </c>
      <c r="R1559" s="562">
        <v>1</v>
      </c>
      <c r="S1559" s="562">
        <v>1</v>
      </c>
      <c r="T1559" s="562">
        <v>0</v>
      </c>
      <c r="U1559" s="562">
        <v>0</v>
      </c>
      <c r="V1559" s="562">
        <v>0</v>
      </c>
      <c r="W1559" s="563">
        <v>654268.17000000004</v>
      </c>
      <c r="X1559" s="563">
        <v>0</v>
      </c>
      <c r="Y1559" s="563">
        <v>0</v>
      </c>
      <c r="Z1559" s="563">
        <v>0</v>
      </c>
      <c r="AA1559" s="563">
        <v>0</v>
      </c>
      <c r="AB1559" s="563">
        <v>0</v>
      </c>
      <c r="AC1559" s="563">
        <v>0</v>
      </c>
      <c r="AD1559" s="563"/>
      <c r="AE1559" s="563">
        <v>654268.17000000004</v>
      </c>
      <c r="AF1559" s="564">
        <v>45751</v>
      </c>
      <c r="AG1559" s="564">
        <v>46847</v>
      </c>
      <c r="AH1559" s="563">
        <v>654268.17000000004</v>
      </c>
      <c r="AI1559" s="565">
        <f t="shared" si="49"/>
        <v>2.0986301369863014</v>
      </c>
      <c r="AJ1559" s="565">
        <v>3.0027397260274</v>
      </c>
      <c r="AK1559" s="566">
        <v>8.7499999999999994E-2</v>
      </c>
      <c r="AL1559" s="567">
        <f t="shared" si="50"/>
        <v>2.0986301369863014</v>
      </c>
      <c r="AM1559" s="567">
        <v>3.0027397260274</v>
      </c>
      <c r="AN1559" s="568">
        <v>8.7499999999999994E-2</v>
      </c>
      <c r="AO1559" s="562" t="s">
        <v>977</v>
      </c>
      <c r="AP1559" s="562" t="s">
        <v>978</v>
      </c>
    </row>
    <row r="1560" spans="1:42" s="562" customFormat="1" ht="12" x14ac:dyDescent="0.25">
      <c r="A1560" s="562" t="s">
        <v>3714</v>
      </c>
      <c r="B1560" s="562" t="s">
        <v>3715</v>
      </c>
      <c r="C1560" s="562">
        <v>1</v>
      </c>
      <c r="D1560" s="562" t="s">
        <v>30</v>
      </c>
      <c r="E1560" s="562" t="s">
        <v>958</v>
      </c>
      <c r="F1560" s="562" t="s">
        <v>959</v>
      </c>
      <c r="G1560" s="562" t="s">
        <v>973</v>
      </c>
      <c r="H1560" s="562" t="s">
        <v>974</v>
      </c>
      <c r="I1560" s="562" t="s">
        <v>975</v>
      </c>
      <c r="J1560" s="562" t="s">
        <v>4998</v>
      </c>
      <c r="K1560" s="562" t="s">
        <v>976</v>
      </c>
      <c r="L1560" s="562" t="s">
        <v>964</v>
      </c>
      <c r="M1560" s="562" t="s">
        <v>970</v>
      </c>
      <c r="N1560" s="562">
        <v>1</v>
      </c>
      <c r="O1560" s="562">
        <v>1</v>
      </c>
      <c r="P1560" s="562">
        <v>1</v>
      </c>
      <c r="Q1560" s="562">
        <v>1</v>
      </c>
      <c r="R1560" s="562">
        <v>1</v>
      </c>
      <c r="S1560" s="562">
        <v>1</v>
      </c>
      <c r="T1560" s="562">
        <v>0</v>
      </c>
      <c r="U1560" s="562">
        <v>0</v>
      </c>
      <c r="V1560" s="562">
        <v>0</v>
      </c>
      <c r="W1560" s="563">
        <v>300653.94</v>
      </c>
      <c r="X1560" s="563">
        <v>0</v>
      </c>
      <c r="Y1560" s="563">
        <v>0</v>
      </c>
      <c r="Z1560" s="563">
        <v>0</v>
      </c>
      <c r="AA1560" s="563">
        <v>0</v>
      </c>
      <c r="AB1560" s="563">
        <v>0</v>
      </c>
      <c r="AC1560" s="563">
        <v>0</v>
      </c>
      <c r="AD1560" s="563"/>
      <c r="AE1560" s="563">
        <v>300653.94</v>
      </c>
      <c r="AF1560" s="564">
        <v>45751</v>
      </c>
      <c r="AG1560" s="564">
        <v>46847</v>
      </c>
      <c r="AH1560" s="563">
        <v>300653.94</v>
      </c>
      <c r="AI1560" s="565">
        <f t="shared" si="49"/>
        <v>2.0986301369863014</v>
      </c>
      <c r="AJ1560" s="565">
        <v>3.0027397260274</v>
      </c>
      <c r="AK1560" s="566">
        <v>8.7499999999999994E-2</v>
      </c>
      <c r="AL1560" s="567">
        <f t="shared" si="50"/>
        <v>2.0986301369863014</v>
      </c>
      <c r="AM1560" s="567">
        <v>3.0027397260274</v>
      </c>
      <c r="AN1560" s="568">
        <v>8.7499999999999994E-2</v>
      </c>
      <c r="AO1560" s="562" t="s">
        <v>977</v>
      </c>
      <c r="AP1560" s="562" t="s">
        <v>978</v>
      </c>
    </row>
    <row r="1561" spans="1:42" s="562" customFormat="1" ht="12" x14ac:dyDescent="0.25">
      <c r="A1561" s="562" t="s">
        <v>3716</v>
      </c>
      <c r="B1561" s="562" t="s">
        <v>3717</v>
      </c>
      <c r="C1561" s="562">
        <v>1</v>
      </c>
      <c r="D1561" s="562" t="s">
        <v>30</v>
      </c>
      <c r="E1561" s="562" t="s">
        <v>958</v>
      </c>
      <c r="F1561" s="562" t="s">
        <v>959</v>
      </c>
      <c r="G1561" s="562" t="s">
        <v>973</v>
      </c>
      <c r="H1561" s="562" t="s">
        <v>974</v>
      </c>
      <c r="I1561" s="562" t="s">
        <v>975</v>
      </c>
      <c r="J1561" s="562" t="s">
        <v>4998</v>
      </c>
      <c r="K1561" s="562" t="s">
        <v>976</v>
      </c>
      <c r="L1561" s="562" t="s">
        <v>964</v>
      </c>
      <c r="M1561" s="562" t="s">
        <v>970</v>
      </c>
      <c r="N1561" s="562">
        <v>1</v>
      </c>
      <c r="O1561" s="562">
        <v>1</v>
      </c>
      <c r="P1561" s="562">
        <v>1</v>
      </c>
      <c r="Q1561" s="562">
        <v>1</v>
      </c>
      <c r="R1561" s="562">
        <v>1</v>
      </c>
      <c r="S1561" s="562">
        <v>1</v>
      </c>
      <c r="T1561" s="562">
        <v>0</v>
      </c>
      <c r="U1561" s="562">
        <v>0</v>
      </c>
      <c r="V1561" s="562">
        <v>0</v>
      </c>
      <c r="W1561" s="563">
        <v>439965.47</v>
      </c>
      <c r="X1561" s="563">
        <v>0</v>
      </c>
      <c r="Y1561" s="563">
        <v>0</v>
      </c>
      <c r="Z1561" s="563">
        <v>0</v>
      </c>
      <c r="AA1561" s="563">
        <v>0</v>
      </c>
      <c r="AB1561" s="563">
        <v>0</v>
      </c>
      <c r="AC1561" s="563">
        <v>0</v>
      </c>
      <c r="AD1561" s="563"/>
      <c r="AE1561" s="563">
        <v>439965.47</v>
      </c>
      <c r="AF1561" s="564">
        <v>45751</v>
      </c>
      <c r="AG1561" s="564">
        <v>46847</v>
      </c>
      <c r="AH1561" s="563">
        <v>439965.47</v>
      </c>
      <c r="AI1561" s="565">
        <f t="shared" si="49"/>
        <v>2.0986301369863014</v>
      </c>
      <c r="AJ1561" s="565">
        <v>3.0027397260274</v>
      </c>
      <c r="AK1561" s="566">
        <v>8.7499999999999994E-2</v>
      </c>
      <c r="AL1561" s="567">
        <f t="shared" si="50"/>
        <v>2.0986301369863014</v>
      </c>
      <c r="AM1561" s="567">
        <v>3.0027397260274</v>
      </c>
      <c r="AN1561" s="568">
        <v>8.7499999999999994E-2</v>
      </c>
      <c r="AO1561" s="562" t="s">
        <v>977</v>
      </c>
      <c r="AP1561" s="562" t="s">
        <v>978</v>
      </c>
    </row>
    <row r="1562" spans="1:42" s="562" customFormat="1" ht="12" x14ac:dyDescent="0.25">
      <c r="A1562" s="562" t="s">
        <v>3718</v>
      </c>
      <c r="B1562" s="562" t="s">
        <v>3719</v>
      </c>
      <c r="C1562" s="562">
        <v>1</v>
      </c>
      <c r="D1562" s="562" t="s">
        <v>30</v>
      </c>
      <c r="E1562" s="562" t="s">
        <v>958</v>
      </c>
      <c r="F1562" s="562" t="s">
        <v>959</v>
      </c>
      <c r="G1562" s="562" t="s">
        <v>973</v>
      </c>
      <c r="H1562" s="562" t="s">
        <v>974</v>
      </c>
      <c r="I1562" s="562" t="s">
        <v>975</v>
      </c>
      <c r="J1562" s="562" t="s">
        <v>4998</v>
      </c>
      <c r="K1562" s="562" t="s">
        <v>976</v>
      </c>
      <c r="L1562" s="562" t="s">
        <v>964</v>
      </c>
      <c r="M1562" s="562" t="s">
        <v>970</v>
      </c>
      <c r="N1562" s="562">
        <v>1</v>
      </c>
      <c r="O1562" s="562">
        <v>1</v>
      </c>
      <c r="P1562" s="562">
        <v>1</v>
      </c>
      <c r="Q1562" s="562">
        <v>1</v>
      </c>
      <c r="R1562" s="562">
        <v>1</v>
      </c>
      <c r="S1562" s="562">
        <v>1</v>
      </c>
      <c r="T1562" s="562">
        <v>0</v>
      </c>
      <c r="U1562" s="562">
        <v>0</v>
      </c>
      <c r="V1562" s="562">
        <v>0</v>
      </c>
      <c r="W1562" s="563">
        <v>790977.87</v>
      </c>
      <c r="X1562" s="563">
        <v>0</v>
      </c>
      <c r="Y1562" s="563">
        <v>0</v>
      </c>
      <c r="Z1562" s="563">
        <v>0</v>
      </c>
      <c r="AA1562" s="563">
        <v>0</v>
      </c>
      <c r="AB1562" s="563">
        <v>0</v>
      </c>
      <c r="AC1562" s="563">
        <v>0</v>
      </c>
      <c r="AD1562" s="563"/>
      <c r="AE1562" s="563">
        <v>790977.87</v>
      </c>
      <c r="AF1562" s="564">
        <v>45751</v>
      </c>
      <c r="AG1562" s="564">
        <v>46847</v>
      </c>
      <c r="AH1562" s="563">
        <v>790977.87</v>
      </c>
      <c r="AI1562" s="565">
        <f t="shared" si="49"/>
        <v>2.0986301369863014</v>
      </c>
      <c r="AJ1562" s="565">
        <v>3.0027397260274</v>
      </c>
      <c r="AK1562" s="566">
        <v>8.7499999999999994E-2</v>
      </c>
      <c r="AL1562" s="567">
        <f t="shared" si="50"/>
        <v>2.0986301369863014</v>
      </c>
      <c r="AM1562" s="567">
        <v>3.0027397260274</v>
      </c>
      <c r="AN1562" s="568">
        <v>8.7499999999999994E-2</v>
      </c>
      <c r="AO1562" s="562" t="s">
        <v>977</v>
      </c>
      <c r="AP1562" s="562" t="s">
        <v>978</v>
      </c>
    </row>
    <row r="1563" spans="1:42" s="562" customFormat="1" ht="12" x14ac:dyDescent="0.25">
      <c r="A1563" s="562" t="s">
        <v>3720</v>
      </c>
      <c r="B1563" s="562" t="s">
        <v>3721</v>
      </c>
      <c r="C1563" s="562">
        <v>1</v>
      </c>
      <c r="D1563" s="562" t="s">
        <v>30</v>
      </c>
      <c r="E1563" s="562" t="s">
        <v>958</v>
      </c>
      <c r="F1563" s="562" t="s">
        <v>959</v>
      </c>
      <c r="G1563" s="562" t="s">
        <v>973</v>
      </c>
      <c r="H1563" s="562" t="s">
        <v>974</v>
      </c>
      <c r="I1563" s="562" t="s">
        <v>975</v>
      </c>
      <c r="J1563" s="562" t="s">
        <v>4998</v>
      </c>
      <c r="K1563" s="562" t="s">
        <v>976</v>
      </c>
      <c r="L1563" s="562" t="s">
        <v>964</v>
      </c>
      <c r="M1563" s="562" t="s">
        <v>970</v>
      </c>
      <c r="N1563" s="562">
        <v>1</v>
      </c>
      <c r="O1563" s="562">
        <v>1</v>
      </c>
      <c r="P1563" s="562">
        <v>1</v>
      </c>
      <c r="Q1563" s="562">
        <v>1</v>
      </c>
      <c r="R1563" s="562">
        <v>1</v>
      </c>
      <c r="S1563" s="562">
        <v>1</v>
      </c>
      <c r="T1563" s="562">
        <v>0</v>
      </c>
      <c r="U1563" s="562">
        <v>0</v>
      </c>
      <c r="V1563" s="562">
        <v>0</v>
      </c>
      <c r="W1563" s="563">
        <v>204644.4</v>
      </c>
      <c r="X1563" s="563">
        <v>0</v>
      </c>
      <c r="Y1563" s="563">
        <v>0</v>
      </c>
      <c r="Z1563" s="563">
        <v>0</v>
      </c>
      <c r="AA1563" s="563">
        <v>0</v>
      </c>
      <c r="AB1563" s="563">
        <v>0</v>
      </c>
      <c r="AC1563" s="563">
        <v>0</v>
      </c>
      <c r="AD1563" s="563"/>
      <c r="AE1563" s="563">
        <v>204644.4</v>
      </c>
      <c r="AF1563" s="564">
        <v>45751</v>
      </c>
      <c r="AG1563" s="564">
        <v>46847</v>
      </c>
      <c r="AH1563" s="563">
        <v>204644.4</v>
      </c>
      <c r="AI1563" s="565">
        <f t="shared" si="49"/>
        <v>2.0986301369863014</v>
      </c>
      <c r="AJ1563" s="565">
        <v>3.0027397260274</v>
      </c>
      <c r="AK1563" s="566">
        <v>8.7499999999999994E-2</v>
      </c>
      <c r="AL1563" s="567">
        <f t="shared" si="50"/>
        <v>2.0986301369863014</v>
      </c>
      <c r="AM1563" s="567">
        <v>3.0027397260274</v>
      </c>
      <c r="AN1563" s="568">
        <v>8.7499999999999994E-2</v>
      </c>
      <c r="AO1563" s="562" t="s">
        <v>977</v>
      </c>
      <c r="AP1563" s="562" t="s">
        <v>978</v>
      </c>
    </row>
    <row r="1564" spans="1:42" s="562" customFormat="1" ht="12" x14ac:dyDescent="0.25">
      <c r="A1564" s="562" t="s">
        <v>3722</v>
      </c>
      <c r="B1564" s="562" t="s">
        <v>3723</v>
      </c>
      <c r="C1564" s="562">
        <v>1</v>
      </c>
      <c r="D1564" s="562" t="s">
        <v>30</v>
      </c>
      <c r="E1564" s="562" t="s">
        <v>958</v>
      </c>
      <c r="F1564" s="562" t="s">
        <v>959</v>
      </c>
      <c r="G1564" s="562" t="s">
        <v>973</v>
      </c>
      <c r="H1564" s="562" t="s">
        <v>974</v>
      </c>
      <c r="I1564" s="562" t="s">
        <v>975</v>
      </c>
      <c r="J1564" s="562" t="s">
        <v>4998</v>
      </c>
      <c r="K1564" s="562" t="s">
        <v>976</v>
      </c>
      <c r="L1564" s="562" t="s">
        <v>964</v>
      </c>
      <c r="M1564" s="562" t="s">
        <v>970</v>
      </c>
      <c r="N1564" s="562">
        <v>1</v>
      </c>
      <c r="O1564" s="562">
        <v>1</v>
      </c>
      <c r="P1564" s="562">
        <v>1</v>
      </c>
      <c r="Q1564" s="562">
        <v>1</v>
      </c>
      <c r="R1564" s="562">
        <v>1</v>
      </c>
      <c r="S1564" s="562">
        <v>1</v>
      </c>
      <c r="T1564" s="562">
        <v>0</v>
      </c>
      <c r="U1564" s="562">
        <v>0</v>
      </c>
      <c r="V1564" s="562">
        <v>0</v>
      </c>
      <c r="W1564" s="563">
        <v>1130348.95</v>
      </c>
      <c r="X1564" s="563">
        <v>0</v>
      </c>
      <c r="Y1564" s="563">
        <v>0</v>
      </c>
      <c r="Z1564" s="563">
        <v>0</v>
      </c>
      <c r="AA1564" s="563">
        <v>0</v>
      </c>
      <c r="AB1564" s="563">
        <v>0</v>
      </c>
      <c r="AC1564" s="563">
        <v>0</v>
      </c>
      <c r="AD1564" s="563"/>
      <c r="AE1564" s="563">
        <v>1130348.95</v>
      </c>
      <c r="AF1564" s="564">
        <v>45751</v>
      </c>
      <c r="AG1564" s="564">
        <v>46847</v>
      </c>
      <c r="AH1564" s="563">
        <v>1130348.95</v>
      </c>
      <c r="AI1564" s="565">
        <f t="shared" si="49"/>
        <v>2.0986301369863014</v>
      </c>
      <c r="AJ1564" s="565">
        <v>3.0027397260274</v>
      </c>
      <c r="AK1564" s="566">
        <v>8.7499999999999994E-2</v>
      </c>
      <c r="AL1564" s="567">
        <f t="shared" si="50"/>
        <v>2.0986301369863014</v>
      </c>
      <c r="AM1564" s="567">
        <v>3.0027397260274</v>
      </c>
      <c r="AN1564" s="568">
        <v>8.7499999999999994E-2</v>
      </c>
      <c r="AO1564" s="562" t="s">
        <v>977</v>
      </c>
      <c r="AP1564" s="562" t="s">
        <v>978</v>
      </c>
    </row>
    <row r="1565" spans="1:42" s="562" customFormat="1" ht="12" x14ac:dyDescent="0.25">
      <c r="A1565" s="562" t="s">
        <v>3724</v>
      </c>
      <c r="B1565" s="562" t="s">
        <v>3725</v>
      </c>
      <c r="C1565" s="562">
        <v>1</v>
      </c>
      <c r="D1565" s="562" t="s">
        <v>30</v>
      </c>
      <c r="E1565" s="562" t="s">
        <v>958</v>
      </c>
      <c r="F1565" s="562" t="s">
        <v>959</v>
      </c>
      <c r="G1565" s="562" t="s">
        <v>973</v>
      </c>
      <c r="H1565" s="562" t="s">
        <v>974</v>
      </c>
      <c r="I1565" s="562" t="s">
        <v>975</v>
      </c>
      <c r="J1565" s="562" t="s">
        <v>4998</v>
      </c>
      <c r="K1565" s="562" t="s">
        <v>976</v>
      </c>
      <c r="L1565" s="562" t="s">
        <v>964</v>
      </c>
      <c r="M1565" s="562" t="s">
        <v>970</v>
      </c>
      <c r="N1565" s="562">
        <v>1</v>
      </c>
      <c r="O1565" s="562">
        <v>1</v>
      </c>
      <c r="P1565" s="562">
        <v>1</v>
      </c>
      <c r="Q1565" s="562">
        <v>1</v>
      </c>
      <c r="R1565" s="562">
        <v>1</v>
      </c>
      <c r="S1565" s="562">
        <v>1</v>
      </c>
      <c r="T1565" s="562">
        <v>0</v>
      </c>
      <c r="U1565" s="562">
        <v>0</v>
      </c>
      <c r="V1565" s="562">
        <v>0</v>
      </c>
      <c r="W1565" s="563">
        <v>526556.12</v>
      </c>
      <c r="X1565" s="563">
        <v>0</v>
      </c>
      <c r="Y1565" s="563">
        <v>0</v>
      </c>
      <c r="Z1565" s="563">
        <v>0</v>
      </c>
      <c r="AA1565" s="563">
        <v>0</v>
      </c>
      <c r="AB1565" s="563">
        <v>0</v>
      </c>
      <c r="AC1565" s="563">
        <v>0</v>
      </c>
      <c r="AD1565" s="563"/>
      <c r="AE1565" s="563">
        <v>526556.12</v>
      </c>
      <c r="AF1565" s="564">
        <v>45751</v>
      </c>
      <c r="AG1565" s="564">
        <v>46847</v>
      </c>
      <c r="AH1565" s="563">
        <v>526556.12</v>
      </c>
      <c r="AI1565" s="565">
        <f t="shared" si="49"/>
        <v>2.0986301369863014</v>
      </c>
      <c r="AJ1565" s="565">
        <v>3.0027397260274</v>
      </c>
      <c r="AK1565" s="566">
        <v>8.7499999999999994E-2</v>
      </c>
      <c r="AL1565" s="567">
        <f t="shared" si="50"/>
        <v>2.0986301369863014</v>
      </c>
      <c r="AM1565" s="567">
        <v>3.0027397260274</v>
      </c>
      <c r="AN1565" s="568">
        <v>8.7499999999999994E-2</v>
      </c>
      <c r="AO1565" s="562" t="s">
        <v>977</v>
      </c>
      <c r="AP1565" s="562" t="s">
        <v>978</v>
      </c>
    </row>
    <row r="1566" spans="1:42" s="562" customFormat="1" ht="12" x14ac:dyDescent="0.25">
      <c r="A1566" s="562" t="s">
        <v>3726</v>
      </c>
      <c r="B1566" s="562" t="s">
        <v>3727</v>
      </c>
      <c r="C1566" s="562">
        <v>1</v>
      </c>
      <c r="D1566" s="562" t="s">
        <v>30</v>
      </c>
      <c r="E1566" s="562" t="s">
        <v>958</v>
      </c>
      <c r="F1566" s="562" t="s">
        <v>959</v>
      </c>
      <c r="G1566" s="562" t="s">
        <v>973</v>
      </c>
      <c r="H1566" s="562" t="s">
        <v>974</v>
      </c>
      <c r="I1566" s="562" t="s">
        <v>975</v>
      </c>
      <c r="J1566" s="562" t="s">
        <v>4998</v>
      </c>
      <c r="K1566" s="562" t="s">
        <v>976</v>
      </c>
      <c r="L1566" s="562" t="s">
        <v>964</v>
      </c>
      <c r="M1566" s="562" t="s">
        <v>970</v>
      </c>
      <c r="N1566" s="562">
        <v>1</v>
      </c>
      <c r="O1566" s="562">
        <v>1</v>
      </c>
      <c r="P1566" s="562">
        <v>1</v>
      </c>
      <c r="Q1566" s="562">
        <v>1</v>
      </c>
      <c r="R1566" s="562">
        <v>1</v>
      </c>
      <c r="S1566" s="562">
        <v>1</v>
      </c>
      <c r="T1566" s="562">
        <v>0</v>
      </c>
      <c r="U1566" s="562">
        <v>0</v>
      </c>
      <c r="V1566" s="562">
        <v>0</v>
      </c>
      <c r="W1566" s="563">
        <v>830836.65</v>
      </c>
      <c r="X1566" s="563">
        <v>0</v>
      </c>
      <c r="Y1566" s="563">
        <v>0</v>
      </c>
      <c r="Z1566" s="563">
        <v>0</v>
      </c>
      <c r="AA1566" s="563">
        <v>0</v>
      </c>
      <c r="AB1566" s="563">
        <v>0</v>
      </c>
      <c r="AC1566" s="563">
        <v>0</v>
      </c>
      <c r="AD1566" s="563"/>
      <c r="AE1566" s="563">
        <v>830836.65</v>
      </c>
      <c r="AF1566" s="564">
        <v>45751</v>
      </c>
      <c r="AG1566" s="564">
        <v>46847</v>
      </c>
      <c r="AH1566" s="563">
        <v>830836.65</v>
      </c>
      <c r="AI1566" s="565">
        <f t="shared" si="49"/>
        <v>2.0986301369863014</v>
      </c>
      <c r="AJ1566" s="565">
        <v>3.0027397260274</v>
      </c>
      <c r="AK1566" s="566">
        <v>8.7499999999999994E-2</v>
      </c>
      <c r="AL1566" s="567">
        <f t="shared" si="50"/>
        <v>2.0986301369863014</v>
      </c>
      <c r="AM1566" s="567">
        <v>3.0027397260274</v>
      </c>
      <c r="AN1566" s="568">
        <v>8.7499999999999994E-2</v>
      </c>
      <c r="AO1566" s="562" t="s">
        <v>977</v>
      </c>
      <c r="AP1566" s="562" t="s">
        <v>978</v>
      </c>
    </row>
    <row r="1567" spans="1:42" s="562" customFormat="1" ht="12" x14ac:dyDescent="0.25">
      <c r="A1567" s="562" t="s">
        <v>3728</v>
      </c>
      <c r="B1567" s="562" t="s">
        <v>3729</v>
      </c>
      <c r="C1567" s="562">
        <v>1</v>
      </c>
      <c r="D1567" s="562" t="s">
        <v>30</v>
      </c>
      <c r="E1567" s="562" t="s">
        <v>958</v>
      </c>
      <c r="F1567" s="562" t="s">
        <v>959</v>
      </c>
      <c r="G1567" s="562" t="s">
        <v>973</v>
      </c>
      <c r="H1567" s="562" t="s">
        <v>974</v>
      </c>
      <c r="I1567" s="562" t="s">
        <v>975</v>
      </c>
      <c r="J1567" s="562" t="s">
        <v>4998</v>
      </c>
      <c r="K1567" s="562" t="s">
        <v>976</v>
      </c>
      <c r="L1567" s="562" t="s">
        <v>964</v>
      </c>
      <c r="M1567" s="562" t="s">
        <v>970</v>
      </c>
      <c r="N1567" s="562">
        <v>1</v>
      </c>
      <c r="O1567" s="562">
        <v>1</v>
      </c>
      <c r="P1567" s="562">
        <v>1</v>
      </c>
      <c r="Q1567" s="562">
        <v>1</v>
      </c>
      <c r="R1567" s="562">
        <v>1</v>
      </c>
      <c r="S1567" s="562">
        <v>1</v>
      </c>
      <c r="T1567" s="562">
        <v>0</v>
      </c>
      <c r="U1567" s="562">
        <v>0</v>
      </c>
      <c r="V1567" s="562">
        <v>0</v>
      </c>
      <c r="W1567" s="563">
        <v>623892.02</v>
      </c>
      <c r="X1567" s="563">
        <v>0</v>
      </c>
      <c r="Y1567" s="563">
        <v>0</v>
      </c>
      <c r="Z1567" s="563">
        <v>0</v>
      </c>
      <c r="AA1567" s="563">
        <v>0</v>
      </c>
      <c r="AB1567" s="563">
        <v>0</v>
      </c>
      <c r="AC1567" s="563">
        <v>0</v>
      </c>
      <c r="AD1567" s="563"/>
      <c r="AE1567" s="563">
        <v>623892.02</v>
      </c>
      <c r="AF1567" s="564">
        <v>45751</v>
      </c>
      <c r="AG1567" s="564">
        <v>47577</v>
      </c>
      <c r="AH1567" s="563">
        <v>623892.02</v>
      </c>
      <c r="AI1567" s="565">
        <f t="shared" si="49"/>
        <v>4.0986301369863014</v>
      </c>
      <c r="AJ1567" s="565">
        <v>5.0027397260274</v>
      </c>
      <c r="AK1567" s="566">
        <v>9.2499999999999999E-2</v>
      </c>
      <c r="AL1567" s="567">
        <f t="shared" si="50"/>
        <v>4.0986301369863014</v>
      </c>
      <c r="AM1567" s="567">
        <v>5.0027397260274</v>
      </c>
      <c r="AN1567" s="568">
        <v>9.2499999999999999E-2</v>
      </c>
      <c r="AO1567" s="562" t="s">
        <v>977</v>
      </c>
      <c r="AP1567" s="562" t="s">
        <v>978</v>
      </c>
    </row>
    <row r="1568" spans="1:42" s="562" customFormat="1" ht="12" x14ac:dyDescent="0.25">
      <c r="A1568" s="562" t="s">
        <v>3730</v>
      </c>
      <c r="B1568" s="562" t="s">
        <v>3731</v>
      </c>
      <c r="C1568" s="562">
        <v>1</v>
      </c>
      <c r="D1568" s="562" t="s">
        <v>30</v>
      </c>
      <c r="E1568" s="562" t="s">
        <v>958</v>
      </c>
      <c r="F1568" s="562" t="s">
        <v>959</v>
      </c>
      <c r="G1568" s="562" t="s">
        <v>973</v>
      </c>
      <c r="H1568" s="562" t="s">
        <v>974</v>
      </c>
      <c r="I1568" s="562" t="s">
        <v>975</v>
      </c>
      <c r="J1568" s="562" t="s">
        <v>4998</v>
      </c>
      <c r="K1568" s="562" t="s">
        <v>976</v>
      </c>
      <c r="L1568" s="562" t="s">
        <v>964</v>
      </c>
      <c r="M1568" s="562" t="s">
        <v>970</v>
      </c>
      <c r="N1568" s="562">
        <v>1</v>
      </c>
      <c r="O1568" s="562">
        <v>1</v>
      </c>
      <c r="P1568" s="562">
        <v>1</v>
      </c>
      <c r="Q1568" s="562">
        <v>1</v>
      </c>
      <c r="R1568" s="562">
        <v>1</v>
      </c>
      <c r="S1568" s="562">
        <v>1</v>
      </c>
      <c r="T1568" s="562">
        <v>0</v>
      </c>
      <c r="U1568" s="562">
        <v>0</v>
      </c>
      <c r="V1568" s="562">
        <v>0</v>
      </c>
      <c r="W1568" s="563">
        <v>418628.52</v>
      </c>
      <c r="X1568" s="563">
        <v>0</v>
      </c>
      <c r="Y1568" s="563">
        <v>0</v>
      </c>
      <c r="Z1568" s="563">
        <v>0</v>
      </c>
      <c r="AA1568" s="563">
        <v>0</v>
      </c>
      <c r="AB1568" s="563">
        <v>0</v>
      </c>
      <c r="AC1568" s="563">
        <v>0</v>
      </c>
      <c r="AD1568" s="563"/>
      <c r="AE1568" s="563">
        <v>418628.52</v>
      </c>
      <c r="AF1568" s="564">
        <v>45751</v>
      </c>
      <c r="AG1568" s="564">
        <v>47577</v>
      </c>
      <c r="AH1568" s="563">
        <v>418628.52</v>
      </c>
      <c r="AI1568" s="565">
        <f t="shared" si="49"/>
        <v>4.0986301369863014</v>
      </c>
      <c r="AJ1568" s="565">
        <v>5.0027397260274</v>
      </c>
      <c r="AK1568" s="566">
        <v>9.2499999999999999E-2</v>
      </c>
      <c r="AL1568" s="567">
        <f t="shared" si="50"/>
        <v>4.0986301369863014</v>
      </c>
      <c r="AM1568" s="567">
        <v>5.0027397260274</v>
      </c>
      <c r="AN1568" s="568">
        <v>9.2499999999999999E-2</v>
      </c>
      <c r="AO1568" s="562" t="s">
        <v>977</v>
      </c>
      <c r="AP1568" s="562" t="s">
        <v>978</v>
      </c>
    </row>
    <row r="1569" spans="1:42" s="562" customFormat="1" ht="12" x14ac:dyDescent="0.25">
      <c r="A1569" s="562" t="s">
        <v>3732</v>
      </c>
      <c r="B1569" s="562" t="s">
        <v>3733</v>
      </c>
      <c r="C1569" s="562">
        <v>1</v>
      </c>
      <c r="D1569" s="562" t="s">
        <v>30</v>
      </c>
      <c r="E1569" s="562" t="s">
        <v>958</v>
      </c>
      <c r="F1569" s="562" t="s">
        <v>959</v>
      </c>
      <c r="G1569" s="562" t="s">
        <v>973</v>
      </c>
      <c r="H1569" s="562" t="s">
        <v>974</v>
      </c>
      <c r="I1569" s="562" t="s">
        <v>975</v>
      </c>
      <c r="J1569" s="562" t="s">
        <v>4998</v>
      </c>
      <c r="K1569" s="562" t="s">
        <v>976</v>
      </c>
      <c r="L1569" s="562" t="s">
        <v>964</v>
      </c>
      <c r="M1569" s="562" t="s">
        <v>970</v>
      </c>
      <c r="N1569" s="562">
        <v>1</v>
      </c>
      <c r="O1569" s="562">
        <v>1</v>
      </c>
      <c r="P1569" s="562">
        <v>1</v>
      </c>
      <c r="Q1569" s="562">
        <v>1</v>
      </c>
      <c r="R1569" s="562">
        <v>1</v>
      </c>
      <c r="S1569" s="562">
        <v>1</v>
      </c>
      <c r="T1569" s="562">
        <v>0</v>
      </c>
      <c r="U1569" s="562">
        <v>0</v>
      </c>
      <c r="V1569" s="562">
        <v>0</v>
      </c>
      <c r="W1569" s="563">
        <v>667001.59</v>
      </c>
      <c r="X1569" s="563">
        <v>0</v>
      </c>
      <c r="Y1569" s="563">
        <v>0</v>
      </c>
      <c r="Z1569" s="563">
        <v>0</v>
      </c>
      <c r="AA1569" s="563">
        <v>0</v>
      </c>
      <c r="AB1569" s="563">
        <v>0</v>
      </c>
      <c r="AC1569" s="563">
        <v>0</v>
      </c>
      <c r="AD1569" s="563"/>
      <c r="AE1569" s="563">
        <v>667001.59</v>
      </c>
      <c r="AF1569" s="564">
        <v>45751</v>
      </c>
      <c r="AG1569" s="564">
        <v>46847</v>
      </c>
      <c r="AH1569" s="563">
        <v>667001.59</v>
      </c>
      <c r="AI1569" s="565">
        <f t="shared" si="49"/>
        <v>2.0986301369863014</v>
      </c>
      <c r="AJ1569" s="565">
        <v>3.0027397260274</v>
      </c>
      <c r="AK1569" s="566">
        <v>8.7499999999999994E-2</v>
      </c>
      <c r="AL1569" s="567">
        <f t="shared" si="50"/>
        <v>2.0986301369863014</v>
      </c>
      <c r="AM1569" s="567">
        <v>3.0027397260274</v>
      </c>
      <c r="AN1569" s="568">
        <v>8.7499999999999994E-2</v>
      </c>
      <c r="AO1569" s="562" t="s">
        <v>977</v>
      </c>
      <c r="AP1569" s="562" t="s">
        <v>978</v>
      </c>
    </row>
    <row r="1570" spans="1:42" s="562" customFormat="1" ht="12" x14ac:dyDescent="0.25">
      <c r="A1570" s="562" t="s">
        <v>3734</v>
      </c>
      <c r="B1570" s="562" t="s">
        <v>3735</v>
      </c>
      <c r="C1570" s="562">
        <v>1</v>
      </c>
      <c r="D1570" s="562" t="s">
        <v>30</v>
      </c>
      <c r="E1570" s="562" t="s">
        <v>958</v>
      </c>
      <c r="F1570" s="562" t="s">
        <v>959</v>
      </c>
      <c r="G1570" s="562" t="s">
        <v>973</v>
      </c>
      <c r="H1570" s="562" t="s">
        <v>974</v>
      </c>
      <c r="I1570" s="562" t="s">
        <v>975</v>
      </c>
      <c r="J1570" s="562" t="s">
        <v>4998</v>
      </c>
      <c r="K1570" s="562" t="s">
        <v>976</v>
      </c>
      <c r="L1570" s="562" t="s">
        <v>964</v>
      </c>
      <c r="M1570" s="562" t="s">
        <v>970</v>
      </c>
      <c r="N1570" s="562">
        <v>1</v>
      </c>
      <c r="O1570" s="562">
        <v>1</v>
      </c>
      <c r="P1570" s="562">
        <v>1</v>
      </c>
      <c r="Q1570" s="562">
        <v>1</v>
      </c>
      <c r="R1570" s="562">
        <v>1</v>
      </c>
      <c r="S1570" s="562">
        <v>1</v>
      </c>
      <c r="T1570" s="562">
        <v>0</v>
      </c>
      <c r="U1570" s="562">
        <v>0</v>
      </c>
      <c r="V1570" s="562">
        <v>0</v>
      </c>
      <c r="W1570" s="563">
        <v>458666.53</v>
      </c>
      <c r="X1570" s="563">
        <v>0</v>
      </c>
      <c r="Y1570" s="563">
        <v>0</v>
      </c>
      <c r="Z1570" s="563">
        <v>0</v>
      </c>
      <c r="AA1570" s="563">
        <v>0</v>
      </c>
      <c r="AB1570" s="563">
        <v>0</v>
      </c>
      <c r="AC1570" s="563">
        <v>0</v>
      </c>
      <c r="AD1570" s="563"/>
      <c r="AE1570" s="563">
        <v>458666.53</v>
      </c>
      <c r="AF1570" s="564">
        <v>45751</v>
      </c>
      <c r="AG1570" s="564">
        <v>46847</v>
      </c>
      <c r="AH1570" s="563">
        <v>458666.53</v>
      </c>
      <c r="AI1570" s="565">
        <f t="shared" si="49"/>
        <v>2.0986301369863014</v>
      </c>
      <c r="AJ1570" s="565">
        <v>3.0027397260274</v>
      </c>
      <c r="AK1570" s="566">
        <v>8.7499999999999994E-2</v>
      </c>
      <c r="AL1570" s="567">
        <f t="shared" si="50"/>
        <v>2.0986301369863014</v>
      </c>
      <c r="AM1570" s="567">
        <v>3.0027397260274</v>
      </c>
      <c r="AN1570" s="568">
        <v>8.7499999999999994E-2</v>
      </c>
      <c r="AO1570" s="562" t="s">
        <v>977</v>
      </c>
      <c r="AP1570" s="562" t="s">
        <v>978</v>
      </c>
    </row>
    <row r="1571" spans="1:42" s="562" customFormat="1" ht="12" x14ac:dyDescent="0.25">
      <c r="A1571" s="562" t="s">
        <v>3736</v>
      </c>
      <c r="B1571" s="562" t="s">
        <v>3737</v>
      </c>
      <c r="C1571" s="562">
        <v>1</v>
      </c>
      <c r="D1571" s="562" t="s">
        <v>30</v>
      </c>
      <c r="E1571" s="562" t="s">
        <v>958</v>
      </c>
      <c r="F1571" s="562" t="s">
        <v>959</v>
      </c>
      <c r="G1571" s="562" t="s">
        <v>973</v>
      </c>
      <c r="H1571" s="562" t="s">
        <v>974</v>
      </c>
      <c r="I1571" s="562" t="s">
        <v>975</v>
      </c>
      <c r="J1571" s="562" t="s">
        <v>4998</v>
      </c>
      <c r="K1571" s="562" t="s">
        <v>976</v>
      </c>
      <c r="L1571" s="562" t="s">
        <v>964</v>
      </c>
      <c r="M1571" s="562" t="s">
        <v>970</v>
      </c>
      <c r="N1571" s="562">
        <v>1</v>
      </c>
      <c r="O1571" s="562">
        <v>1</v>
      </c>
      <c r="P1571" s="562">
        <v>1</v>
      </c>
      <c r="Q1571" s="562">
        <v>1</v>
      </c>
      <c r="R1571" s="562">
        <v>1</v>
      </c>
      <c r="S1571" s="562">
        <v>1</v>
      </c>
      <c r="T1571" s="562">
        <v>0</v>
      </c>
      <c r="U1571" s="562">
        <v>0</v>
      </c>
      <c r="V1571" s="562">
        <v>0</v>
      </c>
      <c r="W1571" s="563">
        <v>583100.29</v>
      </c>
      <c r="X1571" s="563">
        <v>0</v>
      </c>
      <c r="Y1571" s="563">
        <v>0</v>
      </c>
      <c r="Z1571" s="563">
        <v>0</v>
      </c>
      <c r="AA1571" s="563">
        <v>0</v>
      </c>
      <c r="AB1571" s="563">
        <v>0</v>
      </c>
      <c r="AC1571" s="563">
        <v>0</v>
      </c>
      <c r="AD1571" s="563"/>
      <c r="AE1571" s="563">
        <v>583100.29</v>
      </c>
      <c r="AF1571" s="564">
        <v>45751</v>
      </c>
      <c r="AG1571" s="564">
        <v>46847</v>
      </c>
      <c r="AH1571" s="563">
        <v>583100.29</v>
      </c>
      <c r="AI1571" s="565">
        <f t="shared" si="49"/>
        <v>2.0986301369863014</v>
      </c>
      <c r="AJ1571" s="565">
        <v>3.0027397260274</v>
      </c>
      <c r="AK1571" s="566">
        <v>8.7499999999999994E-2</v>
      </c>
      <c r="AL1571" s="567">
        <f t="shared" si="50"/>
        <v>2.0986301369863014</v>
      </c>
      <c r="AM1571" s="567">
        <v>3.0027397260274</v>
      </c>
      <c r="AN1571" s="568">
        <v>8.7499999999999994E-2</v>
      </c>
      <c r="AO1571" s="562" t="s">
        <v>977</v>
      </c>
      <c r="AP1571" s="562" t="s">
        <v>978</v>
      </c>
    </row>
    <row r="1572" spans="1:42" s="562" customFormat="1" ht="12" x14ac:dyDescent="0.25">
      <c r="A1572" s="562" t="s">
        <v>3738</v>
      </c>
      <c r="B1572" s="562" t="s">
        <v>3739</v>
      </c>
      <c r="C1572" s="562">
        <v>1</v>
      </c>
      <c r="D1572" s="562" t="s">
        <v>30</v>
      </c>
      <c r="E1572" s="562" t="s">
        <v>958</v>
      </c>
      <c r="F1572" s="562" t="s">
        <v>959</v>
      </c>
      <c r="G1572" s="562" t="s">
        <v>973</v>
      </c>
      <c r="H1572" s="562" t="s">
        <v>974</v>
      </c>
      <c r="I1572" s="562" t="s">
        <v>975</v>
      </c>
      <c r="J1572" s="562" t="s">
        <v>4998</v>
      </c>
      <c r="K1572" s="562" t="s">
        <v>976</v>
      </c>
      <c r="L1572" s="562" t="s">
        <v>964</v>
      </c>
      <c r="M1572" s="562" t="s">
        <v>970</v>
      </c>
      <c r="N1572" s="562">
        <v>1</v>
      </c>
      <c r="O1572" s="562">
        <v>1</v>
      </c>
      <c r="P1572" s="562">
        <v>1</v>
      </c>
      <c r="Q1572" s="562">
        <v>1</v>
      </c>
      <c r="R1572" s="562">
        <v>1</v>
      </c>
      <c r="S1572" s="562">
        <v>1</v>
      </c>
      <c r="T1572" s="562">
        <v>0</v>
      </c>
      <c r="U1572" s="562">
        <v>0</v>
      </c>
      <c r="V1572" s="562">
        <v>0</v>
      </c>
      <c r="W1572" s="563">
        <v>815817.7</v>
      </c>
      <c r="X1572" s="563">
        <v>0</v>
      </c>
      <c r="Y1572" s="563">
        <v>0</v>
      </c>
      <c r="Z1572" s="563">
        <v>0</v>
      </c>
      <c r="AA1572" s="563">
        <v>0</v>
      </c>
      <c r="AB1572" s="563">
        <v>0</v>
      </c>
      <c r="AC1572" s="563">
        <v>0</v>
      </c>
      <c r="AD1572" s="563"/>
      <c r="AE1572" s="563">
        <v>815817.7</v>
      </c>
      <c r="AF1572" s="564">
        <v>45751</v>
      </c>
      <c r="AG1572" s="564">
        <v>46847</v>
      </c>
      <c r="AH1572" s="563">
        <v>815817.7</v>
      </c>
      <c r="AI1572" s="565">
        <f t="shared" si="49"/>
        <v>2.0986301369863014</v>
      </c>
      <c r="AJ1572" s="565">
        <v>3.0027397260274</v>
      </c>
      <c r="AK1572" s="566">
        <v>8.7499999999999994E-2</v>
      </c>
      <c r="AL1572" s="567">
        <f t="shared" si="50"/>
        <v>2.0986301369863014</v>
      </c>
      <c r="AM1572" s="567">
        <v>3.0027397260274</v>
      </c>
      <c r="AN1572" s="568">
        <v>8.7499999999999994E-2</v>
      </c>
      <c r="AO1572" s="562" t="s">
        <v>977</v>
      </c>
      <c r="AP1572" s="562" t="s">
        <v>978</v>
      </c>
    </row>
    <row r="1573" spans="1:42" s="562" customFormat="1" ht="12" x14ac:dyDescent="0.25">
      <c r="A1573" s="562" t="s">
        <v>3740</v>
      </c>
      <c r="B1573" s="562" t="s">
        <v>3741</v>
      </c>
      <c r="C1573" s="562">
        <v>1</v>
      </c>
      <c r="D1573" s="562" t="s">
        <v>30</v>
      </c>
      <c r="E1573" s="562" t="s">
        <v>958</v>
      </c>
      <c r="F1573" s="562" t="s">
        <v>959</v>
      </c>
      <c r="G1573" s="562" t="s">
        <v>973</v>
      </c>
      <c r="H1573" s="562" t="s">
        <v>974</v>
      </c>
      <c r="I1573" s="562" t="s">
        <v>975</v>
      </c>
      <c r="J1573" s="562" t="s">
        <v>4998</v>
      </c>
      <c r="K1573" s="562" t="s">
        <v>976</v>
      </c>
      <c r="L1573" s="562" t="s">
        <v>964</v>
      </c>
      <c r="M1573" s="562" t="s">
        <v>970</v>
      </c>
      <c r="N1573" s="562">
        <v>1</v>
      </c>
      <c r="O1573" s="562">
        <v>1</v>
      </c>
      <c r="P1573" s="562">
        <v>1</v>
      </c>
      <c r="Q1573" s="562">
        <v>1</v>
      </c>
      <c r="R1573" s="562">
        <v>1</v>
      </c>
      <c r="S1573" s="562">
        <v>1</v>
      </c>
      <c r="T1573" s="562">
        <v>0</v>
      </c>
      <c r="U1573" s="562">
        <v>0</v>
      </c>
      <c r="V1573" s="562">
        <v>0</v>
      </c>
      <c r="W1573" s="563">
        <v>553938.67000000004</v>
      </c>
      <c r="X1573" s="563">
        <v>0</v>
      </c>
      <c r="Y1573" s="563">
        <v>0</v>
      </c>
      <c r="Z1573" s="563">
        <v>0</v>
      </c>
      <c r="AA1573" s="563">
        <v>0</v>
      </c>
      <c r="AB1573" s="563">
        <v>0</v>
      </c>
      <c r="AC1573" s="563">
        <v>0</v>
      </c>
      <c r="AD1573" s="563"/>
      <c r="AE1573" s="563">
        <v>553938.67000000004</v>
      </c>
      <c r="AF1573" s="564">
        <v>45751</v>
      </c>
      <c r="AG1573" s="564">
        <v>46847</v>
      </c>
      <c r="AH1573" s="563">
        <v>553938.67000000004</v>
      </c>
      <c r="AI1573" s="565">
        <f t="shared" si="49"/>
        <v>2.0986301369863014</v>
      </c>
      <c r="AJ1573" s="565">
        <v>3.0027397260274</v>
      </c>
      <c r="AK1573" s="566">
        <v>8.7499999999999994E-2</v>
      </c>
      <c r="AL1573" s="567">
        <f t="shared" si="50"/>
        <v>2.0986301369863014</v>
      </c>
      <c r="AM1573" s="567">
        <v>3.0027397260274</v>
      </c>
      <c r="AN1573" s="568">
        <v>8.7499999999999994E-2</v>
      </c>
      <c r="AO1573" s="562" t="s">
        <v>977</v>
      </c>
      <c r="AP1573" s="562" t="s">
        <v>978</v>
      </c>
    </row>
    <row r="1574" spans="1:42" s="562" customFormat="1" ht="12" x14ac:dyDescent="0.25">
      <c r="A1574" s="562" t="s">
        <v>3742</v>
      </c>
      <c r="B1574" s="562" t="s">
        <v>3743</v>
      </c>
      <c r="C1574" s="562">
        <v>1</v>
      </c>
      <c r="D1574" s="562" t="s">
        <v>30</v>
      </c>
      <c r="E1574" s="562" t="s">
        <v>958</v>
      </c>
      <c r="F1574" s="562" t="s">
        <v>959</v>
      </c>
      <c r="G1574" s="562" t="s">
        <v>973</v>
      </c>
      <c r="H1574" s="562" t="s">
        <v>974</v>
      </c>
      <c r="I1574" s="562" t="s">
        <v>975</v>
      </c>
      <c r="J1574" s="562" t="s">
        <v>4998</v>
      </c>
      <c r="K1574" s="562" t="s">
        <v>976</v>
      </c>
      <c r="L1574" s="562" t="s">
        <v>964</v>
      </c>
      <c r="M1574" s="562" t="s">
        <v>970</v>
      </c>
      <c r="N1574" s="562">
        <v>1</v>
      </c>
      <c r="O1574" s="562">
        <v>1</v>
      </c>
      <c r="P1574" s="562">
        <v>1</v>
      </c>
      <c r="Q1574" s="562">
        <v>1</v>
      </c>
      <c r="R1574" s="562">
        <v>1</v>
      </c>
      <c r="S1574" s="562">
        <v>1</v>
      </c>
      <c r="T1574" s="562">
        <v>0</v>
      </c>
      <c r="U1574" s="562">
        <v>0</v>
      </c>
      <c r="V1574" s="562">
        <v>0</v>
      </c>
      <c r="W1574" s="563">
        <v>864265.7</v>
      </c>
      <c r="X1574" s="563">
        <v>0</v>
      </c>
      <c r="Y1574" s="563">
        <v>0</v>
      </c>
      <c r="Z1574" s="563">
        <v>0</v>
      </c>
      <c r="AA1574" s="563">
        <v>0</v>
      </c>
      <c r="AB1574" s="563">
        <v>0</v>
      </c>
      <c r="AC1574" s="563">
        <v>0</v>
      </c>
      <c r="AD1574" s="563"/>
      <c r="AE1574" s="563">
        <v>864265.7</v>
      </c>
      <c r="AF1574" s="564">
        <v>45751</v>
      </c>
      <c r="AG1574" s="564">
        <v>46847</v>
      </c>
      <c r="AH1574" s="563">
        <v>864265.7</v>
      </c>
      <c r="AI1574" s="565">
        <f t="shared" si="49"/>
        <v>2.0986301369863014</v>
      </c>
      <c r="AJ1574" s="565">
        <v>3.0027397260274</v>
      </c>
      <c r="AK1574" s="566">
        <v>8.7499999999999994E-2</v>
      </c>
      <c r="AL1574" s="567">
        <f t="shared" si="50"/>
        <v>2.0986301369863014</v>
      </c>
      <c r="AM1574" s="567">
        <v>3.0027397260274</v>
      </c>
      <c r="AN1574" s="568">
        <v>8.7499999999999994E-2</v>
      </c>
      <c r="AO1574" s="562" t="s">
        <v>977</v>
      </c>
      <c r="AP1574" s="562" t="s">
        <v>978</v>
      </c>
    </row>
    <row r="1575" spans="1:42" s="562" customFormat="1" ht="12" x14ac:dyDescent="0.25">
      <c r="A1575" s="562" t="s">
        <v>3744</v>
      </c>
      <c r="B1575" s="562" t="s">
        <v>3745</v>
      </c>
      <c r="C1575" s="562">
        <v>1</v>
      </c>
      <c r="D1575" s="562" t="s">
        <v>30</v>
      </c>
      <c r="E1575" s="562" t="s">
        <v>958</v>
      </c>
      <c r="F1575" s="562" t="s">
        <v>959</v>
      </c>
      <c r="G1575" s="562" t="s">
        <v>973</v>
      </c>
      <c r="H1575" s="562" t="s">
        <v>974</v>
      </c>
      <c r="I1575" s="562" t="s">
        <v>975</v>
      </c>
      <c r="J1575" s="562" t="s">
        <v>4998</v>
      </c>
      <c r="K1575" s="562" t="s">
        <v>976</v>
      </c>
      <c r="L1575" s="562" t="s">
        <v>964</v>
      </c>
      <c r="M1575" s="562" t="s">
        <v>970</v>
      </c>
      <c r="N1575" s="562">
        <v>1</v>
      </c>
      <c r="O1575" s="562">
        <v>1</v>
      </c>
      <c r="P1575" s="562">
        <v>1</v>
      </c>
      <c r="Q1575" s="562">
        <v>1</v>
      </c>
      <c r="R1575" s="562">
        <v>1</v>
      </c>
      <c r="S1575" s="562">
        <v>1</v>
      </c>
      <c r="T1575" s="562">
        <v>0</v>
      </c>
      <c r="U1575" s="562">
        <v>0</v>
      </c>
      <c r="V1575" s="562">
        <v>0</v>
      </c>
      <c r="W1575" s="563">
        <v>1027488.98</v>
      </c>
      <c r="X1575" s="563">
        <v>0</v>
      </c>
      <c r="Y1575" s="563">
        <v>0</v>
      </c>
      <c r="Z1575" s="563">
        <v>0</v>
      </c>
      <c r="AA1575" s="563">
        <v>0</v>
      </c>
      <c r="AB1575" s="563">
        <v>0</v>
      </c>
      <c r="AC1575" s="563">
        <v>0</v>
      </c>
      <c r="AD1575" s="563"/>
      <c r="AE1575" s="563">
        <v>1027488.98</v>
      </c>
      <c r="AF1575" s="564">
        <v>45751</v>
      </c>
      <c r="AG1575" s="564">
        <v>47577</v>
      </c>
      <c r="AH1575" s="563">
        <v>1027488.98</v>
      </c>
      <c r="AI1575" s="565">
        <f t="shared" si="49"/>
        <v>4.0986301369863014</v>
      </c>
      <c r="AJ1575" s="565">
        <v>5.0027397260274</v>
      </c>
      <c r="AK1575" s="566">
        <v>9.2499999999999999E-2</v>
      </c>
      <c r="AL1575" s="567">
        <f t="shared" si="50"/>
        <v>4.0986301369863014</v>
      </c>
      <c r="AM1575" s="567">
        <v>5.0027397260274</v>
      </c>
      <c r="AN1575" s="568">
        <v>9.2499999999999999E-2</v>
      </c>
      <c r="AO1575" s="562" t="s">
        <v>977</v>
      </c>
      <c r="AP1575" s="562" t="s">
        <v>978</v>
      </c>
    </row>
    <row r="1576" spans="1:42" s="562" customFormat="1" ht="12" x14ac:dyDescent="0.25">
      <c r="A1576" s="562" t="s">
        <v>3746</v>
      </c>
      <c r="B1576" s="562" t="s">
        <v>3747</v>
      </c>
      <c r="C1576" s="562">
        <v>1</v>
      </c>
      <c r="D1576" s="562" t="s">
        <v>30</v>
      </c>
      <c r="E1576" s="562" t="s">
        <v>958</v>
      </c>
      <c r="F1576" s="562" t="s">
        <v>959</v>
      </c>
      <c r="G1576" s="562" t="s">
        <v>973</v>
      </c>
      <c r="H1576" s="562" t="s">
        <v>974</v>
      </c>
      <c r="I1576" s="562" t="s">
        <v>975</v>
      </c>
      <c r="J1576" s="562" t="s">
        <v>4998</v>
      </c>
      <c r="K1576" s="562" t="s">
        <v>976</v>
      </c>
      <c r="L1576" s="562" t="s">
        <v>964</v>
      </c>
      <c r="M1576" s="562" t="s">
        <v>970</v>
      </c>
      <c r="N1576" s="562">
        <v>1</v>
      </c>
      <c r="O1576" s="562">
        <v>1</v>
      </c>
      <c r="P1576" s="562">
        <v>1</v>
      </c>
      <c r="Q1576" s="562">
        <v>1</v>
      </c>
      <c r="R1576" s="562">
        <v>1</v>
      </c>
      <c r="S1576" s="562">
        <v>1</v>
      </c>
      <c r="T1576" s="562">
        <v>0</v>
      </c>
      <c r="U1576" s="562">
        <v>0</v>
      </c>
      <c r="V1576" s="562">
        <v>0</v>
      </c>
      <c r="W1576" s="563">
        <v>908186.77</v>
      </c>
      <c r="X1576" s="563">
        <v>0</v>
      </c>
      <c r="Y1576" s="563">
        <v>0</v>
      </c>
      <c r="Z1576" s="563">
        <v>0</v>
      </c>
      <c r="AA1576" s="563">
        <v>0</v>
      </c>
      <c r="AB1576" s="563">
        <v>0</v>
      </c>
      <c r="AC1576" s="563">
        <v>0</v>
      </c>
      <c r="AD1576" s="563"/>
      <c r="AE1576" s="563">
        <v>908186.77</v>
      </c>
      <c r="AF1576" s="564">
        <v>45751</v>
      </c>
      <c r="AG1576" s="564">
        <v>46847</v>
      </c>
      <c r="AH1576" s="563">
        <v>908186.77</v>
      </c>
      <c r="AI1576" s="565">
        <f t="shared" si="49"/>
        <v>2.0986301369863014</v>
      </c>
      <c r="AJ1576" s="565">
        <v>3.0027397260274</v>
      </c>
      <c r="AK1576" s="566">
        <v>8.7499999999999994E-2</v>
      </c>
      <c r="AL1576" s="567">
        <f t="shared" si="50"/>
        <v>2.0986301369863014</v>
      </c>
      <c r="AM1576" s="567">
        <v>3.0027397260274</v>
      </c>
      <c r="AN1576" s="568">
        <v>8.7499999999999994E-2</v>
      </c>
      <c r="AO1576" s="562" t="s">
        <v>977</v>
      </c>
      <c r="AP1576" s="562" t="s">
        <v>978</v>
      </c>
    </row>
    <row r="1577" spans="1:42" s="562" customFormat="1" ht="12" x14ac:dyDescent="0.25">
      <c r="A1577" s="562" t="s">
        <v>3748</v>
      </c>
      <c r="B1577" s="562" t="s">
        <v>3749</v>
      </c>
      <c r="C1577" s="562">
        <v>1</v>
      </c>
      <c r="D1577" s="562" t="s">
        <v>30</v>
      </c>
      <c r="E1577" s="562" t="s">
        <v>958</v>
      </c>
      <c r="F1577" s="562" t="s">
        <v>959</v>
      </c>
      <c r="G1577" s="562" t="s">
        <v>973</v>
      </c>
      <c r="H1577" s="562" t="s">
        <v>974</v>
      </c>
      <c r="I1577" s="562" t="s">
        <v>975</v>
      </c>
      <c r="J1577" s="562" t="s">
        <v>4998</v>
      </c>
      <c r="K1577" s="562" t="s">
        <v>976</v>
      </c>
      <c r="L1577" s="562" t="s">
        <v>964</v>
      </c>
      <c r="M1577" s="562" t="s">
        <v>970</v>
      </c>
      <c r="N1577" s="562">
        <v>1</v>
      </c>
      <c r="O1577" s="562">
        <v>1</v>
      </c>
      <c r="P1577" s="562">
        <v>1</v>
      </c>
      <c r="Q1577" s="562">
        <v>1</v>
      </c>
      <c r="R1577" s="562">
        <v>1</v>
      </c>
      <c r="S1577" s="562">
        <v>1</v>
      </c>
      <c r="T1577" s="562">
        <v>0</v>
      </c>
      <c r="U1577" s="562">
        <v>0</v>
      </c>
      <c r="V1577" s="562">
        <v>0</v>
      </c>
      <c r="W1577" s="563">
        <v>594903.67000000004</v>
      </c>
      <c r="X1577" s="563">
        <v>0</v>
      </c>
      <c r="Y1577" s="563">
        <v>0</v>
      </c>
      <c r="Z1577" s="563">
        <v>0</v>
      </c>
      <c r="AA1577" s="563">
        <v>0</v>
      </c>
      <c r="AB1577" s="563">
        <v>0</v>
      </c>
      <c r="AC1577" s="563">
        <v>0</v>
      </c>
      <c r="AD1577" s="563"/>
      <c r="AE1577" s="563">
        <v>594903.67000000004</v>
      </c>
      <c r="AF1577" s="564">
        <v>45751</v>
      </c>
      <c r="AG1577" s="564">
        <v>46847</v>
      </c>
      <c r="AH1577" s="563">
        <v>594903.67000000004</v>
      </c>
      <c r="AI1577" s="565">
        <f t="shared" si="49"/>
        <v>2.0986301369863014</v>
      </c>
      <c r="AJ1577" s="565">
        <v>3.0027397260274</v>
      </c>
      <c r="AK1577" s="566">
        <v>8.7499999999999994E-2</v>
      </c>
      <c r="AL1577" s="567">
        <f t="shared" si="50"/>
        <v>2.0986301369863014</v>
      </c>
      <c r="AM1577" s="567">
        <v>3.0027397260274</v>
      </c>
      <c r="AN1577" s="568">
        <v>8.7499999999999994E-2</v>
      </c>
      <c r="AO1577" s="562" t="s">
        <v>977</v>
      </c>
      <c r="AP1577" s="562" t="s">
        <v>978</v>
      </c>
    </row>
    <row r="1578" spans="1:42" s="562" customFormat="1" ht="12" x14ac:dyDescent="0.25">
      <c r="A1578" s="562" t="s">
        <v>3750</v>
      </c>
      <c r="B1578" s="562" t="s">
        <v>3751</v>
      </c>
      <c r="C1578" s="562">
        <v>1</v>
      </c>
      <c r="D1578" s="562" t="s">
        <v>30</v>
      </c>
      <c r="E1578" s="562" t="s">
        <v>958</v>
      </c>
      <c r="F1578" s="562" t="s">
        <v>959</v>
      </c>
      <c r="G1578" s="562" t="s">
        <v>973</v>
      </c>
      <c r="H1578" s="562" t="s">
        <v>974</v>
      </c>
      <c r="I1578" s="562" t="s">
        <v>975</v>
      </c>
      <c r="J1578" s="562" t="s">
        <v>4998</v>
      </c>
      <c r="K1578" s="562" t="s">
        <v>976</v>
      </c>
      <c r="L1578" s="562" t="s">
        <v>964</v>
      </c>
      <c r="M1578" s="562" t="s">
        <v>970</v>
      </c>
      <c r="N1578" s="562">
        <v>1</v>
      </c>
      <c r="O1578" s="562">
        <v>1</v>
      </c>
      <c r="P1578" s="562">
        <v>1</v>
      </c>
      <c r="Q1578" s="562">
        <v>1</v>
      </c>
      <c r="R1578" s="562">
        <v>1</v>
      </c>
      <c r="S1578" s="562">
        <v>1</v>
      </c>
      <c r="T1578" s="562">
        <v>0</v>
      </c>
      <c r="U1578" s="562">
        <v>0</v>
      </c>
      <c r="V1578" s="562">
        <v>0</v>
      </c>
      <c r="W1578" s="563">
        <v>2710177</v>
      </c>
      <c r="X1578" s="563">
        <v>0</v>
      </c>
      <c r="Y1578" s="563">
        <v>0</v>
      </c>
      <c r="Z1578" s="563">
        <v>0</v>
      </c>
      <c r="AA1578" s="563">
        <v>0</v>
      </c>
      <c r="AB1578" s="563">
        <v>0</v>
      </c>
      <c r="AC1578" s="563">
        <v>0</v>
      </c>
      <c r="AD1578" s="563"/>
      <c r="AE1578" s="563">
        <v>2710177</v>
      </c>
      <c r="AF1578" s="564">
        <v>45751</v>
      </c>
      <c r="AG1578" s="564">
        <v>46847</v>
      </c>
      <c r="AH1578" s="563">
        <v>2710177</v>
      </c>
      <c r="AI1578" s="565">
        <f t="shared" si="49"/>
        <v>2.0986301369863014</v>
      </c>
      <c r="AJ1578" s="565">
        <v>3.0027397260274</v>
      </c>
      <c r="AK1578" s="566">
        <v>8.7499999999999994E-2</v>
      </c>
      <c r="AL1578" s="567">
        <f t="shared" si="50"/>
        <v>2.0986301369863014</v>
      </c>
      <c r="AM1578" s="567">
        <v>3.0027397260274</v>
      </c>
      <c r="AN1578" s="568">
        <v>8.7499999999999994E-2</v>
      </c>
      <c r="AO1578" s="562" t="s">
        <v>977</v>
      </c>
      <c r="AP1578" s="562" t="s">
        <v>978</v>
      </c>
    </row>
    <row r="1579" spans="1:42" s="562" customFormat="1" ht="12" x14ac:dyDescent="0.25">
      <c r="A1579" s="562" t="s">
        <v>3752</v>
      </c>
      <c r="B1579" s="562" t="s">
        <v>3753</v>
      </c>
      <c r="C1579" s="562">
        <v>1</v>
      </c>
      <c r="D1579" s="562" t="s">
        <v>30</v>
      </c>
      <c r="E1579" s="562" t="s">
        <v>958</v>
      </c>
      <c r="F1579" s="562" t="s">
        <v>959</v>
      </c>
      <c r="G1579" s="562" t="s">
        <v>973</v>
      </c>
      <c r="H1579" s="562" t="s">
        <v>974</v>
      </c>
      <c r="I1579" s="562" t="s">
        <v>975</v>
      </c>
      <c r="J1579" s="562" t="s">
        <v>4998</v>
      </c>
      <c r="K1579" s="562" t="s">
        <v>976</v>
      </c>
      <c r="L1579" s="562" t="s">
        <v>964</v>
      </c>
      <c r="M1579" s="562" t="s">
        <v>970</v>
      </c>
      <c r="N1579" s="562">
        <v>1</v>
      </c>
      <c r="O1579" s="562">
        <v>1</v>
      </c>
      <c r="P1579" s="562">
        <v>1</v>
      </c>
      <c r="Q1579" s="562">
        <v>1</v>
      </c>
      <c r="R1579" s="562">
        <v>1</v>
      </c>
      <c r="S1579" s="562">
        <v>1</v>
      </c>
      <c r="T1579" s="562">
        <v>0</v>
      </c>
      <c r="U1579" s="562">
        <v>0</v>
      </c>
      <c r="V1579" s="562">
        <v>0</v>
      </c>
      <c r="W1579" s="563">
        <v>555500</v>
      </c>
      <c r="X1579" s="563">
        <v>0</v>
      </c>
      <c r="Y1579" s="563">
        <v>0</v>
      </c>
      <c r="Z1579" s="563">
        <v>0</v>
      </c>
      <c r="AA1579" s="563">
        <v>0</v>
      </c>
      <c r="AB1579" s="563">
        <v>0</v>
      </c>
      <c r="AC1579" s="563">
        <v>0</v>
      </c>
      <c r="AD1579" s="563"/>
      <c r="AE1579" s="563">
        <v>555500</v>
      </c>
      <c r="AF1579" s="564">
        <v>45751</v>
      </c>
      <c r="AG1579" s="564">
        <v>47577</v>
      </c>
      <c r="AH1579" s="563">
        <v>555500</v>
      </c>
      <c r="AI1579" s="565">
        <f t="shared" si="49"/>
        <v>4.0986301369863014</v>
      </c>
      <c r="AJ1579" s="565">
        <v>5.0027397260274</v>
      </c>
      <c r="AK1579" s="566">
        <v>9.2499999999999999E-2</v>
      </c>
      <c r="AL1579" s="567">
        <f t="shared" si="50"/>
        <v>4.0986301369863014</v>
      </c>
      <c r="AM1579" s="567">
        <v>5.0027397260274</v>
      </c>
      <c r="AN1579" s="568">
        <v>9.2499999999999999E-2</v>
      </c>
      <c r="AO1579" s="562" t="s">
        <v>977</v>
      </c>
      <c r="AP1579" s="562" t="s">
        <v>978</v>
      </c>
    </row>
    <row r="1580" spans="1:42" s="562" customFormat="1" ht="12" x14ac:dyDescent="0.25">
      <c r="A1580" s="562" t="s">
        <v>3754</v>
      </c>
      <c r="B1580" s="562" t="s">
        <v>3755</v>
      </c>
      <c r="C1580" s="562">
        <v>1</v>
      </c>
      <c r="D1580" s="562" t="s">
        <v>30</v>
      </c>
      <c r="E1580" s="562" t="s">
        <v>958</v>
      </c>
      <c r="F1580" s="562" t="s">
        <v>959</v>
      </c>
      <c r="G1580" s="562" t="s">
        <v>973</v>
      </c>
      <c r="H1580" s="562" t="s">
        <v>974</v>
      </c>
      <c r="I1580" s="562" t="s">
        <v>975</v>
      </c>
      <c r="J1580" s="562" t="s">
        <v>4998</v>
      </c>
      <c r="K1580" s="562" t="s">
        <v>976</v>
      </c>
      <c r="L1580" s="562" t="s">
        <v>964</v>
      </c>
      <c r="M1580" s="562" t="s">
        <v>970</v>
      </c>
      <c r="N1580" s="562">
        <v>1</v>
      </c>
      <c r="O1580" s="562">
        <v>1</v>
      </c>
      <c r="P1580" s="562">
        <v>1</v>
      </c>
      <c r="Q1580" s="562">
        <v>1</v>
      </c>
      <c r="R1580" s="562">
        <v>1</v>
      </c>
      <c r="S1580" s="562">
        <v>1</v>
      </c>
      <c r="T1580" s="562">
        <v>0</v>
      </c>
      <c r="U1580" s="562">
        <v>0</v>
      </c>
      <c r="V1580" s="562">
        <v>0</v>
      </c>
      <c r="W1580" s="563">
        <v>67032.33</v>
      </c>
      <c r="X1580" s="563">
        <v>0</v>
      </c>
      <c r="Y1580" s="563">
        <v>0</v>
      </c>
      <c r="Z1580" s="563">
        <v>0</v>
      </c>
      <c r="AA1580" s="563">
        <v>0</v>
      </c>
      <c r="AB1580" s="563">
        <v>0</v>
      </c>
      <c r="AC1580" s="563">
        <v>0</v>
      </c>
      <c r="AD1580" s="563"/>
      <c r="AE1580" s="563">
        <v>67032.33</v>
      </c>
      <c r="AF1580" s="564">
        <v>45751</v>
      </c>
      <c r="AG1580" s="564">
        <v>47577</v>
      </c>
      <c r="AH1580" s="563">
        <v>67032.33</v>
      </c>
      <c r="AI1580" s="565">
        <f t="shared" si="49"/>
        <v>4.0986301369863014</v>
      </c>
      <c r="AJ1580" s="565">
        <v>5.0027397260274</v>
      </c>
      <c r="AK1580" s="566">
        <v>9.2499999999999999E-2</v>
      </c>
      <c r="AL1580" s="567">
        <f t="shared" si="50"/>
        <v>4.0986301369863014</v>
      </c>
      <c r="AM1580" s="567">
        <v>5.0027397260274</v>
      </c>
      <c r="AN1580" s="568">
        <v>9.2499999999999999E-2</v>
      </c>
      <c r="AO1580" s="562" t="s">
        <v>977</v>
      </c>
      <c r="AP1580" s="562" t="s">
        <v>978</v>
      </c>
    </row>
    <row r="1581" spans="1:42" s="562" customFormat="1" ht="12" x14ac:dyDescent="0.25">
      <c r="A1581" s="562" t="s">
        <v>3756</v>
      </c>
      <c r="B1581" s="562" t="s">
        <v>3757</v>
      </c>
      <c r="C1581" s="562">
        <v>1</v>
      </c>
      <c r="D1581" s="562" t="s">
        <v>30</v>
      </c>
      <c r="E1581" s="562" t="s">
        <v>958</v>
      </c>
      <c r="F1581" s="562" t="s">
        <v>959</v>
      </c>
      <c r="G1581" s="562" t="s">
        <v>973</v>
      </c>
      <c r="H1581" s="562" t="s">
        <v>974</v>
      </c>
      <c r="I1581" s="562" t="s">
        <v>975</v>
      </c>
      <c r="J1581" s="562" t="s">
        <v>4998</v>
      </c>
      <c r="K1581" s="562" t="s">
        <v>976</v>
      </c>
      <c r="L1581" s="562" t="s">
        <v>964</v>
      </c>
      <c r="M1581" s="562" t="s">
        <v>970</v>
      </c>
      <c r="N1581" s="562">
        <v>1</v>
      </c>
      <c r="O1581" s="562">
        <v>1</v>
      </c>
      <c r="P1581" s="562">
        <v>1</v>
      </c>
      <c r="Q1581" s="562">
        <v>1</v>
      </c>
      <c r="R1581" s="562">
        <v>1</v>
      </c>
      <c r="S1581" s="562">
        <v>1</v>
      </c>
      <c r="T1581" s="562">
        <v>0</v>
      </c>
      <c r="U1581" s="562">
        <v>0</v>
      </c>
      <c r="V1581" s="562">
        <v>0</v>
      </c>
      <c r="W1581" s="563">
        <v>756648.69</v>
      </c>
      <c r="X1581" s="563">
        <v>0</v>
      </c>
      <c r="Y1581" s="563">
        <v>0</v>
      </c>
      <c r="Z1581" s="563">
        <v>0</v>
      </c>
      <c r="AA1581" s="563">
        <v>0</v>
      </c>
      <c r="AB1581" s="563">
        <v>0</v>
      </c>
      <c r="AC1581" s="563">
        <v>0</v>
      </c>
      <c r="AD1581" s="563"/>
      <c r="AE1581" s="563">
        <v>756648.69</v>
      </c>
      <c r="AF1581" s="564">
        <v>45751</v>
      </c>
      <c r="AG1581" s="564">
        <v>46847</v>
      </c>
      <c r="AH1581" s="563">
        <v>756648.69</v>
      </c>
      <c r="AI1581" s="565">
        <f t="shared" si="49"/>
        <v>2.0986301369863014</v>
      </c>
      <c r="AJ1581" s="565">
        <v>3.0027397260274</v>
      </c>
      <c r="AK1581" s="566">
        <v>8.7499999999999994E-2</v>
      </c>
      <c r="AL1581" s="567">
        <f t="shared" si="50"/>
        <v>2.0986301369863014</v>
      </c>
      <c r="AM1581" s="567">
        <v>3.0027397260274</v>
      </c>
      <c r="AN1581" s="568">
        <v>8.7499999999999994E-2</v>
      </c>
      <c r="AO1581" s="562" t="s">
        <v>977</v>
      </c>
      <c r="AP1581" s="562" t="s">
        <v>978</v>
      </c>
    </row>
    <row r="1582" spans="1:42" s="562" customFormat="1" ht="12" x14ac:dyDescent="0.25">
      <c r="A1582" s="562" t="s">
        <v>3758</v>
      </c>
      <c r="B1582" s="562" t="s">
        <v>3759</v>
      </c>
      <c r="C1582" s="562">
        <v>1</v>
      </c>
      <c r="D1582" s="562" t="s">
        <v>30</v>
      </c>
      <c r="E1582" s="562" t="s">
        <v>958</v>
      </c>
      <c r="F1582" s="562" t="s">
        <v>959</v>
      </c>
      <c r="G1582" s="562" t="s">
        <v>973</v>
      </c>
      <c r="H1582" s="562" t="s">
        <v>974</v>
      </c>
      <c r="I1582" s="562" t="s">
        <v>975</v>
      </c>
      <c r="J1582" s="562" t="s">
        <v>4998</v>
      </c>
      <c r="K1582" s="562" t="s">
        <v>976</v>
      </c>
      <c r="L1582" s="562" t="s">
        <v>964</v>
      </c>
      <c r="M1582" s="562" t="s">
        <v>970</v>
      </c>
      <c r="N1582" s="562">
        <v>1</v>
      </c>
      <c r="O1582" s="562">
        <v>1</v>
      </c>
      <c r="P1582" s="562">
        <v>1</v>
      </c>
      <c r="Q1582" s="562">
        <v>1</v>
      </c>
      <c r="R1582" s="562">
        <v>1</v>
      </c>
      <c r="S1582" s="562">
        <v>1</v>
      </c>
      <c r="T1582" s="562">
        <v>0</v>
      </c>
      <c r="U1582" s="562">
        <v>0</v>
      </c>
      <c r="V1582" s="562">
        <v>0</v>
      </c>
      <c r="W1582" s="563">
        <v>469613.54</v>
      </c>
      <c r="X1582" s="563">
        <v>0</v>
      </c>
      <c r="Y1582" s="563">
        <v>0</v>
      </c>
      <c r="Z1582" s="563">
        <v>0</v>
      </c>
      <c r="AA1582" s="563">
        <v>0</v>
      </c>
      <c r="AB1582" s="563">
        <v>0</v>
      </c>
      <c r="AC1582" s="563">
        <v>0</v>
      </c>
      <c r="AD1582" s="563"/>
      <c r="AE1582" s="563">
        <v>469613.54</v>
      </c>
      <c r="AF1582" s="564">
        <v>45751</v>
      </c>
      <c r="AG1582" s="564">
        <v>46847</v>
      </c>
      <c r="AH1582" s="563">
        <v>469613.54</v>
      </c>
      <c r="AI1582" s="565">
        <f t="shared" si="49"/>
        <v>2.0986301369863014</v>
      </c>
      <c r="AJ1582" s="565">
        <v>3.0027397260274</v>
      </c>
      <c r="AK1582" s="566">
        <v>8.7499999999999994E-2</v>
      </c>
      <c r="AL1582" s="567">
        <f t="shared" si="50"/>
        <v>2.0986301369863014</v>
      </c>
      <c r="AM1582" s="567">
        <v>3.0027397260274</v>
      </c>
      <c r="AN1582" s="568">
        <v>8.7499999999999994E-2</v>
      </c>
      <c r="AO1582" s="562" t="s">
        <v>977</v>
      </c>
      <c r="AP1582" s="562" t="s">
        <v>978</v>
      </c>
    </row>
    <row r="1583" spans="1:42" s="562" customFormat="1" ht="12" x14ac:dyDescent="0.25">
      <c r="A1583" s="562" t="s">
        <v>3760</v>
      </c>
      <c r="B1583" s="562" t="s">
        <v>3761</v>
      </c>
      <c r="C1583" s="562">
        <v>1</v>
      </c>
      <c r="D1583" s="562" t="s">
        <v>30</v>
      </c>
      <c r="E1583" s="562" t="s">
        <v>958</v>
      </c>
      <c r="F1583" s="562" t="s">
        <v>959</v>
      </c>
      <c r="G1583" s="562" t="s">
        <v>973</v>
      </c>
      <c r="H1583" s="562" t="s">
        <v>974</v>
      </c>
      <c r="I1583" s="562" t="s">
        <v>975</v>
      </c>
      <c r="J1583" s="562" t="s">
        <v>4998</v>
      </c>
      <c r="K1583" s="562" t="s">
        <v>976</v>
      </c>
      <c r="L1583" s="562" t="s">
        <v>964</v>
      </c>
      <c r="M1583" s="562" t="s">
        <v>970</v>
      </c>
      <c r="N1583" s="562">
        <v>1</v>
      </c>
      <c r="O1583" s="562">
        <v>1</v>
      </c>
      <c r="P1583" s="562">
        <v>1</v>
      </c>
      <c r="Q1583" s="562">
        <v>1</v>
      </c>
      <c r="R1583" s="562">
        <v>1</v>
      </c>
      <c r="S1583" s="562">
        <v>1</v>
      </c>
      <c r="T1583" s="562">
        <v>0</v>
      </c>
      <c r="U1583" s="562">
        <v>0</v>
      </c>
      <c r="V1583" s="562">
        <v>0</v>
      </c>
      <c r="W1583" s="563">
        <v>634418.61</v>
      </c>
      <c r="X1583" s="563">
        <v>0</v>
      </c>
      <c r="Y1583" s="563">
        <v>0</v>
      </c>
      <c r="Z1583" s="563">
        <v>0</v>
      </c>
      <c r="AA1583" s="563">
        <v>0</v>
      </c>
      <c r="AB1583" s="563">
        <v>0</v>
      </c>
      <c r="AC1583" s="563">
        <v>0</v>
      </c>
      <c r="AD1583" s="563"/>
      <c r="AE1583" s="563">
        <v>634418.61</v>
      </c>
      <c r="AF1583" s="564">
        <v>45751</v>
      </c>
      <c r="AG1583" s="564">
        <v>46847</v>
      </c>
      <c r="AH1583" s="563">
        <v>634418.61</v>
      </c>
      <c r="AI1583" s="565">
        <f t="shared" si="49"/>
        <v>2.0986301369863014</v>
      </c>
      <c r="AJ1583" s="565">
        <v>3.0027397260274</v>
      </c>
      <c r="AK1583" s="566">
        <v>8.7499999999999994E-2</v>
      </c>
      <c r="AL1583" s="567">
        <f t="shared" si="50"/>
        <v>2.0986301369863014</v>
      </c>
      <c r="AM1583" s="567">
        <v>3.0027397260274</v>
      </c>
      <c r="AN1583" s="568">
        <v>8.7499999999999994E-2</v>
      </c>
      <c r="AO1583" s="562" t="s">
        <v>977</v>
      </c>
      <c r="AP1583" s="562" t="s">
        <v>978</v>
      </c>
    </row>
    <row r="1584" spans="1:42" s="562" customFormat="1" ht="12" x14ac:dyDescent="0.25">
      <c r="A1584" s="562" t="s">
        <v>3762</v>
      </c>
      <c r="B1584" s="562" t="s">
        <v>3763</v>
      </c>
      <c r="C1584" s="562">
        <v>1</v>
      </c>
      <c r="D1584" s="562" t="s">
        <v>30</v>
      </c>
      <c r="E1584" s="562" t="s">
        <v>958</v>
      </c>
      <c r="F1584" s="562" t="s">
        <v>959</v>
      </c>
      <c r="G1584" s="562" t="s">
        <v>973</v>
      </c>
      <c r="H1584" s="562" t="s">
        <v>974</v>
      </c>
      <c r="I1584" s="562" t="s">
        <v>975</v>
      </c>
      <c r="J1584" s="562" t="s">
        <v>4998</v>
      </c>
      <c r="K1584" s="562" t="s">
        <v>976</v>
      </c>
      <c r="L1584" s="562" t="s">
        <v>964</v>
      </c>
      <c r="M1584" s="562" t="s">
        <v>970</v>
      </c>
      <c r="N1584" s="562">
        <v>1</v>
      </c>
      <c r="O1584" s="562">
        <v>1</v>
      </c>
      <c r="P1584" s="562">
        <v>1</v>
      </c>
      <c r="Q1584" s="562">
        <v>1</v>
      </c>
      <c r="R1584" s="562">
        <v>1</v>
      </c>
      <c r="S1584" s="562">
        <v>1</v>
      </c>
      <c r="T1584" s="562">
        <v>0</v>
      </c>
      <c r="U1584" s="562">
        <v>0</v>
      </c>
      <c r="V1584" s="562">
        <v>0</v>
      </c>
      <c r="W1584" s="563">
        <v>303218.34999999998</v>
      </c>
      <c r="X1584" s="563">
        <v>0</v>
      </c>
      <c r="Y1584" s="563">
        <v>0</v>
      </c>
      <c r="Z1584" s="563">
        <v>0</v>
      </c>
      <c r="AA1584" s="563">
        <v>0</v>
      </c>
      <c r="AB1584" s="563">
        <v>0</v>
      </c>
      <c r="AC1584" s="563">
        <v>0</v>
      </c>
      <c r="AD1584" s="563"/>
      <c r="AE1584" s="563">
        <v>303218.34999999998</v>
      </c>
      <c r="AF1584" s="564">
        <v>45751</v>
      </c>
      <c r="AG1584" s="564">
        <v>47577</v>
      </c>
      <c r="AH1584" s="563">
        <v>303218.34999999998</v>
      </c>
      <c r="AI1584" s="565">
        <f t="shared" si="49"/>
        <v>4.0986301369863014</v>
      </c>
      <c r="AJ1584" s="565">
        <v>5.0027397260274</v>
      </c>
      <c r="AK1584" s="566">
        <v>9.2499999999999999E-2</v>
      </c>
      <c r="AL1584" s="567">
        <f t="shared" si="50"/>
        <v>4.0986301369863014</v>
      </c>
      <c r="AM1584" s="567">
        <v>5.0027397260274</v>
      </c>
      <c r="AN1584" s="568">
        <v>9.2499999999999999E-2</v>
      </c>
      <c r="AO1584" s="562" t="s">
        <v>977</v>
      </c>
      <c r="AP1584" s="562" t="s">
        <v>978</v>
      </c>
    </row>
    <row r="1585" spans="1:42" s="562" customFormat="1" ht="12" x14ac:dyDescent="0.25">
      <c r="A1585" s="562" t="s">
        <v>3764</v>
      </c>
      <c r="B1585" s="562" t="s">
        <v>3765</v>
      </c>
      <c r="C1585" s="562">
        <v>1</v>
      </c>
      <c r="D1585" s="562" t="s">
        <v>30</v>
      </c>
      <c r="E1585" s="562" t="s">
        <v>958</v>
      </c>
      <c r="F1585" s="562" t="s">
        <v>959</v>
      </c>
      <c r="G1585" s="562" t="s">
        <v>1727</v>
      </c>
      <c r="H1585" s="562" t="s">
        <v>1660</v>
      </c>
      <c r="I1585" s="562" t="s">
        <v>1661</v>
      </c>
      <c r="J1585" s="562" t="s">
        <v>1662</v>
      </c>
      <c r="K1585" s="562" t="s">
        <v>3088</v>
      </c>
      <c r="L1585" s="562" t="s">
        <v>964</v>
      </c>
      <c r="M1585" s="562" t="s">
        <v>970</v>
      </c>
      <c r="N1585" s="562">
        <v>1</v>
      </c>
      <c r="O1585" s="562">
        <v>1</v>
      </c>
      <c r="P1585" s="562">
        <v>1</v>
      </c>
      <c r="Q1585" s="562">
        <v>0</v>
      </c>
      <c r="R1585" s="562">
        <v>0</v>
      </c>
      <c r="S1585" s="562">
        <v>1</v>
      </c>
      <c r="T1585" s="562">
        <v>1</v>
      </c>
      <c r="U1585" s="562">
        <v>1</v>
      </c>
      <c r="V1585" s="562">
        <v>0</v>
      </c>
      <c r="W1585" s="563">
        <v>216904.99</v>
      </c>
      <c r="X1585" s="563">
        <v>0</v>
      </c>
      <c r="Y1585" s="563">
        <v>0</v>
      </c>
      <c r="Z1585" s="563">
        <v>0</v>
      </c>
      <c r="AA1585" s="563">
        <v>0</v>
      </c>
      <c r="AB1585" s="563">
        <v>0</v>
      </c>
      <c r="AC1585" s="563">
        <v>0</v>
      </c>
      <c r="AD1585" s="563"/>
      <c r="AE1585" s="563">
        <v>216904.99</v>
      </c>
      <c r="AF1585" s="564">
        <v>45799</v>
      </c>
      <c r="AG1585" s="564">
        <v>46164</v>
      </c>
      <c r="AH1585" s="563">
        <v>216904.99</v>
      </c>
      <c r="AI1585" s="565">
        <f t="shared" si="49"/>
        <v>0.22739726027397261</v>
      </c>
      <c r="AJ1585" s="565">
        <v>1</v>
      </c>
      <c r="AK1585" s="566">
        <v>4.9000000000000002E-2</v>
      </c>
      <c r="AL1585" s="567">
        <f t="shared" si="50"/>
        <v>0.22739726027397261</v>
      </c>
      <c r="AM1585" s="567">
        <v>1</v>
      </c>
      <c r="AN1585" s="568">
        <v>4.9000000000000002E-2</v>
      </c>
      <c r="AO1585" s="562" t="s">
        <v>977</v>
      </c>
      <c r="AP1585" s="562" t="s">
        <v>978</v>
      </c>
    </row>
    <row r="1586" spans="1:42" s="562" customFormat="1" ht="12" x14ac:dyDescent="0.25">
      <c r="A1586" s="562" t="s">
        <v>3766</v>
      </c>
      <c r="B1586" s="562" t="s">
        <v>3767</v>
      </c>
      <c r="C1586" s="562">
        <v>1</v>
      </c>
      <c r="D1586" s="562" t="s">
        <v>30</v>
      </c>
      <c r="E1586" s="562" t="s">
        <v>958</v>
      </c>
      <c r="F1586" s="562" t="s">
        <v>959</v>
      </c>
      <c r="G1586" s="562" t="s">
        <v>1727</v>
      </c>
      <c r="H1586" s="562" t="s">
        <v>1660</v>
      </c>
      <c r="I1586" s="562" t="s">
        <v>1661</v>
      </c>
      <c r="J1586" s="562" t="s">
        <v>1662</v>
      </c>
      <c r="K1586" s="562" t="s">
        <v>3088</v>
      </c>
      <c r="L1586" s="562" t="s">
        <v>964</v>
      </c>
      <c r="M1586" s="562" t="s">
        <v>970</v>
      </c>
      <c r="N1586" s="562">
        <v>1</v>
      </c>
      <c r="O1586" s="562">
        <v>1</v>
      </c>
      <c r="P1586" s="562">
        <v>1</v>
      </c>
      <c r="Q1586" s="562">
        <v>0</v>
      </c>
      <c r="R1586" s="562">
        <v>0</v>
      </c>
      <c r="S1586" s="562">
        <v>1</v>
      </c>
      <c r="T1586" s="562">
        <v>1</v>
      </c>
      <c r="U1586" s="562">
        <v>1</v>
      </c>
      <c r="V1586" s="562">
        <v>0</v>
      </c>
      <c r="W1586" s="563">
        <v>216904.99</v>
      </c>
      <c r="X1586" s="563">
        <v>0</v>
      </c>
      <c r="Y1586" s="563">
        <v>0</v>
      </c>
      <c r="Z1586" s="563">
        <v>0</v>
      </c>
      <c r="AA1586" s="563">
        <v>0</v>
      </c>
      <c r="AB1586" s="563">
        <v>0</v>
      </c>
      <c r="AC1586" s="563">
        <v>0</v>
      </c>
      <c r="AD1586" s="563"/>
      <c r="AE1586" s="563">
        <v>216904.99</v>
      </c>
      <c r="AF1586" s="564">
        <v>45799</v>
      </c>
      <c r="AG1586" s="564">
        <v>46895</v>
      </c>
      <c r="AH1586" s="563">
        <v>216904.99</v>
      </c>
      <c r="AI1586" s="565">
        <f t="shared" si="49"/>
        <v>2.2301369863013698</v>
      </c>
      <c r="AJ1586" s="565">
        <v>3.0027397260274</v>
      </c>
      <c r="AK1586" s="566">
        <v>8.7499999999999994E-2</v>
      </c>
      <c r="AL1586" s="567">
        <f t="shared" si="50"/>
        <v>2.2301369863013698</v>
      </c>
      <c r="AM1586" s="567">
        <v>3.0027397260274</v>
      </c>
      <c r="AN1586" s="568">
        <v>8.7499999999999994E-2</v>
      </c>
      <c r="AO1586" s="562" t="s">
        <v>977</v>
      </c>
      <c r="AP1586" s="562" t="s">
        <v>978</v>
      </c>
    </row>
    <row r="1587" spans="1:42" s="562" customFormat="1" ht="12" x14ac:dyDescent="0.25">
      <c r="A1587" s="562" t="s">
        <v>3768</v>
      </c>
      <c r="B1587" s="562" t="s">
        <v>3769</v>
      </c>
      <c r="C1587" s="562">
        <v>1</v>
      </c>
      <c r="D1587" s="562" t="s">
        <v>30</v>
      </c>
      <c r="E1587" s="562" t="s">
        <v>958</v>
      </c>
      <c r="F1587" s="562" t="s">
        <v>959</v>
      </c>
      <c r="G1587" s="562" t="s">
        <v>1727</v>
      </c>
      <c r="H1587" s="562" t="s">
        <v>1660</v>
      </c>
      <c r="I1587" s="562" t="s">
        <v>1661</v>
      </c>
      <c r="J1587" s="562" t="s">
        <v>1662</v>
      </c>
      <c r="K1587" s="562" t="s">
        <v>3088</v>
      </c>
      <c r="L1587" s="562" t="s">
        <v>964</v>
      </c>
      <c r="M1587" s="562" t="s">
        <v>970</v>
      </c>
      <c r="N1587" s="562">
        <v>1</v>
      </c>
      <c r="O1587" s="562">
        <v>1</v>
      </c>
      <c r="P1587" s="562">
        <v>1</v>
      </c>
      <c r="Q1587" s="562">
        <v>0</v>
      </c>
      <c r="R1587" s="562">
        <v>0</v>
      </c>
      <c r="S1587" s="562">
        <v>1</v>
      </c>
      <c r="T1587" s="562">
        <v>1</v>
      </c>
      <c r="U1587" s="562">
        <v>1</v>
      </c>
      <c r="V1587" s="562">
        <v>0</v>
      </c>
      <c r="W1587" s="563">
        <v>216905</v>
      </c>
      <c r="X1587" s="563">
        <v>0</v>
      </c>
      <c r="Y1587" s="563">
        <v>0</v>
      </c>
      <c r="Z1587" s="563">
        <v>0</v>
      </c>
      <c r="AA1587" s="563">
        <v>0</v>
      </c>
      <c r="AB1587" s="563">
        <v>0</v>
      </c>
      <c r="AC1587" s="563">
        <v>0</v>
      </c>
      <c r="AD1587" s="563"/>
      <c r="AE1587" s="563">
        <v>216905</v>
      </c>
      <c r="AF1587" s="564">
        <v>45799</v>
      </c>
      <c r="AG1587" s="564">
        <v>47625</v>
      </c>
      <c r="AH1587" s="563">
        <v>216905</v>
      </c>
      <c r="AI1587" s="565">
        <f t="shared" si="49"/>
        <v>4.2301369863013702</v>
      </c>
      <c r="AJ1587" s="565">
        <v>5.0027397260274</v>
      </c>
      <c r="AK1587" s="566">
        <v>9.2499999999999999E-2</v>
      </c>
      <c r="AL1587" s="567">
        <f t="shared" si="50"/>
        <v>4.2301369863013702</v>
      </c>
      <c r="AM1587" s="567">
        <v>5.0027397260274</v>
      </c>
      <c r="AN1587" s="568">
        <v>9.2499999999999999E-2</v>
      </c>
      <c r="AO1587" s="562" t="s">
        <v>977</v>
      </c>
      <c r="AP1587" s="562" t="s">
        <v>978</v>
      </c>
    </row>
    <row r="1588" spans="1:42" s="562" customFormat="1" ht="12" x14ac:dyDescent="0.25">
      <c r="A1588" s="562" t="s">
        <v>3770</v>
      </c>
      <c r="B1588" s="562" t="s">
        <v>3771</v>
      </c>
      <c r="C1588" s="562">
        <v>1</v>
      </c>
      <c r="D1588" s="562" t="s">
        <v>30</v>
      </c>
      <c r="E1588" s="562" t="s">
        <v>958</v>
      </c>
      <c r="F1588" s="562" t="s">
        <v>959</v>
      </c>
      <c r="G1588" s="562" t="s">
        <v>1727</v>
      </c>
      <c r="H1588" s="562" t="s">
        <v>1660</v>
      </c>
      <c r="I1588" s="562" t="s">
        <v>1661</v>
      </c>
      <c r="J1588" s="562" t="s">
        <v>1662</v>
      </c>
      <c r="K1588" s="562" t="s">
        <v>3772</v>
      </c>
      <c r="L1588" s="562" t="s">
        <v>964</v>
      </c>
      <c r="M1588" s="562" t="s">
        <v>970</v>
      </c>
      <c r="N1588" s="562">
        <v>1</v>
      </c>
      <c r="O1588" s="562">
        <v>1</v>
      </c>
      <c r="P1588" s="562">
        <v>1</v>
      </c>
      <c r="Q1588" s="562">
        <v>0</v>
      </c>
      <c r="R1588" s="562">
        <v>0</v>
      </c>
      <c r="S1588" s="562">
        <v>1</v>
      </c>
      <c r="T1588" s="562">
        <v>1</v>
      </c>
      <c r="U1588" s="562">
        <v>1</v>
      </c>
      <c r="V1588" s="562">
        <v>0</v>
      </c>
      <c r="W1588" s="563">
        <v>133333.32999999999</v>
      </c>
      <c r="X1588" s="563">
        <v>0</v>
      </c>
      <c r="Y1588" s="563">
        <v>0</v>
      </c>
      <c r="Z1588" s="563">
        <v>0</v>
      </c>
      <c r="AA1588" s="563">
        <v>0</v>
      </c>
      <c r="AB1588" s="563">
        <v>0</v>
      </c>
      <c r="AC1588" s="563">
        <v>0</v>
      </c>
      <c r="AD1588" s="563"/>
      <c r="AE1588" s="563">
        <v>133333.32999999999</v>
      </c>
      <c r="AF1588" s="564">
        <v>45799</v>
      </c>
      <c r="AG1588" s="564">
        <v>46164</v>
      </c>
      <c r="AH1588" s="563">
        <v>133333.32999999999</v>
      </c>
      <c r="AI1588" s="565">
        <f t="shared" si="49"/>
        <v>0.22739726027397261</v>
      </c>
      <c r="AJ1588" s="565">
        <v>1</v>
      </c>
      <c r="AK1588" s="566">
        <v>4.9000000000000002E-2</v>
      </c>
      <c r="AL1588" s="567">
        <f t="shared" si="50"/>
        <v>0.22739726027397261</v>
      </c>
      <c r="AM1588" s="567">
        <v>1</v>
      </c>
      <c r="AN1588" s="568">
        <v>4.9000000000000002E-2</v>
      </c>
      <c r="AO1588" s="562" t="s">
        <v>977</v>
      </c>
      <c r="AP1588" s="562" t="s">
        <v>978</v>
      </c>
    </row>
    <row r="1589" spans="1:42" s="562" customFormat="1" ht="12" x14ac:dyDescent="0.25">
      <c r="A1589" s="562" t="s">
        <v>3773</v>
      </c>
      <c r="B1589" s="562" t="s">
        <v>3774</v>
      </c>
      <c r="C1589" s="562">
        <v>1</v>
      </c>
      <c r="D1589" s="562" t="s">
        <v>30</v>
      </c>
      <c r="E1589" s="562" t="s">
        <v>958</v>
      </c>
      <c r="F1589" s="562" t="s">
        <v>959</v>
      </c>
      <c r="G1589" s="562" t="s">
        <v>1727</v>
      </c>
      <c r="H1589" s="562" t="s">
        <v>1660</v>
      </c>
      <c r="I1589" s="562" t="s">
        <v>1661</v>
      </c>
      <c r="J1589" s="562" t="s">
        <v>1662</v>
      </c>
      <c r="K1589" s="562" t="s">
        <v>3772</v>
      </c>
      <c r="L1589" s="562" t="s">
        <v>964</v>
      </c>
      <c r="M1589" s="562" t="s">
        <v>970</v>
      </c>
      <c r="N1589" s="562">
        <v>1</v>
      </c>
      <c r="O1589" s="562">
        <v>1</v>
      </c>
      <c r="P1589" s="562">
        <v>1</v>
      </c>
      <c r="Q1589" s="562">
        <v>0</v>
      </c>
      <c r="R1589" s="562">
        <v>0</v>
      </c>
      <c r="S1589" s="562">
        <v>1</v>
      </c>
      <c r="T1589" s="562">
        <v>1</v>
      </c>
      <c r="U1589" s="562">
        <v>1</v>
      </c>
      <c r="V1589" s="562">
        <v>0</v>
      </c>
      <c r="W1589" s="563">
        <v>133333.32999999999</v>
      </c>
      <c r="X1589" s="563">
        <v>0</v>
      </c>
      <c r="Y1589" s="563">
        <v>0</v>
      </c>
      <c r="Z1589" s="563">
        <v>0</v>
      </c>
      <c r="AA1589" s="563">
        <v>0</v>
      </c>
      <c r="AB1589" s="563">
        <v>0</v>
      </c>
      <c r="AC1589" s="563">
        <v>0</v>
      </c>
      <c r="AD1589" s="563"/>
      <c r="AE1589" s="563">
        <v>133333.32999999999</v>
      </c>
      <c r="AF1589" s="564">
        <v>45799</v>
      </c>
      <c r="AG1589" s="564">
        <v>46895</v>
      </c>
      <c r="AH1589" s="563">
        <v>133333.32999999999</v>
      </c>
      <c r="AI1589" s="565">
        <f t="shared" si="49"/>
        <v>2.2301369863013698</v>
      </c>
      <c r="AJ1589" s="565">
        <v>3.0027397260274</v>
      </c>
      <c r="AK1589" s="566">
        <v>8.7499999999999994E-2</v>
      </c>
      <c r="AL1589" s="567">
        <f t="shared" si="50"/>
        <v>2.2301369863013698</v>
      </c>
      <c r="AM1589" s="567">
        <v>3.0027397260274</v>
      </c>
      <c r="AN1589" s="568">
        <v>8.7499999999999994E-2</v>
      </c>
      <c r="AO1589" s="562" t="s">
        <v>977</v>
      </c>
      <c r="AP1589" s="562" t="s">
        <v>978</v>
      </c>
    </row>
    <row r="1590" spans="1:42" s="562" customFormat="1" ht="12" x14ac:dyDescent="0.25">
      <c r="A1590" s="562" t="s">
        <v>3775</v>
      </c>
      <c r="B1590" s="562" t="s">
        <v>3776</v>
      </c>
      <c r="C1590" s="562">
        <v>1</v>
      </c>
      <c r="D1590" s="562" t="s">
        <v>30</v>
      </c>
      <c r="E1590" s="562" t="s">
        <v>958</v>
      </c>
      <c r="F1590" s="562" t="s">
        <v>959</v>
      </c>
      <c r="G1590" s="562" t="s">
        <v>1727</v>
      </c>
      <c r="H1590" s="562" t="s">
        <v>1660</v>
      </c>
      <c r="I1590" s="562" t="s">
        <v>1661</v>
      </c>
      <c r="J1590" s="562" t="s">
        <v>1662</v>
      </c>
      <c r="K1590" s="562" t="s">
        <v>3772</v>
      </c>
      <c r="L1590" s="562" t="s">
        <v>964</v>
      </c>
      <c r="M1590" s="562" t="s">
        <v>970</v>
      </c>
      <c r="N1590" s="562">
        <v>1</v>
      </c>
      <c r="O1590" s="562">
        <v>1</v>
      </c>
      <c r="P1590" s="562">
        <v>1</v>
      </c>
      <c r="Q1590" s="562">
        <v>0</v>
      </c>
      <c r="R1590" s="562">
        <v>0</v>
      </c>
      <c r="S1590" s="562">
        <v>1</v>
      </c>
      <c r="T1590" s="562">
        <v>1</v>
      </c>
      <c r="U1590" s="562">
        <v>1</v>
      </c>
      <c r="V1590" s="562">
        <v>0</v>
      </c>
      <c r="W1590" s="563">
        <v>133333.34</v>
      </c>
      <c r="X1590" s="563">
        <v>0</v>
      </c>
      <c r="Y1590" s="563">
        <v>0</v>
      </c>
      <c r="Z1590" s="563">
        <v>0</v>
      </c>
      <c r="AA1590" s="563">
        <v>0</v>
      </c>
      <c r="AB1590" s="563">
        <v>0</v>
      </c>
      <c r="AC1590" s="563">
        <v>0</v>
      </c>
      <c r="AD1590" s="563"/>
      <c r="AE1590" s="563">
        <v>133333.34</v>
      </c>
      <c r="AF1590" s="564">
        <v>45799</v>
      </c>
      <c r="AG1590" s="564">
        <v>47625</v>
      </c>
      <c r="AH1590" s="563">
        <v>133333.34</v>
      </c>
      <c r="AI1590" s="565">
        <f t="shared" si="49"/>
        <v>4.2301369863013702</v>
      </c>
      <c r="AJ1590" s="565">
        <v>5.0027397260274</v>
      </c>
      <c r="AK1590" s="566">
        <v>9.2499999999999999E-2</v>
      </c>
      <c r="AL1590" s="567">
        <f t="shared" si="50"/>
        <v>4.2301369863013702</v>
      </c>
      <c r="AM1590" s="567">
        <v>5.0027397260274</v>
      </c>
      <c r="AN1590" s="568">
        <v>9.2499999999999999E-2</v>
      </c>
      <c r="AO1590" s="562" t="s">
        <v>977</v>
      </c>
      <c r="AP1590" s="562" t="s">
        <v>978</v>
      </c>
    </row>
    <row r="1591" spans="1:42" s="562" customFormat="1" ht="12" x14ac:dyDescent="0.25">
      <c r="A1591" s="562" t="s">
        <v>3777</v>
      </c>
      <c r="B1591" s="562" t="s">
        <v>3778</v>
      </c>
      <c r="C1591" s="562">
        <v>1</v>
      </c>
      <c r="D1591" s="562" t="s">
        <v>30</v>
      </c>
      <c r="E1591" s="562" t="s">
        <v>958</v>
      </c>
      <c r="F1591" s="562" t="s">
        <v>959</v>
      </c>
      <c r="G1591" s="562" t="s">
        <v>1727</v>
      </c>
      <c r="H1591" s="562" t="s">
        <v>1660</v>
      </c>
      <c r="I1591" s="562" t="s">
        <v>1661</v>
      </c>
      <c r="J1591" s="562" t="s">
        <v>1662</v>
      </c>
      <c r="K1591" s="562" t="s">
        <v>3779</v>
      </c>
      <c r="L1591" s="562" t="s">
        <v>964</v>
      </c>
      <c r="M1591" s="562" t="s">
        <v>970</v>
      </c>
      <c r="N1591" s="562">
        <v>1</v>
      </c>
      <c r="O1591" s="562">
        <v>1</v>
      </c>
      <c r="P1591" s="562">
        <v>1</v>
      </c>
      <c r="Q1591" s="562">
        <v>0</v>
      </c>
      <c r="R1591" s="562">
        <v>0</v>
      </c>
      <c r="S1591" s="562">
        <v>1</v>
      </c>
      <c r="T1591" s="562">
        <v>1</v>
      </c>
      <c r="U1591" s="562">
        <v>1</v>
      </c>
      <c r="V1591" s="562">
        <v>0</v>
      </c>
      <c r="W1591" s="563">
        <v>160553.72</v>
      </c>
      <c r="X1591" s="563">
        <v>0</v>
      </c>
      <c r="Y1591" s="563">
        <v>0</v>
      </c>
      <c r="Z1591" s="563">
        <v>0</v>
      </c>
      <c r="AA1591" s="563">
        <v>0</v>
      </c>
      <c r="AB1591" s="563">
        <v>0</v>
      </c>
      <c r="AC1591" s="563">
        <v>0</v>
      </c>
      <c r="AD1591" s="563"/>
      <c r="AE1591" s="563">
        <v>160553.72</v>
      </c>
      <c r="AF1591" s="564">
        <v>45799</v>
      </c>
      <c r="AG1591" s="564">
        <v>46164</v>
      </c>
      <c r="AH1591" s="563">
        <v>160553.72</v>
      </c>
      <c r="AI1591" s="565">
        <f t="shared" si="49"/>
        <v>0.22739726027397261</v>
      </c>
      <c r="AJ1591" s="565">
        <v>1</v>
      </c>
      <c r="AK1591" s="566">
        <v>4.9000000000000002E-2</v>
      </c>
      <c r="AL1591" s="567">
        <f t="shared" si="50"/>
        <v>0.22739726027397261</v>
      </c>
      <c r="AM1591" s="567">
        <v>1</v>
      </c>
      <c r="AN1591" s="568">
        <v>4.9000000000000002E-2</v>
      </c>
      <c r="AO1591" s="562" t="s">
        <v>977</v>
      </c>
      <c r="AP1591" s="562" t="s">
        <v>978</v>
      </c>
    </row>
    <row r="1592" spans="1:42" s="562" customFormat="1" ht="12" x14ac:dyDescent="0.25">
      <c r="A1592" s="562" t="s">
        <v>3780</v>
      </c>
      <c r="B1592" s="562" t="s">
        <v>3781</v>
      </c>
      <c r="C1592" s="562">
        <v>1</v>
      </c>
      <c r="D1592" s="562" t="s">
        <v>30</v>
      </c>
      <c r="E1592" s="562" t="s">
        <v>958</v>
      </c>
      <c r="F1592" s="562" t="s">
        <v>959</v>
      </c>
      <c r="G1592" s="562" t="s">
        <v>1727</v>
      </c>
      <c r="H1592" s="562" t="s">
        <v>1660</v>
      </c>
      <c r="I1592" s="562" t="s">
        <v>1661</v>
      </c>
      <c r="J1592" s="562" t="s">
        <v>1662</v>
      </c>
      <c r="K1592" s="562" t="s">
        <v>3779</v>
      </c>
      <c r="L1592" s="562" t="s">
        <v>964</v>
      </c>
      <c r="M1592" s="562" t="s">
        <v>970</v>
      </c>
      <c r="N1592" s="562">
        <v>1</v>
      </c>
      <c r="O1592" s="562">
        <v>1</v>
      </c>
      <c r="P1592" s="562">
        <v>1</v>
      </c>
      <c r="Q1592" s="562">
        <v>0</v>
      </c>
      <c r="R1592" s="562">
        <v>0</v>
      </c>
      <c r="S1592" s="562">
        <v>1</v>
      </c>
      <c r="T1592" s="562">
        <v>1</v>
      </c>
      <c r="U1592" s="562">
        <v>1</v>
      </c>
      <c r="V1592" s="562">
        <v>0</v>
      </c>
      <c r="W1592" s="563">
        <v>160553.72</v>
      </c>
      <c r="X1592" s="563">
        <v>0</v>
      </c>
      <c r="Y1592" s="563">
        <v>0</v>
      </c>
      <c r="Z1592" s="563">
        <v>0</v>
      </c>
      <c r="AA1592" s="563">
        <v>0</v>
      </c>
      <c r="AB1592" s="563">
        <v>0</v>
      </c>
      <c r="AC1592" s="563">
        <v>0</v>
      </c>
      <c r="AD1592" s="563"/>
      <c r="AE1592" s="563">
        <v>160553.72</v>
      </c>
      <c r="AF1592" s="564">
        <v>45799</v>
      </c>
      <c r="AG1592" s="564">
        <v>46895</v>
      </c>
      <c r="AH1592" s="563">
        <v>160553.72</v>
      </c>
      <c r="AI1592" s="565">
        <f t="shared" si="49"/>
        <v>2.2301369863013698</v>
      </c>
      <c r="AJ1592" s="565">
        <v>3.0027397260274</v>
      </c>
      <c r="AK1592" s="566">
        <v>8.7499999999999994E-2</v>
      </c>
      <c r="AL1592" s="567">
        <f t="shared" si="50"/>
        <v>2.2301369863013698</v>
      </c>
      <c r="AM1592" s="567">
        <v>3.0027397260274</v>
      </c>
      <c r="AN1592" s="568">
        <v>8.7499999999999994E-2</v>
      </c>
      <c r="AO1592" s="562" t="s">
        <v>977</v>
      </c>
      <c r="AP1592" s="562" t="s">
        <v>978</v>
      </c>
    </row>
    <row r="1593" spans="1:42" s="562" customFormat="1" ht="12" x14ac:dyDescent="0.25">
      <c r="A1593" s="562" t="s">
        <v>3782</v>
      </c>
      <c r="B1593" s="562" t="s">
        <v>3783</v>
      </c>
      <c r="C1593" s="562">
        <v>1</v>
      </c>
      <c r="D1593" s="562" t="s">
        <v>30</v>
      </c>
      <c r="E1593" s="562" t="s">
        <v>958</v>
      </c>
      <c r="F1593" s="562" t="s">
        <v>959</v>
      </c>
      <c r="G1593" s="562" t="s">
        <v>1727</v>
      </c>
      <c r="H1593" s="562" t="s">
        <v>1660</v>
      </c>
      <c r="I1593" s="562" t="s">
        <v>1661</v>
      </c>
      <c r="J1593" s="562" t="s">
        <v>1662</v>
      </c>
      <c r="K1593" s="562" t="s">
        <v>3779</v>
      </c>
      <c r="L1593" s="562" t="s">
        <v>964</v>
      </c>
      <c r="M1593" s="562" t="s">
        <v>970</v>
      </c>
      <c r="N1593" s="562">
        <v>1</v>
      </c>
      <c r="O1593" s="562">
        <v>1</v>
      </c>
      <c r="P1593" s="562">
        <v>1</v>
      </c>
      <c r="Q1593" s="562">
        <v>0</v>
      </c>
      <c r="R1593" s="562">
        <v>0</v>
      </c>
      <c r="S1593" s="562">
        <v>1</v>
      </c>
      <c r="T1593" s="562">
        <v>1</v>
      </c>
      <c r="U1593" s="562">
        <v>1</v>
      </c>
      <c r="V1593" s="562">
        <v>0</v>
      </c>
      <c r="W1593" s="563">
        <v>160553.73000000001</v>
      </c>
      <c r="X1593" s="563">
        <v>0</v>
      </c>
      <c r="Y1593" s="563">
        <v>0</v>
      </c>
      <c r="Z1593" s="563">
        <v>0</v>
      </c>
      <c r="AA1593" s="563">
        <v>0</v>
      </c>
      <c r="AB1593" s="563">
        <v>0</v>
      </c>
      <c r="AC1593" s="563">
        <v>0</v>
      </c>
      <c r="AD1593" s="563"/>
      <c r="AE1593" s="563">
        <v>160553.73000000001</v>
      </c>
      <c r="AF1593" s="564">
        <v>45799</v>
      </c>
      <c r="AG1593" s="564">
        <v>47625</v>
      </c>
      <c r="AH1593" s="563">
        <v>160553.73000000001</v>
      </c>
      <c r="AI1593" s="565">
        <f t="shared" si="49"/>
        <v>4.2301369863013702</v>
      </c>
      <c r="AJ1593" s="565">
        <v>5.0027397260274</v>
      </c>
      <c r="AK1593" s="566">
        <v>9.2499999999999999E-2</v>
      </c>
      <c r="AL1593" s="567">
        <f t="shared" si="50"/>
        <v>4.2301369863013702</v>
      </c>
      <c r="AM1593" s="567">
        <v>5.0027397260274</v>
      </c>
      <c r="AN1593" s="568">
        <v>9.2499999999999999E-2</v>
      </c>
      <c r="AO1593" s="562" t="s">
        <v>977</v>
      </c>
      <c r="AP1593" s="562" t="s">
        <v>978</v>
      </c>
    </row>
    <row r="1594" spans="1:42" s="562" customFormat="1" ht="12" x14ac:dyDescent="0.25">
      <c r="A1594" s="562" t="s">
        <v>3784</v>
      </c>
      <c r="B1594" s="562" t="s">
        <v>3785</v>
      </c>
      <c r="C1594" s="562">
        <v>1</v>
      </c>
      <c r="D1594" s="562" t="s">
        <v>30</v>
      </c>
      <c r="E1594" s="562" t="s">
        <v>958</v>
      </c>
      <c r="F1594" s="562" t="s">
        <v>959</v>
      </c>
      <c r="G1594" s="562" t="s">
        <v>1727</v>
      </c>
      <c r="H1594" s="562" t="s">
        <v>1660</v>
      </c>
      <c r="I1594" s="562" t="s">
        <v>1661</v>
      </c>
      <c r="J1594" s="562" t="s">
        <v>1662</v>
      </c>
      <c r="K1594" s="562" t="s">
        <v>3786</v>
      </c>
      <c r="L1594" s="562" t="s">
        <v>964</v>
      </c>
      <c r="M1594" s="562" t="s">
        <v>970</v>
      </c>
      <c r="N1594" s="562">
        <v>1</v>
      </c>
      <c r="O1594" s="562">
        <v>1</v>
      </c>
      <c r="P1594" s="562">
        <v>1</v>
      </c>
      <c r="Q1594" s="562">
        <v>0</v>
      </c>
      <c r="R1594" s="562">
        <v>0</v>
      </c>
      <c r="S1594" s="562">
        <v>1</v>
      </c>
      <c r="T1594" s="562">
        <v>1</v>
      </c>
      <c r="U1594" s="562">
        <v>1</v>
      </c>
      <c r="V1594" s="562">
        <v>0</v>
      </c>
      <c r="W1594" s="563">
        <v>181326.47</v>
      </c>
      <c r="X1594" s="563">
        <v>0</v>
      </c>
      <c r="Y1594" s="563">
        <v>0</v>
      </c>
      <c r="Z1594" s="563">
        <v>0</v>
      </c>
      <c r="AA1594" s="563">
        <v>0</v>
      </c>
      <c r="AB1594" s="563">
        <v>0</v>
      </c>
      <c r="AC1594" s="563">
        <v>0</v>
      </c>
      <c r="AD1594" s="563"/>
      <c r="AE1594" s="563">
        <v>181326.47</v>
      </c>
      <c r="AF1594" s="564">
        <v>45799</v>
      </c>
      <c r="AG1594" s="564">
        <v>46164</v>
      </c>
      <c r="AH1594" s="563">
        <v>181326.47</v>
      </c>
      <c r="AI1594" s="565">
        <f t="shared" si="49"/>
        <v>0.22739726027397261</v>
      </c>
      <c r="AJ1594" s="565">
        <v>1</v>
      </c>
      <c r="AK1594" s="566">
        <v>4.9000000000000002E-2</v>
      </c>
      <c r="AL1594" s="567">
        <f t="shared" si="50"/>
        <v>0.22739726027397261</v>
      </c>
      <c r="AM1594" s="567">
        <v>1</v>
      </c>
      <c r="AN1594" s="568">
        <v>4.9000000000000002E-2</v>
      </c>
      <c r="AO1594" s="562" t="s">
        <v>977</v>
      </c>
      <c r="AP1594" s="562" t="s">
        <v>978</v>
      </c>
    </row>
    <row r="1595" spans="1:42" s="562" customFormat="1" ht="12" x14ac:dyDescent="0.25">
      <c r="A1595" s="562" t="s">
        <v>3787</v>
      </c>
      <c r="B1595" s="562" t="s">
        <v>3788</v>
      </c>
      <c r="C1595" s="562">
        <v>1</v>
      </c>
      <c r="D1595" s="562" t="s">
        <v>30</v>
      </c>
      <c r="E1595" s="562" t="s">
        <v>958</v>
      </c>
      <c r="F1595" s="562" t="s">
        <v>959</v>
      </c>
      <c r="G1595" s="562" t="s">
        <v>1727</v>
      </c>
      <c r="H1595" s="562" t="s">
        <v>1660</v>
      </c>
      <c r="I1595" s="562" t="s">
        <v>1661</v>
      </c>
      <c r="J1595" s="562" t="s">
        <v>1662</v>
      </c>
      <c r="K1595" s="562" t="s">
        <v>3786</v>
      </c>
      <c r="L1595" s="562" t="s">
        <v>964</v>
      </c>
      <c r="M1595" s="562" t="s">
        <v>970</v>
      </c>
      <c r="N1595" s="562">
        <v>1</v>
      </c>
      <c r="O1595" s="562">
        <v>1</v>
      </c>
      <c r="P1595" s="562">
        <v>1</v>
      </c>
      <c r="Q1595" s="562">
        <v>0</v>
      </c>
      <c r="R1595" s="562">
        <v>0</v>
      </c>
      <c r="S1595" s="562">
        <v>1</v>
      </c>
      <c r="T1595" s="562">
        <v>1</v>
      </c>
      <c r="U1595" s="562">
        <v>1</v>
      </c>
      <c r="V1595" s="562">
        <v>0</v>
      </c>
      <c r="W1595" s="563">
        <v>181326.47</v>
      </c>
      <c r="X1595" s="563">
        <v>0</v>
      </c>
      <c r="Y1595" s="563">
        <v>0</v>
      </c>
      <c r="Z1595" s="563">
        <v>0</v>
      </c>
      <c r="AA1595" s="563">
        <v>0</v>
      </c>
      <c r="AB1595" s="563">
        <v>0</v>
      </c>
      <c r="AC1595" s="563">
        <v>0</v>
      </c>
      <c r="AD1595" s="563"/>
      <c r="AE1595" s="563">
        <v>181326.47</v>
      </c>
      <c r="AF1595" s="564">
        <v>45799</v>
      </c>
      <c r="AG1595" s="564">
        <v>46895</v>
      </c>
      <c r="AH1595" s="563">
        <v>181326.47</v>
      </c>
      <c r="AI1595" s="565">
        <f t="shared" si="49"/>
        <v>2.2301369863013698</v>
      </c>
      <c r="AJ1595" s="565">
        <v>3.0027397260274</v>
      </c>
      <c r="AK1595" s="566">
        <v>8.7499999999999994E-2</v>
      </c>
      <c r="AL1595" s="567">
        <f t="shared" si="50"/>
        <v>2.2301369863013698</v>
      </c>
      <c r="AM1595" s="567">
        <v>3.0027397260274</v>
      </c>
      <c r="AN1595" s="568">
        <v>8.7499999999999994E-2</v>
      </c>
      <c r="AO1595" s="562" t="s">
        <v>977</v>
      </c>
      <c r="AP1595" s="562" t="s">
        <v>978</v>
      </c>
    </row>
    <row r="1596" spans="1:42" s="562" customFormat="1" ht="12" x14ac:dyDescent="0.25">
      <c r="A1596" s="562" t="s">
        <v>3789</v>
      </c>
      <c r="B1596" s="562" t="s">
        <v>3790</v>
      </c>
      <c r="C1596" s="562">
        <v>1</v>
      </c>
      <c r="D1596" s="562" t="s">
        <v>30</v>
      </c>
      <c r="E1596" s="562" t="s">
        <v>958</v>
      </c>
      <c r="F1596" s="562" t="s">
        <v>959</v>
      </c>
      <c r="G1596" s="562" t="s">
        <v>1727</v>
      </c>
      <c r="H1596" s="562" t="s">
        <v>1660</v>
      </c>
      <c r="I1596" s="562" t="s">
        <v>1661</v>
      </c>
      <c r="J1596" s="562" t="s">
        <v>1662</v>
      </c>
      <c r="K1596" s="562" t="s">
        <v>3786</v>
      </c>
      <c r="L1596" s="562" t="s">
        <v>964</v>
      </c>
      <c r="M1596" s="562" t="s">
        <v>970</v>
      </c>
      <c r="N1596" s="562">
        <v>1</v>
      </c>
      <c r="O1596" s="562">
        <v>1</v>
      </c>
      <c r="P1596" s="562">
        <v>1</v>
      </c>
      <c r="Q1596" s="562">
        <v>0</v>
      </c>
      <c r="R1596" s="562">
        <v>0</v>
      </c>
      <c r="S1596" s="562">
        <v>1</v>
      </c>
      <c r="T1596" s="562">
        <v>1</v>
      </c>
      <c r="U1596" s="562">
        <v>1</v>
      </c>
      <c r="V1596" s="562">
        <v>0</v>
      </c>
      <c r="W1596" s="563">
        <v>181326.48</v>
      </c>
      <c r="X1596" s="563">
        <v>0</v>
      </c>
      <c r="Y1596" s="563">
        <v>0</v>
      </c>
      <c r="Z1596" s="563">
        <v>0</v>
      </c>
      <c r="AA1596" s="563">
        <v>0</v>
      </c>
      <c r="AB1596" s="563">
        <v>0</v>
      </c>
      <c r="AC1596" s="563">
        <v>0</v>
      </c>
      <c r="AD1596" s="563"/>
      <c r="AE1596" s="563">
        <v>181326.48</v>
      </c>
      <c r="AF1596" s="564">
        <v>45799</v>
      </c>
      <c r="AG1596" s="564">
        <v>47625</v>
      </c>
      <c r="AH1596" s="563">
        <v>181326.48</v>
      </c>
      <c r="AI1596" s="565">
        <f t="shared" si="49"/>
        <v>4.2301369863013702</v>
      </c>
      <c r="AJ1596" s="565">
        <v>5.0027397260274</v>
      </c>
      <c r="AK1596" s="566">
        <v>9.2499999999999999E-2</v>
      </c>
      <c r="AL1596" s="567">
        <f t="shared" si="50"/>
        <v>4.2301369863013702</v>
      </c>
      <c r="AM1596" s="567">
        <v>5.0027397260274</v>
      </c>
      <c r="AN1596" s="568">
        <v>9.2499999999999999E-2</v>
      </c>
      <c r="AO1596" s="562" t="s">
        <v>977</v>
      </c>
      <c r="AP1596" s="562" t="s">
        <v>978</v>
      </c>
    </row>
    <row r="1597" spans="1:42" s="562" customFormat="1" ht="12" x14ac:dyDescent="0.25">
      <c r="A1597" s="562" t="s">
        <v>3791</v>
      </c>
      <c r="B1597" s="562" t="s">
        <v>3792</v>
      </c>
      <c r="C1597" s="562">
        <v>1</v>
      </c>
      <c r="D1597" s="562" t="s">
        <v>30</v>
      </c>
      <c r="E1597" s="562" t="s">
        <v>958</v>
      </c>
      <c r="F1597" s="562" t="s">
        <v>959</v>
      </c>
      <c r="G1597" s="562" t="s">
        <v>1727</v>
      </c>
      <c r="H1597" s="562" t="s">
        <v>1660</v>
      </c>
      <c r="I1597" s="562" t="s">
        <v>1661</v>
      </c>
      <c r="J1597" s="562" t="s">
        <v>1662</v>
      </c>
      <c r="K1597" s="562" t="s">
        <v>2707</v>
      </c>
      <c r="L1597" s="562" t="s">
        <v>964</v>
      </c>
      <c r="M1597" s="562" t="s">
        <v>970</v>
      </c>
      <c r="N1597" s="562">
        <v>1</v>
      </c>
      <c r="O1597" s="562">
        <v>1</v>
      </c>
      <c r="P1597" s="562">
        <v>1</v>
      </c>
      <c r="Q1597" s="562">
        <v>0</v>
      </c>
      <c r="R1597" s="562">
        <v>0</v>
      </c>
      <c r="S1597" s="562">
        <v>1</v>
      </c>
      <c r="T1597" s="562">
        <v>1</v>
      </c>
      <c r="U1597" s="562">
        <v>1</v>
      </c>
      <c r="V1597" s="562">
        <v>0</v>
      </c>
      <c r="W1597" s="563">
        <v>1396521.6</v>
      </c>
      <c r="X1597" s="563">
        <v>0</v>
      </c>
      <c r="Y1597" s="563">
        <v>0</v>
      </c>
      <c r="Z1597" s="563">
        <v>0</v>
      </c>
      <c r="AA1597" s="563">
        <v>0</v>
      </c>
      <c r="AB1597" s="563">
        <v>0</v>
      </c>
      <c r="AC1597" s="563">
        <v>0</v>
      </c>
      <c r="AD1597" s="563"/>
      <c r="AE1597" s="563">
        <v>1396521.6</v>
      </c>
      <c r="AF1597" s="564">
        <v>45799</v>
      </c>
      <c r="AG1597" s="564">
        <v>46164</v>
      </c>
      <c r="AH1597" s="563">
        <v>1396521.6</v>
      </c>
      <c r="AI1597" s="565">
        <f t="shared" si="49"/>
        <v>0.22739726027397261</v>
      </c>
      <c r="AJ1597" s="565">
        <v>1</v>
      </c>
      <c r="AK1597" s="566">
        <v>4.9000000000000002E-2</v>
      </c>
      <c r="AL1597" s="567">
        <f t="shared" si="50"/>
        <v>0.22739726027397261</v>
      </c>
      <c r="AM1597" s="567">
        <v>1</v>
      </c>
      <c r="AN1597" s="568">
        <v>4.9000000000000002E-2</v>
      </c>
      <c r="AO1597" s="562" t="s">
        <v>977</v>
      </c>
      <c r="AP1597" s="562" t="s">
        <v>978</v>
      </c>
    </row>
    <row r="1598" spans="1:42" s="562" customFormat="1" ht="12" x14ac:dyDescent="0.25">
      <c r="A1598" s="562" t="s">
        <v>3793</v>
      </c>
      <c r="B1598" s="562" t="s">
        <v>3794</v>
      </c>
      <c r="C1598" s="562">
        <v>1</v>
      </c>
      <c r="D1598" s="562" t="s">
        <v>30</v>
      </c>
      <c r="E1598" s="562" t="s">
        <v>958</v>
      </c>
      <c r="F1598" s="562" t="s">
        <v>959</v>
      </c>
      <c r="G1598" s="562" t="s">
        <v>1727</v>
      </c>
      <c r="H1598" s="562" t="s">
        <v>1660</v>
      </c>
      <c r="I1598" s="562" t="s">
        <v>1661</v>
      </c>
      <c r="J1598" s="562" t="s">
        <v>1662</v>
      </c>
      <c r="K1598" s="562" t="s">
        <v>2707</v>
      </c>
      <c r="L1598" s="562" t="s">
        <v>964</v>
      </c>
      <c r="M1598" s="562" t="s">
        <v>970</v>
      </c>
      <c r="N1598" s="562">
        <v>1</v>
      </c>
      <c r="O1598" s="562">
        <v>1</v>
      </c>
      <c r="P1598" s="562">
        <v>1</v>
      </c>
      <c r="Q1598" s="562">
        <v>0</v>
      </c>
      <c r="R1598" s="562">
        <v>0</v>
      </c>
      <c r="S1598" s="562">
        <v>1</v>
      </c>
      <c r="T1598" s="562">
        <v>1</v>
      </c>
      <c r="U1598" s="562">
        <v>1</v>
      </c>
      <c r="V1598" s="562">
        <v>0</v>
      </c>
      <c r="W1598" s="563">
        <v>1396521.6</v>
      </c>
      <c r="X1598" s="563">
        <v>0</v>
      </c>
      <c r="Y1598" s="563">
        <v>0</v>
      </c>
      <c r="Z1598" s="563">
        <v>0</v>
      </c>
      <c r="AA1598" s="563">
        <v>0</v>
      </c>
      <c r="AB1598" s="563">
        <v>0</v>
      </c>
      <c r="AC1598" s="563">
        <v>0</v>
      </c>
      <c r="AD1598" s="563"/>
      <c r="AE1598" s="563">
        <v>1396521.6</v>
      </c>
      <c r="AF1598" s="564">
        <v>45799</v>
      </c>
      <c r="AG1598" s="564">
        <v>46895</v>
      </c>
      <c r="AH1598" s="563">
        <v>1396521.6</v>
      </c>
      <c r="AI1598" s="565">
        <f t="shared" si="49"/>
        <v>2.2301369863013698</v>
      </c>
      <c r="AJ1598" s="565">
        <v>3.0027397260274</v>
      </c>
      <c r="AK1598" s="566">
        <v>8.7499999999999994E-2</v>
      </c>
      <c r="AL1598" s="567">
        <f t="shared" si="50"/>
        <v>2.2301369863013698</v>
      </c>
      <c r="AM1598" s="567">
        <v>3.0027397260274</v>
      </c>
      <c r="AN1598" s="568">
        <v>8.7499999999999994E-2</v>
      </c>
      <c r="AO1598" s="562" t="s">
        <v>977</v>
      </c>
      <c r="AP1598" s="562" t="s">
        <v>978</v>
      </c>
    </row>
    <row r="1599" spans="1:42" s="562" customFormat="1" ht="12" x14ac:dyDescent="0.25">
      <c r="A1599" s="562" t="s">
        <v>3795</v>
      </c>
      <c r="B1599" s="562" t="s">
        <v>3796</v>
      </c>
      <c r="C1599" s="562">
        <v>1</v>
      </c>
      <c r="D1599" s="562" t="s">
        <v>30</v>
      </c>
      <c r="E1599" s="562" t="s">
        <v>958</v>
      </c>
      <c r="F1599" s="562" t="s">
        <v>959</v>
      </c>
      <c r="G1599" s="562" t="s">
        <v>1727</v>
      </c>
      <c r="H1599" s="562" t="s">
        <v>1660</v>
      </c>
      <c r="I1599" s="562" t="s">
        <v>1661</v>
      </c>
      <c r="J1599" s="562" t="s">
        <v>1662</v>
      </c>
      <c r="K1599" s="562" t="s">
        <v>2707</v>
      </c>
      <c r="L1599" s="562" t="s">
        <v>964</v>
      </c>
      <c r="M1599" s="562" t="s">
        <v>970</v>
      </c>
      <c r="N1599" s="562">
        <v>1</v>
      </c>
      <c r="O1599" s="562">
        <v>1</v>
      </c>
      <c r="P1599" s="562">
        <v>1</v>
      </c>
      <c r="Q1599" s="562">
        <v>0</v>
      </c>
      <c r="R1599" s="562">
        <v>0</v>
      </c>
      <c r="S1599" s="562">
        <v>1</v>
      </c>
      <c r="T1599" s="562">
        <v>1</v>
      </c>
      <c r="U1599" s="562">
        <v>1</v>
      </c>
      <c r="V1599" s="562">
        <v>0</v>
      </c>
      <c r="W1599" s="563">
        <v>1396521.59</v>
      </c>
      <c r="X1599" s="563">
        <v>0</v>
      </c>
      <c r="Y1599" s="563">
        <v>0</v>
      </c>
      <c r="Z1599" s="563">
        <v>0</v>
      </c>
      <c r="AA1599" s="563">
        <v>0</v>
      </c>
      <c r="AB1599" s="563">
        <v>0</v>
      </c>
      <c r="AC1599" s="563">
        <v>0</v>
      </c>
      <c r="AD1599" s="563"/>
      <c r="AE1599" s="563">
        <v>1396521.59</v>
      </c>
      <c r="AF1599" s="564">
        <v>45799</v>
      </c>
      <c r="AG1599" s="564">
        <v>47625</v>
      </c>
      <c r="AH1599" s="563">
        <v>1396521.59</v>
      </c>
      <c r="AI1599" s="565">
        <f t="shared" si="49"/>
        <v>4.2301369863013702</v>
      </c>
      <c r="AJ1599" s="565">
        <v>5.0027397260274</v>
      </c>
      <c r="AK1599" s="566">
        <v>9.2499999999999999E-2</v>
      </c>
      <c r="AL1599" s="567">
        <f t="shared" si="50"/>
        <v>4.2301369863013702</v>
      </c>
      <c r="AM1599" s="567">
        <v>5.0027397260274</v>
      </c>
      <c r="AN1599" s="568">
        <v>9.2499999999999999E-2</v>
      </c>
      <c r="AO1599" s="562" t="s">
        <v>977</v>
      </c>
      <c r="AP1599" s="562" t="s">
        <v>978</v>
      </c>
    </row>
    <row r="1600" spans="1:42" s="562" customFormat="1" ht="12" x14ac:dyDescent="0.25">
      <c r="A1600" s="562" t="s">
        <v>3797</v>
      </c>
      <c r="B1600" s="562" t="s">
        <v>3798</v>
      </c>
      <c r="C1600" s="562">
        <v>1</v>
      </c>
      <c r="D1600" s="562" t="s">
        <v>30</v>
      </c>
      <c r="E1600" s="562" t="s">
        <v>958</v>
      </c>
      <c r="F1600" s="562" t="s">
        <v>959</v>
      </c>
      <c r="G1600" s="562" t="s">
        <v>1727</v>
      </c>
      <c r="H1600" s="562" t="s">
        <v>1660</v>
      </c>
      <c r="I1600" s="562" t="s">
        <v>1661</v>
      </c>
      <c r="J1600" s="562" t="s">
        <v>1662</v>
      </c>
      <c r="K1600" s="562" t="s">
        <v>1793</v>
      </c>
      <c r="L1600" s="562" t="s">
        <v>964</v>
      </c>
      <c r="M1600" s="562" t="s">
        <v>970</v>
      </c>
      <c r="N1600" s="562">
        <v>1</v>
      </c>
      <c r="O1600" s="562">
        <v>1</v>
      </c>
      <c r="P1600" s="562">
        <v>1</v>
      </c>
      <c r="Q1600" s="562">
        <v>0</v>
      </c>
      <c r="R1600" s="562">
        <v>0</v>
      </c>
      <c r="S1600" s="562">
        <v>1</v>
      </c>
      <c r="T1600" s="562">
        <v>1</v>
      </c>
      <c r="U1600" s="562">
        <v>1</v>
      </c>
      <c r="V1600" s="562">
        <v>0</v>
      </c>
      <c r="W1600" s="563">
        <v>508027.85</v>
      </c>
      <c r="X1600" s="563">
        <v>0</v>
      </c>
      <c r="Y1600" s="563">
        <v>0</v>
      </c>
      <c r="Z1600" s="563">
        <v>0</v>
      </c>
      <c r="AA1600" s="563">
        <v>0</v>
      </c>
      <c r="AB1600" s="563">
        <v>0</v>
      </c>
      <c r="AC1600" s="563">
        <v>0</v>
      </c>
      <c r="AD1600" s="563"/>
      <c r="AE1600" s="563">
        <v>508027.85</v>
      </c>
      <c r="AF1600" s="564">
        <v>45799</v>
      </c>
      <c r="AG1600" s="564">
        <v>46164</v>
      </c>
      <c r="AH1600" s="563">
        <v>508027.85</v>
      </c>
      <c r="AI1600" s="565">
        <f t="shared" si="49"/>
        <v>0.22739726027397261</v>
      </c>
      <c r="AJ1600" s="565">
        <v>1</v>
      </c>
      <c r="AK1600" s="566">
        <v>4.9000000000000002E-2</v>
      </c>
      <c r="AL1600" s="567">
        <f t="shared" si="50"/>
        <v>0.22739726027397261</v>
      </c>
      <c r="AM1600" s="567">
        <v>1</v>
      </c>
      <c r="AN1600" s="568">
        <v>4.9000000000000002E-2</v>
      </c>
      <c r="AO1600" s="562" t="s">
        <v>977</v>
      </c>
      <c r="AP1600" s="562" t="s">
        <v>978</v>
      </c>
    </row>
    <row r="1601" spans="1:42" s="562" customFormat="1" ht="12" x14ac:dyDescent="0.25">
      <c r="A1601" s="562" t="s">
        <v>3799</v>
      </c>
      <c r="B1601" s="562" t="s">
        <v>3800</v>
      </c>
      <c r="C1601" s="562">
        <v>1</v>
      </c>
      <c r="D1601" s="562" t="s">
        <v>30</v>
      </c>
      <c r="E1601" s="562" t="s">
        <v>958</v>
      </c>
      <c r="F1601" s="562" t="s">
        <v>959</v>
      </c>
      <c r="G1601" s="562" t="s">
        <v>1727</v>
      </c>
      <c r="H1601" s="562" t="s">
        <v>1660</v>
      </c>
      <c r="I1601" s="562" t="s">
        <v>1661</v>
      </c>
      <c r="J1601" s="562" t="s">
        <v>1662</v>
      </c>
      <c r="K1601" s="562" t="s">
        <v>1793</v>
      </c>
      <c r="L1601" s="562" t="s">
        <v>964</v>
      </c>
      <c r="M1601" s="562" t="s">
        <v>970</v>
      </c>
      <c r="N1601" s="562">
        <v>1</v>
      </c>
      <c r="O1601" s="562">
        <v>1</v>
      </c>
      <c r="P1601" s="562">
        <v>1</v>
      </c>
      <c r="Q1601" s="562">
        <v>0</v>
      </c>
      <c r="R1601" s="562">
        <v>0</v>
      </c>
      <c r="S1601" s="562">
        <v>1</v>
      </c>
      <c r="T1601" s="562">
        <v>1</v>
      </c>
      <c r="U1601" s="562">
        <v>1</v>
      </c>
      <c r="V1601" s="562">
        <v>0</v>
      </c>
      <c r="W1601" s="563">
        <v>508027.85</v>
      </c>
      <c r="X1601" s="563">
        <v>0</v>
      </c>
      <c r="Y1601" s="563">
        <v>0</v>
      </c>
      <c r="Z1601" s="563">
        <v>0</v>
      </c>
      <c r="AA1601" s="563">
        <v>0</v>
      </c>
      <c r="AB1601" s="563">
        <v>0</v>
      </c>
      <c r="AC1601" s="563">
        <v>0</v>
      </c>
      <c r="AD1601" s="563"/>
      <c r="AE1601" s="563">
        <v>508027.85</v>
      </c>
      <c r="AF1601" s="564">
        <v>45799</v>
      </c>
      <c r="AG1601" s="564">
        <v>46895</v>
      </c>
      <c r="AH1601" s="563">
        <v>508027.85</v>
      </c>
      <c r="AI1601" s="565">
        <f t="shared" si="49"/>
        <v>2.2301369863013698</v>
      </c>
      <c r="AJ1601" s="565">
        <v>3.0027397260274</v>
      </c>
      <c r="AK1601" s="566">
        <v>8.7499999999999994E-2</v>
      </c>
      <c r="AL1601" s="567">
        <f t="shared" si="50"/>
        <v>2.2301369863013698</v>
      </c>
      <c r="AM1601" s="567">
        <v>3.0027397260274</v>
      </c>
      <c r="AN1601" s="568">
        <v>8.7499999999999994E-2</v>
      </c>
      <c r="AO1601" s="562" t="s">
        <v>977</v>
      </c>
      <c r="AP1601" s="562" t="s">
        <v>978</v>
      </c>
    </row>
    <row r="1602" spans="1:42" s="562" customFormat="1" ht="12" x14ac:dyDescent="0.25">
      <c r="A1602" s="562" t="s">
        <v>3801</v>
      </c>
      <c r="B1602" s="562" t="s">
        <v>3802</v>
      </c>
      <c r="C1602" s="562">
        <v>1</v>
      </c>
      <c r="D1602" s="562" t="s">
        <v>30</v>
      </c>
      <c r="E1602" s="562" t="s">
        <v>958</v>
      </c>
      <c r="F1602" s="562" t="s">
        <v>959</v>
      </c>
      <c r="G1602" s="562" t="s">
        <v>1727</v>
      </c>
      <c r="H1602" s="562" t="s">
        <v>1660</v>
      </c>
      <c r="I1602" s="562" t="s">
        <v>1661</v>
      </c>
      <c r="J1602" s="562" t="s">
        <v>1662</v>
      </c>
      <c r="K1602" s="562" t="s">
        <v>1793</v>
      </c>
      <c r="L1602" s="562" t="s">
        <v>964</v>
      </c>
      <c r="M1602" s="562" t="s">
        <v>970</v>
      </c>
      <c r="N1602" s="562">
        <v>1</v>
      </c>
      <c r="O1602" s="562">
        <v>1</v>
      </c>
      <c r="P1602" s="562">
        <v>1</v>
      </c>
      <c r="Q1602" s="562">
        <v>0</v>
      </c>
      <c r="R1602" s="562">
        <v>0</v>
      </c>
      <c r="S1602" s="562">
        <v>1</v>
      </c>
      <c r="T1602" s="562">
        <v>1</v>
      </c>
      <c r="U1602" s="562">
        <v>1</v>
      </c>
      <c r="V1602" s="562">
        <v>0</v>
      </c>
      <c r="W1602" s="563">
        <v>508027.85</v>
      </c>
      <c r="X1602" s="563">
        <v>0</v>
      </c>
      <c r="Y1602" s="563">
        <v>0</v>
      </c>
      <c r="Z1602" s="563">
        <v>0</v>
      </c>
      <c r="AA1602" s="563">
        <v>0</v>
      </c>
      <c r="AB1602" s="563">
        <v>0</v>
      </c>
      <c r="AC1602" s="563">
        <v>0</v>
      </c>
      <c r="AD1602" s="563"/>
      <c r="AE1602" s="563">
        <v>508027.85</v>
      </c>
      <c r="AF1602" s="564">
        <v>45799</v>
      </c>
      <c r="AG1602" s="564">
        <v>47625</v>
      </c>
      <c r="AH1602" s="563">
        <v>508027.85</v>
      </c>
      <c r="AI1602" s="565">
        <f t="shared" si="49"/>
        <v>4.2301369863013702</v>
      </c>
      <c r="AJ1602" s="565">
        <v>5.0027397260274</v>
      </c>
      <c r="AK1602" s="566">
        <v>9.2499999999999999E-2</v>
      </c>
      <c r="AL1602" s="567">
        <f t="shared" si="50"/>
        <v>4.2301369863013702</v>
      </c>
      <c r="AM1602" s="567">
        <v>5.0027397260274</v>
      </c>
      <c r="AN1602" s="568">
        <v>9.2499999999999999E-2</v>
      </c>
      <c r="AO1602" s="562" t="s">
        <v>977</v>
      </c>
      <c r="AP1602" s="562" t="s">
        <v>978</v>
      </c>
    </row>
    <row r="1603" spans="1:42" s="562" customFormat="1" ht="12" x14ac:dyDescent="0.25">
      <c r="A1603" s="562" t="s">
        <v>3803</v>
      </c>
      <c r="B1603" s="562" t="s">
        <v>3804</v>
      </c>
      <c r="C1603" s="562">
        <v>1</v>
      </c>
      <c r="D1603" s="562" t="s">
        <v>30</v>
      </c>
      <c r="E1603" s="562" t="s">
        <v>958</v>
      </c>
      <c r="F1603" s="562" t="s">
        <v>959</v>
      </c>
      <c r="G1603" s="562" t="s">
        <v>1727</v>
      </c>
      <c r="H1603" s="562" t="s">
        <v>1660</v>
      </c>
      <c r="I1603" s="562" t="s">
        <v>1661</v>
      </c>
      <c r="J1603" s="562" t="s">
        <v>1662</v>
      </c>
      <c r="K1603" s="562" t="s">
        <v>3805</v>
      </c>
      <c r="L1603" s="562" t="s">
        <v>964</v>
      </c>
      <c r="M1603" s="562" t="s">
        <v>970</v>
      </c>
      <c r="N1603" s="562">
        <v>1</v>
      </c>
      <c r="O1603" s="562">
        <v>1</v>
      </c>
      <c r="P1603" s="562">
        <v>1</v>
      </c>
      <c r="Q1603" s="562">
        <v>0</v>
      </c>
      <c r="R1603" s="562">
        <v>0</v>
      </c>
      <c r="S1603" s="562">
        <v>1</v>
      </c>
      <c r="T1603" s="562">
        <v>1</v>
      </c>
      <c r="U1603" s="562">
        <v>1</v>
      </c>
      <c r="V1603" s="562">
        <v>0</v>
      </c>
      <c r="W1603" s="563">
        <v>237970.43</v>
      </c>
      <c r="X1603" s="563">
        <v>0</v>
      </c>
      <c r="Y1603" s="563">
        <v>0</v>
      </c>
      <c r="Z1603" s="563">
        <v>0</v>
      </c>
      <c r="AA1603" s="563">
        <v>0</v>
      </c>
      <c r="AB1603" s="563">
        <v>0</v>
      </c>
      <c r="AC1603" s="563">
        <v>0</v>
      </c>
      <c r="AD1603" s="563"/>
      <c r="AE1603" s="563">
        <v>237970.43</v>
      </c>
      <c r="AF1603" s="564">
        <v>45799</v>
      </c>
      <c r="AG1603" s="564">
        <v>46164</v>
      </c>
      <c r="AH1603" s="563">
        <v>237970.43</v>
      </c>
      <c r="AI1603" s="565">
        <f t="shared" ref="AI1603:AI1666" si="51">+(AG1603-$AQ$1)/365</f>
        <v>0.22739726027397261</v>
      </c>
      <c r="AJ1603" s="565">
        <v>1</v>
      </c>
      <c r="AK1603" s="566">
        <v>4.9000000000000002E-2</v>
      </c>
      <c r="AL1603" s="567">
        <f t="shared" si="50"/>
        <v>0.22739726027397261</v>
      </c>
      <c r="AM1603" s="567">
        <v>1</v>
      </c>
      <c r="AN1603" s="568">
        <v>4.9000000000000002E-2</v>
      </c>
      <c r="AO1603" s="562" t="s">
        <v>977</v>
      </c>
      <c r="AP1603" s="562" t="s">
        <v>978</v>
      </c>
    </row>
    <row r="1604" spans="1:42" s="562" customFormat="1" ht="12" x14ac:dyDescent="0.25">
      <c r="A1604" s="562" t="s">
        <v>3806</v>
      </c>
      <c r="B1604" s="562" t="s">
        <v>3807</v>
      </c>
      <c r="C1604" s="562">
        <v>1</v>
      </c>
      <c r="D1604" s="562" t="s">
        <v>30</v>
      </c>
      <c r="E1604" s="562" t="s">
        <v>958</v>
      </c>
      <c r="F1604" s="562" t="s">
        <v>959</v>
      </c>
      <c r="G1604" s="562" t="s">
        <v>1727</v>
      </c>
      <c r="H1604" s="562" t="s">
        <v>1660</v>
      </c>
      <c r="I1604" s="562" t="s">
        <v>1661</v>
      </c>
      <c r="J1604" s="562" t="s">
        <v>1662</v>
      </c>
      <c r="K1604" s="562" t="s">
        <v>3805</v>
      </c>
      <c r="L1604" s="562" t="s">
        <v>964</v>
      </c>
      <c r="M1604" s="562" t="s">
        <v>970</v>
      </c>
      <c r="N1604" s="562">
        <v>1</v>
      </c>
      <c r="O1604" s="562">
        <v>1</v>
      </c>
      <c r="P1604" s="562">
        <v>1</v>
      </c>
      <c r="Q1604" s="562">
        <v>0</v>
      </c>
      <c r="R1604" s="562">
        <v>0</v>
      </c>
      <c r="S1604" s="562">
        <v>1</v>
      </c>
      <c r="T1604" s="562">
        <v>1</v>
      </c>
      <c r="U1604" s="562">
        <v>1</v>
      </c>
      <c r="V1604" s="562">
        <v>0</v>
      </c>
      <c r="W1604" s="563">
        <v>237970.43</v>
      </c>
      <c r="X1604" s="563">
        <v>0</v>
      </c>
      <c r="Y1604" s="563">
        <v>0</v>
      </c>
      <c r="Z1604" s="563">
        <v>0</v>
      </c>
      <c r="AA1604" s="563">
        <v>0</v>
      </c>
      <c r="AB1604" s="563">
        <v>0</v>
      </c>
      <c r="AC1604" s="563">
        <v>0</v>
      </c>
      <c r="AD1604" s="563"/>
      <c r="AE1604" s="563">
        <v>237970.43</v>
      </c>
      <c r="AF1604" s="564">
        <v>45799</v>
      </c>
      <c r="AG1604" s="564">
        <v>46895</v>
      </c>
      <c r="AH1604" s="563">
        <v>237970.43</v>
      </c>
      <c r="AI1604" s="565">
        <f t="shared" si="51"/>
        <v>2.2301369863013698</v>
      </c>
      <c r="AJ1604" s="565">
        <v>3.0027397260274</v>
      </c>
      <c r="AK1604" s="566">
        <v>8.7499999999999994E-2</v>
      </c>
      <c r="AL1604" s="567">
        <f t="shared" si="50"/>
        <v>2.2301369863013698</v>
      </c>
      <c r="AM1604" s="567">
        <v>3.0027397260274</v>
      </c>
      <c r="AN1604" s="568">
        <v>8.7499999999999994E-2</v>
      </c>
      <c r="AO1604" s="562" t="s">
        <v>977</v>
      </c>
      <c r="AP1604" s="562" t="s">
        <v>978</v>
      </c>
    </row>
    <row r="1605" spans="1:42" s="562" customFormat="1" ht="12" x14ac:dyDescent="0.25">
      <c r="A1605" s="562" t="s">
        <v>3808</v>
      </c>
      <c r="B1605" s="562" t="s">
        <v>3809</v>
      </c>
      <c r="C1605" s="562">
        <v>1</v>
      </c>
      <c r="D1605" s="562" t="s">
        <v>30</v>
      </c>
      <c r="E1605" s="562" t="s">
        <v>958</v>
      </c>
      <c r="F1605" s="562" t="s">
        <v>959</v>
      </c>
      <c r="G1605" s="562" t="s">
        <v>1727</v>
      </c>
      <c r="H1605" s="562" t="s">
        <v>1660</v>
      </c>
      <c r="I1605" s="562" t="s">
        <v>1661</v>
      </c>
      <c r="J1605" s="562" t="s">
        <v>1662</v>
      </c>
      <c r="K1605" s="562" t="s">
        <v>3805</v>
      </c>
      <c r="L1605" s="562" t="s">
        <v>964</v>
      </c>
      <c r="M1605" s="562" t="s">
        <v>970</v>
      </c>
      <c r="N1605" s="562">
        <v>1</v>
      </c>
      <c r="O1605" s="562">
        <v>1</v>
      </c>
      <c r="P1605" s="562">
        <v>1</v>
      </c>
      <c r="Q1605" s="562">
        <v>0</v>
      </c>
      <c r="R1605" s="562">
        <v>0</v>
      </c>
      <c r="S1605" s="562">
        <v>1</v>
      </c>
      <c r="T1605" s="562">
        <v>1</v>
      </c>
      <c r="U1605" s="562">
        <v>1</v>
      </c>
      <c r="V1605" s="562">
        <v>0</v>
      </c>
      <c r="W1605" s="563">
        <v>237970.43</v>
      </c>
      <c r="X1605" s="563">
        <v>0</v>
      </c>
      <c r="Y1605" s="563">
        <v>0</v>
      </c>
      <c r="Z1605" s="563">
        <v>0</v>
      </c>
      <c r="AA1605" s="563">
        <v>0</v>
      </c>
      <c r="AB1605" s="563">
        <v>0</v>
      </c>
      <c r="AC1605" s="563">
        <v>0</v>
      </c>
      <c r="AD1605" s="563"/>
      <c r="AE1605" s="563">
        <v>237970.43</v>
      </c>
      <c r="AF1605" s="564">
        <v>45799</v>
      </c>
      <c r="AG1605" s="564">
        <v>47625</v>
      </c>
      <c r="AH1605" s="563">
        <v>237970.43</v>
      </c>
      <c r="AI1605" s="565">
        <f t="shared" si="51"/>
        <v>4.2301369863013702</v>
      </c>
      <c r="AJ1605" s="565">
        <v>5.0027397260274</v>
      </c>
      <c r="AK1605" s="566">
        <v>9.2499999999999999E-2</v>
      </c>
      <c r="AL1605" s="567">
        <f t="shared" si="50"/>
        <v>4.2301369863013702</v>
      </c>
      <c r="AM1605" s="567">
        <v>5.0027397260274</v>
      </c>
      <c r="AN1605" s="568">
        <v>9.2499999999999999E-2</v>
      </c>
      <c r="AO1605" s="562" t="s">
        <v>977</v>
      </c>
      <c r="AP1605" s="562" t="s">
        <v>978</v>
      </c>
    </row>
    <row r="1606" spans="1:42" s="562" customFormat="1" ht="12" x14ac:dyDescent="0.25">
      <c r="A1606" s="562" t="s">
        <v>3810</v>
      </c>
      <c r="B1606" s="562" t="s">
        <v>3811</v>
      </c>
      <c r="C1606" s="562">
        <v>1</v>
      </c>
      <c r="D1606" s="562" t="s">
        <v>30</v>
      </c>
      <c r="E1606" s="562" t="s">
        <v>958</v>
      </c>
      <c r="F1606" s="562" t="s">
        <v>959</v>
      </c>
      <c r="G1606" s="562" t="s">
        <v>1727</v>
      </c>
      <c r="H1606" s="562" t="s">
        <v>1660</v>
      </c>
      <c r="I1606" s="562" t="s">
        <v>1661</v>
      </c>
      <c r="J1606" s="562" t="s">
        <v>1662</v>
      </c>
      <c r="K1606" s="562" t="s">
        <v>3812</v>
      </c>
      <c r="L1606" s="562" t="s">
        <v>964</v>
      </c>
      <c r="M1606" s="562" t="s">
        <v>970</v>
      </c>
      <c r="N1606" s="562">
        <v>1</v>
      </c>
      <c r="O1606" s="562">
        <v>1</v>
      </c>
      <c r="P1606" s="562">
        <v>1</v>
      </c>
      <c r="Q1606" s="562">
        <v>0</v>
      </c>
      <c r="R1606" s="562">
        <v>0</v>
      </c>
      <c r="S1606" s="562">
        <v>1</v>
      </c>
      <c r="T1606" s="562">
        <v>1</v>
      </c>
      <c r="U1606" s="562">
        <v>1</v>
      </c>
      <c r="V1606" s="562">
        <v>0</v>
      </c>
      <c r="W1606" s="563">
        <v>136919.35</v>
      </c>
      <c r="X1606" s="563">
        <v>0</v>
      </c>
      <c r="Y1606" s="563">
        <v>0</v>
      </c>
      <c r="Z1606" s="563">
        <v>0</v>
      </c>
      <c r="AA1606" s="563">
        <v>0</v>
      </c>
      <c r="AB1606" s="563">
        <v>0</v>
      </c>
      <c r="AC1606" s="563">
        <v>0</v>
      </c>
      <c r="AD1606" s="563"/>
      <c r="AE1606" s="563">
        <v>136919.35</v>
      </c>
      <c r="AF1606" s="564">
        <v>45799</v>
      </c>
      <c r="AG1606" s="564">
        <v>46164</v>
      </c>
      <c r="AH1606" s="563">
        <v>136919.35</v>
      </c>
      <c r="AI1606" s="565">
        <f t="shared" si="51"/>
        <v>0.22739726027397261</v>
      </c>
      <c r="AJ1606" s="565">
        <v>1</v>
      </c>
      <c r="AK1606" s="566">
        <v>4.9000000000000002E-2</v>
      </c>
      <c r="AL1606" s="567">
        <f t="shared" ref="AL1606:AL1669" si="52">+AI1606</f>
        <v>0.22739726027397261</v>
      </c>
      <c r="AM1606" s="567">
        <v>1</v>
      </c>
      <c r="AN1606" s="568">
        <v>4.9000000000000002E-2</v>
      </c>
      <c r="AO1606" s="562" t="s">
        <v>977</v>
      </c>
      <c r="AP1606" s="562" t="s">
        <v>978</v>
      </c>
    </row>
    <row r="1607" spans="1:42" s="562" customFormat="1" ht="12" x14ac:dyDescent="0.25">
      <c r="A1607" s="562" t="s">
        <v>3813</v>
      </c>
      <c r="B1607" s="562" t="s">
        <v>3814</v>
      </c>
      <c r="C1607" s="562">
        <v>1</v>
      </c>
      <c r="D1607" s="562" t="s">
        <v>30</v>
      </c>
      <c r="E1607" s="562" t="s">
        <v>958</v>
      </c>
      <c r="F1607" s="562" t="s">
        <v>959</v>
      </c>
      <c r="G1607" s="562" t="s">
        <v>1727</v>
      </c>
      <c r="H1607" s="562" t="s">
        <v>1660</v>
      </c>
      <c r="I1607" s="562" t="s">
        <v>1661</v>
      </c>
      <c r="J1607" s="562" t="s">
        <v>1662</v>
      </c>
      <c r="K1607" s="562" t="s">
        <v>3812</v>
      </c>
      <c r="L1607" s="562" t="s">
        <v>964</v>
      </c>
      <c r="M1607" s="562" t="s">
        <v>970</v>
      </c>
      <c r="N1607" s="562">
        <v>1</v>
      </c>
      <c r="O1607" s="562">
        <v>1</v>
      </c>
      <c r="P1607" s="562">
        <v>1</v>
      </c>
      <c r="Q1607" s="562">
        <v>0</v>
      </c>
      <c r="R1607" s="562">
        <v>0</v>
      </c>
      <c r="S1607" s="562">
        <v>1</v>
      </c>
      <c r="T1607" s="562">
        <v>1</v>
      </c>
      <c r="U1607" s="562">
        <v>1</v>
      </c>
      <c r="V1607" s="562">
        <v>0</v>
      </c>
      <c r="W1607" s="563">
        <v>136919.35</v>
      </c>
      <c r="X1607" s="563">
        <v>0</v>
      </c>
      <c r="Y1607" s="563">
        <v>0</v>
      </c>
      <c r="Z1607" s="563">
        <v>0</v>
      </c>
      <c r="AA1607" s="563">
        <v>0</v>
      </c>
      <c r="AB1607" s="563">
        <v>0</v>
      </c>
      <c r="AC1607" s="563">
        <v>0</v>
      </c>
      <c r="AD1607" s="563"/>
      <c r="AE1607" s="563">
        <v>136919.35</v>
      </c>
      <c r="AF1607" s="564">
        <v>45799</v>
      </c>
      <c r="AG1607" s="564">
        <v>46895</v>
      </c>
      <c r="AH1607" s="563">
        <v>136919.35</v>
      </c>
      <c r="AI1607" s="565">
        <f t="shared" si="51"/>
        <v>2.2301369863013698</v>
      </c>
      <c r="AJ1607" s="565">
        <v>3.0027397260274</v>
      </c>
      <c r="AK1607" s="566">
        <v>8.7499999999999994E-2</v>
      </c>
      <c r="AL1607" s="567">
        <f t="shared" si="52"/>
        <v>2.2301369863013698</v>
      </c>
      <c r="AM1607" s="567">
        <v>3.0027397260274</v>
      </c>
      <c r="AN1607" s="568">
        <v>8.7499999999999994E-2</v>
      </c>
      <c r="AO1607" s="562" t="s">
        <v>977</v>
      </c>
      <c r="AP1607" s="562" t="s">
        <v>978</v>
      </c>
    </row>
    <row r="1608" spans="1:42" s="562" customFormat="1" ht="12" x14ac:dyDescent="0.25">
      <c r="A1608" s="562" t="s">
        <v>3815</v>
      </c>
      <c r="B1608" s="562" t="s">
        <v>3816</v>
      </c>
      <c r="C1608" s="562">
        <v>1</v>
      </c>
      <c r="D1608" s="562" t="s">
        <v>30</v>
      </c>
      <c r="E1608" s="562" t="s">
        <v>958</v>
      </c>
      <c r="F1608" s="562" t="s">
        <v>959</v>
      </c>
      <c r="G1608" s="562" t="s">
        <v>1727</v>
      </c>
      <c r="H1608" s="562" t="s">
        <v>1660</v>
      </c>
      <c r="I1608" s="562" t="s">
        <v>1661</v>
      </c>
      <c r="J1608" s="562" t="s">
        <v>1662</v>
      </c>
      <c r="K1608" s="562" t="s">
        <v>3812</v>
      </c>
      <c r="L1608" s="562" t="s">
        <v>964</v>
      </c>
      <c r="M1608" s="562" t="s">
        <v>970</v>
      </c>
      <c r="N1608" s="562">
        <v>1</v>
      </c>
      <c r="O1608" s="562">
        <v>1</v>
      </c>
      <c r="P1608" s="562">
        <v>1</v>
      </c>
      <c r="Q1608" s="562">
        <v>0</v>
      </c>
      <c r="R1608" s="562">
        <v>0</v>
      </c>
      <c r="S1608" s="562">
        <v>1</v>
      </c>
      <c r="T1608" s="562">
        <v>1</v>
      </c>
      <c r="U1608" s="562">
        <v>1</v>
      </c>
      <c r="V1608" s="562">
        <v>0</v>
      </c>
      <c r="W1608" s="563">
        <v>136919.35</v>
      </c>
      <c r="X1608" s="563">
        <v>0</v>
      </c>
      <c r="Y1608" s="563">
        <v>0</v>
      </c>
      <c r="Z1608" s="563">
        <v>0</v>
      </c>
      <c r="AA1608" s="563">
        <v>0</v>
      </c>
      <c r="AB1608" s="563">
        <v>0</v>
      </c>
      <c r="AC1608" s="563">
        <v>0</v>
      </c>
      <c r="AD1608" s="563"/>
      <c r="AE1608" s="563">
        <v>136919.35</v>
      </c>
      <c r="AF1608" s="564">
        <v>45799</v>
      </c>
      <c r="AG1608" s="564">
        <v>47625</v>
      </c>
      <c r="AH1608" s="563">
        <v>136919.35</v>
      </c>
      <c r="AI1608" s="565">
        <f t="shared" si="51"/>
        <v>4.2301369863013702</v>
      </c>
      <c r="AJ1608" s="565">
        <v>5.0027397260274</v>
      </c>
      <c r="AK1608" s="566">
        <v>9.2499999999999999E-2</v>
      </c>
      <c r="AL1608" s="567">
        <f t="shared" si="52"/>
        <v>4.2301369863013702</v>
      </c>
      <c r="AM1608" s="567">
        <v>5.0027397260274</v>
      </c>
      <c r="AN1608" s="568">
        <v>9.2499999999999999E-2</v>
      </c>
      <c r="AO1608" s="562" t="s">
        <v>977</v>
      </c>
      <c r="AP1608" s="562" t="s">
        <v>978</v>
      </c>
    </row>
    <row r="1609" spans="1:42" s="562" customFormat="1" ht="12" x14ac:dyDescent="0.25">
      <c r="A1609" s="562" t="s">
        <v>3817</v>
      </c>
      <c r="B1609" s="562" t="s">
        <v>3818</v>
      </c>
      <c r="C1609" s="562">
        <v>1</v>
      </c>
      <c r="D1609" s="562" t="s">
        <v>30</v>
      </c>
      <c r="E1609" s="562" t="s">
        <v>958</v>
      </c>
      <c r="F1609" s="562" t="s">
        <v>959</v>
      </c>
      <c r="G1609" s="562" t="s">
        <v>1727</v>
      </c>
      <c r="H1609" s="562" t="s">
        <v>1660</v>
      </c>
      <c r="I1609" s="562" t="s">
        <v>1661</v>
      </c>
      <c r="J1609" s="562" t="s">
        <v>1662</v>
      </c>
      <c r="K1609" s="562" t="s">
        <v>3812</v>
      </c>
      <c r="L1609" s="562" t="s">
        <v>964</v>
      </c>
      <c r="M1609" s="562" t="s">
        <v>970</v>
      </c>
      <c r="N1609" s="562">
        <v>1</v>
      </c>
      <c r="O1609" s="562">
        <v>1</v>
      </c>
      <c r="P1609" s="562">
        <v>1</v>
      </c>
      <c r="Q1609" s="562">
        <v>0</v>
      </c>
      <c r="R1609" s="562">
        <v>0</v>
      </c>
      <c r="S1609" s="562">
        <v>1</v>
      </c>
      <c r="T1609" s="562">
        <v>1</v>
      </c>
      <c r="U1609" s="562">
        <v>1</v>
      </c>
      <c r="V1609" s="562">
        <v>0</v>
      </c>
      <c r="W1609" s="563">
        <v>559271.15</v>
      </c>
      <c r="X1609" s="563">
        <v>0</v>
      </c>
      <c r="Y1609" s="563">
        <v>0</v>
      </c>
      <c r="Z1609" s="563">
        <v>0</v>
      </c>
      <c r="AA1609" s="563">
        <v>0</v>
      </c>
      <c r="AB1609" s="563">
        <v>0</v>
      </c>
      <c r="AC1609" s="563">
        <v>0</v>
      </c>
      <c r="AD1609" s="563"/>
      <c r="AE1609" s="563">
        <v>559271.15</v>
      </c>
      <c r="AF1609" s="564">
        <v>45799</v>
      </c>
      <c r="AG1609" s="564">
        <v>46164</v>
      </c>
      <c r="AH1609" s="563">
        <v>559271.15</v>
      </c>
      <c r="AI1609" s="565">
        <f t="shared" si="51"/>
        <v>0.22739726027397261</v>
      </c>
      <c r="AJ1609" s="565">
        <v>1</v>
      </c>
      <c r="AK1609" s="566">
        <v>4.9000000000000002E-2</v>
      </c>
      <c r="AL1609" s="567">
        <f t="shared" si="52"/>
        <v>0.22739726027397261</v>
      </c>
      <c r="AM1609" s="567">
        <v>1</v>
      </c>
      <c r="AN1609" s="568">
        <v>4.9000000000000002E-2</v>
      </c>
      <c r="AO1609" s="562" t="s">
        <v>977</v>
      </c>
      <c r="AP1609" s="562" t="s">
        <v>978</v>
      </c>
    </row>
    <row r="1610" spans="1:42" s="562" customFormat="1" ht="12" x14ac:dyDescent="0.25">
      <c r="A1610" s="562" t="s">
        <v>3819</v>
      </c>
      <c r="B1610" s="562" t="s">
        <v>3820</v>
      </c>
      <c r="C1610" s="562">
        <v>1</v>
      </c>
      <c r="D1610" s="562" t="s">
        <v>30</v>
      </c>
      <c r="E1610" s="562" t="s">
        <v>958</v>
      </c>
      <c r="F1610" s="562" t="s">
        <v>959</v>
      </c>
      <c r="G1610" s="562" t="s">
        <v>1727</v>
      </c>
      <c r="H1610" s="562" t="s">
        <v>1660</v>
      </c>
      <c r="I1610" s="562" t="s">
        <v>1661</v>
      </c>
      <c r="J1610" s="562" t="s">
        <v>1662</v>
      </c>
      <c r="K1610" s="562" t="s">
        <v>3821</v>
      </c>
      <c r="L1610" s="562" t="s">
        <v>964</v>
      </c>
      <c r="M1610" s="562" t="s">
        <v>970</v>
      </c>
      <c r="N1610" s="562">
        <v>1</v>
      </c>
      <c r="O1610" s="562">
        <v>1</v>
      </c>
      <c r="P1610" s="562">
        <v>1</v>
      </c>
      <c r="Q1610" s="562">
        <v>0</v>
      </c>
      <c r="R1610" s="562">
        <v>0</v>
      </c>
      <c r="S1610" s="562">
        <v>1</v>
      </c>
      <c r="T1610" s="562">
        <v>1</v>
      </c>
      <c r="U1610" s="562">
        <v>1</v>
      </c>
      <c r="V1610" s="562">
        <v>0</v>
      </c>
      <c r="W1610" s="563">
        <v>559271.15</v>
      </c>
      <c r="X1610" s="563">
        <v>0</v>
      </c>
      <c r="Y1610" s="563">
        <v>0</v>
      </c>
      <c r="Z1610" s="563">
        <v>0</v>
      </c>
      <c r="AA1610" s="563">
        <v>0</v>
      </c>
      <c r="AB1610" s="563">
        <v>0</v>
      </c>
      <c r="AC1610" s="563">
        <v>0</v>
      </c>
      <c r="AD1610" s="563"/>
      <c r="AE1610" s="563">
        <v>559271.15</v>
      </c>
      <c r="AF1610" s="564">
        <v>45799</v>
      </c>
      <c r="AG1610" s="564">
        <v>46895</v>
      </c>
      <c r="AH1610" s="563">
        <v>559271.15</v>
      </c>
      <c r="AI1610" s="565">
        <f t="shared" si="51"/>
        <v>2.2301369863013698</v>
      </c>
      <c r="AJ1610" s="565">
        <v>3.0027397260274</v>
      </c>
      <c r="AK1610" s="566">
        <v>8.7499999999999994E-2</v>
      </c>
      <c r="AL1610" s="567">
        <f t="shared" si="52"/>
        <v>2.2301369863013698</v>
      </c>
      <c r="AM1610" s="567">
        <v>3.0027397260274</v>
      </c>
      <c r="AN1610" s="568">
        <v>8.7499999999999994E-2</v>
      </c>
      <c r="AO1610" s="562" t="s">
        <v>977</v>
      </c>
      <c r="AP1610" s="562" t="s">
        <v>978</v>
      </c>
    </row>
    <row r="1611" spans="1:42" s="562" customFormat="1" ht="12" x14ac:dyDescent="0.25">
      <c r="A1611" s="562" t="s">
        <v>3822</v>
      </c>
      <c r="B1611" s="562" t="s">
        <v>3823</v>
      </c>
      <c r="C1611" s="562">
        <v>1</v>
      </c>
      <c r="D1611" s="562" t="s">
        <v>30</v>
      </c>
      <c r="E1611" s="562" t="s">
        <v>958</v>
      </c>
      <c r="F1611" s="562" t="s">
        <v>959</v>
      </c>
      <c r="G1611" s="562" t="s">
        <v>1727</v>
      </c>
      <c r="H1611" s="562" t="s">
        <v>1660</v>
      </c>
      <c r="I1611" s="562" t="s">
        <v>1661</v>
      </c>
      <c r="J1611" s="562" t="s">
        <v>1662</v>
      </c>
      <c r="K1611" s="562" t="s">
        <v>3821</v>
      </c>
      <c r="L1611" s="562" t="s">
        <v>964</v>
      </c>
      <c r="M1611" s="562" t="s">
        <v>970</v>
      </c>
      <c r="N1611" s="562">
        <v>1</v>
      </c>
      <c r="O1611" s="562">
        <v>1</v>
      </c>
      <c r="P1611" s="562">
        <v>1</v>
      </c>
      <c r="Q1611" s="562">
        <v>0</v>
      </c>
      <c r="R1611" s="562">
        <v>0</v>
      </c>
      <c r="S1611" s="562">
        <v>1</v>
      </c>
      <c r="T1611" s="562">
        <v>1</v>
      </c>
      <c r="U1611" s="562">
        <v>1</v>
      </c>
      <c r="V1611" s="562">
        <v>0</v>
      </c>
      <c r="W1611" s="563">
        <v>559271.16</v>
      </c>
      <c r="X1611" s="563">
        <v>0</v>
      </c>
      <c r="Y1611" s="563">
        <v>0</v>
      </c>
      <c r="Z1611" s="563">
        <v>0</v>
      </c>
      <c r="AA1611" s="563">
        <v>0</v>
      </c>
      <c r="AB1611" s="563">
        <v>0</v>
      </c>
      <c r="AC1611" s="563">
        <v>0</v>
      </c>
      <c r="AD1611" s="563"/>
      <c r="AE1611" s="563">
        <v>559271.16</v>
      </c>
      <c r="AF1611" s="564">
        <v>45799</v>
      </c>
      <c r="AG1611" s="564">
        <v>47625</v>
      </c>
      <c r="AH1611" s="563">
        <v>559271.16</v>
      </c>
      <c r="AI1611" s="565">
        <f t="shared" si="51"/>
        <v>4.2301369863013702</v>
      </c>
      <c r="AJ1611" s="565">
        <v>5.0027397260274</v>
      </c>
      <c r="AK1611" s="566">
        <v>9.2499999999999999E-2</v>
      </c>
      <c r="AL1611" s="567">
        <f t="shared" si="52"/>
        <v>4.2301369863013702</v>
      </c>
      <c r="AM1611" s="567">
        <v>5.0027397260274</v>
      </c>
      <c r="AN1611" s="568">
        <v>9.2499999999999999E-2</v>
      </c>
      <c r="AO1611" s="562" t="s">
        <v>977</v>
      </c>
      <c r="AP1611" s="562" t="s">
        <v>978</v>
      </c>
    </row>
    <row r="1612" spans="1:42" s="562" customFormat="1" ht="12" x14ac:dyDescent="0.25">
      <c r="A1612" s="562" t="s">
        <v>3824</v>
      </c>
      <c r="B1612" s="562" t="s">
        <v>3825</v>
      </c>
      <c r="C1612" s="562">
        <v>1</v>
      </c>
      <c r="D1612" s="562" t="s">
        <v>30</v>
      </c>
      <c r="E1612" s="562" t="s">
        <v>958</v>
      </c>
      <c r="F1612" s="562" t="s">
        <v>959</v>
      </c>
      <c r="G1612" s="562" t="s">
        <v>1727</v>
      </c>
      <c r="H1612" s="562" t="s">
        <v>1660</v>
      </c>
      <c r="I1612" s="562" t="s">
        <v>1661</v>
      </c>
      <c r="J1612" s="562" t="s">
        <v>1662</v>
      </c>
      <c r="K1612" s="562" t="s">
        <v>3826</v>
      </c>
      <c r="L1612" s="562" t="s">
        <v>964</v>
      </c>
      <c r="M1612" s="562" t="s">
        <v>970</v>
      </c>
      <c r="N1612" s="562">
        <v>1</v>
      </c>
      <c r="O1612" s="562">
        <v>1</v>
      </c>
      <c r="P1612" s="562">
        <v>1</v>
      </c>
      <c r="Q1612" s="562">
        <v>0</v>
      </c>
      <c r="R1612" s="562">
        <v>0</v>
      </c>
      <c r="S1612" s="562">
        <v>1</v>
      </c>
      <c r="T1612" s="562">
        <v>1</v>
      </c>
      <c r="U1612" s="562">
        <v>1</v>
      </c>
      <c r="V1612" s="562">
        <v>0</v>
      </c>
      <c r="W1612" s="563">
        <v>217447.53</v>
      </c>
      <c r="X1612" s="563">
        <v>0</v>
      </c>
      <c r="Y1612" s="563">
        <v>0</v>
      </c>
      <c r="Z1612" s="563">
        <v>0</v>
      </c>
      <c r="AA1612" s="563">
        <v>0</v>
      </c>
      <c r="AB1612" s="563">
        <v>0</v>
      </c>
      <c r="AC1612" s="563">
        <v>0</v>
      </c>
      <c r="AD1612" s="563"/>
      <c r="AE1612" s="563">
        <v>217447.53</v>
      </c>
      <c r="AF1612" s="564">
        <v>45799</v>
      </c>
      <c r="AG1612" s="564">
        <v>46164</v>
      </c>
      <c r="AH1612" s="563">
        <v>217447.53</v>
      </c>
      <c r="AI1612" s="565">
        <f t="shared" si="51"/>
        <v>0.22739726027397261</v>
      </c>
      <c r="AJ1612" s="565">
        <v>1</v>
      </c>
      <c r="AK1612" s="566">
        <v>4.9000000000000002E-2</v>
      </c>
      <c r="AL1612" s="567">
        <f t="shared" si="52"/>
        <v>0.22739726027397261</v>
      </c>
      <c r="AM1612" s="567">
        <v>1</v>
      </c>
      <c r="AN1612" s="568">
        <v>4.9000000000000002E-2</v>
      </c>
      <c r="AO1612" s="562" t="s">
        <v>977</v>
      </c>
      <c r="AP1612" s="562" t="s">
        <v>978</v>
      </c>
    </row>
    <row r="1613" spans="1:42" s="562" customFormat="1" ht="12" x14ac:dyDescent="0.25">
      <c r="A1613" s="562" t="s">
        <v>3827</v>
      </c>
      <c r="B1613" s="562" t="s">
        <v>3828</v>
      </c>
      <c r="C1613" s="562">
        <v>1</v>
      </c>
      <c r="D1613" s="562" t="s">
        <v>30</v>
      </c>
      <c r="E1613" s="562" t="s">
        <v>958</v>
      </c>
      <c r="F1613" s="562" t="s">
        <v>959</v>
      </c>
      <c r="G1613" s="562" t="s">
        <v>1727</v>
      </c>
      <c r="H1613" s="562" t="s">
        <v>1660</v>
      </c>
      <c r="I1613" s="562" t="s">
        <v>1661</v>
      </c>
      <c r="J1613" s="562" t="s">
        <v>1662</v>
      </c>
      <c r="K1613" s="562" t="s">
        <v>3826</v>
      </c>
      <c r="L1613" s="562" t="s">
        <v>964</v>
      </c>
      <c r="M1613" s="562" t="s">
        <v>970</v>
      </c>
      <c r="N1613" s="562">
        <v>1</v>
      </c>
      <c r="O1613" s="562">
        <v>1</v>
      </c>
      <c r="P1613" s="562">
        <v>1</v>
      </c>
      <c r="Q1613" s="562">
        <v>0</v>
      </c>
      <c r="R1613" s="562">
        <v>0</v>
      </c>
      <c r="S1613" s="562">
        <v>1</v>
      </c>
      <c r="T1613" s="562">
        <v>1</v>
      </c>
      <c r="U1613" s="562">
        <v>1</v>
      </c>
      <c r="V1613" s="562">
        <v>0</v>
      </c>
      <c r="W1613" s="563">
        <v>217447.53</v>
      </c>
      <c r="X1613" s="563">
        <v>0</v>
      </c>
      <c r="Y1613" s="563">
        <v>0</v>
      </c>
      <c r="Z1613" s="563">
        <v>0</v>
      </c>
      <c r="AA1613" s="563">
        <v>0</v>
      </c>
      <c r="AB1613" s="563">
        <v>0</v>
      </c>
      <c r="AC1613" s="563">
        <v>0</v>
      </c>
      <c r="AD1613" s="563"/>
      <c r="AE1613" s="563">
        <v>217447.53</v>
      </c>
      <c r="AF1613" s="564">
        <v>45799</v>
      </c>
      <c r="AG1613" s="564">
        <v>46895</v>
      </c>
      <c r="AH1613" s="563">
        <v>217447.53</v>
      </c>
      <c r="AI1613" s="565">
        <f t="shared" si="51"/>
        <v>2.2301369863013698</v>
      </c>
      <c r="AJ1613" s="565">
        <v>3.0027397260274</v>
      </c>
      <c r="AK1613" s="566">
        <v>8.7499999999999994E-2</v>
      </c>
      <c r="AL1613" s="567">
        <f t="shared" si="52"/>
        <v>2.2301369863013698</v>
      </c>
      <c r="AM1613" s="567">
        <v>3.0027397260274</v>
      </c>
      <c r="AN1613" s="568">
        <v>8.7499999999999994E-2</v>
      </c>
      <c r="AO1613" s="562" t="s">
        <v>977</v>
      </c>
      <c r="AP1613" s="562" t="s">
        <v>978</v>
      </c>
    </row>
    <row r="1614" spans="1:42" s="562" customFormat="1" ht="12" x14ac:dyDescent="0.25">
      <c r="A1614" s="562" t="s">
        <v>3829</v>
      </c>
      <c r="B1614" s="562" t="s">
        <v>3830</v>
      </c>
      <c r="C1614" s="562">
        <v>1</v>
      </c>
      <c r="D1614" s="562" t="s">
        <v>30</v>
      </c>
      <c r="E1614" s="562" t="s">
        <v>958</v>
      </c>
      <c r="F1614" s="562" t="s">
        <v>959</v>
      </c>
      <c r="G1614" s="562" t="s">
        <v>1727</v>
      </c>
      <c r="H1614" s="562" t="s">
        <v>1660</v>
      </c>
      <c r="I1614" s="562" t="s">
        <v>1661</v>
      </c>
      <c r="J1614" s="562" t="s">
        <v>1662</v>
      </c>
      <c r="K1614" s="562" t="s">
        <v>3826</v>
      </c>
      <c r="L1614" s="562" t="s">
        <v>964</v>
      </c>
      <c r="M1614" s="562" t="s">
        <v>970</v>
      </c>
      <c r="N1614" s="562">
        <v>1</v>
      </c>
      <c r="O1614" s="562">
        <v>1</v>
      </c>
      <c r="P1614" s="562">
        <v>1</v>
      </c>
      <c r="Q1614" s="562">
        <v>0</v>
      </c>
      <c r="R1614" s="562">
        <v>0</v>
      </c>
      <c r="S1614" s="562">
        <v>1</v>
      </c>
      <c r="T1614" s="562">
        <v>1</v>
      </c>
      <c r="U1614" s="562">
        <v>1</v>
      </c>
      <c r="V1614" s="562">
        <v>0</v>
      </c>
      <c r="W1614" s="563">
        <v>217447.52</v>
      </c>
      <c r="X1614" s="563">
        <v>0</v>
      </c>
      <c r="Y1614" s="563">
        <v>0</v>
      </c>
      <c r="Z1614" s="563">
        <v>0</v>
      </c>
      <c r="AA1614" s="563">
        <v>0</v>
      </c>
      <c r="AB1614" s="563">
        <v>0</v>
      </c>
      <c r="AC1614" s="563">
        <v>0</v>
      </c>
      <c r="AD1614" s="563"/>
      <c r="AE1614" s="563">
        <v>217447.52</v>
      </c>
      <c r="AF1614" s="564">
        <v>45799</v>
      </c>
      <c r="AG1614" s="564">
        <v>47625</v>
      </c>
      <c r="AH1614" s="563">
        <v>217447.52</v>
      </c>
      <c r="AI1614" s="565">
        <f t="shared" si="51"/>
        <v>4.2301369863013702</v>
      </c>
      <c r="AJ1614" s="565">
        <v>5.0027397260274</v>
      </c>
      <c r="AK1614" s="566">
        <v>9.2499999999999999E-2</v>
      </c>
      <c r="AL1614" s="567">
        <f t="shared" si="52"/>
        <v>4.2301369863013702</v>
      </c>
      <c r="AM1614" s="567">
        <v>5.0027397260274</v>
      </c>
      <c r="AN1614" s="568">
        <v>9.2499999999999999E-2</v>
      </c>
      <c r="AO1614" s="562" t="s">
        <v>977</v>
      </c>
      <c r="AP1614" s="562" t="s">
        <v>978</v>
      </c>
    </row>
    <row r="1615" spans="1:42" s="562" customFormat="1" ht="12" x14ac:dyDescent="0.25">
      <c r="A1615" s="562" t="s">
        <v>3831</v>
      </c>
      <c r="B1615" s="562" t="s">
        <v>3832</v>
      </c>
      <c r="C1615" s="562">
        <v>1</v>
      </c>
      <c r="D1615" s="562" t="s">
        <v>30</v>
      </c>
      <c r="E1615" s="562" t="s">
        <v>958</v>
      </c>
      <c r="F1615" s="562" t="s">
        <v>959</v>
      </c>
      <c r="G1615" s="562" t="s">
        <v>1727</v>
      </c>
      <c r="H1615" s="562" t="s">
        <v>1660</v>
      </c>
      <c r="I1615" s="562" t="s">
        <v>1661</v>
      </c>
      <c r="J1615" s="562" t="s">
        <v>1662</v>
      </c>
      <c r="K1615" s="562" t="s">
        <v>3055</v>
      </c>
      <c r="L1615" s="562" t="s">
        <v>964</v>
      </c>
      <c r="M1615" s="562" t="s">
        <v>970</v>
      </c>
      <c r="N1615" s="562">
        <v>1</v>
      </c>
      <c r="O1615" s="562">
        <v>1</v>
      </c>
      <c r="P1615" s="562">
        <v>1</v>
      </c>
      <c r="Q1615" s="562">
        <v>0</v>
      </c>
      <c r="R1615" s="562">
        <v>0</v>
      </c>
      <c r="S1615" s="562">
        <v>1</v>
      </c>
      <c r="T1615" s="562">
        <v>1</v>
      </c>
      <c r="U1615" s="562">
        <v>1</v>
      </c>
      <c r="V1615" s="562">
        <v>0</v>
      </c>
      <c r="W1615" s="563">
        <v>1618595.34</v>
      </c>
      <c r="X1615" s="563">
        <v>0</v>
      </c>
      <c r="Y1615" s="563">
        <v>0</v>
      </c>
      <c r="Z1615" s="563">
        <v>0</v>
      </c>
      <c r="AA1615" s="563">
        <v>0</v>
      </c>
      <c r="AB1615" s="563">
        <v>0</v>
      </c>
      <c r="AC1615" s="563">
        <v>0</v>
      </c>
      <c r="AD1615" s="563"/>
      <c r="AE1615" s="563">
        <v>1618595.34</v>
      </c>
      <c r="AF1615" s="564">
        <v>45799</v>
      </c>
      <c r="AG1615" s="564">
        <v>46164</v>
      </c>
      <c r="AH1615" s="563">
        <v>1618595.34</v>
      </c>
      <c r="AI1615" s="565">
        <f t="shared" si="51"/>
        <v>0.22739726027397261</v>
      </c>
      <c r="AJ1615" s="565">
        <v>1</v>
      </c>
      <c r="AK1615" s="566">
        <v>4.9000000000000002E-2</v>
      </c>
      <c r="AL1615" s="567">
        <f t="shared" si="52"/>
        <v>0.22739726027397261</v>
      </c>
      <c r="AM1615" s="567">
        <v>1</v>
      </c>
      <c r="AN1615" s="568">
        <v>4.9000000000000002E-2</v>
      </c>
      <c r="AO1615" s="562" t="s">
        <v>977</v>
      </c>
      <c r="AP1615" s="562" t="s">
        <v>978</v>
      </c>
    </row>
    <row r="1616" spans="1:42" s="562" customFormat="1" ht="12" x14ac:dyDescent="0.25">
      <c r="A1616" s="562" t="s">
        <v>3833</v>
      </c>
      <c r="B1616" s="562" t="s">
        <v>3834</v>
      </c>
      <c r="C1616" s="562">
        <v>1</v>
      </c>
      <c r="D1616" s="562" t="s">
        <v>30</v>
      </c>
      <c r="E1616" s="562" t="s">
        <v>958</v>
      </c>
      <c r="F1616" s="562" t="s">
        <v>959</v>
      </c>
      <c r="G1616" s="562" t="s">
        <v>1727</v>
      </c>
      <c r="H1616" s="562" t="s">
        <v>1660</v>
      </c>
      <c r="I1616" s="562" t="s">
        <v>1661</v>
      </c>
      <c r="J1616" s="562" t="s">
        <v>1662</v>
      </c>
      <c r="K1616" s="562" t="s">
        <v>3835</v>
      </c>
      <c r="L1616" s="562" t="s">
        <v>964</v>
      </c>
      <c r="M1616" s="562" t="s">
        <v>970</v>
      </c>
      <c r="N1616" s="562">
        <v>1</v>
      </c>
      <c r="O1616" s="562">
        <v>1</v>
      </c>
      <c r="P1616" s="562">
        <v>1</v>
      </c>
      <c r="Q1616" s="562">
        <v>0</v>
      </c>
      <c r="R1616" s="562">
        <v>0</v>
      </c>
      <c r="S1616" s="562">
        <v>1</v>
      </c>
      <c r="T1616" s="562">
        <v>1</v>
      </c>
      <c r="U1616" s="562">
        <v>1</v>
      </c>
      <c r="V1616" s="562">
        <v>0</v>
      </c>
      <c r="W1616" s="563">
        <v>800195.37</v>
      </c>
      <c r="X1616" s="563">
        <v>0</v>
      </c>
      <c r="Y1616" s="563">
        <v>0</v>
      </c>
      <c r="Z1616" s="563">
        <v>0</v>
      </c>
      <c r="AA1616" s="563">
        <v>0</v>
      </c>
      <c r="AB1616" s="563">
        <v>0</v>
      </c>
      <c r="AC1616" s="563">
        <v>0</v>
      </c>
      <c r="AD1616" s="563"/>
      <c r="AE1616" s="563">
        <v>800195.37</v>
      </c>
      <c r="AF1616" s="564">
        <v>45799</v>
      </c>
      <c r="AG1616" s="564">
        <v>46895</v>
      </c>
      <c r="AH1616" s="563">
        <v>800195.37</v>
      </c>
      <c r="AI1616" s="565">
        <f t="shared" si="51"/>
        <v>2.2301369863013698</v>
      </c>
      <c r="AJ1616" s="565">
        <v>3.0027397260274</v>
      </c>
      <c r="AK1616" s="566">
        <v>8.7499999999999994E-2</v>
      </c>
      <c r="AL1616" s="567">
        <f t="shared" si="52"/>
        <v>2.2301369863013698</v>
      </c>
      <c r="AM1616" s="567">
        <v>3.0027397260274</v>
      </c>
      <c r="AN1616" s="568">
        <v>8.7499999999999994E-2</v>
      </c>
      <c r="AO1616" s="562" t="s">
        <v>977</v>
      </c>
      <c r="AP1616" s="562" t="s">
        <v>978</v>
      </c>
    </row>
    <row r="1617" spans="1:42" s="562" customFormat="1" ht="12" x14ac:dyDescent="0.25">
      <c r="A1617" s="562" t="s">
        <v>3836</v>
      </c>
      <c r="B1617" s="562" t="s">
        <v>3837</v>
      </c>
      <c r="C1617" s="562">
        <v>1</v>
      </c>
      <c r="D1617" s="562" t="s">
        <v>30</v>
      </c>
      <c r="E1617" s="562" t="s">
        <v>958</v>
      </c>
      <c r="F1617" s="562" t="s">
        <v>959</v>
      </c>
      <c r="G1617" s="562" t="s">
        <v>1727</v>
      </c>
      <c r="H1617" s="562" t="s">
        <v>1660</v>
      </c>
      <c r="I1617" s="562" t="s">
        <v>1661</v>
      </c>
      <c r="J1617" s="562" t="s">
        <v>1662</v>
      </c>
      <c r="K1617" s="562" t="s">
        <v>3838</v>
      </c>
      <c r="L1617" s="562" t="s">
        <v>964</v>
      </c>
      <c r="M1617" s="562" t="s">
        <v>970</v>
      </c>
      <c r="N1617" s="562">
        <v>1</v>
      </c>
      <c r="O1617" s="562">
        <v>1</v>
      </c>
      <c r="P1617" s="562">
        <v>1</v>
      </c>
      <c r="Q1617" s="562">
        <v>0</v>
      </c>
      <c r="R1617" s="562">
        <v>0</v>
      </c>
      <c r="S1617" s="562">
        <v>1</v>
      </c>
      <c r="T1617" s="562">
        <v>1</v>
      </c>
      <c r="U1617" s="562">
        <v>1</v>
      </c>
      <c r="V1617" s="562">
        <v>0</v>
      </c>
      <c r="W1617" s="563">
        <v>768346.79</v>
      </c>
      <c r="X1617" s="563">
        <v>0</v>
      </c>
      <c r="Y1617" s="563">
        <v>0</v>
      </c>
      <c r="Z1617" s="563">
        <v>0</v>
      </c>
      <c r="AA1617" s="563">
        <v>0</v>
      </c>
      <c r="AB1617" s="563">
        <v>0</v>
      </c>
      <c r="AC1617" s="563">
        <v>0</v>
      </c>
      <c r="AD1617" s="563"/>
      <c r="AE1617" s="563">
        <v>768346.79</v>
      </c>
      <c r="AF1617" s="564">
        <v>45799</v>
      </c>
      <c r="AG1617" s="564">
        <v>46164</v>
      </c>
      <c r="AH1617" s="563">
        <v>768346.79</v>
      </c>
      <c r="AI1617" s="565">
        <f t="shared" si="51"/>
        <v>0.22739726027397261</v>
      </c>
      <c r="AJ1617" s="565">
        <v>1</v>
      </c>
      <c r="AK1617" s="566">
        <v>4.9000000000000002E-2</v>
      </c>
      <c r="AL1617" s="567">
        <f t="shared" si="52"/>
        <v>0.22739726027397261</v>
      </c>
      <c r="AM1617" s="567">
        <v>1</v>
      </c>
      <c r="AN1617" s="568">
        <v>4.9000000000000002E-2</v>
      </c>
      <c r="AO1617" s="562" t="s">
        <v>977</v>
      </c>
      <c r="AP1617" s="562" t="s">
        <v>978</v>
      </c>
    </row>
    <row r="1618" spans="1:42" s="562" customFormat="1" ht="12" x14ac:dyDescent="0.25">
      <c r="A1618" s="562" t="s">
        <v>3839</v>
      </c>
      <c r="B1618" s="562" t="s">
        <v>3840</v>
      </c>
      <c r="C1618" s="562">
        <v>1</v>
      </c>
      <c r="D1618" s="562" t="s">
        <v>30</v>
      </c>
      <c r="E1618" s="562" t="s">
        <v>958</v>
      </c>
      <c r="F1618" s="562" t="s">
        <v>959</v>
      </c>
      <c r="G1618" s="562" t="s">
        <v>1727</v>
      </c>
      <c r="H1618" s="562" t="s">
        <v>1660</v>
      </c>
      <c r="I1618" s="562" t="s">
        <v>1661</v>
      </c>
      <c r="J1618" s="562" t="s">
        <v>1662</v>
      </c>
      <c r="K1618" s="562" t="s">
        <v>3838</v>
      </c>
      <c r="L1618" s="562" t="s">
        <v>964</v>
      </c>
      <c r="M1618" s="562" t="s">
        <v>970</v>
      </c>
      <c r="N1618" s="562">
        <v>1</v>
      </c>
      <c r="O1618" s="562">
        <v>1</v>
      </c>
      <c r="P1618" s="562">
        <v>1</v>
      </c>
      <c r="Q1618" s="562">
        <v>0</v>
      </c>
      <c r="R1618" s="562">
        <v>0</v>
      </c>
      <c r="S1618" s="562">
        <v>1</v>
      </c>
      <c r="T1618" s="562">
        <v>1</v>
      </c>
      <c r="U1618" s="562">
        <v>1</v>
      </c>
      <c r="V1618" s="562">
        <v>0</v>
      </c>
      <c r="W1618" s="563">
        <v>768346.79</v>
      </c>
      <c r="X1618" s="563">
        <v>0</v>
      </c>
      <c r="Y1618" s="563">
        <v>0</v>
      </c>
      <c r="Z1618" s="563">
        <v>0</v>
      </c>
      <c r="AA1618" s="563">
        <v>0</v>
      </c>
      <c r="AB1618" s="563">
        <v>0</v>
      </c>
      <c r="AC1618" s="563">
        <v>0</v>
      </c>
      <c r="AD1618" s="563"/>
      <c r="AE1618" s="563">
        <v>768346.79</v>
      </c>
      <c r="AF1618" s="564">
        <v>45799</v>
      </c>
      <c r="AG1618" s="564">
        <v>46895</v>
      </c>
      <c r="AH1618" s="563">
        <v>768346.79</v>
      </c>
      <c r="AI1618" s="565">
        <f t="shared" si="51"/>
        <v>2.2301369863013698</v>
      </c>
      <c r="AJ1618" s="565">
        <v>3.0027397260274</v>
      </c>
      <c r="AK1618" s="566">
        <v>8.7499999999999994E-2</v>
      </c>
      <c r="AL1618" s="567">
        <f t="shared" si="52"/>
        <v>2.2301369863013698</v>
      </c>
      <c r="AM1618" s="567">
        <v>3.0027397260274</v>
      </c>
      <c r="AN1618" s="568">
        <v>8.7499999999999994E-2</v>
      </c>
      <c r="AO1618" s="562" t="s">
        <v>977</v>
      </c>
      <c r="AP1618" s="562" t="s">
        <v>978</v>
      </c>
    </row>
    <row r="1619" spans="1:42" s="562" customFormat="1" ht="12" x14ac:dyDescent="0.25">
      <c r="A1619" s="562" t="s">
        <v>3841</v>
      </c>
      <c r="B1619" s="562" t="s">
        <v>3842</v>
      </c>
      <c r="C1619" s="562">
        <v>1</v>
      </c>
      <c r="D1619" s="562" t="s">
        <v>30</v>
      </c>
      <c r="E1619" s="562" t="s">
        <v>958</v>
      </c>
      <c r="F1619" s="562" t="s">
        <v>959</v>
      </c>
      <c r="G1619" s="562" t="s">
        <v>1727</v>
      </c>
      <c r="H1619" s="562" t="s">
        <v>1660</v>
      </c>
      <c r="I1619" s="562" t="s">
        <v>1661</v>
      </c>
      <c r="J1619" s="562" t="s">
        <v>1662</v>
      </c>
      <c r="K1619" s="562" t="s">
        <v>3838</v>
      </c>
      <c r="L1619" s="562" t="s">
        <v>964</v>
      </c>
      <c r="M1619" s="562" t="s">
        <v>970</v>
      </c>
      <c r="N1619" s="562">
        <v>1</v>
      </c>
      <c r="O1619" s="562">
        <v>1</v>
      </c>
      <c r="P1619" s="562">
        <v>1</v>
      </c>
      <c r="Q1619" s="562">
        <v>0</v>
      </c>
      <c r="R1619" s="562">
        <v>0</v>
      </c>
      <c r="S1619" s="562">
        <v>1</v>
      </c>
      <c r="T1619" s="562">
        <v>1</v>
      </c>
      <c r="U1619" s="562">
        <v>1</v>
      </c>
      <c r="V1619" s="562">
        <v>0</v>
      </c>
      <c r="W1619" s="563">
        <v>768346.79</v>
      </c>
      <c r="X1619" s="563">
        <v>0</v>
      </c>
      <c r="Y1619" s="563">
        <v>0</v>
      </c>
      <c r="Z1619" s="563">
        <v>0</v>
      </c>
      <c r="AA1619" s="563">
        <v>0</v>
      </c>
      <c r="AB1619" s="563">
        <v>0</v>
      </c>
      <c r="AC1619" s="563">
        <v>0</v>
      </c>
      <c r="AD1619" s="563"/>
      <c r="AE1619" s="563">
        <v>768346.79</v>
      </c>
      <c r="AF1619" s="564">
        <v>45799</v>
      </c>
      <c r="AG1619" s="564">
        <v>47625</v>
      </c>
      <c r="AH1619" s="563">
        <v>768346.79</v>
      </c>
      <c r="AI1619" s="565">
        <f t="shared" si="51"/>
        <v>4.2301369863013702</v>
      </c>
      <c r="AJ1619" s="565">
        <v>5.0027397260274</v>
      </c>
      <c r="AK1619" s="566">
        <v>9.2499999999999999E-2</v>
      </c>
      <c r="AL1619" s="567">
        <f t="shared" si="52"/>
        <v>4.2301369863013702</v>
      </c>
      <c r="AM1619" s="567">
        <v>5.0027397260274</v>
      </c>
      <c r="AN1619" s="568">
        <v>9.2499999999999999E-2</v>
      </c>
      <c r="AO1619" s="562" t="s">
        <v>977</v>
      </c>
      <c r="AP1619" s="562" t="s">
        <v>978</v>
      </c>
    </row>
    <row r="1620" spans="1:42" s="562" customFormat="1" ht="12" x14ac:dyDescent="0.25">
      <c r="A1620" s="562" t="s">
        <v>3843</v>
      </c>
      <c r="B1620" s="562" t="s">
        <v>3844</v>
      </c>
      <c r="C1620" s="562">
        <v>1</v>
      </c>
      <c r="D1620" s="562" t="s">
        <v>30</v>
      </c>
      <c r="E1620" s="562" t="s">
        <v>958</v>
      </c>
      <c r="F1620" s="562" t="s">
        <v>959</v>
      </c>
      <c r="G1620" s="562" t="s">
        <v>1727</v>
      </c>
      <c r="H1620" s="562" t="s">
        <v>1660</v>
      </c>
      <c r="I1620" s="562" t="s">
        <v>1661</v>
      </c>
      <c r="J1620" s="562" t="s">
        <v>1662</v>
      </c>
      <c r="K1620" s="562" t="s">
        <v>838</v>
      </c>
      <c r="L1620" s="562" t="s">
        <v>964</v>
      </c>
      <c r="M1620" s="562" t="s">
        <v>970</v>
      </c>
      <c r="N1620" s="562">
        <v>1</v>
      </c>
      <c r="O1620" s="562">
        <v>1</v>
      </c>
      <c r="P1620" s="562">
        <v>1</v>
      </c>
      <c r="Q1620" s="562">
        <v>0</v>
      </c>
      <c r="R1620" s="562">
        <v>0</v>
      </c>
      <c r="S1620" s="562">
        <v>1</v>
      </c>
      <c r="T1620" s="562">
        <v>1</v>
      </c>
      <c r="U1620" s="562">
        <v>1</v>
      </c>
      <c r="V1620" s="562">
        <v>0</v>
      </c>
      <c r="W1620" s="563">
        <v>1312038.6599999999</v>
      </c>
      <c r="X1620" s="563">
        <v>0</v>
      </c>
      <c r="Y1620" s="563">
        <v>0</v>
      </c>
      <c r="Z1620" s="563">
        <v>0</v>
      </c>
      <c r="AA1620" s="563">
        <v>0</v>
      </c>
      <c r="AB1620" s="563">
        <v>0</v>
      </c>
      <c r="AC1620" s="563">
        <v>0</v>
      </c>
      <c r="AD1620" s="563"/>
      <c r="AE1620" s="563">
        <v>1312038.6599999999</v>
      </c>
      <c r="AF1620" s="564">
        <v>45799</v>
      </c>
      <c r="AG1620" s="564">
        <v>46164</v>
      </c>
      <c r="AH1620" s="563">
        <v>1312038.6599999999</v>
      </c>
      <c r="AI1620" s="565">
        <f t="shared" si="51"/>
        <v>0.22739726027397261</v>
      </c>
      <c r="AJ1620" s="565">
        <v>1</v>
      </c>
      <c r="AK1620" s="566">
        <v>4.9000000000000002E-2</v>
      </c>
      <c r="AL1620" s="567">
        <f t="shared" si="52"/>
        <v>0.22739726027397261</v>
      </c>
      <c r="AM1620" s="567">
        <v>1</v>
      </c>
      <c r="AN1620" s="568">
        <v>4.9000000000000002E-2</v>
      </c>
      <c r="AO1620" s="562" t="s">
        <v>977</v>
      </c>
      <c r="AP1620" s="562" t="s">
        <v>978</v>
      </c>
    </row>
    <row r="1621" spans="1:42" s="562" customFormat="1" ht="12" x14ac:dyDescent="0.25">
      <c r="A1621" s="562" t="s">
        <v>3845</v>
      </c>
      <c r="B1621" s="562" t="s">
        <v>3846</v>
      </c>
      <c r="C1621" s="562">
        <v>1</v>
      </c>
      <c r="D1621" s="562" t="s">
        <v>30</v>
      </c>
      <c r="E1621" s="562" t="s">
        <v>958</v>
      </c>
      <c r="F1621" s="562" t="s">
        <v>959</v>
      </c>
      <c r="G1621" s="562" t="s">
        <v>1727</v>
      </c>
      <c r="H1621" s="562" t="s">
        <v>1660</v>
      </c>
      <c r="I1621" s="562" t="s">
        <v>1661</v>
      </c>
      <c r="J1621" s="562" t="s">
        <v>1662</v>
      </c>
      <c r="K1621" s="562" t="s">
        <v>838</v>
      </c>
      <c r="L1621" s="562" t="s">
        <v>964</v>
      </c>
      <c r="M1621" s="562" t="s">
        <v>970</v>
      </c>
      <c r="N1621" s="562">
        <v>1</v>
      </c>
      <c r="O1621" s="562">
        <v>1</v>
      </c>
      <c r="P1621" s="562">
        <v>1</v>
      </c>
      <c r="Q1621" s="562">
        <v>0</v>
      </c>
      <c r="R1621" s="562">
        <v>0</v>
      </c>
      <c r="S1621" s="562">
        <v>1</v>
      </c>
      <c r="T1621" s="562">
        <v>1</v>
      </c>
      <c r="U1621" s="562">
        <v>1</v>
      </c>
      <c r="V1621" s="562">
        <v>0</v>
      </c>
      <c r="W1621" s="563">
        <v>1312038.6599999999</v>
      </c>
      <c r="X1621" s="563">
        <v>0</v>
      </c>
      <c r="Y1621" s="563">
        <v>0</v>
      </c>
      <c r="Z1621" s="563">
        <v>0</v>
      </c>
      <c r="AA1621" s="563">
        <v>0</v>
      </c>
      <c r="AB1621" s="563">
        <v>0</v>
      </c>
      <c r="AC1621" s="563">
        <v>0</v>
      </c>
      <c r="AD1621" s="563"/>
      <c r="AE1621" s="563">
        <v>1312038.6599999999</v>
      </c>
      <c r="AF1621" s="564">
        <v>45799</v>
      </c>
      <c r="AG1621" s="564">
        <v>46895</v>
      </c>
      <c r="AH1621" s="563">
        <v>1312038.6599999999</v>
      </c>
      <c r="AI1621" s="565">
        <f t="shared" si="51"/>
        <v>2.2301369863013698</v>
      </c>
      <c r="AJ1621" s="565">
        <v>3.0027397260274</v>
      </c>
      <c r="AK1621" s="566">
        <v>8.7499999999999994E-2</v>
      </c>
      <c r="AL1621" s="567">
        <f t="shared" si="52"/>
        <v>2.2301369863013698</v>
      </c>
      <c r="AM1621" s="567">
        <v>3.0027397260274</v>
      </c>
      <c r="AN1621" s="568">
        <v>8.7499999999999994E-2</v>
      </c>
      <c r="AO1621" s="562" t="s">
        <v>977</v>
      </c>
      <c r="AP1621" s="562" t="s">
        <v>978</v>
      </c>
    </row>
    <row r="1622" spans="1:42" s="562" customFormat="1" ht="12" x14ac:dyDescent="0.25">
      <c r="A1622" s="562" t="s">
        <v>3847</v>
      </c>
      <c r="B1622" s="562" t="s">
        <v>3848</v>
      </c>
      <c r="C1622" s="562">
        <v>1</v>
      </c>
      <c r="D1622" s="562" t="s">
        <v>30</v>
      </c>
      <c r="E1622" s="562" t="s">
        <v>958</v>
      </c>
      <c r="F1622" s="562" t="s">
        <v>959</v>
      </c>
      <c r="G1622" s="562" t="s">
        <v>1727</v>
      </c>
      <c r="H1622" s="562" t="s">
        <v>1660</v>
      </c>
      <c r="I1622" s="562" t="s">
        <v>1661</v>
      </c>
      <c r="J1622" s="562" t="s">
        <v>1662</v>
      </c>
      <c r="K1622" s="562" t="s">
        <v>838</v>
      </c>
      <c r="L1622" s="562" t="s">
        <v>964</v>
      </c>
      <c r="M1622" s="562" t="s">
        <v>970</v>
      </c>
      <c r="N1622" s="562">
        <v>1</v>
      </c>
      <c r="O1622" s="562">
        <v>1</v>
      </c>
      <c r="P1622" s="562">
        <v>1</v>
      </c>
      <c r="Q1622" s="562">
        <v>0</v>
      </c>
      <c r="R1622" s="562">
        <v>0</v>
      </c>
      <c r="S1622" s="562">
        <v>1</v>
      </c>
      <c r="T1622" s="562">
        <v>1</v>
      </c>
      <c r="U1622" s="562">
        <v>1</v>
      </c>
      <c r="V1622" s="562">
        <v>0</v>
      </c>
      <c r="W1622" s="563">
        <v>1312038.67</v>
      </c>
      <c r="X1622" s="563">
        <v>0</v>
      </c>
      <c r="Y1622" s="563">
        <v>0</v>
      </c>
      <c r="Z1622" s="563">
        <v>0</v>
      </c>
      <c r="AA1622" s="563">
        <v>0</v>
      </c>
      <c r="AB1622" s="563">
        <v>0</v>
      </c>
      <c r="AC1622" s="563">
        <v>0</v>
      </c>
      <c r="AD1622" s="563"/>
      <c r="AE1622" s="563">
        <v>1312038.67</v>
      </c>
      <c r="AF1622" s="564">
        <v>45799</v>
      </c>
      <c r="AG1622" s="564">
        <v>47625</v>
      </c>
      <c r="AH1622" s="563">
        <v>1312038.67</v>
      </c>
      <c r="AI1622" s="565">
        <f t="shared" si="51"/>
        <v>4.2301369863013702</v>
      </c>
      <c r="AJ1622" s="565">
        <v>5.0027397260274</v>
      </c>
      <c r="AK1622" s="566">
        <v>9.2499999999999999E-2</v>
      </c>
      <c r="AL1622" s="567">
        <f t="shared" si="52"/>
        <v>4.2301369863013702</v>
      </c>
      <c r="AM1622" s="567">
        <v>5.0027397260274</v>
      </c>
      <c r="AN1622" s="568">
        <v>9.2499999999999999E-2</v>
      </c>
      <c r="AO1622" s="562" t="s">
        <v>977</v>
      </c>
      <c r="AP1622" s="562" t="s">
        <v>978</v>
      </c>
    </row>
    <row r="1623" spans="1:42" s="562" customFormat="1" ht="12" x14ac:dyDescent="0.25">
      <c r="A1623" s="562" t="s">
        <v>3849</v>
      </c>
      <c r="B1623" s="562" t="s">
        <v>3850</v>
      </c>
      <c r="C1623" s="562">
        <v>1</v>
      </c>
      <c r="D1623" s="562" t="s">
        <v>30</v>
      </c>
      <c r="E1623" s="562" t="s">
        <v>958</v>
      </c>
      <c r="F1623" s="562" t="s">
        <v>959</v>
      </c>
      <c r="G1623" s="562" t="s">
        <v>1727</v>
      </c>
      <c r="H1623" s="562" t="s">
        <v>1660</v>
      </c>
      <c r="I1623" s="562" t="s">
        <v>1661</v>
      </c>
      <c r="J1623" s="562" t="s">
        <v>1662</v>
      </c>
      <c r="K1623" s="562" t="s">
        <v>3851</v>
      </c>
      <c r="L1623" s="562" t="s">
        <v>964</v>
      </c>
      <c r="M1623" s="562" t="s">
        <v>970</v>
      </c>
      <c r="N1623" s="562">
        <v>1</v>
      </c>
      <c r="O1623" s="562">
        <v>1</v>
      </c>
      <c r="P1623" s="562">
        <v>1</v>
      </c>
      <c r="Q1623" s="562">
        <v>0</v>
      </c>
      <c r="R1623" s="562">
        <v>0</v>
      </c>
      <c r="S1623" s="562">
        <v>1</v>
      </c>
      <c r="T1623" s="562">
        <v>1</v>
      </c>
      <c r="U1623" s="562">
        <v>1</v>
      </c>
      <c r="V1623" s="562">
        <v>0</v>
      </c>
      <c r="W1623" s="563">
        <v>1858429.85</v>
      </c>
      <c r="X1623" s="563">
        <v>0</v>
      </c>
      <c r="Y1623" s="563">
        <v>0</v>
      </c>
      <c r="Z1623" s="563">
        <v>0</v>
      </c>
      <c r="AA1623" s="563">
        <v>0</v>
      </c>
      <c r="AB1623" s="563">
        <v>0</v>
      </c>
      <c r="AC1623" s="563">
        <v>0</v>
      </c>
      <c r="AD1623" s="563"/>
      <c r="AE1623" s="563">
        <v>1858429.85</v>
      </c>
      <c r="AF1623" s="564">
        <v>45799</v>
      </c>
      <c r="AG1623" s="564">
        <v>46164</v>
      </c>
      <c r="AH1623" s="563">
        <v>1858429.85</v>
      </c>
      <c r="AI1623" s="565">
        <f t="shared" si="51"/>
        <v>0.22739726027397261</v>
      </c>
      <c r="AJ1623" s="565">
        <v>1</v>
      </c>
      <c r="AK1623" s="566">
        <v>4.9000000000000002E-2</v>
      </c>
      <c r="AL1623" s="567">
        <f t="shared" si="52"/>
        <v>0.22739726027397261</v>
      </c>
      <c r="AM1623" s="567">
        <v>1</v>
      </c>
      <c r="AN1623" s="568">
        <v>4.9000000000000002E-2</v>
      </c>
      <c r="AO1623" s="562" t="s">
        <v>977</v>
      </c>
      <c r="AP1623" s="562" t="s">
        <v>978</v>
      </c>
    </row>
    <row r="1624" spans="1:42" s="562" customFormat="1" ht="12" x14ac:dyDescent="0.25">
      <c r="A1624" s="562" t="s">
        <v>3852</v>
      </c>
      <c r="B1624" s="562" t="s">
        <v>3853</v>
      </c>
      <c r="C1624" s="562">
        <v>1</v>
      </c>
      <c r="D1624" s="562" t="s">
        <v>30</v>
      </c>
      <c r="E1624" s="562" t="s">
        <v>958</v>
      </c>
      <c r="F1624" s="562" t="s">
        <v>959</v>
      </c>
      <c r="G1624" s="562" t="s">
        <v>1727</v>
      </c>
      <c r="H1624" s="562" t="s">
        <v>1660</v>
      </c>
      <c r="I1624" s="562" t="s">
        <v>1661</v>
      </c>
      <c r="J1624" s="562" t="s">
        <v>1662</v>
      </c>
      <c r="K1624" s="562" t="s">
        <v>3851</v>
      </c>
      <c r="L1624" s="562" t="s">
        <v>964</v>
      </c>
      <c r="M1624" s="562" t="s">
        <v>970</v>
      </c>
      <c r="N1624" s="562">
        <v>1</v>
      </c>
      <c r="O1624" s="562">
        <v>1</v>
      </c>
      <c r="P1624" s="562">
        <v>1</v>
      </c>
      <c r="Q1624" s="562">
        <v>0</v>
      </c>
      <c r="R1624" s="562">
        <v>0</v>
      </c>
      <c r="S1624" s="562">
        <v>1</v>
      </c>
      <c r="T1624" s="562">
        <v>1</v>
      </c>
      <c r="U1624" s="562">
        <v>1</v>
      </c>
      <c r="V1624" s="562">
        <v>0</v>
      </c>
      <c r="W1624" s="563">
        <v>1858429.85</v>
      </c>
      <c r="X1624" s="563">
        <v>0</v>
      </c>
      <c r="Y1624" s="563">
        <v>0</v>
      </c>
      <c r="Z1624" s="563">
        <v>0</v>
      </c>
      <c r="AA1624" s="563">
        <v>0</v>
      </c>
      <c r="AB1624" s="563">
        <v>0</v>
      </c>
      <c r="AC1624" s="563">
        <v>0</v>
      </c>
      <c r="AD1624" s="563"/>
      <c r="AE1624" s="563">
        <v>1858429.85</v>
      </c>
      <c r="AF1624" s="564">
        <v>45799</v>
      </c>
      <c r="AG1624" s="564">
        <v>46895</v>
      </c>
      <c r="AH1624" s="563">
        <v>1858429.85</v>
      </c>
      <c r="AI1624" s="565">
        <f t="shared" si="51"/>
        <v>2.2301369863013698</v>
      </c>
      <c r="AJ1624" s="565">
        <v>3.0027397260274</v>
      </c>
      <c r="AK1624" s="566">
        <v>8.7499999999999994E-2</v>
      </c>
      <c r="AL1624" s="567">
        <f t="shared" si="52"/>
        <v>2.2301369863013698</v>
      </c>
      <c r="AM1624" s="567">
        <v>3.0027397260274</v>
      </c>
      <c r="AN1624" s="568">
        <v>8.7499999999999994E-2</v>
      </c>
      <c r="AO1624" s="562" t="s">
        <v>977</v>
      </c>
      <c r="AP1624" s="562" t="s">
        <v>978</v>
      </c>
    </row>
    <row r="1625" spans="1:42" s="562" customFormat="1" ht="12" x14ac:dyDescent="0.25">
      <c r="A1625" s="562" t="s">
        <v>3854</v>
      </c>
      <c r="B1625" s="562" t="s">
        <v>3855</v>
      </c>
      <c r="C1625" s="562">
        <v>1</v>
      </c>
      <c r="D1625" s="562" t="s">
        <v>30</v>
      </c>
      <c r="E1625" s="562" t="s">
        <v>958</v>
      </c>
      <c r="F1625" s="562" t="s">
        <v>959</v>
      </c>
      <c r="G1625" s="562" t="s">
        <v>1727</v>
      </c>
      <c r="H1625" s="562" t="s">
        <v>1660</v>
      </c>
      <c r="I1625" s="562" t="s">
        <v>1661</v>
      </c>
      <c r="J1625" s="562" t="s">
        <v>1662</v>
      </c>
      <c r="K1625" s="562" t="s">
        <v>3851</v>
      </c>
      <c r="L1625" s="562" t="s">
        <v>964</v>
      </c>
      <c r="M1625" s="562" t="s">
        <v>970</v>
      </c>
      <c r="N1625" s="562">
        <v>1</v>
      </c>
      <c r="O1625" s="562">
        <v>1</v>
      </c>
      <c r="P1625" s="562">
        <v>1</v>
      </c>
      <c r="Q1625" s="562">
        <v>0</v>
      </c>
      <c r="R1625" s="562">
        <v>0</v>
      </c>
      <c r="S1625" s="562">
        <v>1</v>
      </c>
      <c r="T1625" s="562">
        <v>1</v>
      </c>
      <c r="U1625" s="562">
        <v>1</v>
      </c>
      <c r="V1625" s="562">
        <v>0</v>
      </c>
      <c r="W1625" s="563">
        <v>1858429.85</v>
      </c>
      <c r="X1625" s="563">
        <v>0</v>
      </c>
      <c r="Y1625" s="563">
        <v>0</v>
      </c>
      <c r="Z1625" s="563">
        <v>0</v>
      </c>
      <c r="AA1625" s="563">
        <v>0</v>
      </c>
      <c r="AB1625" s="563">
        <v>0</v>
      </c>
      <c r="AC1625" s="563">
        <v>0</v>
      </c>
      <c r="AD1625" s="563"/>
      <c r="AE1625" s="563">
        <v>1858429.85</v>
      </c>
      <c r="AF1625" s="564">
        <v>45799</v>
      </c>
      <c r="AG1625" s="564">
        <v>47625</v>
      </c>
      <c r="AH1625" s="563">
        <v>1858429.85</v>
      </c>
      <c r="AI1625" s="565">
        <f t="shared" si="51"/>
        <v>4.2301369863013702</v>
      </c>
      <c r="AJ1625" s="565">
        <v>5.0027397260274</v>
      </c>
      <c r="AK1625" s="566">
        <v>9.2499999999999999E-2</v>
      </c>
      <c r="AL1625" s="567">
        <f t="shared" si="52"/>
        <v>4.2301369863013702</v>
      </c>
      <c r="AM1625" s="567">
        <v>5.0027397260274</v>
      </c>
      <c r="AN1625" s="568">
        <v>9.2499999999999999E-2</v>
      </c>
      <c r="AO1625" s="562" t="s">
        <v>977</v>
      </c>
      <c r="AP1625" s="562" t="s">
        <v>978</v>
      </c>
    </row>
    <row r="1626" spans="1:42" s="562" customFormat="1" ht="12" x14ac:dyDescent="0.25">
      <c r="A1626" s="562" t="s">
        <v>3856</v>
      </c>
      <c r="B1626" s="562" t="s">
        <v>3857</v>
      </c>
      <c r="C1626" s="562">
        <v>1</v>
      </c>
      <c r="D1626" s="562" t="s">
        <v>30</v>
      </c>
      <c r="E1626" s="562" t="s">
        <v>958</v>
      </c>
      <c r="F1626" s="562" t="s">
        <v>959</v>
      </c>
      <c r="G1626" s="562" t="s">
        <v>973</v>
      </c>
      <c r="H1626" s="562" t="s">
        <v>974</v>
      </c>
      <c r="I1626" s="562" t="s">
        <v>975</v>
      </c>
      <c r="J1626" s="562" t="s">
        <v>4998</v>
      </c>
      <c r="K1626" s="562" t="s">
        <v>976</v>
      </c>
      <c r="L1626" s="562" t="s">
        <v>964</v>
      </c>
      <c r="M1626" s="562" t="s">
        <v>970</v>
      </c>
      <c r="N1626" s="562">
        <v>1</v>
      </c>
      <c r="O1626" s="562">
        <v>1</v>
      </c>
      <c r="P1626" s="562">
        <v>1</v>
      </c>
      <c r="Q1626" s="562">
        <v>1</v>
      </c>
      <c r="R1626" s="562">
        <v>1</v>
      </c>
      <c r="S1626" s="562">
        <v>1</v>
      </c>
      <c r="T1626" s="562">
        <v>0</v>
      </c>
      <c r="U1626" s="562">
        <v>0</v>
      </c>
      <c r="V1626" s="562">
        <v>0</v>
      </c>
      <c r="W1626" s="563">
        <v>1601984.37</v>
      </c>
      <c r="X1626" s="563">
        <v>0</v>
      </c>
      <c r="Y1626" s="563">
        <v>0</v>
      </c>
      <c r="Z1626" s="563">
        <v>0</v>
      </c>
      <c r="AA1626" s="563">
        <v>0</v>
      </c>
      <c r="AB1626" s="563">
        <v>0</v>
      </c>
      <c r="AC1626" s="563">
        <v>0</v>
      </c>
      <c r="AD1626" s="563"/>
      <c r="AE1626" s="563">
        <v>1601984.37</v>
      </c>
      <c r="AF1626" s="564">
        <v>45751</v>
      </c>
      <c r="AG1626" s="564">
        <v>47577</v>
      </c>
      <c r="AH1626" s="563">
        <v>1601984.37</v>
      </c>
      <c r="AI1626" s="565">
        <f t="shared" si="51"/>
        <v>4.0986301369863014</v>
      </c>
      <c r="AJ1626" s="565">
        <v>5.0027397260274</v>
      </c>
      <c r="AK1626" s="566">
        <v>9.2499999999999999E-2</v>
      </c>
      <c r="AL1626" s="567">
        <f t="shared" si="52"/>
        <v>4.0986301369863014</v>
      </c>
      <c r="AM1626" s="567">
        <v>5.0027397260274</v>
      </c>
      <c r="AN1626" s="568">
        <v>9.2499999999999999E-2</v>
      </c>
      <c r="AO1626" s="562" t="s">
        <v>977</v>
      </c>
      <c r="AP1626" s="562" t="s">
        <v>978</v>
      </c>
    </row>
    <row r="1627" spans="1:42" s="562" customFormat="1" ht="12" x14ac:dyDescent="0.25">
      <c r="A1627" s="562" t="s">
        <v>3858</v>
      </c>
      <c r="B1627" s="562" t="s">
        <v>3859</v>
      </c>
      <c r="C1627" s="562">
        <v>1</v>
      </c>
      <c r="D1627" s="562" t="s">
        <v>30</v>
      </c>
      <c r="E1627" s="562" t="s">
        <v>958</v>
      </c>
      <c r="F1627" s="562" t="s">
        <v>959</v>
      </c>
      <c r="G1627" s="562" t="s">
        <v>973</v>
      </c>
      <c r="H1627" s="562" t="s">
        <v>974</v>
      </c>
      <c r="I1627" s="562" t="s">
        <v>975</v>
      </c>
      <c r="J1627" s="562" t="s">
        <v>4998</v>
      </c>
      <c r="K1627" s="562" t="s">
        <v>976</v>
      </c>
      <c r="L1627" s="562" t="s">
        <v>964</v>
      </c>
      <c r="M1627" s="562" t="s">
        <v>970</v>
      </c>
      <c r="N1627" s="562">
        <v>1</v>
      </c>
      <c r="O1627" s="562">
        <v>1</v>
      </c>
      <c r="P1627" s="562">
        <v>1</v>
      </c>
      <c r="Q1627" s="562">
        <v>1</v>
      </c>
      <c r="R1627" s="562">
        <v>1</v>
      </c>
      <c r="S1627" s="562">
        <v>1</v>
      </c>
      <c r="T1627" s="562">
        <v>0</v>
      </c>
      <c r="U1627" s="562">
        <v>0</v>
      </c>
      <c r="V1627" s="562">
        <v>0</v>
      </c>
      <c r="W1627" s="563">
        <v>323340.84000000003</v>
      </c>
      <c r="X1627" s="563">
        <v>0</v>
      </c>
      <c r="Y1627" s="563">
        <v>0</v>
      </c>
      <c r="Z1627" s="563">
        <v>0</v>
      </c>
      <c r="AA1627" s="563">
        <v>0</v>
      </c>
      <c r="AB1627" s="563">
        <v>0</v>
      </c>
      <c r="AC1627" s="563">
        <v>0</v>
      </c>
      <c r="AD1627" s="563"/>
      <c r="AE1627" s="563">
        <v>323340.84000000003</v>
      </c>
      <c r="AF1627" s="564">
        <v>45751</v>
      </c>
      <c r="AG1627" s="564">
        <v>46847</v>
      </c>
      <c r="AH1627" s="563">
        <v>323340.84000000003</v>
      </c>
      <c r="AI1627" s="565">
        <f t="shared" si="51"/>
        <v>2.0986301369863014</v>
      </c>
      <c r="AJ1627" s="565">
        <v>3.0027397260274</v>
      </c>
      <c r="AK1627" s="566">
        <v>8.7499999999999994E-2</v>
      </c>
      <c r="AL1627" s="567">
        <f t="shared" si="52"/>
        <v>2.0986301369863014</v>
      </c>
      <c r="AM1627" s="567">
        <v>3.0027397260274</v>
      </c>
      <c r="AN1627" s="568">
        <v>8.7499999999999994E-2</v>
      </c>
      <c r="AO1627" s="562" t="s">
        <v>977</v>
      </c>
      <c r="AP1627" s="562" t="s">
        <v>978</v>
      </c>
    </row>
    <row r="1628" spans="1:42" s="562" customFormat="1" ht="12" x14ac:dyDescent="0.25">
      <c r="A1628" s="562" t="s">
        <v>3860</v>
      </c>
      <c r="B1628" s="562" t="s">
        <v>3861</v>
      </c>
      <c r="C1628" s="562">
        <v>1</v>
      </c>
      <c r="D1628" s="562" t="s">
        <v>30</v>
      </c>
      <c r="E1628" s="562" t="s">
        <v>958</v>
      </c>
      <c r="F1628" s="562" t="s">
        <v>959</v>
      </c>
      <c r="G1628" s="562" t="s">
        <v>973</v>
      </c>
      <c r="H1628" s="562" t="s">
        <v>974</v>
      </c>
      <c r="I1628" s="562" t="s">
        <v>975</v>
      </c>
      <c r="J1628" s="562" t="s">
        <v>4998</v>
      </c>
      <c r="K1628" s="562" t="s">
        <v>976</v>
      </c>
      <c r="L1628" s="562" t="s">
        <v>964</v>
      </c>
      <c r="M1628" s="562" t="s">
        <v>970</v>
      </c>
      <c r="N1628" s="562">
        <v>1</v>
      </c>
      <c r="O1628" s="562">
        <v>1</v>
      </c>
      <c r="P1628" s="562">
        <v>1</v>
      </c>
      <c r="Q1628" s="562">
        <v>1</v>
      </c>
      <c r="R1628" s="562">
        <v>1</v>
      </c>
      <c r="S1628" s="562">
        <v>1</v>
      </c>
      <c r="T1628" s="562">
        <v>0</v>
      </c>
      <c r="U1628" s="562">
        <v>0</v>
      </c>
      <c r="V1628" s="562">
        <v>0</v>
      </c>
      <c r="W1628" s="563">
        <v>3202209.23</v>
      </c>
      <c r="X1628" s="563">
        <v>0</v>
      </c>
      <c r="Y1628" s="563">
        <v>0</v>
      </c>
      <c r="Z1628" s="563">
        <v>0</v>
      </c>
      <c r="AA1628" s="563">
        <v>0</v>
      </c>
      <c r="AB1628" s="563">
        <v>0</v>
      </c>
      <c r="AC1628" s="563">
        <v>0</v>
      </c>
      <c r="AD1628" s="563"/>
      <c r="AE1628" s="563">
        <v>3202209.23</v>
      </c>
      <c r="AF1628" s="564">
        <v>45799</v>
      </c>
      <c r="AG1628" s="564">
        <v>46164</v>
      </c>
      <c r="AH1628" s="563">
        <v>3202209.23</v>
      </c>
      <c r="AI1628" s="565">
        <f t="shared" si="51"/>
        <v>0.22739726027397261</v>
      </c>
      <c r="AJ1628" s="565">
        <v>1</v>
      </c>
      <c r="AK1628" s="566">
        <v>4.9000000000000002E-2</v>
      </c>
      <c r="AL1628" s="567">
        <f t="shared" si="52"/>
        <v>0.22739726027397261</v>
      </c>
      <c r="AM1628" s="567">
        <v>1</v>
      </c>
      <c r="AN1628" s="568">
        <v>4.9000000000000002E-2</v>
      </c>
      <c r="AO1628" s="562" t="s">
        <v>977</v>
      </c>
      <c r="AP1628" s="562" t="s">
        <v>978</v>
      </c>
    </row>
    <row r="1629" spans="1:42" s="562" customFormat="1" ht="12" x14ac:dyDescent="0.25">
      <c r="A1629" s="562" t="s">
        <v>3862</v>
      </c>
      <c r="B1629" s="562" t="s">
        <v>3863</v>
      </c>
      <c r="C1629" s="562">
        <v>1</v>
      </c>
      <c r="D1629" s="562" t="s">
        <v>30</v>
      </c>
      <c r="E1629" s="562" t="s">
        <v>958</v>
      </c>
      <c r="F1629" s="562" t="s">
        <v>959</v>
      </c>
      <c r="G1629" s="562" t="s">
        <v>973</v>
      </c>
      <c r="H1629" s="562" t="s">
        <v>974</v>
      </c>
      <c r="I1629" s="562" t="s">
        <v>975</v>
      </c>
      <c r="J1629" s="562" t="s">
        <v>4998</v>
      </c>
      <c r="K1629" s="562" t="s">
        <v>976</v>
      </c>
      <c r="L1629" s="562" t="s">
        <v>964</v>
      </c>
      <c r="M1629" s="562" t="s">
        <v>970</v>
      </c>
      <c r="N1629" s="562">
        <v>1</v>
      </c>
      <c r="O1629" s="562">
        <v>1</v>
      </c>
      <c r="P1629" s="562">
        <v>1</v>
      </c>
      <c r="Q1629" s="562">
        <v>1</v>
      </c>
      <c r="R1629" s="562">
        <v>1</v>
      </c>
      <c r="S1629" s="562">
        <v>1</v>
      </c>
      <c r="T1629" s="562">
        <v>0</v>
      </c>
      <c r="U1629" s="562">
        <v>0</v>
      </c>
      <c r="V1629" s="562">
        <v>0</v>
      </c>
      <c r="W1629" s="563">
        <v>913857.41</v>
      </c>
      <c r="X1629" s="563">
        <v>0</v>
      </c>
      <c r="Y1629" s="563">
        <v>0</v>
      </c>
      <c r="Z1629" s="563">
        <v>0</v>
      </c>
      <c r="AA1629" s="563">
        <v>0</v>
      </c>
      <c r="AB1629" s="563">
        <v>0</v>
      </c>
      <c r="AC1629" s="563">
        <v>0</v>
      </c>
      <c r="AD1629" s="563"/>
      <c r="AE1629" s="563">
        <v>913857.41</v>
      </c>
      <c r="AF1629" s="564">
        <v>45751</v>
      </c>
      <c r="AG1629" s="564">
        <v>47577</v>
      </c>
      <c r="AH1629" s="563">
        <v>913857.41</v>
      </c>
      <c r="AI1629" s="565">
        <f t="shared" si="51"/>
        <v>4.0986301369863014</v>
      </c>
      <c r="AJ1629" s="565">
        <v>5.0027397260274</v>
      </c>
      <c r="AK1629" s="566">
        <v>9.2499999999999999E-2</v>
      </c>
      <c r="AL1629" s="567">
        <f t="shared" si="52"/>
        <v>4.0986301369863014</v>
      </c>
      <c r="AM1629" s="567">
        <v>5.0027397260274</v>
      </c>
      <c r="AN1629" s="568">
        <v>9.2499999999999999E-2</v>
      </c>
      <c r="AO1629" s="562" t="s">
        <v>977</v>
      </c>
      <c r="AP1629" s="562" t="s">
        <v>978</v>
      </c>
    </row>
    <row r="1630" spans="1:42" s="562" customFormat="1" ht="12" x14ac:dyDescent="0.25">
      <c r="A1630" s="562" t="s">
        <v>3864</v>
      </c>
      <c r="B1630" s="562" t="s">
        <v>3865</v>
      </c>
      <c r="C1630" s="562">
        <v>1</v>
      </c>
      <c r="D1630" s="562" t="s">
        <v>30</v>
      </c>
      <c r="E1630" s="562" t="s">
        <v>958</v>
      </c>
      <c r="F1630" s="562" t="s">
        <v>959</v>
      </c>
      <c r="G1630" s="562" t="s">
        <v>1659</v>
      </c>
      <c r="H1630" s="562" t="s">
        <v>1660</v>
      </c>
      <c r="I1630" s="562" t="s">
        <v>1661</v>
      </c>
      <c r="J1630" s="562" t="s">
        <v>1662</v>
      </c>
      <c r="K1630" s="562" t="s">
        <v>1663</v>
      </c>
      <c r="L1630" s="562" t="s">
        <v>964</v>
      </c>
      <c r="M1630" s="562" t="s">
        <v>970</v>
      </c>
      <c r="N1630" s="562">
        <v>1</v>
      </c>
      <c r="O1630" s="562">
        <v>1</v>
      </c>
      <c r="P1630" s="562">
        <v>1</v>
      </c>
      <c r="Q1630" s="562">
        <v>0</v>
      </c>
      <c r="R1630" s="562">
        <v>0</v>
      </c>
      <c r="S1630" s="562">
        <v>1</v>
      </c>
      <c r="T1630" s="562">
        <v>1</v>
      </c>
      <c r="U1630" s="562">
        <v>1</v>
      </c>
      <c r="V1630" s="562">
        <v>0</v>
      </c>
      <c r="W1630" s="563">
        <v>50000000</v>
      </c>
      <c r="X1630" s="563">
        <v>0</v>
      </c>
      <c r="Y1630" s="563">
        <v>0</v>
      </c>
      <c r="Z1630" s="563">
        <v>0</v>
      </c>
      <c r="AA1630" s="563">
        <v>0</v>
      </c>
      <c r="AB1630" s="563">
        <v>0</v>
      </c>
      <c r="AC1630" s="563">
        <v>0</v>
      </c>
      <c r="AD1630" s="563"/>
      <c r="AE1630" s="563">
        <v>50000000</v>
      </c>
      <c r="AF1630" s="564">
        <v>45799</v>
      </c>
      <c r="AG1630" s="564">
        <v>46895</v>
      </c>
      <c r="AH1630" s="563">
        <v>50000000</v>
      </c>
      <c r="AI1630" s="565">
        <f t="shared" si="51"/>
        <v>2.2301369863013698</v>
      </c>
      <c r="AJ1630" s="565">
        <v>3.0027397260274</v>
      </c>
      <c r="AK1630" s="566">
        <v>8.7499999999999994E-2</v>
      </c>
      <c r="AL1630" s="567">
        <f t="shared" si="52"/>
        <v>2.2301369863013698</v>
      </c>
      <c r="AM1630" s="567">
        <v>3.0027397260274</v>
      </c>
      <c r="AN1630" s="568">
        <v>8.7499999999999994E-2</v>
      </c>
      <c r="AO1630" s="562" t="s">
        <v>977</v>
      </c>
      <c r="AP1630" s="562" t="s">
        <v>978</v>
      </c>
    </row>
    <row r="1631" spans="1:42" s="562" customFormat="1" ht="12" x14ac:dyDescent="0.25">
      <c r="A1631" s="562" t="s">
        <v>3866</v>
      </c>
      <c r="B1631" s="562" t="s">
        <v>3867</v>
      </c>
      <c r="C1631" s="562">
        <v>1</v>
      </c>
      <c r="D1631" s="562" t="s">
        <v>30</v>
      </c>
      <c r="E1631" s="562" t="s">
        <v>958</v>
      </c>
      <c r="F1631" s="562" t="s">
        <v>959</v>
      </c>
      <c r="G1631" s="562" t="s">
        <v>973</v>
      </c>
      <c r="H1631" s="562" t="s">
        <v>974</v>
      </c>
      <c r="I1631" s="562" t="s">
        <v>975</v>
      </c>
      <c r="J1631" s="562" t="s">
        <v>4998</v>
      </c>
      <c r="K1631" s="562" t="s">
        <v>976</v>
      </c>
      <c r="L1631" s="562" t="s">
        <v>964</v>
      </c>
      <c r="M1631" s="562" t="s">
        <v>970</v>
      </c>
      <c r="N1631" s="562">
        <v>1</v>
      </c>
      <c r="O1631" s="562">
        <v>1</v>
      </c>
      <c r="P1631" s="562">
        <v>1</v>
      </c>
      <c r="Q1631" s="562">
        <v>1</v>
      </c>
      <c r="R1631" s="562">
        <v>1</v>
      </c>
      <c r="S1631" s="562">
        <v>1</v>
      </c>
      <c r="T1631" s="562">
        <v>0</v>
      </c>
      <c r="U1631" s="562">
        <v>0</v>
      </c>
      <c r="V1631" s="562">
        <v>0</v>
      </c>
      <c r="W1631" s="563">
        <v>1187237.5900000001</v>
      </c>
      <c r="X1631" s="563">
        <v>0</v>
      </c>
      <c r="Y1631" s="563">
        <v>0</v>
      </c>
      <c r="Z1631" s="563">
        <v>0</v>
      </c>
      <c r="AA1631" s="563">
        <v>0</v>
      </c>
      <c r="AB1631" s="563">
        <v>0</v>
      </c>
      <c r="AC1631" s="563">
        <v>0</v>
      </c>
      <c r="AD1631" s="563"/>
      <c r="AE1631" s="563">
        <v>1187237.5900000001</v>
      </c>
      <c r="AF1631" s="564">
        <v>45807</v>
      </c>
      <c r="AG1631" s="564">
        <v>46903</v>
      </c>
      <c r="AH1631" s="563">
        <v>1187237.5900000001</v>
      </c>
      <c r="AI1631" s="565">
        <f t="shared" si="51"/>
        <v>2.2520547945205478</v>
      </c>
      <c r="AJ1631" s="565">
        <v>3.0027397260274</v>
      </c>
      <c r="AK1631" s="566">
        <v>8.7499999999999994E-2</v>
      </c>
      <c r="AL1631" s="567">
        <f t="shared" si="52"/>
        <v>2.2520547945205478</v>
      </c>
      <c r="AM1631" s="567">
        <v>3.0027397260274</v>
      </c>
      <c r="AN1631" s="568">
        <v>8.7499999999999994E-2</v>
      </c>
      <c r="AO1631" s="562" t="s">
        <v>977</v>
      </c>
      <c r="AP1631" s="562" t="s">
        <v>978</v>
      </c>
    </row>
    <row r="1632" spans="1:42" s="562" customFormat="1" ht="12" x14ac:dyDescent="0.25">
      <c r="A1632" s="562" t="s">
        <v>3868</v>
      </c>
      <c r="B1632" s="562" t="s">
        <v>3869</v>
      </c>
      <c r="C1632" s="562">
        <v>1</v>
      </c>
      <c r="D1632" s="562" t="s">
        <v>30</v>
      </c>
      <c r="E1632" s="562" t="s">
        <v>958</v>
      </c>
      <c r="F1632" s="562" t="s">
        <v>959</v>
      </c>
      <c r="G1632" s="562" t="s">
        <v>973</v>
      </c>
      <c r="H1632" s="562" t="s">
        <v>974</v>
      </c>
      <c r="I1632" s="562" t="s">
        <v>975</v>
      </c>
      <c r="J1632" s="562" t="s">
        <v>4998</v>
      </c>
      <c r="K1632" s="562" t="s">
        <v>976</v>
      </c>
      <c r="L1632" s="562" t="s">
        <v>964</v>
      </c>
      <c r="M1632" s="562" t="s">
        <v>970</v>
      </c>
      <c r="N1632" s="562">
        <v>1</v>
      </c>
      <c r="O1632" s="562">
        <v>1</v>
      </c>
      <c r="P1632" s="562">
        <v>1</v>
      </c>
      <c r="Q1632" s="562">
        <v>1</v>
      </c>
      <c r="R1632" s="562">
        <v>1</v>
      </c>
      <c r="S1632" s="562">
        <v>1</v>
      </c>
      <c r="T1632" s="562">
        <v>0</v>
      </c>
      <c r="U1632" s="562">
        <v>0</v>
      </c>
      <c r="V1632" s="562">
        <v>0</v>
      </c>
      <c r="W1632" s="563">
        <v>9191690</v>
      </c>
      <c r="X1632" s="563">
        <v>0</v>
      </c>
      <c r="Y1632" s="563">
        <v>0</v>
      </c>
      <c r="Z1632" s="563">
        <v>0</v>
      </c>
      <c r="AA1632" s="563">
        <v>0</v>
      </c>
      <c r="AB1632" s="563">
        <v>0</v>
      </c>
      <c r="AC1632" s="563">
        <v>0</v>
      </c>
      <c r="AD1632" s="563"/>
      <c r="AE1632" s="563">
        <v>9191690</v>
      </c>
      <c r="AF1632" s="564">
        <v>45799</v>
      </c>
      <c r="AG1632" s="564">
        <v>46895</v>
      </c>
      <c r="AH1632" s="563">
        <v>9191690</v>
      </c>
      <c r="AI1632" s="565">
        <f t="shared" si="51"/>
        <v>2.2301369863013698</v>
      </c>
      <c r="AJ1632" s="565">
        <v>3.0027397260274</v>
      </c>
      <c r="AK1632" s="566">
        <v>8.7499999999999994E-2</v>
      </c>
      <c r="AL1632" s="567">
        <f t="shared" si="52"/>
        <v>2.2301369863013698</v>
      </c>
      <c r="AM1632" s="567">
        <v>3.0027397260274</v>
      </c>
      <c r="AN1632" s="568">
        <v>8.7499999999999994E-2</v>
      </c>
      <c r="AO1632" s="562" t="s">
        <v>977</v>
      </c>
      <c r="AP1632" s="562" t="s">
        <v>978</v>
      </c>
    </row>
    <row r="1633" spans="1:42" s="562" customFormat="1" ht="12" x14ac:dyDescent="0.25">
      <c r="A1633" s="562" t="s">
        <v>3870</v>
      </c>
      <c r="B1633" s="562" t="s">
        <v>3871</v>
      </c>
      <c r="C1633" s="562">
        <v>1</v>
      </c>
      <c r="D1633" s="562" t="s">
        <v>30</v>
      </c>
      <c r="E1633" s="562" t="s">
        <v>958</v>
      </c>
      <c r="F1633" s="562" t="s">
        <v>959</v>
      </c>
      <c r="G1633" s="562" t="s">
        <v>973</v>
      </c>
      <c r="H1633" s="562" t="s">
        <v>974</v>
      </c>
      <c r="I1633" s="562" t="s">
        <v>975</v>
      </c>
      <c r="J1633" s="562" t="s">
        <v>4998</v>
      </c>
      <c r="K1633" s="562" t="s">
        <v>976</v>
      </c>
      <c r="L1633" s="562" t="s">
        <v>964</v>
      </c>
      <c r="M1633" s="562" t="s">
        <v>970</v>
      </c>
      <c r="N1633" s="562">
        <v>1</v>
      </c>
      <c r="O1633" s="562">
        <v>1</v>
      </c>
      <c r="P1633" s="562">
        <v>1</v>
      </c>
      <c r="Q1633" s="562">
        <v>1</v>
      </c>
      <c r="R1633" s="562">
        <v>1</v>
      </c>
      <c r="S1633" s="562">
        <v>1</v>
      </c>
      <c r="T1633" s="562">
        <v>0</v>
      </c>
      <c r="U1633" s="562">
        <v>0</v>
      </c>
      <c r="V1633" s="562">
        <v>0</v>
      </c>
      <c r="W1633" s="563">
        <v>1377472</v>
      </c>
      <c r="X1633" s="563">
        <v>0</v>
      </c>
      <c r="Y1633" s="563">
        <v>0</v>
      </c>
      <c r="Z1633" s="563">
        <v>0</v>
      </c>
      <c r="AA1633" s="563">
        <v>0</v>
      </c>
      <c r="AB1633" s="563">
        <v>0</v>
      </c>
      <c r="AC1633" s="563">
        <v>0</v>
      </c>
      <c r="AD1633" s="563"/>
      <c r="AE1633" s="563">
        <v>1377472</v>
      </c>
      <c r="AF1633" s="564">
        <v>45799</v>
      </c>
      <c r="AG1633" s="564">
        <v>46895</v>
      </c>
      <c r="AH1633" s="563">
        <v>1377472</v>
      </c>
      <c r="AI1633" s="565">
        <f t="shared" si="51"/>
        <v>2.2301369863013698</v>
      </c>
      <c r="AJ1633" s="565">
        <v>3.0027397260274</v>
      </c>
      <c r="AK1633" s="566">
        <v>8.7499999999999994E-2</v>
      </c>
      <c r="AL1633" s="567">
        <f t="shared" si="52"/>
        <v>2.2301369863013698</v>
      </c>
      <c r="AM1633" s="567">
        <v>3.0027397260274</v>
      </c>
      <c r="AN1633" s="568">
        <v>8.7499999999999994E-2</v>
      </c>
      <c r="AO1633" s="562" t="s">
        <v>977</v>
      </c>
      <c r="AP1633" s="562" t="s">
        <v>978</v>
      </c>
    </row>
    <row r="1634" spans="1:42" s="562" customFormat="1" ht="12" x14ac:dyDescent="0.25">
      <c r="A1634" s="562" t="s">
        <v>3872</v>
      </c>
      <c r="B1634" s="562" t="s">
        <v>3873</v>
      </c>
      <c r="C1634" s="562">
        <v>1</v>
      </c>
      <c r="D1634" s="562" t="s">
        <v>30</v>
      </c>
      <c r="E1634" s="562" t="s">
        <v>958</v>
      </c>
      <c r="F1634" s="562" t="s">
        <v>959</v>
      </c>
      <c r="G1634" s="562" t="s">
        <v>973</v>
      </c>
      <c r="H1634" s="562" t="s">
        <v>974</v>
      </c>
      <c r="I1634" s="562" t="s">
        <v>975</v>
      </c>
      <c r="J1634" s="562" t="s">
        <v>4998</v>
      </c>
      <c r="K1634" s="562" t="s">
        <v>976</v>
      </c>
      <c r="L1634" s="562" t="s">
        <v>964</v>
      </c>
      <c r="M1634" s="562" t="s">
        <v>970</v>
      </c>
      <c r="N1634" s="562">
        <v>1</v>
      </c>
      <c r="O1634" s="562">
        <v>1</v>
      </c>
      <c r="P1634" s="562">
        <v>1</v>
      </c>
      <c r="Q1634" s="562">
        <v>1</v>
      </c>
      <c r="R1634" s="562">
        <v>1</v>
      </c>
      <c r="S1634" s="562">
        <v>1</v>
      </c>
      <c r="T1634" s="562">
        <v>0</v>
      </c>
      <c r="U1634" s="562">
        <v>0</v>
      </c>
      <c r="V1634" s="562">
        <v>0</v>
      </c>
      <c r="W1634" s="563">
        <v>2233452.5699999998</v>
      </c>
      <c r="X1634" s="563">
        <v>0</v>
      </c>
      <c r="Y1634" s="563">
        <v>0</v>
      </c>
      <c r="Z1634" s="563">
        <v>0</v>
      </c>
      <c r="AA1634" s="563">
        <v>0</v>
      </c>
      <c r="AB1634" s="563">
        <v>0</v>
      </c>
      <c r="AC1634" s="563">
        <v>0</v>
      </c>
      <c r="AD1634" s="563"/>
      <c r="AE1634" s="563">
        <v>2233452.5699999998</v>
      </c>
      <c r="AF1634" s="564">
        <v>45799</v>
      </c>
      <c r="AG1634" s="564">
        <v>46895</v>
      </c>
      <c r="AH1634" s="563">
        <v>2233452.5699999998</v>
      </c>
      <c r="AI1634" s="565">
        <f t="shared" si="51"/>
        <v>2.2301369863013698</v>
      </c>
      <c r="AJ1634" s="565">
        <v>3.0027397260274</v>
      </c>
      <c r="AK1634" s="566">
        <v>8.7499999999999994E-2</v>
      </c>
      <c r="AL1634" s="567">
        <f t="shared" si="52"/>
        <v>2.2301369863013698</v>
      </c>
      <c r="AM1634" s="567">
        <v>3.0027397260274</v>
      </c>
      <c r="AN1634" s="568">
        <v>8.7499999999999994E-2</v>
      </c>
      <c r="AO1634" s="562" t="s">
        <v>977</v>
      </c>
      <c r="AP1634" s="562" t="s">
        <v>978</v>
      </c>
    </row>
    <row r="1635" spans="1:42" s="562" customFormat="1" ht="12" x14ac:dyDescent="0.25">
      <c r="A1635" s="562" t="s">
        <v>3874</v>
      </c>
      <c r="B1635" s="562" t="s">
        <v>3875</v>
      </c>
      <c r="C1635" s="562">
        <v>1</v>
      </c>
      <c r="D1635" s="562" t="s">
        <v>30</v>
      </c>
      <c r="E1635" s="562" t="s">
        <v>958</v>
      </c>
      <c r="F1635" s="562" t="s">
        <v>959</v>
      </c>
      <c r="G1635" s="562" t="s">
        <v>973</v>
      </c>
      <c r="H1635" s="562" t="s">
        <v>974</v>
      </c>
      <c r="I1635" s="562" t="s">
        <v>975</v>
      </c>
      <c r="J1635" s="562" t="s">
        <v>4998</v>
      </c>
      <c r="K1635" s="562" t="s">
        <v>976</v>
      </c>
      <c r="L1635" s="562" t="s">
        <v>964</v>
      </c>
      <c r="M1635" s="562" t="s">
        <v>970</v>
      </c>
      <c r="N1635" s="562">
        <v>1</v>
      </c>
      <c r="O1635" s="562">
        <v>1</v>
      </c>
      <c r="P1635" s="562">
        <v>1</v>
      </c>
      <c r="Q1635" s="562">
        <v>1</v>
      </c>
      <c r="R1635" s="562">
        <v>1</v>
      </c>
      <c r="S1635" s="562">
        <v>1</v>
      </c>
      <c r="T1635" s="562">
        <v>0</v>
      </c>
      <c r="U1635" s="562">
        <v>0</v>
      </c>
      <c r="V1635" s="562">
        <v>0</v>
      </c>
      <c r="W1635" s="563">
        <v>1134514.47</v>
      </c>
      <c r="X1635" s="563">
        <v>0</v>
      </c>
      <c r="Y1635" s="563">
        <v>0</v>
      </c>
      <c r="Z1635" s="563">
        <v>0</v>
      </c>
      <c r="AA1635" s="563">
        <v>0</v>
      </c>
      <c r="AB1635" s="563">
        <v>0</v>
      </c>
      <c r="AC1635" s="563">
        <v>0</v>
      </c>
      <c r="AD1635" s="563"/>
      <c r="AE1635" s="563">
        <v>1134514.47</v>
      </c>
      <c r="AF1635" s="564">
        <v>45799</v>
      </c>
      <c r="AG1635" s="564">
        <v>46895</v>
      </c>
      <c r="AH1635" s="563">
        <v>1134514.47</v>
      </c>
      <c r="AI1635" s="565">
        <f t="shared" si="51"/>
        <v>2.2301369863013698</v>
      </c>
      <c r="AJ1635" s="565">
        <v>3.0027397260274</v>
      </c>
      <c r="AK1635" s="566">
        <v>8.7499999999999994E-2</v>
      </c>
      <c r="AL1635" s="567">
        <f t="shared" si="52"/>
        <v>2.2301369863013698</v>
      </c>
      <c r="AM1635" s="567">
        <v>3.0027397260274</v>
      </c>
      <c r="AN1635" s="568">
        <v>8.7499999999999994E-2</v>
      </c>
      <c r="AO1635" s="562" t="s">
        <v>977</v>
      </c>
      <c r="AP1635" s="562" t="s">
        <v>978</v>
      </c>
    </row>
    <row r="1636" spans="1:42" s="562" customFormat="1" ht="12" x14ac:dyDescent="0.25">
      <c r="A1636" s="562" t="s">
        <v>3876</v>
      </c>
      <c r="B1636" s="562" t="s">
        <v>3877</v>
      </c>
      <c r="C1636" s="562">
        <v>1</v>
      </c>
      <c r="D1636" s="562" t="s">
        <v>30</v>
      </c>
      <c r="E1636" s="562" t="s">
        <v>958</v>
      </c>
      <c r="F1636" s="562" t="s">
        <v>959</v>
      </c>
      <c r="G1636" s="562" t="s">
        <v>973</v>
      </c>
      <c r="H1636" s="562" t="s">
        <v>974</v>
      </c>
      <c r="I1636" s="562" t="s">
        <v>975</v>
      </c>
      <c r="J1636" s="562" t="s">
        <v>4998</v>
      </c>
      <c r="K1636" s="562" t="s">
        <v>976</v>
      </c>
      <c r="L1636" s="562" t="s">
        <v>964</v>
      </c>
      <c r="M1636" s="562" t="s">
        <v>970</v>
      </c>
      <c r="N1636" s="562">
        <v>1</v>
      </c>
      <c r="O1636" s="562">
        <v>1</v>
      </c>
      <c r="P1636" s="562">
        <v>1</v>
      </c>
      <c r="Q1636" s="562">
        <v>1</v>
      </c>
      <c r="R1636" s="562">
        <v>1</v>
      </c>
      <c r="S1636" s="562">
        <v>1</v>
      </c>
      <c r="T1636" s="562">
        <v>0</v>
      </c>
      <c r="U1636" s="562">
        <v>0</v>
      </c>
      <c r="V1636" s="562">
        <v>0</v>
      </c>
      <c r="W1636" s="563">
        <v>1488594.38</v>
      </c>
      <c r="X1636" s="563">
        <v>0</v>
      </c>
      <c r="Y1636" s="563">
        <v>0</v>
      </c>
      <c r="Z1636" s="563">
        <v>0</v>
      </c>
      <c r="AA1636" s="563">
        <v>0</v>
      </c>
      <c r="AB1636" s="563">
        <v>0</v>
      </c>
      <c r="AC1636" s="563">
        <v>0</v>
      </c>
      <c r="AD1636" s="563"/>
      <c r="AE1636" s="563">
        <v>1488594.38</v>
      </c>
      <c r="AF1636" s="564">
        <v>45799</v>
      </c>
      <c r="AG1636" s="564">
        <v>46895</v>
      </c>
      <c r="AH1636" s="563">
        <v>1488594.38</v>
      </c>
      <c r="AI1636" s="565">
        <f t="shared" si="51"/>
        <v>2.2301369863013698</v>
      </c>
      <c r="AJ1636" s="565">
        <v>3.0027397260274</v>
      </c>
      <c r="AK1636" s="566">
        <v>8.7499999999999994E-2</v>
      </c>
      <c r="AL1636" s="567">
        <f t="shared" si="52"/>
        <v>2.2301369863013698</v>
      </c>
      <c r="AM1636" s="567">
        <v>3.0027397260274</v>
      </c>
      <c r="AN1636" s="568">
        <v>8.7499999999999994E-2</v>
      </c>
      <c r="AO1636" s="562" t="s">
        <v>977</v>
      </c>
      <c r="AP1636" s="562" t="s">
        <v>978</v>
      </c>
    </row>
    <row r="1637" spans="1:42" s="562" customFormat="1" ht="12" x14ac:dyDescent="0.25">
      <c r="A1637" s="562" t="s">
        <v>3878</v>
      </c>
      <c r="B1637" s="562" t="s">
        <v>3879</v>
      </c>
      <c r="C1637" s="562">
        <v>1</v>
      </c>
      <c r="D1637" s="562" t="s">
        <v>30</v>
      </c>
      <c r="E1637" s="562" t="s">
        <v>958</v>
      </c>
      <c r="F1637" s="562" t="s">
        <v>959</v>
      </c>
      <c r="G1637" s="562" t="s">
        <v>973</v>
      </c>
      <c r="H1637" s="562" t="s">
        <v>974</v>
      </c>
      <c r="I1637" s="562" t="s">
        <v>975</v>
      </c>
      <c r="J1637" s="562" t="s">
        <v>4998</v>
      </c>
      <c r="K1637" s="562" t="s">
        <v>976</v>
      </c>
      <c r="L1637" s="562" t="s">
        <v>964</v>
      </c>
      <c r="M1637" s="562" t="s">
        <v>970</v>
      </c>
      <c r="N1637" s="562">
        <v>1</v>
      </c>
      <c r="O1637" s="562">
        <v>1</v>
      </c>
      <c r="P1637" s="562">
        <v>1</v>
      </c>
      <c r="Q1637" s="562">
        <v>1</v>
      </c>
      <c r="R1637" s="562">
        <v>1</v>
      </c>
      <c r="S1637" s="562">
        <v>1</v>
      </c>
      <c r="T1637" s="562">
        <v>0</v>
      </c>
      <c r="U1637" s="562">
        <v>0</v>
      </c>
      <c r="V1637" s="562">
        <v>0</v>
      </c>
      <c r="W1637" s="563">
        <v>956875.97</v>
      </c>
      <c r="X1637" s="563">
        <v>0</v>
      </c>
      <c r="Y1637" s="563">
        <v>0</v>
      </c>
      <c r="Z1637" s="563">
        <v>0</v>
      </c>
      <c r="AA1637" s="563">
        <v>0</v>
      </c>
      <c r="AB1637" s="563">
        <v>0</v>
      </c>
      <c r="AC1637" s="563">
        <v>0</v>
      </c>
      <c r="AD1637" s="563"/>
      <c r="AE1637" s="563">
        <v>956875.97</v>
      </c>
      <c r="AF1637" s="564">
        <v>45799</v>
      </c>
      <c r="AG1637" s="564">
        <v>47625</v>
      </c>
      <c r="AH1637" s="563">
        <v>956875.97</v>
      </c>
      <c r="AI1637" s="565">
        <f t="shared" si="51"/>
        <v>4.2301369863013702</v>
      </c>
      <c r="AJ1637" s="565">
        <v>5.0027397260274</v>
      </c>
      <c r="AK1637" s="566">
        <v>9.2499999999999999E-2</v>
      </c>
      <c r="AL1637" s="567">
        <f t="shared" si="52"/>
        <v>4.2301369863013702</v>
      </c>
      <c r="AM1637" s="567">
        <v>5.0027397260274</v>
      </c>
      <c r="AN1637" s="568">
        <v>9.2499999999999999E-2</v>
      </c>
      <c r="AO1637" s="562" t="s">
        <v>977</v>
      </c>
      <c r="AP1637" s="562" t="s">
        <v>978</v>
      </c>
    </row>
    <row r="1638" spans="1:42" s="562" customFormat="1" ht="12" x14ac:dyDescent="0.25">
      <c r="A1638" s="562" t="s">
        <v>3880</v>
      </c>
      <c r="B1638" s="562" t="s">
        <v>3881</v>
      </c>
      <c r="C1638" s="562">
        <v>1</v>
      </c>
      <c r="D1638" s="562" t="s">
        <v>30</v>
      </c>
      <c r="E1638" s="562" t="s">
        <v>958</v>
      </c>
      <c r="F1638" s="562" t="s">
        <v>959</v>
      </c>
      <c r="G1638" s="562" t="s">
        <v>973</v>
      </c>
      <c r="H1638" s="562" t="s">
        <v>974</v>
      </c>
      <c r="I1638" s="562" t="s">
        <v>975</v>
      </c>
      <c r="J1638" s="562" t="s">
        <v>4998</v>
      </c>
      <c r="K1638" s="562" t="s">
        <v>976</v>
      </c>
      <c r="L1638" s="562" t="s">
        <v>964</v>
      </c>
      <c r="M1638" s="562" t="s">
        <v>970</v>
      </c>
      <c r="N1638" s="562">
        <v>1</v>
      </c>
      <c r="O1638" s="562">
        <v>1</v>
      </c>
      <c r="P1638" s="562">
        <v>1</v>
      </c>
      <c r="Q1638" s="562">
        <v>1</v>
      </c>
      <c r="R1638" s="562">
        <v>1</v>
      </c>
      <c r="S1638" s="562">
        <v>1</v>
      </c>
      <c r="T1638" s="562">
        <v>0</v>
      </c>
      <c r="U1638" s="562">
        <v>0</v>
      </c>
      <c r="V1638" s="562">
        <v>0</v>
      </c>
      <c r="W1638" s="563">
        <v>486058.96</v>
      </c>
      <c r="X1638" s="563">
        <v>0</v>
      </c>
      <c r="Y1638" s="563">
        <v>0</v>
      </c>
      <c r="Z1638" s="563">
        <v>0</v>
      </c>
      <c r="AA1638" s="563">
        <v>0</v>
      </c>
      <c r="AB1638" s="563">
        <v>0</v>
      </c>
      <c r="AC1638" s="563">
        <v>0</v>
      </c>
      <c r="AD1638" s="563"/>
      <c r="AE1638" s="563">
        <v>486058.96</v>
      </c>
      <c r="AF1638" s="564">
        <v>45799</v>
      </c>
      <c r="AG1638" s="564">
        <v>47625</v>
      </c>
      <c r="AH1638" s="563">
        <v>486058.96</v>
      </c>
      <c r="AI1638" s="565">
        <f t="shared" si="51"/>
        <v>4.2301369863013702</v>
      </c>
      <c r="AJ1638" s="565">
        <v>5.0027397260274</v>
      </c>
      <c r="AK1638" s="566">
        <v>9.2499999999999999E-2</v>
      </c>
      <c r="AL1638" s="567">
        <f t="shared" si="52"/>
        <v>4.2301369863013702</v>
      </c>
      <c r="AM1638" s="567">
        <v>5.0027397260274</v>
      </c>
      <c r="AN1638" s="568">
        <v>9.2499999999999999E-2</v>
      </c>
      <c r="AO1638" s="562" t="s">
        <v>977</v>
      </c>
      <c r="AP1638" s="562" t="s">
        <v>978</v>
      </c>
    </row>
    <row r="1639" spans="1:42" s="562" customFormat="1" ht="12" x14ac:dyDescent="0.25">
      <c r="A1639" s="562" t="s">
        <v>3882</v>
      </c>
      <c r="B1639" s="562" t="s">
        <v>3883</v>
      </c>
      <c r="C1639" s="562">
        <v>1</v>
      </c>
      <c r="D1639" s="562" t="s">
        <v>30</v>
      </c>
      <c r="E1639" s="562" t="s">
        <v>958</v>
      </c>
      <c r="F1639" s="562" t="s">
        <v>959</v>
      </c>
      <c r="G1639" s="562" t="s">
        <v>973</v>
      </c>
      <c r="H1639" s="562" t="s">
        <v>974</v>
      </c>
      <c r="I1639" s="562" t="s">
        <v>975</v>
      </c>
      <c r="J1639" s="562" t="s">
        <v>4998</v>
      </c>
      <c r="K1639" s="562" t="s">
        <v>976</v>
      </c>
      <c r="L1639" s="562" t="s">
        <v>964</v>
      </c>
      <c r="M1639" s="562" t="s">
        <v>970</v>
      </c>
      <c r="N1639" s="562">
        <v>1</v>
      </c>
      <c r="O1639" s="562">
        <v>1</v>
      </c>
      <c r="P1639" s="562">
        <v>1</v>
      </c>
      <c r="Q1639" s="562">
        <v>1</v>
      </c>
      <c r="R1639" s="562">
        <v>1</v>
      </c>
      <c r="S1639" s="562">
        <v>1</v>
      </c>
      <c r="T1639" s="562">
        <v>0</v>
      </c>
      <c r="U1639" s="562">
        <v>0</v>
      </c>
      <c r="V1639" s="562">
        <v>0</v>
      </c>
      <c r="W1639" s="563">
        <v>2485810</v>
      </c>
      <c r="X1639" s="563">
        <v>0</v>
      </c>
      <c r="Y1639" s="563">
        <v>0</v>
      </c>
      <c r="Z1639" s="563">
        <v>0</v>
      </c>
      <c r="AA1639" s="563">
        <v>0</v>
      </c>
      <c r="AB1639" s="563">
        <v>0</v>
      </c>
      <c r="AC1639" s="563">
        <v>0</v>
      </c>
      <c r="AD1639" s="563"/>
      <c r="AE1639" s="563">
        <v>2485810</v>
      </c>
      <c r="AF1639" s="564">
        <v>45799</v>
      </c>
      <c r="AG1639" s="564">
        <v>46895</v>
      </c>
      <c r="AH1639" s="563">
        <v>2485810</v>
      </c>
      <c r="AI1639" s="565">
        <f t="shared" si="51"/>
        <v>2.2301369863013698</v>
      </c>
      <c r="AJ1639" s="565">
        <v>3.0027397260274</v>
      </c>
      <c r="AK1639" s="566">
        <v>8.7499999999999994E-2</v>
      </c>
      <c r="AL1639" s="567">
        <f t="shared" si="52"/>
        <v>2.2301369863013698</v>
      </c>
      <c r="AM1639" s="567">
        <v>3.0027397260274</v>
      </c>
      <c r="AN1639" s="568">
        <v>8.7499999999999994E-2</v>
      </c>
      <c r="AO1639" s="562" t="s">
        <v>977</v>
      </c>
      <c r="AP1639" s="562" t="s">
        <v>978</v>
      </c>
    </row>
    <row r="1640" spans="1:42" s="562" customFormat="1" ht="12" x14ac:dyDescent="0.25">
      <c r="A1640" s="562" t="s">
        <v>3884</v>
      </c>
      <c r="B1640" s="562" t="s">
        <v>3885</v>
      </c>
      <c r="C1640" s="562">
        <v>1</v>
      </c>
      <c r="D1640" s="562" t="s">
        <v>30</v>
      </c>
      <c r="E1640" s="562" t="s">
        <v>958</v>
      </c>
      <c r="F1640" s="562" t="s">
        <v>959</v>
      </c>
      <c r="G1640" s="562" t="s">
        <v>973</v>
      </c>
      <c r="H1640" s="562" t="s">
        <v>974</v>
      </c>
      <c r="I1640" s="562" t="s">
        <v>975</v>
      </c>
      <c r="J1640" s="562" t="s">
        <v>4998</v>
      </c>
      <c r="K1640" s="562" t="s">
        <v>976</v>
      </c>
      <c r="L1640" s="562" t="s">
        <v>964</v>
      </c>
      <c r="M1640" s="562" t="s">
        <v>970</v>
      </c>
      <c r="N1640" s="562">
        <v>1</v>
      </c>
      <c r="O1640" s="562">
        <v>1</v>
      </c>
      <c r="P1640" s="562">
        <v>1</v>
      </c>
      <c r="Q1640" s="562">
        <v>1</v>
      </c>
      <c r="R1640" s="562">
        <v>1</v>
      </c>
      <c r="S1640" s="562">
        <v>1</v>
      </c>
      <c r="T1640" s="562">
        <v>0</v>
      </c>
      <c r="U1640" s="562">
        <v>0</v>
      </c>
      <c r="V1640" s="562">
        <v>0</v>
      </c>
      <c r="W1640" s="563">
        <v>637757.07999999996</v>
      </c>
      <c r="X1640" s="563">
        <v>0</v>
      </c>
      <c r="Y1640" s="563">
        <v>0</v>
      </c>
      <c r="Z1640" s="563">
        <v>0</v>
      </c>
      <c r="AA1640" s="563">
        <v>0</v>
      </c>
      <c r="AB1640" s="563">
        <v>0</v>
      </c>
      <c r="AC1640" s="563">
        <v>0</v>
      </c>
      <c r="AD1640" s="563"/>
      <c r="AE1640" s="563">
        <v>637757.07999999996</v>
      </c>
      <c r="AF1640" s="564">
        <v>45799</v>
      </c>
      <c r="AG1640" s="564">
        <v>47625</v>
      </c>
      <c r="AH1640" s="563">
        <v>637757.07999999996</v>
      </c>
      <c r="AI1640" s="565">
        <f t="shared" si="51"/>
        <v>4.2301369863013702</v>
      </c>
      <c r="AJ1640" s="565">
        <v>5.0027397260274</v>
      </c>
      <c r="AK1640" s="566">
        <v>9.2499999999999999E-2</v>
      </c>
      <c r="AL1640" s="567">
        <f t="shared" si="52"/>
        <v>4.2301369863013702</v>
      </c>
      <c r="AM1640" s="567">
        <v>5.0027397260274</v>
      </c>
      <c r="AN1640" s="568">
        <v>9.2499999999999999E-2</v>
      </c>
      <c r="AO1640" s="562" t="s">
        <v>977</v>
      </c>
      <c r="AP1640" s="562" t="s">
        <v>978</v>
      </c>
    </row>
    <row r="1641" spans="1:42" s="562" customFormat="1" ht="12" x14ac:dyDescent="0.25">
      <c r="A1641" s="562" t="s">
        <v>3886</v>
      </c>
      <c r="B1641" s="562" t="s">
        <v>3887</v>
      </c>
      <c r="C1641" s="562">
        <v>1</v>
      </c>
      <c r="D1641" s="562" t="s">
        <v>30</v>
      </c>
      <c r="E1641" s="562" t="s">
        <v>958</v>
      </c>
      <c r="F1641" s="562" t="s">
        <v>959</v>
      </c>
      <c r="G1641" s="562" t="s">
        <v>1659</v>
      </c>
      <c r="H1641" s="562" t="s">
        <v>1660</v>
      </c>
      <c r="I1641" s="562" t="s">
        <v>1661</v>
      </c>
      <c r="J1641" s="562" t="s">
        <v>1662</v>
      </c>
      <c r="K1641" s="562" t="s">
        <v>1663</v>
      </c>
      <c r="L1641" s="562" t="s">
        <v>964</v>
      </c>
      <c r="M1641" s="562" t="s">
        <v>970</v>
      </c>
      <c r="N1641" s="562">
        <v>1</v>
      </c>
      <c r="O1641" s="562">
        <v>1</v>
      </c>
      <c r="P1641" s="562">
        <v>1</v>
      </c>
      <c r="Q1641" s="562">
        <v>0</v>
      </c>
      <c r="R1641" s="562">
        <v>0</v>
      </c>
      <c r="S1641" s="562">
        <v>1</v>
      </c>
      <c r="T1641" s="562">
        <v>1</v>
      </c>
      <c r="U1641" s="562">
        <v>1</v>
      </c>
      <c r="V1641" s="562">
        <v>0</v>
      </c>
      <c r="W1641" s="563">
        <v>200000000</v>
      </c>
      <c r="X1641" s="563">
        <v>0</v>
      </c>
      <c r="Y1641" s="563">
        <v>0</v>
      </c>
      <c r="Z1641" s="563">
        <v>0</v>
      </c>
      <c r="AA1641" s="563">
        <v>0</v>
      </c>
      <c r="AB1641" s="563">
        <v>0</v>
      </c>
      <c r="AC1641" s="563">
        <v>0</v>
      </c>
      <c r="AD1641" s="563"/>
      <c r="AE1641" s="563">
        <v>200000000</v>
      </c>
      <c r="AF1641" s="564">
        <v>45825</v>
      </c>
      <c r="AG1641" s="564">
        <v>49477</v>
      </c>
      <c r="AH1641" s="563">
        <v>200000000</v>
      </c>
      <c r="AI1641" s="565">
        <f t="shared" si="51"/>
        <v>9.3041095890410954</v>
      </c>
      <c r="AJ1641" s="565">
        <v>10.0054794520548</v>
      </c>
      <c r="AK1641" s="566">
        <v>0.1</v>
      </c>
      <c r="AL1641" s="567">
        <f t="shared" si="52"/>
        <v>9.3041095890410954</v>
      </c>
      <c r="AM1641" s="567">
        <v>10.0054794520548</v>
      </c>
      <c r="AN1641" s="568">
        <v>0.1</v>
      </c>
      <c r="AO1641" s="562" t="s">
        <v>977</v>
      </c>
      <c r="AP1641" s="562" t="s">
        <v>978</v>
      </c>
    </row>
    <row r="1642" spans="1:42" s="562" customFormat="1" ht="12" x14ac:dyDescent="0.25">
      <c r="A1642" s="562" t="s">
        <v>3888</v>
      </c>
      <c r="B1642" s="562" t="s">
        <v>3889</v>
      </c>
      <c r="C1642" s="562">
        <v>1</v>
      </c>
      <c r="D1642" s="562" t="s">
        <v>30</v>
      </c>
      <c r="E1642" s="562" t="s">
        <v>958</v>
      </c>
      <c r="F1642" s="562" t="s">
        <v>959</v>
      </c>
      <c r="G1642" s="562" t="s">
        <v>973</v>
      </c>
      <c r="H1642" s="562" t="s">
        <v>974</v>
      </c>
      <c r="I1642" s="562" t="s">
        <v>975</v>
      </c>
      <c r="J1642" s="562" t="s">
        <v>4998</v>
      </c>
      <c r="K1642" s="562" t="s">
        <v>976</v>
      </c>
      <c r="L1642" s="562" t="s">
        <v>964</v>
      </c>
      <c r="M1642" s="562" t="s">
        <v>970</v>
      </c>
      <c r="N1642" s="562">
        <v>1</v>
      </c>
      <c r="O1642" s="562">
        <v>1</v>
      </c>
      <c r="P1642" s="562">
        <v>1</v>
      </c>
      <c r="Q1642" s="562">
        <v>1</v>
      </c>
      <c r="R1642" s="562">
        <v>1</v>
      </c>
      <c r="S1642" s="562">
        <v>1</v>
      </c>
      <c r="T1642" s="562">
        <v>0</v>
      </c>
      <c r="U1642" s="562">
        <v>0</v>
      </c>
      <c r="V1642" s="562">
        <v>0</v>
      </c>
      <c r="W1642" s="563">
        <v>1002769</v>
      </c>
      <c r="X1642" s="563">
        <v>0</v>
      </c>
      <c r="Y1642" s="563">
        <v>0</v>
      </c>
      <c r="Z1642" s="563">
        <v>0</v>
      </c>
      <c r="AA1642" s="563">
        <v>0</v>
      </c>
      <c r="AB1642" s="563">
        <v>0</v>
      </c>
      <c r="AC1642" s="563">
        <v>0</v>
      </c>
      <c r="AD1642" s="563"/>
      <c r="AE1642" s="563">
        <v>1002769</v>
      </c>
      <c r="AF1642" s="564">
        <v>45799</v>
      </c>
      <c r="AG1642" s="564">
        <v>46895</v>
      </c>
      <c r="AH1642" s="563">
        <v>1002769</v>
      </c>
      <c r="AI1642" s="565">
        <f t="shared" si="51"/>
        <v>2.2301369863013698</v>
      </c>
      <c r="AJ1642" s="565">
        <v>3.0027397260274</v>
      </c>
      <c r="AK1642" s="566">
        <v>9.2499999999999999E-2</v>
      </c>
      <c r="AL1642" s="567">
        <f t="shared" si="52"/>
        <v>2.2301369863013698</v>
      </c>
      <c r="AM1642" s="567">
        <v>3.0027397260274</v>
      </c>
      <c r="AN1642" s="568">
        <v>9.2499999999999999E-2</v>
      </c>
      <c r="AO1642" s="562" t="s">
        <v>977</v>
      </c>
      <c r="AP1642" s="562" t="s">
        <v>978</v>
      </c>
    </row>
    <row r="1643" spans="1:42" s="562" customFormat="1" ht="12" x14ac:dyDescent="0.25">
      <c r="A1643" s="562" t="s">
        <v>3890</v>
      </c>
      <c r="B1643" s="562" t="s">
        <v>3891</v>
      </c>
      <c r="C1643" s="562">
        <v>1</v>
      </c>
      <c r="D1643" s="562" t="s">
        <v>30</v>
      </c>
      <c r="E1643" s="562" t="s">
        <v>958</v>
      </c>
      <c r="F1643" s="562" t="s">
        <v>959</v>
      </c>
      <c r="G1643" s="562" t="s">
        <v>973</v>
      </c>
      <c r="H1643" s="562" t="s">
        <v>974</v>
      </c>
      <c r="I1643" s="562" t="s">
        <v>975</v>
      </c>
      <c r="J1643" s="562" t="s">
        <v>4998</v>
      </c>
      <c r="K1643" s="562" t="s">
        <v>976</v>
      </c>
      <c r="L1643" s="562" t="s">
        <v>964</v>
      </c>
      <c r="M1643" s="562" t="s">
        <v>970</v>
      </c>
      <c r="N1643" s="562">
        <v>1</v>
      </c>
      <c r="O1643" s="562">
        <v>1</v>
      </c>
      <c r="P1643" s="562">
        <v>1</v>
      </c>
      <c r="Q1643" s="562">
        <v>1</v>
      </c>
      <c r="R1643" s="562">
        <v>1</v>
      </c>
      <c r="S1643" s="562">
        <v>1</v>
      </c>
      <c r="T1643" s="562">
        <v>0</v>
      </c>
      <c r="U1643" s="562">
        <v>0</v>
      </c>
      <c r="V1643" s="562">
        <v>0</v>
      </c>
      <c r="W1643" s="563">
        <v>931000</v>
      </c>
      <c r="X1643" s="563">
        <v>0</v>
      </c>
      <c r="Y1643" s="563">
        <v>0</v>
      </c>
      <c r="Z1643" s="563">
        <v>0</v>
      </c>
      <c r="AA1643" s="563">
        <v>0</v>
      </c>
      <c r="AB1643" s="563">
        <v>0</v>
      </c>
      <c r="AC1643" s="563">
        <v>0</v>
      </c>
      <c r="AD1643" s="563"/>
      <c r="AE1643" s="563">
        <v>931000</v>
      </c>
      <c r="AF1643" s="564">
        <v>45799</v>
      </c>
      <c r="AG1643" s="564">
        <v>46164</v>
      </c>
      <c r="AH1643" s="563">
        <v>931000</v>
      </c>
      <c r="AI1643" s="565">
        <f t="shared" si="51"/>
        <v>0.22739726027397261</v>
      </c>
      <c r="AJ1643" s="565">
        <v>1</v>
      </c>
      <c r="AK1643" s="566">
        <v>4.9000000000000002E-2</v>
      </c>
      <c r="AL1643" s="567">
        <f t="shared" si="52"/>
        <v>0.22739726027397261</v>
      </c>
      <c r="AM1643" s="567">
        <v>1</v>
      </c>
      <c r="AN1643" s="568">
        <v>4.9000000000000002E-2</v>
      </c>
      <c r="AO1643" s="562" t="s">
        <v>977</v>
      </c>
      <c r="AP1643" s="562" t="s">
        <v>978</v>
      </c>
    </row>
    <row r="1644" spans="1:42" s="562" customFormat="1" ht="12" x14ac:dyDescent="0.25">
      <c r="A1644" s="562" t="s">
        <v>3892</v>
      </c>
      <c r="B1644" s="562" t="s">
        <v>3893</v>
      </c>
      <c r="C1644" s="562">
        <v>1</v>
      </c>
      <c r="D1644" s="562" t="s">
        <v>30</v>
      </c>
      <c r="E1644" s="562" t="s">
        <v>958</v>
      </c>
      <c r="F1644" s="562" t="s">
        <v>959</v>
      </c>
      <c r="G1644" s="562" t="s">
        <v>973</v>
      </c>
      <c r="H1644" s="562" t="s">
        <v>974</v>
      </c>
      <c r="I1644" s="562" t="s">
        <v>975</v>
      </c>
      <c r="J1644" s="562" t="s">
        <v>4998</v>
      </c>
      <c r="K1644" s="562" t="s">
        <v>976</v>
      </c>
      <c r="L1644" s="562" t="s">
        <v>964</v>
      </c>
      <c r="M1644" s="562" t="s">
        <v>970</v>
      </c>
      <c r="N1644" s="562">
        <v>1</v>
      </c>
      <c r="O1644" s="562">
        <v>1</v>
      </c>
      <c r="P1644" s="562">
        <v>1</v>
      </c>
      <c r="Q1644" s="562">
        <v>1</v>
      </c>
      <c r="R1644" s="562">
        <v>1</v>
      </c>
      <c r="S1644" s="562">
        <v>1</v>
      </c>
      <c r="T1644" s="562">
        <v>0</v>
      </c>
      <c r="U1644" s="562">
        <v>0</v>
      </c>
      <c r="V1644" s="562">
        <v>0</v>
      </c>
      <c r="W1644" s="563">
        <v>1859862</v>
      </c>
      <c r="X1644" s="563">
        <v>0</v>
      </c>
      <c r="Y1644" s="563">
        <v>0</v>
      </c>
      <c r="Z1644" s="563">
        <v>0</v>
      </c>
      <c r="AA1644" s="563">
        <v>0</v>
      </c>
      <c r="AB1644" s="563">
        <v>0</v>
      </c>
      <c r="AC1644" s="563">
        <v>0</v>
      </c>
      <c r="AD1644" s="563"/>
      <c r="AE1644" s="563">
        <v>1859862</v>
      </c>
      <c r="AF1644" s="564">
        <v>45835</v>
      </c>
      <c r="AG1644" s="564">
        <v>46931</v>
      </c>
      <c r="AH1644" s="563">
        <v>1859862</v>
      </c>
      <c r="AI1644" s="565">
        <f t="shared" si="51"/>
        <v>2.3287671232876712</v>
      </c>
      <c r="AJ1644" s="565">
        <v>3.0027397260274</v>
      </c>
      <c r="AK1644" s="566">
        <v>8.7499999999999994E-2</v>
      </c>
      <c r="AL1644" s="567">
        <f t="shared" si="52"/>
        <v>2.3287671232876712</v>
      </c>
      <c r="AM1644" s="567">
        <v>3.0027397260274</v>
      </c>
      <c r="AN1644" s="568">
        <v>8.7499999999999994E-2</v>
      </c>
      <c r="AO1644" s="562" t="s">
        <v>977</v>
      </c>
      <c r="AP1644" s="562" t="s">
        <v>978</v>
      </c>
    </row>
    <row r="1645" spans="1:42" s="562" customFormat="1" ht="12" x14ac:dyDescent="0.25">
      <c r="A1645" s="562" t="s">
        <v>3894</v>
      </c>
      <c r="B1645" s="562" t="s">
        <v>3895</v>
      </c>
      <c r="C1645" s="562">
        <v>1</v>
      </c>
      <c r="D1645" s="562" t="s">
        <v>30</v>
      </c>
      <c r="E1645" s="562" t="s">
        <v>958</v>
      </c>
      <c r="F1645" s="562" t="s">
        <v>959</v>
      </c>
      <c r="G1645" s="562" t="s">
        <v>973</v>
      </c>
      <c r="H1645" s="562" t="s">
        <v>974</v>
      </c>
      <c r="I1645" s="562" t="s">
        <v>975</v>
      </c>
      <c r="J1645" s="562" t="s">
        <v>4998</v>
      </c>
      <c r="K1645" s="562" t="s">
        <v>976</v>
      </c>
      <c r="L1645" s="562" t="s">
        <v>964</v>
      </c>
      <c r="M1645" s="562" t="s">
        <v>970</v>
      </c>
      <c r="N1645" s="562">
        <v>1</v>
      </c>
      <c r="O1645" s="562">
        <v>1</v>
      </c>
      <c r="P1645" s="562">
        <v>1</v>
      </c>
      <c r="Q1645" s="562">
        <v>1</v>
      </c>
      <c r="R1645" s="562">
        <v>1</v>
      </c>
      <c r="S1645" s="562">
        <v>1</v>
      </c>
      <c r="T1645" s="562">
        <v>0</v>
      </c>
      <c r="U1645" s="562">
        <v>0</v>
      </c>
      <c r="V1645" s="562">
        <v>0</v>
      </c>
      <c r="W1645" s="563">
        <v>1116346.03</v>
      </c>
      <c r="X1645" s="563">
        <v>0</v>
      </c>
      <c r="Y1645" s="563">
        <v>0</v>
      </c>
      <c r="Z1645" s="563">
        <v>0</v>
      </c>
      <c r="AA1645" s="563">
        <v>0</v>
      </c>
      <c r="AB1645" s="563">
        <v>0</v>
      </c>
      <c r="AC1645" s="563">
        <v>0</v>
      </c>
      <c r="AD1645" s="563"/>
      <c r="AE1645" s="563">
        <v>1116346.03</v>
      </c>
      <c r="AF1645" s="564">
        <v>45839</v>
      </c>
      <c r="AG1645" s="564">
        <v>46935</v>
      </c>
      <c r="AH1645" s="563">
        <v>1116346.03</v>
      </c>
      <c r="AI1645" s="565">
        <f t="shared" si="51"/>
        <v>2.3397260273972602</v>
      </c>
      <c r="AJ1645" s="565">
        <v>3.0027397260274</v>
      </c>
      <c r="AK1645" s="566">
        <v>8.7499999999999994E-2</v>
      </c>
      <c r="AL1645" s="567">
        <f t="shared" si="52"/>
        <v>2.3397260273972602</v>
      </c>
      <c r="AM1645" s="567">
        <v>3.0027397260274</v>
      </c>
      <c r="AN1645" s="568">
        <v>8.7499999999999994E-2</v>
      </c>
      <c r="AO1645" s="562" t="s">
        <v>977</v>
      </c>
      <c r="AP1645" s="562" t="s">
        <v>978</v>
      </c>
    </row>
    <row r="1646" spans="1:42" s="562" customFormat="1" ht="12" x14ac:dyDescent="0.25">
      <c r="A1646" s="562" t="s">
        <v>3896</v>
      </c>
      <c r="B1646" s="562" t="s">
        <v>3897</v>
      </c>
      <c r="C1646" s="562">
        <v>1</v>
      </c>
      <c r="D1646" s="562" t="s">
        <v>30</v>
      </c>
      <c r="E1646" s="562" t="s">
        <v>958</v>
      </c>
      <c r="F1646" s="562" t="s">
        <v>959</v>
      </c>
      <c r="G1646" s="562" t="s">
        <v>1759</v>
      </c>
      <c r="H1646" s="562" t="s">
        <v>1660</v>
      </c>
      <c r="I1646" s="562" t="s">
        <v>1661</v>
      </c>
      <c r="J1646" s="562" t="s">
        <v>1662</v>
      </c>
      <c r="K1646" s="562" t="s">
        <v>1759</v>
      </c>
      <c r="L1646" s="562" t="s">
        <v>964</v>
      </c>
      <c r="M1646" s="562" t="s">
        <v>970</v>
      </c>
      <c r="N1646" s="562">
        <v>1</v>
      </c>
      <c r="O1646" s="562">
        <v>1</v>
      </c>
      <c r="P1646" s="562">
        <v>1</v>
      </c>
      <c r="Q1646" s="562">
        <v>0</v>
      </c>
      <c r="R1646" s="562">
        <v>0</v>
      </c>
      <c r="S1646" s="562">
        <v>1</v>
      </c>
      <c r="T1646" s="562">
        <v>1</v>
      </c>
      <c r="U1646" s="562">
        <v>1</v>
      </c>
      <c r="V1646" s="562">
        <v>0</v>
      </c>
      <c r="W1646" s="563">
        <v>29701752.449999999</v>
      </c>
      <c r="X1646" s="563">
        <v>0</v>
      </c>
      <c r="Y1646" s="563">
        <v>0</v>
      </c>
      <c r="Z1646" s="563">
        <v>0</v>
      </c>
      <c r="AA1646" s="563">
        <v>0</v>
      </c>
      <c r="AB1646" s="563">
        <v>0</v>
      </c>
      <c r="AC1646" s="563">
        <v>0</v>
      </c>
      <c r="AD1646" s="563"/>
      <c r="AE1646" s="563">
        <v>29701752.449999999</v>
      </c>
      <c r="AF1646" s="564">
        <v>45799</v>
      </c>
      <c r="AG1646" s="564">
        <v>46895</v>
      </c>
      <c r="AH1646" s="563">
        <v>29701752.449999999</v>
      </c>
      <c r="AI1646" s="565">
        <f t="shared" si="51"/>
        <v>2.2301369863013698</v>
      </c>
      <c r="AJ1646" s="565">
        <v>3.0027397260274</v>
      </c>
      <c r="AK1646" s="566">
        <v>8.7499999999999994E-2</v>
      </c>
      <c r="AL1646" s="567">
        <f t="shared" si="52"/>
        <v>2.2301369863013698</v>
      </c>
      <c r="AM1646" s="567">
        <v>3.0027397260274</v>
      </c>
      <c r="AN1646" s="568">
        <v>8.7499999999999994E-2</v>
      </c>
      <c r="AO1646" s="562" t="s">
        <v>977</v>
      </c>
      <c r="AP1646" s="562" t="s">
        <v>978</v>
      </c>
    </row>
    <row r="1647" spans="1:42" s="562" customFormat="1" ht="12" x14ac:dyDescent="0.25">
      <c r="A1647" s="562" t="s">
        <v>3898</v>
      </c>
      <c r="B1647" s="562" t="s">
        <v>3899</v>
      </c>
      <c r="C1647" s="562">
        <v>1</v>
      </c>
      <c r="D1647" s="562" t="s">
        <v>30</v>
      </c>
      <c r="E1647" s="562" t="s">
        <v>958</v>
      </c>
      <c r="F1647" s="562" t="s">
        <v>959</v>
      </c>
      <c r="G1647" s="562" t="s">
        <v>1659</v>
      </c>
      <c r="H1647" s="562" t="s">
        <v>1660</v>
      </c>
      <c r="I1647" s="562" t="s">
        <v>1661</v>
      </c>
      <c r="J1647" s="562" t="s">
        <v>1662</v>
      </c>
      <c r="K1647" s="562" t="s">
        <v>1663</v>
      </c>
      <c r="L1647" s="562" t="s">
        <v>964</v>
      </c>
      <c r="M1647" s="562" t="s">
        <v>970</v>
      </c>
      <c r="N1647" s="562">
        <v>1</v>
      </c>
      <c r="O1647" s="562">
        <v>1</v>
      </c>
      <c r="P1647" s="562">
        <v>1</v>
      </c>
      <c r="Q1647" s="562">
        <v>0</v>
      </c>
      <c r="R1647" s="562">
        <v>0</v>
      </c>
      <c r="S1647" s="562">
        <v>1</v>
      </c>
      <c r="T1647" s="562">
        <v>1</v>
      </c>
      <c r="U1647" s="562">
        <v>1</v>
      </c>
      <c r="V1647" s="562">
        <v>0</v>
      </c>
      <c r="W1647" s="563">
        <v>200000000</v>
      </c>
      <c r="X1647" s="563">
        <v>0</v>
      </c>
      <c r="Y1647" s="563">
        <v>0</v>
      </c>
      <c r="Z1647" s="563">
        <v>0</v>
      </c>
      <c r="AA1647" s="563">
        <v>0</v>
      </c>
      <c r="AB1647" s="563">
        <v>0</v>
      </c>
      <c r="AC1647" s="563">
        <v>0</v>
      </c>
      <c r="AD1647" s="563"/>
      <c r="AE1647" s="563">
        <v>200000000</v>
      </c>
      <c r="AF1647" s="564">
        <v>45825</v>
      </c>
      <c r="AG1647" s="564">
        <v>49477</v>
      </c>
      <c r="AH1647" s="563">
        <v>200000000</v>
      </c>
      <c r="AI1647" s="565">
        <f t="shared" si="51"/>
        <v>9.3041095890410954</v>
      </c>
      <c r="AJ1647" s="565">
        <v>10.0054794520548</v>
      </c>
      <c r="AK1647" s="566">
        <v>0.1</v>
      </c>
      <c r="AL1647" s="567">
        <f t="shared" si="52"/>
        <v>9.3041095890410954</v>
      </c>
      <c r="AM1647" s="567">
        <v>10.0054794520548</v>
      </c>
      <c r="AN1647" s="568">
        <v>0.1</v>
      </c>
      <c r="AO1647" s="562" t="s">
        <v>977</v>
      </c>
      <c r="AP1647" s="562" t="s">
        <v>978</v>
      </c>
    </row>
    <row r="1648" spans="1:42" s="562" customFormat="1" ht="12" x14ac:dyDescent="0.25">
      <c r="A1648" s="562" t="s">
        <v>3900</v>
      </c>
      <c r="B1648" s="562" t="s">
        <v>3901</v>
      </c>
      <c r="C1648" s="562">
        <v>1</v>
      </c>
      <c r="D1648" s="562" t="s">
        <v>30</v>
      </c>
      <c r="E1648" s="562" t="s">
        <v>958</v>
      </c>
      <c r="F1648" s="562" t="s">
        <v>959</v>
      </c>
      <c r="G1648" s="562" t="s">
        <v>1659</v>
      </c>
      <c r="H1648" s="562" t="s">
        <v>1660</v>
      </c>
      <c r="I1648" s="562" t="s">
        <v>1661</v>
      </c>
      <c r="J1648" s="562" t="s">
        <v>1662</v>
      </c>
      <c r="K1648" s="562" t="s">
        <v>1663</v>
      </c>
      <c r="L1648" s="562" t="s">
        <v>964</v>
      </c>
      <c r="M1648" s="562" t="s">
        <v>970</v>
      </c>
      <c r="N1648" s="562">
        <v>1</v>
      </c>
      <c r="O1648" s="562">
        <v>1</v>
      </c>
      <c r="P1648" s="562">
        <v>1</v>
      </c>
      <c r="Q1648" s="562">
        <v>0</v>
      </c>
      <c r="R1648" s="562">
        <v>0</v>
      </c>
      <c r="S1648" s="562">
        <v>1</v>
      </c>
      <c r="T1648" s="562">
        <v>1</v>
      </c>
      <c r="U1648" s="562">
        <v>1</v>
      </c>
      <c r="V1648" s="562">
        <v>0</v>
      </c>
      <c r="W1648" s="563">
        <v>54000000</v>
      </c>
      <c r="X1648" s="563">
        <v>0</v>
      </c>
      <c r="Y1648" s="563">
        <v>0</v>
      </c>
      <c r="Z1648" s="563">
        <v>0</v>
      </c>
      <c r="AA1648" s="563">
        <v>0</v>
      </c>
      <c r="AB1648" s="563">
        <v>0</v>
      </c>
      <c r="AC1648" s="563">
        <v>0</v>
      </c>
      <c r="AD1648" s="563"/>
      <c r="AE1648" s="563">
        <v>54000000</v>
      </c>
      <c r="AF1648" s="564">
        <v>45835</v>
      </c>
      <c r="AG1648" s="564">
        <v>46931</v>
      </c>
      <c r="AH1648" s="563">
        <v>54000000</v>
      </c>
      <c r="AI1648" s="565">
        <f t="shared" si="51"/>
        <v>2.3287671232876712</v>
      </c>
      <c r="AJ1648" s="565">
        <v>3.0027397260274</v>
      </c>
      <c r="AK1648" s="566">
        <v>8.7499999999999994E-2</v>
      </c>
      <c r="AL1648" s="567">
        <f t="shared" si="52"/>
        <v>2.3287671232876712</v>
      </c>
      <c r="AM1648" s="567">
        <v>3.0027397260274</v>
      </c>
      <c r="AN1648" s="568">
        <v>8.7499999999999994E-2</v>
      </c>
      <c r="AO1648" s="562" t="s">
        <v>977</v>
      </c>
      <c r="AP1648" s="562" t="s">
        <v>978</v>
      </c>
    </row>
    <row r="1649" spans="1:42" s="562" customFormat="1" ht="12" x14ac:dyDescent="0.25">
      <c r="A1649" s="562" t="s">
        <v>3902</v>
      </c>
      <c r="B1649" s="562" t="s">
        <v>3903</v>
      </c>
      <c r="C1649" s="562">
        <v>1</v>
      </c>
      <c r="D1649" s="562" t="s">
        <v>30</v>
      </c>
      <c r="E1649" s="562" t="s">
        <v>958</v>
      </c>
      <c r="F1649" s="562" t="s">
        <v>959</v>
      </c>
      <c r="G1649" s="562" t="s">
        <v>973</v>
      </c>
      <c r="H1649" s="562" t="s">
        <v>974</v>
      </c>
      <c r="I1649" s="562" t="s">
        <v>975</v>
      </c>
      <c r="J1649" s="562" t="s">
        <v>4998</v>
      </c>
      <c r="K1649" s="562" t="s">
        <v>976</v>
      </c>
      <c r="L1649" s="562" t="s">
        <v>964</v>
      </c>
      <c r="M1649" s="562" t="s">
        <v>970</v>
      </c>
      <c r="N1649" s="562">
        <v>1</v>
      </c>
      <c r="O1649" s="562">
        <v>1</v>
      </c>
      <c r="P1649" s="562">
        <v>1</v>
      </c>
      <c r="Q1649" s="562">
        <v>1</v>
      </c>
      <c r="R1649" s="562">
        <v>1</v>
      </c>
      <c r="S1649" s="562">
        <v>1</v>
      </c>
      <c r="T1649" s="562">
        <v>0</v>
      </c>
      <c r="U1649" s="562">
        <v>0</v>
      </c>
      <c r="V1649" s="562">
        <v>0</v>
      </c>
      <c r="W1649" s="563">
        <v>754713.84</v>
      </c>
      <c r="X1649" s="563">
        <v>0</v>
      </c>
      <c r="Y1649" s="563">
        <v>0</v>
      </c>
      <c r="Z1649" s="563">
        <v>0</v>
      </c>
      <c r="AA1649" s="563">
        <v>0</v>
      </c>
      <c r="AB1649" s="563">
        <v>0</v>
      </c>
      <c r="AC1649" s="563">
        <v>0</v>
      </c>
      <c r="AD1649" s="563"/>
      <c r="AE1649" s="563">
        <v>754713.84</v>
      </c>
      <c r="AF1649" s="564">
        <v>45799</v>
      </c>
      <c r="AG1649" s="564">
        <v>47625</v>
      </c>
      <c r="AH1649" s="563">
        <v>754713.84</v>
      </c>
      <c r="AI1649" s="565">
        <f t="shared" si="51"/>
        <v>4.2301369863013702</v>
      </c>
      <c r="AJ1649" s="565">
        <v>5.0027397260274</v>
      </c>
      <c r="AK1649" s="566">
        <v>9.2499999999999999E-2</v>
      </c>
      <c r="AL1649" s="567">
        <f t="shared" si="52"/>
        <v>4.2301369863013702</v>
      </c>
      <c r="AM1649" s="567">
        <v>5.0027397260274</v>
      </c>
      <c r="AN1649" s="568">
        <v>9.2499999999999999E-2</v>
      </c>
      <c r="AO1649" s="562" t="s">
        <v>977</v>
      </c>
      <c r="AP1649" s="562" t="s">
        <v>978</v>
      </c>
    </row>
    <row r="1650" spans="1:42" s="562" customFormat="1" ht="12" x14ac:dyDescent="0.25">
      <c r="A1650" s="562" t="s">
        <v>3904</v>
      </c>
      <c r="B1650" s="562" t="s">
        <v>3905</v>
      </c>
      <c r="C1650" s="562">
        <v>1</v>
      </c>
      <c r="D1650" s="562" t="s">
        <v>30</v>
      </c>
      <c r="E1650" s="562" t="s">
        <v>958</v>
      </c>
      <c r="F1650" s="562" t="s">
        <v>959</v>
      </c>
      <c r="G1650" s="562" t="s">
        <v>973</v>
      </c>
      <c r="H1650" s="562" t="s">
        <v>974</v>
      </c>
      <c r="I1650" s="562" t="s">
        <v>975</v>
      </c>
      <c r="J1650" s="562" t="s">
        <v>4998</v>
      </c>
      <c r="K1650" s="562" t="s">
        <v>976</v>
      </c>
      <c r="L1650" s="562" t="s">
        <v>964</v>
      </c>
      <c r="M1650" s="562" t="s">
        <v>970</v>
      </c>
      <c r="N1650" s="562">
        <v>1</v>
      </c>
      <c r="O1650" s="562">
        <v>1</v>
      </c>
      <c r="P1650" s="562">
        <v>1</v>
      </c>
      <c r="Q1650" s="562">
        <v>1</v>
      </c>
      <c r="R1650" s="562">
        <v>1</v>
      </c>
      <c r="S1650" s="562">
        <v>1</v>
      </c>
      <c r="T1650" s="562">
        <v>0</v>
      </c>
      <c r="U1650" s="562">
        <v>0</v>
      </c>
      <c r="V1650" s="562">
        <v>0</v>
      </c>
      <c r="W1650" s="563">
        <v>747415.49</v>
      </c>
      <c r="X1650" s="563">
        <v>0</v>
      </c>
      <c r="Y1650" s="563">
        <v>0</v>
      </c>
      <c r="Z1650" s="563">
        <v>0</v>
      </c>
      <c r="AA1650" s="563">
        <v>0</v>
      </c>
      <c r="AB1650" s="563">
        <v>0</v>
      </c>
      <c r="AC1650" s="563">
        <v>0</v>
      </c>
      <c r="AD1650" s="563"/>
      <c r="AE1650" s="563">
        <v>747415.49</v>
      </c>
      <c r="AF1650" s="564">
        <v>45799</v>
      </c>
      <c r="AG1650" s="564">
        <v>47625</v>
      </c>
      <c r="AH1650" s="563">
        <v>747415.49</v>
      </c>
      <c r="AI1650" s="565">
        <f t="shared" si="51"/>
        <v>4.2301369863013702</v>
      </c>
      <c r="AJ1650" s="565">
        <v>5.0027397260274</v>
      </c>
      <c r="AK1650" s="566">
        <v>9.2499999999999999E-2</v>
      </c>
      <c r="AL1650" s="567">
        <f t="shared" si="52"/>
        <v>4.2301369863013702</v>
      </c>
      <c r="AM1650" s="567">
        <v>5.0027397260274</v>
      </c>
      <c r="AN1650" s="568">
        <v>9.2499999999999999E-2</v>
      </c>
      <c r="AO1650" s="562" t="s">
        <v>977</v>
      </c>
      <c r="AP1650" s="562" t="s">
        <v>978</v>
      </c>
    </row>
    <row r="1651" spans="1:42" s="562" customFormat="1" ht="12" x14ac:dyDescent="0.25">
      <c r="A1651" s="562" t="s">
        <v>3906</v>
      </c>
      <c r="B1651" s="562" t="s">
        <v>3907</v>
      </c>
      <c r="C1651" s="562">
        <v>1</v>
      </c>
      <c r="D1651" s="562" t="s">
        <v>30</v>
      </c>
      <c r="E1651" s="562" t="s">
        <v>958</v>
      </c>
      <c r="F1651" s="562" t="s">
        <v>959</v>
      </c>
      <c r="G1651" s="562" t="s">
        <v>973</v>
      </c>
      <c r="H1651" s="562" t="s">
        <v>974</v>
      </c>
      <c r="I1651" s="562" t="s">
        <v>975</v>
      </c>
      <c r="J1651" s="562" t="s">
        <v>4998</v>
      </c>
      <c r="K1651" s="562" t="s">
        <v>976</v>
      </c>
      <c r="L1651" s="562" t="s">
        <v>964</v>
      </c>
      <c r="M1651" s="562" t="s">
        <v>970</v>
      </c>
      <c r="N1651" s="562">
        <v>1</v>
      </c>
      <c r="O1651" s="562">
        <v>1</v>
      </c>
      <c r="P1651" s="562">
        <v>1</v>
      </c>
      <c r="Q1651" s="562">
        <v>1</v>
      </c>
      <c r="R1651" s="562">
        <v>1</v>
      </c>
      <c r="S1651" s="562">
        <v>1</v>
      </c>
      <c r="T1651" s="562">
        <v>0</v>
      </c>
      <c r="U1651" s="562">
        <v>0</v>
      </c>
      <c r="V1651" s="562">
        <v>0</v>
      </c>
      <c r="W1651" s="563">
        <v>238020</v>
      </c>
      <c r="X1651" s="563">
        <v>0</v>
      </c>
      <c r="Y1651" s="563">
        <v>0</v>
      </c>
      <c r="Z1651" s="563">
        <v>0</v>
      </c>
      <c r="AA1651" s="563">
        <v>0</v>
      </c>
      <c r="AB1651" s="563">
        <v>0</v>
      </c>
      <c r="AC1651" s="563">
        <v>0</v>
      </c>
      <c r="AD1651" s="563"/>
      <c r="AE1651" s="563">
        <v>238020</v>
      </c>
      <c r="AF1651" s="564">
        <v>45835</v>
      </c>
      <c r="AG1651" s="564">
        <v>46931</v>
      </c>
      <c r="AH1651" s="563">
        <v>238020</v>
      </c>
      <c r="AI1651" s="565">
        <f t="shared" si="51"/>
        <v>2.3287671232876712</v>
      </c>
      <c r="AJ1651" s="565">
        <v>3.0027397260274</v>
      </c>
      <c r="AK1651" s="566">
        <v>8.7499999999999994E-2</v>
      </c>
      <c r="AL1651" s="567">
        <f t="shared" si="52"/>
        <v>2.3287671232876712</v>
      </c>
      <c r="AM1651" s="567">
        <v>3.0027397260274</v>
      </c>
      <c r="AN1651" s="568">
        <v>8.7499999999999994E-2</v>
      </c>
      <c r="AO1651" s="562" t="s">
        <v>977</v>
      </c>
      <c r="AP1651" s="562" t="s">
        <v>978</v>
      </c>
    </row>
    <row r="1652" spans="1:42" s="562" customFormat="1" ht="12" x14ac:dyDescent="0.25">
      <c r="A1652" s="562" t="s">
        <v>3908</v>
      </c>
      <c r="B1652" s="562" t="s">
        <v>3909</v>
      </c>
      <c r="C1652" s="562">
        <v>1</v>
      </c>
      <c r="D1652" s="562" t="s">
        <v>30</v>
      </c>
      <c r="E1652" s="562" t="s">
        <v>958</v>
      </c>
      <c r="F1652" s="562" t="s">
        <v>959</v>
      </c>
      <c r="G1652" s="562" t="s">
        <v>973</v>
      </c>
      <c r="H1652" s="562" t="s">
        <v>974</v>
      </c>
      <c r="I1652" s="562" t="s">
        <v>975</v>
      </c>
      <c r="J1652" s="562" t="s">
        <v>4998</v>
      </c>
      <c r="K1652" s="562" t="s">
        <v>976</v>
      </c>
      <c r="L1652" s="562" t="s">
        <v>964</v>
      </c>
      <c r="M1652" s="562" t="s">
        <v>970</v>
      </c>
      <c r="N1652" s="562">
        <v>1</v>
      </c>
      <c r="O1652" s="562">
        <v>1</v>
      </c>
      <c r="P1652" s="562">
        <v>1</v>
      </c>
      <c r="Q1652" s="562">
        <v>1</v>
      </c>
      <c r="R1652" s="562">
        <v>1</v>
      </c>
      <c r="S1652" s="562">
        <v>1</v>
      </c>
      <c r="T1652" s="562">
        <v>0</v>
      </c>
      <c r="U1652" s="562">
        <v>0</v>
      </c>
      <c r="V1652" s="562">
        <v>0</v>
      </c>
      <c r="W1652" s="563">
        <v>390367.05</v>
      </c>
      <c r="X1652" s="563">
        <v>0</v>
      </c>
      <c r="Y1652" s="563">
        <v>0</v>
      </c>
      <c r="Z1652" s="563">
        <v>0</v>
      </c>
      <c r="AA1652" s="563">
        <v>0</v>
      </c>
      <c r="AB1652" s="563">
        <v>0</v>
      </c>
      <c r="AC1652" s="563">
        <v>0</v>
      </c>
      <c r="AD1652" s="563"/>
      <c r="AE1652" s="563">
        <v>390367.05</v>
      </c>
      <c r="AF1652" s="564">
        <v>45799</v>
      </c>
      <c r="AG1652" s="564">
        <v>47625</v>
      </c>
      <c r="AH1652" s="563">
        <v>390367.05</v>
      </c>
      <c r="AI1652" s="565">
        <f t="shared" si="51"/>
        <v>4.2301369863013702</v>
      </c>
      <c r="AJ1652" s="565">
        <v>5.0027397260274</v>
      </c>
      <c r="AK1652" s="566">
        <v>9.2499999999999999E-2</v>
      </c>
      <c r="AL1652" s="567">
        <f t="shared" si="52"/>
        <v>4.2301369863013702</v>
      </c>
      <c r="AM1652" s="567">
        <v>5.0027397260274</v>
      </c>
      <c r="AN1652" s="568">
        <v>9.2499999999999999E-2</v>
      </c>
      <c r="AO1652" s="562" t="s">
        <v>977</v>
      </c>
      <c r="AP1652" s="562" t="s">
        <v>978</v>
      </c>
    </row>
    <row r="1653" spans="1:42" s="562" customFormat="1" ht="12" x14ac:dyDescent="0.25">
      <c r="A1653" s="562" t="s">
        <v>3910</v>
      </c>
      <c r="B1653" s="562" t="s">
        <v>3911</v>
      </c>
      <c r="C1653" s="562">
        <v>1</v>
      </c>
      <c r="D1653" s="562" t="s">
        <v>30</v>
      </c>
      <c r="E1653" s="562" t="s">
        <v>958</v>
      </c>
      <c r="F1653" s="562" t="s">
        <v>959</v>
      </c>
      <c r="G1653" s="562" t="s">
        <v>973</v>
      </c>
      <c r="H1653" s="562" t="s">
        <v>974</v>
      </c>
      <c r="I1653" s="562" t="s">
        <v>975</v>
      </c>
      <c r="J1653" s="562" t="s">
        <v>4998</v>
      </c>
      <c r="K1653" s="562" t="s">
        <v>976</v>
      </c>
      <c r="L1653" s="562" t="s">
        <v>964</v>
      </c>
      <c r="M1653" s="562" t="s">
        <v>970</v>
      </c>
      <c r="N1653" s="562">
        <v>1</v>
      </c>
      <c r="O1653" s="562">
        <v>1</v>
      </c>
      <c r="P1653" s="562">
        <v>1</v>
      </c>
      <c r="Q1653" s="562">
        <v>1</v>
      </c>
      <c r="R1653" s="562">
        <v>1</v>
      </c>
      <c r="S1653" s="562">
        <v>1</v>
      </c>
      <c r="T1653" s="562">
        <v>0</v>
      </c>
      <c r="U1653" s="562">
        <v>0</v>
      </c>
      <c r="V1653" s="562">
        <v>0</v>
      </c>
      <c r="W1653" s="563">
        <v>489388.57</v>
      </c>
      <c r="X1653" s="563">
        <v>0</v>
      </c>
      <c r="Y1653" s="563">
        <v>0</v>
      </c>
      <c r="Z1653" s="563">
        <v>0</v>
      </c>
      <c r="AA1653" s="563">
        <v>0</v>
      </c>
      <c r="AB1653" s="563">
        <v>0</v>
      </c>
      <c r="AC1653" s="563">
        <v>0</v>
      </c>
      <c r="AD1653" s="563"/>
      <c r="AE1653" s="563">
        <v>489388.57</v>
      </c>
      <c r="AF1653" s="564">
        <v>45799</v>
      </c>
      <c r="AG1653" s="564">
        <v>47625</v>
      </c>
      <c r="AH1653" s="563">
        <v>489388.57</v>
      </c>
      <c r="AI1653" s="565">
        <f t="shared" si="51"/>
        <v>4.2301369863013702</v>
      </c>
      <c r="AJ1653" s="565">
        <v>5.0027397260274</v>
      </c>
      <c r="AK1653" s="566">
        <v>9.2499999999999999E-2</v>
      </c>
      <c r="AL1653" s="567">
        <f t="shared" si="52"/>
        <v>4.2301369863013702</v>
      </c>
      <c r="AM1653" s="567">
        <v>5.0027397260274</v>
      </c>
      <c r="AN1653" s="568">
        <v>9.2499999999999999E-2</v>
      </c>
      <c r="AO1653" s="562" t="s">
        <v>977</v>
      </c>
      <c r="AP1653" s="562" t="s">
        <v>978</v>
      </c>
    </row>
    <row r="1654" spans="1:42" s="562" customFormat="1" ht="12" x14ac:dyDescent="0.25">
      <c r="A1654" s="562" t="s">
        <v>3912</v>
      </c>
      <c r="B1654" s="562" t="s">
        <v>3913</v>
      </c>
      <c r="C1654" s="562">
        <v>1</v>
      </c>
      <c r="D1654" s="562" t="s">
        <v>30</v>
      </c>
      <c r="E1654" s="562" t="s">
        <v>958</v>
      </c>
      <c r="F1654" s="562" t="s">
        <v>959</v>
      </c>
      <c r="G1654" s="562" t="s">
        <v>973</v>
      </c>
      <c r="H1654" s="562" t="s">
        <v>974</v>
      </c>
      <c r="I1654" s="562" t="s">
        <v>975</v>
      </c>
      <c r="J1654" s="562" t="s">
        <v>4998</v>
      </c>
      <c r="K1654" s="562" t="s">
        <v>976</v>
      </c>
      <c r="L1654" s="562" t="s">
        <v>964</v>
      </c>
      <c r="M1654" s="562" t="s">
        <v>970</v>
      </c>
      <c r="N1654" s="562">
        <v>1</v>
      </c>
      <c r="O1654" s="562">
        <v>1</v>
      </c>
      <c r="P1654" s="562">
        <v>1</v>
      </c>
      <c r="Q1654" s="562">
        <v>1</v>
      </c>
      <c r="R1654" s="562">
        <v>1</v>
      </c>
      <c r="S1654" s="562">
        <v>1</v>
      </c>
      <c r="T1654" s="562">
        <v>0</v>
      </c>
      <c r="U1654" s="562">
        <v>0</v>
      </c>
      <c r="V1654" s="562">
        <v>0</v>
      </c>
      <c r="W1654" s="563">
        <v>38352.57</v>
      </c>
      <c r="X1654" s="563">
        <v>0</v>
      </c>
      <c r="Y1654" s="563">
        <v>0</v>
      </c>
      <c r="Z1654" s="563">
        <v>1677.92</v>
      </c>
      <c r="AA1654" s="563">
        <v>0</v>
      </c>
      <c r="AB1654" s="563">
        <v>0</v>
      </c>
      <c r="AC1654" s="563">
        <v>0</v>
      </c>
      <c r="AD1654" s="563"/>
      <c r="AE1654" s="563">
        <v>38352.57</v>
      </c>
      <c r="AF1654" s="564">
        <v>45869</v>
      </c>
      <c r="AG1654" s="564">
        <v>46965</v>
      </c>
      <c r="AH1654" s="563">
        <v>38352.57</v>
      </c>
      <c r="AI1654" s="565">
        <f t="shared" si="51"/>
        <v>2.4219178082191779</v>
      </c>
      <c r="AJ1654" s="565">
        <v>3.0027397260274</v>
      </c>
      <c r="AK1654" s="566">
        <v>8.7499999999999994E-2</v>
      </c>
      <c r="AL1654" s="567">
        <f t="shared" si="52"/>
        <v>2.4219178082191779</v>
      </c>
      <c r="AM1654" s="567">
        <v>3.0027397260274</v>
      </c>
      <c r="AN1654" s="568">
        <v>8.7499999999999994E-2</v>
      </c>
      <c r="AO1654" s="562" t="s">
        <v>977</v>
      </c>
      <c r="AP1654" s="562" t="s">
        <v>978</v>
      </c>
    </row>
    <row r="1655" spans="1:42" s="562" customFormat="1" ht="12" x14ac:dyDescent="0.25">
      <c r="A1655" s="562" t="s">
        <v>3916</v>
      </c>
      <c r="B1655" s="562" t="s">
        <v>3917</v>
      </c>
      <c r="C1655" s="562">
        <v>1</v>
      </c>
      <c r="D1655" s="562" t="s">
        <v>30</v>
      </c>
      <c r="E1655" s="562" t="s">
        <v>958</v>
      </c>
      <c r="F1655" s="562" t="s">
        <v>959</v>
      </c>
      <c r="G1655" s="562" t="s">
        <v>1207</v>
      </c>
      <c r="H1655" s="562" t="s">
        <v>974</v>
      </c>
      <c r="I1655" s="562" t="s">
        <v>1208</v>
      </c>
      <c r="J1655" s="562" t="s">
        <v>4998</v>
      </c>
      <c r="K1655" s="562" t="s">
        <v>1209</v>
      </c>
      <c r="L1655" s="562" t="s">
        <v>964</v>
      </c>
      <c r="M1655" s="562" t="s">
        <v>970</v>
      </c>
      <c r="N1655" s="562">
        <v>1</v>
      </c>
      <c r="O1655" s="562">
        <v>1</v>
      </c>
      <c r="P1655" s="562">
        <v>1</v>
      </c>
      <c r="Q1655" s="562">
        <v>1</v>
      </c>
      <c r="R1655" s="562">
        <v>1</v>
      </c>
      <c r="S1655" s="562">
        <v>1</v>
      </c>
      <c r="T1655" s="562">
        <v>0</v>
      </c>
      <c r="U1655" s="562">
        <v>0</v>
      </c>
      <c r="V1655" s="562">
        <v>0</v>
      </c>
      <c r="W1655" s="563">
        <v>168592.5</v>
      </c>
      <c r="X1655" s="563">
        <v>0</v>
      </c>
      <c r="Y1655" s="563">
        <v>0</v>
      </c>
      <c r="Z1655" s="563">
        <v>573.21</v>
      </c>
      <c r="AA1655" s="563">
        <v>0</v>
      </c>
      <c r="AB1655" s="563">
        <v>0</v>
      </c>
      <c r="AC1655" s="563">
        <v>0</v>
      </c>
      <c r="AD1655" s="563"/>
      <c r="AE1655" s="563">
        <v>168592.5</v>
      </c>
      <c r="AF1655" s="564">
        <v>45725</v>
      </c>
      <c r="AG1655" s="564">
        <v>46239</v>
      </c>
      <c r="AH1655" s="563">
        <v>168592.5</v>
      </c>
      <c r="AI1655" s="565">
        <f t="shared" si="51"/>
        <v>0.43287671232876712</v>
      </c>
      <c r="AJ1655" s="565">
        <v>1.40821917808219</v>
      </c>
      <c r="AK1655" s="566">
        <v>4.0800000000000003E-2</v>
      </c>
      <c r="AL1655" s="567">
        <f t="shared" si="52"/>
        <v>0.43287671232876712</v>
      </c>
      <c r="AM1655" s="567">
        <v>1.40821917808219</v>
      </c>
      <c r="AN1655" s="568">
        <v>4.0800000000000003E-2</v>
      </c>
      <c r="AO1655" s="562" t="s">
        <v>977</v>
      </c>
      <c r="AP1655" s="562" t="s">
        <v>978</v>
      </c>
    </row>
    <row r="1656" spans="1:42" s="562" customFormat="1" ht="12" x14ac:dyDescent="0.25">
      <c r="A1656" s="562" t="s">
        <v>3919</v>
      </c>
      <c r="B1656" s="562" t="s">
        <v>3917</v>
      </c>
      <c r="C1656" s="562">
        <v>2</v>
      </c>
      <c r="D1656" s="562" t="s">
        <v>30</v>
      </c>
      <c r="E1656" s="562" t="s">
        <v>958</v>
      </c>
      <c r="F1656" s="562" t="s">
        <v>959</v>
      </c>
      <c r="G1656" s="562" t="s">
        <v>1207</v>
      </c>
      <c r="H1656" s="562" t="s">
        <v>974</v>
      </c>
      <c r="I1656" s="562" t="s">
        <v>1208</v>
      </c>
      <c r="J1656" s="562" t="s">
        <v>4998</v>
      </c>
      <c r="K1656" s="562" t="s">
        <v>1209</v>
      </c>
      <c r="L1656" s="562" t="s">
        <v>964</v>
      </c>
      <c r="M1656" s="562" t="s">
        <v>970</v>
      </c>
      <c r="N1656" s="562">
        <v>1</v>
      </c>
      <c r="O1656" s="562">
        <v>1</v>
      </c>
      <c r="P1656" s="562">
        <v>1</v>
      </c>
      <c r="Q1656" s="562">
        <v>1</v>
      </c>
      <c r="R1656" s="562">
        <v>1</v>
      </c>
      <c r="S1656" s="562">
        <v>1</v>
      </c>
      <c r="T1656" s="562">
        <v>0</v>
      </c>
      <c r="U1656" s="562">
        <v>0</v>
      </c>
      <c r="V1656" s="562">
        <v>0</v>
      </c>
      <c r="W1656" s="563">
        <v>511825</v>
      </c>
      <c r="X1656" s="563">
        <v>0</v>
      </c>
      <c r="Y1656" s="563">
        <v>0</v>
      </c>
      <c r="Z1656" s="563">
        <v>2196.58</v>
      </c>
      <c r="AA1656" s="563">
        <v>0</v>
      </c>
      <c r="AB1656" s="563">
        <v>0</v>
      </c>
      <c r="AC1656" s="563">
        <v>0</v>
      </c>
      <c r="AD1656" s="563"/>
      <c r="AE1656" s="563">
        <v>511825</v>
      </c>
      <c r="AF1656" s="564">
        <v>45725</v>
      </c>
      <c r="AG1656" s="564">
        <v>46604</v>
      </c>
      <c r="AH1656" s="563">
        <v>511825</v>
      </c>
      <c r="AI1656" s="565">
        <f t="shared" si="51"/>
        <v>1.4328767123287671</v>
      </c>
      <c r="AJ1656" s="565">
        <v>2.4082191780821902</v>
      </c>
      <c r="AK1656" s="566">
        <v>5.1499999999999997E-2</v>
      </c>
      <c r="AL1656" s="567">
        <f t="shared" si="52"/>
        <v>1.4328767123287671</v>
      </c>
      <c r="AM1656" s="567">
        <v>2.4082191780821902</v>
      </c>
      <c r="AN1656" s="568">
        <v>5.1499999999999997E-2</v>
      </c>
      <c r="AO1656" s="562" t="s">
        <v>977</v>
      </c>
      <c r="AP1656" s="562" t="s">
        <v>978</v>
      </c>
    </row>
    <row r="1657" spans="1:42" s="562" customFormat="1" ht="12" x14ac:dyDescent="0.25">
      <c r="A1657" s="562" t="s">
        <v>3920</v>
      </c>
      <c r="B1657" s="562" t="s">
        <v>3917</v>
      </c>
      <c r="C1657" s="562">
        <v>3</v>
      </c>
      <c r="D1657" s="562" t="s">
        <v>30</v>
      </c>
      <c r="E1657" s="562" t="s">
        <v>958</v>
      </c>
      <c r="F1657" s="562" t="s">
        <v>959</v>
      </c>
      <c r="G1657" s="562" t="s">
        <v>1207</v>
      </c>
      <c r="H1657" s="562" t="s">
        <v>974</v>
      </c>
      <c r="I1657" s="562" t="s">
        <v>1208</v>
      </c>
      <c r="J1657" s="562" t="s">
        <v>4998</v>
      </c>
      <c r="K1657" s="562" t="s">
        <v>1209</v>
      </c>
      <c r="L1657" s="562" t="s">
        <v>964</v>
      </c>
      <c r="M1657" s="562" t="s">
        <v>970</v>
      </c>
      <c r="N1657" s="562">
        <v>1</v>
      </c>
      <c r="O1657" s="562">
        <v>1</v>
      </c>
      <c r="P1657" s="562">
        <v>1</v>
      </c>
      <c r="Q1657" s="562">
        <v>1</v>
      </c>
      <c r="R1657" s="562">
        <v>1</v>
      </c>
      <c r="S1657" s="562">
        <v>1</v>
      </c>
      <c r="T1657" s="562">
        <v>0</v>
      </c>
      <c r="U1657" s="562">
        <v>0</v>
      </c>
      <c r="V1657" s="562">
        <v>0</v>
      </c>
      <c r="W1657" s="563">
        <v>238802.5</v>
      </c>
      <c r="X1657" s="563">
        <v>0</v>
      </c>
      <c r="Y1657" s="563">
        <v>0</v>
      </c>
      <c r="Z1657" s="563">
        <v>1255.7</v>
      </c>
      <c r="AA1657" s="563">
        <v>0</v>
      </c>
      <c r="AB1657" s="563">
        <v>0</v>
      </c>
      <c r="AC1657" s="563">
        <v>0</v>
      </c>
      <c r="AD1657" s="563"/>
      <c r="AE1657" s="563">
        <v>238802.5</v>
      </c>
      <c r="AF1657" s="564">
        <v>45725</v>
      </c>
      <c r="AG1657" s="564">
        <v>46970</v>
      </c>
      <c r="AH1657" s="563">
        <v>238802.5</v>
      </c>
      <c r="AI1657" s="565">
        <f t="shared" si="51"/>
        <v>2.4356164383561643</v>
      </c>
      <c r="AJ1657" s="565">
        <v>3.4109589041095898</v>
      </c>
      <c r="AK1657" s="566">
        <v>6.3100000000000003E-2</v>
      </c>
      <c r="AL1657" s="567">
        <f t="shared" si="52"/>
        <v>2.4356164383561643</v>
      </c>
      <c r="AM1657" s="567">
        <v>3.4109589041095898</v>
      </c>
      <c r="AN1657" s="568">
        <v>6.3100000000000003E-2</v>
      </c>
      <c r="AO1657" s="562" t="s">
        <v>977</v>
      </c>
      <c r="AP1657" s="562" t="s">
        <v>978</v>
      </c>
    </row>
    <row r="1658" spans="1:42" s="562" customFormat="1" ht="12" x14ac:dyDescent="0.25">
      <c r="A1658" s="562" t="s">
        <v>3921</v>
      </c>
      <c r="B1658" s="562" t="s">
        <v>3917</v>
      </c>
      <c r="C1658" s="562">
        <v>4</v>
      </c>
      <c r="D1658" s="562" t="s">
        <v>30</v>
      </c>
      <c r="E1658" s="562" t="s">
        <v>958</v>
      </c>
      <c r="F1658" s="562" t="s">
        <v>959</v>
      </c>
      <c r="G1658" s="562" t="s">
        <v>1207</v>
      </c>
      <c r="H1658" s="562" t="s">
        <v>974</v>
      </c>
      <c r="I1658" s="562" t="s">
        <v>1208</v>
      </c>
      <c r="J1658" s="562" t="s">
        <v>4998</v>
      </c>
      <c r="K1658" s="562" t="s">
        <v>1209</v>
      </c>
      <c r="L1658" s="562" t="s">
        <v>964</v>
      </c>
      <c r="M1658" s="562" t="s">
        <v>970</v>
      </c>
      <c r="N1658" s="562">
        <v>1</v>
      </c>
      <c r="O1658" s="562">
        <v>1</v>
      </c>
      <c r="P1658" s="562">
        <v>1</v>
      </c>
      <c r="Q1658" s="562">
        <v>1</v>
      </c>
      <c r="R1658" s="562">
        <v>1</v>
      </c>
      <c r="S1658" s="562">
        <v>1</v>
      </c>
      <c r="T1658" s="562">
        <v>0</v>
      </c>
      <c r="U1658" s="562">
        <v>0</v>
      </c>
      <c r="V1658" s="562">
        <v>0</v>
      </c>
      <c r="W1658" s="563">
        <v>331285</v>
      </c>
      <c r="X1658" s="563">
        <v>0</v>
      </c>
      <c r="Y1658" s="563">
        <v>0</v>
      </c>
      <c r="Z1658" s="563">
        <v>1882.8</v>
      </c>
      <c r="AA1658" s="563">
        <v>0</v>
      </c>
      <c r="AB1658" s="563">
        <v>0</v>
      </c>
      <c r="AC1658" s="563">
        <v>0</v>
      </c>
      <c r="AD1658" s="563"/>
      <c r="AE1658" s="563">
        <v>331285</v>
      </c>
      <c r="AF1658" s="564">
        <v>45725</v>
      </c>
      <c r="AG1658" s="564">
        <v>47335</v>
      </c>
      <c r="AH1658" s="563">
        <v>331285</v>
      </c>
      <c r="AI1658" s="565">
        <f t="shared" si="51"/>
        <v>3.4356164383561643</v>
      </c>
      <c r="AJ1658" s="565">
        <v>4.4109589041095898</v>
      </c>
      <c r="AK1658" s="566">
        <v>6.8199999999999997E-2</v>
      </c>
      <c r="AL1658" s="567">
        <f t="shared" si="52"/>
        <v>3.4356164383561643</v>
      </c>
      <c r="AM1658" s="567">
        <v>4.4109589041095898</v>
      </c>
      <c r="AN1658" s="568">
        <v>6.8199999999999997E-2</v>
      </c>
      <c r="AO1658" s="562" t="s">
        <v>977</v>
      </c>
      <c r="AP1658" s="562" t="s">
        <v>978</v>
      </c>
    </row>
    <row r="1659" spans="1:42" s="562" customFormat="1" ht="12" x14ac:dyDescent="0.25">
      <c r="A1659" s="562" t="s">
        <v>3922</v>
      </c>
      <c r="B1659" s="562" t="s">
        <v>3917</v>
      </c>
      <c r="C1659" s="562">
        <v>5</v>
      </c>
      <c r="D1659" s="562" t="s">
        <v>30</v>
      </c>
      <c r="E1659" s="562" t="s">
        <v>958</v>
      </c>
      <c r="F1659" s="562" t="s">
        <v>959</v>
      </c>
      <c r="G1659" s="562" t="s">
        <v>1207</v>
      </c>
      <c r="H1659" s="562" t="s">
        <v>974</v>
      </c>
      <c r="I1659" s="562" t="s">
        <v>1208</v>
      </c>
      <c r="J1659" s="562" t="s">
        <v>4998</v>
      </c>
      <c r="K1659" s="562" t="s">
        <v>1209</v>
      </c>
      <c r="L1659" s="562" t="s">
        <v>964</v>
      </c>
      <c r="M1659" s="562" t="s">
        <v>970</v>
      </c>
      <c r="N1659" s="562">
        <v>1</v>
      </c>
      <c r="O1659" s="562">
        <v>1</v>
      </c>
      <c r="P1659" s="562">
        <v>1</v>
      </c>
      <c r="Q1659" s="562">
        <v>1</v>
      </c>
      <c r="R1659" s="562">
        <v>1</v>
      </c>
      <c r="S1659" s="562">
        <v>1</v>
      </c>
      <c r="T1659" s="562">
        <v>0</v>
      </c>
      <c r="U1659" s="562">
        <v>0</v>
      </c>
      <c r="V1659" s="562">
        <v>0</v>
      </c>
      <c r="W1659" s="563">
        <v>963470</v>
      </c>
      <c r="X1659" s="563">
        <v>0</v>
      </c>
      <c r="Y1659" s="563">
        <v>0</v>
      </c>
      <c r="Z1659" s="563">
        <v>5724.62</v>
      </c>
      <c r="AA1659" s="563">
        <v>0</v>
      </c>
      <c r="AB1659" s="563">
        <v>0</v>
      </c>
      <c r="AC1659" s="563">
        <v>0</v>
      </c>
      <c r="AD1659" s="563"/>
      <c r="AE1659" s="563">
        <v>963470</v>
      </c>
      <c r="AF1659" s="564">
        <v>45725</v>
      </c>
      <c r="AG1659" s="564">
        <v>47700</v>
      </c>
      <c r="AH1659" s="563">
        <v>963470</v>
      </c>
      <c r="AI1659" s="565">
        <f t="shared" si="51"/>
        <v>4.4356164383561643</v>
      </c>
      <c r="AJ1659" s="565">
        <v>5.4109589041095898</v>
      </c>
      <c r="AK1659" s="566">
        <v>7.1300000000000002E-2</v>
      </c>
      <c r="AL1659" s="567">
        <f t="shared" si="52"/>
        <v>4.4356164383561643</v>
      </c>
      <c r="AM1659" s="567">
        <v>5.4109589041095898</v>
      </c>
      <c r="AN1659" s="568">
        <v>7.1300000000000002E-2</v>
      </c>
      <c r="AO1659" s="562" t="s">
        <v>977</v>
      </c>
      <c r="AP1659" s="562" t="s">
        <v>978</v>
      </c>
    </row>
    <row r="1660" spans="1:42" s="562" customFormat="1" ht="12" x14ac:dyDescent="0.25">
      <c r="A1660" s="562" t="s">
        <v>3923</v>
      </c>
      <c r="B1660" s="562" t="s">
        <v>3917</v>
      </c>
      <c r="C1660" s="562">
        <v>6</v>
      </c>
      <c r="D1660" s="562" t="s">
        <v>30</v>
      </c>
      <c r="E1660" s="562" t="s">
        <v>958</v>
      </c>
      <c r="F1660" s="562" t="s">
        <v>959</v>
      </c>
      <c r="G1660" s="562" t="s">
        <v>1207</v>
      </c>
      <c r="H1660" s="562" t="s">
        <v>974</v>
      </c>
      <c r="I1660" s="562" t="s">
        <v>1208</v>
      </c>
      <c r="J1660" s="562" t="s">
        <v>4998</v>
      </c>
      <c r="K1660" s="562" t="s">
        <v>1209</v>
      </c>
      <c r="L1660" s="562" t="s">
        <v>964</v>
      </c>
      <c r="M1660" s="562" t="s">
        <v>970</v>
      </c>
      <c r="N1660" s="562">
        <v>1</v>
      </c>
      <c r="O1660" s="562">
        <v>1</v>
      </c>
      <c r="P1660" s="562">
        <v>1</v>
      </c>
      <c r="Q1660" s="562">
        <v>1</v>
      </c>
      <c r="R1660" s="562">
        <v>1</v>
      </c>
      <c r="S1660" s="562">
        <v>1</v>
      </c>
      <c r="T1660" s="562">
        <v>0</v>
      </c>
      <c r="U1660" s="562">
        <v>0</v>
      </c>
      <c r="V1660" s="562">
        <v>0</v>
      </c>
      <c r="W1660" s="563">
        <v>2897637.5</v>
      </c>
      <c r="X1660" s="563">
        <v>0</v>
      </c>
      <c r="Y1660" s="563">
        <v>0</v>
      </c>
      <c r="Z1660" s="563">
        <v>17748.03</v>
      </c>
      <c r="AA1660" s="563">
        <v>0</v>
      </c>
      <c r="AB1660" s="563">
        <v>0</v>
      </c>
      <c r="AC1660" s="563">
        <v>0</v>
      </c>
      <c r="AD1660" s="563"/>
      <c r="AE1660" s="563">
        <v>2897637.5</v>
      </c>
      <c r="AF1660" s="564">
        <v>45725</v>
      </c>
      <c r="AG1660" s="564">
        <v>48065</v>
      </c>
      <c r="AH1660" s="563">
        <v>2897637.5</v>
      </c>
      <c r="AI1660" s="565">
        <f t="shared" si="51"/>
        <v>5.4356164383561643</v>
      </c>
      <c r="AJ1660" s="565">
        <v>6.4109589041095898</v>
      </c>
      <c r="AK1660" s="566">
        <v>7.3499999999999996E-2</v>
      </c>
      <c r="AL1660" s="567">
        <f t="shared" si="52"/>
        <v>5.4356164383561643</v>
      </c>
      <c r="AM1660" s="567">
        <v>6.4109589041095898</v>
      </c>
      <c r="AN1660" s="568">
        <v>7.3499999999999996E-2</v>
      </c>
      <c r="AO1660" s="562" t="s">
        <v>977</v>
      </c>
      <c r="AP1660" s="562" t="s">
        <v>978</v>
      </c>
    </row>
    <row r="1661" spans="1:42" s="562" customFormat="1" ht="12" x14ac:dyDescent="0.25">
      <c r="A1661" s="562" t="s">
        <v>3924</v>
      </c>
      <c r="B1661" s="562" t="s">
        <v>3917</v>
      </c>
      <c r="C1661" s="562">
        <v>7</v>
      </c>
      <c r="D1661" s="562" t="s">
        <v>30</v>
      </c>
      <c r="E1661" s="562" t="s">
        <v>958</v>
      </c>
      <c r="F1661" s="562" t="s">
        <v>959</v>
      </c>
      <c r="G1661" s="562" t="s">
        <v>1207</v>
      </c>
      <c r="H1661" s="562" t="s">
        <v>974</v>
      </c>
      <c r="I1661" s="562" t="s">
        <v>1208</v>
      </c>
      <c r="J1661" s="562" t="s">
        <v>4998</v>
      </c>
      <c r="K1661" s="562" t="s">
        <v>1209</v>
      </c>
      <c r="L1661" s="562" t="s">
        <v>964</v>
      </c>
      <c r="M1661" s="562" t="s">
        <v>970</v>
      </c>
      <c r="N1661" s="562">
        <v>1</v>
      </c>
      <c r="O1661" s="562">
        <v>1</v>
      </c>
      <c r="P1661" s="562">
        <v>1</v>
      </c>
      <c r="Q1661" s="562">
        <v>1</v>
      </c>
      <c r="R1661" s="562">
        <v>1</v>
      </c>
      <c r="S1661" s="562">
        <v>1</v>
      </c>
      <c r="T1661" s="562">
        <v>0</v>
      </c>
      <c r="U1661" s="562">
        <v>0</v>
      </c>
      <c r="V1661" s="562">
        <v>0</v>
      </c>
      <c r="W1661" s="563">
        <v>3991350</v>
      </c>
      <c r="X1661" s="563">
        <v>0</v>
      </c>
      <c r="Y1661" s="563">
        <v>0</v>
      </c>
      <c r="Z1661" s="563">
        <v>25078.98</v>
      </c>
      <c r="AA1661" s="563">
        <v>0</v>
      </c>
      <c r="AB1661" s="563">
        <v>0</v>
      </c>
      <c r="AC1661" s="563">
        <v>0</v>
      </c>
      <c r="AD1661" s="563"/>
      <c r="AE1661" s="563">
        <v>3991350</v>
      </c>
      <c r="AF1661" s="564">
        <v>45725</v>
      </c>
      <c r="AG1661" s="564">
        <v>48431</v>
      </c>
      <c r="AH1661" s="563">
        <v>3991350</v>
      </c>
      <c r="AI1661" s="565">
        <f t="shared" si="51"/>
        <v>6.4383561643835616</v>
      </c>
      <c r="AJ1661" s="565">
        <v>7.4136986301369898</v>
      </c>
      <c r="AK1661" s="566">
        <v>7.5399999999999995E-2</v>
      </c>
      <c r="AL1661" s="567">
        <f t="shared" si="52"/>
        <v>6.4383561643835616</v>
      </c>
      <c r="AM1661" s="567">
        <v>7.4136986301369898</v>
      </c>
      <c r="AN1661" s="568">
        <v>7.5399999999999995E-2</v>
      </c>
      <c r="AO1661" s="562" t="s">
        <v>977</v>
      </c>
      <c r="AP1661" s="562" t="s">
        <v>978</v>
      </c>
    </row>
    <row r="1662" spans="1:42" s="562" customFormat="1" ht="12" x14ac:dyDescent="0.25">
      <c r="A1662" s="562" t="s">
        <v>3925</v>
      </c>
      <c r="B1662" s="562" t="s">
        <v>3917</v>
      </c>
      <c r="C1662" s="562">
        <v>8</v>
      </c>
      <c r="D1662" s="562" t="s">
        <v>30</v>
      </c>
      <c r="E1662" s="562" t="s">
        <v>958</v>
      </c>
      <c r="F1662" s="562" t="s">
        <v>959</v>
      </c>
      <c r="G1662" s="562" t="s">
        <v>1207</v>
      </c>
      <c r="H1662" s="562" t="s">
        <v>974</v>
      </c>
      <c r="I1662" s="562" t="s">
        <v>1208</v>
      </c>
      <c r="J1662" s="562" t="s">
        <v>4998</v>
      </c>
      <c r="K1662" s="562" t="s">
        <v>1209</v>
      </c>
      <c r="L1662" s="562" t="s">
        <v>964</v>
      </c>
      <c r="M1662" s="562" t="s">
        <v>970</v>
      </c>
      <c r="N1662" s="562">
        <v>1</v>
      </c>
      <c r="O1662" s="562">
        <v>1</v>
      </c>
      <c r="P1662" s="562">
        <v>1</v>
      </c>
      <c r="Q1662" s="562">
        <v>1</v>
      </c>
      <c r="R1662" s="562">
        <v>1</v>
      </c>
      <c r="S1662" s="562">
        <v>1</v>
      </c>
      <c r="T1662" s="562">
        <v>0</v>
      </c>
      <c r="U1662" s="562">
        <v>0</v>
      </c>
      <c r="V1662" s="562">
        <v>0</v>
      </c>
      <c r="W1662" s="563">
        <v>464772.5</v>
      </c>
      <c r="X1662" s="563">
        <v>0</v>
      </c>
      <c r="Y1662" s="563">
        <v>0</v>
      </c>
      <c r="Z1662" s="563">
        <v>2990.04</v>
      </c>
      <c r="AA1662" s="563">
        <v>0</v>
      </c>
      <c r="AB1662" s="563">
        <v>0</v>
      </c>
      <c r="AC1662" s="563">
        <v>0</v>
      </c>
      <c r="AD1662" s="563"/>
      <c r="AE1662" s="563">
        <v>464772.5</v>
      </c>
      <c r="AF1662" s="564">
        <v>45725</v>
      </c>
      <c r="AG1662" s="564">
        <v>48796</v>
      </c>
      <c r="AH1662" s="563">
        <v>464772.5</v>
      </c>
      <c r="AI1662" s="565">
        <f t="shared" si="51"/>
        <v>7.4383561643835616</v>
      </c>
      <c r="AJ1662" s="565">
        <v>8.4136986301369898</v>
      </c>
      <c r="AK1662" s="566">
        <v>7.7200000000000005E-2</v>
      </c>
      <c r="AL1662" s="567">
        <f t="shared" si="52"/>
        <v>7.4383561643835616</v>
      </c>
      <c r="AM1662" s="567">
        <v>8.4136986301369898</v>
      </c>
      <c r="AN1662" s="568">
        <v>7.7200000000000005E-2</v>
      </c>
      <c r="AO1662" s="562" t="s">
        <v>977</v>
      </c>
      <c r="AP1662" s="562" t="s">
        <v>978</v>
      </c>
    </row>
    <row r="1663" spans="1:42" s="562" customFormat="1" ht="12" x14ac:dyDescent="0.25">
      <c r="A1663" s="562" t="s">
        <v>3926</v>
      </c>
      <c r="B1663" s="562" t="s">
        <v>3917</v>
      </c>
      <c r="C1663" s="562">
        <v>9</v>
      </c>
      <c r="D1663" s="562" t="s">
        <v>30</v>
      </c>
      <c r="E1663" s="562" t="s">
        <v>958</v>
      </c>
      <c r="F1663" s="562" t="s">
        <v>959</v>
      </c>
      <c r="G1663" s="562" t="s">
        <v>1207</v>
      </c>
      <c r="H1663" s="562" t="s">
        <v>974</v>
      </c>
      <c r="I1663" s="562" t="s">
        <v>1208</v>
      </c>
      <c r="J1663" s="562" t="s">
        <v>4998</v>
      </c>
      <c r="K1663" s="562" t="s">
        <v>1209</v>
      </c>
      <c r="L1663" s="562" t="s">
        <v>964</v>
      </c>
      <c r="M1663" s="562" t="s">
        <v>970</v>
      </c>
      <c r="N1663" s="562">
        <v>1</v>
      </c>
      <c r="O1663" s="562">
        <v>1</v>
      </c>
      <c r="P1663" s="562">
        <v>1</v>
      </c>
      <c r="Q1663" s="562">
        <v>1</v>
      </c>
      <c r="R1663" s="562">
        <v>1</v>
      </c>
      <c r="S1663" s="562">
        <v>1</v>
      </c>
      <c r="T1663" s="562">
        <v>0</v>
      </c>
      <c r="U1663" s="562">
        <v>0</v>
      </c>
      <c r="V1663" s="562">
        <v>0</v>
      </c>
      <c r="W1663" s="563">
        <v>159300</v>
      </c>
      <c r="X1663" s="563">
        <v>0</v>
      </c>
      <c r="Y1663" s="563">
        <v>0</v>
      </c>
      <c r="Z1663" s="563">
        <v>1052.71</v>
      </c>
      <c r="AA1663" s="563">
        <v>0</v>
      </c>
      <c r="AB1663" s="563">
        <v>0</v>
      </c>
      <c r="AC1663" s="563">
        <v>0</v>
      </c>
      <c r="AD1663" s="563"/>
      <c r="AE1663" s="563">
        <v>159300</v>
      </c>
      <c r="AF1663" s="564">
        <v>45725</v>
      </c>
      <c r="AG1663" s="564">
        <v>49161</v>
      </c>
      <c r="AH1663" s="563">
        <v>159300</v>
      </c>
      <c r="AI1663" s="565">
        <f t="shared" si="51"/>
        <v>8.4383561643835616</v>
      </c>
      <c r="AJ1663" s="565">
        <v>9.4136986301369898</v>
      </c>
      <c r="AK1663" s="566">
        <v>7.9299999999999995E-2</v>
      </c>
      <c r="AL1663" s="567">
        <f t="shared" si="52"/>
        <v>8.4383561643835616</v>
      </c>
      <c r="AM1663" s="567">
        <v>9.4136986301369898</v>
      </c>
      <c r="AN1663" s="568">
        <v>7.9299999999999995E-2</v>
      </c>
      <c r="AO1663" s="562" t="s">
        <v>977</v>
      </c>
      <c r="AP1663" s="562" t="s">
        <v>978</v>
      </c>
    </row>
    <row r="1664" spans="1:42" s="562" customFormat="1" ht="12" x14ac:dyDescent="0.25">
      <c r="A1664" s="562" t="s">
        <v>3918</v>
      </c>
      <c r="B1664" s="562" t="s">
        <v>3917</v>
      </c>
      <c r="C1664" s="562">
        <v>10</v>
      </c>
      <c r="D1664" s="562" t="s">
        <v>30</v>
      </c>
      <c r="E1664" s="562" t="s">
        <v>958</v>
      </c>
      <c r="F1664" s="562" t="s">
        <v>959</v>
      </c>
      <c r="G1664" s="562" t="s">
        <v>1207</v>
      </c>
      <c r="H1664" s="562" t="s">
        <v>974</v>
      </c>
      <c r="I1664" s="562" t="s">
        <v>1208</v>
      </c>
      <c r="J1664" s="562" t="s">
        <v>4998</v>
      </c>
      <c r="K1664" s="562" t="s">
        <v>1209</v>
      </c>
      <c r="L1664" s="562" t="s">
        <v>964</v>
      </c>
      <c r="M1664" s="562" t="s">
        <v>970</v>
      </c>
      <c r="N1664" s="562">
        <v>1</v>
      </c>
      <c r="O1664" s="562">
        <v>1</v>
      </c>
      <c r="P1664" s="562">
        <v>1</v>
      </c>
      <c r="Q1664" s="562">
        <v>1</v>
      </c>
      <c r="R1664" s="562">
        <v>1</v>
      </c>
      <c r="S1664" s="562">
        <v>1</v>
      </c>
      <c r="T1664" s="562">
        <v>0</v>
      </c>
      <c r="U1664" s="562">
        <v>0</v>
      </c>
      <c r="V1664" s="562">
        <v>0</v>
      </c>
      <c r="W1664" s="563">
        <v>53100</v>
      </c>
      <c r="X1664" s="563">
        <v>0</v>
      </c>
      <c r="Y1664" s="563">
        <v>0</v>
      </c>
      <c r="Z1664" s="563">
        <v>359.75</v>
      </c>
      <c r="AA1664" s="563">
        <v>0</v>
      </c>
      <c r="AB1664" s="563">
        <v>0</v>
      </c>
      <c r="AC1664" s="563">
        <v>0</v>
      </c>
      <c r="AD1664" s="563"/>
      <c r="AE1664" s="563">
        <v>53100</v>
      </c>
      <c r="AF1664" s="564">
        <v>45725</v>
      </c>
      <c r="AG1664" s="564">
        <v>49526</v>
      </c>
      <c r="AH1664" s="563">
        <v>53100</v>
      </c>
      <c r="AI1664" s="565">
        <f t="shared" si="51"/>
        <v>9.4383561643835616</v>
      </c>
      <c r="AJ1664" s="565">
        <v>10.413698630137</v>
      </c>
      <c r="AK1664" s="566">
        <v>8.1299999999999997E-2</v>
      </c>
      <c r="AL1664" s="567">
        <f t="shared" si="52"/>
        <v>9.4383561643835616</v>
      </c>
      <c r="AM1664" s="567">
        <v>10.413698630137</v>
      </c>
      <c r="AN1664" s="568">
        <v>8.1299999999999997E-2</v>
      </c>
      <c r="AO1664" s="562" t="s">
        <v>977</v>
      </c>
      <c r="AP1664" s="562" t="s">
        <v>978</v>
      </c>
    </row>
    <row r="1665" spans="1:42" s="562" customFormat="1" ht="12" x14ac:dyDescent="0.25">
      <c r="A1665" s="562" t="s">
        <v>3914</v>
      </c>
      <c r="B1665" s="562" t="s">
        <v>3915</v>
      </c>
      <c r="C1665" s="562">
        <v>1</v>
      </c>
      <c r="D1665" s="562" t="s">
        <v>30</v>
      </c>
      <c r="E1665" s="562" t="s">
        <v>958</v>
      </c>
      <c r="F1665" s="562" t="s">
        <v>959</v>
      </c>
      <c r="G1665" s="562" t="s">
        <v>973</v>
      </c>
      <c r="H1665" s="562" t="s">
        <v>974</v>
      </c>
      <c r="I1665" s="562" t="s">
        <v>975</v>
      </c>
      <c r="J1665" s="562" t="s">
        <v>4998</v>
      </c>
      <c r="K1665" s="562" t="s">
        <v>976</v>
      </c>
      <c r="L1665" s="562" t="s">
        <v>964</v>
      </c>
      <c r="M1665" s="562" t="s">
        <v>970</v>
      </c>
      <c r="N1665" s="562">
        <v>1</v>
      </c>
      <c r="O1665" s="562">
        <v>1</v>
      </c>
      <c r="P1665" s="562">
        <v>1</v>
      </c>
      <c r="Q1665" s="562">
        <v>1</v>
      </c>
      <c r="R1665" s="562">
        <v>1</v>
      </c>
      <c r="S1665" s="562">
        <v>1</v>
      </c>
      <c r="T1665" s="562">
        <v>0</v>
      </c>
      <c r="U1665" s="562">
        <v>0</v>
      </c>
      <c r="V1665" s="562">
        <v>0</v>
      </c>
      <c r="W1665" s="563">
        <v>2589338.1</v>
      </c>
      <c r="X1665" s="563">
        <v>0</v>
      </c>
      <c r="Y1665" s="563">
        <v>0</v>
      </c>
      <c r="Z1665" s="563">
        <v>0</v>
      </c>
      <c r="AA1665" s="563">
        <v>0</v>
      </c>
      <c r="AB1665" s="563">
        <v>0</v>
      </c>
      <c r="AC1665" s="563">
        <v>0</v>
      </c>
      <c r="AD1665" s="563"/>
      <c r="AE1665" s="563">
        <v>2589338.1</v>
      </c>
      <c r="AF1665" s="564">
        <v>45799</v>
      </c>
      <c r="AG1665" s="564">
        <v>47625</v>
      </c>
      <c r="AH1665" s="563">
        <v>2589338.1</v>
      </c>
      <c r="AI1665" s="565">
        <f t="shared" si="51"/>
        <v>4.2301369863013702</v>
      </c>
      <c r="AJ1665" s="565">
        <v>5.0027397260274</v>
      </c>
      <c r="AK1665" s="566">
        <v>9.2499999999999999E-2</v>
      </c>
      <c r="AL1665" s="567">
        <f t="shared" si="52"/>
        <v>4.2301369863013702</v>
      </c>
      <c r="AM1665" s="567">
        <v>5.0027397260274</v>
      </c>
      <c r="AN1665" s="568">
        <v>9.2499999999999999E-2</v>
      </c>
      <c r="AO1665" s="562" t="s">
        <v>977</v>
      </c>
      <c r="AP1665" s="562" t="s">
        <v>978</v>
      </c>
    </row>
    <row r="1666" spans="1:42" s="562" customFormat="1" ht="12" x14ac:dyDescent="0.25">
      <c r="A1666" s="562" t="s">
        <v>3927</v>
      </c>
      <c r="B1666" s="562" t="s">
        <v>3928</v>
      </c>
      <c r="C1666" s="562">
        <v>1</v>
      </c>
      <c r="D1666" s="562" t="s">
        <v>30</v>
      </c>
      <c r="E1666" s="562" t="s">
        <v>958</v>
      </c>
      <c r="F1666" s="562" t="s">
        <v>959</v>
      </c>
      <c r="G1666" s="562" t="s">
        <v>973</v>
      </c>
      <c r="H1666" s="562" t="s">
        <v>974</v>
      </c>
      <c r="I1666" s="562" t="s">
        <v>975</v>
      </c>
      <c r="J1666" s="562" t="s">
        <v>4998</v>
      </c>
      <c r="K1666" s="562" t="s">
        <v>976</v>
      </c>
      <c r="L1666" s="562" t="s">
        <v>964</v>
      </c>
      <c r="M1666" s="562" t="s">
        <v>970</v>
      </c>
      <c r="N1666" s="562">
        <v>1</v>
      </c>
      <c r="O1666" s="562">
        <v>1</v>
      </c>
      <c r="P1666" s="562">
        <v>1</v>
      </c>
      <c r="Q1666" s="562">
        <v>1</v>
      </c>
      <c r="R1666" s="562">
        <v>1</v>
      </c>
      <c r="S1666" s="562">
        <v>1</v>
      </c>
      <c r="T1666" s="562">
        <v>0</v>
      </c>
      <c r="U1666" s="562">
        <v>0</v>
      </c>
      <c r="V1666" s="562">
        <v>0</v>
      </c>
      <c r="W1666" s="563">
        <v>5500000</v>
      </c>
      <c r="X1666" s="563">
        <v>0</v>
      </c>
      <c r="Y1666" s="563">
        <v>0</v>
      </c>
      <c r="Z1666" s="563">
        <v>0</v>
      </c>
      <c r="AA1666" s="563">
        <v>0</v>
      </c>
      <c r="AB1666" s="563">
        <v>0</v>
      </c>
      <c r="AC1666" s="563">
        <v>0</v>
      </c>
      <c r="AD1666" s="563"/>
      <c r="AE1666" s="563">
        <v>5500000</v>
      </c>
      <c r="AF1666" s="564">
        <v>45725</v>
      </c>
      <c r="AG1666" s="564">
        <v>46164</v>
      </c>
      <c r="AH1666" s="563">
        <v>5500000</v>
      </c>
      <c r="AI1666" s="565">
        <f t="shared" si="51"/>
        <v>0.22739726027397261</v>
      </c>
      <c r="AJ1666" s="565">
        <v>1.2027397260274</v>
      </c>
      <c r="AK1666" s="566">
        <v>4.9000000000000002E-2</v>
      </c>
      <c r="AL1666" s="567">
        <f t="shared" si="52"/>
        <v>0.22739726027397261</v>
      </c>
      <c r="AM1666" s="567">
        <v>1.2027397260274</v>
      </c>
      <c r="AN1666" s="568">
        <v>4.9000000000000002E-2</v>
      </c>
      <c r="AO1666" s="562" t="s">
        <v>977</v>
      </c>
      <c r="AP1666" s="562" t="s">
        <v>978</v>
      </c>
    </row>
    <row r="1667" spans="1:42" s="562" customFormat="1" ht="12" x14ac:dyDescent="0.25">
      <c r="A1667" s="562" t="s">
        <v>3929</v>
      </c>
      <c r="B1667" s="562" t="s">
        <v>3930</v>
      </c>
      <c r="C1667" s="562">
        <v>1</v>
      </c>
      <c r="D1667" s="562" t="s">
        <v>30</v>
      </c>
      <c r="E1667" s="562" t="s">
        <v>958</v>
      </c>
      <c r="F1667" s="562" t="s">
        <v>959</v>
      </c>
      <c r="G1667" s="562" t="s">
        <v>1727</v>
      </c>
      <c r="H1667" s="562" t="s">
        <v>1660</v>
      </c>
      <c r="I1667" s="562" t="s">
        <v>1661</v>
      </c>
      <c r="J1667" s="562" t="s">
        <v>1662</v>
      </c>
      <c r="K1667" s="562" t="s">
        <v>3336</v>
      </c>
      <c r="L1667" s="562" t="s">
        <v>964</v>
      </c>
      <c r="M1667" s="562" t="s">
        <v>970</v>
      </c>
      <c r="N1667" s="562">
        <v>1</v>
      </c>
      <c r="O1667" s="562">
        <v>1</v>
      </c>
      <c r="P1667" s="562">
        <v>1</v>
      </c>
      <c r="Q1667" s="562">
        <v>0</v>
      </c>
      <c r="R1667" s="562">
        <v>0</v>
      </c>
      <c r="S1667" s="562">
        <v>1</v>
      </c>
      <c r="T1667" s="562">
        <v>1</v>
      </c>
      <c r="U1667" s="562">
        <v>1</v>
      </c>
      <c r="V1667" s="562">
        <v>0</v>
      </c>
      <c r="W1667" s="563">
        <v>24976477.68</v>
      </c>
      <c r="X1667" s="563">
        <v>0</v>
      </c>
      <c r="Y1667" s="563">
        <v>0</v>
      </c>
      <c r="Z1667" s="563">
        <v>0</v>
      </c>
      <c r="AA1667" s="563">
        <v>0</v>
      </c>
      <c r="AB1667" s="563">
        <v>0</v>
      </c>
      <c r="AC1667" s="563">
        <v>0</v>
      </c>
      <c r="AD1667" s="563"/>
      <c r="AE1667" s="563">
        <v>24976477.68</v>
      </c>
      <c r="AF1667" s="564">
        <v>45725</v>
      </c>
      <c r="AG1667" s="564">
        <v>46931</v>
      </c>
      <c r="AH1667" s="563">
        <v>24976477.670000002</v>
      </c>
      <c r="AI1667" s="565">
        <f t="shared" ref="AI1667:AI1730" si="53">+(AG1667-$AQ$1)/365</f>
        <v>2.3287671232876712</v>
      </c>
      <c r="AJ1667" s="565">
        <v>3.3041095890410999</v>
      </c>
      <c r="AK1667" s="566">
        <v>8.7499999999999994E-2</v>
      </c>
      <c r="AL1667" s="567">
        <f t="shared" si="52"/>
        <v>2.3287671232876712</v>
      </c>
      <c r="AM1667" s="567">
        <v>3.3041095890410999</v>
      </c>
      <c r="AN1667" s="568">
        <v>8.7499999999999994E-2</v>
      </c>
      <c r="AO1667" s="562" t="s">
        <v>977</v>
      </c>
      <c r="AP1667" s="562" t="s">
        <v>978</v>
      </c>
    </row>
    <row r="1668" spans="1:42" s="562" customFormat="1" ht="12" x14ac:dyDescent="0.25">
      <c r="A1668" s="562" t="s">
        <v>3931</v>
      </c>
      <c r="B1668" s="562" t="s">
        <v>3932</v>
      </c>
      <c r="C1668" s="562">
        <v>1</v>
      </c>
      <c r="D1668" s="562" t="s">
        <v>30</v>
      </c>
      <c r="E1668" s="562" t="s">
        <v>958</v>
      </c>
      <c r="F1668" s="562" t="s">
        <v>959</v>
      </c>
      <c r="G1668" s="562" t="s">
        <v>1659</v>
      </c>
      <c r="H1668" s="562" t="s">
        <v>1660</v>
      </c>
      <c r="I1668" s="562" t="s">
        <v>1661</v>
      </c>
      <c r="J1668" s="562" t="s">
        <v>1662</v>
      </c>
      <c r="K1668" s="562" t="s">
        <v>1663</v>
      </c>
      <c r="L1668" s="562" t="s">
        <v>964</v>
      </c>
      <c r="M1668" s="562" t="s">
        <v>970</v>
      </c>
      <c r="N1668" s="562">
        <v>1</v>
      </c>
      <c r="O1668" s="562">
        <v>1</v>
      </c>
      <c r="P1668" s="562">
        <v>1</v>
      </c>
      <c r="Q1668" s="562">
        <v>0</v>
      </c>
      <c r="R1668" s="562">
        <v>0</v>
      </c>
      <c r="S1668" s="562">
        <v>1</v>
      </c>
      <c r="T1668" s="562">
        <v>1</v>
      </c>
      <c r="U1668" s="562">
        <v>1</v>
      </c>
      <c r="V1668" s="562">
        <v>0</v>
      </c>
      <c r="W1668" s="563">
        <v>175000000</v>
      </c>
      <c r="X1668" s="563">
        <v>0</v>
      </c>
      <c r="Y1668" s="563">
        <v>0</v>
      </c>
      <c r="Z1668" s="563">
        <v>8750000</v>
      </c>
      <c r="AA1668" s="563">
        <v>0</v>
      </c>
      <c r="AB1668" s="563">
        <v>0</v>
      </c>
      <c r="AC1668" s="563">
        <v>0</v>
      </c>
      <c r="AD1668" s="563"/>
      <c r="AE1668" s="563">
        <v>175000000</v>
      </c>
      <c r="AF1668" s="564">
        <v>45725</v>
      </c>
      <c r="AG1668" s="564">
        <v>49535</v>
      </c>
      <c r="AH1668" s="563">
        <v>175000000</v>
      </c>
      <c r="AI1668" s="565">
        <f t="shared" si="53"/>
        <v>9.463013698630137</v>
      </c>
      <c r="AJ1668" s="565">
        <v>10.438356164383601</v>
      </c>
      <c r="AK1668" s="566">
        <v>0.1</v>
      </c>
      <c r="AL1668" s="567">
        <f t="shared" si="52"/>
        <v>9.463013698630137</v>
      </c>
      <c r="AM1668" s="567">
        <v>10.438356164383601</v>
      </c>
      <c r="AN1668" s="568">
        <v>0.1</v>
      </c>
      <c r="AO1668" s="562" t="s">
        <v>977</v>
      </c>
      <c r="AP1668" s="562" t="s">
        <v>978</v>
      </c>
    </row>
    <row r="1669" spans="1:42" s="562" customFormat="1" ht="12" x14ac:dyDescent="0.25">
      <c r="A1669" s="562" t="s">
        <v>3933</v>
      </c>
      <c r="B1669" s="562" t="s">
        <v>3934</v>
      </c>
      <c r="C1669" s="562">
        <v>1</v>
      </c>
      <c r="D1669" s="562" t="s">
        <v>30</v>
      </c>
      <c r="E1669" s="562" t="s">
        <v>958</v>
      </c>
      <c r="F1669" s="562" t="s">
        <v>959</v>
      </c>
      <c r="G1669" s="562" t="s">
        <v>1659</v>
      </c>
      <c r="H1669" s="562" t="s">
        <v>1660</v>
      </c>
      <c r="I1669" s="562" t="s">
        <v>1661</v>
      </c>
      <c r="J1669" s="562" t="s">
        <v>1662</v>
      </c>
      <c r="K1669" s="562" t="s">
        <v>1663</v>
      </c>
      <c r="L1669" s="562" t="s">
        <v>964</v>
      </c>
      <c r="M1669" s="562" t="s">
        <v>970</v>
      </c>
      <c r="N1669" s="562">
        <v>1</v>
      </c>
      <c r="O1669" s="562">
        <v>1</v>
      </c>
      <c r="P1669" s="562">
        <v>1</v>
      </c>
      <c r="Q1669" s="562">
        <v>0</v>
      </c>
      <c r="R1669" s="562">
        <v>0</v>
      </c>
      <c r="S1669" s="562">
        <v>1</v>
      </c>
      <c r="T1669" s="562">
        <v>1</v>
      </c>
      <c r="U1669" s="562">
        <v>1</v>
      </c>
      <c r="V1669" s="562">
        <v>0</v>
      </c>
      <c r="W1669" s="563">
        <v>25000000</v>
      </c>
      <c r="X1669" s="563">
        <v>0</v>
      </c>
      <c r="Y1669" s="563">
        <v>0</v>
      </c>
      <c r="Z1669" s="563">
        <v>0</v>
      </c>
      <c r="AA1669" s="563">
        <v>0</v>
      </c>
      <c r="AB1669" s="563">
        <v>0</v>
      </c>
      <c r="AC1669" s="563">
        <v>0</v>
      </c>
      <c r="AD1669" s="563"/>
      <c r="AE1669" s="563">
        <v>25000000</v>
      </c>
      <c r="AF1669" s="564">
        <v>45725</v>
      </c>
      <c r="AG1669" s="564">
        <v>46931</v>
      </c>
      <c r="AH1669" s="563">
        <v>25000000</v>
      </c>
      <c r="AI1669" s="565">
        <f t="shared" si="53"/>
        <v>2.3287671232876712</v>
      </c>
      <c r="AJ1669" s="565">
        <v>3.3041095890410999</v>
      </c>
      <c r="AK1669" s="566">
        <v>8.7499999999999994E-2</v>
      </c>
      <c r="AL1669" s="567">
        <f t="shared" si="52"/>
        <v>2.3287671232876712</v>
      </c>
      <c r="AM1669" s="567">
        <v>3.3041095890410999</v>
      </c>
      <c r="AN1669" s="568">
        <v>8.7499999999999994E-2</v>
      </c>
      <c r="AO1669" s="562" t="s">
        <v>977</v>
      </c>
      <c r="AP1669" s="562" t="s">
        <v>978</v>
      </c>
    </row>
    <row r="1670" spans="1:42" s="562" customFormat="1" ht="12" x14ac:dyDescent="0.25">
      <c r="A1670" s="562" t="s">
        <v>3935</v>
      </c>
      <c r="B1670" s="562" t="s">
        <v>3936</v>
      </c>
      <c r="C1670" s="562">
        <v>1</v>
      </c>
      <c r="D1670" s="562" t="s">
        <v>30</v>
      </c>
      <c r="E1670" s="562" t="s">
        <v>958</v>
      </c>
      <c r="F1670" s="562" t="s">
        <v>959</v>
      </c>
      <c r="G1670" s="562" t="s">
        <v>973</v>
      </c>
      <c r="H1670" s="562" t="s">
        <v>974</v>
      </c>
      <c r="I1670" s="562" t="s">
        <v>975</v>
      </c>
      <c r="J1670" s="562" t="s">
        <v>4998</v>
      </c>
      <c r="K1670" s="562" t="s">
        <v>976</v>
      </c>
      <c r="L1670" s="562" t="s">
        <v>964</v>
      </c>
      <c r="M1670" s="562" t="s">
        <v>970</v>
      </c>
      <c r="N1670" s="562">
        <v>1</v>
      </c>
      <c r="O1670" s="562">
        <v>1</v>
      </c>
      <c r="P1670" s="562">
        <v>1</v>
      </c>
      <c r="Q1670" s="562">
        <v>1</v>
      </c>
      <c r="R1670" s="562">
        <v>1</v>
      </c>
      <c r="S1670" s="562">
        <v>1</v>
      </c>
      <c r="T1670" s="562">
        <v>0</v>
      </c>
      <c r="U1670" s="562">
        <v>0</v>
      </c>
      <c r="V1670" s="562">
        <v>0</v>
      </c>
      <c r="W1670" s="563">
        <v>1685311.37</v>
      </c>
      <c r="X1670" s="563">
        <v>0</v>
      </c>
      <c r="Y1670" s="563">
        <v>0</v>
      </c>
      <c r="Z1670" s="563">
        <v>0</v>
      </c>
      <c r="AA1670" s="563">
        <v>0</v>
      </c>
      <c r="AB1670" s="563">
        <v>0</v>
      </c>
      <c r="AC1670" s="563">
        <v>0</v>
      </c>
      <c r="AD1670" s="563"/>
      <c r="AE1670" s="563">
        <v>1685311.37</v>
      </c>
      <c r="AF1670" s="564">
        <v>45725</v>
      </c>
      <c r="AG1670" s="564">
        <v>46931</v>
      </c>
      <c r="AH1670" s="563">
        <v>1685311.36</v>
      </c>
      <c r="AI1670" s="565">
        <f t="shared" si="53"/>
        <v>2.3287671232876712</v>
      </c>
      <c r="AJ1670" s="565">
        <v>3.3041095890410999</v>
      </c>
      <c r="AK1670" s="566">
        <v>8.7499999999999994E-2</v>
      </c>
      <c r="AL1670" s="567">
        <f t="shared" ref="AL1670:AL1733" si="54">+AI1670</f>
        <v>2.3287671232876712</v>
      </c>
      <c r="AM1670" s="567">
        <v>3.3041095890410999</v>
      </c>
      <c r="AN1670" s="568">
        <v>8.7499999999999994E-2</v>
      </c>
      <c r="AO1670" s="562" t="s">
        <v>977</v>
      </c>
      <c r="AP1670" s="562" t="s">
        <v>978</v>
      </c>
    </row>
    <row r="1671" spans="1:42" s="562" customFormat="1" ht="12" x14ac:dyDescent="0.25">
      <c r="A1671" s="562" t="s">
        <v>3937</v>
      </c>
      <c r="B1671" s="562" t="s">
        <v>3938</v>
      </c>
      <c r="C1671" s="562">
        <v>1</v>
      </c>
      <c r="D1671" s="562" t="s">
        <v>30</v>
      </c>
      <c r="E1671" s="562" t="s">
        <v>958</v>
      </c>
      <c r="F1671" s="562" t="s">
        <v>959</v>
      </c>
      <c r="G1671" s="562" t="s">
        <v>973</v>
      </c>
      <c r="H1671" s="562" t="s">
        <v>974</v>
      </c>
      <c r="I1671" s="562" t="s">
        <v>975</v>
      </c>
      <c r="J1671" s="562" t="s">
        <v>4998</v>
      </c>
      <c r="K1671" s="562" t="s">
        <v>976</v>
      </c>
      <c r="L1671" s="562" t="s">
        <v>964</v>
      </c>
      <c r="M1671" s="562" t="s">
        <v>970</v>
      </c>
      <c r="N1671" s="562">
        <v>1</v>
      </c>
      <c r="O1671" s="562">
        <v>1</v>
      </c>
      <c r="P1671" s="562">
        <v>1</v>
      </c>
      <c r="Q1671" s="562">
        <v>1</v>
      </c>
      <c r="R1671" s="562">
        <v>1</v>
      </c>
      <c r="S1671" s="562">
        <v>1</v>
      </c>
      <c r="T1671" s="562">
        <v>0</v>
      </c>
      <c r="U1671" s="562">
        <v>0</v>
      </c>
      <c r="V1671" s="562">
        <v>0</v>
      </c>
      <c r="W1671" s="563">
        <v>5539665.0899999999</v>
      </c>
      <c r="X1671" s="563">
        <v>0</v>
      </c>
      <c r="Y1671" s="563">
        <v>0</v>
      </c>
      <c r="Z1671" s="563">
        <v>0</v>
      </c>
      <c r="AA1671" s="563">
        <v>0</v>
      </c>
      <c r="AB1671" s="563">
        <v>0</v>
      </c>
      <c r="AC1671" s="563">
        <v>0</v>
      </c>
      <c r="AD1671" s="563"/>
      <c r="AE1671" s="563">
        <v>5539665.0899999999</v>
      </c>
      <c r="AF1671" s="564">
        <v>45725</v>
      </c>
      <c r="AG1671" s="564">
        <v>46931</v>
      </c>
      <c r="AH1671" s="563">
        <v>5539665.0899999999</v>
      </c>
      <c r="AI1671" s="565">
        <f t="shared" si="53"/>
        <v>2.3287671232876712</v>
      </c>
      <c r="AJ1671" s="565">
        <v>3.3041095890410999</v>
      </c>
      <c r="AK1671" s="566">
        <v>8.7499999999999994E-2</v>
      </c>
      <c r="AL1671" s="567">
        <f t="shared" si="54"/>
        <v>2.3287671232876712</v>
      </c>
      <c r="AM1671" s="567">
        <v>3.3041095890410999</v>
      </c>
      <c r="AN1671" s="568">
        <v>8.7499999999999994E-2</v>
      </c>
      <c r="AO1671" s="562" t="s">
        <v>977</v>
      </c>
      <c r="AP1671" s="562" t="s">
        <v>978</v>
      </c>
    </row>
    <row r="1672" spans="1:42" s="562" customFormat="1" ht="12" x14ac:dyDescent="0.25">
      <c r="A1672" s="562" t="s">
        <v>3939</v>
      </c>
      <c r="B1672" s="562" t="s">
        <v>3940</v>
      </c>
      <c r="C1672" s="562">
        <v>1</v>
      </c>
      <c r="D1672" s="562" t="s">
        <v>30</v>
      </c>
      <c r="E1672" s="562" t="s">
        <v>958</v>
      </c>
      <c r="F1672" s="562" t="s">
        <v>959</v>
      </c>
      <c r="G1672" s="562" t="s">
        <v>973</v>
      </c>
      <c r="H1672" s="562" t="s">
        <v>974</v>
      </c>
      <c r="I1672" s="562" t="s">
        <v>975</v>
      </c>
      <c r="J1672" s="562" t="s">
        <v>4998</v>
      </c>
      <c r="K1672" s="562" t="s">
        <v>976</v>
      </c>
      <c r="L1672" s="562" t="s">
        <v>964</v>
      </c>
      <c r="M1672" s="562" t="s">
        <v>970</v>
      </c>
      <c r="N1672" s="562">
        <v>1</v>
      </c>
      <c r="O1672" s="562">
        <v>1</v>
      </c>
      <c r="P1672" s="562">
        <v>1</v>
      </c>
      <c r="Q1672" s="562">
        <v>1</v>
      </c>
      <c r="R1672" s="562">
        <v>1</v>
      </c>
      <c r="S1672" s="562">
        <v>1</v>
      </c>
      <c r="T1672" s="562">
        <v>0</v>
      </c>
      <c r="U1672" s="562">
        <v>0</v>
      </c>
      <c r="V1672" s="562">
        <v>0</v>
      </c>
      <c r="W1672" s="563">
        <v>3628608.81</v>
      </c>
      <c r="X1672" s="563">
        <v>0</v>
      </c>
      <c r="Y1672" s="563">
        <v>0</v>
      </c>
      <c r="Z1672" s="563">
        <v>0</v>
      </c>
      <c r="AA1672" s="563">
        <v>0</v>
      </c>
      <c r="AB1672" s="563">
        <v>0</v>
      </c>
      <c r="AC1672" s="563">
        <v>0</v>
      </c>
      <c r="AD1672" s="563"/>
      <c r="AE1672" s="563">
        <v>3628608.81</v>
      </c>
      <c r="AF1672" s="564">
        <v>45725</v>
      </c>
      <c r="AG1672" s="564">
        <v>46931</v>
      </c>
      <c r="AH1672" s="563">
        <v>3628608.81</v>
      </c>
      <c r="AI1672" s="565">
        <f t="shared" si="53"/>
        <v>2.3287671232876712</v>
      </c>
      <c r="AJ1672" s="565">
        <v>3.3041095890410999</v>
      </c>
      <c r="AK1672" s="566">
        <v>8.7499999999999994E-2</v>
      </c>
      <c r="AL1672" s="567">
        <f t="shared" si="54"/>
        <v>2.3287671232876712</v>
      </c>
      <c r="AM1672" s="567">
        <v>3.3041095890410999</v>
      </c>
      <c r="AN1672" s="568">
        <v>8.7499999999999994E-2</v>
      </c>
      <c r="AO1672" s="562" t="s">
        <v>977</v>
      </c>
      <c r="AP1672" s="562" t="s">
        <v>978</v>
      </c>
    </row>
    <row r="1673" spans="1:42" s="562" customFormat="1" ht="12" x14ac:dyDescent="0.25">
      <c r="A1673" s="562" t="s">
        <v>3941</v>
      </c>
      <c r="B1673" s="562" t="s">
        <v>3942</v>
      </c>
      <c r="C1673" s="562">
        <v>1</v>
      </c>
      <c r="D1673" s="562" t="s">
        <v>30</v>
      </c>
      <c r="E1673" s="562" t="s">
        <v>958</v>
      </c>
      <c r="F1673" s="562" t="s">
        <v>959</v>
      </c>
      <c r="G1673" s="562" t="s">
        <v>973</v>
      </c>
      <c r="H1673" s="562" t="s">
        <v>974</v>
      </c>
      <c r="I1673" s="562" t="s">
        <v>975</v>
      </c>
      <c r="J1673" s="562" t="s">
        <v>4998</v>
      </c>
      <c r="K1673" s="562" t="s">
        <v>976</v>
      </c>
      <c r="L1673" s="562" t="s">
        <v>964</v>
      </c>
      <c r="M1673" s="562" t="s">
        <v>970</v>
      </c>
      <c r="N1673" s="562">
        <v>1</v>
      </c>
      <c r="O1673" s="562">
        <v>1</v>
      </c>
      <c r="P1673" s="562">
        <v>1</v>
      </c>
      <c r="Q1673" s="562">
        <v>1</v>
      </c>
      <c r="R1673" s="562">
        <v>1</v>
      </c>
      <c r="S1673" s="562">
        <v>1</v>
      </c>
      <c r="T1673" s="562">
        <v>0</v>
      </c>
      <c r="U1673" s="562">
        <v>0</v>
      </c>
      <c r="V1673" s="562">
        <v>0</v>
      </c>
      <c r="W1673" s="563">
        <v>3105807.78</v>
      </c>
      <c r="X1673" s="563">
        <v>0</v>
      </c>
      <c r="Y1673" s="563">
        <v>0</v>
      </c>
      <c r="Z1673" s="563">
        <v>0</v>
      </c>
      <c r="AA1673" s="563">
        <v>0</v>
      </c>
      <c r="AB1673" s="563">
        <v>0</v>
      </c>
      <c r="AC1673" s="563">
        <v>0</v>
      </c>
      <c r="AD1673" s="563"/>
      <c r="AE1673" s="563">
        <v>3105807.78</v>
      </c>
      <c r="AF1673" s="564">
        <v>45725</v>
      </c>
      <c r="AG1673" s="564">
        <v>46931</v>
      </c>
      <c r="AH1673" s="563">
        <v>3105807.78</v>
      </c>
      <c r="AI1673" s="565">
        <f t="shared" si="53"/>
        <v>2.3287671232876712</v>
      </c>
      <c r="AJ1673" s="565">
        <v>3.3041095890410999</v>
      </c>
      <c r="AK1673" s="566">
        <v>8.7499999999999994E-2</v>
      </c>
      <c r="AL1673" s="567">
        <f t="shared" si="54"/>
        <v>2.3287671232876712</v>
      </c>
      <c r="AM1673" s="567">
        <v>3.3041095890410999</v>
      </c>
      <c r="AN1673" s="568">
        <v>8.7499999999999994E-2</v>
      </c>
      <c r="AO1673" s="562" t="s">
        <v>977</v>
      </c>
      <c r="AP1673" s="562" t="s">
        <v>978</v>
      </c>
    </row>
    <row r="1674" spans="1:42" s="562" customFormat="1" ht="12" x14ac:dyDescent="0.25">
      <c r="A1674" s="562" t="s">
        <v>3943</v>
      </c>
      <c r="B1674" s="562" t="s">
        <v>3944</v>
      </c>
      <c r="C1674" s="562">
        <v>1</v>
      </c>
      <c r="D1674" s="562" t="s">
        <v>30</v>
      </c>
      <c r="E1674" s="562" t="s">
        <v>958</v>
      </c>
      <c r="F1674" s="562" t="s">
        <v>959</v>
      </c>
      <c r="G1674" s="562" t="s">
        <v>973</v>
      </c>
      <c r="H1674" s="562" t="s">
        <v>974</v>
      </c>
      <c r="I1674" s="562" t="s">
        <v>975</v>
      </c>
      <c r="J1674" s="562" t="s">
        <v>4998</v>
      </c>
      <c r="K1674" s="562" t="s">
        <v>976</v>
      </c>
      <c r="L1674" s="562" t="s">
        <v>964</v>
      </c>
      <c r="M1674" s="562" t="s">
        <v>970</v>
      </c>
      <c r="N1674" s="562">
        <v>1</v>
      </c>
      <c r="O1674" s="562">
        <v>1</v>
      </c>
      <c r="P1674" s="562">
        <v>1</v>
      </c>
      <c r="Q1674" s="562">
        <v>1</v>
      </c>
      <c r="R1674" s="562">
        <v>1</v>
      </c>
      <c r="S1674" s="562">
        <v>1</v>
      </c>
      <c r="T1674" s="562">
        <v>0</v>
      </c>
      <c r="U1674" s="562">
        <v>0</v>
      </c>
      <c r="V1674" s="562">
        <v>0</v>
      </c>
      <c r="W1674" s="563">
        <v>17516237.890000001</v>
      </c>
      <c r="X1674" s="563">
        <v>0</v>
      </c>
      <c r="Y1674" s="563">
        <v>0</v>
      </c>
      <c r="Z1674" s="563">
        <v>0</v>
      </c>
      <c r="AA1674" s="563">
        <v>0</v>
      </c>
      <c r="AB1674" s="563">
        <v>0</v>
      </c>
      <c r="AC1674" s="563">
        <v>0</v>
      </c>
      <c r="AD1674" s="563"/>
      <c r="AE1674" s="563">
        <v>17516237.890000001</v>
      </c>
      <c r="AF1674" s="564">
        <v>45725</v>
      </c>
      <c r="AG1674" s="564">
        <v>46931</v>
      </c>
      <c r="AH1674" s="563">
        <v>17516237.879999999</v>
      </c>
      <c r="AI1674" s="565">
        <f t="shared" si="53"/>
        <v>2.3287671232876712</v>
      </c>
      <c r="AJ1674" s="565">
        <v>3.3041095890410999</v>
      </c>
      <c r="AK1674" s="566">
        <v>8.7499999999999994E-2</v>
      </c>
      <c r="AL1674" s="567">
        <f t="shared" si="54"/>
        <v>2.3287671232876712</v>
      </c>
      <c r="AM1674" s="567">
        <v>3.3041095890410999</v>
      </c>
      <c r="AN1674" s="568">
        <v>8.7499999999999994E-2</v>
      </c>
      <c r="AO1674" s="562" t="s">
        <v>977</v>
      </c>
      <c r="AP1674" s="562" t="s">
        <v>978</v>
      </c>
    </row>
    <row r="1675" spans="1:42" s="562" customFormat="1" ht="12" x14ac:dyDescent="0.25">
      <c r="A1675" s="562" t="s">
        <v>3945</v>
      </c>
      <c r="B1675" s="562" t="s">
        <v>3946</v>
      </c>
      <c r="C1675" s="562">
        <v>1</v>
      </c>
      <c r="D1675" s="562" t="s">
        <v>30</v>
      </c>
      <c r="E1675" s="562" t="s">
        <v>958</v>
      </c>
      <c r="F1675" s="562" t="s">
        <v>959</v>
      </c>
      <c r="G1675" s="562" t="s">
        <v>973</v>
      </c>
      <c r="H1675" s="562" t="s">
        <v>974</v>
      </c>
      <c r="I1675" s="562" t="s">
        <v>975</v>
      </c>
      <c r="J1675" s="562" t="s">
        <v>4998</v>
      </c>
      <c r="K1675" s="562" t="s">
        <v>976</v>
      </c>
      <c r="L1675" s="562" t="s">
        <v>964</v>
      </c>
      <c r="M1675" s="562" t="s">
        <v>970</v>
      </c>
      <c r="N1675" s="562">
        <v>1</v>
      </c>
      <c r="O1675" s="562">
        <v>1</v>
      </c>
      <c r="P1675" s="562">
        <v>1</v>
      </c>
      <c r="Q1675" s="562">
        <v>1</v>
      </c>
      <c r="R1675" s="562">
        <v>1</v>
      </c>
      <c r="S1675" s="562">
        <v>1</v>
      </c>
      <c r="T1675" s="562">
        <v>0</v>
      </c>
      <c r="U1675" s="562">
        <v>0</v>
      </c>
      <c r="V1675" s="562">
        <v>0</v>
      </c>
      <c r="W1675" s="563">
        <v>389201.88</v>
      </c>
      <c r="X1675" s="563">
        <v>0</v>
      </c>
      <c r="Y1675" s="563">
        <v>0</v>
      </c>
      <c r="Z1675" s="563">
        <v>17027.580000000002</v>
      </c>
      <c r="AA1675" s="563">
        <v>0</v>
      </c>
      <c r="AB1675" s="563">
        <v>0</v>
      </c>
      <c r="AC1675" s="563">
        <v>0</v>
      </c>
      <c r="AD1675" s="563"/>
      <c r="AE1675" s="563">
        <v>389201.88</v>
      </c>
      <c r="AF1675" s="564">
        <v>45710</v>
      </c>
      <c r="AG1675" s="564">
        <v>46991</v>
      </c>
      <c r="AH1675" s="563">
        <v>389201.87</v>
      </c>
      <c r="AI1675" s="565">
        <f t="shared" si="53"/>
        <v>2.493150684931507</v>
      </c>
      <c r="AJ1675" s="565">
        <v>3.5095890410958899</v>
      </c>
      <c r="AK1675" s="566">
        <v>8.7499999999999994E-2</v>
      </c>
      <c r="AL1675" s="567">
        <f t="shared" si="54"/>
        <v>2.493150684931507</v>
      </c>
      <c r="AM1675" s="567">
        <v>3.5095890410958899</v>
      </c>
      <c r="AN1675" s="568">
        <v>8.7499999999999994E-2</v>
      </c>
      <c r="AO1675" s="562" t="s">
        <v>977</v>
      </c>
      <c r="AP1675" s="562" t="s">
        <v>978</v>
      </c>
    </row>
    <row r="1676" spans="1:42" s="562" customFormat="1" ht="12" x14ac:dyDescent="0.25">
      <c r="A1676" s="562" t="s">
        <v>3947</v>
      </c>
      <c r="B1676" s="562" t="s">
        <v>3948</v>
      </c>
      <c r="C1676" s="562">
        <v>1</v>
      </c>
      <c r="D1676" s="562" t="s">
        <v>30</v>
      </c>
      <c r="E1676" s="562" t="s">
        <v>958</v>
      </c>
      <c r="F1676" s="562" t="s">
        <v>959</v>
      </c>
      <c r="G1676" s="562" t="s">
        <v>973</v>
      </c>
      <c r="H1676" s="562" t="s">
        <v>974</v>
      </c>
      <c r="I1676" s="562" t="s">
        <v>975</v>
      </c>
      <c r="J1676" s="562" t="s">
        <v>4998</v>
      </c>
      <c r="K1676" s="562" t="s">
        <v>976</v>
      </c>
      <c r="L1676" s="562" t="s">
        <v>964</v>
      </c>
      <c r="M1676" s="562" t="s">
        <v>970</v>
      </c>
      <c r="N1676" s="562">
        <v>1</v>
      </c>
      <c r="O1676" s="562">
        <v>1</v>
      </c>
      <c r="P1676" s="562">
        <v>1</v>
      </c>
      <c r="Q1676" s="562">
        <v>1</v>
      </c>
      <c r="R1676" s="562">
        <v>1</v>
      </c>
      <c r="S1676" s="562">
        <v>1</v>
      </c>
      <c r="T1676" s="562">
        <v>0</v>
      </c>
      <c r="U1676" s="562">
        <v>0</v>
      </c>
      <c r="V1676" s="562">
        <v>0</v>
      </c>
      <c r="W1676" s="563">
        <v>670000</v>
      </c>
      <c r="X1676" s="563">
        <v>0</v>
      </c>
      <c r="Y1676" s="563">
        <v>0</v>
      </c>
      <c r="Z1676" s="563">
        <v>0</v>
      </c>
      <c r="AA1676" s="563">
        <v>0</v>
      </c>
      <c r="AB1676" s="563">
        <v>0</v>
      </c>
      <c r="AC1676" s="563">
        <v>0</v>
      </c>
      <c r="AD1676" s="563"/>
      <c r="AE1676" s="563">
        <v>670000</v>
      </c>
      <c r="AF1676" s="564">
        <v>45725</v>
      </c>
      <c r="AG1676" s="564">
        <v>46931</v>
      </c>
      <c r="AH1676" s="563">
        <v>670000</v>
      </c>
      <c r="AI1676" s="565">
        <f t="shared" si="53"/>
        <v>2.3287671232876712</v>
      </c>
      <c r="AJ1676" s="565">
        <v>3.3041095890410999</v>
      </c>
      <c r="AK1676" s="566">
        <v>8.7499999999999994E-2</v>
      </c>
      <c r="AL1676" s="567">
        <f t="shared" si="54"/>
        <v>2.3287671232876712</v>
      </c>
      <c r="AM1676" s="567">
        <v>3.3041095890410999</v>
      </c>
      <c r="AN1676" s="568">
        <v>8.7499999999999994E-2</v>
      </c>
      <c r="AO1676" s="562" t="s">
        <v>977</v>
      </c>
      <c r="AP1676" s="562" t="s">
        <v>978</v>
      </c>
    </row>
    <row r="1677" spans="1:42" s="562" customFormat="1" ht="12" x14ac:dyDescent="0.25">
      <c r="A1677" s="562" t="s">
        <v>3949</v>
      </c>
      <c r="B1677" s="562" t="s">
        <v>3950</v>
      </c>
      <c r="C1677" s="562">
        <v>1</v>
      </c>
      <c r="D1677" s="562" t="s">
        <v>30</v>
      </c>
      <c r="E1677" s="562" t="s">
        <v>958</v>
      </c>
      <c r="F1677" s="562" t="s">
        <v>959</v>
      </c>
      <c r="G1677" s="562" t="s">
        <v>1727</v>
      </c>
      <c r="H1677" s="562" t="s">
        <v>1660</v>
      </c>
      <c r="I1677" s="562" t="s">
        <v>1661</v>
      </c>
      <c r="J1677" s="562" t="s">
        <v>1662</v>
      </c>
      <c r="K1677" s="562" t="s">
        <v>3336</v>
      </c>
      <c r="L1677" s="562" t="s">
        <v>964</v>
      </c>
      <c r="M1677" s="562" t="s">
        <v>970</v>
      </c>
      <c r="N1677" s="562">
        <v>1</v>
      </c>
      <c r="O1677" s="562">
        <v>1</v>
      </c>
      <c r="P1677" s="562">
        <v>1</v>
      </c>
      <c r="Q1677" s="562">
        <v>0</v>
      </c>
      <c r="R1677" s="562">
        <v>0</v>
      </c>
      <c r="S1677" s="562">
        <v>1</v>
      </c>
      <c r="T1677" s="562">
        <v>1</v>
      </c>
      <c r="U1677" s="562">
        <v>1</v>
      </c>
      <c r="V1677" s="562">
        <v>0</v>
      </c>
      <c r="W1677" s="563">
        <v>50442552.460000001</v>
      </c>
      <c r="X1677" s="563">
        <v>0</v>
      </c>
      <c r="Y1677" s="563">
        <v>0</v>
      </c>
      <c r="Z1677" s="563">
        <v>0</v>
      </c>
      <c r="AA1677" s="563">
        <v>0</v>
      </c>
      <c r="AB1677" s="563">
        <v>0</v>
      </c>
      <c r="AC1677" s="563">
        <v>0</v>
      </c>
      <c r="AD1677" s="563"/>
      <c r="AE1677" s="563">
        <v>50442552.460000001</v>
      </c>
      <c r="AF1677" s="564">
        <v>45725</v>
      </c>
      <c r="AG1677" s="564">
        <v>46931</v>
      </c>
      <c r="AH1677" s="563">
        <v>50442552.460000001</v>
      </c>
      <c r="AI1677" s="565">
        <f t="shared" si="53"/>
        <v>2.3287671232876712</v>
      </c>
      <c r="AJ1677" s="565">
        <v>3.3041095890410999</v>
      </c>
      <c r="AK1677" s="566">
        <v>8.7499999999999994E-2</v>
      </c>
      <c r="AL1677" s="567">
        <f t="shared" si="54"/>
        <v>2.3287671232876712</v>
      </c>
      <c r="AM1677" s="567">
        <v>3.3041095890410999</v>
      </c>
      <c r="AN1677" s="568">
        <v>8.7499999999999994E-2</v>
      </c>
      <c r="AO1677" s="562" t="s">
        <v>977</v>
      </c>
      <c r="AP1677" s="562" t="s">
        <v>978</v>
      </c>
    </row>
    <row r="1678" spans="1:42" s="562" customFormat="1" ht="12" x14ac:dyDescent="0.25">
      <c r="A1678" s="562" t="s">
        <v>3951</v>
      </c>
      <c r="B1678" s="562" t="s">
        <v>3952</v>
      </c>
      <c r="C1678" s="562">
        <v>1</v>
      </c>
      <c r="D1678" s="562" t="s">
        <v>30</v>
      </c>
      <c r="E1678" s="562" t="s">
        <v>958</v>
      </c>
      <c r="F1678" s="562" t="s">
        <v>959</v>
      </c>
      <c r="G1678" s="562" t="s">
        <v>973</v>
      </c>
      <c r="H1678" s="562" t="s">
        <v>974</v>
      </c>
      <c r="I1678" s="562" t="s">
        <v>975</v>
      </c>
      <c r="J1678" s="562" t="s">
        <v>4998</v>
      </c>
      <c r="K1678" s="562" t="s">
        <v>976</v>
      </c>
      <c r="L1678" s="562" t="s">
        <v>964</v>
      </c>
      <c r="M1678" s="562" t="s">
        <v>970</v>
      </c>
      <c r="N1678" s="562">
        <v>1</v>
      </c>
      <c r="O1678" s="562">
        <v>1</v>
      </c>
      <c r="P1678" s="562">
        <v>1</v>
      </c>
      <c r="Q1678" s="562">
        <v>1</v>
      </c>
      <c r="R1678" s="562">
        <v>1</v>
      </c>
      <c r="S1678" s="562">
        <v>1</v>
      </c>
      <c r="T1678" s="562">
        <v>0</v>
      </c>
      <c r="U1678" s="562">
        <v>0</v>
      </c>
      <c r="V1678" s="562">
        <v>0</v>
      </c>
      <c r="W1678" s="563">
        <v>1000000</v>
      </c>
      <c r="X1678" s="563">
        <v>0</v>
      </c>
      <c r="Y1678" s="563">
        <v>0</v>
      </c>
      <c r="Z1678" s="563">
        <v>0</v>
      </c>
      <c r="AA1678" s="563">
        <v>0</v>
      </c>
      <c r="AB1678" s="563">
        <v>0</v>
      </c>
      <c r="AC1678" s="563">
        <v>0</v>
      </c>
      <c r="AD1678" s="563"/>
      <c r="AE1678" s="563">
        <v>1000000</v>
      </c>
      <c r="AF1678" s="564">
        <v>45725</v>
      </c>
      <c r="AG1678" s="564">
        <v>46931</v>
      </c>
      <c r="AH1678" s="563">
        <v>1000000</v>
      </c>
      <c r="AI1678" s="565">
        <f t="shared" si="53"/>
        <v>2.3287671232876712</v>
      </c>
      <c r="AJ1678" s="565">
        <v>3.3041095890410999</v>
      </c>
      <c r="AK1678" s="566">
        <v>8.7499999999999994E-2</v>
      </c>
      <c r="AL1678" s="567">
        <f t="shared" si="54"/>
        <v>2.3287671232876712</v>
      </c>
      <c r="AM1678" s="567">
        <v>3.3041095890410999</v>
      </c>
      <c r="AN1678" s="568">
        <v>8.7499999999999994E-2</v>
      </c>
      <c r="AO1678" s="562" t="s">
        <v>977</v>
      </c>
      <c r="AP1678" s="562" t="s">
        <v>978</v>
      </c>
    </row>
    <row r="1679" spans="1:42" s="562" customFormat="1" ht="12" x14ac:dyDescent="0.25">
      <c r="A1679" s="562" t="s">
        <v>3953</v>
      </c>
      <c r="B1679" s="562" t="s">
        <v>3954</v>
      </c>
      <c r="C1679" s="562">
        <v>1</v>
      </c>
      <c r="D1679" s="562" t="s">
        <v>30</v>
      </c>
      <c r="E1679" s="562" t="s">
        <v>958</v>
      </c>
      <c r="F1679" s="562" t="s">
        <v>959</v>
      </c>
      <c r="G1679" s="562" t="s">
        <v>973</v>
      </c>
      <c r="H1679" s="562" t="s">
        <v>974</v>
      </c>
      <c r="I1679" s="562" t="s">
        <v>975</v>
      </c>
      <c r="J1679" s="562" t="s">
        <v>4998</v>
      </c>
      <c r="K1679" s="562" t="s">
        <v>976</v>
      </c>
      <c r="L1679" s="562" t="s">
        <v>964</v>
      </c>
      <c r="M1679" s="562" t="s">
        <v>970</v>
      </c>
      <c r="N1679" s="562">
        <v>1</v>
      </c>
      <c r="O1679" s="562">
        <v>1</v>
      </c>
      <c r="P1679" s="562">
        <v>1</v>
      </c>
      <c r="Q1679" s="562">
        <v>1</v>
      </c>
      <c r="R1679" s="562">
        <v>1</v>
      </c>
      <c r="S1679" s="562">
        <v>1</v>
      </c>
      <c r="T1679" s="562">
        <v>0</v>
      </c>
      <c r="U1679" s="562">
        <v>0</v>
      </c>
      <c r="V1679" s="562">
        <v>0</v>
      </c>
      <c r="W1679" s="563">
        <v>1100000</v>
      </c>
      <c r="X1679" s="563">
        <v>0</v>
      </c>
      <c r="Y1679" s="563">
        <v>0</v>
      </c>
      <c r="Z1679" s="563">
        <v>0</v>
      </c>
      <c r="AA1679" s="563">
        <v>0</v>
      </c>
      <c r="AB1679" s="563">
        <v>0</v>
      </c>
      <c r="AC1679" s="563">
        <v>0</v>
      </c>
      <c r="AD1679" s="563"/>
      <c r="AE1679" s="563">
        <v>1100000</v>
      </c>
      <c r="AF1679" s="564">
        <v>45725</v>
      </c>
      <c r="AG1679" s="564">
        <v>46263</v>
      </c>
      <c r="AH1679" s="563">
        <v>1100000</v>
      </c>
      <c r="AI1679" s="565">
        <f t="shared" si="53"/>
        <v>0.49863013698630138</v>
      </c>
      <c r="AJ1679" s="565">
        <v>1.47397260273973</v>
      </c>
      <c r="AK1679" s="566">
        <v>4.9000000000000002E-2</v>
      </c>
      <c r="AL1679" s="567">
        <f t="shared" si="54"/>
        <v>0.49863013698630138</v>
      </c>
      <c r="AM1679" s="567">
        <v>1.47397260273973</v>
      </c>
      <c r="AN1679" s="568">
        <v>4.9000000000000002E-2</v>
      </c>
      <c r="AO1679" s="562" t="s">
        <v>977</v>
      </c>
      <c r="AP1679" s="562" t="s">
        <v>978</v>
      </c>
    </row>
    <row r="1680" spans="1:42" s="562" customFormat="1" ht="12" x14ac:dyDescent="0.25">
      <c r="A1680" s="562" t="s">
        <v>3955</v>
      </c>
      <c r="B1680" s="562" t="s">
        <v>3956</v>
      </c>
      <c r="C1680" s="562">
        <v>1</v>
      </c>
      <c r="D1680" s="562" t="s">
        <v>30</v>
      </c>
      <c r="E1680" s="562" t="s">
        <v>958</v>
      </c>
      <c r="F1680" s="562" t="s">
        <v>959</v>
      </c>
      <c r="G1680" s="562" t="s">
        <v>973</v>
      </c>
      <c r="H1680" s="562" t="s">
        <v>974</v>
      </c>
      <c r="I1680" s="562" t="s">
        <v>975</v>
      </c>
      <c r="J1680" s="562" t="s">
        <v>4998</v>
      </c>
      <c r="K1680" s="562" t="s">
        <v>976</v>
      </c>
      <c r="L1680" s="562" t="s">
        <v>964</v>
      </c>
      <c r="M1680" s="562" t="s">
        <v>970</v>
      </c>
      <c r="N1680" s="562">
        <v>1</v>
      </c>
      <c r="O1680" s="562">
        <v>1</v>
      </c>
      <c r="P1680" s="562">
        <v>1</v>
      </c>
      <c r="Q1680" s="562">
        <v>1</v>
      </c>
      <c r="R1680" s="562">
        <v>1</v>
      </c>
      <c r="S1680" s="562">
        <v>1</v>
      </c>
      <c r="T1680" s="562">
        <v>0</v>
      </c>
      <c r="U1680" s="562">
        <v>0</v>
      </c>
      <c r="V1680" s="562">
        <v>0</v>
      </c>
      <c r="W1680" s="563">
        <v>2000000</v>
      </c>
      <c r="X1680" s="563">
        <v>0</v>
      </c>
      <c r="Y1680" s="563">
        <v>0</v>
      </c>
      <c r="Z1680" s="563">
        <v>0</v>
      </c>
      <c r="AA1680" s="563">
        <v>0</v>
      </c>
      <c r="AB1680" s="563">
        <v>0</v>
      </c>
      <c r="AC1680" s="563">
        <v>0</v>
      </c>
      <c r="AD1680" s="563"/>
      <c r="AE1680" s="563">
        <v>2000000</v>
      </c>
      <c r="AF1680" s="564">
        <v>45725</v>
      </c>
      <c r="AG1680" s="564">
        <v>46263</v>
      </c>
      <c r="AH1680" s="563">
        <v>2000000</v>
      </c>
      <c r="AI1680" s="565">
        <f t="shared" si="53"/>
        <v>0.49863013698630138</v>
      </c>
      <c r="AJ1680" s="565">
        <v>1.47397260273973</v>
      </c>
      <c r="AK1680" s="566">
        <v>4.9000000000000002E-2</v>
      </c>
      <c r="AL1680" s="567">
        <f t="shared" si="54"/>
        <v>0.49863013698630138</v>
      </c>
      <c r="AM1680" s="567">
        <v>1.47397260273973</v>
      </c>
      <c r="AN1680" s="568">
        <v>4.9000000000000002E-2</v>
      </c>
      <c r="AO1680" s="562" t="s">
        <v>977</v>
      </c>
      <c r="AP1680" s="562" t="s">
        <v>978</v>
      </c>
    </row>
    <row r="1681" spans="1:42" s="562" customFormat="1" ht="12" x14ac:dyDescent="0.25">
      <c r="A1681" s="562" t="s">
        <v>3957</v>
      </c>
      <c r="B1681" s="562" t="s">
        <v>3958</v>
      </c>
      <c r="C1681" s="562">
        <v>1</v>
      </c>
      <c r="D1681" s="562" t="s">
        <v>30</v>
      </c>
      <c r="E1681" s="562" t="s">
        <v>958</v>
      </c>
      <c r="F1681" s="562" t="s">
        <v>959</v>
      </c>
      <c r="G1681" s="562" t="s">
        <v>973</v>
      </c>
      <c r="H1681" s="562" t="s">
        <v>974</v>
      </c>
      <c r="I1681" s="562" t="s">
        <v>975</v>
      </c>
      <c r="J1681" s="562" t="s">
        <v>4998</v>
      </c>
      <c r="K1681" s="562" t="s">
        <v>976</v>
      </c>
      <c r="L1681" s="562" t="s">
        <v>964</v>
      </c>
      <c r="M1681" s="562" t="s">
        <v>970</v>
      </c>
      <c r="N1681" s="562">
        <v>1</v>
      </c>
      <c r="O1681" s="562">
        <v>1</v>
      </c>
      <c r="P1681" s="562">
        <v>1</v>
      </c>
      <c r="Q1681" s="562">
        <v>1</v>
      </c>
      <c r="R1681" s="562">
        <v>1</v>
      </c>
      <c r="S1681" s="562">
        <v>1</v>
      </c>
      <c r="T1681" s="562">
        <v>0</v>
      </c>
      <c r="U1681" s="562">
        <v>0</v>
      </c>
      <c r="V1681" s="562">
        <v>0</v>
      </c>
      <c r="W1681" s="563">
        <v>3300000</v>
      </c>
      <c r="X1681" s="563">
        <v>0</v>
      </c>
      <c r="Y1681" s="563">
        <v>0</v>
      </c>
      <c r="Z1681" s="563">
        <v>0</v>
      </c>
      <c r="AA1681" s="563">
        <v>0</v>
      </c>
      <c r="AB1681" s="563">
        <v>0</v>
      </c>
      <c r="AC1681" s="563">
        <v>0</v>
      </c>
      <c r="AD1681" s="563"/>
      <c r="AE1681" s="563">
        <v>3300000</v>
      </c>
      <c r="AF1681" s="564">
        <v>45725</v>
      </c>
      <c r="AG1681" s="564">
        <v>46263</v>
      </c>
      <c r="AH1681" s="563">
        <v>3300000</v>
      </c>
      <c r="AI1681" s="565">
        <f t="shared" si="53"/>
        <v>0.49863013698630138</v>
      </c>
      <c r="AJ1681" s="565">
        <v>1.47397260273973</v>
      </c>
      <c r="AK1681" s="566">
        <v>4.9000000000000002E-2</v>
      </c>
      <c r="AL1681" s="567">
        <f t="shared" si="54"/>
        <v>0.49863013698630138</v>
      </c>
      <c r="AM1681" s="567">
        <v>1.47397260273973</v>
      </c>
      <c r="AN1681" s="568">
        <v>4.9000000000000002E-2</v>
      </c>
      <c r="AO1681" s="562" t="s">
        <v>977</v>
      </c>
      <c r="AP1681" s="562" t="s">
        <v>978</v>
      </c>
    </row>
    <row r="1682" spans="1:42" s="562" customFormat="1" ht="12" x14ac:dyDescent="0.25">
      <c r="A1682" s="562" t="s">
        <v>3959</v>
      </c>
      <c r="B1682" s="562" t="s">
        <v>3960</v>
      </c>
      <c r="C1682" s="562">
        <v>1</v>
      </c>
      <c r="D1682" s="562" t="s">
        <v>30</v>
      </c>
      <c r="E1682" s="562" t="s">
        <v>958</v>
      </c>
      <c r="F1682" s="562" t="s">
        <v>959</v>
      </c>
      <c r="G1682" s="562" t="s">
        <v>973</v>
      </c>
      <c r="H1682" s="562" t="s">
        <v>974</v>
      </c>
      <c r="I1682" s="562" t="s">
        <v>975</v>
      </c>
      <c r="J1682" s="562" t="s">
        <v>4998</v>
      </c>
      <c r="K1682" s="562" t="s">
        <v>976</v>
      </c>
      <c r="L1682" s="562" t="s">
        <v>964</v>
      </c>
      <c r="M1682" s="562" t="s">
        <v>970</v>
      </c>
      <c r="N1682" s="562">
        <v>1</v>
      </c>
      <c r="O1682" s="562">
        <v>1</v>
      </c>
      <c r="P1682" s="562">
        <v>1</v>
      </c>
      <c r="Q1682" s="562">
        <v>1</v>
      </c>
      <c r="R1682" s="562">
        <v>1</v>
      </c>
      <c r="S1682" s="562">
        <v>1</v>
      </c>
      <c r="T1682" s="562">
        <v>0</v>
      </c>
      <c r="U1682" s="562">
        <v>0</v>
      </c>
      <c r="V1682" s="562">
        <v>0</v>
      </c>
      <c r="W1682" s="563">
        <v>3320000</v>
      </c>
      <c r="X1682" s="563">
        <v>0</v>
      </c>
      <c r="Y1682" s="563">
        <v>0</v>
      </c>
      <c r="Z1682" s="563">
        <v>0</v>
      </c>
      <c r="AA1682" s="563">
        <v>0</v>
      </c>
      <c r="AB1682" s="563">
        <v>0</v>
      </c>
      <c r="AC1682" s="563">
        <v>0</v>
      </c>
      <c r="AD1682" s="563"/>
      <c r="AE1682" s="563">
        <v>3320000</v>
      </c>
      <c r="AF1682" s="564">
        <v>45725</v>
      </c>
      <c r="AG1682" s="564">
        <v>46263</v>
      </c>
      <c r="AH1682" s="563">
        <v>3320000</v>
      </c>
      <c r="AI1682" s="565">
        <f t="shared" si="53"/>
        <v>0.49863013698630138</v>
      </c>
      <c r="AJ1682" s="565">
        <v>1.47397260273973</v>
      </c>
      <c r="AK1682" s="566">
        <v>4.9000000000000002E-2</v>
      </c>
      <c r="AL1682" s="567">
        <f t="shared" si="54"/>
        <v>0.49863013698630138</v>
      </c>
      <c r="AM1682" s="567">
        <v>1.47397260273973</v>
      </c>
      <c r="AN1682" s="568">
        <v>4.9000000000000002E-2</v>
      </c>
      <c r="AO1682" s="562" t="s">
        <v>977</v>
      </c>
      <c r="AP1682" s="562" t="s">
        <v>978</v>
      </c>
    </row>
    <row r="1683" spans="1:42" s="562" customFormat="1" ht="12" x14ac:dyDescent="0.25">
      <c r="A1683" s="562" t="s">
        <v>3961</v>
      </c>
      <c r="B1683" s="562" t="s">
        <v>3962</v>
      </c>
      <c r="C1683" s="562">
        <v>1</v>
      </c>
      <c r="D1683" s="562" t="s">
        <v>30</v>
      </c>
      <c r="E1683" s="562" t="s">
        <v>958</v>
      </c>
      <c r="F1683" s="562" t="s">
        <v>959</v>
      </c>
      <c r="G1683" s="562" t="s">
        <v>973</v>
      </c>
      <c r="H1683" s="562" t="s">
        <v>974</v>
      </c>
      <c r="I1683" s="562" t="s">
        <v>975</v>
      </c>
      <c r="J1683" s="562" t="s">
        <v>4998</v>
      </c>
      <c r="K1683" s="562" t="s">
        <v>976</v>
      </c>
      <c r="L1683" s="562" t="s">
        <v>964</v>
      </c>
      <c r="M1683" s="562" t="s">
        <v>970</v>
      </c>
      <c r="N1683" s="562">
        <v>1</v>
      </c>
      <c r="O1683" s="562">
        <v>1</v>
      </c>
      <c r="P1683" s="562">
        <v>1</v>
      </c>
      <c r="Q1683" s="562">
        <v>1</v>
      </c>
      <c r="R1683" s="562">
        <v>1</v>
      </c>
      <c r="S1683" s="562">
        <v>1</v>
      </c>
      <c r="T1683" s="562">
        <v>0</v>
      </c>
      <c r="U1683" s="562">
        <v>0</v>
      </c>
      <c r="V1683" s="562">
        <v>0</v>
      </c>
      <c r="W1683" s="563">
        <v>17576184.899999999</v>
      </c>
      <c r="X1683" s="563">
        <v>0</v>
      </c>
      <c r="Y1683" s="563">
        <v>0</v>
      </c>
      <c r="Z1683" s="563">
        <v>0</v>
      </c>
      <c r="AA1683" s="563">
        <v>0</v>
      </c>
      <c r="AB1683" s="563">
        <v>0</v>
      </c>
      <c r="AC1683" s="563">
        <v>0</v>
      </c>
      <c r="AD1683" s="563"/>
      <c r="AE1683" s="563">
        <v>17576184.899999999</v>
      </c>
      <c r="AF1683" s="564">
        <v>45901</v>
      </c>
      <c r="AG1683" s="564">
        <v>47727</v>
      </c>
      <c r="AH1683" s="563">
        <v>17576184.899999999</v>
      </c>
      <c r="AI1683" s="565">
        <f t="shared" si="53"/>
        <v>4.5095890410958903</v>
      </c>
      <c r="AJ1683" s="565">
        <v>5.0027397260274</v>
      </c>
      <c r="AK1683" s="566">
        <v>9.2499999999999999E-2</v>
      </c>
      <c r="AL1683" s="567">
        <f t="shared" si="54"/>
        <v>4.5095890410958903</v>
      </c>
      <c r="AM1683" s="567">
        <v>5.0027397260274</v>
      </c>
      <c r="AN1683" s="568">
        <v>9.2499999999999999E-2</v>
      </c>
      <c r="AO1683" s="562" t="s">
        <v>977</v>
      </c>
      <c r="AP1683" s="562" t="s">
        <v>978</v>
      </c>
    </row>
    <row r="1684" spans="1:42" s="562" customFormat="1" ht="12" x14ac:dyDescent="0.25">
      <c r="A1684" s="562" t="s">
        <v>3963</v>
      </c>
      <c r="B1684" s="562" t="s">
        <v>3964</v>
      </c>
      <c r="C1684" s="562">
        <v>1</v>
      </c>
      <c r="D1684" s="562" t="s">
        <v>30</v>
      </c>
      <c r="E1684" s="562" t="s">
        <v>958</v>
      </c>
      <c r="F1684" s="562" t="s">
        <v>959</v>
      </c>
      <c r="G1684" s="562" t="s">
        <v>973</v>
      </c>
      <c r="H1684" s="562" t="s">
        <v>974</v>
      </c>
      <c r="I1684" s="562" t="s">
        <v>975</v>
      </c>
      <c r="J1684" s="562" t="s">
        <v>4998</v>
      </c>
      <c r="K1684" s="562" t="s">
        <v>976</v>
      </c>
      <c r="L1684" s="562" t="s">
        <v>964</v>
      </c>
      <c r="M1684" s="562" t="s">
        <v>970</v>
      </c>
      <c r="N1684" s="562">
        <v>1</v>
      </c>
      <c r="O1684" s="562">
        <v>1</v>
      </c>
      <c r="P1684" s="562">
        <v>1</v>
      </c>
      <c r="Q1684" s="562">
        <v>1</v>
      </c>
      <c r="R1684" s="562">
        <v>1</v>
      </c>
      <c r="S1684" s="562">
        <v>1</v>
      </c>
      <c r="T1684" s="562">
        <v>0</v>
      </c>
      <c r="U1684" s="562">
        <v>0</v>
      </c>
      <c r="V1684" s="562">
        <v>0</v>
      </c>
      <c r="W1684" s="563">
        <v>3440557.08</v>
      </c>
      <c r="X1684" s="563">
        <v>0</v>
      </c>
      <c r="Y1684" s="563">
        <v>0</v>
      </c>
      <c r="Z1684" s="563">
        <v>0</v>
      </c>
      <c r="AA1684" s="563">
        <v>0</v>
      </c>
      <c r="AB1684" s="563">
        <v>0</v>
      </c>
      <c r="AC1684" s="563">
        <v>0</v>
      </c>
      <c r="AD1684" s="563"/>
      <c r="AE1684" s="563">
        <v>3440557.08</v>
      </c>
      <c r="AF1684" s="564">
        <v>45901</v>
      </c>
      <c r="AG1684" s="564">
        <v>47727</v>
      </c>
      <c r="AH1684" s="563">
        <v>3440557.08</v>
      </c>
      <c r="AI1684" s="565">
        <f t="shared" si="53"/>
        <v>4.5095890410958903</v>
      </c>
      <c r="AJ1684" s="565">
        <v>5.0027397260274</v>
      </c>
      <c r="AK1684" s="566">
        <v>9.2499999999999999E-2</v>
      </c>
      <c r="AL1684" s="567">
        <f t="shared" si="54"/>
        <v>4.5095890410958903</v>
      </c>
      <c r="AM1684" s="567">
        <v>5.0027397260274</v>
      </c>
      <c r="AN1684" s="568">
        <v>9.2499999999999999E-2</v>
      </c>
      <c r="AO1684" s="562" t="s">
        <v>977</v>
      </c>
      <c r="AP1684" s="562" t="s">
        <v>978</v>
      </c>
    </row>
    <row r="1685" spans="1:42" s="562" customFormat="1" ht="12" x14ac:dyDescent="0.25">
      <c r="A1685" s="562" t="s">
        <v>3965</v>
      </c>
      <c r="B1685" s="562" t="s">
        <v>3966</v>
      </c>
      <c r="C1685" s="562">
        <v>1</v>
      </c>
      <c r="D1685" s="562" t="s">
        <v>30</v>
      </c>
      <c r="E1685" s="562" t="s">
        <v>958</v>
      </c>
      <c r="F1685" s="562" t="s">
        <v>959</v>
      </c>
      <c r="G1685" s="562" t="s">
        <v>973</v>
      </c>
      <c r="H1685" s="562" t="s">
        <v>974</v>
      </c>
      <c r="I1685" s="562" t="s">
        <v>975</v>
      </c>
      <c r="J1685" s="562" t="s">
        <v>4998</v>
      </c>
      <c r="K1685" s="562" t="s">
        <v>976</v>
      </c>
      <c r="L1685" s="562" t="s">
        <v>964</v>
      </c>
      <c r="M1685" s="562" t="s">
        <v>970</v>
      </c>
      <c r="N1685" s="562">
        <v>1</v>
      </c>
      <c r="O1685" s="562">
        <v>1</v>
      </c>
      <c r="P1685" s="562">
        <v>1</v>
      </c>
      <c r="Q1685" s="562">
        <v>1</v>
      </c>
      <c r="R1685" s="562">
        <v>1</v>
      </c>
      <c r="S1685" s="562">
        <v>1</v>
      </c>
      <c r="T1685" s="562">
        <v>0</v>
      </c>
      <c r="U1685" s="562">
        <v>0</v>
      </c>
      <c r="V1685" s="562">
        <v>0</v>
      </c>
      <c r="W1685" s="563">
        <v>716233.21</v>
      </c>
      <c r="X1685" s="563">
        <v>0</v>
      </c>
      <c r="Y1685" s="563">
        <v>0</v>
      </c>
      <c r="Z1685" s="563">
        <v>0</v>
      </c>
      <c r="AA1685" s="563">
        <v>0</v>
      </c>
      <c r="AB1685" s="563">
        <v>0</v>
      </c>
      <c r="AC1685" s="563">
        <v>0</v>
      </c>
      <c r="AD1685" s="563"/>
      <c r="AE1685" s="563">
        <v>716233.21</v>
      </c>
      <c r="AF1685" s="564">
        <v>45835</v>
      </c>
      <c r="AG1685" s="564">
        <v>46931</v>
      </c>
      <c r="AH1685" s="563">
        <v>716233.21</v>
      </c>
      <c r="AI1685" s="565">
        <f t="shared" si="53"/>
        <v>2.3287671232876712</v>
      </c>
      <c r="AJ1685" s="565">
        <v>3.0027397260274</v>
      </c>
      <c r="AK1685" s="566">
        <v>8.7499999999999994E-2</v>
      </c>
      <c r="AL1685" s="567">
        <f t="shared" si="54"/>
        <v>2.3287671232876712</v>
      </c>
      <c r="AM1685" s="567">
        <v>3.0027397260274</v>
      </c>
      <c r="AN1685" s="568">
        <v>8.7499999999999994E-2</v>
      </c>
      <c r="AO1685" s="562" t="s">
        <v>977</v>
      </c>
      <c r="AP1685" s="562" t="s">
        <v>978</v>
      </c>
    </row>
    <row r="1686" spans="1:42" s="562" customFormat="1" ht="12" x14ac:dyDescent="0.25">
      <c r="A1686" s="562" t="s">
        <v>3967</v>
      </c>
      <c r="B1686" s="562" t="s">
        <v>3968</v>
      </c>
      <c r="C1686" s="562">
        <v>1</v>
      </c>
      <c r="D1686" s="562" t="s">
        <v>30</v>
      </c>
      <c r="E1686" s="562" t="s">
        <v>958</v>
      </c>
      <c r="F1686" s="562" t="s">
        <v>959</v>
      </c>
      <c r="G1686" s="562" t="s">
        <v>973</v>
      </c>
      <c r="H1686" s="562" t="s">
        <v>974</v>
      </c>
      <c r="I1686" s="562" t="s">
        <v>975</v>
      </c>
      <c r="J1686" s="562" t="s">
        <v>4998</v>
      </c>
      <c r="K1686" s="562" t="s">
        <v>976</v>
      </c>
      <c r="L1686" s="562" t="s">
        <v>964</v>
      </c>
      <c r="M1686" s="562" t="s">
        <v>970</v>
      </c>
      <c r="N1686" s="562">
        <v>1</v>
      </c>
      <c r="O1686" s="562">
        <v>1</v>
      </c>
      <c r="P1686" s="562">
        <v>1</v>
      </c>
      <c r="Q1686" s="562">
        <v>1</v>
      </c>
      <c r="R1686" s="562">
        <v>1</v>
      </c>
      <c r="S1686" s="562">
        <v>1</v>
      </c>
      <c r="T1686" s="562">
        <v>0</v>
      </c>
      <c r="U1686" s="562">
        <v>0</v>
      </c>
      <c r="V1686" s="562">
        <v>0</v>
      </c>
      <c r="W1686" s="563">
        <v>540243.37</v>
      </c>
      <c r="X1686" s="563">
        <v>0</v>
      </c>
      <c r="Y1686" s="563">
        <v>0</v>
      </c>
      <c r="Z1686" s="563">
        <v>0</v>
      </c>
      <c r="AA1686" s="563">
        <v>0</v>
      </c>
      <c r="AB1686" s="563">
        <v>0</v>
      </c>
      <c r="AC1686" s="563">
        <v>0</v>
      </c>
      <c r="AD1686" s="563"/>
      <c r="AE1686" s="563">
        <v>540243.37</v>
      </c>
      <c r="AF1686" s="564">
        <v>45835</v>
      </c>
      <c r="AG1686" s="564">
        <v>46931</v>
      </c>
      <c r="AH1686" s="563">
        <v>540243.37</v>
      </c>
      <c r="AI1686" s="565">
        <f t="shared" si="53"/>
        <v>2.3287671232876712</v>
      </c>
      <c r="AJ1686" s="565">
        <v>3.0027397260274</v>
      </c>
      <c r="AK1686" s="566">
        <v>8.7499999999999994E-2</v>
      </c>
      <c r="AL1686" s="567">
        <f t="shared" si="54"/>
        <v>2.3287671232876712</v>
      </c>
      <c r="AM1686" s="567">
        <v>3.0027397260274</v>
      </c>
      <c r="AN1686" s="568">
        <v>8.7499999999999994E-2</v>
      </c>
      <c r="AO1686" s="562" t="s">
        <v>977</v>
      </c>
      <c r="AP1686" s="562" t="s">
        <v>978</v>
      </c>
    </row>
    <row r="1687" spans="1:42" s="562" customFormat="1" ht="12" x14ac:dyDescent="0.25">
      <c r="A1687" s="562" t="s">
        <v>3969</v>
      </c>
      <c r="B1687" s="562" t="s">
        <v>3970</v>
      </c>
      <c r="C1687" s="562">
        <v>1</v>
      </c>
      <c r="D1687" s="562" t="s">
        <v>30</v>
      </c>
      <c r="E1687" s="562" t="s">
        <v>958</v>
      </c>
      <c r="F1687" s="562" t="s">
        <v>959</v>
      </c>
      <c r="G1687" s="562" t="s">
        <v>973</v>
      </c>
      <c r="H1687" s="562" t="s">
        <v>974</v>
      </c>
      <c r="I1687" s="562" t="s">
        <v>975</v>
      </c>
      <c r="J1687" s="562" t="s">
        <v>4998</v>
      </c>
      <c r="K1687" s="562" t="s">
        <v>976</v>
      </c>
      <c r="L1687" s="562" t="s">
        <v>964</v>
      </c>
      <c r="M1687" s="562" t="s">
        <v>970</v>
      </c>
      <c r="N1687" s="562">
        <v>1</v>
      </c>
      <c r="O1687" s="562">
        <v>1</v>
      </c>
      <c r="P1687" s="562">
        <v>1</v>
      </c>
      <c r="Q1687" s="562">
        <v>1</v>
      </c>
      <c r="R1687" s="562">
        <v>1</v>
      </c>
      <c r="S1687" s="562">
        <v>1</v>
      </c>
      <c r="T1687" s="562">
        <v>0</v>
      </c>
      <c r="U1687" s="562">
        <v>0</v>
      </c>
      <c r="V1687" s="562">
        <v>0</v>
      </c>
      <c r="W1687" s="563">
        <v>1210520.1200000001</v>
      </c>
      <c r="X1687" s="563">
        <v>0</v>
      </c>
      <c r="Y1687" s="563">
        <v>0</v>
      </c>
      <c r="Z1687" s="563">
        <v>0</v>
      </c>
      <c r="AA1687" s="563">
        <v>0</v>
      </c>
      <c r="AB1687" s="563">
        <v>0</v>
      </c>
      <c r="AC1687" s="563">
        <v>0</v>
      </c>
      <c r="AD1687" s="563"/>
      <c r="AE1687" s="563">
        <v>1210520.1200000001</v>
      </c>
      <c r="AF1687" s="564">
        <v>45835</v>
      </c>
      <c r="AG1687" s="564">
        <v>46931</v>
      </c>
      <c r="AH1687" s="563">
        <v>1210520.1200000001</v>
      </c>
      <c r="AI1687" s="565">
        <f t="shared" si="53"/>
        <v>2.3287671232876712</v>
      </c>
      <c r="AJ1687" s="565">
        <v>3.0027397260274</v>
      </c>
      <c r="AK1687" s="566">
        <v>8.7499999999999994E-2</v>
      </c>
      <c r="AL1687" s="567">
        <f t="shared" si="54"/>
        <v>2.3287671232876712</v>
      </c>
      <c r="AM1687" s="567">
        <v>3.0027397260274</v>
      </c>
      <c r="AN1687" s="568">
        <v>8.7499999999999994E-2</v>
      </c>
      <c r="AO1687" s="562" t="s">
        <v>977</v>
      </c>
      <c r="AP1687" s="562" t="s">
        <v>978</v>
      </c>
    </row>
    <row r="1688" spans="1:42" s="562" customFormat="1" ht="12" x14ac:dyDescent="0.25">
      <c r="A1688" s="562" t="s">
        <v>3971</v>
      </c>
      <c r="B1688" s="562" t="s">
        <v>3972</v>
      </c>
      <c r="C1688" s="562">
        <v>1</v>
      </c>
      <c r="D1688" s="562" t="s">
        <v>30</v>
      </c>
      <c r="E1688" s="562" t="s">
        <v>958</v>
      </c>
      <c r="F1688" s="562" t="s">
        <v>959</v>
      </c>
      <c r="G1688" s="562" t="s">
        <v>973</v>
      </c>
      <c r="H1688" s="562" t="s">
        <v>974</v>
      </c>
      <c r="I1688" s="562" t="s">
        <v>975</v>
      </c>
      <c r="J1688" s="562" t="s">
        <v>4998</v>
      </c>
      <c r="K1688" s="562" t="s">
        <v>976</v>
      </c>
      <c r="L1688" s="562" t="s">
        <v>964</v>
      </c>
      <c r="M1688" s="562" t="s">
        <v>970</v>
      </c>
      <c r="N1688" s="562">
        <v>1</v>
      </c>
      <c r="O1688" s="562">
        <v>1</v>
      </c>
      <c r="P1688" s="562">
        <v>1</v>
      </c>
      <c r="Q1688" s="562">
        <v>1</v>
      </c>
      <c r="R1688" s="562">
        <v>1</v>
      </c>
      <c r="S1688" s="562">
        <v>1</v>
      </c>
      <c r="T1688" s="562">
        <v>0</v>
      </c>
      <c r="U1688" s="562">
        <v>0</v>
      </c>
      <c r="V1688" s="562">
        <v>0</v>
      </c>
      <c r="W1688" s="563">
        <v>1492622.82</v>
      </c>
      <c r="X1688" s="563">
        <v>0</v>
      </c>
      <c r="Y1688" s="563">
        <v>0</v>
      </c>
      <c r="Z1688" s="563">
        <v>0</v>
      </c>
      <c r="AA1688" s="563">
        <v>0</v>
      </c>
      <c r="AB1688" s="563">
        <v>0</v>
      </c>
      <c r="AC1688" s="563">
        <v>0</v>
      </c>
      <c r="AD1688" s="563"/>
      <c r="AE1688" s="563">
        <v>1492622.82</v>
      </c>
      <c r="AF1688" s="564">
        <v>45835</v>
      </c>
      <c r="AG1688" s="564">
        <v>46931</v>
      </c>
      <c r="AH1688" s="563">
        <v>1492622.82</v>
      </c>
      <c r="AI1688" s="565">
        <f t="shared" si="53"/>
        <v>2.3287671232876712</v>
      </c>
      <c r="AJ1688" s="565">
        <v>3.0027397260274</v>
      </c>
      <c r="AK1688" s="566">
        <v>8.7499999999999994E-2</v>
      </c>
      <c r="AL1688" s="567">
        <f t="shared" si="54"/>
        <v>2.3287671232876712</v>
      </c>
      <c r="AM1688" s="567">
        <v>3.0027397260274</v>
      </c>
      <c r="AN1688" s="568">
        <v>8.7499999999999994E-2</v>
      </c>
      <c r="AO1688" s="562" t="s">
        <v>977</v>
      </c>
      <c r="AP1688" s="562" t="s">
        <v>978</v>
      </c>
    </row>
    <row r="1689" spans="1:42" s="562" customFormat="1" ht="12" x14ac:dyDescent="0.25">
      <c r="A1689" s="562" t="s">
        <v>3973</v>
      </c>
      <c r="B1689" s="562" t="s">
        <v>3974</v>
      </c>
      <c r="C1689" s="562">
        <v>1</v>
      </c>
      <c r="D1689" s="562" t="s">
        <v>30</v>
      </c>
      <c r="E1689" s="562" t="s">
        <v>958</v>
      </c>
      <c r="F1689" s="562" t="s">
        <v>959</v>
      </c>
      <c r="G1689" s="562" t="s">
        <v>973</v>
      </c>
      <c r="H1689" s="562" t="s">
        <v>974</v>
      </c>
      <c r="I1689" s="562" t="s">
        <v>975</v>
      </c>
      <c r="J1689" s="562" t="s">
        <v>4998</v>
      </c>
      <c r="K1689" s="562" t="s">
        <v>976</v>
      </c>
      <c r="L1689" s="562" t="s">
        <v>964</v>
      </c>
      <c r="M1689" s="562" t="s">
        <v>970</v>
      </c>
      <c r="N1689" s="562">
        <v>1</v>
      </c>
      <c r="O1689" s="562">
        <v>1</v>
      </c>
      <c r="P1689" s="562">
        <v>1</v>
      </c>
      <c r="Q1689" s="562">
        <v>1</v>
      </c>
      <c r="R1689" s="562">
        <v>1</v>
      </c>
      <c r="S1689" s="562">
        <v>1</v>
      </c>
      <c r="T1689" s="562">
        <v>0</v>
      </c>
      <c r="U1689" s="562">
        <v>0</v>
      </c>
      <c r="V1689" s="562">
        <v>0</v>
      </c>
      <c r="W1689" s="563">
        <v>3000000</v>
      </c>
      <c r="X1689" s="563">
        <v>0</v>
      </c>
      <c r="Y1689" s="563">
        <v>0</v>
      </c>
      <c r="Z1689" s="563">
        <v>0</v>
      </c>
      <c r="AA1689" s="563">
        <v>0</v>
      </c>
      <c r="AB1689" s="563">
        <v>0</v>
      </c>
      <c r="AC1689" s="563">
        <v>0</v>
      </c>
      <c r="AD1689" s="563"/>
      <c r="AE1689" s="563">
        <v>3000000</v>
      </c>
      <c r="AF1689" s="564">
        <v>45799</v>
      </c>
      <c r="AG1689" s="564">
        <v>46895</v>
      </c>
      <c r="AH1689" s="563">
        <v>3000000</v>
      </c>
      <c r="AI1689" s="565">
        <f t="shared" si="53"/>
        <v>2.2301369863013698</v>
      </c>
      <c r="AJ1689" s="565">
        <v>3.0027397260274</v>
      </c>
      <c r="AK1689" s="566">
        <v>8.7499999999999994E-2</v>
      </c>
      <c r="AL1689" s="567">
        <f t="shared" si="54"/>
        <v>2.2301369863013698</v>
      </c>
      <c r="AM1689" s="567">
        <v>3.0027397260274</v>
      </c>
      <c r="AN1689" s="568">
        <v>8.7499999999999994E-2</v>
      </c>
      <c r="AO1689" s="562" t="s">
        <v>977</v>
      </c>
      <c r="AP1689" s="562" t="s">
        <v>978</v>
      </c>
    </row>
    <row r="1690" spans="1:42" s="562" customFormat="1" ht="12" x14ac:dyDescent="0.25">
      <c r="A1690" s="562" t="s">
        <v>3975</v>
      </c>
      <c r="B1690" s="562" t="s">
        <v>3976</v>
      </c>
      <c r="C1690" s="562">
        <v>1</v>
      </c>
      <c r="D1690" s="562" t="s">
        <v>30</v>
      </c>
      <c r="E1690" s="562" t="s">
        <v>958</v>
      </c>
      <c r="F1690" s="562" t="s">
        <v>959</v>
      </c>
      <c r="G1690" s="562" t="s">
        <v>973</v>
      </c>
      <c r="H1690" s="562" t="s">
        <v>974</v>
      </c>
      <c r="I1690" s="562" t="s">
        <v>975</v>
      </c>
      <c r="J1690" s="562" t="s">
        <v>4998</v>
      </c>
      <c r="K1690" s="562" t="s">
        <v>976</v>
      </c>
      <c r="L1690" s="562" t="s">
        <v>964</v>
      </c>
      <c r="M1690" s="562" t="s">
        <v>970</v>
      </c>
      <c r="N1690" s="562">
        <v>1</v>
      </c>
      <c r="O1690" s="562">
        <v>1</v>
      </c>
      <c r="P1690" s="562">
        <v>1</v>
      </c>
      <c r="Q1690" s="562">
        <v>1</v>
      </c>
      <c r="R1690" s="562">
        <v>1</v>
      </c>
      <c r="S1690" s="562">
        <v>1</v>
      </c>
      <c r="T1690" s="562">
        <v>0</v>
      </c>
      <c r="U1690" s="562">
        <v>0</v>
      </c>
      <c r="V1690" s="562">
        <v>0</v>
      </c>
      <c r="W1690" s="563">
        <v>472904.55</v>
      </c>
      <c r="X1690" s="563">
        <v>0</v>
      </c>
      <c r="Y1690" s="563">
        <v>0</v>
      </c>
      <c r="Z1690" s="563">
        <v>0</v>
      </c>
      <c r="AA1690" s="563">
        <v>0</v>
      </c>
      <c r="AB1690" s="563">
        <v>0</v>
      </c>
      <c r="AC1690" s="563">
        <v>0</v>
      </c>
      <c r="AD1690" s="563"/>
      <c r="AE1690" s="563">
        <v>472904.55</v>
      </c>
      <c r="AF1690" s="564">
        <v>45799</v>
      </c>
      <c r="AG1690" s="564">
        <v>47625</v>
      </c>
      <c r="AH1690" s="563">
        <v>472904.55</v>
      </c>
      <c r="AI1690" s="565">
        <f t="shared" si="53"/>
        <v>4.2301369863013702</v>
      </c>
      <c r="AJ1690" s="565">
        <v>5.0027397260274</v>
      </c>
      <c r="AK1690" s="566">
        <v>9.2499999999999999E-2</v>
      </c>
      <c r="AL1690" s="567">
        <f t="shared" si="54"/>
        <v>4.2301369863013702</v>
      </c>
      <c r="AM1690" s="567">
        <v>5.0027397260274</v>
      </c>
      <c r="AN1690" s="568">
        <v>9.2499999999999999E-2</v>
      </c>
      <c r="AO1690" s="562" t="s">
        <v>977</v>
      </c>
      <c r="AP1690" s="562" t="s">
        <v>978</v>
      </c>
    </row>
    <row r="1691" spans="1:42" s="562" customFormat="1" ht="12" x14ac:dyDescent="0.25">
      <c r="A1691" s="562" t="s">
        <v>3977</v>
      </c>
      <c r="B1691" s="562" t="s">
        <v>3978</v>
      </c>
      <c r="C1691" s="562">
        <v>1</v>
      </c>
      <c r="D1691" s="562" t="s">
        <v>30</v>
      </c>
      <c r="E1691" s="562" t="s">
        <v>958</v>
      </c>
      <c r="F1691" s="562" t="s">
        <v>959</v>
      </c>
      <c r="G1691" s="562" t="s">
        <v>973</v>
      </c>
      <c r="H1691" s="562" t="s">
        <v>974</v>
      </c>
      <c r="I1691" s="562" t="s">
        <v>975</v>
      </c>
      <c r="J1691" s="562" t="s">
        <v>4998</v>
      </c>
      <c r="K1691" s="562" t="s">
        <v>976</v>
      </c>
      <c r="L1691" s="562" t="s">
        <v>964</v>
      </c>
      <c r="M1691" s="562" t="s">
        <v>970</v>
      </c>
      <c r="N1691" s="562">
        <v>1</v>
      </c>
      <c r="O1691" s="562">
        <v>1</v>
      </c>
      <c r="P1691" s="562">
        <v>1</v>
      </c>
      <c r="Q1691" s="562">
        <v>1</v>
      </c>
      <c r="R1691" s="562">
        <v>1</v>
      </c>
      <c r="S1691" s="562">
        <v>1</v>
      </c>
      <c r="T1691" s="562">
        <v>0</v>
      </c>
      <c r="U1691" s="562">
        <v>0</v>
      </c>
      <c r="V1691" s="562">
        <v>0</v>
      </c>
      <c r="W1691" s="563">
        <v>535059.06999999995</v>
      </c>
      <c r="X1691" s="563">
        <v>0</v>
      </c>
      <c r="Y1691" s="563">
        <v>0</v>
      </c>
      <c r="Z1691" s="563">
        <v>0</v>
      </c>
      <c r="AA1691" s="563">
        <v>0</v>
      </c>
      <c r="AB1691" s="563">
        <v>0</v>
      </c>
      <c r="AC1691" s="563">
        <v>0</v>
      </c>
      <c r="AD1691" s="563"/>
      <c r="AE1691" s="563">
        <v>535059.06999999995</v>
      </c>
      <c r="AF1691" s="564">
        <v>45799</v>
      </c>
      <c r="AG1691" s="564">
        <v>47625</v>
      </c>
      <c r="AH1691" s="563">
        <v>535059.06999999995</v>
      </c>
      <c r="AI1691" s="565">
        <f t="shared" si="53"/>
        <v>4.2301369863013702</v>
      </c>
      <c r="AJ1691" s="565">
        <v>5.0027397260274</v>
      </c>
      <c r="AK1691" s="566">
        <v>9.2499999999999999E-2</v>
      </c>
      <c r="AL1691" s="567">
        <f t="shared" si="54"/>
        <v>4.2301369863013702</v>
      </c>
      <c r="AM1691" s="567">
        <v>5.0027397260274</v>
      </c>
      <c r="AN1691" s="568">
        <v>9.2499999999999999E-2</v>
      </c>
      <c r="AO1691" s="562" t="s">
        <v>977</v>
      </c>
      <c r="AP1691" s="562" t="s">
        <v>978</v>
      </c>
    </row>
    <row r="1692" spans="1:42" s="562" customFormat="1" ht="12" x14ac:dyDescent="0.25">
      <c r="A1692" s="562" t="s">
        <v>3979</v>
      </c>
      <c r="B1692" s="562" t="s">
        <v>3980</v>
      </c>
      <c r="C1692" s="562">
        <v>1</v>
      </c>
      <c r="D1692" s="562" t="s">
        <v>30</v>
      </c>
      <c r="E1692" s="562" t="s">
        <v>958</v>
      </c>
      <c r="F1692" s="562" t="s">
        <v>959</v>
      </c>
      <c r="G1692" s="562" t="s">
        <v>973</v>
      </c>
      <c r="H1692" s="562" t="s">
        <v>974</v>
      </c>
      <c r="I1692" s="562" t="s">
        <v>975</v>
      </c>
      <c r="J1692" s="562" t="s">
        <v>4998</v>
      </c>
      <c r="K1692" s="562" t="s">
        <v>976</v>
      </c>
      <c r="L1692" s="562" t="s">
        <v>964</v>
      </c>
      <c r="M1692" s="562" t="s">
        <v>970</v>
      </c>
      <c r="N1692" s="562">
        <v>1</v>
      </c>
      <c r="O1692" s="562">
        <v>1</v>
      </c>
      <c r="P1692" s="562">
        <v>1</v>
      </c>
      <c r="Q1692" s="562">
        <v>1</v>
      </c>
      <c r="R1692" s="562">
        <v>1</v>
      </c>
      <c r="S1692" s="562">
        <v>1</v>
      </c>
      <c r="T1692" s="562">
        <v>0</v>
      </c>
      <c r="U1692" s="562">
        <v>0</v>
      </c>
      <c r="V1692" s="562">
        <v>0</v>
      </c>
      <c r="W1692" s="563">
        <v>1198888.56</v>
      </c>
      <c r="X1692" s="563">
        <v>0</v>
      </c>
      <c r="Y1692" s="563">
        <v>0</v>
      </c>
      <c r="Z1692" s="563">
        <v>0</v>
      </c>
      <c r="AA1692" s="563">
        <v>0</v>
      </c>
      <c r="AB1692" s="563">
        <v>0</v>
      </c>
      <c r="AC1692" s="563">
        <v>0</v>
      </c>
      <c r="AD1692" s="563"/>
      <c r="AE1692" s="563">
        <v>1198888.56</v>
      </c>
      <c r="AF1692" s="564">
        <v>45799</v>
      </c>
      <c r="AG1692" s="564">
        <v>47625</v>
      </c>
      <c r="AH1692" s="563">
        <v>1198888.56</v>
      </c>
      <c r="AI1692" s="565">
        <f t="shared" si="53"/>
        <v>4.2301369863013702</v>
      </c>
      <c r="AJ1692" s="565">
        <v>5.0027397260274</v>
      </c>
      <c r="AK1692" s="566">
        <v>9.2499999999999999E-2</v>
      </c>
      <c r="AL1692" s="567">
        <f t="shared" si="54"/>
        <v>4.2301369863013702</v>
      </c>
      <c r="AM1692" s="567">
        <v>5.0027397260274</v>
      </c>
      <c r="AN1692" s="568">
        <v>9.2499999999999999E-2</v>
      </c>
      <c r="AO1692" s="562" t="s">
        <v>977</v>
      </c>
      <c r="AP1692" s="562" t="s">
        <v>978</v>
      </c>
    </row>
    <row r="1693" spans="1:42" s="562" customFormat="1" ht="12" x14ac:dyDescent="0.25">
      <c r="A1693" s="562" t="s">
        <v>3981</v>
      </c>
      <c r="B1693" s="562" t="s">
        <v>3982</v>
      </c>
      <c r="C1693" s="562">
        <v>1</v>
      </c>
      <c r="D1693" s="562" t="s">
        <v>30</v>
      </c>
      <c r="E1693" s="562" t="s">
        <v>958</v>
      </c>
      <c r="F1693" s="562" t="s">
        <v>959</v>
      </c>
      <c r="G1693" s="562" t="s">
        <v>973</v>
      </c>
      <c r="H1693" s="562" t="s">
        <v>974</v>
      </c>
      <c r="I1693" s="562" t="s">
        <v>975</v>
      </c>
      <c r="J1693" s="562" t="s">
        <v>4998</v>
      </c>
      <c r="K1693" s="562" t="s">
        <v>976</v>
      </c>
      <c r="L1693" s="562" t="s">
        <v>964</v>
      </c>
      <c r="M1693" s="562" t="s">
        <v>970</v>
      </c>
      <c r="N1693" s="562">
        <v>1</v>
      </c>
      <c r="O1693" s="562">
        <v>1</v>
      </c>
      <c r="P1693" s="562">
        <v>1</v>
      </c>
      <c r="Q1693" s="562">
        <v>1</v>
      </c>
      <c r="R1693" s="562">
        <v>1</v>
      </c>
      <c r="S1693" s="562">
        <v>1</v>
      </c>
      <c r="T1693" s="562">
        <v>0</v>
      </c>
      <c r="U1693" s="562">
        <v>0</v>
      </c>
      <c r="V1693" s="562">
        <v>0</v>
      </c>
      <c r="W1693" s="563">
        <v>3449321.43</v>
      </c>
      <c r="X1693" s="563">
        <v>0</v>
      </c>
      <c r="Y1693" s="563">
        <v>0</v>
      </c>
      <c r="Z1693" s="563">
        <v>0</v>
      </c>
      <c r="AA1693" s="563">
        <v>0</v>
      </c>
      <c r="AB1693" s="563">
        <v>0</v>
      </c>
      <c r="AC1693" s="563">
        <v>0</v>
      </c>
      <c r="AD1693" s="563"/>
      <c r="AE1693" s="563">
        <v>3449321.43</v>
      </c>
      <c r="AF1693" s="564">
        <v>45799</v>
      </c>
      <c r="AG1693" s="564">
        <v>47625</v>
      </c>
      <c r="AH1693" s="563">
        <v>3449321.43</v>
      </c>
      <c r="AI1693" s="565">
        <f t="shared" si="53"/>
        <v>4.2301369863013702</v>
      </c>
      <c r="AJ1693" s="565">
        <v>5.0027397260274</v>
      </c>
      <c r="AK1693" s="566">
        <v>9.2499999999999999E-2</v>
      </c>
      <c r="AL1693" s="567">
        <f t="shared" si="54"/>
        <v>4.2301369863013702</v>
      </c>
      <c r="AM1693" s="567">
        <v>5.0027397260274</v>
      </c>
      <c r="AN1693" s="568">
        <v>9.2499999999999999E-2</v>
      </c>
      <c r="AO1693" s="562" t="s">
        <v>977</v>
      </c>
      <c r="AP1693" s="562" t="s">
        <v>978</v>
      </c>
    </row>
    <row r="1694" spans="1:42" s="562" customFormat="1" ht="12" x14ac:dyDescent="0.25">
      <c r="A1694" s="562" t="s">
        <v>3983</v>
      </c>
      <c r="B1694" s="562" t="s">
        <v>3984</v>
      </c>
      <c r="C1694" s="562">
        <v>1</v>
      </c>
      <c r="D1694" s="562" t="s">
        <v>30</v>
      </c>
      <c r="E1694" s="562" t="s">
        <v>958</v>
      </c>
      <c r="F1694" s="562" t="s">
        <v>959</v>
      </c>
      <c r="G1694" s="562" t="s">
        <v>973</v>
      </c>
      <c r="H1694" s="562" t="s">
        <v>974</v>
      </c>
      <c r="I1694" s="562" t="s">
        <v>975</v>
      </c>
      <c r="J1694" s="562" t="s">
        <v>4998</v>
      </c>
      <c r="K1694" s="562" t="s">
        <v>976</v>
      </c>
      <c r="L1694" s="562" t="s">
        <v>964</v>
      </c>
      <c r="M1694" s="562" t="s">
        <v>970</v>
      </c>
      <c r="N1694" s="562">
        <v>1</v>
      </c>
      <c r="O1694" s="562">
        <v>1</v>
      </c>
      <c r="P1694" s="562">
        <v>1</v>
      </c>
      <c r="Q1694" s="562">
        <v>1</v>
      </c>
      <c r="R1694" s="562">
        <v>1</v>
      </c>
      <c r="S1694" s="562">
        <v>1</v>
      </c>
      <c r="T1694" s="562">
        <v>0</v>
      </c>
      <c r="U1694" s="562">
        <v>0</v>
      </c>
      <c r="V1694" s="562">
        <v>0</v>
      </c>
      <c r="W1694" s="563">
        <v>15221765.65</v>
      </c>
      <c r="X1694" s="563">
        <v>0</v>
      </c>
      <c r="Y1694" s="563">
        <v>0</v>
      </c>
      <c r="Z1694" s="563">
        <v>0</v>
      </c>
      <c r="AA1694" s="563">
        <v>0</v>
      </c>
      <c r="AB1694" s="563">
        <v>0</v>
      </c>
      <c r="AC1694" s="563">
        <v>0</v>
      </c>
      <c r="AD1694" s="563"/>
      <c r="AE1694" s="563">
        <v>15221765.65</v>
      </c>
      <c r="AF1694" s="564">
        <v>45903</v>
      </c>
      <c r="AG1694" s="564">
        <v>47729</v>
      </c>
      <c r="AH1694" s="563">
        <v>15221765.65</v>
      </c>
      <c r="AI1694" s="565">
        <f t="shared" si="53"/>
        <v>4.515068493150685</v>
      </c>
      <c r="AJ1694" s="565">
        <v>5.0027397260274</v>
      </c>
      <c r="AK1694" s="566">
        <v>9.2499999999999999E-2</v>
      </c>
      <c r="AL1694" s="567">
        <f t="shared" si="54"/>
        <v>4.515068493150685</v>
      </c>
      <c r="AM1694" s="567">
        <v>5.0027397260274</v>
      </c>
      <c r="AN1694" s="568">
        <v>9.2499999999999999E-2</v>
      </c>
      <c r="AO1694" s="562" t="s">
        <v>977</v>
      </c>
      <c r="AP1694" s="562" t="s">
        <v>978</v>
      </c>
    </row>
    <row r="1695" spans="1:42" s="562" customFormat="1" ht="12" x14ac:dyDescent="0.25">
      <c r="A1695" s="562" t="s">
        <v>3985</v>
      </c>
      <c r="B1695" s="562" t="s">
        <v>3986</v>
      </c>
      <c r="C1695" s="562">
        <v>1</v>
      </c>
      <c r="D1695" s="562" t="s">
        <v>30</v>
      </c>
      <c r="E1695" s="562" t="s">
        <v>958</v>
      </c>
      <c r="F1695" s="562" t="s">
        <v>959</v>
      </c>
      <c r="G1695" s="562" t="s">
        <v>973</v>
      </c>
      <c r="H1695" s="562" t="s">
        <v>974</v>
      </c>
      <c r="I1695" s="562" t="s">
        <v>975</v>
      </c>
      <c r="J1695" s="562" t="s">
        <v>4998</v>
      </c>
      <c r="K1695" s="562" t="s">
        <v>976</v>
      </c>
      <c r="L1695" s="562" t="s">
        <v>964</v>
      </c>
      <c r="M1695" s="562" t="s">
        <v>970</v>
      </c>
      <c r="N1695" s="562">
        <v>1</v>
      </c>
      <c r="O1695" s="562">
        <v>1</v>
      </c>
      <c r="P1695" s="562">
        <v>1</v>
      </c>
      <c r="Q1695" s="562">
        <v>1</v>
      </c>
      <c r="R1695" s="562">
        <v>1</v>
      </c>
      <c r="S1695" s="562">
        <v>1</v>
      </c>
      <c r="T1695" s="562">
        <v>0</v>
      </c>
      <c r="U1695" s="562">
        <v>0</v>
      </c>
      <c r="V1695" s="562">
        <v>0</v>
      </c>
      <c r="W1695" s="563">
        <v>4174788</v>
      </c>
      <c r="X1695" s="563">
        <v>0</v>
      </c>
      <c r="Y1695" s="563">
        <v>0</v>
      </c>
      <c r="Z1695" s="563">
        <v>0</v>
      </c>
      <c r="AA1695" s="563">
        <v>0</v>
      </c>
      <c r="AB1695" s="563">
        <v>0</v>
      </c>
      <c r="AC1695" s="563">
        <v>0</v>
      </c>
      <c r="AD1695" s="563"/>
      <c r="AE1695" s="563">
        <v>4174788</v>
      </c>
      <c r="AF1695" s="564">
        <v>45835</v>
      </c>
      <c r="AG1695" s="564">
        <v>46931</v>
      </c>
      <c r="AH1695" s="563">
        <v>4174788</v>
      </c>
      <c r="AI1695" s="565">
        <f t="shared" si="53"/>
        <v>2.3287671232876712</v>
      </c>
      <c r="AJ1695" s="565">
        <v>3.0027397260274</v>
      </c>
      <c r="AK1695" s="566">
        <v>8.7499999999999994E-2</v>
      </c>
      <c r="AL1695" s="567">
        <f t="shared" si="54"/>
        <v>2.3287671232876712</v>
      </c>
      <c r="AM1695" s="567">
        <v>3.0027397260274</v>
      </c>
      <c r="AN1695" s="568">
        <v>8.7499999999999994E-2</v>
      </c>
      <c r="AO1695" s="562" t="s">
        <v>977</v>
      </c>
      <c r="AP1695" s="562" t="s">
        <v>978</v>
      </c>
    </row>
    <row r="1696" spans="1:42" s="562" customFormat="1" ht="12" x14ac:dyDescent="0.25">
      <c r="A1696" s="562" t="s">
        <v>3987</v>
      </c>
      <c r="B1696" s="562" t="s">
        <v>3988</v>
      </c>
      <c r="C1696" s="562">
        <v>1</v>
      </c>
      <c r="D1696" s="562" t="s">
        <v>30</v>
      </c>
      <c r="E1696" s="562" t="s">
        <v>958</v>
      </c>
      <c r="F1696" s="562" t="s">
        <v>959</v>
      </c>
      <c r="G1696" s="562" t="s">
        <v>973</v>
      </c>
      <c r="H1696" s="562" t="s">
        <v>974</v>
      </c>
      <c r="I1696" s="562" t="s">
        <v>975</v>
      </c>
      <c r="J1696" s="562" t="s">
        <v>4998</v>
      </c>
      <c r="K1696" s="562" t="s">
        <v>976</v>
      </c>
      <c r="L1696" s="562" t="s">
        <v>964</v>
      </c>
      <c r="M1696" s="562" t="s">
        <v>970</v>
      </c>
      <c r="N1696" s="562">
        <v>1</v>
      </c>
      <c r="O1696" s="562">
        <v>1</v>
      </c>
      <c r="P1696" s="562">
        <v>1</v>
      </c>
      <c r="Q1696" s="562">
        <v>1</v>
      </c>
      <c r="R1696" s="562">
        <v>1</v>
      </c>
      <c r="S1696" s="562">
        <v>1</v>
      </c>
      <c r="T1696" s="562">
        <v>0</v>
      </c>
      <c r="U1696" s="562">
        <v>0</v>
      </c>
      <c r="V1696" s="562">
        <v>0</v>
      </c>
      <c r="W1696" s="563">
        <v>3500000</v>
      </c>
      <c r="X1696" s="563">
        <v>0</v>
      </c>
      <c r="Y1696" s="563">
        <v>0</v>
      </c>
      <c r="Z1696" s="563">
        <v>0</v>
      </c>
      <c r="AA1696" s="563">
        <v>0</v>
      </c>
      <c r="AB1696" s="563">
        <v>0</v>
      </c>
      <c r="AC1696" s="563">
        <v>0</v>
      </c>
      <c r="AD1696" s="563"/>
      <c r="AE1696" s="563">
        <v>3500000</v>
      </c>
      <c r="AF1696" s="564">
        <v>45898</v>
      </c>
      <c r="AG1696" s="564">
        <v>46263</v>
      </c>
      <c r="AH1696" s="563">
        <v>3500000</v>
      </c>
      <c r="AI1696" s="565">
        <f t="shared" si="53"/>
        <v>0.49863013698630138</v>
      </c>
      <c r="AJ1696" s="565">
        <v>1</v>
      </c>
      <c r="AK1696" s="566">
        <v>4.9000000000000002E-2</v>
      </c>
      <c r="AL1696" s="567">
        <f t="shared" si="54"/>
        <v>0.49863013698630138</v>
      </c>
      <c r="AM1696" s="567">
        <v>1</v>
      </c>
      <c r="AN1696" s="568">
        <v>4.9000000000000002E-2</v>
      </c>
      <c r="AO1696" s="562" t="s">
        <v>977</v>
      </c>
      <c r="AP1696" s="562" t="s">
        <v>978</v>
      </c>
    </row>
    <row r="1697" spans="1:42" s="562" customFormat="1" ht="12" x14ac:dyDescent="0.25">
      <c r="A1697" s="562" t="s">
        <v>3989</v>
      </c>
      <c r="B1697" s="562" t="s">
        <v>3990</v>
      </c>
      <c r="C1697" s="562">
        <v>1</v>
      </c>
      <c r="D1697" s="562" t="s">
        <v>30</v>
      </c>
      <c r="E1697" s="562" t="s">
        <v>958</v>
      </c>
      <c r="F1697" s="562" t="s">
        <v>959</v>
      </c>
      <c r="G1697" s="562" t="s">
        <v>1207</v>
      </c>
      <c r="H1697" s="562" t="s">
        <v>974</v>
      </c>
      <c r="I1697" s="562" t="s">
        <v>1208</v>
      </c>
      <c r="J1697" s="562" t="s">
        <v>4998</v>
      </c>
      <c r="K1697" s="562" t="s">
        <v>1209</v>
      </c>
      <c r="L1697" s="562" t="s">
        <v>964</v>
      </c>
      <c r="M1697" s="562" t="s">
        <v>970</v>
      </c>
      <c r="N1697" s="562">
        <v>1</v>
      </c>
      <c r="O1697" s="562">
        <v>1</v>
      </c>
      <c r="P1697" s="562">
        <v>1</v>
      </c>
      <c r="Q1697" s="562">
        <v>1</v>
      </c>
      <c r="R1697" s="562">
        <v>1</v>
      </c>
      <c r="S1697" s="562">
        <v>1</v>
      </c>
      <c r="T1697" s="562">
        <v>0</v>
      </c>
      <c r="U1697" s="562">
        <v>0</v>
      </c>
      <c r="V1697" s="562">
        <v>0</v>
      </c>
      <c r="W1697" s="563">
        <v>191455</v>
      </c>
      <c r="X1697" s="563">
        <v>0</v>
      </c>
      <c r="Y1697" s="563">
        <v>0</v>
      </c>
      <c r="Z1697" s="563">
        <v>650.95000000000005</v>
      </c>
      <c r="AA1697" s="563">
        <v>0</v>
      </c>
      <c r="AB1697" s="563">
        <v>0</v>
      </c>
      <c r="AC1697" s="563">
        <v>0</v>
      </c>
      <c r="AD1697" s="563"/>
      <c r="AE1697" s="563">
        <v>191455</v>
      </c>
      <c r="AF1697" s="564">
        <v>45905</v>
      </c>
      <c r="AG1697" s="564">
        <v>49557</v>
      </c>
      <c r="AH1697" s="563">
        <v>191455</v>
      </c>
      <c r="AI1697" s="565">
        <f t="shared" si="53"/>
        <v>9.5232876712328771</v>
      </c>
      <c r="AJ1697" s="565">
        <v>10.0054794520548</v>
      </c>
      <c r="AK1697" s="566">
        <v>4.0800000000000003E-2</v>
      </c>
      <c r="AL1697" s="567">
        <f t="shared" si="54"/>
        <v>9.5232876712328771</v>
      </c>
      <c r="AM1697" s="567">
        <v>10.0054794520548</v>
      </c>
      <c r="AN1697" s="568">
        <v>4.0800000000000003E-2</v>
      </c>
      <c r="AO1697" s="562" t="s">
        <v>977</v>
      </c>
      <c r="AP1697" s="562" t="s">
        <v>978</v>
      </c>
    </row>
    <row r="1698" spans="1:42" s="562" customFormat="1" ht="12" x14ac:dyDescent="0.25">
      <c r="A1698" s="562" t="s">
        <v>3992</v>
      </c>
      <c r="B1698" s="562" t="s">
        <v>3990</v>
      </c>
      <c r="C1698" s="562">
        <v>2</v>
      </c>
      <c r="D1698" s="562" t="s">
        <v>30</v>
      </c>
      <c r="E1698" s="562" t="s">
        <v>958</v>
      </c>
      <c r="F1698" s="562" t="s">
        <v>959</v>
      </c>
      <c r="G1698" s="562" t="s">
        <v>1207</v>
      </c>
      <c r="H1698" s="562" t="s">
        <v>974</v>
      </c>
      <c r="I1698" s="562" t="s">
        <v>1208</v>
      </c>
      <c r="J1698" s="562" t="s">
        <v>4998</v>
      </c>
      <c r="K1698" s="562" t="s">
        <v>1209</v>
      </c>
      <c r="L1698" s="562" t="s">
        <v>964</v>
      </c>
      <c r="M1698" s="562" t="s">
        <v>970</v>
      </c>
      <c r="N1698" s="562">
        <v>1</v>
      </c>
      <c r="O1698" s="562">
        <v>1</v>
      </c>
      <c r="P1698" s="562">
        <v>1</v>
      </c>
      <c r="Q1698" s="562">
        <v>1</v>
      </c>
      <c r="R1698" s="562">
        <v>1</v>
      </c>
      <c r="S1698" s="562">
        <v>1</v>
      </c>
      <c r="T1698" s="562">
        <v>0</v>
      </c>
      <c r="U1698" s="562">
        <v>0</v>
      </c>
      <c r="V1698" s="562">
        <v>0</v>
      </c>
      <c r="W1698" s="563">
        <v>577757.5</v>
      </c>
      <c r="X1698" s="563">
        <v>0</v>
      </c>
      <c r="Y1698" s="563">
        <v>0</v>
      </c>
      <c r="Z1698" s="563">
        <v>2479.54</v>
      </c>
      <c r="AA1698" s="563">
        <v>0</v>
      </c>
      <c r="AB1698" s="563">
        <v>0</v>
      </c>
      <c r="AC1698" s="563">
        <v>0</v>
      </c>
      <c r="AD1698" s="563"/>
      <c r="AE1698" s="563">
        <v>577757.5</v>
      </c>
      <c r="AF1698" s="564">
        <v>45905</v>
      </c>
      <c r="AG1698" s="564">
        <v>49557</v>
      </c>
      <c r="AH1698" s="563">
        <v>577757.5</v>
      </c>
      <c r="AI1698" s="565">
        <f t="shared" si="53"/>
        <v>9.5232876712328771</v>
      </c>
      <c r="AJ1698" s="565">
        <v>10.0054794520548</v>
      </c>
      <c r="AK1698" s="566">
        <v>5.1499999999999997E-2</v>
      </c>
      <c r="AL1698" s="567">
        <f t="shared" si="54"/>
        <v>9.5232876712328771</v>
      </c>
      <c r="AM1698" s="567">
        <v>10.0054794520548</v>
      </c>
      <c r="AN1698" s="568">
        <v>5.1499999999999997E-2</v>
      </c>
      <c r="AO1698" s="562" t="s">
        <v>977</v>
      </c>
      <c r="AP1698" s="562" t="s">
        <v>978</v>
      </c>
    </row>
    <row r="1699" spans="1:42" s="562" customFormat="1" ht="12" x14ac:dyDescent="0.25">
      <c r="A1699" s="562" t="s">
        <v>3993</v>
      </c>
      <c r="B1699" s="562" t="s">
        <v>3990</v>
      </c>
      <c r="C1699" s="562">
        <v>3</v>
      </c>
      <c r="D1699" s="562" t="s">
        <v>30</v>
      </c>
      <c r="E1699" s="562" t="s">
        <v>958</v>
      </c>
      <c r="F1699" s="562" t="s">
        <v>959</v>
      </c>
      <c r="G1699" s="562" t="s">
        <v>1207</v>
      </c>
      <c r="H1699" s="562" t="s">
        <v>974</v>
      </c>
      <c r="I1699" s="562" t="s">
        <v>1208</v>
      </c>
      <c r="J1699" s="562" t="s">
        <v>4998</v>
      </c>
      <c r="K1699" s="562" t="s">
        <v>1209</v>
      </c>
      <c r="L1699" s="562" t="s">
        <v>964</v>
      </c>
      <c r="M1699" s="562" t="s">
        <v>970</v>
      </c>
      <c r="N1699" s="562">
        <v>1</v>
      </c>
      <c r="O1699" s="562">
        <v>1</v>
      </c>
      <c r="P1699" s="562">
        <v>1</v>
      </c>
      <c r="Q1699" s="562">
        <v>1</v>
      </c>
      <c r="R1699" s="562">
        <v>1</v>
      </c>
      <c r="S1699" s="562">
        <v>1</v>
      </c>
      <c r="T1699" s="562">
        <v>0</v>
      </c>
      <c r="U1699" s="562">
        <v>0</v>
      </c>
      <c r="V1699" s="562">
        <v>0</v>
      </c>
      <c r="W1699" s="563">
        <v>497960</v>
      </c>
      <c r="X1699" s="563">
        <v>0</v>
      </c>
      <c r="Y1699" s="563">
        <v>0</v>
      </c>
      <c r="Z1699" s="563">
        <v>2618.44</v>
      </c>
      <c r="AA1699" s="563">
        <v>0</v>
      </c>
      <c r="AB1699" s="563">
        <v>0</v>
      </c>
      <c r="AC1699" s="563">
        <v>0</v>
      </c>
      <c r="AD1699" s="563"/>
      <c r="AE1699" s="563">
        <v>497960</v>
      </c>
      <c r="AF1699" s="564">
        <v>45905</v>
      </c>
      <c r="AG1699" s="564">
        <v>49557</v>
      </c>
      <c r="AH1699" s="563">
        <v>497960</v>
      </c>
      <c r="AI1699" s="565">
        <f t="shared" si="53"/>
        <v>9.5232876712328771</v>
      </c>
      <c r="AJ1699" s="565">
        <v>10.0054794520548</v>
      </c>
      <c r="AK1699" s="566">
        <v>6.3100000000000003E-2</v>
      </c>
      <c r="AL1699" s="567">
        <f t="shared" si="54"/>
        <v>9.5232876712328771</v>
      </c>
      <c r="AM1699" s="567">
        <v>10.0054794520548</v>
      </c>
      <c r="AN1699" s="568">
        <v>6.3100000000000003E-2</v>
      </c>
      <c r="AO1699" s="562" t="s">
        <v>977</v>
      </c>
      <c r="AP1699" s="562" t="s">
        <v>978</v>
      </c>
    </row>
    <row r="1700" spans="1:42" s="562" customFormat="1" ht="12" x14ac:dyDescent="0.25">
      <c r="A1700" s="562" t="s">
        <v>3994</v>
      </c>
      <c r="B1700" s="562" t="s">
        <v>3990</v>
      </c>
      <c r="C1700" s="562">
        <v>4</v>
      </c>
      <c r="D1700" s="562" t="s">
        <v>30</v>
      </c>
      <c r="E1700" s="562" t="s">
        <v>958</v>
      </c>
      <c r="F1700" s="562" t="s">
        <v>959</v>
      </c>
      <c r="G1700" s="562" t="s">
        <v>1207</v>
      </c>
      <c r="H1700" s="562" t="s">
        <v>974</v>
      </c>
      <c r="I1700" s="562" t="s">
        <v>1208</v>
      </c>
      <c r="J1700" s="562" t="s">
        <v>4998</v>
      </c>
      <c r="K1700" s="562" t="s">
        <v>1209</v>
      </c>
      <c r="L1700" s="562" t="s">
        <v>964</v>
      </c>
      <c r="M1700" s="562" t="s">
        <v>970</v>
      </c>
      <c r="N1700" s="562">
        <v>1</v>
      </c>
      <c r="O1700" s="562">
        <v>1</v>
      </c>
      <c r="P1700" s="562">
        <v>1</v>
      </c>
      <c r="Q1700" s="562">
        <v>1</v>
      </c>
      <c r="R1700" s="562">
        <v>1</v>
      </c>
      <c r="S1700" s="562">
        <v>1</v>
      </c>
      <c r="T1700" s="562">
        <v>0</v>
      </c>
      <c r="U1700" s="562">
        <v>0</v>
      </c>
      <c r="V1700" s="562">
        <v>0</v>
      </c>
      <c r="W1700" s="563">
        <v>463002.5</v>
      </c>
      <c r="X1700" s="563">
        <v>0</v>
      </c>
      <c r="Y1700" s="563">
        <v>0</v>
      </c>
      <c r="Z1700" s="563">
        <v>2631.4</v>
      </c>
      <c r="AA1700" s="563">
        <v>0</v>
      </c>
      <c r="AB1700" s="563">
        <v>0</v>
      </c>
      <c r="AC1700" s="563">
        <v>0</v>
      </c>
      <c r="AD1700" s="563"/>
      <c r="AE1700" s="563">
        <v>463002.5</v>
      </c>
      <c r="AF1700" s="564">
        <v>45905</v>
      </c>
      <c r="AG1700" s="564">
        <v>49557</v>
      </c>
      <c r="AH1700" s="563">
        <v>463002.5</v>
      </c>
      <c r="AI1700" s="565">
        <f t="shared" si="53"/>
        <v>9.5232876712328771</v>
      </c>
      <c r="AJ1700" s="565">
        <v>10.0054794520548</v>
      </c>
      <c r="AK1700" s="566">
        <v>6.8199999999999997E-2</v>
      </c>
      <c r="AL1700" s="567">
        <f t="shared" si="54"/>
        <v>9.5232876712328771</v>
      </c>
      <c r="AM1700" s="567">
        <v>10.0054794520548</v>
      </c>
      <c r="AN1700" s="568">
        <v>6.8199999999999997E-2</v>
      </c>
      <c r="AO1700" s="562" t="s">
        <v>977</v>
      </c>
      <c r="AP1700" s="562" t="s">
        <v>978</v>
      </c>
    </row>
    <row r="1701" spans="1:42" s="562" customFormat="1" ht="12" x14ac:dyDescent="0.25">
      <c r="A1701" s="562" t="s">
        <v>3995</v>
      </c>
      <c r="B1701" s="562" t="s">
        <v>3990</v>
      </c>
      <c r="C1701" s="562">
        <v>5</v>
      </c>
      <c r="D1701" s="562" t="s">
        <v>30</v>
      </c>
      <c r="E1701" s="562" t="s">
        <v>958</v>
      </c>
      <c r="F1701" s="562" t="s">
        <v>959</v>
      </c>
      <c r="G1701" s="562" t="s">
        <v>1207</v>
      </c>
      <c r="H1701" s="562" t="s">
        <v>974</v>
      </c>
      <c r="I1701" s="562" t="s">
        <v>1208</v>
      </c>
      <c r="J1701" s="562" t="s">
        <v>4998</v>
      </c>
      <c r="K1701" s="562" t="s">
        <v>1209</v>
      </c>
      <c r="L1701" s="562" t="s">
        <v>964</v>
      </c>
      <c r="M1701" s="562" t="s">
        <v>970</v>
      </c>
      <c r="N1701" s="562">
        <v>1</v>
      </c>
      <c r="O1701" s="562">
        <v>1</v>
      </c>
      <c r="P1701" s="562">
        <v>1</v>
      </c>
      <c r="Q1701" s="562">
        <v>1</v>
      </c>
      <c r="R1701" s="562">
        <v>1</v>
      </c>
      <c r="S1701" s="562">
        <v>1</v>
      </c>
      <c r="T1701" s="562">
        <v>0</v>
      </c>
      <c r="U1701" s="562">
        <v>0</v>
      </c>
      <c r="V1701" s="562">
        <v>0</v>
      </c>
      <c r="W1701" s="563">
        <v>1276907.5</v>
      </c>
      <c r="X1701" s="563">
        <v>0</v>
      </c>
      <c r="Y1701" s="563">
        <v>0</v>
      </c>
      <c r="Z1701" s="563">
        <v>7586.96</v>
      </c>
      <c r="AA1701" s="563">
        <v>0</v>
      </c>
      <c r="AB1701" s="563">
        <v>0</v>
      </c>
      <c r="AC1701" s="563">
        <v>0</v>
      </c>
      <c r="AD1701" s="563"/>
      <c r="AE1701" s="563">
        <v>1276907.5</v>
      </c>
      <c r="AF1701" s="564">
        <v>45905</v>
      </c>
      <c r="AG1701" s="564">
        <v>49557</v>
      </c>
      <c r="AH1701" s="563">
        <v>1276907.5</v>
      </c>
      <c r="AI1701" s="565">
        <f t="shared" si="53"/>
        <v>9.5232876712328771</v>
      </c>
      <c r="AJ1701" s="565">
        <v>10.0054794520548</v>
      </c>
      <c r="AK1701" s="566">
        <v>7.1300000000000002E-2</v>
      </c>
      <c r="AL1701" s="567">
        <f t="shared" si="54"/>
        <v>9.5232876712328771</v>
      </c>
      <c r="AM1701" s="567">
        <v>10.0054794520548</v>
      </c>
      <c r="AN1701" s="568">
        <v>7.1300000000000002E-2</v>
      </c>
      <c r="AO1701" s="562" t="s">
        <v>977</v>
      </c>
      <c r="AP1701" s="562" t="s">
        <v>978</v>
      </c>
    </row>
    <row r="1702" spans="1:42" s="562" customFormat="1" ht="12" x14ac:dyDescent="0.25">
      <c r="A1702" s="562" t="s">
        <v>3996</v>
      </c>
      <c r="B1702" s="562" t="s">
        <v>3990</v>
      </c>
      <c r="C1702" s="562">
        <v>6</v>
      </c>
      <c r="D1702" s="562" t="s">
        <v>30</v>
      </c>
      <c r="E1702" s="562" t="s">
        <v>958</v>
      </c>
      <c r="F1702" s="562" t="s">
        <v>959</v>
      </c>
      <c r="G1702" s="562" t="s">
        <v>1207</v>
      </c>
      <c r="H1702" s="562" t="s">
        <v>974</v>
      </c>
      <c r="I1702" s="562" t="s">
        <v>1208</v>
      </c>
      <c r="J1702" s="562" t="s">
        <v>4998</v>
      </c>
      <c r="K1702" s="562" t="s">
        <v>1209</v>
      </c>
      <c r="L1702" s="562" t="s">
        <v>964</v>
      </c>
      <c r="M1702" s="562" t="s">
        <v>970</v>
      </c>
      <c r="N1702" s="562">
        <v>1</v>
      </c>
      <c r="O1702" s="562">
        <v>1</v>
      </c>
      <c r="P1702" s="562">
        <v>1</v>
      </c>
      <c r="Q1702" s="562">
        <v>1</v>
      </c>
      <c r="R1702" s="562">
        <v>1</v>
      </c>
      <c r="S1702" s="562">
        <v>1</v>
      </c>
      <c r="T1702" s="562">
        <v>0</v>
      </c>
      <c r="U1702" s="562">
        <v>0</v>
      </c>
      <c r="V1702" s="562">
        <v>0</v>
      </c>
      <c r="W1702" s="563">
        <v>1866022.5</v>
      </c>
      <c r="X1702" s="563">
        <v>0</v>
      </c>
      <c r="Y1702" s="563">
        <v>0</v>
      </c>
      <c r="Z1702" s="563">
        <v>11429.39</v>
      </c>
      <c r="AA1702" s="563">
        <v>0</v>
      </c>
      <c r="AB1702" s="563">
        <v>0</v>
      </c>
      <c r="AC1702" s="563">
        <v>0</v>
      </c>
      <c r="AD1702" s="563"/>
      <c r="AE1702" s="563">
        <v>1866022.5</v>
      </c>
      <c r="AF1702" s="564">
        <v>45905</v>
      </c>
      <c r="AG1702" s="564">
        <v>49557</v>
      </c>
      <c r="AH1702" s="563">
        <v>1866022.5</v>
      </c>
      <c r="AI1702" s="565">
        <f t="shared" si="53"/>
        <v>9.5232876712328771</v>
      </c>
      <c r="AJ1702" s="565">
        <v>10.0054794520548</v>
      </c>
      <c r="AK1702" s="566">
        <v>7.3499999999999996E-2</v>
      </c>
      <c r="AL1702" s="567">
        <f t="shared" si="54"/>
        <v>9.5232876712328771</v>
      </c>
      <c r="AM1702" s="567">
        <v>10.0054794520548</v>
      </c>
      <c r="AN1702" s="568">
        <v>7.3499999999999996E-2</v>
      </c>
      <c r="AO1702" s="562" t="s">
        <v>977</v>
      </c>
      <c r="AP1702" s="562" t="s">
        <v>978</v>
      </c>
    </row>
    <row r="1703" spans="1:42" s="562" customFormat="1" ht="12" x14ac:dyDescent="0.25">
      <c r="A1703" s="562" t="s">
        <v>3997</v>
      </c>
      <c r="B1703" s="562" t="s">
        <v>3990</v>
      </c>
      <c r="C1703" s="562">
        <v>7</v>
      </c>
      <c r="D1703" s="562" t="s">
        <v>30</v>
      </c>
      <c r="E1703" s="562" t="s">
        <v>958</v>
      </c>
      <c r="F1703" s="562" t="s">
        <v>959</v>
      </c>
      <c r="G1703" s="562" t="s">
        <v>1207</v>
      </c>
      <c r="H1703" s="562" t="s">
        <v>974</v>
      </c>
      <c r="I1703" s="562" t="s">
        <v>1208</v>
      </c>
      <c r="J1703" s="562" t="s">
        <v>4998</v>
      </c>
      <c r="K1703" s="562" t="s">
        <v>1209</v>
      </c>
      <c r="L1703" s="562" t="s">
        <v>964</v>
      </c>
      <c r="M1703" s="562" t="s">
        <v>970</v>
      </c>
      <c r="N1703" s="562">
        <v>1</v>
      </c>
      <c r="O1703" s="562">
        <v>1</v>
      </c>
      <c r="P1703" s="562">
        <v>1</v>
      </c>
      <c r="Q1703" s="562">
        <v>1</v>
      </c>
      <c r="R1703" s="562">
        <v>1</v>
      </c>
      <c r="S1703" s="562">
        <v>1</v>
      </c>
      <c r="T1703" s="562">
        <v>0</v>
      </c>
      <c r="U1703" s="562">
        <v>0</v>
      </c>
      <c r="V1703" s="562">
        <v>0</v>
      </c>
      <c r="W1703" s="563">
        <v>3800042.5</v>
      </c>
      <c r="X1703" s="563">
        <v>0</v>
      </c>
      <c r="Y1703" s="563">
        <v>0</v>
      </c>
      <c r="Z1703" s="563">
        <v>23876.93</v>
      </c>
      <c r="AA1703" s="563">
        <v>0</v>
      </c>
      <c r="AB1703" s="563">
        <v>0</v>
      </c>
      <c r="AC1703" s="563">
        <v>0</v>
      </c>
      <c r="AD1703" s="563"/>
      <c r="AE1703" s="563">
        <v>3800042.5</v>
      </c>
      <c r="AF1703" s="564">
        <v>45905</v>
      </c>
      <c r="AG1703" s="564">
        <v>49557</v>
      </c>
      <c r="AH1703" s="563">
        <v>3800042.5</v>
      </c>
      <c r="AI1703" s="565">
        <f t="shared" si="53"/>
        <v>9.5232876712328771</v>
      </c>
      <c r="AJ1703" s="565">
        <v>10.0054794520548</v>
      </c>
      <c r="AK1703" s="566">
        <v>7.5399999999999995E-2</v>
      </c>
      <c r="AL1703" s="567">
        <f t="shared" si="54"/>
        <v>9.5232876712328771</v>
      </c>
      <c r="AM1703" s="567">
        <v>10.0054794520548</v>
      </c>
      <c r="AN1703" s="568">
        <v>7.5399999999999995E-2</v>
      </c>
      <c r="AO1703" s="562" t="s">
        <v>977</v>
      </c>
      <c r="AP1703" s="562" t="s">
        <v>978</v>
      </c>
    </row>
    <row r="1704" spans="1:42" s="562" customFormat="1" ht="12" x14ac:dyDescent="0.25">
      <c r="A1704" s="562" t="s">
        <v>3998</v>
      </c>
      <c r="B1704" s="562" t="s">
        <v>3990</v>
      </c>
      <c r="C1704" s="562">
        <v>8</v>
      </c>
      <c r="D1704" s="562" t="s">
        <v>30</v>
      </c>
      <c r="E1704" s="562" t="s">
        <v>958</v>
      </c>
      <c r="F1704" s="562" t="s">
        <v>959</v>
      </c>
      <c r="G1704" s="562" t="s">
        <v>1207</v>
      </c>
      <c r="H1704" s="562" t="s">
        <v>974</v>
      </c>
      <c r="I1704" s="562" t="s">
        <v>1208</v>
      </c>
      <c r="J1704" s="562" t="s">
        <v>4998</v>
      </c>
      <c r="K1704" s="562" t="s">
        <v>1209</v>
      </c>
      <c r="L1704" s="562" t="s">
        <v>964</v>
      </c>
      <c r="M1704" s="562" t="s">
        <v>970</v>
      </c>
      <c r="N1704" s="562">
        <v>1</v>
      </c>
      <c r="O1704" s="562">
        <v>1</v>
      </c>
      <c r="P1704" s="562">
        <v>1</v>
      </c>
      <c r="Q1704" s="562">
        <v>1</v>
      </c>
      <c r="R1704" s="562">
        <v>1</v>
      </c>
      <c r="S1704" s="562">
        <v>1</v>
      </c>
      <c r="T1704" s="562">
        <v>0</v>
      </c>
      <c r="U1704" s="562">
        <v>0</v>
      </c>
      <c r="V1704" s="562">
        <v>0</v>
      </c>
      <c r="W1704" s="563">
        <v>459757.5</v>
      </c>
      <c r="X1704" s="563">
        <v>0</v>
      </c>
      <c r="Y1704" s="563">
        <v>0</v>
      </c>
      <c r="Z1704" s="563">
        <v>2957.77</v>
      </c>
      <c r="AA1704" s="563">
        <v>0</v>
      </c>
      <c r="AB1704" s="563">
        <v>0</v>
      </c>
      <c r="AC1704" s="563">
        <v>0</v>
      </c>
      <c r="AD1704" s="563"/>
      <c r="AE1704" s="563">
        <v>459757.5</v>
      </c>
      <c r="AF1704" s="564">
        <v>45905</v>
      </c>
      <c r="AG1704" s="564">
        <v>49557</v>
      </c>
      <c r="AH1704" s="563">
        <v>459757.5</v>
      </c>
      <c r="AI1704" s="565">
        <f t="shared" si="53"/>
        <v>9.5232876712328771</v>
      </c>
      <c r="AJ1704" s="565">
        <v>10.0054794520548</v>
      </c>
      <c r="AK1704" s="566">
        <v>7.7200000000000005E-2</v>
      </c>
      <c r="AL1704" s="567">
        <f t="shared" si="54"/>
        <v>9.5232876712328771</v>
      </c>
      <c r="AM1704" s="567">
        <v>10.0054794520548</v>
      </c>
      <c r="AN1704" s="568">
        <v>7.7200000000000005E-2</v>
      </c>
      <c r="AO1704" s="562" t="s">
        <v>977</v>
      </c>
      <c r="AP1704" s="562" t="s">
        <v>978</v>
      </c>
    </row>
    <row r="1705" spans="1:42" s="562" customFormat="1" ht="12" x14ac:dyDescent="0.25">
      <c r="A1705" s="562" t="s">
        <v>3999</v>
      </c>
      <c r="B1705" s="562" t="s">
        <v>3990</v>
      </c>
      <c r="C1705" s="562">
        <v>9</v>
      </c>
      <c r="D1705" s="562" t="s">
        <v>30</v>
      </c>
      <c r="E1705" s="562" t="s">
        <v>958</v>
      </c>
      <c r="F1705" s="562" t="s">
        <v>959</v>
      </c>
      <c r="G1705" s="562" t="s">
        <v>1207</v>
      </c>
      <c r="H1705" s="562" t="s">
        <v>974</v>
      </c>
      <c r="I1705" s="562" t="s">
        <v>1208</v>
      </c>
      <c r="J1705" s="562" t="s">
        <v>4998</v>
      </c>
      <c r="K1705" s="562" t="s">
        <v>1209</v>
      </c>
      <c r="L1705" s="562" t="s">
        <v>964</v>
      </c>
      <c r="M1705" s="562" t="s">
        <v>970</v>
      </c>
      <c r="N1705" s="562">
        <v>1</v>
      </c>
      <c r="O1705" s="562">
        <v>1</v>
      </c>
      <c r="P1705" s="562">
        <v>1</v>
      </c>
      <c r="Q1705" s="562">
        <v>1</v>
      </c>
      <c r="R1705" s="562">
        <v>1</v>
      </c>
      <c r="S1705" s="562">
        <v>1</v>
      </c>
      <c r="T1705" s="562">
        <v>0</v>
      </c>
      <c r="U1705" s="562">
        <v>0</v>
      </c>
      <c r="V1705" s="562">
        <v>0</v>
      </c>
      <c r="W1705" s="563">
        <v>106200</v>
      </c>
      <c r="X1705" s="563">
        <v>0</v>
      </c>
      <c r="Y1705" s="563">
        <v>0</v>
      </c>
      <c r="Z1705" s="563">
        <v>701.8</v>
      </c>
      <c r="AA1705" s="563">
        <v>0</v>
      </c>
      <c r="AB1705" s="563">
        <v>0</v>
      </c>
      <c r="AC1705" s="563">
        <v>0</v>
      </c>
      <c r="AD1705" s="563"/>
      <c r="AE1705" s="563">
        <v>106200</v>
      </c>
      <c r="AF1705" s="564">
        <v>45905</v>
      </c>
      <c r="AG1705" s="564">
        <v>49557</v>
      </c>
      <c r="AH1705" s="563">
        <v>106200</v>
      </c>
      <c r="AI1705" s="565">
        <f t="shared" si="53"/>
        <v>9.5232876712328771</v>
      </c>
      <c r="AJ1705" s="565">
        <v>10.0054794520548</v>
      </c>
      <c r="AK1705" s="566">
        <v>7.9299999999999995E-2</v>
      </c>
      <c r="AL1705" s="567">
        <f t="shared" si="54"/>
        <v>9.5232876712328771</v>
      </c>
      <c r="AM1705" s="567">
        <v>10.0054794520548</v>
      </c>
      <c r="AN1705" s="568">
        <v>7.9299999999999995E-2</v>
      </c>
      <c r="AO1705" s="562" t="s">
        <v>977</v>
      </c>
      <c r="AP1705" s="562" t="s">
        <v>978</v>
      </c>
    </row>
    <row r="1706" spans="1:42" s="562" customFormat="1" ht="12" x14ac:dyDescent="0.25">
      <c r="A1706" s="562" t="s">
        <v>3991</v>
      </c>
      <c r="B1706" s="562" t="s">
        <v>3990</v>
      </c>
      <c r="C1706" s="562">
        <v>10</v>
      </c>
      <c r="D1706" s="562" t="s">
        <v>30</v>
      </c>
      <c r="E1706" s="562" t="s">
        <v>958</v>
      </c>
      <c r="F1706" s="562" t="s">
        <v>959</v>
      </c>
      <c r="G1706" s="562" t="s">
        <v>1207</v>
      </c>
      <c r="H1706" s="562" t="s">
        <v>974</v>
      </c>
      <c r="I1706" s="562" t="s">
        <v>1208</v>
      </c>
      <c r="J1706" s="562" t="s">
        <v>4998</v>
      </c>
      <c r="K1706" s="562" t="s">
        <v>1209</v>
      </c>
      <c r="L1706" s="562" t="s">
        <v>964</v>
      </c>
      <c r="M1706" s="562" t="s">
        <v>970</v>
      </c>
      <c r="N1706" s="562">
        <v>1</v>
      </c>
      <c r="O1706" s="562">
        <v>1</v>
      </c>
      <c r="P1706" s="562">
        <v>1</v>
      </c>
      <c r="Q1706" s="562">
        <v>1</v>
      </c>
      <c r="R1706" s="562">
        <v>1</v>
      </c>
      <c r="S1706" s="562">
        <v>1</v>
      </c>
      <c r="T1706" s="562">
        <v>0</v>
      </c>
      <c r="U1706" s="562">
        <v>0</v>
      </c>
      <c r="V1706" s="562">
        <v>0</v>
      </c>
      <c r="W1706" s="563">
        <v>17110</v>
      </c>
      <c r="X1706" s="563">
        <v>0</v>
      </c>
      <c r="Y1706" s="563">
        <v>0</v>
      </c>
      <c r="Z1706" s="563">
        <v>115.92</v>
      </c>
      <c r="AA1706" s="563">
        <v>0</v>
      </c>
      <c r="AB1706" s="563">
        <v>0</v>
      </c>
      <c r="AC1706" s="563">
        <v>0</v>
      </c>
      <c r="AD1706" s="563"/>
      <c r="AE1706" s="563">
        <v>17110</v>
      </c>
      <c r="AF1706" s="564">
        <v>45905</v>
      </c>
      <c r="AG1706" s="564">
        <v>49557</v>
      </c>
      <c r="AH1706" s="563">
        <v>17110</v>
      </c>
      <c r="AI1706" s="565">
        <f t="shared" si="53"/>
        <v>9.5232876712328771</v>
      </c>
      <c r="AJ1706" s="565">
        <v>10.0054794520548</v>
      </c>
      <c r="AK1706" s="566">
        <v>8.1299999999999997E-2</v>
      </c>
      <c r="AL1706" s="567">
        <f t="shared" si="54"/>
        <v>9.5232876712328771</v>
      </c>
      <c r="AM1706" s="567">
        <v>10.0054794520548</v>
      </c>
      <c r="AN1706" s="568">
        <v>8.1299999999999997E-2</v>
      </c>
      <c r="AO1706" s="562" t="s">
        <v>977</v>
      </c>
      <c r="AP1706" s="562" t="s">
        <v>978</v>
      </c>
    </row>
    <row r="1707" spans="1:42" s="562" customFormat="1" ht="12" x14ac:dyDescent="0.25">
      <c r="A1707" s="562" t="s">
        <v>4000</v>
      </c>
      <c r="B1707" s="562" t="s">
        <v>4001</v>
      </c>
      <c r="C1707" s="562">
        <v>1</v>
      </c>
      <c r="D1707" s="562" t="s">
        <v>30</v>
      </c>
      <c r="E1707" s="562" t="s">
        <v>958</v>
      </c>
      <c r="F1707" s="562" t="s">
        <v>959</v>
      </c>
      <c r="G1707" s="562" t="s">
        <v>973</v>
      </c>
      <c r="H1707" s="562" t="s">
        <v>974</v>
      </c>
      <c r="I1707" s="562" t="s">
        <v>975</v>
      </c>
      <c r="J1707" s="562" t="s">
        <v>4998</v>
      </c>
      <c r="K1707" s="562" t="s">
        <v>976</v>
      </c>
      <c r="L1707" s="562" t="s">
        <v>964</v>
      </c>
      <c r="M1707" s="562" t="s">
        <v>970</v>
      </c>
      <c r="N1707" s="562">
        <v>1</v>
      </c>
      <c r="O1707" s="562">
        <v>1</v>
      </c>
      <c r="P1707" s="562">
        <v>1</v>
      </c>
      <c r="Q1707" s="562">
        <v>1</v>
      </c>
      <c r="R1707" s="562">
        <v>1</v>
      </c>
      <c r="S1707" s="562">
        <v>1</v>
      </c>
      <c r="T1707" s="562">
        <v>0</v>
      </c>
      <c r="U1707" s="562">
        <v>0</v>
      </c>
      <c r="V1707" s="562">
        <v>0</v>
      </c>
      <c r="W1707" s="563">
        <v>29844877.670000002</v>
      </c>
      <c r="X1707" s="563">
        <v>0</v>
      </c>
      <c r="Y1707" s="563">
        <v>0</v>
      </c>
      <c r="Z1707" s="563">
        <v>0</v>
      </c>
      <c r="AA1707" s="563">
        <v>0</v>
      </c>
      <c r="AB1707" s="563">
        <v>0</v>
      </c>
      <c r="AC1707" s="563">
        <v>0</v>
      </c>
      <c r="AD1707" s="563"/>
      <c r="AE1707" s="563">
        <v>29844877.670000002</v>
      </c>
      <c r="AF1707" s="564">
        <v>45909</v>
      </c>
      <c r="AG1707" s="564">
        <v>47735</v>
      </c>
      <c r="AH1707" s="563">
        <v>29844877.670000002</v>
      </c>
      <c r="AI1707" s="565">
        <f t="shared" si="53"/>
        <v>4.5315068493150683</v>
      </c>
      <c r="AJ1707" s="565">
        <v>5.0027397260274</v>
      </c>
      <c r="AK1707" s="566">
        <v>9.2499999999999999E-2</v>
      </c>
      <c r="AL1707" s="567">
        <f t="shared" si="54"/>
        <v>4.5315068493150683</v>
      </c>
      <c r="AM1707" s="567">
        <v>5.0027397260274</v>
      </c>
      <c r="AN1707" s="568">
        <v>9.2499999999999999E-2</v>
      </c>
      <c r="AO1707" s="562" t="s">
        <v>977</v>
      </c>
      <c r="AP1707" s="562" t="s">
        <v>978</v>
      </c>
    </row>
    <row r="1708" spans="1:42" s="562" customFormat="1" ht="12" x14ac:dyDescent="0.25">
      <c r="A1708" s="562" t="s">
        <v>4002</v>
      </c>
      <c r="B1708" s="562" t="s">
        <v>4003</v>
      </c>
      <c r="C1708" s="562">
        <v>1</v>
      </c>
      <c r="D1708" s="562" t="s">
        <v>30</v>
      </c>
      <c r="E1708" s="562" t="s">
        <v>958</v>
      </c>
      <c r="F1708" s="562" t="s">
        <v>959</v>
      </c>
      <c r="G1708" s="562" t="s">
        <v>1207</v>
      </c>
      <c r="H1708" s="562" t="s">
        <v>974</v>
      </c>
      <c r="I1708" s="562" t="s">
        <v>1208</v>
      </c>
      <c r="J1708" s="562" t="s">
        <v>4998</v>
      </c>
      <c r="K1708" s="562" t="s">
        <v>1209</v>
      </c>
      <c r="L1708" s="562" t="s">
        <v>964</v>
      </c>
      <c r="M1708" s="562" t="s">
        <v>970</v>
      </c>
      <c r="N1708" s="562">
        <v>1</v>
      </c>
      <c r="O1708" s="562">
        <v>1</v>
      </c>
      <c r="P1708" s="562">
        <v>1</v>
      </c>
      <c r="Q1708" s="562">
        <v>1</v>
      </c>
      <c r="R1708" s="562">
        <v>1</v>
      </c>
      <c r="S1708" s="562">
        <v>1</v>
      </c>
      <c r="T1708" s="562">
        <v>0</v>
      </c>
      <c r="U1708" s="562">
        <v>0</v>
      </c>
      <c r="V1708" s="562">
        <v>0</v>
      </c>
      <c r="W1708" s="563">
        <v>259010</v>
      </c>
      <c r="X1708" s="563">
        <v>0</v>
      </c>
      <c r="Y1708" s="563">
        <v>0</v>
      </c>
      <c r="Z1708" s="563">
        <v>880.63</v>
      </c>
      <c r="AA1708" s="563">
        <v>0</v>
      </c>
      <c r="AB1708" s="563">
        <v>0</v>
      </c>
      <c r="AC1708" s="563">
        <v>0</v>
      </c>
      <c r="AD1708" s="563"/>
      <c r="AE1708" s="563">
        <v>259010</v>
      </c>
      <c r="AF1708" s="564">
        <v>45910</v>
      </c>
      <c r="AG1708" s="564">
        <v>49562</v>
      </c>
      <c r="AH1708" s="563">
        <v>259010</v>
      </c>
      <c r="AI1708" s="565">
        <f t="shared" si="53"/>
        <v>9.536986301369863</v>
      </c>
      <c r="AJ1708" s="565">
        <v>10.0054794520548</v>
      </c>
      <c r="AK1708" s="566">
        <v>4.0800000000000003E-2</v>
      </c>
      <c r="AL1708" s="567">
        <f t="shared" si="54"/>
        <v>9.536986301369863</v>
      </c>
      <c r="AM1708" s="567">
        <v>10.0054794520548</v>
      </c>
      <c r="AN1708" s="568">
        <v>4.0800000000000003E-2</v>
      </c>
      <c r="AO1708" s="562" t="s">
        <v>977</v>
      </c>
      <c r="AP1708" s="562" t="s">
        <v>978</v>
      </c>
    </row>
    <row r="1709" spans="1:42" s="562" customFormat="1" ht="12" x14ac:dyDescent="0.25">
      <c r="A1709" s="562" t="s">
        <v>4005</v>
      </c>
      <c r="B1709" s="562" t="s">
        <v>4003</v>
      </c>
      <c r="C1709" s="562">
        <v>2</v>
      </c>
      <c r="D1709" s="562" t="s">
        <v>30</v>
      </c>
      <c r="E1709" s="562" t="s">
        <v>958</v>
      </c>
      <c r="F1709" s="562" t="s">
        <v>959</v>
      </c>
      <c r="G1709" s="562" t="s">
        <v>1207</v>
      </c>
      <c r="H1709" s="562" t="s">
        <v>974</v>
      </c>
      <c r="I1709" s="562" t="s">
        <v>1208</v>
      </c>
      <c r="J1709" s="562" t="s">
        <v>4998</v>
      </c>
      <c r="K1709" s="562" t="s">
        <v>1209</v>
      </c>
      <c r="L1709" s="562" t="s">
        <v>964</v>
      </c>
      <c r="M1709" s="562" t="s">
        <v>970</v>
      </c>
      <c r="N1709" s="562">
        <v>1</v>
      </c>
      <c r="O1709" s="562">
        <v>1</v>
      </c>
      <c r="P1709" s="562">
        <v>1</v>
      </c>
      <c r="Q1709" s="562">
        <v>1</v>
      </c>
      <c r="R1709" s="562">
        <v>1</v>
      </c>
      <c r="S1709" s="562">
        <v>1</v>
      </c>
      <c r="T1709" s="562">
        <v>0</v>
      </c>
      <c r="U1709" s="562">
        <v>0</v>
      </c>
      <c r="V1709" s="562">
        <v>0</v>
      </c>
      <c r="W1709" s="563">
        <v>579675</v>
      </c>
      <c r="X1709" s="563">
        <v>0</v>
      </c>
      <c r="Y1709" s="563">
        <v>0</v>
      </c>
      <c r="Z1709" s="563">
        <v>2487.77</v>
      </c>
      <c r="AA1709" s="563">
        <v>0</v>
      </c>
      <c r="AB1709" s="563">
        <v>0</v>
      </c>
      <c r="AC1709" s="563">
        <v>0</v>
      </c>
      <c r="AD1709" s="563"/>
      <c r="AE1709" s="563">
        <v>579675</v>
      </c>
      <c r="AF1709" s="564">
        <v>45910</v>
      </c>
      <c r="AG1709" s="564">
        <v>49562</v>
      </c>
      <c r="AH1709" s="563">
        <v>579675</v>
      </c>
      <c r="AI1709" s="565">
        <f t="shared" si="53"/>
        <v>9.536986301369863</v>
      </c>
      <c r="AJ1709" s="565">
        <v>10.0054794520548</v>
      </c>
      <c r="AK1709" s="566">
        <v>5.1499999999999997E-2</v>
      </c>
      <c r="AL1709" s="567">
        <f t="shared" si="54"/>
        <v>9.536986301369863</v>
      </c>
      <c r="AM1709" s="567">
        <v>10.0054794520548</v>
      </c>
      <c r="AN1709" s="568">
        <v>5.1499999999999997E-2</v>
      </c>
      <c r="AO1709" s="562" t="s">
        <v>977</v>
      </c>
      <c r="AP1709" s="562" t="s">
        <v>978</v>
      </c>
    </row>
    <row r="1710" spans="1:42" s="562" customFormat="1" ht="12" x14ac:dyDescent="0.25">
      <c r="A1710" s="562" t="s">
        <v>4006</v>
      </c>
      <c r="B1710" s="562" t="s">
        <v>4003</v>
      </c>
      <c r="C1710" s="562">
        <v>3</v>
      </c>
      <c r="D1710" s="562" t="s">
        <v>30</v>
      </c>
      <c r="E1710" s="562" t="s">
        <v>958</v>
      </c>
      <c r="F1710" s="562" t="s">
        <v>959</v>
      </c>
      <c r="G1710" s="562" t="s">
        <v>1207</v>
      </c>
      <c r="H1710" s="562" t="s">
        <v>974</v>
      </c>
      <c r="I1710" s="562" t="s">
        <v>1208</v>
      </c>
      <c r="J1710" s="562" t="s">
        <v>4998</v>
      </c>
      <c r="K1710" s="562" t="s">
        <v>1209</v>
      </c>
      <c r="L1710" s="562" t="s">
        <v>964</v>
      </c>
      <c r="M1710" s="562" t="s">
        <v>970</v>
      </c>
      <c r="N1710" s="562">
        <v>1</v>
      </c>
      <c r="O1710" s="562">
        <v>1</v>
      </c>
      <c r="P1710" s="562">
        <v>1</v>
      </c>
      <c r="Q1710" s="562">
        <v>1</v>
      </c>
      <c r="R1710" s="562">
        <v>1</v>
      </c>
      <c r="S1710" s="562">
        <v>1</v>
      </c>
      <c r="T1710" s="562">
        <v>0</v>
      </c>
      <c r="U1710" s="562">
        <v>0</v>
      </c>
      <c r="V1710" s="562">
        <v>0</v>
      </c>
      <c r="W1710" s="563">
        <v>491175</v>
      </c>
      <c r="X1710" s="563">
        <v>0</v>
      </c>
      <c r="Y1710" s="563">
        <v>0</v>
      </c>
      <c r="Z1710" s="563">
        <v>2582.7600000000002</v>
      </c>
      <c r="AA1710" s="563">
        <v>0</v>
      </c>
      <c r="AB1710" s="563">
        <v>0</v>
      </c>
      <c r="AC1710" s="563">
        <v>0</v>
      </c>
      <c r="AD1710" s="563"/>
      <c r="AE1710" s="563">
        <v>491175</v>
      </c>
      <c r="AF1710" s="564">
        <v>45910</v>
      </c>
      <c r="AG1710" s="564">
        <v>49562</v>
      </c>
      <c r="AH1710" s="563">
        <v>491175</v>
      </c>
      <c r="AI1710" s="565">
        <f t="shared" si="53"/>
        <v>9.536986301369863</v>
      </c>
      <c r="AJ1710" s="565">
        <v>10.0054794520548</v>
      </c>
      <c r="AK1710" s="566">
        <v>6.3100000000000003E-2</v>
      </c>
      <c r="AL1710" s="567">
        <f t="shared" si="54"/>
        <v>9.536986301369863</v>
      </c>
      <c r="AM1710" s="567">
        <v>10.0054794520548</v>
      </c>
      <c r="AN1710" s="568">
        <v>6.3100000000000003E-2</v>
      </c>
      <c r="AO1710" s="562" t="s">
        <v>977</v>
      </c>
      <c r="AP1710" s="562" t="s">
        <v>978</v>
      </c>
    </row>
    <row r="1711" spans="1:42" s="562" customFormat="1" ht="12" x14ac:dyDescent="0.25">
      <c r="A1711" s="562" t="s">
        <v>4007</v>
      </c>
      <c r="B1711" s="562" t="s">
        <v>4003</v>
      </c>
      <c r="C1711" s="562">
        <v>4</v>
      </c>
      <c r="D1711" s="562" t="s">
        <v>30</v>
      </c>
      <c r="E1711" s="562" t="s">
        <v>958</v>
      </c>
      <c r="F1711" s="562" t="s">
        <v>959</v>
      </c>
      <c r="G1711" s="562" t="s">
        <v>1207</v>
      </c>
      <c r="H1711" s="562" t="s">
        <v>974</v>
      </c>
      <c r="I1711" s="562" t="s">
        <v>1208</v>
      </c>
      <c r="J1711" s="562" t="s">
        <v>4998</v>
      </c>
      <c r="K1711" s="562" t="s">
        <v>1209</v>
      </c>
      <c r="L1711" s="562" t="s">
        <v>964</v>
      </c>
      <c r="M1711" s="562" t="s">
        <v>970</v>
      </c>
      <c r="N1711" s="562">
        <v>1</v>
      </c>
      <c r="O1711" s="562">
        <v>1</v>
      </c>
      <c r="P1711" s="562">
        <v>1</v>
      </c>
      <c r="Q1711" s="562">
        <v>1</v>
      </c>
      <c r="R1711" s="562">
        <v>1</v>
      </c>
      <c r="S1711" s="562">
        <v>1</v>
      </c>
      <c r="T1711" s="562">
        <v>0</v>
      </c>
      <c r="U1711" s="562">
        <v>0</v>
      </c>
      <c r="V1711" s="562">
        <v>0</v>
      </c>
      <c r="W1711" s="563">
        <v>509907.5</v>
      </c>
      <c r="X1711" s="563">
        <v>0</v>
      </c>
      <c r="Y1711" s="563">
        <v>0</v>
      </c>
      <c r="Z1711" s="563">
        <v>2897.97</v>
      </c>
      <c r="AA1711" s="563">
        <v>0</v>
      </c>
      <c r="AB1711" s="563">
        <v>0</v>
      </c>
      <c r="AC1711" s="563">
        <v>0</v>
      </c>
      <c r="AD1711" s="563"/>
      <c r="AE1711" s="563">
        <v>509907.5</v>
      </c>
      <c r="AF1711" s="564">
        <v>45910</v>
      </c>
      <c r="AG1711" s="564">
        <v>49562</v>
      </c>
      <c r="AH1711" s="563">
        <v>509907.5</v>
      </c>
      <c r="AI1711" s="565">
        <f t="shared" si="53"/>
        <v>9.536986301369863</v>
      </c>
      <c r="AJ1711" s="565">
        <v>10.0054794520548</v>
      </c>
      <c r="AK1711" s="566">
        <v>6.8199999999999997E-2</v>
      </c>
      <c r="AL1711" s="567">
        <f t="shared" si="54"/>
        <v>9.536986301369863</v>
      </c>
      <c r="AM1711" s="567">
        <v>10.0054794520548</v>
      </c>
      <c r="AN1711" s="568">
        <v>6.8199999999999997E-2</v>
      </c>
      <c r="AO1711" s="562" t="s">
        <v>977</v>
      </c>
      <c r="AP1711" s="562" t="s">
        <v>978</v>
      </c>
    </row>
    <row r="1712" spans="1:42" s="562" customFormat="1" ht="12" x14ac:dyDescent="0.25">
      <c r="A1712" s="562" t="s">
        <v>4008</v>
      </c>
      <c r="B1712" s="562" t="s">
        <v>4003</v>
      </c>
      <c r="C1712" s="562">
        <v>5</v>
      </c>
      <c r="D1712" s="562" t="s">
        <v>30</v>
      </c>
      <c r="E1712" s="562" t="s">
        <v>958</v>
      </c>
      <c r="F1712" s="562" t="s">
        <v>959</v>
      </c>
      <c r="G1712" s="562" t="s">
        <v>1207</v>
      </c>
      <c r="H1712" s="562" t="s">
        <v>974</v>
      </c>
      <c r="I1712" s="562" t="s">
        <v>1208</v>
      </c>
      <c r="J1712" s="562" t="s">
        <v>4998</v>
      </c>
      <c r="K1712" s="562" t="s">
        <v>1209</v>
      </c>
      <c r="L1712" s="562" t="s">
        <v>964</v>
      </c>
      <c r="M1712" s="562" t="s">
        <v>970</v>
      </c>
      <c r="N1712" s="562">
        <v>1</v>
      </c>
      <c r="O1712" s="562">
        <v>1</v>
      </c>
      <c r="P1712" s="562">
        <v>1</v>
      </c>
      <c r="Q1712" s="562">
        <v>1</v>
      </c>
      <c r="R1712" s="562">
        <v>1</v>
      </c>
      <c r="S1712" s="562">
        <v>1</v>
      </c>
      <c r="T1712" s="562">
        <v>0</v>
      </c>
      <c r="U1712" s="562">
        <v>0</v>
      </c>
      <c r="V1712" s="562">
        <v>0</v>
      </c>
      <c r="W1712" s="563">
        <v>945327.5</v>
      </c>
      <c r="X1712" s="563">
        <v>0</v>
      </c>
      <c r="Y1712" s="563">
        <v>0</v>
      </c>
      <c r="Z1712" s="563">
        <v>5616.82</v>
      </c>
      <c r="AA1712" s="563">
        <v>0</v>
      </c>
      <c r="AB1712" s="563">
        <v>0</v>
      </c>
      <c r="AC1712" s="563">
        <v>0</v>
      </c>
      <c r="AD1712" s="563"/>
      <c r="AE1712" s="563">
        <v>945327.5</v>
      </c>
      <c r="AF1712" s="564">
        <v>45910</v>
      </c>
      <c r="AG1712" s="564">
        <v>49562</v>
      </c>
      <c r="AH1712" s="563">
        <v>945327.5</v>
      </c>
      <c r="AI1712" s="565">
        <f t="shared" si="53"/>
        <v>9.536986301369863</v>
      </c>
      <c r="AJ1712" s="565">
        <v>10.0054794520548</v>
      </c>
      <c r="AK1712" s="566">
        <v>7.1300000000000002E-2</v>
      </c>
      <c r="AL1712" s="567">
        <f t="shared" si="54"/>
        <v>9.536986301369863</v>
      </c>
      <c r="AM1712" s="567">
        <v>10.0054794520548</v>
      </c>
      <c r="AN1712" s="568">
        <v>7.1300000000000002E-2</v>
      </c>
      <c r="AO1712" s="562" t="s">
        <v>977</v>
      </c>
      <c r="AP1712" s="562" t="s">
        <v>978</v>
      </c>
    </row>
    <row r="1713" spans="1:42" s="562" customFormat="1" ht="12" x14ac:dyDescent="0.25">
      <c r="A1713" s="562" t="s">
        <v>4009</v>
      </c>
      <c r="B1713" s="562" t="s">
        <v>4003</v>
      </c>
      <c r="C1713" s="562">
        <v>6</v>
      </c>
      <c r="D1713" s="562" t="s">
        <v>30</v>
      </c>
      <c r="E1713" s="562" t="s">
        <v>958</v>
      </c>
      <c r="F1713" s="562" t="s">
        <v>959</v>
      </c>
      <c r="G1713" s="562" t="s">
        <v>1207</v>
      </c>
      <c r="H1713" s="562" t="s">
        <v>974</v>
      </c>
      <c r="I1713" s="562" t="s">
        <v>1208</v>
      </c>
      <c r="J1713" s="562" t="s">
        <v>4998</v>
      </c>
      <c r="K1713" s="562" t="s">
        <v>1209</v>
      </c>
      <c r="L1713" s="562" t="s">
        <v>964</v>
      </c>
      <c r="M1713" s="562" t="s">
        <v>970</v>
      </c>
      <c r="N1713" s="562">
        <v>1</v>
      </c>
      <c r="O1713" s="562">
        <v>1</v>
      </c>
      <c r="P1713" s="562">
        <v>1</v>
      </c>
      <c r="Q1713" s="562">
        <v>1</v>
      </c>
      <c r="R1713" s="562">
        <v>1</v>
      </c>
      <c r="S1713" s="562">
        <v>1</v>
      </c>
      <c r="T1713" s="562">
        <v>0</v>
      </c>
      <c r="U1713" s="562">
        <v>0</v>
      </c>
      <c r="V1713" s="562">
        <v>0</v>
      </c>
      <c r="W1713" s="563">
        <v>2490685</v>
      </c>
      <c r="X1713" s="563">
        <v>0</v>
      </c>
      <c r="Y1713" s="563">
        <v>0</v>
      </c>
      <c r="Z1713" s="563">
        <v>15255.45</v>
      </c>
      <c r="AA1713" s="563">
        <v>0</v>
      </c>
      <c r="AB1713" s="563">
        <v>0</v>
      </c>
      <c r="AC1713" s="563">
        <v>0</v>
      </c>
      <c r="AD1713" s="563"/>
      <c r="AE1713" s="563">
        <v>2490685</v>
      </c>
      <c r="AF1713" s="564">
        <v>45910</v>
      </c>
      <c r="AG1713" s="564">
        <v>49562</v>
      </c>
      <c r="AH1713" s="563">
        <v>2490685</v>
      </c>
      <c r="AI1713" s="565">
        <f t="shared" si="53"/>
        <v>9.536986301369863</v>
      </c>
      <c r="AJ1713" s="565">
        <v>10.0054794520548</v>
      </c>
      <c r="AK1713" s="566">
        <v>7.3499999999999996E-2</v>
      </c>
      <c r="AL1713" s="567">
        <f t="shared" si="54"/>
        <v>9.536986301369863</v>
      </c>
      <c r="AM1713" s="567">
        <v>10.0054794520548</v>
      </c>
      <c r="AN1713" s="568">
        <v>7.3499999999999996E-2</v>
      </c>
      <c r="AO1713" s="562" t="s">
        <v>977</v>
      </c>
      <c r="AP1713" s="562" t="s">
        <v>978</v>
      </c>
    </row>
    <row r="1714" spans="1:42" s="562" customFormat="1" ht="12" x14ac:dyDescent="0.25">
      <c r="A1714" s="562" t="s">
        <v>4010</v>
      </c>
      <c r="B1714" s="562" t="s">
        <v>4003</v>
      </c>
      <c r="C1714" s="562">
        <v>7</v>
      </c>
      <c r="D1714" s="562" t="s">
        <v>30</v>
      </c>
      <c r="E1714" s="562" t="s">
        <v>958</v>
      </c>
      <c r="F1714" s="562" t="s">
        <v>959</v>
      </c>
      <c r="G1714" s="562" t="s">
        <v>1207</v>
      </c>
      <c r="H1714" s="562" t="s">
        <v>974</v>
      </c>
      <c r="I1714" s="562" t="s">
        <v>1208</v>
      </c>
      <c r="J1714" s="562" t="s">
        <v>4998</v>
      </c>
      <c r="K1714" s="562" t="s">
        <v>1209</v>
      </c>
      <c r="L1714" s="562" t="s">
        <v>964</v>
      </c>
      <c r="M1714" s="562" t="s">
        <v>970</v>
      </c>
      <c r="N1714" s="562">
        <v>1</v>
      </c>
      <c r="O1714" s="562">
        <v>1</v>
      </c>
      <c r="P1714" s="562">
        <v>1</v>
      </c>
      <c r="Q1714" s="562">
        <v>1</v>
      </c>
      <c r="R1714" s="562">
        <v>1</v>
      </c>
      <c r="S1714" s="562">
        <v>1</v>
      </c>
      <c r="T1714" s="562">
        <v>0</v>
      </c>
      <c r="U1714" s="562">
        <v>0</v>
      </c>
      <c r="V1714" s="562">
        <v>0</v>
      </c>
      <c r="W1714" s="563">
        <v>3617880</v>
      </c>
      <c r="X1714" s="563">
        <v>0</v>
      </c>
      <c r="Y1714" s="563">
        <v>0</v>
      </c>
      <c r="Z1714" s="563">
        <v>22732.35</v>
      </c>
      <c r="AA1714" s="563">
        <v>0</v>
      </c>
      <c r="AB1714" s="563">
        <v>0</v>
      </c>
      <c r="AC1714" s="563">
        <v>0</v>
      </c>
      <c r="AD1714" s="563"/>
      <c r="AE1714" s="563">
        <v>3617880</v>
      </c>
      <c r="AF1714" s="564">
        <v>45910</v>
      </c>
      <c r="AG1714" s="564">
        <v>49562</v>
      </c>
      <c r="AH1714" s="563">
        <v>3617880</v>
      </c>
      <c r="AI1714" s="565">
        <f t="shared" si="53"/>
        <v>9.536986301369863</v>
      </c>
      <c r="AJ1714" s="565">
        <v>10.0054794520548</v>
      </c>
      <c r="AK1714" s="566">
        <v>7.5399999999999995E-2</v>
      </c>
      <c r="AL1714" s="567">
        <f t="shared" si="54"/>
        <v>9.536986301369863</v>
      </c>
      <c r="AM1714" s="567">
        <v>10.0054794520548</v>
      </c>
      <c r="AN1714" s="568">
        <v>7.5399999999999995E-2</v>
      </c>
      <c r="AO1714" s="562" t="s">
        <v>977</v>
      </c>
      <c r="AP1714" s="562" t="s">
        <v>978</v>
      </c>
    </row>
    <row r="1715" spans="1:42" s="562" customFormat="1" ht="12" x14ac:dyDescent="0.25">
      <c r="A1715" s="562" t="s">
        <v>4011</v>
      </c>
      <c r="B1715" s="562" t="s">
        <v>4003</v>
      </c>
      <c r="C1715" s="562">
        <v>8</v>
      </c>
      <c r="D1715" s="562" t="s">
        <v>30</v>
      </c>
      <c r="E1715" s="562" t="s">
        <v>958</v>
      </c>
      <c r="F1715" s="562" t="s">
        <v>959</v>
      </c>
      <c r="G1715" s="562" t="s">
        <v>1207</v>
      </c>
      <c r="H1715" s="562" t="s">
        <v>974</v>
      </c>
      <c r="I1715" s="562" t="s">
        <v>1208</v>
      </c>
      <c r="J1715" s="562" t="s">
        <v>4998</v>
      </c>
      <c r="K1715" s="562" t="s">
        <v>1209</v>
      </c>
      <c r="L1715" s="562" t="s">
        <v>964</v>
      </c>
      <c r="M1715" s="562" t="s">
        <v>970</v>
      </c>
      <c r="N1715" s="562">
        <v>1</v>
      </c>
      <c r="O1715" s="562">
        <v>1</v>
      </c>
      <c r="P1715" s="562">
        <v>1</v>
      </c>
      <c r="Q1715" s="562">
        <v>1</v>
      </c>
      <c r="R1715" s="562">
        <v>1</v>
      </c>
      <c r="S1715" s="562">
        <v>1</v>
      </c>
      <c r="T1715" s="562">
        <v>0</v>
      </c>
      <c r="U1715" s="562">
        <v>0</v>
      </c>
      <c r="V1715" s="562">
        <v>0</v>
      </c>
      <c r="W1715" s="563">
        <v>348690</v>
      </c>
      <c r="X1715" s="563">
        <v>0</v>
      </c>
      <c r="Y1715" s="563">
        <v>0</v>
      </c>
      <c r="Z1715" s="563">
        <v>2243.2399999999998</v>
      </c>
      <c r="AA1715" s="563">
        <v>0</v>
      </c>
      <c r="AB1715" s="563">
        <v>0</v>
      </c>
      <c r="AC1715" s="563">
        <v>0</v>
      </c>
      <c r="AD1715" s="563"/>
      <c r="AE1715" s="563">
        <v>348690</v>
      </c>
      <c r="AF1715" s="564">
        <v>45910</v>
      </c>
      <c r="AG1715" s="564">
        <v>49562</v>
      </c>
      <c r="AH1715" s="563">
        <v>348690</v>
      </c>
      <c r="AI1715" s="565">
        <f t="shared" si="53"/>
        <v>9.536986301369863</v>
      </c>
      <c r="AJ1715" s="565">
        <v>10.0054794520548</v>
      </c>
      <c r="AK1715" s="566">
        <v>7.7200000000000005E-2</v>
      </c>
      <c r="AL1715" s="567">
        <f t="shared" si="54"/>
        <v>9.536986301369863</v>
      </c>
      <c r="AM1715" s="567">
        <v>10.0054794520548</v>
      </c>
      <c r="AN1715" s="568">
        <v>7.7200000000000005E-2</v>
      </c>
      <c r="AO1715" s="562" t="s">
        <v>977</v>
      </c>
      <c r="AP1715" s="562" t="s">
        <v>978</v>
      </c>
    </row>
    <row r="1716" spans="1:42" s="562" customFormat="1" ht="12" x14ac:dyDescent="0.25">
      <c r="A1716" s="562" t="s">
        <v>4012</v>
      </c>
      <c r="B1716" s="562" t="s">
        <v>4003</v>
      </c>
      <c r="C1716" s="562">
        <v>9</v>
      </c>
      <c r="D1716" s="562" t="s">
        <v>30</v>
      </c>
      <c r="E1716" s="562" t="s">
        <v>958</v>
      </c>
      <c r="F1716" s="562" t="s">
        <v>959</v>
      </c>
      <c r="G1716" s="562" t="s">
        <v>1207</v>
      </c>
      <c r="H1716" s="562" t="s">
        <v>974</v>
      </c>
      <c r="I1716" s="562" t="s">
        <v>1208</v>
      </c>
      <c r="J1716" s="562" t="s">
        <v>4998</v>
      </c>
      <c r="K1716" s="562" t="s">
        <v>1209</v>
      </c>
      <c r="L1716" s="562" t="s">
        <v>964</v>
      </c>
      <c r="M1716" s="562" t="s">
        <v>970</v>
      </c>
      <c r="N1716" s="562">
        <v>1</v>
      </c>
      <c r="O1716" s="562">
        <v>1</v>
      </c>
      <c r="P1716" s="562">
        <v>1</v>
      </c>
      <c r="Q1716" s="562">
        <v>1</v>
      </c>
      <c r="R1716" s="562">
        <v>1</v>
      </c>
      <c r="S1716" s="562">
        <v>1</v>
      </c>
      <c r="T1716" s="562">
        <v>0</v>
      </c>
      <c r="U1716" s="562">
        <v>0</v>
      </c>
      <c r="V1716" s="562">
        <v>0</v>
      </c>
      <c r="W1716" s="563">
        <v>159300</v>
      </c>
      <c r="X1716" s="563">
        <v>0</v>
      </c>
      <c r="Y1716" s="563">
        <v>0</v>
      </c>
      <c r="Z1716" s="563">
        <v>1052.71</v>
      </c>
      <c r="AA1716" s="563">
        <v>0</v>
      </c>
      <c r="AB1716" s="563">
        <v>0</v>
      </c>
      <c r="AC1716" s="563">
        <v>0</v>
      </c>
      <c r="AD1716" s="563"/>
      <c r="AE1716" s="563">
        <v>159300</v>
      </c>
      <c r="AF1716" s="564">
        <v>45910</v>
      </c>
      <c r="AG1716" s="564">
        <v>49562</v>
      </c>
      <c r="AH1716" s="563">
        <v>159300</v>
      </c>
      <c r="AI1716" s="565">
        <f t="shared" si="53"/>
        <v>9.536986301369863</v>
      </c>
      <c r="AJ1716" s="565">
        <v>10.0054794520548</v>
      </c>
      <c r="AK1716" s="566">
        <v>7.9299999999999995E-2</v>
      </c>
      <c r="AL1716" s="567">
        <f t="shared" si="54"/>
        <v>9.536986301369863</v>
      </c>
      <c r="AM1716" s="567">
        <v>10.0054794520548</v>
      </c>
      <c r="AN1716" s="568">
        <v>7.9299999999999995E-2</v>
      </c>
      <c r="AO1716" s="562" t="s">
        <v>977</v>
      </c>
      <c r="AP1716" s="562" t="s">
        <v>978</v>
      </c>
    </row>
    <row r="1717" spans="1:42" s="562" customFormat="1" ht="12" x14ac:dyDescent="0.25">
      <c r="A1717" s="562" t="s">
        <v>4004</v>
      </c>
      <c r="B1717" s="562" t="s">
        <v>4003</v>
      </c>
      <c r="C1717" s="562">
        <v>10</v>
      </c>
      <c r="D1717" s="562" t="s">
        <v>30</v>
      </c>
      <c r="E1717" s="562" t="s">
        <v>958</v>
      </c>
      <c r="F1717" s="562" t="s">
        <v>959</v>
      </c>
      <c r="G1717" s="562" t="s">
        <v>1207</v>
      </c>
      <c r="H1717" s="562" t="s">
        <v>974</v>
      </c>
      <c r="I1717" s="562" t="s">
        <v>1208</v>
      </c>
      <c r="J1717" s="562" t="s">
        <v>4998</v>
      </c>
      <c r="K1717" s="562" t="s">
        <v>1209</v>
      </c>
      <c r="L1717" s="562" t="s">
        <v>964</v>
      </c>
      <c r="M1717" s="562" t="s">
        <v>970</v>
      </c>
      <c r="N1717" s="562">
        <v>1</v>
      </c>
      <c r="O1717" s="562">
        <v>1</v>
      </c>
      <c r="P1717" s="562">
        <v>1</v>
      </c>
      <c r="Q1717" s="562">
        <v>1</v>
      </c>
      <c r="R1717" s="562">
        <v>1</v>
      </c>
      <c r="S1717" s="562">
        <v>1</v>
      </c>
      <c r="T1717" s="562">
        <v>0</v>
      </c>
      <c r="U1717" s="562">
        <v>0</v>
      </c>
      <c r="V1717" s="562">
        <v>0</v>
      </c>
      <c r="W1717" s="563">
        <v>106200</v>
      </c>
      <c r="X1717" s="563">
        <v>0</v>
      </c>
      <c r="Y1717" s="563">
        <v>0</v>
      </c>
      <c r="Z1717" s="563">
        <v>719.5</v>
      </c>
      <c r="AA1717" s="563">
        <v>0</v>
      </c>
      <c r="AB1717" s="563">
        <v>0</v>
      </c>
      <c r="AC1717" s="563">
        <v>0</v>
      </c>
      <c r="AD1717" s="563"/>
      <c r="AE1717" s="563">
        <v>106200</v>
      </c>
      <c r="AF1717" s="564">
        <v>45910</v>
      </c>
      <c r="AG1717" s="564">
        <v>49562</v>
      </c>
      <c r="AH1717" s="563">
        <v>106200</v>
      </c>
      <c r="AI1717" s="565">
        <f t="shared" si="53"/>
        <v>9.536986301369863</v>
      </c>
      <c r="AJ1717" s="565">
        <v>10.0054794520548</v>
      </c>
      <c r="AK1717" s="566">
        <v>8.1299999999999997E-2</v>
      </c>
      <c r="AL1717" s="567">
        <f t="shared" si="54"/>
        <v>9.536986301369863</v>
      </c>
      <c r="AM1717" s="567">
        <v>10.0054794520548</v>
      </c>
      <c r="AN1717" s="568">
        <v>8.1299999999999997E-2</v>
      </c>
      <c r="AO1717" s="562" t="s">
        <v>977</v>
      </c>
      <c r="AP1717" s="562" t="s">
        <v>978</v>
      </c>
    </row>
    <row r="1718" spans="1:42" s="562" customFormat="1" ht="12" x14ac:dyDescent="0.25">
      <c r="A1718" s="562" t="s">
        <v>4013</v>
      </c>
      <c r="B1718" s="562" t="s">
        <v>4014</v>
      </c>
      <c r="C1718" s="562">
        <v>1</v>
      </c>
      <c r="D1718" s="562" t="s">
        <v>30</v>
      </c>
      <c r="E1718" s="562" t="s">
        <v>958</v>
      </c>
      <c r="F1718" s="562" t="s">
        <v>959</v>
      </c>
      <c r="G1718" s="562" t="s">
        <v>1727</v>
      </c>
      <c r="H1718" s="562" t="s">
        <v>1660</v>
      </c>
      <c r="I1718" s="562" t="s">
        <v>1661</v>
      </c>
      <c r="J1718" s="562" t="s">
        <v>1662</v>
      </c>
      <c r="K1718" s="562" t="s">
        <v>4015</v>
      </c>
      <c r="L1718" s="562" t="s">
        <v>964</v>
      </c>
      <c r="M1718" s="562" t="s">
        <v>970</v>
      </c>
      <c r="N1718" s="562">
        <v>1</v>
      </c>
      <c r="O1718" s="562">
        <v>1</v>
      </c>
      <c r="P1718" s="562">
        <v>1</v>
      </c>
      <c r="Q1718" s="562">
        <v>0</v>
      </c>
      <c r="R1718" s="562">
        <v>0</v>
      </c>
      <c r="S1718" s="562">
        <v>1</v>
      </c>
      <c r="T1718" s="562">
        <v>1</v>
      </c>
      <c r="U1718" s="562">
        <v>1</v>
      </c>
      <c r="V1718" s="562">
        <v>0</v>
      </c>
      <c r="W1718" s="563">
        <v>1047191.63</v>
      </c>
      <c r="X1718" s="563">
        <v>0</v>
      </c>
      <c r="Y1718" s="563">
        <v>17507.87</v>
      </c>
      <c r="Z1718" s="563">
        <v>6793.66</v>
      </c>
      <c r="AA1718" s="563">
        <v>0</v>
      </c>
      <c r="AB1718" s="563">
        <v>0</v>
      </c>
      <c r="AC1718" s="563">
        <v>0</v>
      </c>
      <c r="AD1718" s="563"/>
      <c r="AE1718" s="563">
        <v>1029683.76</v>
      </c>
      <c r="AF1718" s="564">
        <v>45911</v>
      </c>
      <c r="AG1718" s="564">
        <v>48490</v>
      </c>
      <c r="AH1718" s="563">
        <v>1116100.58</v>
      </c>
      <c r="AI1718" s="565">
        <f t="shared" si="53"/>
        <v>6.6</v>
      </c>
      <c r="AJ1718" s="565">
        <v>7.0657534246575304</v>
      </c>
      <c r="AK1718" s="566">
        <v>7.7799999999999994E-2</v>
      </c>
      <c r="AL1718" s="567">
        <f t="shared" si="54"/>
        <v>6.6</v>
      </c>
      <c r="AM1718" s="567">
        <v>7.0657534246575304</v>
      </c>
      <c r="AN1718" s="568">
        <v>7.7799999999999994E-2</v>
      </c>
      <c r="AO1718" s="562" t="s">
        <v>977</v>
      </c>
      <c r="AP1718" s="562" t="s">
        <v>978</v>
      </c>
    </row>
    <row r="1719" spans="1:42" s="562" customFormat="1" ht="12" x14ac:dyDescent="0.25">
      <c r="A1719" s="562" t="s">
        <v>4016</v>
      </c>
      <c r="B1719" s="562" t="s">
        <v>4017</v>
      </c>
      <c r="C1719" s="562">
        <v>1</v>
      </c>
      <c r="D1719" s="562" t="s">
        <v>30</v>
      </c>
      <c r="E1719" s="562" t="s">
        <v>958</v>
      </c>
      <c r="F1719" s="562" t="s">
        <v>959</v>
      </c>
      <c r="G1719" s="562" t="s">
        <v>1727</v>
      </c>
      <c r="H1719" s="562" t="s">
        <v>1660</v>
      </c>
      <c r="I1719" s="562" t="s">
        <v>1661</v>
      </c>
      <c r="J1719" s="562" t="s">
        <v>1662</v>
      </c>
      <c r="K1719" s="562" t="s">
        <v>532</v>
      </c>
      <c r="L1719" s="562" t="s">
        <v>964</v>
      </c>
      <c r="M1719" s="562" t="s">
        <v>970</v>
      </c>
      <c r="N1719" s="562">
        <v>1</v>
      </c>
      <c r="O1719" s="562">
        <v>1</v>
      </c>
      <c r="P1719" s="562">
        <v>1</v>
      </c>
      <c r="Q1719" s="562">
        <v>0</v>
      </c>
      <c r="R1719" s="562">
        <v>0</v>
      </c>
      <c r="S1719" s="562">
        <v>1</v>
      </c>
      <c r="T1719" s="562">
        <v>1</v>
      </c>
      <c r="U1719" s="562">
        <v>1</v>
      </c>
      <c r="V1719" s="562">
        <v>0</v>
      </c>
      <c r="W1719" s="563">
        <v>77830.259999999995</v>
      </c>
      <c r="X1719" s="563">
        <v>0</v>
      </c>
      <c r="Y1719" s="563">
        <v>0</v>
      </c>
      <c r="Z1719" s="563">
        <v>0</v>
      </c>
      <c r="AA1719" s="563">
        <v>0</v>
      </c>
      <c r="AB1719" s="563">
        <v>0</v>
      </c>
      <c r="AC1719" s="563">
        <v>0</v>
      </c>
      <c r="AD1719" s="563"/>
      <c r="AE1719" s="563">
        <v>77830.259999999995</v>
      </c>
      <c r="AF1719" s="564">
        <v>45911</v>
      </c>
      <c r="AG1719" s="564">
        <v>46276</v>
      </c>
      <c r="AH1719" s="563">
        <v>77830.259999999995</v>
      </c>
      <c r="AI1719" s="565">
        <f t="shared" si="53"/>
        <v>0.53424657534246578</v>
      </c>
      <c r="AJ1719" s="565">
        <v>1</v>
      </c>
      <c r="AK1719" s="566">
        <v>5.4800000000000001E-2</v>
      </c>
      <c r="AL1719" s="567">
        <f t="shared" si="54"/>
        <v>0.53424657534246578</v>
      </c>
      <c r="AM1719" s="567">
        <v>1</v>
      </c>
      <c r="AN1719" s="568">
        <v>5.4800000000000001E-2</v>
      </c>
      <c r="AO1719" s="562" t="s">
        <v>977</v>
      </c>
      <c r="AP1719" s="562" t="s">
        <v>978</v>
      </c>
    </row>
    <row r="1720" spans="1:42" s="562" customFormat="1" ht="12" x14ac:dyDescent="0.25">
      <c r="A1720" s="562" t="s">
        <v>4018</v>
      </c>
      <c r="B1720" s="562" t="s">
        <v>4019</v>
      </c>
      <c r="C1720" s="562">
        <v>1</v>
      </c>
      <c r="D1720" s="562" t="s">
        <v>30</v>
      </c>
      <c r="E1720" s="562" t="s">
        <v>958</v>
      </c>
      <c r="F1720" s="562" t="s">
        <v>959</v>
      </c>
      <c r="G1720" s="562" t="s">
        <v>1727</v>
      </c>
      <c r="H1720" s="562" t="s">
        <v>1660</v>
      </c>
      <c r="I1720" s="562" t="s">
        <v>1661</v>
      </c>
      <c r="J1720" s="562" t="s">
        <v>1662</v>
      </c>
      <c r="K1720" s="562" t="s">
        <v>4020</v>
      </c>
      <c r="L1720" s="562" t="s">
        <v>964</v>
      </c>
      <c r="M1720" s="562" t="s">
        <v>970</v>
      </c>
      <c r="N1720" s="562">
        <v>1</v>
      </c>
      <c r="O1720" s="562">
        <v>1</v>
      </c>
      <c r="P1720" s="562">
        <v>1</v>
      </c>
      <c r="Q1720" s="562">
        <v>0</v>
      </c>
      <c r="R1720" s="562">
        <v>0</v>
      </c>
      <c r="S1720" s="562">
        <v>1</v>
      </c>
      <c r="T1720" s="562">
        <v>1</v>
      </c>
      <c r="U1720" s="562">
        <v>1</v>
      </c>
      <c r="V1720" s="562">
        <v>0</v>
      </c>
      <c r="W1720" s="563">
        <v>630673.15</v>
      </c>
      <c r="X1720" s="563">
        <v>0</v>
      </c>
      <c r="Y1720" s="563">
        <v>11219.21</v>
      </c>
      <c r="Z1720" s="563">
        <v>4471.83</v>
      </c>
      <c r="AA1720" s="563">
        <v>0</v>
      </c>
      <c r="AB1720" s="563">
        <v>0</v>
      </c>
      <c r="AC1720" s="563">
        <v>0</v>
      </c>
      <c r="AD1720" s="563"/>
      <c r="AE1720" s="563">
        <v>619453.93999999994</v>
      </c>
      <c r="AF1720" s="564">
        <v>45911</v>
      </c>
      <c r="AG1720" s="564">
        <v>49594</v>
      </c>
      <c r="AH1720" s="563">
        <v>674845.46</v>
      </c>
      <c r="AI1720" s="565">
        <f t="shared" si="53"/>
        <v>9.624657534246575</v>
      </c>
      <c r="AJ1720" s="565">
        <v>10.0904109589041</v>
      </c>
      <c r="AK1720" s="566">
        <v>8.5000000000000006E-2</v>
      </c>
      <c r="AL1720" s="567">
        <f t="shared" si="54"/>
        <v>9.624657534246575</v>
      </c>
      <c r="AM1720" s="567">
        <v>10.0904109589041</v>
      </c>
      <c r="AN1720" s="568">
        <v>8.5000000000000006E-2</v>
      </c>
      <c r="AO1720" s="562" t="s">
        <v>977</v>
      </c>
      <c r="AP1720" s="562" t="s">
        <v>978</v>
      </c>
    </row>
    <row r="1721" spans="1:42" s="562" customFormat="1" ht="12" x14ac:dyDescent="0.25">
      <c r="A1721" s="562" t="s">
        <v>4021</v>
      </c>
      <c r="B1721" s="562" t="s">
        <v>4022</v>
      </c>
      <c r="C1721" s="562">
        <v>1</v>
      </c>
      <c r="D1721" s="562" t="s">
        <v>30</v>
      </c>
      <c r="E1721" s="562" t="s">
        <v>958</v>
      </c>
      <c r="F1721" s="562" t="s">
        <v>959</v>
      </c>
      <c r="G1721" s="562" t="s">
        <v>1727</v>
      </c>
      <c r="H1721" s="562" t="s">
        <v>1660</v>
      </c>
      <c r="I1721" s="562" t="s">
        <v>1661</v>
      </c>
      <c r="J1721" s="562" t="s">
        <v>1662</v>
      </c>
      <c r="K1721" s="562" t="s">
        <v>4023</v>
      </c>
      <c r="L1721" s="562" t="s">
        <v>964</v>
      </c>
      <c r="M1721" s="562" t="s">
        <v>970</v>
      </c>
      <c r="N1721" s="562">
        <v>1</v>
      </c>
      <c r="O1721" s="562">
        <v>1</v>
      </c>
      <c r="P1721" s="562">
        <v>1</v>
      </c>
      <c r="Q1721" s="562">
        <v>0</v>
      </c>
      <c r="R1721" s="562">
        <v>0</v>
      </c>
      <c r="S1721" s="562">
        <v>1</v>
      </c>
      <c r="T1721" s="562">
        <v>1</v>
      </c>
      <c r="U1721" s="562">
        <v>1</v>
      </c>
      <c r="V1721" s="562">
        <v>0</v>
      </c>
      <c r="W1721" s="563">
        <v>525939.13</v>
      </c>
      <c r="X1721" s="563">
        <v>0</v>
      </c>
      <c r="Y1721" s="563">
        <v>4540.3900000000003</v>
      </c>
      <c r="Z1721" s="563">
        <v>3453.67</v>
      </c>
      <c r="AA1721" s="563">
        <v>0</v>
      </c>
      <c r="AB1721" s="563">
        <v>0</v>
      </c>
      <c r="AC1721" s="563">
        <v>0</v>
      </c>
      <c r="AD1721" s="563"/>
      <c r="AE1721" s="563">
        <v>521398.74</v>
      </c>
      <c r="AF1721" s="564">
        <v>45911</v>
      </c>
      <c r="AG1721" s="564">
        <v>48603</v>
      </c>
      <c r="AH1721" s="563">
        <v>543953.56000000006</v>
      </c>
      <c r="AI1721" s="565">
        <f t="shared" si="53"/>
        <v>6.9095890410958907</v>
      </c>
      <c r="AJ1721" s="565">
        <v>7.3753424657534303</v>
      </c>
      <c r="AK1721" s="566">
        <v>7.8799999999999995E-2</v>
      </c>
      <c r="AL1721" s="567">
        <f t="shared" si="54"/>
        <v>6.9095890410958907</v>
      </c>
      <c r="AM1721" s="567">
        <v>7.3753424657534303</v>
      </c>
      <c r="AN1721" s="568">
        <v>7.8799999999999995E-2</v>
      </c>
      <c r="AO1721" s="562" t="s">
        <v>977</v>
      </c>
      <c r="AP1721" s="562" t="s">
        <v>978</v>
      </c>
    </row>
    <row r="1722" spans="1:42" s="562" customFormat="1" ht="12" x14ac:dyDescent="0.25">
      <c r="A1722" s="562" t="s">
        <v>4024</v>
      </c>
      <c r="B1722" s="562" t="s">
        <v>4025</v>
      </c>
      <c r="C1722" s="562">
        <v>1</v>
      </c>
      <c r="D1722" s="562" t="s">
        <v>30</v>
      </c>
      <c r="E1722" s="562" t="s">
        <v>958</v>
      </c>
      <c r="F1722" s="562" t="s">
        <v>959</v>
      </c>
      <c r="G1722" s="562" t="s">
        <v>1727</v>
      </c>
      <c r="H1722" s="562" t="s">
        <v>1660</v>
      </c>
      <c r="I1722" s="562" t="s">
        <v>1661</v>
      </c>
      <c r="J1722" s="562" t="s">
        <v>1662</v>
      </c>
      <c r="K1722" s="562" t="s">
        <v>4026</v>
      </c>
      <c r="L1722" s="562" t="s">
        <v>964</v>
      </c>
      <c r="M1722" s="562" t="s">
        <v>970</v>
      </c>
      <c r="N1722" s="562">
        <v>1</v>
      </c>
      <c r="O1722" s="562">
        <v>1</v>
      </c>
      <c r="P1722" s="562">
        <v>1</v>
      </c>
      <c r="Q1722" s="562">
        <v>0</v>
      </c>
      <c r="R1722" s="562">
        <v>0</v>
      </c>
      <c r="S1722" s="562">
        <v>1</v>
      </c>
      <c r="T1722" s="562">
        <v>1</v>
      </c>
      <c r="U1722" s="562">
        <v>1</v>
      </c>
      <c r="V1722" s="562">
        <v>0</v>
      </c>
      <c r="W1722" s="563">
        <v>2000833.67</v>
      </c>
      <c r="X1722" s="563">
        <v>0</v>
      </c>
      <c r="Y1722" s="563">
        <v>42235.81</v>
      </c>
      <c r="Z1722" s="563">
        <v>14155.9</v>
      </c>
      <c r="AA1722" s="563">
        <v>0</v>
      </c>
      <c r="AB1722" s="563">
        <v>0</v>
      </c>
      <c r="AC1722" s="563">
        <v>0</v>
      </c>
      <c r="AD1722" s="563"/>
      <c r="AE1722" s="563">
        <v>1958597.86</v>
      </c>
      <c r="AF1722" s="564">
        <v>45911</v>
      </c>
      <c r="AG1722" s="564">
        <v>47256</v>
      </c>
      <c r="AH1722" s="563">
        <v>2166830.4900000002</v>
      </c>
      <c r="AI1722" s="565">
        <f t="shared" si="53"/>
        <v>3.2191780821917808</v>
      </c>
      <c r="AJ1722" s="565">
        <v>3.68493150684932</v>
      </c>
      <c r="AK1722" s="566">
        <v>8.4900000000000003E-2</v>
      </c>
      <c r="AL1722" s="567">
        <f t="shared" si="54"/>
        <v>3.2191780821917808</v>
      </c>
      <c r="AM1722" s="567">
        <v>3.68493150684932</v>
      </c>
      <c r="AN1722" s="568">
        <v>8.4900000000000003E-2</v>
      </c>
      <c r="AO1722" s="562" t="s">
        <v>977</v>
      </c>
      <c r="AP1722" s="562" t="s">
        <v>978</v>
      </c>
    </row>
    <row r="1723" spans="1:42" s="562" customFormat="1" ht="12" x14ac:dyDescent="0.25">
      <c r="A1723" s="562" t="s">
        <v>4027</v>
      </c>
      <c r="B1723" s="562" t="s">
        <v>4028</v>
      </c>
      <c r="C1723" s="562">
        <v>1</v>
      </c>
      <c r="D1723" s="562" t="s">
        <v>30</v>
      </c>
      <c r="E1723" s="562" t="s">
        <v>958</v>
      </c>
      <c r="F1723" s="562" t="s">
        <v>959</v>
      </c>
      <c r="G1723" s="562" t="s">
        <v>1727</v>
      </c>
      <c r="H1723" s="562" t="s">
        <v>1660</v>
      </c>
      <c r="I1723" s="562" t="s">
        <v>1661</v>
      </c>
      <c r="J1723" s="562" t="s">
        <v>1662</v>
      </c>
      <c r="K1723" s="562" t="s">
        <v>4029</v>
      </c>
      <c r="L1723" s="562" t="s">
        <v>964</v>
      </c>
      <c r="M1723" s="562" t="s">
        <v>970</v>
      </c>
      <c r="N1723" s="562">
        <v>1</v>
      </c>
      <c r="O1723" s="562">
        <v>1</v>
      </c>
      <c r="P1723" s="562">
        <v>1</v>
      </c>
      <c r="Q1723" s="562">
        <v>0</v>
      </c>
      <c r="R1723" s="562">
        <v>0</v>
      </c>
      <c r="S1723" s="562">
        <v>1</v>
      </c>
      <c r="T1723" s="562">
        <v>1</v>
      </c>
      <c r="U1723" s="562">
        <v>1</v>
      </c>
      <c r="V1723" s="562">
        <v>0</v>
      </c>
      <c r="W1723" s="563">
        <v>1189849.02</v>
      </c>
      <c r="X1723" s="563">
        <v>0</v>
      </c>
      <c r="Y1723" s="563">
        <v>0</v>
      </c>
      <c r="Z1723" s="563">
        <v>0</v>
      </c>
      <c r="AA1723" s="563">
        <v>0</v>
      </c>
      <c r="AB1723" s="563">
        <v>0</v>
      </c>
      <c r="AC1723" s="563">
        <v>0</v>
      </c>
      <c r="AD1723" s="563"/>
      <c r="AE1723" s="563">
        <v>1189849.02</v>
      </c>
      <c r="AF1723" s="564">
        <v>45911</v>
      </c>
      <c r="AG1723" s="564">
        <v>47007</v>
      </c>
      <c r="AH1723" s="563">
        <v>1189849.02</v>
      </c>
      <c r="AI1723" s="565">
        <f t="shared" si="53"/>
        <v>2.536986301369863</v>
      </c>
      <c r="AJ1723" s="565">
        <v>3.0027397260274</v>
      </c>
      <c r="AK1723" s="566">
        <v>8.7499999999999994E-2</v>
      </c>
      <c r="AL1723" s="567">
        <f t="shared" si="54"/>
        <v>2.536986301369863</v>
      </c>
      <c r="AM1723" s="567">
        <v>3.0027397260274</v>
      </c>
      <c r="AN1723" s="568">
        <v>8.7499999999999994E-2</v>
      </c>
      <c r="AO1723" s="562" t="s">
        <v>977</v>
      </c>
      <c r="AP1723" s="562" t="s">
        <v>978</v>
      </c>
    </row>
    <row r="1724" spans="1:42" s="562" customFormat="1" ht="12" x14ac:dyDescent="0.25">
      <c r="A1724" s="562" t="s">
        <v>4030</v>
      </c>
      <c r="B1724" s="562" t="s">
        <v>4031</v>
      </c>
      <c r="C1724" s="562">
        <v>1</v>
      </c>
      <c r="D1724" s="562" t="s">
        <v>30</v>
      </c>
      <c r="E1724" s="562" t="s">
        <v>958</v>
      </c>
      <c r="F1724" s="562" t="s">
        <v>959</v>
      </c>
      <c r="G1724" s="562" t="s">
        <v>1727</v>
      </c>
      <c r="H1724" s="562" t="s">
        <v>1660</v>
      </c>
      <c r="I1724" s="562" t="s">
        <v>1661</v>
      </c>
      <c r="J1724" s="562" t="s">
        <v>1662</v>
      </c>
      <c r="K1724" s="562" t="s">
        <v>4029</v>
      </c>
      <c r="L1724" s="562" t="s">
        <v>964</v>
      </c>
      <c r="M1724" s="562" t="s">
        <v>970</v>
      </c>
      <c r="N1724" s="562">
        <v>1</v>
      </c>
      <c r="O1724" s="562">
        <v>1</v>
      </c>
      <c r="P1724" s="562">
        <v>1</v>
      </c>
      <c r="Q1724" s="562">
        <v>0</v>
      </c>
      <c r="R1724" s="562">
        <v>0</v>
      </c>
      <c r="S1724" s="562">
        <v>1</v>
      </c>
      <c r="T1724" s="562">
        <v>1</v>
      </c>
      <c r="U1724" s="562">
        <v>1</v>
      </c>
      <c r="V1724" s="562">
        <v>0</v>
      </c>
      <c r="W1724" s="563">
        <v>1189849.02</v>
      </c>
      <c r="X1724" s="563">
        <v>0</v>
      </c>
      <c r="Y1724" s="563">
        <v>0</v>
      </c>
      <c r="Z1724" s="563">
        <v>0</v>
      </c>
      <c r="AA1724" s="563">
        <v>0</v>
      </c>
      <c r="AB1724" s="563">
        <v>0</v>
      </c>
      <c r="AC1724" s="563">
        <v>0</v>
      </c>
      <c r="AD1724" s="563"/>
      <c r="AE1724" s="563">
        <v>1189849.02</v>
      </c>
      <c r="AF1724" s="564">
        <v>45911</v>
      </c>
      <c r="AG1724" s="564">
        <v>47737</v>
      </c>
      <c r="AH1724" s="563">
        <v>1189849.02</v>
      </c>
      <c r="AI1724" s="565">
        <f t="shared" si="53"/>
        <v>4.536986301369863</v>
      </c>
      <c r="AJ1724" s="565">
        <v>5.0027397260274</v>
      </c>
      <c r="AK1724" s="566">
        <v>9.5000000000000001E-2</v>
      </c>
      <c r="AL1724" s="567">
        <f t="shared" si="54"/>
        <v>4.536986301369863</v>
      </c>
      <c r="AM1724" s="567">
        <v>5.0027397260274</v>
      </c>
      <c r="AN1724" s="568">
        <v>9.5000000000000001E-2</v>
      </c>
      <c r="AO1724" s="562" t="s">
        <v>977</v>
      </c>
      <c r="AP1724" s="562" t="s">
        <v>978</v>
      </c>
    </row>
    <row r="1725" spans="1:42" s="562" customFormat="1" ht="12" x14ac:dyDescent="0.25">
      <c r="A1725" s="562" t="s">
        <v>4032</v>
      </c>
      <c r="B1725" s="562" t="s">
        <v>4033</v>
      </c>
      <c r="C1725" s="562">
        <v>1</v>
      </c>
      <c r="D1725" s="562" t="s">
        <v>30</v>
      </c>
      <c r="E1725" s="562" t="s">
        <v>958</v>
      </c>
      <c r="F1725" s="562" t="s">
        <v>959</v>
      </c>
      <c r="G1725" s="562" t="s">
        <v>973</v>
      </c>
      <c r="H1725" s="562" t="s">
        <v>974</v>
      </c>
      <c r="I1725" s="562" t="s">
        <v>975</v>
      </c>
      <c r="J1725" s="562" t="s">
        <v>4998</v>
      </c>
      <c r="K1725" s="562" t="s">
        <v>976</v>
      </c>
      <c r="L1725" s="562" t="s">
        <v>964</v>
      </c>
      <c r="M1725" s="562" t="s">
        <v>970</v>
      </c>
      <c r="N1725" s="562">
        <v>1</v>
      </c>
      <c r="O1725" s="562">
        <v>1</v>
      </c>
      <c r="P1725" s="562">
        <v>1</v>
      </c>
      <c r="Q1725" s="562">
        <v>1</v>
      </c>
      <c r="R1725" s="562">
        <v>1</v>
      </c>
      <c r="S1725" s="562">
        <v>1</v>
      </c>
      <c r="T1725" s="562">
        <v>0</v>
      </c>
      <c r="U1725" s="562">
        <v>0</v>
      </c>
      <c r="V1725" s="562">
        <v>0</v>
      </c>
      <c r="W1725" s="563">
        <v>764339.59</v>
      </c>
      <c r="X1725" s="563">
        <v>0</v>
      </c>
      <c r="Y1725" s="563">
        <v>0</v>
      </c>
      <c r="Z1725" s="563">
        <v>0</v>
      </c>
      <c r="AA1725" s="563">
        <v>0</v>
      </c>
      <c r="AB1725" s="563">
        <v>0</v>
      </c>
      <c r="AC1725" s="563">
        <v>0</v>
      </c>
      <c r="AD1725" s="563"/>
      <c r="AE1725" s="563">
        <v>764339.59</v>
      </c>
      <c r="AF1725" s="564">
        <v>45911</v>
      </c>
      <c r="AG1725" s="564">
        <v>47007</v>
      </c>
      <c r="AH1725" s="563">
        <v>764339.59</v>
      </c>
      <c r="AI1725" s="565">
        <f t="shared" si="53"/>
        <v>2.536986301369863</v>
      </c>
      <c r="AJ1725" s="565">
        <v>3.0027397260274</v>
      </c>
      <c r="AK1725" s="566">
        <v>8.7499999999999994E-2</v>
      </c>
      <c r="AL1725" s="567">
        <f t="shared" si="54"/>
        <v>2.536986301369863</v>
      </c>
      <c r="AM1725" s="567">
        <v>3.0027397260274</v>
      </c>
      <c r="AN1725" s="568">
        <v>8.7499999999999994E-2</v>
      </c>
      <c r="AO1725" s="562" t="s">
        <v>977</v>
      </c>
      <c r="AP1725" s="562" t="s">
        <v>978</v>
      </c>
    </row>
    <row r="1726" spans="1:42" s="562" customFormat="1" ht="12" x14ac:dyDescent="0.25">
      <c r="A1726" s="562" t="s">
        <v>4034</v>
      </c>
      <c r="B1726" s="562" t="s">
        <v>4035</v>
      </c>
      <c r="C1726" s="562">
        <v>1</v>
      </c>
      <c r="D1726" s="562" t="s">
        <v>30</v>
      </c>
      <c r="E1726" s="562" t="s">
        <v>958</v>
      </c>
      <c r="F1726" s="562" t="s">
        <v>959</v>
      </c>
      <c r="G1726" s="562" t="s">
        <v>973</v>
      </c>
      <c r="H1726" s="562" t="s">
        <v>974</v>
      </c>
      <c r="I1726" s="562" t="s">
        <v>975</v>
      </c>
      <c r="J1726" s="562" t="s">
        <v>4998</v>
      </c>
      <c r="K1726" s="562" t="s">
        <v>976</v>
      </c>
      <c r="L1726" s="562" t="s">
        <v>964</v>
      </c>
      <c r="M1726" s="562" t="s">
        <v>970</v>
      </c>
      <c r="N1726" s="562">
        <v>1</v>
      </c>
      <c r="O1726" s="562">
        <v>1</v>
      </c>
      <c r="P1726" s="562">
        <v>1</v>
      </c>
      <c r="Q1726" s="562">
        <v>1</v>
      </c>
      <c r="R1726" s="562">
        <v>1</v>
      </c>
      <c r="S1726" s="562">
        <v>1</v>
      </c>
      <c r="T1726" s="562">
        <v>0</v>
      </c>
      <c r="U1726" s="562">
        <v>0</v>
      </c>
      <c r="V1726" s="562">
        <v>0</v>
      </c>
      <c r="W1726" s="563">
        <v>764339.59</v>
      </c>
      <c r="X1726" s="563">
        <v>0</v>
      </c>
      <c r="Y1726" s="563">
        <v>0</v>
      </c>
      <c r="Z1726" s="563">
        <v>0</v>
      </c>
      <c r="AA1726" s="563">
        <v>0</v>
      </c>
      <c r="AB1726" s="563">
        <v>0</v>
      </c>
      <c r="AC1726" s="563">
        <v>0</v>
      </c>
      <c r="AD1726" s="563"/>
      <c r="AE1726" s="563">
        <v>764339.59</v>
      </c>
      <c r="AF1726" s="564">
        <v>45911</v>
      </c>
      <c r="AG1726" s="564">
        <v>47737</v>
      </c>
      <c r="AH1726" s="563">
        <v>764339.59</v>
      </c>
      <c r="AI1726" s="565">
        <f t="shared" si="53"/>
        <v>4.536986301369863</v>
      </c>
      <c r="AJ1726" s="565">
        <v>5.0027397260274</v>
      </c>
      <c r="AK1726" s="566">
        <v>9.5000000000000001E-2</v>
      </c>
      <c r="AL1726" s="567">
        <f t="shared" si="54"/>
        <v>4.536986301369863</v>
      </c>
      <c r="AM1726" s="567">
        <v>5.0027397260274</v>
      </c>
      <c r="AN1726" s="568">
        <v>9.5000000000000001E-2</v>
      </c>
      <c r="AO1726" s="562" t="s">
        <v>977</v>
      </c>
      <c r="AP1726" s="562" t="s">
        <v>978</v>
      </c>
    </row>
    <row r="1727" spans="1:42" s="562" customFormat="1" ht="12" x14ac:dyDescent="0.25">
      <c r="A1727" s="562" t="s">
        <v>4036</v>
      </c>
      <c r="B1727" s="562" t="s">
        <v>4037</v>
      </c>
      <c r="C1727" s="562">
        <v>1</v>
      </c>
      <c r="D1727" s="562" t="s">
        <v>30</v>
      </c>
      <c r="E1727" s="562" t="s">
        <v>958</v>
      </c>
      <c r="F1727" s="562" t="s">
        <v>959</v>
      </c>
      <c r="G1727" s="562" t="s">
        <v>1727</v>
      </c>
      <c r="H1727" s="562" t="s">
        <v>1660</v>
      </c>
      <c r="I1727" s="562" t="s">
        <v>1661</v>
      </c>
      <c r="J1727" s="562" t="s">
        <v>1662</v>
      </c>
      <c r="K1727" s="562" t="s">
        <v>4038</v>
      </c>
      <c r="L1727" s="562" t="s">
        <v>964</v>
      </c>
      <c r="M1727" s="562" t="s">
        <v>970</v>
      </c>
      <c r="N1727" s="562">
        <v>1</v>
      </c>
      <c r="O1727" s="562">
        <v>1</v>
      </c>
      <c r="P1727" s="562">
        <v>1</v>
      </c>
      <c r="Q1727" s="562">
        <v>0</v>
      </c>
      <c r="R1727" s="562">
        <v>0</v>
      </c>
      <c r="S1727" s="562">
        <v>1</v>
      </c>
      <c r="T1727" s="562">
        <v>1</v>
      </c>
      <c r="U1727" s="562">
        <v>1</v>
      </c>
      <c r="V1727" s="562">
        <v>0</v>
      </c>
      <c r="W1727" s="563">
        <v>1354461.46</v>
      </c>
      <c r="X1727" s="563">
        <v>0</v>
      </c>
      <c r="Y1727" s="563">
        <v>0</v>
      </c>
      <c r="Z1727" s="563">
        <v>0</v>
      </c>
      <c r="AA1727" s="563">
        <v>0</v>
      </c>
      <c r="AB1727" s="563">
        <v>0</v>
      </c>
      <c r="AC1727" s="563">
        <v>0</v>
      </c>
      <c r="AD1727" s="563"/>
      <c r="AE1727" s="563">
        <v>1354461.46</v>
      </c>
      <c r="AF1727" s="564">
        <v>45911</v>
      </c>
      <c r="AG1727" s="564">
        <v>47007</v>
      </c>
      <c r="AH1727" s="563">
        <v>1354461.46</v>
      </c>
      <c r="AI1727" s="565">
        <f t="shared" si="53"/>
        <v>2.536986301369863</v>
      </c>
      <c r="AJ1727" s="565">
        <v>3.0027397260274</v>
      </c>
      <c r="AK1727" s="566">
        <v>8.7499999999999994E-2</v>
      </c>
      <c r="AL1727" s="567">
        <f t="shared" si="54"/>
        <v>2.536986301369863</v>
      </c>
      <c r="AM1727" s="567">
        <v>3.0027397260274</v>
      </c>
      <c r="AN1727" s="568">
        <v>8.7499999999999994E-2</v>
      </c>
      <c r="AO1727" s="562" t="s">
        <v>977</v>
      </c>
      <c r="AP1727" s="562" t="s">
        <v>978</v>
      </c>
    </row>
    <row r="1728" spans="1:42" s="562" customFormat="1" ht="12" x14ac:dyDescent="0.25">
      <c r="A1728" s="562" t="s">
        <v>4039</v>
      </c>
      <c r="B1728" s="562" t="s">
        <v>4040</v>
      </c>
      <c r="C1728" s="562">
        <v>1</v>
      </c>
      <c r="D1728" s="562" t="s">
        <v>30</v>
      </c>
      <c r="E1728" s="562" t="s">
        <v>958</v>
      </c>
      <c r="F1728" s="562" t="s">
        <v>959</v>
      </c>
      <c r="G1728" s="562" t="s">
        <v>1727</v>
      </c>
      <c r="H1728" s="562" t="s">
        <v>1660</v>
      </c>
      <c r="I1728" s="562" t="s">
        <v>1661</v>
      </c>
      <c r="J1728" s="562" t="s">
        <v>1662</v>
      </c>
      <c r="K1728" s="562" t="s">
        <v>4038</v>
      </c>
      <c r="L1728" s="562" t="s">
        <v>964</v>
      </c>
      <c r="M1728" s="562" t="s">
        <v>970</v>
      </c>
      <c r="N1728" s="562">
        <v>1</v>
      </c>
      <c r="O1728" s="562">
        <v>1</v>
      </c>
      <c r="P1728" s="562">
        <v>1</v>
      </c>
      <c r="Q1728" s="562">
        <v>0</v>
      </c>
      <c r="R1728" s="562">
        <v>0</v>
      </c>
      <c r="S1728" s="562">
        <v>1</v>
      </c>
      <c r="T1728" s="562">
        <v>1</v>
      </c>
      <c r="U1728" s="562">
        <v>1</v>
      </c>
      <c r="V1728" s="562">
        <v>0</v>
      </c>
      <c r="W1728" s="563">
        <v>1354461.47</v>
      </c>
      <c r="X1728" s="563">
        <v>0</v>
      </c>
      <c r="Y1728" s="563">
        <v>0</v>
      </c>
      <c r="Z1728" s="563">
        <v>0</v>
      </c>
      <c r="AA1728" s="563">
        <v>0</v>
      </c>
      <c r="AB1728" s="563">
        <v>0</v>
      </c>
      <c r="AC1728" s="563">
        <v>0</v>
      </c>
      <c r="AD1728" s="563"/>
      <c r="AE1728" s="563">
        <v>1354461.47</v>
      </c>
      <c r="AF1728" s="564">
        <v>45911</v>
      </c>
      <c r="AG1728" s="564">
        <v>47737</v>
      </c>
      <c r="AH1728" s="563">
        <v>1354461.47</v>
      </c>
      <c r="AI1728" s="565">
        <f t="shared" si="53"/>
        <v>4.536986301369863</v>
      </c>
      <c r="AJ1728" s="565">
        <v>5.0027397260274</v>
      </c>
      <c r="AK1728" s="566">
        <v>9.5000000000000001E-2</v>
      </c>
      <c r="AL1728" s="567">
        <f t="shared" si="54"/>
        <v>4.536986301369863</v>
      </c>
      <c r="AM1728" s="567">
        <v>5.0027397260274</v>
      </c>
      <c r="AN1728" s="568">
        <v>9.5000000000000001E-2</v>
      </c>
      <c r="AO1728" s="562" t="s">
        <v>977</v>
      </c>
      <c r="AP1728" s="562" t="s">
        <v>978</v>
      </c>
    </row>
    <row r="1729" spans="1:42" s="562" customFormat="1" ht="12" x14ac:dyDescent="0.25">
      <c r="A1729" s="562" t="s">
        <v>4041</v>
      </c>
      <c r="B1729" s="562" t="s">
        <v>4042</v>
      </c>
      <c r="C1729" s="562">
        <v>1</v>
      </c>
      <c r="D1729" s="562" t="s">
        <v>30</v>
      </c>
      <c r="E1729" s="562" t="s">
        <v>958</v>
      </c>
      <c r="F1729" s="562" t="s">
        <v>959</v>
      </c>
      <c r="G1729" s="562" t="s">
        <v>1727</v>
      </c>
      <c r="H1729" s="562" t="s">
        <v>1660</v>
      </c>
      <c r="I1729" s="562" t="s">
        <v>1661</v>
      </c>
      <c r="J1729" s="562" t="s">
        <v>1662</v>
      </c>
      <c r="K1729" s="562" t="s">
        <v>4043</v>
      </c>
      <c r="L1729" s="562" t="s">
        <v>964</v>
      </c>
      <c r="M1729" s="562" t="s">
        <v>970</v>
      </c>
      <c r="N1729" s="562">
        <v>1</v>
      </c>
      <c r="O1729" s="562">
        <v>1</v>
      </c>
      <c r="P1729" s="562">
        <v>1</v>
      </c>
      <c r="Q1729" s="562">
        <v>0</v>
      </c>
      <c r="R1729" s="562">
        <v>0</v>
      </c>
      <c r="S1729" s="562">
        <v>1</v>
      </c>
      <c r="T1729" s="562">
        <v>1</v>
      </c>
      <c r="U1729" s="562">
        <v>1</v>
      </c>
      <c r="V1729" s="562">
        <v>0</v>
      </c>
      <c r="W1729" s="563">
        <v>534687.97</v>
      </c>
      <c r="X1729" s="563">
        <v>0</v>
      </c>
      <c r="Y1729" s="563">
        <v>0</v>
      </c>
      <c r="Z1729" s="563">
        <v>0</v>
      </c>
      <c r="AA1729" s="563">
        <v>0</v>
      </c>
      <c r="AB1729" s="563">
        <v>0</v>
      </c>
      <c r="AC1729" s="563">
        <v>0</v>
      </c>
      <c r="AD1729" s="563"/>
      <c r="AE1729" s="563">
        <v>534687.97</v>
      </c>
      <c r="AF1729" s="564">
        <v>45911</v>
      </c>
      <c r="AG1729" s="564">
        <v>47007</v>
      </c>
      <c r="AH1729" s="563">
        <v>534687.97</v>
      </c>
      <c r="AI1729" s="565">
        <f t="shared" si="53"/>
        <v>2.536986301369863</v>
      </c>
      <c r="AJ1729" s="565">
        <v>3.0027397260274</v>
      </c>
      <c r="AK1729" s="566">
        <v>8.7499999999999994E-2</v>
      </c>
      <c r="AL1729" s="567">
        <f t="shared" si="54"/>
        <v>2.536986301369863</v>
      </c>
      <c r="AM1729" s="567">
        <v>3.0027397260274</v>
      </c>
      <c r="AN1729" s="568">
        <v>8.7499999999999994E-2</v>
      </c>
      <c r="AO1729" s="562" t="s">
        <v>977</v>
      </c>
      <c r="AP1729" s="562" t="s">
        <v>978</v>
      </c>
    </row>
    <row r="1730" spans="1:42" s="562" customFormat="1" ht="12" x14ac:dyDescent="0.25">
      <c r="A1730" s="562" t="s">
        <v>4044</v>
      </c>
      <c r="B1730" s="562" t="s">
        <v>4045</v>
      </c>
      <c r="C1730" s="562">
        <v>1</v>
      </c>
      <c r="D1730" s="562" t="s">
        <v>30</v>
      </c>
      <c r="E1730" s="562" t="s">
        <v>958</v>
      </c>
      <c r="F1730" s="562" t="s">
        <v>959</v>
      </c>
      <c r="G1730" s="562" t="s">
        <v>1727</v>
      </c>
      <c r="H1730" s="562" t="s">
        <v>1660</v>
      </c>
      <c r="I1730" s="562" t="s">
        <v>1661</v>
      </c>
      <c r="J1730" s="562" t="s">
        <v>1662</v>
      </c>
      <c r="K1730" s="562" t="s">
        <v>3772</v>
      </c>
      <c r="L1730" s="562" t="s">
        <v>964</v>
      </c>
      <c r="M1730" s="562" t="s">
        <v>970</v>
      </c>
      <c r="N1730" s="562">
        <v>1</v>
      </c>
      <c r="O1730" s="562">
        <v>1</v>
      </c>
      <c r="P1730" s="562">
        <v>1</v>
      </c>
      <c r="Q1730" s="562">
        <v>0</v>
      </c>
      <c r="R1730" s="562">
        <v>0</v>
      </c>
      <c r="S1730" s="562">
        <v>1</v>
      </c>
      <c r="T1730" s="562">
        <v>1</v>
      </c>
      <c r="U1730" s="562">
        <v>1</v>
      </c>
      <c r="V1730" s="562">
        <v>0</v>
      </c>
      <c r="W1730" s="563">
        <v>320686.34999999998</v>
      </c>
      <c r="X1730" s="563">
        <v>0</v>
      </c>
      <c r="Y1730" s="563">
        <v>0</v>
      </c>
      <c r="Z1730" s="563">
        <v>0</v>
      </c>
      <c r="AA1730" s="563">
        <v>0</v>
      </c>
      <c r="AB1730" s="563">
        <v>0</v>
      </c>
      <c r="AC1730" s="563">
        <v>0</v>
      </c>
      <c r="AD1730" s="563"/>
      <c r="AE1730" s="563">
        <v>320686.34999999998</v>
      </c>
      <c r="AF1730" s="564">
        <v>45911</v>
      </c>
      <c r="AG1730" s="564">
        <v>47007</v>
      </c>
      <c r="AH1730" s="563">
        <v>320686.34999999998</v>
      </c>
      <c r="AI1730" s="565">
        <f t="shared" si="53"/>
        <v>2.536986301369863</v>
      </c>
      <c r="AJ1730" s="565">
        <v>3.0027397260274</v>
      </c>
      <c r="AK1730" s="566">
        <v>8.7499999999999994E-2</v>
      </c>
      <c r="AL1730" s="567">
        <f t="shared" si="54"/>
        <v>2.536986301369863</v>
      </c>
      <c r="AM1730" s="567">
        <v>3.0027397260274</v>
      </c>
      <c r="AN1730" s="568">
        <v>8.7499999999999994E-2</v>
      </c>
      <c r="AO1730" s="562" t="s">
        <v>977</v>
      </c>
      <c r="AP1730" s="562" t="s">
        <v>978</v>
      </c>
    </row>
    <row r="1731" spans="1:42" s="562" customFormat="1" ht="12" x14ac:dyDescent="0.25">
      <c r="A1731" s="562" t="s">
        <v>4046</v>
      </c>
      <c r="B1731" s="562" t="s">
        <v>4047</v>
      </c>
      <c r="C1731" s="562">
        <v>1</v>
      </c>
      <c r="D1731" s="562" t="s">
        <v>30</v>
      </c>
      <c r="E1731" s="562" t="s">
        <v>958</v>
      </c>
      <c r="F1731" s="562" t="s">
        <v>959</v>
      </c>
      <c r="G1731" s="562" t="s">
        <v>1727</v>
      </c>
      <c r="H1731" s="562" t="s">
        <v>1660</v>
      </c>
      <c r="I1731" s="562" t="s">
        <v>1661</v>
      </c>
      <c r="J1731" s="562" t="s">
        <v>1662</v>
      </c>
      <c r="K1731" s="562" t="s">
        <v>3772</v>
      </c>
      <c r="L1731" s="562" t="s">
        <v>964</v>
      </c>
      <c r="M1731" s="562" t="s">
        <v>970</v>
      </c>
      <c r="N1731" s="562">
        <v>1</v>
      </c>
      <c r="O1731" s="562">
        <v>1</v>
      </c>
      <c r="P1731" s="562">
        <v>1</v>
      </c>
      <c r="Q1731" s="562">
        <v>0</v>
      </c>
      <c r="R1731" s="562">
        <v>0</v>
      </c>
      <c r="S1731" s="562">
        <v>1</v>
      </c>
      <c r="T1731" s="562">
        <v>1</v>
      </c>
      <c r="U1731" s="562">
        <v>1</v>
      </c>
      <c r="V1731" s="562">
        <v>0</v>
      </c>
      <c r="W1731" s="563">
        <v>320686.34999999998</v>
      </c>
      <c r="X1731" s="563">
        <v>0</v>
      </c>
      <c r="Y1731" s="563">
        <v>0</v>
      </c>
      <c r="Z1731" s="563">
        <v>0</v>
      </c>
      <c r="AA1731" s="563">
        <v>0</v>
      </c>
      <c r="AB1731" s="563">
        <v>0</v>
      </c>
      <c r="AC1731" s="563">
        <v>0</v>
      </c>
      <c r="AD1731" s="563"/>
      <c r="AE1731" s="563">
        <v>320686.34999999998</v>
      </c>
      <c r="AF1731" s="564">
        <v>45911</v>
      </c>
      <c r="AG1731" s="564">
        <v>47737</v>
      </c>
      <c r="AH1731" s="563">
        <v>320686.34999999998</v>
      </c>
      <c r="AI1731" s="565">
        <f t="shared" ref="AI1731:AI1794" si="55">+(AG1731-$AQ$1)/365</f>
        <v>4.536986301369863</v>
      </c>
      <c r="AJ1731" s="565">
        <v>5.0027397260274</v>
      </c>
      <c r="AK1731" s="566">
        <v>9.5000000000000001E-2</v>
      </c>
      <c r="AL1731" s="567">
        <f t="shared" si="54"/>
        <v>4.536986301369863</v>
      </c>
      <c r="AM1731" s="567">
        <v>5.0027397260274</v>
      </c>
      <c r="AN1731" s="568">
        <v>9.5000000000000001E-2</v>
      </c>
      <c r="AO1731" s="562" t="s">
        <v>977</v>
      </c>
      <c r="AP1731" s="562" t="s">
        <v>978</v>
      </c>
    </row>
    <row r="1732" spans="1:42" s="562" customFormat="1" ht="12" x14ac:dyDescent="0.25">
      <c r="A1732" s="562" t="s">
        <v>4048</v>
      </c>
      <c r="B1732" s="562" t="s">
        <v>4049</v>
      </c>
      <c r="C1732" s="562">
        <v>1</v>
      </c>
      <c r="D1732" s="562" t="s">
        <v>30</v>
      </c>
      <c r="E1732" s="562" t="s">
        <v>958</v>
      </c>
      <c r="F1732" s="562" t="s">
        <v>959</v>
      </c>
      <c r="G1732" s="562" t="s">
        <v>1727</v>
      </c>
      <c r="H1732" s="562" t="s">
        <v>1660</v>
      </c>
      <c r="I1732" s="562" t="s">
        <v>1661</v>
      </c>
      <c r="J1732" s="562" t="s">
        <v>1662</v>
      </c>
      <c r="K1732" s="562" t="s">
        <v>4050</v>
      </c>
      <c r="L1732" s="562" t="s">
        <v>964</v>
      </c>
      <c r="M1732" s="562" t="s">
        <v>970</v>
      </c>
      <c r="N1732" s="562">
        <v>1</v>
      </c>
      <c r="O1732" s="562">
        <v>1</v>
      </c>
      <c r="P1732" s="562">
        <v>1</v>
      </c>
      <c r="Q1732" s="562">
        <v>0</v>
      </c>
      <c r="R1732" s="562">
        <v>0</v>
      </c>
      <c r="S1732" s="562">
        <v>1</v>
      </c>
      <c r="T1732" s="562">
        <v>1</v>
      </c>
      <c r="U1732" s="562">
        <v>1</v>
      </c>
      <c r="V1732" s="562">
        <v>0</v>
      </c>
      <c r="W1732" s="563">
        <v>108461.75</v>
      </c>
      <c r="X1732" s="563">
        <v>0</v>
      </c>
      <c r="Y1732" s="563">
        <v>0</v>
      </c>
      <c r="Z1732" s="563">
        <v>0</v>
      </c>
      <c r="AA1732" s="563">
        <v>0</v>
      </c>
      <c r="AB1732" s="563">
        <v>0</v>
      </c>
      <c r="AC1732" s="563">
        <v>0</v>
      </c>
      <c r="AD1732" s="563"/>
      <c r="AE1732" s="563">
        <v>108461.75</v>
      </c>
      <c r="AF1732" s="564">
        <v>45911</v>
      </c>
      <c r="AG1732" s="564">
        <v>47007</v>
      </c>
      <c r="AH1732" s="563">
        <v>108461.75</v>
      </c>
      <c r="AI1732" s="565">
        <f t="shared" si="55"/>
        <v>2.536986301369863</v>
      </c>
      <c r="AJ1732" s="565">
        <v>3.0027397260274</v>
      </c>
      <c r="AK1732" s="566">
        <v>8.7499999999999994E-2</v>
      </c>
      <c r="AL1732" s="567">
        <f t="shared" si="54"/>
        <v>2.536986301369863</v>
      </c>
      <c r="AM1732" s="567">
        <v>3.0027397260274</v>
      </c>
      <c r="AN1732" s="568">
        <v>8.7499999999999994E-2</v>
      </c>
      <c r="AO1732" s="562" t="s">
        <v>977</v>
      </c>
      <c r="AP1732" s="562" t="s">
        <v>978</v>
      </c>
    </row>
    <row r="1733" spans="1:42" s="562" customFormat="1" ht="12" x14ac:dyDescent="0.25">
      <c r="A1733" s="562" t="s">
        <v>4051</v>
      </c>
      <c r="B1733" s="562" t="s">
        <v>4052</v>
      </c>
      <c r="C1733" s="562">
        <v>1</v>
      </c>
      <c r="D1733" s="562" t="s">
        <v>30</v>
      </c>
      <c r="E1733" s="562" t="s">
        <v>958</v>
      </c>
      <c r="F1733" s="562" t="s">
        <v>959</v>
      </c>
      <c r="G1733" s="562" t="s">
        <v>1727</v>
      </c>
      <c r="H1733" s="562" t="s">
        <v>1660</v>
      </c>
      <c r="I1733" s="562" t="s">
        <v>1661</v>
      </c>
      <c r="J1733" s="562" t="s">
        <v>1662</v>
      </c>
      <c r="K1733" s="562" t="s">
        <v>4050</v>
      </c>
      <c r="L1733" s="562" t="s">
        <v>964</v>
      </c>
      <c r="M1733" s="562" t="s">
        <v>970</v>
      </c>
      <c r="N1733" s="562">
        <v>1</v>
      </c>
      <c r="O1733" s="562">
        <v>1</v>
      </c>
      <c r="P1733" s="562">
        <v>1</v>
      </c>
      <c r="Q1733" s="562">
        <v>0</v>
      </c>
      <c r="R1733" s="562">
        <v>0</v>
      </c>
      <c r="S1733" s="562">
        <v>1</v>
      </c>
      <c r="T1733" s="562">
        <v>1</v>
      </c>
      <c r="U1733" s="562">
        <v>1</v>
      </c>
      <c r="V1733" s="562">
        <v>0</v>
      </c>
      <c r="W1733" s="563">
        <v>108461.75</v>
      </c>
      <c r="X1733" s="563">
        <v>0</v>
      </c>
      <c r="Y1733" s="563">
        <v>0</v>
      </c>
      <c r="Z1733" s="563">
        <v>0</v>
      </c>
      <c r="AA1733" s="563">
        <v>0</v>
      </c>
      <c r="AB1733" s="563">
        <v>0</v>
      </c>
      <c r="AC1733" s="563">
        <v>0</v>
      </c>
      <c r="AD1733" s="563"/>
      <c r="AE1733" s="563">
        <v>108461.75</v>
      </c>
      <c r="AF1733" s="564">
        <v>45911</v>
      </c>
      <c r="AG1733" s="564">
        <v>47737</v>
      </c>
      <c r="AH1733" s="563">
        <v>108461.75</v>
      </c>
      <c r="AI1733" s="565">
        <f t="shared" si="55"/>
        <v>4.536986301369863</v>
      </c>
      <c r="AJ1733" s="565">
        <v>5.0027397260274</v>
      </c>
      <c r="AK1733" s="566">
        <v>9.5000000000000001E-2</v>
      </c>
      <c r="AL1733" s="567">
        <f t="shared" si="54"/>
        <v>4.536986301369863</v>
      </c>
      <c r="AM1733" s="567">
        <v>5.0027397260274</v>
      </c>
      <c r="AN1733" s="568">
        <v>9.5000000000000001E-2</v>
      </c>
      <c r="AO1733" s="562" t="s">
        <v>977</v>
      </c>
      <c r="AP1733" s="562" t="s">
        <v>978</v>
      </c>
    </row>
    <row r="1734" spans="1:42" s="562" customFormat="1" ht="12" x14ac:dyDescent="0.25">
      <c r="A1734" s="562" t="s">
        <v>4053</v>
      </c>
      <c r="B1734" s="562" t="s">
        <v>4054</v>
      </c>
      <c r="C1734" s="562">
        <v>1</v>
      </c>
      <c r="D1734" s="562" t="s">
        <v>30</v>
      </c>
      <c r="E1734" s="562" t="s">
        <v>958</v>
      </c>
      <c r="F1734" s="562" t="s">
        <v>959</v>
      </c>
      <c r="G1734" s="562" t="s">
        <v>973</v>
      </c>
      <c r="H1734" s="562" t="s">
        <v>974</v>
      </c>
      <c r="I1734" s="562" t="s">
        <v>975</v>
      </c>
      <c r="J1734" s="562" t="s">
        <v>4998</v>
      </c>
      <c r="K1734" s="562" t="s">
        <v>976</v>
      </c>
      <c r="L1734" s="562" t="s">
        <v>964</v>
      </c>
      <c r="M1734" s="562" t="s">
        <v>970</v>
      </c>
      <c r="N1734" s="562">
        <v>1</v>
      </c>
      <c r="O1734" s="562">
        <v>1</v>
      </c>
      <c r="P1734" s="562">
        <v>1</v>
      </c>
      <c r="Q1734" s="562">
        <v>1</v>
      </c>
      <c r="R1734" s="562">
        <v>1</v>
      </c>
      <c r="S1734" s="562">
        <v>1</v>
      </c>
      <c r="T1734" s="562">
        <v>0</v>
      </c>
      <c r="U1734" s="562">
        <v>0</v>
      </c>
      <c r="V1734" s="562">
        <v>0</v>
      </c>
      <c r="W1734" s="563">
        <v>203074.21</v>
      </c>
      <c r="X1734" s="563">
        <v>0</v>
      </c>
      <c r="Y1734" s="563">
        <v>0</v>
      </c>
      <c r="Z1734" s="563">
        <v>0</v>
      </c>
      <c r="AA1734" s="563">
        <v>0</v>
      </c>
      <c r="AB1734" s="563">
        <v>0</v>
      </c>
      <c r="AC1734" s="563">
        <v>0</v>
      </c>
      <c r="AD1734" s="563"/>
      <c r="AE1734" s="563">
        <v>203074.21</v>
      </c>
      <c r="AF1734" s="564">
        <v>45911</v>
      </c>
      <c r="AG1734" s="564">
        <v>47007</v>
      </c>
      <c r="AH1734" s="563">
        <v>203074.21</v>
      </c>
      <c r="AI1734" s="565">
        <f t="shared" si="55"/>
        <v>2.536986301369863</v>
      </c>
      <c r="AJ1734" s="565">
        <v>3.0027397260274</v>
      </c>
      <c r="AK1734" s="566">
        <v>8.7499999999999994E-2</v>
      </c>
      <c r="AL1734" s="567">
        <f t="shared" ref="AL1734:AL1797" si="56">+AI1734</f>
        <v>2.536986301369863</v>
      </c>
      <c r="AM1734" s="567">
        <v>3.0027397260274</v>
      </c>
      <c r="AN1734" s="568">
        <v>8.7499999999999994E-2</v>
      </c>
      <c r="AO1734" s="562" t="s">
        <v>977</v>
      </c>
      <c r="AP1734" s="562" t="s">
        <v>978</v>
      </c>
    </row>
    <row r="1735" spans="1:42" s="562" customFormat="1" ht="12" x14ac:dyDescent="0.25">
      <c r="A1735" s="562" t="s">
        <v>4055</v>
      </c>
      <c r="B1735" s="562" t="s">
        <v>4056</v>
      </c>
      <c r="C1735" s="562">
        <v>1</v>
      </c>
      <c r="D1735" s="562" t="s">
        <v>30</v>
      </c>
      <c r="E1735" s="562" t="s">
        <v>958</v>
      </c>
      <c r="F1735" s="562" t="s">
        <v>959</v>
      </c>
      <c r="G1735" s="562" t="s">
        <v>1727</v>
      </c>
      <c r="H1735" s="562" t="s">
        <v>1660</v>
      </c>
      <c r="I1735" s="562" t="s">
        <v>1661</v>
      </c>
      <c r="J1735" s="562" t="s">
        <v>1662</v>
      </c>
      <c r="K1735" s="562" t="s">
        <v>4057</v>
      </c>
      <c r="L1735" s="562" t="s">
        <v>964</v>
      </c>
      <c r="M1735" s="562" t="s">
        <v>970</v>
      </c>
      <c r="N1735" s="562">
        <v>1</v>
      </c>
      <c r="O1735" s="562">
        <v>1</v>
      </c>
      <c r="P1735" s="562">
        <v>1</v>
      </c>
      <c r="Q1735" s="562">
        <v>0</v>
      </c>
      <c r="R1735" s="562">
        <v>0</v>
      </c>
      <c r="S1735" s="562">
        <v>1</v>
      </c>
      <c r="T1735" s="562">
        <v>1</v>
      </c>
      <c r="U1735" s="562">
        <v>1</v>
      </c>
      <c r="V1735" s="562">
        <v>0</v>
      </c>
      <c r="W1735" s="563">
        <v>1471612.16</v>
      </c>
      <c r="X1735" s="563">
        <v>0</v>
      </c>
      <c r="Y1735" s="563">
        <v>32656.53</v>
      </c>
      <c r="Z1735" s="563">
        <v>10665.71</v>
      </c>
      <c r="AA1735" s="563">
        <v>0</v>
      </c>
      <c r="AB1735" s="563">
        <v>0</v>
      </c>
      <c r="AC1735" s="563">
        <v>0</v>
      </c>
      <c r="AD1735" s="563"/>
      <c r="AE1735" s="563">
        <v>1438955.63</v>
      </c>
      <c r="AF1735" s="564">
        <v>45911</v>
      </c>
      <c r="AG1735" s="564">
        <v>48704</v>
      </c>
      <c r="AH1735" s="563">
        <v>1631532.04</v>
      </c>
      <c r="AI1735" s="565">
        <f t="shared" si="55"/>
        <v>7.1863013698630134</v>
      </c>
      <c r="AJ1735" s="565">
        <v>7.6520547945205504</v>
      </c>
      <c r="AK1735" s="566">
        <v>8.6900000000000005E-2</v>
      </c>
      <c r="AL1735" s="567">
        <f t="shared" si="56"/>
        <v>7.1863013698630134</v>
      </c>
      <c r="AM1735" s="567">
        <v>7.6520547945205504</v>
      </c>
      <c r="AN1735" s="568">
        <v>8.6900000000000005E-2</v>
      </c>
      <c r="AO1735" s="562" t="s">
        <v>977</v>
      </c>
      <c r="AP1735" s="562" t="s">
        <v>978</v>
      </c>
    </row>
    <row r="1736" spans="1:42" s="562" customFormat="1" ht="12" x14ac:dyDescent="0.25">
      <c r="A1736" s="562" t="s">
        <v>4058</v>
      </c>
      <c r="B1736" s="562" t="s">
        <v>4059</v>
      </c>
      <c r="C1736" s="562">
        <v>1</v>
      </c>
      <c r="D1736" s="562" t="s">
        <v>30</v>
      </c>
      <c r="E1736" s="562" t="s">
        <v>958</v>
      </c>
      <c r="F1736" s="562" t="s">
        <v>959</v>
      </c>
      <c r="G1736" s="562" t="s">
        <v>1727</v>
      </c>
      <c r="H1736" s="562" t="s">
        <v>1660</v>
      </c>
      <c r="I1736" s="562" t="s">
        <v>1661</v>
      </c>
      <c r="J1736" s="562" t="s">
        <v>1662</v>
      </c>
      <c r="K1736" s="562" t="s">
        <v>2565</v>
      </c>
      <c r="L1736" s="562" t="s">
        <v>964</v>
      </c>
      <c r="M1736" s="562" t="s">
        <v>970</v>
      </c>
      <c r="N1736" s="562">
        <v>1</v>
      </c>
      <c r="O1736" s="562">
        <v>1</v>
      </c>
      <c r="P1736" s="562">
        <v>1</v>
      </c>
      <c r="Q1736" s="562">
        <v>0</v>
      </c>
      <c r="R1736" s="562">
        <v>0</v>
      </c>
      <c r="S1736" s="562">
        <v>1</v>
      </c>
      <c r="T1736" s="562">
        <v>1</v>
      </c>
      <c r="U1736" s="562">
        <v>1</v>
      </c>
      <c r="V1736" s="562">
        <v>0</v>
      </c>
      <c r="W1736" s="563">
        <v>4884398.0999999996</v>
      </c>
      <c r="X1736" s="563">
        <v>0</v>
      </c>
      <c r="Y1736" s="563">
        <v>84285.33</v>
      </c>
      <c r="Z1736" s="563">
        <v>32866.15</v>
      </c>
      <c r="AA1736" s="563">
        <v>0</v>
      </c>
      <c r="AB1736" s="563">
        <v>0</v>
      </c>
      <c r="AC1736" s="563">
        <v>0</v>
      </c>
      <c r="AD1736" s="563"/>
      <c r="AE1736" s="563">
        <v>4800112.7699999996</v>
      </c>
      <c r="AF1736" s="564">
        <v>45911</v>
      </c>
      <c r="AG1736" s="564">
        <v>48584</v>
      </c>
      <c r="AH1736" s="563">
        <v>5513969.9699999997</v>
      </c>
      <c r="AI1736" s="565">
        <f t="shared" si="55"/>
        <v>6.8575342465753426</v>
      </c>
      <c r="AJ1736" s="565">
        <v>7.3232876712328796</v>
      </c>
      <c r="AK1736" s="566">
        <v>8.0699999999999994E-2</v>
      </c>
      <c r="AL1736" s="567">
        <f t="shared" si="56"/>
        <v>6.8575342465753426</v>
      </c>
      <c r="AM1736" s="567">
        <v>7.3232876712328796</v>
      </c>
      <c r="AN1736" s="568">
        <v>8.0699999999999994E-2</v>
      </c>
      <c r="AO1736" s="562" t="s">
        <v>977</v>
      </c>
      <c r="AP1736" s="562" t="s">
        <v>978</v>
      </c>
    </row>
    <row r="1737" spans="1:42" s="562" customFormat="1" ht="12" x14ac:dyDescent="0.25">
      <c r="A1737" s="562" t="s">
        <v>4060</v>
      </c>
      <c r="B1737" s="562" t="s">
        <v>4061</v>
      </c>
      <c r="C1737" s="562">
        <v>1</v>
      </c>
      <c r="D1737" s="562" t="s">
        <v>30</v>
      </c>
      <c r="E1737" s="562" t="s">
        <v>958</v>
      </c>
      <c r="F1737" s="562" t="s">
        <v>959</v>
      </c>
      <c r="G1737" s="562" t="s">
        <v>1727</v>
      </c>
      <c r="H1737" s="562" t="s">
        <v>1660</v>
      </c>
      <c r="I1737" s="562" t="s">
        <v>1661</v>
      </c>
      <c r="J1737" s="562" t="s">
        <v>1662</v>
      </c>
      <c r="K1737" s="562" t="s">
        <v>4050</v>
      </c>
      <c r="L1737" s="562" t="s">
        <v>964</v>
      </c>
      <c r="M1737" s="562" t="s">
        <v>970</v>
      </c>
      <c r="N1737" s="562">
        <v>1</v>
      </c>
      <c r="O1737" s="562">
        <v>1</v>
      </c>
      <c r="P1737" s="562">
        <v>1</v>
      </c>
      <c r="Q1737" s="562">
        <v>0</v>
      </c>
      <c r="R1737" s="562">
        <v>0</v>
      </c>
      <c r="S1737" s="562">
        <v>1</v>
      </c>
      <c r="T1737" s="562">
        <v>1</v>
      </c>
      <c r="U1737" s="562">
        <v>1</v>
      </c>
      <c r="V1737" s="562">
        <v>0</v>
      </c>
      <c r="W1737" s="563">
        <v>169832.77</v>
      </c>
      <c r="X1737" s="563">
        <v>0</v>
      </c>
      <c r="Y1737" s="563">
        <v>9572.25</v>
      </c>
      <c r="Z1737" s="563">
        <v>1106.74</v>
      </c>
      <c r="AA1737" s="563">
        <v>0</v>
      </c>
      <c r="AB1737" s="563">
        <v>0</v>
      </c>
      <c r="AC1737" s="563">
        <v>0</v>
      </c>
      <c r="AD1737" s="563"/>
      <c r="AE1737" s="563">
        <v>160260.51999999999</v>
      </c>
      <c r="AF1737" s="564">
        <v>45911</v>
      </c>
      <c r="AG1737" s="564">
        <v>46849</v>
      </c>
      <c r="AH1737" s="563">
        <v>216752.78</v>
      </c>
      <c r="AI1737" s="565">
        <f t="shared" si="55"/>
        <v>2.1041095890410957</v>
      </c>
      <c r="AJ1737" s="565">
        <v>2.56986301369863</v>
      </c>
      <c r="AK1737" s="566">
        <v>7.8200000000000006E-2</v>
      </c>
      <c r="AL1737" s="567">
        <f t="shared" si="56"/>
        <v>2.1041095890410957</v>
      </c>
      <c r="AM1737" s="567">
        <v>2.56986301369863</v>
      </c>
      <c r="AN1737" s="568">
        <v>7.8200000000000006E-2</v>
      </c>
      <c r="AO1737" s="562" t="s">
        <v>977</v>
      </c>
      <c r="AP1737" s="562" t="s">
        <v>978</v>
      </c>
    </row>
    <row r="1738" spans="1:42" s="562" customFormat="1" ht="12" x14ac:dyDescent="0.25">
      <c r="A1738" s="562" t="s">
        <v>4062</v>
      </c>
      <c r="B1738" s="562" t="s">
        <v>4063</v>
      </c>
      <c r="C1738" s="562">
        <v>1</v>
      </c>
      <c r="D1738" s="562" t="s">
        <v>30</v>
      </c>
      <c r="E1738" s="562" t="s">
        <v>958</v>
      </c>
      <c r="F1738" s="562" t="s">
        <v>959</v>
      </c>
      <c r="G1738" s="562" t="s">
        <v>1727</v>
      </c>
      <c r="H1738" s="562" t="s">
        <v>1660</v>
      </c>
      <c r="I1738" s="562" t="s">
        <v>1661</v>
      </c>
      <c r="J1738" s="562" t="s">
        <v>1662</v>
      </c>
      <c r="K1738" s="562" t="s">
        <v>4064</v>
      </c>
      <c r="L1738" s="562" t="s">
        <v>964</v>
      </c>
      <c r="M1738" s="562" t="s">
        <v>970</v>
      </c>
      <c r="N1738" s="562">
        <v>1</v>
      </c>
      <c r="O1738" s="562">
        <v>1</v>
      </c>
      <c r="P1738" s="562">
        <v>1</v>
      </c>
      <c r="Q1738" s="562">
        <v>0</v>
      </c>
      <c r="R1738" s="562">
        <v>0</v>
      </c>
      <c r="S1738" s="562">
        <v>1</v>
      </c>
      <c r="T1738" s="562">
        <v>1</v>
      </c>
      <c r="U1738" s="562">
        <v>1</v>
      </c>
      <c r="V1738" s="562">
        <v>0</v>
      </c>
      <c r="W1738" s="563">
        <v>701808.44</v>
      </c>
      <c r="X1738" s="563">
        <v>0</v>
      </c>
      <c r="Y1738" s="563">
        <v>14517.65</v>
      </c>
      <c r="Z1738" s="563">
        <v>4840.3900000000003</v>
      </c>
      <c r="AA1738" s="563">
        <v>0</v>
      </c>
      <c r="AB1738" s="563">
        <v>0</v>
      </c>
      <c r="AC1738" s="563">
        <v>0</v>
      </c>
      <c r="AD1738" s="563"/>
      <c r="AE1738" s="563">
        <v>687290.79</v>
      </c>
      <c r="AF1738" s="564">
        <v>45911</v>
      </c>
      <c r="AG1738" s="564">
        <v>48651</v>
      </c>
      <c r="AH1738" s="563">
        <v>772974.52</v>
      </c>
      <c r="AI1738" s="565">
        <f t="shared" si="55"/>
        <v>7.0410958904109586</v>
      </c>
      <c r="AJ1738" s="565">
        <v>7.5068493150684903</v>
      </c>
      <c r="AK1738" s="566">
        <v>8.2799999999999999E-2</v>
      </c>
      <c r="AL1738" s="567">
        <f t="shared" si="56"/>
        <v>7.0410958904109586</v>
      </c>
      <c r="AM1738" s="567">
        <v>7.5068493150684903</v>
      </c>
      <c r="AN1738" s="568">
        <v>8.2799999999999999E-2</v>
      </c>
      <c r="AO1738" s="562" t="s">
        <v>977</v>
      </c>
      <c r="AP1738" s="562" t="s">
        <v>978</v>
      </c>
    </row>
    <row r="1739" spans="1:42" s="562" customFormat="1" ht="12" x14ac:dyDescent="0.25">
      <c r="A1739" s="562" t="s">
        <v>4065</v>
      </c>
      <c r="B1739" s="562" t="s">
        <v>4066</v>
      </c>
      <c r="C1739" s="562">
        <v>1</v>
      </c>
      <c r="D1739" s="562" t="s">
        <v>30</v>
      </c>
      <c r="E1739" s="562" t="s">
        <v>958</v>
      </c>
      <c r="F1739" s="562" t="s">
        <v>959</v>
      </c>
      <c r="G1739" s="562" t="s">
        <v>973</v>
      </c>
      <c r="H1739" s="562" t="s">
        <v>974</v>
      </c>
      <c r="I1739" s="562" t="s">
        <v>975</v>
      </c>
      <c r="J1739" s="562" t="s">
        <v>4998</v>
      </c>
      <c r="K1739" s="562" t="s">
        <v>976</v>
      </c>
      <c r="L1739" s="562" t="s">
        <v>964</v>
      </c>
      <c r="M1739" s="562" t="s">
        <v>970</v>
      </c>
      <c r="N1739" s="562">
        <v>1</v>
      </c>
      <c r="O1739" s="562">
        <v>1</v>
      </c>
      <c r="P1739" s="562">
        <v>1</v>
      </c>
      <c r="Q1739" s="562">
        <v>1</v>
      </c>
      <c r="R1739" s="562">
        <v>1</v>
      </c>
      <c r="S1739" s="562">
        <v>1</v>
      </c>
      <c r="T1739" s="562">
        <v>0</v>
      </c>
      <c r="U1739" s="562">
        <v>0</v>
      </c>
      <c r="V1739" s="562">
        <v>0</v>
      </c>
      <c r="W1739" s="563">
        <v>203074.21</v>
      </c>
      <c r="X1739" s="563">
        <v>0</v>
      </c>
      <c r="Y1739" s="563">
        <v>0</v>
      </c>
      <c r="Z1739" s="563">
        <v>0</v>
      </c>
      <c r="AA1739" s="563">
        <v>0</v>
      </c>
      <c r="AB1739" s="563">
        <v>0</v>
      </c>
      <c r="AC1739" s="563">
        <v>0</v>
      </c>
      <c r="AD1739" s="563"/>
      <c r="AE1739" s="563">
        <v>203074.21</v>
      </c>
      <c r="AF1739" s="564">
        <v>45911</v>
      </c>
      <c r="AG1739" s="564">
        <v>47737</v>
      </c>
      <c r="AH1739" s="563">
        <v>203074.21</v>
      </c>
      <c r="AI1739" s="565">
        <f t="shared" si="55"/>
        <v>4.536986301369863</v>
      </c>
      <c r="AJ1739" s="565">
        <v>5.0027397260274</v>
      </c>
      <c r="AK1739" s="566">
        <v>9.5000000000000001E-2</v>
      </c>
      <c r="AL1739" s="567">
        <f t="shared" si="56"/>
        <v>4.536986301369863</v>
      </c>
      <c r="AM1739" s="567">
        <v>5.0027397260274</v>
      </c>
      <c r="AN1739" s="568">
        <v>9.5000000000000001E-2</v>
      </c>
      <c r="AO1739" s="562" t="s">
        <v>977</v>
      </c>
      <c r="AP1739" s="562" t="s">
        <v>978</v>
      </c>
    </row>
    <row r="1740" spans="1:42" s="562" customFormat="1" ht="12" x14ac:dyDescent="0.25">
      <c r="A1740" s="562" t="s">
        <v>4067</v>
      </c>
      <c r="B1740" s="562" t="s">
        <v>4068</v>
      </c>
      <c r="C1740" s="562">
        <v>1</v>
      </c>
      <c r="D1740" s="562" t="s">
        <v>30</v>
      </c>
      <c r="E1740" s="562" t="s">
        <v>958</v>
      </c>
      <c r="F1740" s="562" t="s">
        <v>959</v>
      </c>
      <c r="G1740" s="562" t="s">
        <v>1727</v>
      </c>
      <c r="H1740" s="562" t="s">
        <v>1660</v>
      </c>
      <c r="I1740" s="562" t="s">
        <v>1661</v>
      </c>
      <c r="J1740" s="562" t="s">
        <v>1662</v>
      </c>
      <c r="K1740" s="562" t="s">
        <v>3786</v>
      </c>
      <c r="L1740" s="562" t="s">
        <v>964</v>
      </c>
      <c r="M1740" s="562" t="s">
        <v>970</v>
      </c>
      <c r="N1740" s="562">
        <v>1</v>
      </c>
      <c r="O1740" s="562">
        <v>1</v>
      </c>
      <c r="P1740" s="562">
        <v>1</v>
      </c>
      <c r="Q1740" s="562">
        <v>0</v>
      </c>
      <c r="R1740" s="562">
        <v>0</v>
      </c>
      <c r="S1740" s="562">
        <v>1</v>
      </c>
      <c r="T1740" s="562">
        <v>1</v>
      </c>
      <c r="U1740" s="562">
        <v>1</v>
      </c>
      <c r="V1740" s="562">
        <v>0</v>
      </c>
      <c r="W1740" s="563">
        <v>394835.53</v>
      </c>
      <c r="X1740" s="563">
        <v>0</v>
      </c>
      <c r="Y1740" s="563">
        <v>0</v>
      </c>
      <c r="Z1740" s="563">
        <v>0</v>
      </c>
      <c r="AA1740" s="563">
        <v>0</v>
      </c>
      <c r="AB1740" s="563">
        <v>0</v>
      </c>
      <c r="AC1740" s="563">
        <v>0</v>
      </c>
      <c r="AD1740" s="563"/>
      <c r="AE1740" s="563">
        <v>394835.53</v>
      </c>
      <c r="AF1740" s="564">
        <v>45911</v>
      </c>
      <c r="AG1740" s="564">
        <v>47007</v>
      </c>
      <c r="AH1740" s="563">
        <v>394835.53</v>
      </c>
      <c r="AI1740" s="565">
        <f t="shared" si="55"/>
        <v>2.536986301369863</v>
      </c>
      <c r="AJ1740" s="565">
        <v>3.0027397260274</v>
      </c>
      <c r="AK1740" s="566">
        <v>8.7499999999999994E-2</v>
      </c>
      <c r="AL1740" s="567">
        <f t="shared" si="56"/>
        <v>2.536986301369863</v>
      </c>
      <c r="AM1740" s="567">
        <v>3.0027397260274</v>
      </c>
      <c r="AN1740" s="568">
        <v>8.7499999999999994E-2</v>
      </c>
      <c r="AO1740" s="562" t="s">
        <v>977</v>
      </c>
      <c r="AP1740" s="562" t="s">
        <v>978</v>
      </c>
    </row>
    <row r="1741" spans="1:42" s="562" customFormat="1" ht="12" x14ac:dyDescent="0.25">
      <c r="A1741" s="562" t="s">
        <v>4069</v>
      </c>
      <c r="B1741" s="562" t="s">
        <v>4070</v>
      </c>
      <c r="C1741" s="562">
        <v>1</v>
      </c>
      <c r="D1741" s="562" t="s">
        <v>30</v>
      </c>
      <c r="E1741" s="562" t="s">
        <v>958</v>
      </c>
      <c r="F1741" s="562" t="s">
        <v>959</v>
      </c>
      <c r="G1741" s="562" t="s">
        <v>1727</v>
      </c>
      <c r="H1741" s="562" t="s">
        <v>1660</v>
      </c>
      <c r="I1741" s="562" t="s">
        <v>1661</v>
      </c>
      <c r="J1741" s="562" t="s">
        <v>1662</v>
      </c>
      <c r="K1741" s="562" t="s">
        <v>3786</v>
      </c>
      <c r="L1741" s="562" t="s">
        <v>964</v>
      </c>
      <c r="M1741" s="562" t="s">
        <v>970</v>
      </c>
      <c r="N1741" s="562">
        <v>1</v>
      </c>
      <c r="O1741" s="562">
        <v>1</v>
      </c>
      <c r="P1741" s="562">
        <v>1</v>
      </c>
      <c r="Q1741" s="562">
        <v>0</v>
      </c>
      <c r="R1741" s="562">
        <v>0</v>
      </c>
      <c r="S1741" s="562">
        <v>1</v>
      </c>
      <c r="T1741" s="562">
        <v>1</v>
      </c>
      <c r="U1741" s="562">
        <v>1</v>
      </c>
      <c r="V1741" s="562">
        <v>0</v>
      </c>
      <c r="W1741" s="563">
        <v>394835.53</v>
      </c>
      <c r="X1741" s="563">
        <v>0</v>
      </c>
      <c r="Y1741" s="563">
        <v>0</v>
      </c>
      <c r="Z1741" s="563">
        <v>0</v>
      </c>
      <c r="AA1741" s="563">
        <v>0</v>
      </c>
      <c r="AB1741" s="563">
        <v>0</v>
      </c>
      <c r="AC1741" s="563">
        <v>0</v>
      </c>
      <c r="AD1741" s="563"/>
      <c r="AE1741" s="563">
        <v>394835.53</v>
      </c>
      <c r="AF1741" s="564">
        <v>45911</v>
      </c>
      <c r="AG1741" s="564">
        <v>47737</v>
      </c>
      <c r="AH1741" s="563">
        <v>394835.53</v>
      </c>
      <c r="AI1741" s="565">
        <f t="shared" si="55"/>
        <v>4.536986301369863</v>
      </c>
      <c r="AJ1741" s="565">
        <v>5.0027397260274</v>
      </c>
      <c r="AK1741" s="566">
        <v>9.5000000000000001E-2</v>
      </c>
      <c r="AL1741" s="567">
        <f t="shared" si="56"/>
        <v>4.536986301369863</v>
      </c>
      <c r="AM1741" s="567">
        <v>5.0027397260274</v>
      </c>
      <c r="AN1741" s="568">
        <v>9.5000000000000001E-2</v>
      </c>
      <c r="AO1741" s="562" t="s">
        <v>977</v>
      </c>
      <c r="AP1741" s="562" t="s">
        <v>978</v>
      </c>
    </row>
    <row r="1742" spans="1:42" s="562" customFormat="1" ht="12" x14ac:dyDescent="0.25">
      <c r="A1742" s="562" t="s">
        <v>4071</v>
      </c>
      <c r="B1742" s="562" t="s">
        <v>4072</v>
      </c>
      <c r="C1742" s="562">
        <v>1</v>
      </c>
      <c r="D1742" s="562" t="s">
        <v>30</v>
      </c>
      <c r="E1742" s="562" t="s">
        <v>958</v>
      </c>
      <c r="F1742" s="562" t="s">
        <v>959</v>
      </c>
      <c r="G1742" s="562" t="s">
        <v>1727</v>
      </c>
      <c r="H1742" s="562" t="s">
        <v>1660</v>
      </c>
      <c r="I1742" s="562" t="s">
        <v>1661</v>
      </c>
      <c r="J1742" s="562" t="s">
        <v>1662</v>
      </c>
      <c r="K1742" s="562" t="s">
        <v>3038</v>
      </c>
      <c r="L1742" s="562" t="s">
        <v>964</v>
      </c>
      <c r="M1742" s="562" t="s">
        <v>970</v>
      </c>
      <c r="N1742" s="562">
        <v>1</v>
      </c>
      <c r="O1742" s="562">
        <v>1</v>
      </c>
      <c r="P1742" s="562">
        <v>1</v>
      </c>
      <c r="Q1742" s="562">
        <v>0</v>
      </c>
      <c r="R1742" s="562">
        <v>0</v>
      </c>
      <c r="S1742" s="562">
        <v>1</v>
      </c>
      <c r="T1742" s="562">
        <v>1</v>
      </c>
      <c r="U1742" s="562">
        <v>1</v>
      </c>
      <c r="V1742" s="562">
        <v>0</v>
      </c>
      <c r="W1742" s="563">
        <v>1571481.19</v>
      </c>
      <c r="X1742" s="563">
        <v>0</v>
      </c>
      <c r="Y1742" s="563">
        <v>0</v>
      </c>
      <c r="Z1742" s="563">
        <v>0</v>
      </c>
      <c r="AA1742" s="563">
        <v>0</v>
      </c>
      <c r="AB1742" s="563">
        <v>0</v>
      </c>
      <c r="AC1742" s="563">
        <v>0</v>
      </c>
      <c r="AD1742" s="563"/>
      <c r="AE1742" s="563">
        <v>1571481.19</v>
      </c>
      <c r="AF1742" s="564">
        <v>45911</v>
      </c>
      <c r="AG1742" s="564">
        <v>47007</v>
      </c>
      <c r="AH1742" s="563">
        <v>1571481.19</v>
      </c>
      <c r="AI1742" s="565">
        <f t="shared" si="55"/>
        <v>2.536986301369863</v>
      </c>
      <c r="AJ1742" s="565">
        <v>3.0027397260274</v>
      </c>
      <c r="AK1742" s="566">
        <v>8.7499999999999994E-2</v>
      </c>
      <c r="AL1742" s="567">
        <f t="shared" si="56"/>
        <v>2.536986301369863</v>
      </c>
      <c r="AM1742" s="567">
        <v>3.0027397260274</v>
      </c>
      <c r="AN1742" s="568">
        <v>8.7499999999999994E-2</v>
      </c>
      <c r="AO1742" s="562" t="s">
        <v>977</v>
      </c>
      <c r="AP1742" s="562" t="s">
        <v>978</v>
      </c>
    </row>
    <row r="1743" spans="1:42" s="562" customFormat="1" ht="12" x14ac:dyDescent="0.25">
      <c r="A1743" s="562" t="s">
        <v>4073</v>
      </c>
      <c r="B1743" s="562" t="s">
        <v>4074</v>
      </c>
      <c r="C1743" s="562">
        <v>1</v>
      </c>
      <c r="D1743" s="562" t="s">
        <v>30</v>
      </c>
      <c r="E1743" s="562" t="s">
        <v>958</v>
      </c>
      <c r="F1743" s="562" t="s">
        <v>959</v>
      </c>
      <c r="G1743" s="562" t="s">
        <v>1727</v>
      </c>
      <c r="H1743" s="562" t="s">
        <v>1660</v>
      </c>
      <c r="I1743" s="562" t="s">
        <v>1661</v>
      </c>
      <c r="J1743" s="562" t="s">
        <v>1662</v>
      </c>
      <c r="K1743" s="562" t="s">
        <v>3038</v>
      </c>
      <c r="L1743" s="562" t="s">
        <v>964</v>
      </c>
      <c r="M1743" s="562" t="s">
        <v>970</v>
      </c>
      <c r="N1743" s="562">
        <v>1</v>
      </c>
      <c r="O1743" s="562">
        <v>1</v>
      </c>
      <c r="P1743" s="562">
        <v>1</v>
      </c>
      <c r="Q1743" s="562">
        <v>0</v>
      </c>
      <c r="R1743" s="562">
        <v>0</v>
      </c>
      <c r="S1743" s="562">
        <v>1</v>
      </c>
      <c r="T1743" s="562">
        <v>1</v>
      </c>
      <c r="U1743" s="562">
        <v>1</v>
      </c>
      <c r="V1743" s="562">
        <v>0</v>
      </c>
      <c r="W1743" s="563">
        <v>1571481.19</v>
      </c>
      <c r="X1743" s="563">
        <v>0</v>
      </c>
      <c r="Y1743" s="563">
        <v>0</v>
      </c>
      <c r="Z1743" s="563">
        <v>0</v>
      </c>
      <c r="AA1743" s="563">
        <v>0</v>
      </c>
      <c r="AB1743" s="563">
        <v>0</v>
      </c>
      <c r="AC1743" s="563">
        <v>0</v>
      </c>
      <c r="AD1743" s="563"/>
      <c r="AE1743" s="563">
        <v>1571481.19</v>
      </c>
      <c r="AF1743" s="564">
        <v>45911</v>
      </c>
      <c r="AG1743" s="564">
        <v>47737</v>
      </c>
      <c r="AH1743" s="563">
        <v>1571481.19</v>
      </c>
      <c r="AI1743" s="565">
        <f t="shared" si="55"/>
        <v>4.536986301369863</v>
      </c>
      <c r="AJ1743" s="565">
        <v>5.0027397260274</v>
      </c>
      <c r="AK1743" s="566">
        <v>9.5000000000000001E-2</v>
      </c>
      <c r="AL1743" s="567">
        <f t="shared" si="56"/>
        <v>4.536986301369863</v>
      </c>
      <c r="AM1743" s="567">
        <v>5.0027397260274</v>
      </c>
      <c r="AN1743" s="568">
        <v>9.5000000000000001E-2</v>
      </c>
      <c r="AO1743" s="562" t="s">
        <v>977</v>
      </c>
      <c r="AP1743" s="562" t="s">
        <v>978</v>
      </c>
    </row>
    <row r="1744" spans="1:42" s="562" customFormat="1" ht="12" x14ac:dyDescent="0.25">
      <c r="A1744" s="562" t="s">
        <v>4075</v>
      </c>
      <c r="B1744" s="562" t="s">
        <v>4076</v>
      </c>
      <c r="C1744" s="562">
        <v>1</v>
      </c>
      <c r="D1744" s="562" t="s">
        <v>30</v>
      </c>
      <c r="E1744" s="562" t="s">
        <v>958</v>
      </c>
      <c r="F1744" s="562" t="s">
        <v>959</v>
      </c>
      <c r="G1744" s="562" t="s">
        <v>1727</v>
      </c>
      <c r="H1744" s="562" t="s">
        <v>1660</v>
      </c>
      <c r="I1744" s="562" t="s">
        <v>1661</v>
      </c>
      <c r="J1744" s="562" t="s">
        <v>1662</v>
      </c>
      <c r="K1744" s="562" t="s">
        <v>1793</v>
      </c>
      <c r="L1744" s="562" t="s">
        <v>964</v>
      </c>
      <c r="M1744" s="562" t="s">
        <v>970</v>
      </c>
      <c r="N1744" s="562">
        <v>1</v>
      </c>
      <c r="O1744" s="562">
        <v>1</v>
      </c>
      <c r="P1744" s="562">
        <v>1</v>
      </c>
      <c r="Q1744" s="562">
        <v>0</v>
      </c>
      <c r="R1744" s="562">
        <v>0</v>
      </c>
      <c r="S1744" s="562">
        <v>1</v>
      </c>
      <c r="T1744" s="562">
        <v>1</v>
      </c>
      <c r="U1744" s="562">
        <v>1</v>
      </c>
      <c r="V1744" s="562">
        <v>0</v>
      </c>
      <c r="W1744" s="563">
        <v>798752.64</v>
      </c>
      <c r="X1744" s="563">
        <v>0</v>
      </c>
      <c r="Y1744" s="563">
        <v>0</v>
      </c>
      <c r="Z1744" s="563">
        <v>0</v>
      </c>
      <c r="AA1744" s="563">
        <v>0</v>
      </c>
      <c r="AB1744" s="563">
        <v>0</v>
      </c>
      <c r="AC1744" s="563">
        <v>0</v>
      </c>
      <c r="AD1744" s="563"/>
      <c r="AE1744" s="563">
        <v>798752.64</v>
      </c>
      <c r="AF1744" s="564">
        <v>45911</v>
      </c>
      <c r="AG1744" s="564">
        <v>47007</v>
      </c>
      <c r="AH1744" s="563">
        <v>798752.64</v>
      </c>
      <c r="AI1744" s="565">
        <f t="shared" si="55"/>
        <v>2.536986301369863</v>
      </c>
      <c r="AJ1744" s="565">
        <v>3.0027397260274</v>
      </c>
      <c r="AK1744" s="566">
        <v>8.7499999999999994E-2</v>
      </c>
      <c r="AL1744" s="567">
        <f t="shared" si="56"/>
        <v>2.536986301369863</v>
      </c>
      <c r="AM1744" s="567">
        <v>3.0027397260274</v>
      </c>
      <c r="AN1744" s="568">
        <v>8.7499999999999994E-2</v>
      </c>
      <c r="AO1744" s="562" t="s">
        <v>977</v>
      </c>
      <c r="AP1744" s="562" t="s">
        <v>978</v>
      </c>
    </row>
    <row r="1745" spans="1:42" s="562" customFormat="1" ht="12" x14ac:dyDescent="0.25">
      <c r="A1745" s="562" t="s">
        <v>4077</v>
      </c>
      <c r="B1745" s="562" t="s">
        <v>4078</v>
      </c>
      <c r="C1745" s="562">
        <v>1</v>
      </c>
      <c r="D1745" s="562" t="s">
        <v>30</v>
      </c>
      <c r="E1745" s="562" t="s">
        <v>958</v>
      </c>
      <c r="F1745" s="562" t="s">
        <v>959</v>
      </c>
      <c r="G1745" s="562" t="s">
        <v>1727</v>
      </c>
      <c r="H1745" s="562" t="s">
        <v>1660</v>
      </c>
      <c r="I1745" s="562" t="s">
        <v>1661</v>
      </c>
      <c r="J1745" s="562" t="s">
        <v>1662</v>
      </c>
      <c r="K1745" s="562" t="s">
        <v>1793</v>
      </c>
      <c r="L1745" s="562" t="s">
        <v>964</v>
      </c>
      <c r="M1745" s="562" t="s">
        <v>970</v>
      </c>
      <c r="N1745" s="562">
        <v>1</v>
      </c>
      <c r="O1745" s="562">
        <v>1</v>
      </c>
      <c r="P1745" s="562">
        <v>1</v>
      </c>
      <c r="Q1745" s="562">
        <v>0</v>
      </c>
      <c r="R1745" s="562">
        <v>0</v>
      </c>
      <c r="S1745" s="562">
        <v>1</v>
      </c>
      <c r="T1745" s="562">
        <v>1</v>
      </c>
      <c r="U1745" s="562">
        <v>1</v>
      </c>
      <c r="V1745" s="562">
        <v>0</v>
      </c>
      <c r="W1745" s="563">
        <v>798752.65</v>
      </c>
      <c r="X1745" s="563">
        <v>0</v>
      </c>
      <c r="Y1745" s="563">
        <v>0</v>
      </c>
      <c r="Z1745" s="563">
        <v>0</v>
      </c>
      <c r="AA1745" s="563">
        <v>0</v>
      </c>
      <c r="AB1745" s="563">
        <v>0</v>
      </c>
      <c r="AC1745" s="563">
        <v>0</v>
      </c>
      <c r="AD1745" s="563"/>
      <c r="AE1745" s="563">
        <v>798752.65</v>
      </c>
      <c r="AF1745" s="564">
        <v>45911</v>
      </c>
      <c r="AG1745" s="564">
        <v>47737</v>
      </c>
      <c r="AH1745" s="563">
        <v>798752.65</v>
      </c>
      <c r="AI1745" s="565">
        <f t="shared" si="55"/>
        <v>4.536986301369863</v>
      </c>
      <c r="AJ1745" s="565">
        <v>5.0027397260274</v>
      </c>
      <c r="AK1745" s="566">
        <v>9.5000000000000001E-2</v>
      </c>
      <c r="AL1745" s="567">
        <f t="shared" si="56"/>
        <v>4.536986301369863</v>
      </c>
      <c r="AM1745" s="567">
        <v>5.0027397260274</v>
      </c>
      <c r="AN1745" s="568">
        <v>9.5000000000000001E-2</v>
      </c>
      <c r="AO1745" s="562" t="s">
        <v>977</v>
      </c>
      <c r="AP1745" s="562" t="s">
        <v>978</v>
      </c>
    </row>
    <row r="1746" spans="1:42" s="562" customFormat="1" ht="12" x14ac:dyDescent="0.25">
      <c r="A1746" s="562" t="s">
        <v>4079</v>
      </c>
      <c r="B1746" s="562" t="s">
        <v>4080</v>
      </c>
      <c r="C1746" s="562">
        <v>1</v>
      </c>
      <c r="D1746" s="562" t="s">
        <v>30</v>
      </c>
      <c r="E1746" s="562" t="s">
        <v>958</v>
      </c>
      <c r="F1746" s="562" t="s">
        <v>959</v>
      </c>
      <c r="G1746" s="562" t="s">
        <v>1727</v>
      </c>
      <c r="H1746" s="562" t="s">
        <v>1660</v>
      </c>
      <c r="I1746" s="562" t="s">
        <v>1661</v>
      </c>
      <c r="J1746" s="562" t="s">
        <v>1662</v>
      </c>
      <c r="K1746" s="562" t="s">
        <v>4081</v>
      </c>
      <c r="L1746" s="562" t="s">
        <v>964</v>
      </c>
      <c r="M1746" s="562" t="s">
        <v>970</v>
      </c>
      <c r="N1746" s="562">
        <v>1</v>
      </c>
      <c r="O1746" s="562">
        <v>1</v>
      </c>
      <c r="P1746" s="562">
        <v>1</v>
      </c>
      <c r="Q1746" s="562">
        <v>0</v>
      </c>
      <c r="R1746" s="562">
        <v>0</v>
      </c>
      <c r="S1746" s="562">
        <v>1</v>
      </c>
      <c r="T1746" s="562">
        <v>1</v>
      </c>
      <c r="U1746" s="562">
        <v>1</v>
      </c>
      <c r="V1746" s="562">
        <v>0</v>
      </c>
      <c r="W1746" s="563">
        <v>210141.24</v>
      </c>
      <c r="X1746" s="563">
        <v>0</v>
      </c>
      <c r="Y1746" s="563">
        <v>0</v>
      </c>
      <c r="Z1746" s="563">
        <v>0</v>
      </c>
      <c r="AA1746" s="563">
        <v>0</v>
      </c>
      <c r="AB1746" s="563">
        <v>0</v>
      </c>
      <c r="AC1746" s="563">
        <v>0</v>
      </c>
      <c r="AD1746" s="563"/>
      <c r="AE1746" s="563">
        <v>210141.24</v>
      </c>
      <c r="AF1746" s="564">
        <v>45911</v>
      </c>
      <c r="AG1746" s="564">
        <v>47007</v>
      </c>
      <c r="AH1746" s="563">
        <v>210141.24</v>
      </c>
      <c r="AI1746" s="565">
        <f t="shared" si="55"/>
        <v>2.536986301369863</v>
      </c>
      <c r="AJ1746" s="565">
        <v>3.0027397260274</v>
      </c>
      <c r="AK1746" s="566">
        <v>8.7499999999999994E-2</v>
      </c>
      <c r="AL1746" s="567">
        <f t="shared" si="56"/>
        <v>2.536986301369863</v>
      </c>
      <c r="AM1746" s="567">
        <v>3.0027397260274</v>
      </c>
      <c r="AN1746" s="568">
        <v>8.7499999999999994E-2</v>
      </c>
      <c r="AO1746" s="562" t="s">
        <v>977</v>
      </c>
      <c r="AP1746" s="562" t="s">
        <v>978</v>
      </c>
    </row>
    <row r="1747" spans="1:42" s="562" customFormat="1" ht="12" x14ac:dyDescent="0.25">
      <c r="A1747" s="562" t="s">
        <v>4082</v>
      </c>
      <c r="B1747" s="562" t="s">
        <v>4083</v>
      </c>
      <c r="C1747" s="562">
        <v>1</v>
      </c>
      <c r="D1747" s="562" t="s">
        <v>30</v>
      </c>
      <c r="E1747" s="562" t="s">
        <v>958</v>
      </c>
      <c r="F1747" s="562" t="s">
        <v>959</v>
      </c>
      <c r="G1747" s="562" t="s">
        <v>1727</v>
      </c>
      <c r="H1747" s="562" t="s">
        <v>1660</v>
      </c>
      <c r="I1747" s="562" t="s">
        <v>1661</v>
      </c>
      <c r="J1747" s="562" t="s">
        <v>1662</v>
      </c>
      <c r="K1747" s="562" t="s">
        <v>4081</v>
      </c>
      <c r="L1747" s="562" t="s">
        <v>964</v>
      </c>
      <c r="M1747" s="562" t="s">
        <v>970</v>
      </c>
      <c r="N1747" s="562">
        <v>1</v>
      </c>
      <c r="O1747" s="562">
        <v>1</v>
      </c>
      <c r="P1747" s="562">
        <v>1</v>
      </c>
      <c r="Q1747" s="562">
        <v>0</v>
      </c>
      <c r="R1747" s="562">
        <v>0</v>
      </c>
      <c r="S1747" s="562">
        <v>1</v>
      </c>
      <c r="T1747" s="562">
        <v>1</v>
      </c>
      <c r="U1747" s="562">
        <v>1</v>
      </c>
      <c r="V1747" s="562">
        <v>0</v>
      </c>
      <c r="W1747" s="563">
        <v>210141.24</v>
      </c>
      <c r="X1747" s="563">
        <v>0</v>
      </c>
      <c r="Y1747" s="563">
        <v>0</v>
      </c>
      <c r="Z1747" s="563">
        <v>0</v>
      </c>
      <c r="AA1747" s="563">
        <v>0</v>
      </c>
      <c r="AB1747" s="563">
        <v>0</v>
      </c>
      <c r="AC1747" s="563">
        <v>0</v>
      </c>
      <c r="AD1747" s="563"/>
      <c r="AE1747" s="563">
        <v>210141.24</v>
      </c>
      <c r="AF1747" s="564">
        <v>45911</v>
      </c>
      <c r="AG1747" s="564">
        <v>47737</v>
      </c>
      <c r="AH1747" s="563">
        <v>210141.24</v>
      </c>
      <c r="AI1747" s="565">
        <f t="shared" si="55"/>
        <v>4.536986301369863</v>
      </c>
      <c r="AJ1747" s="565">
        <v>5.0027397260274</v>
      </c>
      <c r="AK1747" s="566">
        <v>9.5000000000000001E-2</v>
      </c>
      <c r="AL1747" s="567">
        <f t="shared" si="56"/>
        <v>4.536986301369863</v>
      </c>
      <c r="AM1747" s="567">
        <v>5.0027397260274</v>
      </c>
      <c r="AN1747" s="568">
        <v>9.5000000000000001E-2</v>
      </c>
      <c r="AO1747" s="562" t="s">
        <v>977</v>
      </c>
      <c r="AP1747" s="562" t="s">
        <v>978</v>
      </c>
    </row>
    <row r="1748" spans="1:42" s="562" customFormat="1" ht="12" x14ac:dyDescent="0.25">
      <c r="A1748" s="562" t="s">
        <v>4084</v>
      </c>
      <c r="B1748" s="562" t="s">
        <v>4085</v>
      </c>
      <c r="C1748" s="562">
        <v>1</v>
      </c>
      <c r="D1748" s="562" t="s">
        <v>30</v>
      </c>
      <c r="E1748" s="562" t="s">
        <v>958</v>
      </c>
      <c r="F1748" s="562" t="s">
        <v>959</v>
      </c>
      <c r="G1748" s="562" t="s">
        <v>1727</v>
      </c>
      <c r="H1748" s="562" t="s">
        <v>1660</v>
      </c>
      <c r="I1748" s="562" t="s">
        <v>1661</v>
      </c>
      <c r="J1748" s="562" t="s">
        <v>1662</v>
      </c>
      <c r="K1748" s="562" t="s">
        <v>532</v>
      </c>
      <c r="L1748" s="562" t="s">
        <v>964</v>
      </c>
      <c r="M1748" s="562" t="s">
        <v>970</v>
      </c>
      <c r="N1748" s="562">
        <v>1</v>
      </c>
      <c r="O1748" s="562">
        <v>1</v>
      </c>
      <c r="P1748" s="562">
        <v>1</v>
      </c>
      <c r="Q1748" s="562">
        <v>0</v>
      </c>
      <c r="R1748" s="562">
        <v>0</v>
      </c>
      <c r="S1748" s="562">
        <v>1</v>
      </c>
      <c r="T1748" s="562">
        <v>1</v>
      </c>
      <c r="U1748" s="562">
        <v>1</v>
      </c>
      <c r="V1748" s="562">
        <v>0</v>
      </c>
      <c r="W1748" s="563">
        <v>365227.84</v>
      </c>
      <c r="X1748" s="563">
        <v>0</v>
      </c>
      <c r="Y1748" s="563">
        <v>0</v>
      </c>
      <c r="Z1748" s="563">
        <v>0</v>
      </c>
      <c r="AA1748" s="563">
        <v>0</v>
      </c>
      <c r="AB1748" s="563">
        <v>0</v>
      </c>
      <c r="AC1748" s="563">
        <v>0</v>
      </c>
      <c r="AD1748" s="563"/>
      <c r="AE1748" s="563">
        <v>365227.84</v>
      </c>
      <c r="AF1748" s="564">
        <v>45911</v>
      </c>
      <c r="AG1748" s="564">
        <v>47007</v>
      </c>
      <c r="AH1748" s="563">
        <v>365227.84</v>
      </c>
      <c r="AI1748" s="565">
        <f t="shared" si="55"/>
        <v>2.536986301369863</v>
      </c>
      <c r="AJ1748" s="565">
        <v>3.0027397260274</v>
      </c>
      <c r="AK1748" s="566">
        <v>8.7499999999999994E-2</v>
      </c>
      <c r="AL1748" s="567">
        <f t="shared" si="56"/>
        <v>2.536986301369863</v>
      </c>
      <c r="AM1748" s="567">
        <v>3.0027397260274</v>
      </c>
      <c r="AN1748" s="568">
        <v>8.7499999999999994E-2</v>
      </c>
      <c r="AO1748" s="562" t="s">
        <v>977</v>
      </c>
      <c r="AP1748" s="562" t="s">
        <v>978</v>
      </c>
    </row>
    <row r="1749" spans="1:42" s="562" customFormat="1" ht="12" x14ac:dyDescent="0.25">
      <c r="A1749" s="562" t="s">
        <v>4086</v>
      </c>
      <c r="B1749" s="562" t="s">
        <v>4087</v>
      </c>
      <c r="C1749" s="562">
        <v>1</v>
      </c>
      <c r="D1749" s="562" t="s">
        <v>30</v>
      </c>
      <c r="E1749" s="562" t="s">
        <v>958</v>
      </c>
      <c r="F1749" s="562" t="s">
        <v>959</v>
      </c>
      <c r="G1749" s="562" t="s">
        <v>1727</v>
      </c>
      <c r="H1749" s="562" t="s">
        <v>1660</v>
      </c>
      <c r="I1749" s="562" t="s">
        <v>1661</v>
      </c>
      <c r="J1749" s="562" t="s">
        <v>1662</v>
      </c>
      <c r="K1749" s="562" t="s">
        <v>532</v>
      </c>
      <c r="L1749" s="562" t="s">
        <v>964</v>
      </c>
      <c r="M1749" s="562" t="s">
        <v>970</v>
      </c>
      <c r="N1749" s="562">
        <v>1</v>
      </c>
      <c r="O1749" s="562">
        <v>1</v>
      </c>
      <c r="P1749" s="562">
        <v>1</v>
      </c>
      <c r="Q1749" s="562">
        <v>0</v>
      </c>
      <c r="R1749" s="562">
        <v>0</v>
      </c>
      <c r="S1749" s="562">
        <v>1</v>
      </c>
      <c r="T1749" s="562">
        <v>1</v>
      </c>
      <c r="U1749" s="562">
        <v>1</v>
      </c>
      <c r="V1749" s="562">
        <v>0</v>
      </c>
      <c r="W1749" s="563">
        <v>365227.84</v>
      </c>
      <c r="X1749" s="563">
        <v>0</v>
      </c>
      <c r="Y1749" s="563">
        <v>0</v>
      </c>
      <c r="Z1749" s="563">
        <v>0</v>
      </c>
      <c r="AA1749" s="563">
        <v>0</v>
      </c>
      <c r="AB1749" s="563">
        <v>0</v>
      </c>
      <c r="AC1749" s="563">
        <v>0</v>
      </c>
      <c r="AD1749" s="563"/>
      <c r="AE1749" s="563">
        <v>365227.84</v>
      </c>
      <c r="AF1749" s="564">
        <v>45911</v>
      </c>
      <c r="AG1749" s="564">
        <v>47737</v>
      </c>
      <c r="AH1749" s="563">
        <v>365227.84</v>
      </c>
      <c r="AI1749" s="565">
        <f t="shared" si="55"/>
        <v>4.536986301369863</v>
      </c>
      <c r="AJ1749" s="565">
        <v>5.0027397260274</v>
      </c>
      <c r="AK1749" s="566">
        <v>9.5000000000000001E-2</v>
      </c>
      <c r="AL1749" s="567">
        <f t="shared" si="56"/>
        <v>4.536986301369863</v>
      </c>
      <c r="AM1749" s="567">
        <v>5.0027397260274</v>
      </c>
      <c r="AN1749" s="568">
        <v>9.5000000000000001E-2</v>
      </c>
      <c r="AO1749" s="562" t="s">
        <v>977</v>
      </c>
      <c r="AP1749" s="562" t="s">
        <v>978</v>
      </c>
    </row>
    <row r="1750" spans="1:42" s="562" customFormat="1" ht="12" x14ac:dyDescent="0.25">
      <c r="A1750" s="562" t="s">
        <v>4088</v>
      </c>
      <c r="B1750" s="562" t="s">
        <v>4089</v>
      </c>
      <c r="C1750" s="562">
        <v>1</v>
      </c>
      <c r="D1750" s="562" t="s">
        <v>30</v>
      </c>
      <c r="E1750" s="562" t="s">
        <v>958</v>
      </c>
      <c r="F1750" s="562" t="s">
        <v>959</v>
      </c>
      <c r="G1750" s="562" t="s">
        <v>1727</v>
      </c>
      <c r="H1750" s="562" t="s">
        <v>1660</v>
      </c>
      <c r="I1750" s="562" t="s">
        <v>1661</v>
      </c>
      <c r="J1750" s="562" t="s">
        <v>1662</v>
      </c>
      <c r="K1750" s="562" t="s">
        <v>4090</v>
      </c>
      <c r="L1750" s="562" t="s">
        <v>964</v>
      </c>
      <c r="M1750" s="562" t="s">
        <v>970</v>
      </c>
      <c r="N1750" s="562">
        <v>1</v>
      </c>
      <c r="O1750" s="562">
        <v>1</v>
      </c>
      <c r="P1750" s="562">
        <v>1</v>
      </c>
      <c r="Q1750" s="562">
        <v>0</v>
      </c>
      <c r="R1750" s="562">
        <v>0</v>
      </c>
      <c r="S1750" s="562">
        <v>1</v>
      </c>
      <c r="T1750" s="562">
        <v>1</v>
      </c>
      <c r="U1750" s="562">
        <v>1</v>
      </c>
      <c r="V1750" s="562">
        <v>0</v>
      </c>
      <c r="W1750" s="563">
        <v>246466.06</v>
      </c>
      <c r="X1750" s="563">
        <v>0</v>
      </c>
      <c r="Y1750" s="563">
        <v>0</v>
      </c>
      <c r="Z1750" s="563">
        <v>0</v>
      </c>
      <c r="AA1750" s="563">
        <v>0</v>
      </c>
      <c r="AB1750" s="563">
        <v>0</v>
      </c>
      <c r="AC1750" s="563">
        <v>0</v>
      </c>
      <c r="AD1750" s="563"/>
      <c r="AE1750" s="563">
        <v>246466.06</v>
      </c>
      <c r="AF1750" s="564">
        <v>45911</v>
      </c>
      <c r="AG1750" s="564">
        <v>47007</v>
      </c>
      <c r="AH1750" s="563">
        <v>246466.06</v>
      </c>
      <c r="AI1750" s="565">
        <f t="shared" si="55"/>
        <v>2.536986301369863</v>
      </c>
      <c r="AJ1750" s="565">
        <v>3.0027397260274</v>
      </c>
      <c r="AK1750" s="566">
        <v>8.7499999999999994E-2</v>
      </c>
      <c r="AL1750" s="567">
        <f t="shared" si="56"/>
        <v>2.536986301369863</v>
      </c>
      <c r="AM1750" s="567">
        <v>3.0027397260274</v>
      </c>
      <c r="AN1750" s="568">
        <v>8.7499999999999994E-2</v>
      </c>
      <c r="AO1750" s="562" t="s">
        <v>977</v>
      </c>
      <c r="AP1750" s="562" t="s">
        <v>978</v>
      </c>
    </row>
    <row r="1751" spans="1:42" s="562" customFormat="1" ht="12" x14ac:dyDescent="0.25">
      <c r="A1751" s="562" t="s">
        <v>4091</v>
      </c>
      <c r="B1751" s="562" t="s">
        <v>4092</v>
      </c>
      <c r="C1751" s="562">
        <v>1</v>
      </c>
      <c r="D1751" s="562" t="s">
        <v>30</v>
      </c>
      <c r="E1751" s="562" t="s">
        <v>958</v>
      </c>
      <c r="F1751" s="562" t="s">
        <v>959</v>
      </c>
      <c r="G1751" s="562" t="s">
        <v>1727</v>
      </c>
      <c r="H1751" s="562" t="s">
        <v>1660</v>
      </c>
      <c r="I1751" s="562" t="s">
        <v>1661</v>
      </c>
      <c r="J1751" s="562" t="s">
        <v>1662</v>
      </c>
      <c r="K1751" s="562" t="s">
        <v>4090</v>
      </c>
      <c r="L1751" s="562" t="s">
        <v>964</v>
      </c>
      <c r="M1751" s="562" t="s">
        <v>970</v>
      </c>
      <c r="N1751" s="562">
        <v>1</v>
      </c>
      <c r="O1751" s="562">
        <v>1</v>
      </c>
      <c r="P1751" s="562">
        <v>1</v>
      </c>
      <c r="Q1751" s="562">
        <v>0</v>
      </c>
      <c r="R1751" s="562">
        <v>0</v>
      </c>
      <c r="S1751" s="562">
        <v>1</v>
      </c>
      <c r="T1751" s="562">
        <v>1</v>
      </c>
      <c r="U1751" s="562">
        <v>1</v>
      </c>
      <c r="V1751" s="562">
        <v>0</v>
      </c>
      <c r="W1751" s="563">
        <v>246466.06</v>
      </c>
      <c r="X1751" s="563">
        <v>0</v>
      </c>
      <c r="Y1751" s="563">
        <v>0</v>
      </c>
      <c r="Z1751" s="563">
        <v>0</v>
      </c>
      <c r="AA1751" s="563">
        <v>0</v>
      </c>
      <c r="AB1751" s="563">
        <v>0</v>
      </c>
      <c r="AC1751" s="563">
        <v>0</v>
      </c>
      <c r="AD1751" s="563"/>
      <c r="AE1751" s="563">
        <v>246466.06</v>
      </c>
      <c r="AF1751" s="564">
        <v>45911</v>
      </c>
      <c r="AG1751" s="564">
        <v>47737</v>
      </c>
      <c r="AH1751" s="563">
        <v>246466.06</v>
      </c>
      <c r="AI1751" s="565">
        <f t="shared" si="55"/>
        <v>4.536986301369863</v>
      </c>
      <c r="AJ1751" s="565">
        <v>5.0027397260274</v>
      </c>
      <c r="AK1751" s="566">
        <v>9.5000000000000001E-2</v>
      </c>
      <c r="AL1751" s="567">
        <f t="shared" si="56"/>
        <v>4.536986301369863</v>
      </c>
      <c r="AM1751" s="567">
        <v>5.0027397260274</v>
      </c>
      <c r="AN1751" s="568">
        <v>9.5000000000000001E-2</v>
      </c>
      <c r="AO1751" s="562" t="s">
        <v>977</v>
      </c>
      <c r="AP1751" s="562" t="s">
        <v>978</v>
      </c>
    </row>
    <row r="1752" spans="1:42" s="562" customFormat="1" ht="12" x14ac:dyDescent="0.25">
      <c r="A1752" s="562" t="s">
        <v>4093</v>
      </c>
      <c r="B1752" s="562" t="s">
        <v>4094</v>
      </c>
      <c r="C1752" s="562">
        <v>1</v>
      </c>
      <c r="D1752" s="562" t="s">
        <v>30</v>
      </c>
      <c r="E1752" s="562" t="s">
        <v>958</v>
      </c>
      <c r="F1752" s="562" t="s">
        <v>959</v>
      </c>
      <c r="G1752" s="562" t="s">
        <v>1727</v>
      </c>
      <c r="H1752" s="562" t="s">
        <v>1660</v>
      </c>
      <c r="I1752" s="562" t="s">
        <v>1661</v>
      </c>
      <c r="J1752" s="562" t="s">
        <v>1662</v>
      </c>
      <c r="K1752" s="562" t="s">
        <v>3045</v>
      </c>
      <c r="L1752" s="562" t="s">
        <v>964</v>
      </c>
      <c r="M1752" s="562" t="s">
        <v>970</v>
      </c>
      <c r="N1752" s="562">
        <v>1</v>
      </c>
      <c r="O1752" s="562">
        <v>1</v>
      </c>
      <c r="P1752" s="562">
        <v>1</v>
      </c>
      <c r="Q1752" s="562">
        <v>0</v>
      </c>
      <c r="R1752" s="562">
        <v>0</v>
      </c>
      <c r="S1752" s="562">
        <v>1</v>
      </c>
      <c r="T1752" s="562">
        <v>1</v>
      </c>
      <c r="U1752" s="562">
        <v>1</v>
      </c>
      <c r="V1752" s="562">
        <v>0</v>
      </c>
      <c r="W1752" s="563">
        <v>777900.07</v>
      </c>
      <c r="X1752" s="563">
        <v>0</v>
      </c>
      <c r="Y1752" s="563">
        <v>0</v>
      </c>
      <c r="Z1752" s="563">
        <v>0</v>
      </c>
      <c r="AA1752" s="563">
        <v>0</v>
      </c>
      <c r="AB1752" s="563">
        <v>0</v>
      </c>
      <c r="AC1752" s="563">
        <v>0</v>
      </c>
      <c r="AD1752" s="563"/>
      <c r="AE1752" s="563">
        <v>777900.07</v>
      </c>
      <c r="AF1752" s="564">
        <v>45911</v>
      </c>
      <c r="AG1752" s="564">
        <v>47007</v>
      </c>
      <c r="AH1752" s="563">
        <v>777900.07</v>
      </c>
      <c r="AI1752" s="565">
        <f t="shared" si="55"/>
        <v>2.536986301369863</v>
      </c>
      <c r="AJ1752" s="565">
        <v>3.0027397260274</v>
      </c>
      <c r="AK1752" s="566">
        <v>8.7499999999999994E-2</v>
      </c>
      <c r="AL1752" s="567">
        <f t="shared" si="56"/>
        <v>2.536986301369863</v>
      </c>
      <c r="AM1752" s="567">
        <v>3.0027397260274</v>
      </c>
      <c r="AN1752" s="568">
        <v>8.7499999999999994E-2</v>
      </c>
      <c r="AO1752" s="562" t="s">
        <v>977</v>
      </c>
      <c r="AP1752" s="562" t="s">
        <v>978</v>
      </c>
    </row>
    <row r="1753" spans="1:42" s="562" customFormat="1" ht="12" x14ac:dyDescent="0.25">
      <c r="A1753" s="562" t="s">
        <v>4095</v>
      </c>
      <c r="B1753" s="562" t="s">
        <v>4096</v>
      </c>
      <c r="C1753" s="562">
        <v>1</v>
      </c>
      <c r="D1753" s="562" t="s">
        <v>30</v>
      </c>
      <c r="E1753" s="562" t="s">
        <v>958</v>
      </c>
      <c r="F1753" s="562" t="s">
        <v>959</v>
      </c>
      <c r="G1753" s="562" t="s">
        <v>1727</v>
      </c>
      <c r="H1753" s="562" t="s">
        <v>1660</v>
      </c>
      <c r="I1753" s="562" t="s">
        <v>1661</v>
      </c>
      <c r="J1753" s="562" t="s">
        <v>1662</v>
      </c>
      <c r="K1753" s="562" t="s">
        <v>3045</v>
      </c>
      <c r="L1753" s="562" t="s">
        <v>964</v>
      </c>
      <c r="M1753" s="562" t="s">
        <v>970</v>
      </c>
      <c r="N1753" s="562">
        <v>1</v>
      </c>
      <c r="O1753" s="562">
        <v>1</v>
      </c>
      <c r="P1753" s="562">
        <v>1</v>
      </c>
      <c r="Q1753" s="562">
        <v>0</v>
      </c>
      <c r="R1753" s="562">
        <v>0</v>
      </c>
      <c r="S1753" s="562">
        <v>1</v>
      </c>
      <c r="T1753" s="562">
        <v>1</v>
      </c>
      <c r="U1753" s="562">
        <v>1</v>
      </c>
      <c r="V1753" s="562">
        <v>0</v>
      </c>
      <c r="W1753" s="563">
        <v>777900.07</v>
      </c>
      <c r="X1753" s="563">
        <v>0</v>
      </c>
      <c r="Y1753" s="563">
        <v>0</v>
      </c>
      <c r="Z1753" s="563">
        <v>0</v>
      </c>
      <c r="AA1753" s="563">
        <v>0</v>
      </c>
      <c r="AB1753" s="563">
        <v>0</v>
      </c>
      <c r="AC1753" s="563">
        <v>0</v>
      </c>
      <c r="AD1753" s="563"/>
      <c r="AE1753" s="563">
        <v>777900.07</v>
      </c>
      <c r="AF1753" s="564">
        <v>45911</v>
      </c>
      <c r="AG1753" s="564">
        <v>47737</v>
      </c>
      <c r="AH1753" s="563">
        <v>777900.07</v>
      </c>
      <c r="AI1753" s="565">
        <f t="shared" si="55"/>
        <v>4.536986301369863</v>
      </c>
      <c r="AJ1753" s="565">
        <v>5.0027397260274</v>
      </c>
      <c r="AK1753" s="566">
        <v>9.5000000000000001E-2</v>
      </c>
      <c r="AL1753" s="567">
        <f t="shared" si="56"/>
        <v>4.536986301369863</v>
      </c>
      <c r="AM1753" s="567">
        <v>5.0027397260274</v>
      </c>
      <c r="AN1753" s="568">
        <v>9.5000000000000001E-2</v>
      </c>
      <c r="AO1753" s="562" t="s">
        <v>977</v>
      </c>
      <c r="AP1753" s="562" t="s">
        <v>978</v>
      </c>
    </row>
    <row r="1754" spans="1:42" s="562" customFormat="1" ht="12" x14ac:dyDescent="0.25">
      <c r="A1754" s="562" t="s">
        <v>4097</v>
      </c>
      <c r="B1754" s="562" t="s">
        <v>4098</v>
      </c>
      <c r="C1754" s="562">
        <v>1</v>
      </c>
      <c r="D1754" s="562" t="s">
        <v>30</v>
      </c>
      <c r="E1754" s="562" t="s">
        <v>958</v>
      </c>
      <c r="F1754" s="562" t="s">
        <v>959</v>
      </c>
      <c r="G1754" s="562" t="s">
        <v>1727</v>
      </c>
      <c r="H1754" s="562" t="s">
        <v>1660</v>
      </c>
      <c r="I1754" s="562" t="s">
        <v>1661</v>
      </c>
      <c r="J1754" s="562" t="s">
        <v>1662</v>
      </c>
      <c r="K1754" s="562" t="s">
        <v>4099</v>
      </c>
      <c r="L1754" s="562" t="s">
        <v>964</v>
      </c>
      <c r="M1754" s="562" t="s">
        <v>970</v>
      </c>
      <c r="N1754" s="562">
        <v>1</v>
      </c>
      <c r="O1754" s="562">
        <v>1</v>
      </c>
      <c r="P1754" s="562">
        <v>1</v>
      </c>
      <c r="Q1754" s="562">
        <v>0</v>
      </c>
      <c r="R1754" s="562">
        <v>0</v>
      </c>
      <c r="S1754" s="562">
        <v>1</v>
      </c>
      <c r="T1754" s="562">
        <v>1</v>
      </c>
      <c r="U1754" s="562">
        <v>1</v>
      </c>
      <c r="V1754" s="562">
        <v>0</v>
      </c>
      <c r="W1754" s="563">
        <v>413490.1</v>
      </c>
      <c r="X1754" s="563">
        <v>0</v>
      </c>
      <c r="Y1754" s="563">
        <v>0</v>
      </c>
      <c r="Z1754" s="563">
        <v>0</v>
      </c>
      <c r="AA1754" s="563">
        <v>0</v>
      </c>
      <c r="AB1754" s="563">
        <v>0</v>
      </c>
      <c r="AC1754" s="563">
        <v>0</v>
      </c>
      <c r="AD1754" s="563"/>
      <c r="AE1754" s="563">
        <v>413490.1</v>
      </c>
      <c r="AF1754" s="564">
        <v>45911</v>
      </c>
      <c r="AG1754" s="564">
        <v>47007</v>
      </c>
      <c r="AH1754" s="563">
        <v>413490.1</v>
      </c>
      <c r="AI1754" s="565">
        <f t="shared" si="55"/>
        <v>2.536986301369863</v>
      </c>
      <c r="AJ1754" s="565">
        <v>3.0027397260274</v>
      </c>
      <c r="AK1754" s="566">
        <v>8.7499999999999994E-2</v>
      </c>
      <c r="AL1754" s="567">
        <f t="shared" si="56"/>
        <v>2.536986301369863</v>
      </c>
      <c r="AM1754" s="567">
        <v>3.0027397260274</v>
      </c>
      <c r="AN1754" s="568">
        <v>8.7499999999999994E-2</v>
      </c>
      <c r="AO1754" s="562" t="s">
        <v>977</v>
      </c>
      <c r="AP1754" s="562" t="s">
        <v>978</v>
      </c>
    </row>
    <row r="1755" spans="1:42" s="562" customFormat="1" ht="12" x14ac:dyDescent="0.25">
      <c r="A1755" s="562" t="s">
        <v>4100</v>
      </c>
      <c r="B1755" s="562" t="s">
        <v>4101</v>
      </c>
      <c r="C1755" s="562">
        <v>1</v>
      </c>
      <c r="D1755" s="562" t="s">
        <v>30</v>
      </c>
      <c r="E1755" s="562" t="s">
        <v>958</v>
      </c>
      <c r="F1755" s="562" t="s">
        <v>959</v>
      </c>
      <c r="G1755" s="562" t="s">
        <v>1727</v>
      </c>
      <c r="H1755" s="562" t="s">
        <v>1660</v>
      </c>
      <c r="I1755" s="562" t="s">
        <v>1661</v>
      </c>
      <c r="J1755" s="562" t="s">
        <v>1662</v>
      </c>
      <c r="K1755" s="562" t="s">
        <v>4099</v>
      </c>
      <c r="L1755" s="562" t="s">
        <v>964</v>
      </c>
      <c r="M1755" s="562" t="s">
        <v>970</v>
      </c>
      <c r="N1755" s="562">
        <v>1</v>
      </c>
      <c r="O1755" s="562">
        <v>1</v>
      </c>
      <c r="P1755" s="562">
        <v>1</v>
      </c>
      <c r="Q1755" s="562">
        <v>0</v>
      </c>
      <c r="R1755" s="562">
        <v>0</v>
      </c>
      <c r="S1755" s="562">
        <v>1</v>
      </c>
      <c r="T1755" s="562">
        <v>1</v>
      </c>
      <c r="U1755" s="562">
        <v>1</v>
      </c>
      <c r="V1755" s="562">
        <v>0</v>
      </c>
      <c r="W1755" s="563">
        <v>413490.1</v>
      </c>
      <c r="X1755" s="563">
        <v>0</v>
      </c>
      <c r="Y1755" s="563">
        <v>0</v>
      </c>
      <c r="Z1755" s="563">
        <v>0</v>
      </c>
      <c r="AA1755" s="563">
        <v>0</v>
      </c>
      <c r="AB1755" s="563">
        <v>0</v>
      </c>
      <c r="AC1755" s="563">
        <v>0</v>
      </c>
      <c r="AD1755" s="563"/>
      <c r="AE1755" s="563">
        <v>413490.1</v>
      </c>
      <c r="AF1755" s="564">
        <v>45911</v>
      </c>
      <c r="AG1755" s="564">
        <v>47737</v>
      </c>
      <c r="AH1755" s="563">
        <v>413490.1</v>
      </c>
      <c r="AI1755" s="565">
        <f t="shared" si="55"/>
        <v>4.536986301369863</v>
      </c>
      <c r="AJ1755" s="565">
        <v>5.0027397260274</v>
      </c>
      <c r="AK1755" s="566">
        <v>9.5000000000000001E-2</v>
      </c>
      <c r="AL1755" s="567">
        <f t="shared" si="56"/>
        <v>4.536986301369863</v>
      </c>
      <c r="AM1755" s="567">
        <v>5.0027397260274</v>
      </c>
      <c r="AN1755" s="568">
        <v>9.5000000000000001E-2</v>
      </c>
      <c r="AO1755" s="562" t="s">
        <v>977</v>
      </c>
      <c r="AP1755" s="562" t="s">
        <v>978</v>
      </c>
    </row>
    <row r="1756" spans="1:42" s="562" customFormat="1" ht="12" x14ac:dyDescent="0.25">
      <c r="A1756" s="562" t="s">
        <v>4102</v>
      </c>
      <c r="B1756" s="562" t="s">
        <v>4103</v>
      </c>
      <c r="C1756" s="562">
        <v>1</v>
      </c>
      <c r="D1756" s="562" t="s">
        <v>30</v>
      </c>
      <c r="E1756" s="562" t="s">
        <v>958</v>
      </c>
      <c r="F1756" s="562" t="s">
        <v>959</v>
      </c>
      <c r="G1756" s="562" t="s">
        <v>1727</v>
      </c>
      <c r="H1756" s="562" t="s">
        <v>1660</v>
      </c>
      <c r="I1756" s="562" t="s">
        <v>1661</v>
      </c>
      <c r="J1756" s="562" t="s">
        <v>1662</v>
      </c>
      <c r="K1756" s="562" t="s">
        <v>4104</v>
      </c>
      <c r="L1756" s="562" t="s">
        <v>964</v>
      </c>
      <c r="M1756" s="562" t="s">
        <v>970</v>
      </c>
      <c r="N1756" s="562">
        <v>1</v>
      </c>
      <c r="O1756" s="562">
        <v>1</v>
      </c>
      <c r="P1756" s="562">
        <v>1</v>
      </c>
      <c r="Q1756" s="562">
        <v>0</v>
      </c>
      <c r="R1756" s="562">
        <v>0</v>
      </c>
      <c r="S1756" s="562">
        <v>1</v>
      </c>
      <c r="T1756" s="562">
        <v>1</v>
      </c>
      <c r="U1756" s="562">
        <v>1</v>
      </c>
      <c r="V1756" s="562">
        <v>0</v>
      </c>
      <c r="W1756" s="563">
        <v>325917.89</v>
      </c>
      <c r="X1756" s="563">
        <v>0</v>
      </c>
      <c r="Y1756" s="563">
        <v>0</v>
      </c>
      <c r="Z1756" s="563">
        <v>0</v>
      </c>
      <c r="AA1756" s="563">
        <v>0</v>
      </c>
      <c r="AB1756" s="563">
        <v>0</v>
      </c>
      <c r="AC1756" s="563">
        <v>0</v>
      </c>
      <c r="AD1756" s="563"/>
      <c r="AE1756" s="563">
        <v>325917.89</v>
      </c>
      <c r="AF1756" s="564">
        <v>45911</v>
      </c>
      <c r="AG1756" s="564">
        <v>47007</v>
      </c>
      <c r="AH1756" s="563">
        <v>325917.89</v>
      </c>
      <c r="AI1756" s="565">
        <f t="shared" si="55"/>
        <v>2.536986301369863</v>
      </c>
      <c r="AJ1756" s="565">
        <v>3.0027397260274</v>
      </c>
      <c r="AK1756" s="566">
        <v>8.7499999999999994E-2</v>
      </c>
      <c r="AL1756" s="567">
        <f t="shared" si="56"/>
        <v>2.536986301369863</v>
      </c>
      <c r="AM1756" s="567">
        <v>3.0027397260274</v>
      </c>
      <c r="AN1756" s="568">
        <v>8.7499999999999994E-2</v>
      </c>
      <c r="AO1756" s="562" t="s">
        <v>977</v>
      </c>
      <c r="AP1756" s="562" t="s">
        <v>978</v>
      </c>
    </row>
    <row r="1757" spans="1:42" s="562" customFormat="1" ht="12" x14ac:dyDescent="0.25">
      <c r="A1757" s="562" t="s">
        <v>4105</v>
      </c>
      <c r="B1757" s="562" t="s">
        <v>4106</v>
      </c>
      <c r="C1757" s="562">
        <v>1</v>
      </c>
      <c r="D1757" s="562" t="s">
        <v>30</v>
      </c>
      <c r="E1757" s="562" t="s">
        <v>958</v>
      </c>
      <c r="F1757" s="562" t="s">
        <v>959</v>
      </c>
      <c r="G1757" s="562" t="s">
        <v>1727</v>
      </c>
      <c r="H1757" s="562" t="s">
        <v>1660</v>
      </c>
      <c r="I1757" s="562" t="s">
        <v>1661</v>
      </c>
      <c r="J1757" s="562" t="s">
        <v>1662</v>
      </c>
      <c r="K1757" s="562" t="s">
        <v>4104</v>
      </c>
      <c r="L1757" s="562" t="s">
        <v>964</v>
      </c>
      <c r="M1757" s="562" t="s">
        <v>970</v>
      </c>
      <c r="N1757" s="562">
        <v>1</v>
      </c>
      <c r="O1757" s="562">
        <v>1</v>
      </c>
      <c r="P1757" s="562">
        <v>1</v>
      </c>
      <c r="Q1757" s="562">
        <v>0</v>
      </c>
      <c r="R1757" s="562">
        <v>0</v>
      </c>
      <c r="S1757" s="562">
        <v>1</v>
      </c>
      <c r="T1757" s="562">
        <v>1</v>
      </c>
      <c r="U1757" s="562">
        <v>1</v>
      </c>
      <c r="V1757" s="562">
        <v>0</v>
      </c>
      <c r="W1757" s="563">
        <v>325917.89</v>
      </c>
      <c r="X1757" s="563">
        <v>0</v>
      </c>
      <c r="Y1757" s="563">
        <v>0</v>
      </c>
      <c r="Z1757" s="563">
        <v>0</v>
      </c>
      <c r="AA1757" s="563">
        <v>0</v>
      </c>
      <c r="AB1757" s="563">
        <v>0</v>
      </c>
      <c r="AC1757" s="563">
        <v>0</v>
      </c>
      <c r="AD1757" s="563"/>
      <c r="AE1757" s="563">
        <v>325917.89</v>
      </c>
      <c r="AF1757" s="564">
        <v>45911</v>
      </c>
      <c r="AG1757" s="564">
        <v>47737</v>
      </c>
      <c r="AH1757" s="563">
        <v>325917.89</v>
      </c>
      <c r="AI1757" s="565">
        <f t="shared" si="55"/>
        <v>4.536986301369863</v>
      </c>
      <c r="AJ1757" s="565">
        <v>5.0027397260274</v>
      </c>
      <c r="AK1757" s="566">
        <v>9.5000000000000001E-2</v>
      </c>
      <c r="AL1757" s="567">
        <f t="shared" si="56"/>
        <v>4.536986301369863</v>
      </c>
      <c r="AM1757" s="567">
        <v>5.0027397260274</v>
      </c>
      <c r="AN1757" s="568">
        <v>9.5000000000000001E-2</v>
      </c>
      <c r="AO1757" s="562" t="s">
        <v>977</v>
      </c>
      <c r="AP1757" s="562" t="s">
        <v>978</v>
      </c>
    </row>
    <row r="1758" spans="1:42" s="562" customFormat="1" ht="12" x14ac:dyDescent="0.25">
      <c r="A1758" s="562" t="s">
        <v>4107</v>
      </c>
      <c r="B1758" s="562" t="s">
        <v>4108</v>
      </c>
      <c r="C1758" s="562">
        <v>1</v>
      </c>
      <c r="D1758" s="562" t="s">
        <v>30</v>
      </c>
      <c r="E1758" s="562" t="s">
        <v>958</v>
      </c>
      <c r="F1758" s="562" t="s">
        <v>959</v>
      </c>
      <c r="G1758" s="562" t="s">
        <v>1727</v>
      </c>
      <c r="H1758" s="562" t="s">
        <v>1660</v>
      </c>
      <c r="I1758" s="562" t="s">
        <v>1661</v>
      </c>
      <c r="J1758" s="562" t="s">
        <v>1662</v>
      </c>
      <c r="K1758" s="562" t="s">
        <v>4109</v>
      </c>
      <c r="L1758" s="562" t="s">
        <v>964</v>
      </c>
      <c r="M1758" s="562" t="s">
        <v>970</v>
      </c>
      <c r="N1758" s="562">
        <v>1</v>
      </c>
      <c r="O1758" s="562">
        <v>1</v>
      </c>
      <c r="P1758" s="562">
        <v>1</v>
      </c>
      <c r="Q1758" s="562">
        <v>0</v>
      </c>
      <c r="R1758" s="562">
        <v>0</v>
      </c>
      <c r="S1758" s="562">
        <v>1</v>
      </c>
      <c r="T1758" s="562">
        <v>1</v>
      </c>
      <c r="U1758" s="562">
        <v>1</v>
      </c>
      <c r="V1758" s="562">
        <v>0</v>
      </c>
      <c r="W1758" s="563">
        <v>338352.17</v>
      </c>
      <c r="X1758" s="563">
        <v>0</v>
      </c>
      <c r="Y1758" s="563">
        <v>0</v>
      </c>
      <c r="Z1758" s="563">
        <v>0</v>
      </c>
      <c r="AA1758" s="563">
        <v>0</v>
      </c>
      <c r="AB1758" s="563">
        <v>0</v>
      </c>
      <c r="AC1758" s="563">
        <v>0</v>
      </c>
      <c r="AD1758" s="563"/>
      <c r="AE1758" s="563">
        <v>338352.17</v>
      </c>
      <c r="AF1758" s="564">
        <v>45911</v>
      </c>
      <c r="AG1758" s="564">
        <v>47007</v>
      </c>
      <c r="AH1758" s="563">
        <v>338352.17</v>
      </c>
      <c r="AI1758" s="565">
        <f t="shared" si="55"/>
        <v>2.536986301369863</v>
      </c>
      <c r="AJ1758" s="565">
        <v>3.0027397260274</v>
      </c>
      <c r="AK1758" s="566">
        <v>8.7499999999999994E-2</v>
      </c>
      <c r="AL1758" s="567">
        <f t="shared" si="56"/>
        <v>2.536986301369863</v>
      </c>
      <c r="AM1758" s="567">
        <v>3.0027397260274</v>
      </c>
      <c r="AN1758" s="568">
        <v>8.7499999999999994E-2</v>
      </c>
      <c r="AO1758" s="562" t="s">
        <v>977</v>
      </c>
      <c r="AP1758" s="562" t="s">
        <v>978</v>
      </c>
    </row>
    <row r="1759" spans="1:42" s="562" customFormat="1" ht="12" x14ac:dyDescent="0.25">
      <c r="A1759" s="562" t="s">
        <v>4110</v>
      </c>
      <c r="B1759" s="562" t="s">
        <v>4111</v>
      </c>
      <c r="C1759" s="562">
        <v>1</v>
      </c>
      <c r="D1759" s="562" t="s">
        <v>30</v>
      </c>
      <c r="E1759" s="562" t="s">
        <v>958</v>
      </c>
      <c r="F1759" s="562" t="s">
        <v>959</v>
      </c>
      <c r="G1759" s="562" t="s">
        <v>1727</v>
      </c>
      <c r="H1759" s="562" t="s">
        <v>1660</v>
      </c>
      <c r="I1759" s="562" t="s">
        <v>1661</v>
      </c>
      <c r="J1759" s="562" t="s">
        <v>1662</v>
      </c>
      <c r="K1759" s="562" t="s">
        <v>4109</v>
      </c>
      <c r="L1759" s="562" t="s">
        <v>964</v>
      </c>
      <c r="M1759" s="562" t="s">
        <v>970</v>
      </c>
      <c r="N1759" s="562">
        <v>1</v>
      </c>
      <c r="O1759" s="562">
        <v>1</v>
      </c>
      <c r="P1759" s="562">
        <v>1</v>
      </c>
      <c r="Q1759" s="562">
        <v>0</v>
      </c>
      <c r="R1759" s="562">
        <v>0</v>
      </c>
      <c r="S1759" s="562">
        <v>1</v>
      </c>
      <c r="T1759" s="562">
        <v>1</v>
      </c>
      <c r="U1759" s="562">
        <v>1</v>
      </c>
      <c r="V1759" s="562">
        <v>0</v>
      </c>
      <c r="W1759" s="563">
        <v>338352.17</v>
      </c>
      <c r="X1759" s="563">
        <v>0</v>
      </c>
      <c r="Y1759" s="563">
        <v>0</v>
      </c>
      <c r="Z1759" s="563">
        <v>0</v>
      </c>
      <c r="AA1759" s="563">
        <v>0</v>
      </c>
      <c r="AB1759" s="563">
        <v>0</v>
      </c>
      <c r="AC1759" s="563">
        <v>0</v>
      </c>
      <c r="AD1759" s="563"/>
      <c r="AE1759" s="563">
        <v>338352.17</v>
      </c>
      <c r="AF1759" s="564">
        <v>45911</v>
      </c>
      <c r="AG1759" s="564">
        <v>47737</v>
      </c>
      <c r="AH1759" s="563">
        <v>338352.17</v>
      </c>
      <c r="AI1759" s="565">
        <f t="shared" si="55"/>
        <v>4.536986301369863</v>
      </c>
      <c r="AJ1759" s="565">
        <v>5.0027397260274</v>
      </c>
      <c r="AK1759" s="566">
        <v>9.5000000000000001E-2</v>
      </c>
      <c r="AL1759" s="567">
        <f t="shared" si="56"/>
        <v>4.536986301369863</v>
      </c>
      <c r="AM1759" s="567">
        <v>5.0027397260274</v>
      </c>
      <c r="AN1759" s="568">
        <v>9.5000000000000001E-2</v>
      </c>
      <c r="AO1759" s="562" t="s">
        <v>977</v>
      </c>
      <c r="AP1759" s="562" t="s">
        <v>978</v>
      </c>
    </row>
    <row r="1760" spans="1:42" s="562" customFormat="1" ht="12" x14ac:dyDescent="0.25">
      <c r="A1760" s="562" t="s">
        <v>4112</v>
      </c>
      <c r="B1760" s="562" t="s">
        <v>4113</v>
      </c>
      <c r="C1760" s="562">
        <v>1</v>
      </c>
      <c r="D1760" s="562" t="s">
        <v>30</v>
      </c>
      <c r="E1760" s="562" t="s">
        <v>958</v>
      </c>
      <c r="F1760" s="562" t="s">
        <v>959</v>
      </c>
      <c r="G1760" s="562" t="s">
        <v>1727</v>
      </c>
      <c r="H1760" s="562" t="s">
        <v>1660</v>
      </c>
      <c r="I1760" s="562" t="s">
        <v>1661</v>
      </c>
      <c r="J1760" s="562" t="s">
        <v>1662</v>
      </c>
      <c r="K1760" s="562" t="s">
        <v>4114</v>
      </c>
      <c r="L1760" s="562" t="s">
        <v>964</v>
      </c>
      <c r="M1760" s="562" t="s">
        <v>970</v>
      </c>
      <c r="N1760" s="562">
        <v>1</v>
      </c>
      <c r="O1760" s="562">
        <v>1</v>
      </c>
      <c r="P1760" s="562">
        <v>1</v>
      </c>
      <c r="Q1760" s="562">
        <v>0</v>
      </c>
      <c r="R1760" s="562">
        <v>0</v>
      </c>
      <c r="S1760" s="562">
        <v>1</v>
      </c>
      <c r="T1760" s="562">
        <v>1</v>
      </c>
      <c r="U1760" s="562">
        <v>1</v>
      </c>
      <c r="V1760" s="562">
        <v>0</v>
      </c>
      <c r="W1760" s="563">
        <v>208128.9</v>
      </c>
      <c r="X1760" s="563">
        <v>0</v>
      </c>
      <c r="Y1760" s="563">
        <v>0</v>
      </c>
      <c r="Z1760" s="563">
        <v>0</v>
      </c>
      <c r="AA1760" s="563">
        <v>0</v>
      </c>
      <c r="AB1760" s="563">
        <v>0</v>
      </c>
      <c r="AC1760" s="563">
        <v>0</v>
      </c>
      <c r="AD1760" s="563"/>
      <c r="AE1760" s="563">
        <v>208128.9</v>
      </c>
      <c r="AF1760" s="564">
        <v>45911</v>
      </c>
      <c r="AG1760" s="564">
        <v>47007</v>
      </c>
      <c r="AH1760" s="563">
        <v>208128.9</v>
      </c>
      <c r="AI1760" s="565">
        <f t="shared" si="55"/>
        <v>2.536986301369863</v>
      </c>
      <c r="AJ1760" s="565">
        <v>3.0027397260274</v>
      </c>
      <c r="AK1760" s="566">
        <v>8.7499999999999994E-2</v>
      </c>
      <c r="AL1760" s="567">
        <f t="shared" si="56"/>
        <v>2.536986301369863</v>
      </c>
      <c r="AM1760" s="567">
        <v>3.0027397260274</v>
      </c>
      <c r="AN1760" s="568">
        <v>8.7499999999999994E-2</v>
      </c>
      <c r="AO1760" s="562" t="s">
        <v>977</v>
      </c>
      <c r="AP1760" s="562" t="s">
        <v>978</v>
      </c>
    </row>
    <row r="1761" spans="1:42" s="562" customFormat="1" ht="12" x14ac:dyDescent="0.25">
      <c r="A1761" s="562" t="s">
        <v>4115</v>
      </c>
      <c r="B1761" s="562" t="s">
        <v>4116</v>
      </c>
      <c r="C1761" s="562">
        <v>1</v>
      </c>
      <c r="D1761" s="562" t="s">
        <v>30</v>
      </c>
      <c r="E1761" s="562" t="s">
        <v>958</v>
      </c>
      <c r="F1761" s="562" t="s">
        <v>959</v>
      </c>
      <c r="G1761" s="562" t="s">
        <v>1727</v>
      </c>
      <c r="H1761" s="562" t="s">
        <v>1660</v>
      </c>
      <c r="I1761" s="562" t="s">
        <v>1661</v>
      </c>
      <c r="J1761" s="562" t="s">
        <v>1662</v>
      </c>
      <c r="K1761" s="562" t="s">
        <v>4114</v>
      </c>
      <c r="L1761" s="562" t="s">
        <v>964</v>
      </c>
      <c r="M1761" s="562" t="s">
        <v>970</v>
      </c>
      <c r="N1761" s="562">
        <v>1</v>
      </c>
      <c r="O1761" s="562">
        <v>1</v>
      </c>
      <c r="P1761" s="562">
        <v>1</v>
      </c>
      <c r="Q1761" s="562">
        <v>0</v>
      </c>
      <c r="R1761" s="562">
        <v>0</v>
      </c>
      <c r="S1761" s="562">
        <v>1</v>
      </c>
      <c r="T1761" s="562">
        <v>1</v>
      </c>
      <c r="U1761" s="562">
        <v>1</v>
      </c>
      <c r="V1761" s="562">
        <v>0</v>
      </c>
      <c r="W1761" s="563">
        <v>208128.91</v>
      </c>
      <c r="X1761" s="563">
        <v>0</v>
      </c>
      <c r="Y1761" s="563">
        <v>0</v>
      </c>
      <c r="Z1761" s="563">
        <v>0</v>
      </c>
      <c r="AA1761" s="563">
        <v>0</v>
      </c>
      <c r="AB1761" s="563">
        <v>0</v>
      </c>
      <c r="AC1761" s="563">
        <v>0</v>
      </c>
      <c r="AD1761" s="563"/>
      <c r="AE1761" s="563">
        <v>208128.91</v>
      </c>
      <c r="AF1761" s="564">
        <v>45911</v>
      </c>
      <c r="AG1761" s="564">
        <v>47737</v>
      </c>
      <c r="AH1761" s="563">
        <v>208128.91</v>
      </c>
      <c r="AI1761" s="565">
        <f t="shared" si="55"/>
        <v>4.536986301369863</v>
      </c>
      <c r="AJ1761" s="565">
        <v>5.0027397260274</v>
      </c>
      <c r="AK1761" s="566">
        <v>9.5000000000000001E-2</v>
      </c>
      <c r="AL1761" s="567">
        <f t="shared" si="56"/>
        <v>4.536986301369863</v>
      </c>
      <c r="AM1761" s="567">
        <v>5.0027397260274</v>
      </c>
      <c r="AN1761" s="568">
        <v>9.5000000000000001E-2</v>
      </c>
      <c r="AO1761" s="562" t="s">
        <v>977</v>
      </c>
      <c r="AP1761" s="562" t="s">
        <v>978</v>
      </c>
    </row>
    <row r="1762" spans="1:42" s="562" customFormat="1" ht="12" x14ac:dyDescent="0.25">
      <c r="A1762" s="562" t="s">
        <v>4117</v>
      </c>
      <c r="B1762" s="562" t="s">
        <v>4118</v>
      </c>
      <c r="C1762" s="562">
        <v>1</v>
      </c>
      <c r="D1762" s="562" t="s">
        <v>30</v>
      </c>
      <c r="E1762" s="562" t="s">
        <v>958</v>
      </c>
      <c r="F1762" s="562" t="s">
        <v>959</v>
      </c>
      <c r="G1762" s="562" t="s">
        <v>1727</v>
      </c>
      <c r="H1762" s="562" t="s">
        <v>1660</v>
      </c>
      <c r="I1762" s="562" t="s">
        <v>1661</v>
      </c>
      <c r="J1762" s="562" t="s">
        <v>1662</v>
      </c>
      <c r="K1762" s="562" t="s">
        <v>832</v>
      </c>
      <c r="L1762" s="562" t="s">
        <v>964</v>
      </c>
      <c r="M1762" s="562" t="s">
        <v>970</v>
      </c>
      <c r="N1762" s="562">
        <v>1</v>
      </c>
      <c r="O1762" s="562">
        <v>1</v>
      </c>
      <c r="P1762" s="562">
        <v>1</v>
      </c>
      <c r="Q1762" s="562">
        <v>0</v>
      </c>
      <c r="R1762" s="562">
        <v>0</v>
      </c>
      <c r="S1762" s="562">
        <v>1</v>
      </c>
      <c r="T1762" s="562">
        <v>1</v>
      </c>
      <c r="U1762" s="562">
        <v>1</v>
      </c>
      <c r="V1762" s="562">
        <v>0</v>
      </c>
      <c r="W1762" s="563">
        <v>1181952.08</v>
      </c>
      <c r="X1762" s="563">
        <v>0</v>
      </c>
      <c r="Y1762" s="563">
        <v>0</v>
      </c>
      <c r="Z1762" s="563">
        <v>0</v>
      </c>
      <c r="AA1762" s="563">
        <v>0</v>
      </c>
      <c r="AB1762" s="563">
        <v>0</v>
      </c>
      <c r="AC1762" s="563">
        <v>0</v>
      </c>
      <c r="AD1762" s="563"/>
      <c r="AE1762" s="563">
        <v>1181952.08</v>
      </c>
      <c r="AF1762" s="564">
        <v>45911</v>
      </c>
      <c r="AG1762" s="564">
        <v>47007</v>
      </c>
      <c r="AH1762" s="563">
        <v>1181952.08</v>
      </c>
      <c r="AI1762" s="565">
        <f t="shared" si="55"/>
        <v>2.536986301369863</v>
      </c>
      <c r="AJ1762" s="565">
        <v>3.0027397260274</v>
      </c>
      <c r="AK1762" s="566">
        <v>8.7499999999999994E-2</v>
      </c>
      <c r="AL1762" s="567">
        <f t="shared" si="56"/>
        <v>2.536986301369863</v>
      </c>
      <c r="AM1762" s="567">
        <v>3.0027397260274</v>
      </c>
      <c r="AN1762" s="568">
        <v>8.7499999999999994E-2</v>
      </c>
      <c r="AO1762" s="562" t="s">
        <v>977</v>
      </c>
      <c r="AP1762" s="562" t="s">
        <v>978</v>
      </c>
    </row>
    <row r="1763" spans="1:42" s="562" customFormat="1" ht="12" x14ac:dyDescent="0.25">
      <c r="A1763" s="562" t="s">
        <v>4119</v>
      </c>
      <c r="B1763" s="562" t="s">
        <v>4120</v>
      </c>
      <c r="C1763" s="562">
        <v>1</v>
      </c>
      <c r="D1763" s="562" t="s">
        <v>30</v>
      </c>
      <c r="E1763" s="562" t="s">
        <v>958</v>
      </c>
      <c r="F1763" s="562" t="s">
        <v>959</v>
      </c>
      <c r="G1763" s="562" t="s">
        <v>1727</v>
      </c>
      <c r="H1763" s="562" t="s">
        <v>1660</v>
      </c>
      <c r="I1763" s="562" t="s">
        <v>1661</v>
      </c>
      <c r="J1763" s="562" t="s">
        <v>1662</v>
      </c>
      <c r="K1763" s="562" t="s">
        <v>832</v>
      </c>
      <c r="L1763" s="562" t="s">
        <v>964</v>
      </c>
      <c r="M1763" s="562" t="s">
        <v>970</v>
      </c>
      <c r="N1763" s="562">
        <v>1</v>
      </c>
      <c r="O1763" s="562">
        <v>1</v>
      </c>
      <c r="P1763" s="562">
        <v>1</v>
      </c>
      <c r="Q1763" s="562">
        <v>0</v>
      </c>
      <c r="R1763" s="562">
        <v>0</v>
      </c>
      <c r="S1763" s="562">
        <v>1</v>
      </c>
      <c r="T1763" s="562">
        <v>1</v>
      </c>
      <c r="U1763" s="562">
        <v>1</v>
      </c>
      <c r="V1763" s="562">
        <v>0</v>
      </c>
      <c r="W1763" s="563">
        <v>1181952.0900000001</v>
      </c>
      <c r="X1763" s="563">
        <v>0</v>
      </c>
      <c r="Y1763" s="563">
        <v>0</v>
      </c>
      <c r="Z1763" s="563">
        <v>0</v>
      </c>
      <c r="AA1763" s="563">
        <v>0</v>
      </c>
      <c r="AB1763" s="563">
        <v>0</v>
      </c>
      <c r="AC1763" s="563">
        <v>0</v>
      </c>
      <c r="AD1763" s="563"/>
      <c r="AE1763" s="563">
        <v>1181952.0900000001</v>
      </c>
      <c r="AF1763" s="564">
        <v>45911</v>
      </c>
      <c r="AG1763" s="564">
        <v>47737</v>
      </c>
      <c r="AH1763" s="563">
        <v>1181952.0900000001</v>
      </c>
      <c r="AI1763" s="565">
        <f t="shared" si="55"/>
        <v>4.536986301369863</v>
      </c>
      <c r="AJ1763" s="565">
        <v>5.0027397260274</v>
      </c>
      <c r="AK1763" s="566">
        <v>9.5000000000000001E-2</v>
      </c>
      <c r="AL1763" s="567">
        <f t="shared" si="56"/>
        <v>4.536986301369863</v>
      </c>
      <c r="AM1763" s="567">
        <v>5.0027397260274</v>
      </c>
      <c r="AN1763" s="568">
        <v>9.5000000000000001E-2</v>
      </c>
      <c r="AO1763" s="562" t="s">
        <v>977</v>
      </c>
      <c r="AP1763" s="562" t="s">
        <v>978</v>
      </c>
    </row>
    <row r="1764" spans="1:42" s="562" customFormat="1" ht="12" x14ac:dyDescent="0.25">
      <c r="A1764" s="562" t="s">
        <v>4121</v>
      </c>
      <c r="B1764" s="562" t="s">
        <v>4122</v>
      </c>
      <c r="C1764" s="562">
        <v>1</v>
      </c>
      <c r="D1764" s="562" t="s">
        <v>30</v>
      </c>
      <c r="E1764" s="562" t="s">
        <v>958</v>
      </c>
      <c r="F1764" s="562" t="s">
        <v>959</v>
      </c>
      <c r="G1764" s="562" t="s">
        <v>1727</v>
      </c>
      <c r="H1764" s="562" t="s">
        <v>1660</v>
      </c>
      <c r="I1764" s="562" t="s">
        <v>1661</v>
      </c>
      <c r="J1764" s="562" t="s">
        <v>1662</v>
      </c>
      <c r="K1764" s="562" t="s">
        <v>2774</v>
      </c>
      <c r="L1764" s="562" t="s">
        <v>964</v>
      </c>
      <c r="M1764" s="562" t="s">
        <v>970</v>
      </c>
      <c r="N1764" s="562">
        <v>1</v>
      </c>
      <c r="O1764" s="562">
        <v>1</v>
      </c>
      <c r="P1764" s="562">
        <v>1</v>
      </c>
      <c r="Q1764" s="562">
        <v>0</v>
      </c>
      <c r="R1764" s="562">
        <v>0</v>
      </c>
      <c r="S1764" s="562">
        <v>1</v>
      </c>
      <c r="T1764" s="562">
        <v>1</v>
      </c>
      <c r="U1764" s="562">
        <v>1</v>
      </c>
      <c r="V1764" s="562">
        <v>0</v>
      </c>
      <c r="W1764" s="563">
        <v>244507.06</v>
      </c>
      <c r="X1764" s="563">
        <v>0</v>
      </c>
      <c r="Y1764" s="563">
        <v>0</v>
      </c>
      <c r="Z1764" s="563">
        <v>0</v>
      </c>
      <c r="AA1764" s="563">
        <v>0</v>
      </c>
      <c r="AB1764" s="563">
        <v>0</v>
      </c>
      <c r="AC1764" s="563">
        <v>0</v>
      </c>
      <c r="AD1764" s="563"/>
      <c r="AE1764" s="563">
        <v>244507.06</v>
      </c>
      <c r="AF1764" s="564">
        <v>45911</v>
      </c>
      <c r="AG1764" s="564">
        <v>47007</v>
      </c>
      <c r="AH1764" s="563">
        <v>244507.06</v>
      </c>
      <c r="AI1764" s="565">
        <f t="shared" si="55"/>
        <v>2.536986301369863</v>
      </c>
      <c r="AJ1764" s="565">
        <v>3.0027397260274</v>
      </c>
      <c r="AK1764" s="566">
        <v>8.7499999999999994E-2</v>
      </c>
      <c r="AL1764" s="567">
        <f t="shared" si="56"/>
        <v>2.536986301369863</v>
      </c>
      <c r="AM1764" s="567">
        <v>3.0027397260274</v>
      </c>
      <c r="AN1764" s="568">
        <v>8.7499999999999994E-2</v>
      </c>
      <c r="AO1764" s="562" t="s">
        <v>977</v>
      </c>
      <c r="AP1764" s="562" t="s">
        <v>978</v>
      </c>
    </row>
    <row r="1765" spans="1:42" s="562" customFormat="1" ht="12" x14ac:dyDescent="0.25">
      <c r="A1765" s="562" t="s">
        <v>4123</v>
      </c>
      <c r="B1765" s="562" t="s">
        <v>4124</v>
      </c>
      <c r="C1765" s="562">
        <v>1</v>
      </c>
      <c r="D1765" s="562" t="s">
        <v>30</v>
      </c>
      <c r="E1765" s="562" t="s">
        <v>958</v>
      </c>
      <c r="F1765" s="562" t="s">
        <v>959</v>
      </c>
      <c r="G1765" s="562" t="s">
        <v>1727</v>
      </c>
      <c r="H1765" s="562" t="s">
        <v>1660</v>
      </c>
      <c r="I1765" s="562" t="s">
        <v>1661</v>
      </c>
      <c r="J1765" s="562" t="s">
        <v>1662</v>
      </c>
      <c r="K1765" s="562" t="s">
        <v>2774</v>
      </c>
      <c r="L1765" s="562" t="s">
        <v>964</v>
      </c>
      <c r="M1765" s="562" t="s">
        <v>970</v>
      </c>
      <c r="N1765" s="562">
        <v>1</v>
      </c>
      <c r="O1765" s="562">
        <v>1</v>
      </c>
      <c r="P1765" s="562">
        <v>1</v>
      </c>
      <c r="Q1765" s="562">
        <v>0</v>
      </c>
      <c r="R1765" s="562">
        <v>0</v>
      </c>
      <c r="S1765" s="562">
        <v>1</v>
      </c>
      <c r="T1765" s="562">
        <v>1</v>
      </c>
      <c r="U1765" s="562">
        <v>1</v>
      </c>
      <c r="V1765" s="562">
        <v>0</v>
      </c>
      <c r="W1765" s="563">
        <v>244507.07</v>
      </c>
      <c r="X1765" s="563">
        <v>0</v>
      </c>
      <c r="Y1765" s="563">
        <v>0</v>
      </c>
      <c r="Z1765" s="563">
        <v>0</v>
      </c>
      <c r="AA1765" s="563">
        <v>0</v>
      </c>
      <c r="AB1765" s="563">
        <v>0</v>
      </c>
      <c r="AC1765" s="563">
        <v>0</v>
      </c>
      <c r="AD1765" s="563"/>
      <c r="AE1765" s="563">
        <v>244507.07</v>
      </c>
      <c r="AF1765" s="564">
        <v>45911</v>
      </c>
      <c r="AG1765" s="564">
        <v>47737</v>
      </c>
      <c r="AH1765" s="563">
        <v>244507.07</v>
      </c>
      <c r="AI1765" s="565">
        <f t="shared" si="55"/>
        <v>4.536986301369863</v>
      </c>
      <c r="AJ1765" s="565">
        <v>5.0027397260274</v>
      </c>
      <c r="AK1765" s="566">
        <v>9.5000000000000001E-2</v>
      </c>
      <c r="AL1765" s="567">
        <f t="shared" si="56"/>
        <v>4.536986301369863</v>
      </c>
      <c r="AM1765" s="567">
        <v>5.0027397260274</v>
      </c>
      <c r="AN1765" s="568">
        <v>9.5000000000000001E-2</v>
      </c>
      <c r="AO1765" s="562" t="s">
        <v>977</v>
      </c>
      <c r="AP1765" s="562" t="s">
        <v>978</v>
      </c>
    </row>
    <row r="1766" spans="1:42" s="562" customFormat="1" ht="12" x14ac:dyDescent="0.25">
      <c r="A1766" s="562" t="s">
        <v>4125</v>
      </c>
      <c r="B1766" s="562" t="s">
        <v>4126</v>
      </c>
      <c r="C1766" s="562">
        <v>1</v>
      </c>
      <c r="D1766" s="562" t="s">
        <v>30</v>
      </c>
      <c r="E1766" s="562" t="s">
        <v>958</v>
      </c>
      <c r="F1766" s="562" t="s">
        <v>959</v>
      </c>
      <c r="G1766" s="562" t="s">
        <v>1727</v>
      </c>
      <c r="H1766" s="562" t="s">
        <v>1660</v>
      </c>
      <c r="I1766" s="562" t="s">
        <v>1661</v>
      </c>
      <c r="J1766" s="562" t="s">
        <v>1662</v>
      </c>
      <c r="K1766" s="562" t="s">
        <v>4127</v>
      </c>
      <c r="L1766" s="562" t="s">
        <v>964</v>
      </c>
      <c r="M1766" s="562" t="s">
        <v>970</v>
      </c>
      <c r="N1766" s="562">
        <v>1</v>
      </c>
      <c r="O1766" s="562">
        <v>1</v>
      </c>
      <c r="P1766" s="562">
        <v>1</v>
      </c>
      <c r="Q1766" s="562">
        <v>0</v>
      </c>
      <c r="R1766" s="562">
        <v>0</v>
      </c>
      <c r="S1766" s="562">
        <v>1</v>
      </c>
      <c r="T1766" s="562">
        <v>1</v>
      </c>
      <c r="U1766" s="562">
        <v>1</v>
      </c>
      <c r="V1766" s="562">
        <v>0</v>
      </c>
      <c r="W1766" s="563">
        <v>236458.54</v>
      </c>
      <c r="X1766" s="563">
        <v>0</v>
      </c>
      <c r="Y1766" s="563">
        <v>0</v>
      </c>
      <c r="Z1766" s="563">
        <v>0</v>
      </c>
      <c r="AA1766" s="563">
        <v>0</v>
      </c>
      <c r="AB1766" s="563">
        <v>0</v>
      </c>
      <c r="AC1766" s="563">
        <v>0</v>
      </c>
      <c r="AD1766" s="563"/>
      <c r="AE1766" s="563">
        <v>236458.54</v>
      </c>
      <c r="AF1766" s="564">
        <v>45911</v>
      </c>
      <c r="AG1766" s="564">
        <v>47007</v>
      </c>
      <c r="AH1766" s="563">
        <v>236458.54</v>
      </c>
      <c r="AI1766" s="565">
        <f t="shared" si="55"/>
        <v>2.536986301369863</v>
      </c>
      <c r="AJ1766" s="565">
        <v>3.0027397260274</v>
      </c>
      <c r="AK1766" s="566">
        <v>8.7499999999999994E-2</v>
      </c>
      <c r="AL1766" s="567">
        <f t="shared" si="56"/>
        <v>2.536986301369863</v>
      </c>
      <c r="AM1766" s="567">
        <v>3.0027397260274</v>
      </c>
      <c r="AN1766" s="568">
        <v>8.7499999999999994E-2</v>
      </c>
      <c r="AO1766" s="562" t="s">
        <v>977</v>
      </c>
      <c r="AP1766" s="562" t="s">
        <v>978</v>
      </c>
    </row>
    <row r="1767" spans="1:42" s="562" customFormat="1" ht="12" x14ac:dyDescent="0.25">
      <c r="A1767" s="562" t="s">
        <v>4128</v>
      </c>
      <c r="B1767" s="562" t="s">
        <v>4129</v>
      </c>
      <c r="C1767" s="562">
        <v>1</v>
      </c>
      <c r="D1767" s="562" t="s">
        <v>30</v>
      </c>
      <c r="E1767" s="562" t="s">
        <v>958</v>
      </c>
      <c r="F1767" s="562" t="s">
        <v>959</v>
      </c>
      <c r="G1767" s="562" t="s">
        <v>1727</v>
      </c>
      <c r="H1767" s="562" t="s">
        <v>1660</v>
      </c>
      <c r="I1767" s="562" t="s">
        <v>1661</v>
      </c>
      <c r="J1767" s="562" t="s">
        <v>1662</v>
      </c>
      <c r="K1767" s="562" t="s">
        <v>4127</v>
      </c>
      <c r="L1767" s="562" t="s">
        <v>964</v>
      </c>
      <c r="M1767" s="562" t="s">
        <v>970</v>
      </c>
      <c r="N1767" s="562">
        <v>1</v>
      </c>
      <c r="O1767" s="562">
        <v>1</v>
      </c>
      <c r="P1767" s="562">
        <v>1</v>
      </c>
      <c r="Q1767" s="562">
        <v>0</v>
      </c>
      <c r="R1767" s="562">
        <v>0</v>
      </c>
      <c r="S1767" s="562">
        <v>1</v>
      </c>
      <c r="T1767" s="562">
        <v>1</v>
      </c>
      <c r="U1767" s="562">
        <v>1</v>
      </c>
      <c r="V1767" s="562">
        <v>0</v>
      </c>
      <c r="W1767" s="563">
        <v>236458.54</v>
      </c>
      <c r="X1767" s="563">
        <v>0</v>
      </c>
      <c r="Y1767" s="563">
        <v>0</v>
      </c>
      <c r="Z1767" s="563">
        <v>0</v>
      </c>
      <c r="AA1767" s="563">
        <v>0</v>
      </c>
      <c r="AB1767" s="563">
        <v>0</v>
      </c>
      <c r="AC1767" s="563">
        <v>0</v>
      </c>
      <c r="AD1767" s="563"/>
      <c r="AE1767" s="563">
        <v>236458.54</v>
      </c>
      <c r="AF1767" s="564">
        <v>45911</v>
      </c>
      <c r="AG1767" s="564">
        <v>47737</v>
      </c>
      <c r="AH1767" s="563">
        <v>236458.54</v>
      </c>
      <c r="AI1767" s="565">
        <f t="shared" si="55"/>
        <v>4.536986301369863</v>
      </c>
      <c r="AJ1767" s="565">
        <v>5.0027397260274</v>
      </c>
      <c r="AK1767" s="566">
        <v>9.5000000000000001E-2</v>
      </c>
      <c r="AL1767" s="567">
        <f t="shared" si="56"/>
        <v>4.536986301369863</v>
      </c>
      <c r="AM1767" s="567">
        <v>5.0027397260274</v>
      </c>
      <c r="AN1767" s="568">
        <v>9.5000000000000001E-2</v>
      </c>
      <c r="AO1767" s="562" t="s">
        <v>977</v>
      </c>
      <c r="AP1767" s="562" t="s">
        <v>978</v>
      </c>
    </row>
    <row r="1768" spans="1:42" s="562" customFormat="1" ht="12" x14ac:dyDescent="0.25">
      <c r="A1768" s="562" t="s">
        <v>4130</v>
      </c>
      <c r="B1768" s="562" t="s">
        <v>4131</v>
      </c>
      <c r="C1768" s="562">
        <v>1</v>
      </c>
      <c r="D1768" s="562" t="s">
        <v>30</v>
      </c>
      <c r="E1768" s="562" t="s">
        <v>958</v>
      </c>
      <c r="F1768" s="562" t="s">
        <v>959</v>
      </c>
      <c r="G1768" s="562" t="s">
        <v>1727</v>
      </c>
      <c r="H1768" s="562" t="s">
        <v>1660</v>
      </c>
      <c r="I1768" s="562" t="s">
        <v>1661</v>
      </c>
      <c r="J1768" s="562" t="s">
        <v>1662</v>
      </c>
      <c r="K1768" s="562" t="s">
        <v>4132</v>
      </c>
      <c r="L1768" s="562" t="s">
        <v>964</v>
      </c>
      <c r="M1768" s="562" t="s">
        <v>970</v>
      </c>
      <c r="N1768" s="562">
        <v>1</v>
      </c>
      <c r="O1768" s="562">
        <v>1</v>
      </c>
      <c r="P1768" s="562">
        <v>1</v>
      </c>
      <c r="Q1768" s="562">
        <v>0</v>
      </c>
      <c r="R1768" s="562">
        <v>0</v>
      </c>
      <c r="S1768" s="562">
        <v>1</v>
      </c>
      <c r="T1768" s="562">
        <v>1</v>
      </c>
      <c r="U1768" s="562">
        <v>1</v>
      </c>
      <c r="V1768" s="562">
        <v>0</v>
      </c>
      <c r="W1768" s="563">
        <v>990693.69</v>
      </c>
      <c r="X1768" s="563">
        <v>0</v>
      </c>
      <c r="Y1768" s="563">
        <v>0</v>
      </c>
      <c r="Z1768" s="563">
        <v>0</v>
      </c>
      <c r="AA1768" s="563">
        <v>0</v>
      </c>
      <c r="AB1768" s="563">
        <v>0</v>
      </c>
      <c r="AC1768" s="563">
        <v>0</v>
      </c>
      <c r="AD1768" s="563"/>
      <c r="AE1768" s="563">
        <v>990693.69</v>
      </c>
      <c r="AF1768" s="564">
        <v>45911</v>
      </c>
      <c r="AG1768" s="564">
        <v>47007</v>
      </c>
      <c r="AH1768" s="563">
        <v>990693.69</v>
      </c>
      <c r="AI1768" s="565">
        <f t="shared" si="55"/>
        <v>2.536986301369863</v>
      </c>
      <c r="AJ1768" s="565">
        <v>3.0027397260274</v>
      </c>
      <c r="AK1768" s="566">
        <v>8.7499999999999994E-2</v>
      </c>
      <c r="AL1768" s="567">
        <f t="shared" si="56"/>
        <v>2.536986301369863</v>
      </c>
      <c r="AM1768" s="567">
        <v>3.0027397260274</v>
      </c>
      <c r="AN1768" s="568">
        <v>8.7499999999999994E-2</v>
      </c>
      <c r="AO1768" s="562" t="s">
        <v>977</v>
      </c>
      <c r="AP1768" s="562" t="s">
        <v>978</v>
      </c>
    </row>
    <row r="1769" spans="1:42" s="562" customFormat="1" ht="12" x14ac:dyDescent="0.25">
      <c r="A1769" s="562" t="s">
        <v>4133</v>
      </c>
      <c r="B1769" s="562" t="s">
        <v>4134</v>
      </c>
      <c r="C1769" s="562">
        <v>1</v>
      </c>
      <c r="D1769" s="562" t="s">
        <v>30</v>
      </c>
      <c r="E1769" s="562" t="s">
        <v>958</v>
      </c>
      <c r="F1769" s="562" t="s">
        <v>959</v>
      </c>
      <c r="G1769" s="562" t="s">
        <v>1727</v>
      </c>
      <c r="H1769" s="562" t="s">
        <v>1660</v>
      </c>
      <c r="I1769" s="562" t="s">
        <v>1661</v>
      </c>
      <c r="J1769" s="562" t="s">
        <v>1662</v>
      </c>
      <c r="K1769" s="562" t="s">
        <v>4132</v>
      </c>
      <c r="L1769" s="562" t="s">
        <v>964</v>
      </c>
      <c r="M1769" s="562" t="s">
        <v>970</v>
      </c>
      <c r="N1769" s="562">
        <v>1</v>
      </c>
      <c r="O1769" s="562">
        <v>1</v>
      </c>
      <c r="P1769" s="562">
        <v>1</v>
      </c>
      <c r="Q1769" s="562">
        <v>0</v>
      </c>
      <c r="R1769" s="562">
        <v>0</v>
      </c>
      <c r="S1769" s="562">
        <v>1</v>
      </c>
      <c r="T1769" s="562">
        <v>1</v>
      </c>
      <c r="U1769" s="562">
        <v>1</v>
      </c>
      <c r="V1769" s="562">
        <v>0</v>
      </c>
      <c r="W1769" s="563">
        <v>990693.7</v>
      </c>
      <c r="X1769" s="563">
        <v>0</v>
      </c>
      <c r="Y1769" s="563">
        <v>0</v>
      </c>
      <c r="Z1769" s="563">
        <v>0</v>
      </c>
      <c r="AA1769" s="563">
        <v>0</v>
      </c>
      <c r="AB1769" s="563">
        <v>0</v>
      </c>
      <c r="AC1769" s="563">
        <v>0</v>
      </c>
      <c r="AD1769" s="563"/>
      <c r="AE1769" s="563">
        <v>990693.7</v>
      </c>
      <c r="AF1769" s="564">
        <v>45911</v>
      </c>
      <c r="AG1769" s="564">
        <v>47737</v>
      </c>
      <c r="AH1769" s="563">
        <v>990693.7</v>
      </c>
      <c r="AI1769" s="565">
        <f t="shared" si="55"/>
        <v>4.536986301369863</v>
      </c>
      <c r="AJ1769" s="565">
        <v>5.0027397260274</v>
      </c>
      <c r="AK1769" s="566">
        <v>9.5000000000000001E-2</v>
      </c>
      <c r="AL1769" s="567">
        <f t="shared" si="56"/>
        <v>4.536986301369863</v>
      </c>
      <c r="AM1769" s="567">
        <v>5.0027397260274</v>
      </c>
      <c r="AN1769" s="568">
        <v>9.5000000000000001E-2</v>
      </c>
      <c r="AO1769" s="562" t="s">
        <v>977</v>
      </c>
      <c r="AP1769" s="562" t="s">
        <v>978</v>
      </c>
    </row>
    <row r="1770" spans="1:42" s="562" customFormat="1" ht="12" x14ac:dyDescent="0.25">
      <c r="A1770" s="562" t="s">
        <v>4135</v>
      </c>
      <c r="B1770" s="562" t="s">
        <v>4136</v>
      </c>
      <c r="C1770" s="562">
        <v>1</v>
      </c>
      <c r="D1770" s="562" t="s">
        <v>30</v>
      </c>
      <c r="E1770" s="562" t="s">
        <v>958</v>
      </c>
      <c r="F1770" s="562" t="s">
        <v>959</v>
      </c>
      <c r="G1770" s="562" t="s">
        <v>1727</v>
      </c>
      <c r="H1770" s="562" t="s">
        <v>1660</v>
      </c>
      <c r="I1770" s="562" t="s">
        <v>1661</v>
      </c>
      <c r="J1770" s="562" t="s">
        <v>1662</v>
      </c>
      <c r="K1770" s="562" t="s">
        <v>4137</v>
      </c>
      <c r="L1770" s="562" t="s">
        <v>964</v>
      </c>
      <c r="M1770" s="562" t="s">
        <v>970</v>
      </c>
      <c r="N1770" s="562">
        <v>1</v>
      </c>
      <c r="O1770" s="562">
        <v>1</v>
      </c>
      <c r="P1770" s="562">
        <v>1</v>
      </c>
      <c r="Q1770" s="562">
        <v>0</v>
      </c>
      <c r="R1770" s="562">
        <v>0</v>
      </c>
      <c r="S1770" s="562">
        <v>1</v>
      </c>
      <c r="T1770" s="562">
        <v>1</v>
      </c>
      <c r="U1770" s="562">
        <v>1</v>
      </c>
      <c r="V1770" s="562">
        <v>0</v>
      </c>
      <c r="W1770" s="563">
        <v>258865.98</v>
      </c>
      <c r="X1770" s="563">
        <v>0</v>
      </c>
      <c r="Y1770" s="563">
        <v>0</v>
      </c>
      <c r="Z1770" s="563">
        <v>0</v>
      </c>
      <c r="AA1770" s="563">
        <v>0</v>
      </c>
      <c r="AB1770" s="563">
        <v>0</v>
      </c>
      <c r="AC1770" s="563">
        <v>0</v>
      </c>
      <c r="AD1770" s="563"/>
      <c r="AE1770" s="563">
        <v>258865.98</v>
      </c>
      <c r="AF1770" s="564">
        <v>45911</v>
      </c>
      <c r="AG1770" s="564">
        <v>47007</v>
      </c>
      <c r="AH1770" s="563">
        <v>258865.98</v>
      </c>
      <c r="AI1770" s="565">
        <f t="shared" si="55"/>
        <v>2.536986301369863</v>
      </c>
      <c r="AJ1770" s="565">
        <v>3.0027397260274</v>
      </c>
      <c r="AK1770" s="566">
        <v>8.7499999999999994E-2</v>
      </c>
      <c r="AL1770" s="567">
        <f t="shared" si="56"/>
        <v>2.536986301369863</v>
      </c>
      <c r="AM1770" s="567">
        <v>3.0027397260274</v>
      </c>
      <c r="AN1770" s="568">
        <v>8.7499999999999994E-2</v>
      </c>
      <c r="AO1770" s="562" t="s">
        <v>977</v>
      </c>
      <c r="AP1770" s="562" t="s">
        <v>978</v>
      </c>
    </row>
    <row r="1771" spans="1:42" s="562" customFormat="1" ht="12" x14ac:dyDescent="0.25">
      <c r="A1771" s="562" t="s">
        <v>4138</v>
      </c>
      <c r="B1771" s="562" t="s">
        <v>4139</v>
      </c>
      <c r="C1771" s="562">
        <v>1</v>
      </c>
      <c r="D1771" s="562" t="s">
        <v>30</v>
      </c>
      <c r="E1771" s="562" t="s">
        <v>958</v>
      </c>
      <c r="F1771" s="562" t="s">
        <v>959</v>
      </c>
      <c r="G1771" s="562" t="s">
        <v>1727</v>
      </c>
      <c r="H1771" s="562" t="s">
        <v>1660</v>
      </c>
      <c r="I1771" s="562" t="s">
        <v>1661</v>
      </c>
      <c r="J1771" s="562" t="s">
        <v>1662</v>
      </c>
      <c r="K1771" s="562" t="s">
        <v>4137</v>
      </c>
      <c r="L1771" s="562" t="s">
        <v>964</v>
      </c>
      <c r="M1771" s="562" t="s">
        <v>970</v>
      </c>
      <c r="N1771" s="562">
        <v>1</v>
      </c>
      <c r="O1771" s="562">
        <v>1</v>
      </c>
      <c r="P1771" s="562">
        <v>1</v>
      </c>
      <c r="Q1771" s="562">
        <v>0</v>
      </c>
      <c r="R1771" s="562">
        <v>0</v>
      </c>
      <c r="S1771" s="562">
        <v>1</v>
      </c>
      <c r="T1771" s="562">
        <v>1</v>
      </c>
      <c r="U1771" s="562">
        <v>1</v>
      </c>
      <c r="V1771" s="562">
        <v>0</v>
      </c>
      <c r="W1771" s="563">
        <v>258865.99</v>
      </c>
      <c r="X1771" s="563">
        <v>0</v>
      </c>
      <c r="Y1771" s="563">
        <v>0</v>
      </c>
      <c r="Z1771" s="563">
        <v>0</v>
      </c>
      <c r="AA1771" s="563">
        <v>0</v>
      </c>
      <c r="AB1771" s="563">
        <v>0</v>
      </c>
      <c r="AC1771" s="563">
        <v>0</v>
      </c>
      <c r="AD1771" s="563"/>
      <c r="AE1771" s="563">
        <v>258865.99</v>
      </c>
      <c r="AF1771" s="564">
        <v>45911</v>
      </c>
      <c r="AG1771" s="564">
        <v>47737</v>
      </c>
      <c r="AH1771" s="563">
        <v>258865.99</v>
      </c>
      <c r="AI1771" s="565">
        <f t="shared" si="55"/>
        <v>4.536986301369863</v>
      </c>
      <c r="AJ1771" s="565">
        <v>5.0027397260274</v>
      </c>
      <c r="AK1771" s="566">
        <v>9.5000000000000001E-2</v>
      </c>
      <c r="AL1771" s="567">
        <f t="shared" si="56"/>
        <v>4.536986301369863</v>
      </c>
      <c r="AM1771" s="567">
        <v>5.0027397260274</v>
      </c>
      <c r="AN1771" s="568">
        <v>9.5000000000000001E-2</v>
      </c>
      <c r="AO1771" s="562" t="s">
        <v>977</v>
      </c>
      <c r="AP1771" s="562" t="s">
        <v>978</v>
      </c>
    </row>
    <row r="1772" spans="1:42" s="562" customFormat="1" ht="12" x14ac:dyDescent="0.25">
      <c r="A1772" s="562" t="s">
        <v>4140</v>
      </c>
      <c r="B1772" s="562" t="s">
        <v>4141</v>
      </c>
      <c r="C1772" s="562">
        <v>1</v>
      </c>
      <c r="D1772" s="562" t="s">
        <v>30</v>
      </c>
      <c r="E1772" s="562" t="s">
        <v>958</v>
      </c>
      <c r="F1772" s="562" t="s">
        <v>959</v>
      </c>
      <c r="G1772" s="562" t="s">
        <v>1727</v>
      </c>
      <c r="H1772" s="562" t="s">
        <v>1660</v>
      </c>
      <c r="I1772" s="562" t="s">
        <v>1661</v>
      </c>
      <c r="J1772" s="562" t="s">
        <v>1662</v>
      </c>
      <c r="K1772" s="562" t="s">
        <v>3070</v>
      </c>
      <c r="L1772" s="562" t="s">
        <v>964</v>
      </c>
      <c r="M1772" s="562" t="s">
        <v>970</v>
      </c>
      <c r="N1772" s="562">
        <v>1</v>
      </c>
      <c r="O1772" s="562">
        <v>1</v>
      </c>
      <c r="P1772" s="562">
        <v>1</v>
      </c>
      <c r="Q1772" s="562">
        <v>0</v>
      </c>
      <c r="R1772" s="562">
        <v>0</v>
      </c>
      <c r="S1772" s="562">
        <v>1</v>
      </c>
      <c r="T1772" s="562">
        <v>1</v>
      </c>
      <c r="U1772" s="562">
        <v>1</v>
      </c>
      <c r="V1772" s="562">
        <v>0</v>
      </c>
      <c r="W1772" s="563">
        <v>619663.1</v>
      </c>
      <c r="X1772" s="563">
        <v>0</v>
      </c>
      <c r="Y1772" s="563">
        <v>0</v>
      </c>
      <c r="Z1772" s="563">
        <v>0</v>
      </c>
      <c r="AA1772" s="563">
        <v>0</v>
      </c>
      <c r="AB1772" s="563">
        <v>0</v>
      </c>
      <c r="AC1772" s="563">
        <v>0</v>
      </c>
      <c r="AD1772" s="563"/>
      <c r="AE1772" s="563">
        <v>619663.1</v>
      </c>
      <c r="AF1772" s="564">
        <v>45911</v>
      </c>
      <c r="AG1772" s="564">
        <v>47007</v>
      </c>
      <c r="AH1772" s="563">
        <v>619663.1</v>
      </c>
      <c r="AI1772" s="565">
        <f t="shared" si="55"/>
        <v>2.536986301369863</v>
      </c>
      <c r="AJ1772" s="565">
        <v>3.0027397260274</v>
      </c>
      <c r="AK1772" s="566">
        <v>8.7499999999999994E-2</v>
      </c>
      <c r="AL1772" s="567">
        <f t="shared" si="56"/>
        <v>2.536986301369863</v>
      </c>
      <c r="AM1772" s="567">
        <v>3.0027397260274</v>
      </c>
      <c r="AN1772" s="568">
        <v>8.7499999999999994E-2</v>
      </c>
      <c r="AO1772" s="562" t="s">
        <v>977</v>
      </c>
      <c r="AP1772" s="562" t="s">
        <v>978</v>
      </c>
    </row>
    <row r="1773" spans="1:42" s="562" customFormat="1" ht="12" x14ac:dyDescent="0.25">
      <c r="A1773" s="562" t="s">
        <v>4142</v>
      </c>
      <c r="B1773" s="562" t="s">
        <v>4143</v>
      </c>
      <c r="C1773" s="562">
        <v>1</v>
      </c>
      <c r="D1773" s="562" t="s">
        <v>30</v>
      </c>
      <c r="E1773" s="562" t="s">
        <v>958</v>
      </c>
      <c r="F1773" s="562" t="s">
        <v>959</v>
      </c>
      <c r="G1773" s="562" t="s">
        <v>1727</v>
      </c>
      <c r="H1773" s="562" t="s">
        <v>1660</v>
      </c>
      <c r="I1773" s="562" t="s">
        <v>1661</v>
      </c>
      <c r="J1773" s="562" t="s">
        <v>1662</v>
      </c>
      <c r="K1773" s="562" t="s">
        <v>3070</v>
      </c>
      <c r="L1773" s="562" t="s">
        <v>964</v>
      </c>
      <c r="M1773" s="562" t="s">
        <v>970</v>
      </c>
      <c r="N1773" s="562">
        <v>1</v>
      </c>
      <c r="O1773" s="562">
        <v>1</v>
      </c>
      <c r="P1773" s="562">
        <v>1</v>
      </c>
      <c r="Q1773" s="562">
        <v>0</v>
      </c>
      <c r="R1773" s="562">
        <v>0</v>
      </c>
      <c r="S1773" s="562">
        <v>1</v>
      </c>
      <c r="T1773" s="562">
        <v>1</v>
      </c>
      <c r="U1773" s="562">
        <v>1</v>
      </c>
      <c r="V1773" s="562">
        <v>0</v>
      </c>
      <c r="W1773" s="563">
        <v>619663.1</v>
      </c>
      <c r="X1773" s="563">
        <v>0</v>
      </c>
      <c r="Y1773" s="563">
        <v>0</v>
      </c>
      <c r="Z1773" s="563">
        <v>0</v>
      </c>
      <c r="AA1773" s="563">
        <v>0</v>
      </c>
      <c r="AB1773" s="563">
        <v>0</v>
      </c>
      <c r="AC1773" s="563">
        <v>0</v>
      </c>
      <c r="AD1773" s="563"/>
      <c r="AE1773" s="563">
        <v>619663.1</v>
      </c>
      <c r="AF1773" s="564">
        <v>45911</v>
      </c>
      <c r="AG1773" s="564">
        <v>47737</v>
      </c>
      <c r="AH1773" s="563">
        <v>619663.1</v>
      </c>
      <c r="AI1773" s="565">
        <f t="shared" si="55"/>
        <v>4.536986301369863</v>
      </c>
      <c r="AJ1773" s="565">
        <v>5.0027397260274</v>
      </c>
      <c r="AK1773" s="566">
        <v>9.5000000000000001E-2</v>
      </c>
      <c r="AL1773" s="567">
        <f t="shared" si="56"/>
        <v>4.536986301369863</v>
      </c>
      <c r="AM1773" s="567">
        <v>5.0027397260274</v>
      </c>
      <c r="AN1773" s="568">
        <v>9.5000000000000001E-2</v>
      </c>
      <c r="AO1773" s="562" t="s">
        <v>977</v>
      </c>
      <c r="AP1773" s="562" t="s">
        <v>978</v>
      </c>
    </row>
    <row r="1774" spans="1:42" s="562" customFormat="1" ht="12" x14ac:dyDescent="0.25">
      <c r="A1774" s="562" t="s">
        <v>4144</v>
      </c>
      <c r="B1774" s="562" t="s">
        <v>4145</v>
      </c>
      <c r="C1774" s="562">
        <v>1</v>
      </c>
      <c r="D1774" s="562" t="s">
        <v>30</v>
      </c>
      <c r="E1774" s="562" t="s">
        <v>958</v>
      </c>
      <c r="F1774" s="562" t="s">
        <v>959</v>
      </c>
      <c r="G1774" s="562" t="s">
        <v>1727</v>
      </c>
      <c r="H1774" s="562" t="s">
        <v>1660</v>
      </c>
      <c r="I1774" s="562" t="s">
        <v>1661</v>
      </c>
      <c r="J1774" s="562" t="s">
        <v>1662</v>
      </c>
      <c r="K1774" s="562" t="s">
        <v>3076</v>
      </c>
      <c r="L1774" s="562" t="s">
        <v>964</v>
      </c>
      <c r="M1774" s="562" t="s">
        <v>970</v>
      </c>
      <c r="N1774" s="562">
        <v>1</v>
      </c>
      <c r="O1774" s="562">
        <v>1</v>
      </c>
      <c r="P1774" s="562">
        <v>1</v>
      </c>
      <c r="Q1774" s="562">
        <v>0</v>
      </c>
      <c r="R1774" s="562">
        <v>0</v>
      </c>
      <c r="S1774" s="562">
        <v>1</v>
      </c>
      <c r="T1774" s="562">
        <v>1</v>
      </c>
      <c r="U1774" s="562">
        <v>1</v>
      </c>
      <c r="V1774" s="562">
        <v>0</v>
      </c>
      <c r="W1774" s="563">
        <v>222502.46</v>
      </c>
      <c r="X1774" s="563">
        <v>0</v>
      </c>
      <c r="Y1774" s="563">
        <v>0</v>
      </c>
      <c r="Z1774" s="563">
        <v>0</v>
      </c>
      <c r="AA1774" s="563">
        <v>0</v>
      </c>
      <c r="AB1774" s="563">
        <v>0</v>
      </c>
      <c r="AC1774" s="563">
        <v>0</v>
      </c>
      <c r="AD1774" s="563"/>
      <c r="AE1774" s="563">
        <v>222502.46</v>
      </c>
      <c r="AF1774" s="564">
        <v>45911</v>
      </c>
      <c r="AG1774" s="564">
        <v>47007</v>
      </c>
      <c r="AH1774" s="563">
        <v>222502.46</v>
      </c>
      <c r="AI1774" s="565">
        <f t="shared" si="55"/>
        <v>2.536986301369863</v>
      </c>
      <c r="AJ1774" s="565">
        <v>3.0027397260274</v>
      </c>
      <c r="AK1774" s="566">
        <v>8.7499999999999994E-2</v>
      </c>
      <c r="AL1774" s="567">
        <f t="shared" si="56"/>
        <v>2.536986301369863</v>
      </c>
      <c r="AM1774" s="567">
        <v>3.0027397260274</v>
      </c>
      <c r="AN1774" s="568">
        <v>8.7499999999999994E-2</v>
      </c>
      <c r="AO1774" s="562" t="s">
        <v>977</v>
      </c>
      <c r="AP1774" s="562" t="s">
        <v>978</v>
      </c>
    </row>
    <row r="1775" spans="1:42" s="562" customFormat="1" ht="12" x14ac:dyDescent="0.25">
      <c r="A1775" s="562" t="s">
        <v>4146</v>
      </c>
      <c r="B1775" s="562" t="s">
        <v>4147</v>
      </c>
      <c r="C1775" s="562">
        <v>1</v>
      </c>
      <c r="D1775" s="562" t="s">
        <v>30</v>
      </c>
      <c r="E1775" s="562" t="s">
        <v>958</v>
      </c>
      <c r="F1775" s="562" t="s">
        <v>959</v>
      </c>
      <c r="G1775" s="562" t="s">
        <v>1727</v>
      </c>
      <c r="H1775" s="562" t="s">
        <v>1660</v>
      </c>
      <c r="I1775" s="562" t="s">
        <v>1661</v>
      </c>
      <c r="J1775" s="562" t="s">
        <v>1662</v>
      </c>
      <c r="K1775" s="562" t="s">
        <v>3076</v>
      </c>
      <c r="L1775" s="562" t="s">
        <v>964</v>
      </c>
      <c r="M1775" s="562" t="s">
        <v>970</v>
      </c>
      <c r="N1775" s="562">
        <v>1</v>
      </c>
      <c r="O1775" s="562">
        <v>1</v>
      </c>
      <c r="P1775" s="562">
        <v>1</v>
      </c>
      <c r="Q1775" s="562">
        <v>0</v>
      </c>
      <c r="R1775" s="562">
        <v>0</v>
      </c>
      <c r="S1775" s="562">
        <v>1</v>
      </c>
      <c r="T1775" s="562">
        <v>1</v>
      </c>
      <c r="U1775" s="562">
        <v>1</v>
      </c>
      <c r="V1775" s="562">
        <v>0</v>
      </c>
      <c r="W1775" s="563">
        <v>222502.46</v>
      </c>
      <c r="X1775" s="563">
        <v>0</v>
      </c>
      <c r="Y1775" s="563">
        <v>0</v>
      </c>
      <c r="Z1775" s="563">
        <v>0</v>
      </c>
      <c r="AA1775" s="563">
        <v>0</v>
      </c>
      <c r="AB1775" s="563">
        <v>0</v>
      </c>
      <c r="AC1775" s="563">
        <v>0</v>
      </c>
      <c r="AD1775" s="563"/>
      <c r="AE1775" s="563">
        <v>222502.46</v>
      </c>
      <c r="AF1775" s="564">
        <v>45911</v>
      </c>
      <c r="AG1775" s="564">
        <v>47737</v>
      </c>
      <c r="AH1775" s="563">
        <v>222502.46</v>
      </c>
      <c r="AI1775" s="565">
        <f t="shared" si="55"/>
        <v>4.536986301369863</v>
      </c>
      <c r="AJ1775" s="565">
        <v>5.0027397260274</v>
      </c>
      <c r="AK1775" s="566">
        <v>9.5000000000000001E-2</v>
      </c>
      <c r="AL1775" s="567">
        <f t="shared" si="56"/>
        <v>4.536986301369863</v>
      </c>
      <c r="AM1775" s="567">
        <v>5.0027397260274</v>
      </c>
      <c r="AN1775" s="568">
        <v>9.5000000000000001E-2</v>
      </c>
      <c r="AO1775" s="562" t="s">
        <v>977</v>
      </c>
      <c r="AP1775" s="562" t="s">
        <v>978</v>
      </c>
    </row>
    <row r="1776" spans="1:42" s="562" customFormat="1" ht="12" x14ac:dyDescent="0.25">
      <c r="A1776" s="562" t="s">
        <v>4148</v>
      </c>
      <c r="B1776" s="562" t="s">
        <v>4149</v>
      </c>
      <c r="C1776" s="562">
        <v>1</v>
      </c>
      <c r="D1776" s="562" t="s">
        <v>30</v>
      </c>
      <c r="E1776" s="562" t="s">
        <v>958</v>
      </c>
      <c r="F1776" s="562" t="s">
        <v>959</v>
      </c>
      <c r="G1776" s="562" t="s">
        <v>1727</v>
      </c>
      <c r="H1776" s="562" t="s">
        <v>1660</v>
      </c>
      <c r="I1776" s="562" t="s">
        <v>1661</v>
      </c>
      <c r="J1776" s="562" t="s">
        <v>1662</v>
      </c>
      <c r="K1776" s="562" t="s">
        <v>4150</v>
      </c>
      <c r="L1776" s="562" t="s">
        <v>964</v>
      </c>
      <c r="M1776" s="562" t="s">
        <v>970</v>
      </c>
      <c r="N1776" s="562">
        <v>1</v>
      </c>
      <c r="O1776" s="562">
        <v>1</v>
      </c>
      <c r="P1776" s="562">
        <v>1</v>
      </c>
      <c r="Q1776" s="562">
        <v>0</v>
      </c>
      <c r="R1776" s="562">
        <v>0</v>
      </c>
      <c r="S1776" s="562">
        <v>1</v>
      </c>
      <c r="T1776" s="562">
        <v>1</v>
      </c>
      <c r="U1776" s="562">
        <v>1</v>
      </c>
      <c r="V1776" s="562">
        <v>0</v>
      </c>
      <c r="W1776" s="563">
        <v>3150803.99</v>
      </c>
      <c r="X1776" s="563">
        <v>0</v>
      </c>
      <c r="Y1776" s="563">
        <v>0</v>
      </c>
      <c r="Z1776" s="563">
        <v>0</v>
      </c>
      <c r="AA1776" s="563">
        <v>0</v>
      </c>
      <c r="AB1776" s="563">
        <v>0</v>
      </c>
      <c r="AC1776" s="563">
        <v>0</v>
      </c>
      <c r="AD1776" s="563"/>
      <c r="AE1776" s="563">
        <v>3150803.99</v>
      </c>
      <c r="AF1776" s="564">
        <v>45911</v>
      </c>
      <c r="AG1776" s="564">
        <v>47007</v>
      </c>
      <c r="AH1776" s="563">
        <v>3150803.99</v>
      </c>
      <c r="AI1776" s="565">
        <f t="shared" si="55"/>
        <v>2.536986301369863</v>
      </c>
      <c r="AJ1776" s="565">
        <v>3.0027397260274</v>
      </c>
      <c r="AK1776" s="566">
        <v>8.7499999999999994E-2</v>
      </c>
      <c r="AL1776" s="567">
        <f t="shared" si="56"/>
        <v>2.536986301369863</v>
      </c>
      <c r="AM1776" s="567">
        <v>3.0027397260274</v>
      </c>
      <c r="AN1776" s="568">
        <v>8.7499999999999994E-2</v>
      </c>
      <c r="AO1776" s="562" t="s">
        <v>977</v>
      </c>
      <c r="AP1776" s="562" t="s">
        <v>978</v>
      </c>
    </row>
    <row r="1777" spans="1:42" s="562" customFormat="1" ht="12" x14ac:dyDescent="0.25">
      <c r="A1777" s="562" t="s">
        <v>4151</v>
      </c>
      <c r="B1777" s="562" t="s">
        <v>4152</v>
      </c>
      <c r="C1777" s="562">
        <v>1</v>
      </c>
      <c r="D1777" s="562" t="s">
        <v>30</v>
      </c>
      <c r="E1777" s="562" t="s">
        <v>958</v>
      </c>
      <c r="F1777" s="562" t="s">
        <v>959</v>
      </c>
      <c r="G1777" s="562" t="s">
        <v>1727</v>
      </c>
      <c r="H1777" s="562" t="s">
        <v>1660</v>
      </c>
      <c r="I1777" s="562" t="s">
        <v>1661</v>
      </c>
      <c r="J1777" s="562" t="s">
        <v>1662</v>
      </c>
      <c r="K1777" s="562" t="s">
        <v>4150</v>
      </c>
      <c r="L1777" s="562" t="s">
        <v>964</v>
      </c>
      <c r="M1777" s="562" t="s">
        <v>970</v>
      </c>
      <c r="N1777" s="562">
        <v>1</v>
      </c>
      <c r="O1777" s="562">
        <v>1</v>
      </c>
      <c r="P1777" s="562">
        <v>1</v>
      </c>
      <c r="Q1777" s="562">
        <v>0</v>
      </c>
      <c r="R1777" s="562">
        <v>0</v>
      </c>
      <c r="S1777" s="562">
        <v>1</v>
      </c>
      <c r="T1777" s="562">
        <v>1</v>
      </c>
      <c r="U1777" s="562">
        <v>1</v>
      </c>
      <c r="V1777" s="562">
        <v>0</v>
      </c>
      <c r="W1777" s="563">
        <v>3150804</v>
      </c>
      <c r="X1777" s="563">
        <v>0</v>
      </c>
      <c r="Y1777" s="563">
        <v>0</v>
      </c>
      <c r="Z1777" s="563">
        <v>0</v>
      </c>
      <c r="AA1777" s="563">
        <v>0</v>
      </c>
      <c r="AB1777" s="563">
        <v>0</v>
      </c>
      <c r="AC1777" s="563">
        <v>0</v>
      </c>
      <c r="AD1777" s="563"/>
      <c r="AE1777" s="563">
        <v>3150804</v>
      </c>
      <c r="AF1777" s="564">
        <v>45911</v>
      </c>
      <c r="AG1777" s="564">
        <v>47737</v>
      </c>
      <c r="AH1777" s="563">
        <v>3150804</v>
      </c>
      <c r="AI1777" s="565">
        <f t="shared" si="55"/>
        <v>4.536986301369863</v>
      </c>
      <c r="AJ1777" s="565">
        <v>5.0027397260274</v>
      </c>
      <c r="AK1777" s="566">
        <v>9.5000000000000001E-2</v>
      </c>
      <c r="AL1777" s="567">
        <f t="shared" si="56"/>
        <v>4.536986301369863</v>
      </c>
      <c r="AM1777" s="567">
        <v>5.0027397260274</v>
      </c>
      <c r="AN1777" s="568">
        <v>9.5000000000000001E-2</v>
      </c>
      <c r="AO1777" s="562" t="s">
        <v>977</v>
      </c>
      <c r="AP1777" s="562" t="s">
        <v>978</v>
      </c>
    </row>
    <row r="1778" spans="1:42" s="562" customFormat="1" ht="12" x14ac:dyDescent="0.25">
      <c r="A1778" s="562" t="s">
        <v>4153</v>
      </c>
      <c r="B1778" s="562" t="s">
        <v>4154</v>
      </c>
      <c r="C1778" s="562">
        <v>1</v>
      </c>
      <c r="D1778" s="562" t="s">
        <v>30</v>
      </c>
      <c r="E1778" s="562" t="s">
        <v>958</v>
      </c>
      <c r="F1778" s="562" t="s">
        <v>959</v>
      </c>
      <c r="G1778" s="562" t="s">
        <v>1727</v>
      </c>
      <c r="H1778" s="562" t="s">
        <v>1660</v>
      </c>
      <c r="I1778" s="562" t="s">
        <v>1661</v>
      </c>
      <c r="J1778" s="562" t="s">
        <v>1662</v>
      </c>
      <c r="K1778" s="562" t="s">
        <v>3091</v>
      </c>
      <c r="L1778" s="562" t="s">
        <v>964</v>
      </c>
      <c r="M1778" s="562" t="s">
        <v>970</v>
      </c>
      <c r="N1778" s="562">
        <v>1</v>
      </c>
      <c r="O1778" s="562">
        <v>1</v>
      </c>
      <c r="P1778" s="562">
        <v>1</v>
      </c>
      <c r="Q1778" s="562">
        <v>0</v>
      </c>
      <c r="R1778" s="562">
        <v>0</v>
      </c>
      <c r="S1778" s="562">
        <v>1</v>
      </c>
      <c r="T1778" s="562">
        <v>1</v>
      </c>
      <c r="U1778" s="562">
        <v>1</v>
      </c>
      <c r="V1778" s="562">
        <v>0</v>
      </c>
      <c r="W1778" s="563">
        <v>2309767.36</v>
      </c>
      <c r="X1778" s="563">
        <v>0</v>
      </c>
      <c r="Y1778" s="563">
        <v>0</v>
      </c>
      <c r="Z1778" s="563">
        <v>0</v>
      </c>
      <c r="AA1778" s="563">
        <v>0</v>
      </c>
      <c r="AB1778" s="563">
        <v>0</v>
      </c>
      <c r="AC1778" s="563">
        <v>0</v>
      </c>
      <c r="AD1778" s="563"/>
      <c r="AE1778" s="563">
        <v>2309767.36</v>
      </c>
      <c r="AF1778" s="564">
        <v>45911</v>
      </c>
      <c r="AG1778" s="564">
        <v>47007</v>
      </c>
      <c r="AH1778" s="563">
        <v>2309767.36</v>
      </c>
      <c r="AI1778" s="565">
        <f t="shared" si="55"/>
        <v>2.536986301369863</v>
      </c>
      <c r="AJ1778" s="565">
        <v>3.0027397260274</v>
      </c>
      <c r="AK1778" s="566">
        <v>8.7499999999999994E-2</v>
      </c>
      <c r="AL1778" s="567">
        <f t="shared" si="56"/>
        <v>2.536986301369863</v>
      </c>
      <c r="AM1778" s="567">
        <v>3.0027397260274</v>
      </c>
      <c r="AN1778" s="568">
        <v>8.7499999999999994E-2</v>
      </c>
      <c r="AO1778" s="562" t="s">
        <v>977</v>
      </c>
      <c r="AP1778" s="562" t="s">
        <v>978</v>
      </c>
    </row>
    <row r="1779" spans="1:42" s="562" customFormat="1" ht="12" x14ac:dyDescent="0.25">
      <c r="A1779" s="562" t="s">
        <v>4155</v>
      </c>
      <c r="B1779" s="562" t="s">
        <v>4156</v>
      </c>
      <c r="C1779" s="562">
        <v>1</v>
      </c>
      <c r="D1779" s="562" t="s">
        <v>30</v>
      </c>
      <c r="E1779" s="562" t="s">
        <v>958</v>
      </c>
      <c r="F1779" s="562" t="s">
        <v>959</v>
      </c>
      <c r="G1779" s="562" t="s">
        <v>1727</v>
      </c>
      <c r="H1779" s="562" t="s">
        <v>1660</v>
      </c>
      <c r="I1779" s="562" t="s">
        <v>1661</v>
      </c>
      <c r="J1779" s="562" t="s">
        <v>1662</v>
      </c>
      <c r="K1779" s="562" t="s">
        <v>3091</v>
      </c>
      <c r="L1779" s="562" t="s">
        <v>964</v>
      </c>
      <c r="M1779" s="562" t="s">
        <v>970</v>
      </c>
      <c r="N1779" s="562">
        <v>1</v>
      </c>
      <c r="O1779" s="562">
        <v>1</v>
      </c>
      <c r="P1779" s="562">
        <v>1</v>
      </c>
      <c r="Q1779" s="562">
        <v>0</v>
      </c>
      <c r="R1779" s="562">
        <v>0</v>
      </c>
      <c r="S1779" s="562">
        <v>1</v>
      </c>
      <c r="T1779" s="562">
        <v>1</v>
      </c>
      <c r="U1779" s="562">
        <v>1</v>
      </c>
      <c r="V1779" s="562">
        <v>0</v>
      </c>
      <c r="W1779" s="563">
        <v>2309767.36</v>
      </c>
      <c r="X1779" s="563">
        <v>0</v>
      </c>
      <c r="Y1779" s="563">
        <v>0</v>
      </c>
      <c r="Z1779" s="563">
        <v>0</v>
      </c>
      <c r="AA1779" s="563">
        <v>0</v>
      </c>
      <c r="AB1779" s="563">
        <v>0</v>
      </c>
      <c r="AC1779" s="563">
        <v>0</v>
      </c>
      <c r="AD1779" s="563"/>
      <c r="AE1779" s="563">
        <v>2309767.36</v>
      </c>
      <c r="AF1779" s="564">
        <v>45911</v>
      </c>
      <c r="AG1779" s="564">
        <v>47737</v>
      </c>
      <c r="AH1779" s="563">
        <v>2309767.36</v>
      </c>
      <c r="AI1779" s="565">
        <f t="shared" si="55"/>
        <v>4.536986301369863</v>
      </c>
      <c r="AJ1779" s="565">
        <v>5.0027397260274</v>
      </c>
      <c r="AK1779" s="566">
        <v>9.5000000000000001E-2</v>
      </c>
      <c r="AL1779" s="567">
        <f t="shared" si="56"/>
        <v>4.536986301369863</v>
      </c>
      <c r="AM1779" s="567">
        <v>5.0027397260274</v>
      </c>
      <c r="AN1779" s="568">
        <v>9.5000000000000001E-2</v>
      </c>
      <c r="AO1779" s="562" t="s">
        <v>977</v>
      </c>
      <c r="AP1779" s="562" t="s">
        <v>978</v>
      </c>
    </row>
    <row r="1780" spans="1:42" s="562" customFormat="1" ht="12" x14ac:dyDescent="0.25">
      <c r="A1780" s="562" t="s">
        <v>4157</v>
      </c>
      <c r="B1780" s="562" t="s">
        <v>4158</v>
      </c>
      <c r="C1780" s="562">
        <v>1</v>
      </c>
      <c r="D1780" s="562" t="s">
        <v>30</v>
      </c>
      <c r="E1780" s="562" t="s">
        <v>958</v>
      </c>
      <c r="F1780" s="562" t="s">
        <v>959</v>
      </c>
      <c r="G1780" s="562" t="s">
        <v>1727</v>
      </c>
      <c r="H1780" s="562" t="s">
        <v>1660</v>
      </c>
      <c r="I1780" s="562" t="s">
        <v>1661</v>
      </c>
      <c r="J1780" s="562" t="s">
        <v>1662</v>
      </c>
      <c r="K1780" s="562" t="s">
        <v>4159</v>
      </c>
      <c r="L1780" s="562" t="s">
        <v>964</v>
      </c>
      <c r="M1780" s="562" t="s">
        <v>970</v>
      </c>
      <c r="N1780" s="562">
        <v>1</v>
      </c>
      <c r="O1780" s="562">
        <v>1</v>
      </c>
      <c r="P1780" s="562">
        <v>1</v>
      </c>
      <c r="Q1780" s="562">
        <v>0</v>
      </c>
      <c r="R1780" s="562">
        <v>0</v>
      </c>
      <c r="S1780" s="562">
        <v>1</v>
      </c>
      <c r="T1780" s="562">
        <v>1</v>
      </c>
      <c r="U1780" s="562">
        <v>1</v>
      </c>
      <c r="V1780" s="562">
        <v>0</v>
      </c>
      <c r="W1780" s="563">
        <v>1198116.72</v>
      </c>
      <c r="X1780" s="563">
        <v>0</v>
      </c>
      <c r="Y1780" s="563">
        <v>0</v>
      </c>
      <c r="Z1780" s="563">
        <v>0</v>
      </c>
      <c r="AA1780" s="563">
        <v>0</v>
      </c>
      <c r="AB1780" s="563">
        <v>0</v>
      </c>
      <c r="AC1780" s="563">
        <v>0</v>
      </c>
      <c r="AD1780" s="563"/>
      <c r="AE1780" s="563">
        <v>1198116.72</v>
      </c>
      <c r="AF1780" s="564">
        <v>45911</v>
      </c>
      <c r="AG1780" s="564">
        <v>47007</v>
      </c>
      <c r="AH1780" s="563">
        <v>1198116.72</v>
      </c>
      <c r="AI1780" s="565">
        <f t="shared" si="55"/>
        <v>2.536986301369863</v>
      </c>
      <c r="AJ1780" s="565">
        <v>3.0027397260274</v>
      </c>
      <c r="AK1780" s="566">
        <v>8.7499999999999994E-2</v>
      </c>
      <c r="AL1780" s="567">
        <f t="shared" si="56"/>
        <v>2.536986301369863</v>
      </c>
      <c r="AM1780" s="567">
        <v>3.0027397260274</v>
      </c>
      <c r="AN1780" s="568">
        <v>8.7499999999999994E-2</v>
      </c>
      <c r="AO1780" s="562" t="s">
        <v>977</v>
      </c>
      <c r="AP1780" s="562" t="s">
        <v>978</v>
      </c>
    </row>
    <row r="1781" spans="1:42" s="562" customFormat="1" ht="12" x14ac:dyDescent="0.25">
      <c r="A1781" s="562" t="s">
        <v>4160</v>
      </c>
      <c r="B1781" s="562" t="s">
        <v>4161</v>
      </c>
      <c r="C1781" s="562">
        <v>1</v>
      </c>
      <c r="D1781" s="562" t="s">
        <v>30</v>
      </c>
      <c r="E1781" s="562" t="s">
        <v>958</v>
      </c>
      <c r="F1781" s="562" t="s">
        <v>959</v>
      </c>
      <c r="G1781" s="562" t="s">
        <v>1727</v>
      </c>
      <c r="H1781" s="562" t="s">
        <v>1660</v>
      </c>
      <c r="I1781" s="562" t="s">
        <v>1661</v>
      </c>
      <c r="J1781" s="562" t="s">
        <v>1662</v>
      </c>
      <c r="K1781" s="562" t="s">
        <v>4159</v>
      </c>
      <c r="L1781" s="562" t="s">
        <v>964</v>
      </c>
      <c r="M1781" s="562" t="s">
        <v>970</v>
      </c>
      <c r="N1781" s="562">
        <v>1</v>
      </c>
      <c r="O1781" s="562">
        <v>1</v>
      </c>
      <c r="P1781" s="562">
        <v>1</v>
      </c>
      <c r="Q1781" s="562">
        <v>0</v>
      </c>
      <c r="R1781" s="562">
        <v>0</v>
      </c>
      <c r="S1781" s="562">
        <v>1</v>
      </c>
      <c r="T1781" s="562">
        <v>1</v>
      </c>
      <c r="U1781" s="562">
        <v>1</v>
      </c>
      <c r="V1781" s="562">
        <v>0</v>
      </c>
      <c r="W1781" s="563">
        <v>1198116.72</v>
      </c>
      <c r="X1781" s="563">
        <v>0</v>
      </c>
      <c r="Y1781" s="563">
        <v>0</v>
      </c>
      <c r="Z1781" s="563">
        <v>0</v>
      </c>
      <c r="AA1781" s="563">
        <v>0</v>
      </c>
      <c r="AB1781" s="563">
        <v>0</v>
      </c>
      <c r="AC1781" s="563">
        <v>0</v>
      </c>
      <c r="AD1781" s="563"/>
      <c r="AE1781" s="563">
        <v>1198116.72</v>
      </c>
      <c r="AF1781" s="564">
        <v>45911</v>
      </c>
      <c r="AG1781" s="564">
        <v>47737</v>
      </c>
      <c r="AH1781" s="563">
        <v>1198116.72</v>
      </c>
      <c r="AI1781" s="565">
        <f t="shared" si="55"/>
        <v>4.536986301369863</v>
      </c>
      <c r="AJ1781" s="565">
        <v>5.0027397260274</v>
      </c>
      <c r="AK1781" s="566">
        <v>9.5000000000000001E-2</v>
      </c>
      <c r="AL1781" s="567">
        <f t="shared" si="56"/>
        <v>4.536986301369863</v>
      </c>
      <c r="AM1781" s="567">
        <v>5.0027397260274</v>
      </c>
      <c r="AN1781" s="568">
        <v>9.5000000000000001E-2</v>
      </c>
      <c r="AO1781" s="562" t="s">
        <v>977</v>
      </c>
      <c r="AP1781" s="562" t="s">
        <v>978</v>
      </c>
    </row>
    <row r="1782" spans="1:42" s="562" customFormat="1" ht="12" x14ac:dyDescent="0.25">
      <c r="A1782" s="562" t="s">
        <v>4162</v>
      </c>
      <c r="B1782" s="562" t="s">
        <v>4163</v>
      </c>
      <c r="C1782" s="562">
        <v>1</v>
      </c>
      <c r="D1782" s="562" t="s">
        <v>30</v>
      </c>
      <c r="E1782" s="562" t="s">
        <v>958</v>
      </c>
      <c r="F1782" s="562" t="s">
        <v>959</v>
      </c>
      <c r="G1782" s="562" t="s">
        <v>1727</v>
      </c>
      <c r="H1782" s="562" t="s">
        <v>1660</v>
      </c>
      <c r="I1782" s="562" t="s">
        <v>1661</v>
      </c>
      <c r="J1782" s="562" t="s">
        <v>1662</v>
      </c>
      <c r="K1782" s="562" t="s">
        <v>4164</v>
      </c>
      <c r="L1782" s="562" t="s">
        <v>964</v>
      </c>
      <c r="M1782" s="562" t="s">
        <v>970</v>
      </c>
      <c r="N1782" s="562">
        <v>1</v>
      </c>
      <c r="O1782" s="562">
        <v>1</v>
      </c>
      <c r="P1782" s="562">
        <v>1</v>
      </c>
      <c r="Q1782" s="562">
        <v>0</v>
      </c>
      <c r="R1782" s="562">
        <v>0</v>
      </c>
      <c r="S1782" s="562">
        <v>1</v>
      </c>
      <c r="T1782" s="562">
        <v>1</v>
      </c>
      <c r="U1782" s="562">
        <v>1</v>
      </c>
      <c r="V1782" s="562">
        <v>0</v>
      </c>
      <c r="W1782" s="563">
        <v>6495265.3200000003</v>
      </c>
      <c r="X1782" s="563">
        <v>0</v>
      </c>
      <c r="Y1782" s="563">
        <v>0</v>
      </c>
      <c r="Z1782" s="563">
        <v>0</v>
      </c>
      <c r="AA1782" s="563">
        <v>0</v>
      </c>
      <c r="AB1782" s="563">
        <v>0</v>
      </c>
      <c r="AC1782" s="563">
        <v>0</v>
      </c>
      <c r="AD1782" s="563"/>
      <c r="AE1782" s="563">
        <v>6495265.3200000003</v>
      </c>
      <c r="AF1782" s="564">
        <v>45911</v>
      </c>
      <c r="AG1782" s="564">
        <v>47007</v>
      </c>
      <c r="AH1782" s="563">
        <v>6495265.3200000003</v>
      </c>
      <c r="AI1782" s="565">
        <f t="shared" si="55"/>
        <v>2.536986301369863</v>
      </c>
      <c r="AJ1782" s="565">
        <v>3.0027397260274</v>
      </c>
      <c r="AK1782" s="566">
        <v>8.7499999999999994E-2</v>
      </c>
      <c r="AL1782" s="567">
        <f t="shared" si="56"/>
        <v>2.536986301369863</v>
      </c>
      <c r="AM1782" s="567">
        <v>3.0027397260274</v>
      </c>
      <c r="AN1782" s="568">
        <v>8.7499999999999994E-2</v>
      </c>
      <c r="AO1782" s="562" t="s">
        <v>977</v>
      </c>
      <c r="AP1782" s="562" t="s">
        <v>978</v>
      </c>
    </row>
    <row r="1783" spans="1:42" s="562" customFormat="1" ht="12" x14ac:dyDescent="0.25">
      <c r="A1783" s="562" t="s">
        <v>4165</v>
      </c>
      <c r="B1783" s="562" t="s">
        <v>4166</v>
      </c>
      <c r="C1783" s="562">
        <v>1</v>
      </c>
      <c r="D1783" s="562" t="s">
        <v>30</v>
      </c>
      <c r="E1783" s="562" t="s">
        <v>958</v>
      </c>
      <c r="F1783" s="562" t="s">
        <v>959</v>
      </c>
      <c r="G1783" s="562" t="s">
        <v>1727</v>
      </c>
      <c r="H1783" s="562" t="s">
        <v>1660</v>
      </c>
      <c r="I1783" s="562" t="s">
        <v>1661</v>
      </c>
      <c r="J1783" s="562" t="s">
        <v>1662</v>
      </c>
      <c r="K1783" s="562" t="s">
        <v>4164</v>
      </c>
      <c r="L1783" s="562" t="s">
        <v>964</v>
      </c>
      <c r="M1783" s="562" t="s">
        <v>970</v>
      </c>
      <c r="N1783" s="562">
        <v>1</v>
      </c>
      <c r="O1783" s="562">
        <v>1</v>
      </c>
      <c r="P1783" s="562">
        <v>1</v>
      </c>
      <c r="Q1783" s="562">
        <v>0</v>
      </c>
      <c r="R1783" s="562">
        <v>0</v>
      </c>
      <c r="S1783" s="562">
        <v>1</v>
      </c>
      <c r="T1783" s="562">
        <v>1</v>
      </c>
      <c r="U1783" s="562">
        <v>1</v>
      </c>
      <c r="V1783" s="562">
        <v>0</v>
      </c>
      <c r="W1783" s="563">
        <v>6495265.3200000003</v>
      </c>
      <c r="X1783" s="563">
        <v>0</v>
      </c>
      <c r="Y1783" s="563">
        <v>0</v>
      </c>
      <c r="Z1783" s="563">
        <v>0</v>
      </c>
      <c r="AA1783" s="563">
        <v>0</v>
      </c>
      <c r="AB1783" s="563">
        <v>0</v>
      </c>
      <c r="AC1783" s="563">
        <v>0</v>
      </c>
      <c r="AD1783" s="563"/>
      <c r="AE1783" s="563">
        <v>6495265.3200000003</v>
      </c>
      <c r="AF1783" s="564">
        <v>45911</v>
      </c>
      <c r="AG1783" s="564">
        <v>47737</v>
      </c>
      <c r="AH1783" s="563">
        <v>6495265.3200000003</v>
      </c>
      <c r="AI1783" s="565">
        <f t="shared" si="55"/>
        <v>4.536986301369863</v>
      </c>
      <c r="AJ1783" s="565">
        <v>5.0027397260274</v>
      </c>
      <c r="AK1783" s="566">
        <v>9.5000000000000001E-2</v>
      </c>
      <c r="AL1783" s="567">
        <f t="shared" si="56"/>
        <v>4.536986301369863</v>
      </c>
      <c r="AM1783" s="567">
        <v>5.0027397260274</v>
      </c>
      <c r="AN1783" s="568">
        <v>9.5000000000000001E-2</v>
      </c>
      <c r="AO1783" s="562" t="s">
        <v>977</v>
      </c>
      <c r="AP1783" s="562" t="s">
        <v>978</v>
      </c>
    </row>
    <row r="1784" spans="1:42" s="562" customFormat="1" ht="12" x14ac:dyDescent="0.25">
      <c r="A1784" s="562" t="s">
        <v>4167</v>
      </c>
      <c r="B1784" s="562" t="s">
        <v>4168</v>
      </c>
      <c r="C1784" s="562">
        <v>1</v>
      </c>
      <c r="D1784" s="562" t="s">
        <v>30</v>
      </c>
      <c r="E1784" s="562" t="s">
        <v>958</v>
      </c>
      <c r="F1784" s="562" t="s">
        <v>959</v>
      </c>
      <c r="G1784" s="562" t="s">
        <v>1727</v>
      </c>
      <c r="H1784" s="562" t="s">
        <v>1660</v>
      </c>
      <c r="I1784" s="562" t="s">
        <v>1661</v>
      </c>
      <c r="J1784" s="562" t="s">
        <v>1662</v>
      </c>
      <c r="K1784" s="562" t="s">
        <v>4169</v>
      </c>
      <c r="L1784" s="562" t="s">
        <v>964</v>
      </c>
      <c r="M1784" s="562" t="s">
        <v>970</v>
      </c>
      <c r="N1784" s="562">
        <v>1</v>
      </c>
      <c r="O1784" s="562">
        <v>1</v>
      </c>
      <c r="P1784" s="562">
        <v>1</v>
      </c>
      <c r="Q1784" s="562">
        <v>0</v>
      </c>
      <c r="R1784" s="562">
        <v>0</v>
      </c>
      <c r="S1784" s="562">
        <v>1</v>
      </c>
      <c r="T1784" s="562">
        <v>1</v>
      </c>
      <c r="U1784" s="562">
        <v>1</v>
      </c>
      <c r="V1784" s="562">
        <v>0</v>
      </c>
      <c r="W1784" s="563">
        <v>1504310.46</v>
      </c>
      <c r="X1784" s="563">
        <v>0</v>
      </c>
      <c r="Y1784" s="563">
        <v>0</v>
      </c>
      <c r="Z1784" s="563">
        <v>0</v>
      </c>
      <c r="AA1784" s="563">
        <v>0</v>
      </c>
      <c r="AB1784" s="563">
        <v>0</v>
      </c>
      <c r="AC1784" s="563">
        <v>0</v>
      </c>
      <c r="AD1784" s="563"/>
      <c r="AE1784" s="563">
        <v>1504310.46</v>
      </c>
      <c r="AF1784" s="564">
        <v>45911</v>
      </c>
      <c r="AG1784" s="564">
        <v>47007</v>
      </c>
      <c r="AH1784" s="563">
        <v>1504310.46</v>
      </c>
      <c r="AI1784" s="565">
        <f t="shared" si="55"/>
        <v>2.536986301369863</v>
      </c>
      <c r="AJ1784" s="565">
        <v>3.0027397260274</v>
      </c>
      <c r="AK1784" s="566">
        <v>8.7499999999999994E-2</v>
      </c>
      <c r="AL1784" s="567">
        <f t="shared" si="56"/>
        <v>2.536986301369863</v>
      </c>
      <c r="AM1784" s="567">
        <v>3.0027397260274</v>
      </c>
      <c r="AN1784" s="568">
        <v>8.7499999999999994E-2</v>
      </c>
      <c r="AO1784" s="562" t="s">
        <v>977</v>
      </c>
      <c r="AP1784" s="562" t="s">
        <v>978</v>
      </c>
    </row>
    <row r="1785" spans="1:42" s="562" customFormat="1" ht="12" x14ac:dyDescent="0.25">
      <c r="A1785" s="562" t="s">
        <v>4170</v>
      </c>
      <c r="B1785" s="562" t="s">
        <v>4171</v>
      </c>
      <c r="C1785" s="562">
        <v>1</v>
      </c>
      <c r="D1785" s="562" t="s">
        <v>30</v>
      </c>
      <c r="E1785" s="562" t="s">
        <v>958</v>
      </c>
      <c r="F1785" s="562" t="s">
        <v>959</v>
      </c>
      <c r="G1785" s="562" t="s">
        <v>1727</v>
      </c>
      <c r="H1785" s="562" t="s">
        <v>1660</v>
      </c>
      <c r="I1785" s="562" t="s">
        <v>1661</v>
      </c>
      <c r="J1785" s="562" t="s">
        <v>1662</v>
      </c>
      <c r="K1785" s="562" t="s">
        <v>4169</v>
      </c>
      <c r="L1785" s="562" t="s">
        <v>964</v>
      </c>
      <c r="M1785" s="562" t="s">
        <v>970</v>
      </c>
      <c r="N1785" s="562">
        <v>1</v>
      </c>
      <c r="O1785" s="562">
        <v>1</v>
      </c>
      <c r="P1785" s="562">
        <v>1</v>
      </c>
      <c r="Q1785" s="562">
        <v>0</v>
      </c>
      <c r="R1785" s="562">
        <v>0</v>
      </c>
      <c r="S1785" s="562">
        <v>1</v>
      </c>
      <c r="T1785" s="562">
        <v>1</v>
      </c>
      <c r="U1785" s="562">
        <v>1</v>
      </c>
      <c r="V1785" s="562">
        <v>0</v>
      </c>
      <c r="W1785" s="563">
        <v>1504310.46</v>
      </c>
      <c r="X1785" s="563">
        <v>0</v>
      </c>
      <c r="Y1785" s="563">
        <v>0</v>
      </c>
      <c r="Z1785" s="563">
        <v>0</v>
      </c>
      <c r="AA1785" s="563">
        <v>0</v>
      </c>
      <c r="AB1785" s="563">
        <v>0</v>
      </c>
      <c r="AC1785" s="563">
        <v>0</v>
      </c>
      <c r="AD1785" s="563"/>
      <c r="AE1785" s="563">
        <v>1504310.46</v>
      </c>
      <c r="AF1785" s="564">
        <v>45911</v>
      </c>
      <c r="AG1785" s="564">
        <v>47737</v>
      </c>
      <c r="AH1785" s="563">
        <v>1504310.46</v>
      </c>
      <c r="AI1785" s="565">
        <f t="shared" si="55"/>
        <v>4.536986301369863</v>
      </c>
      <c r="AJ1785" s="565">
        <v>5.0027397260274</v>
      </c>
      <c r="AK1785" s="566">
        <v>9.5000000000000001E-2</v>
      </c>
      <c r="AL1785" s="567">
        <f t="shared" si="56"/>
        <v>4.536986301369863</v>
      </c>
      <c r="AM1785" s="567">
        <v>5.0027397260274</v>
      </c>
      <c r="AN1785" s="568">
        <v>9.5000000000000001E-2</v>
      </c>
      <c r="AO1785" s="562" t="s">
        <v>977</v>
      </c>
      <c r="AP1785" s="562" t="s">
        <v>978</v>
      </c>
    </row>
    <row r="1786" spans="1:42" s="562" customFormat="1" ht="12" x14ac:dyDescent="0.25">
      <c r="A1786" s="562" t="s">
        <v>4172</v>
      </c>
      <c r="B1786" s="562" t="s">
        <v>4173</v>
      </c>
      <c r="C1786" s="562">
        <v>1</v>
      </c>
      <c r="D1786" s="562" t="s">
        <v>30</v>
      </c>
      <c r="E1786" s="562" t="s">
        <v>958</v>
      </c>
      <c r="F1786" s="562" t="s">
        <v>959</v>
      </c>
      <c r="G1786" s="562" t="s">
        <v>1727</v>
      </c>
      <c r="H1786" s="562" t="s">
        <v>1660</v>
      </c>
      <c r="I1786" s="562" t="s">
        <v>1661</v>
      </c>
      <c r="J1786" s="562" t="s">
        <v>1662</v>
      </c>
      <c r="K1786" s="562" t="s">
        <v>4174</v>
      </c>
      <c r="L1786" s="562" t="s">
        <v>964</v>
      </c>
      <c r="M1786" s="562" t="s">
        <v>970</v>
      </c>
      <c r="N1786" s="562">
        <v>1</v>
      </c>
      <c r="O1786" s="562">
        <v>1</v>
      </c>
      <c r="P1786" s="562">
        <v>1</v>
      </c>
      <c r="Q1786" s="562">
        <v>0</v>
      </c>
      <c r="R1786" s="562">
        <v>0</v>
      </c>
      <c r="S1786" s="562">
        <v>1</v>
      </c>
      <c r="T1786" s="562">
        <v>1</v>
      </c>
      <c r="U1786" s="562">
        <v>1</v>
      </c>
      <c r="V1786" s="562">
        <v>0</v>
      </c>
      <c r="W1786" s="563">
        <v>3489790.1</v>
      </c>
      <c r="X1786" s="563">
        <v>0</v>
      </c>
      <c r="Y1786" s="563">
        <v>0</v>
      </c>
      <c r="Z1786" s="563">
        <v>0</v>
      </c>
      <c r="AA1786" s="563">
        <v>0</v>
      </c>
      <c r="AB1786" s="563">
        <v>0</v>
      </c>
      <c r="AC1786" s="563">
        <v>0</v>
      </c>
      <c r="AD1786" s="563"/>
      <c r="AE1786" s="563">
        <v>3489790.1</v>
      </c>
      <c r="AF1786" s="564">
        <v>45911</v>
      </c>
      <c r="AG1786" s="564">
        <v>47007</v>
      </c>
      <c r="AH1786" s="563">
        <v>3489790.1</v>
      </c>
      <c r="AI1786" s="565">
        <f t="shared" si="55"/>
        <v>2.536986301369863</v>
      </c>
      <c r="AJ1786" s="565">
        <v>3.0027397260274</v>
      </c>
      <c r="AK1786" s="566">
        <v>8.7499999999999994E-2</v>
      </c>
      <c r="AL1786" s="567">
        <f t="shared" si="56"/>
        <v>2.536986301369863</v>
      </c>
      <c r="AM1786" s="567">
        <v>3.0027397260274</v>
      </c>
      <c r="AN1786" s="568">
        <v>8.7499999999999994E-2</v>
      </c>
      <c r="AO1786" s="562" t="s">
        <v>977</v>
      </c>
      <c r="AP1786" s="562" t="s">
        <v>978</v>
      </c>
    </row>
    <row r="1787" spans="1:42" s="562" customFormat="1" ht="12" x14ac:dyDescent="0.25">
      <c r="A1787" s="562" t="s">
        <v>4175</v>
      </c>
      <c r="B1787" s="562" t="s">
        <v>4176</v>
      </c>
      <c r="C1787" s="562">
        <v>1</v>
      </c>
      <c r="D1787" s="562" t="s">
        <v>30</v>
      </c>
      <c r="E1787" s="562" t="s">
        <v>958</v>
      </c>
      <c r="F1787" s="562" t="s">
        <v>959</v>
      </c>
      <c r="G1787" s="562" t="s">
        <v>1727</v>
      </c>
      <c r="H1787" s="562" t="s">
        <v>1660</v>
      </c>
      <c r="I1787" s="562" t="s">
        <v>1661</v>
      </c>
      <c r="J1787" s="562" t="s">
        <v>1662</v>
      </c>
      <c r="K1787" s="562" t="s">
        <v>4174</v>
      </c>
      <c r="L1787" s="562" t="s">
        <v>964</v>
      </c>
      <c r="M1787" s="562" t="s">
        <v>970</v>
      </c>
      <c r="N1787" s="562">
        <v>1</v>
      </c>
      <c r="O1787" s="562">
        <v>1</v>
      </c>
      <c r="P1787" s="562">
        <v>1</v>
      </c>
      <c r="Q1787" s="562">
        <v>0</v>
      </c>
      <c r="R1787" s="562">
        <v>0</v>
      </c>
      <c r="S1787" s="562">
        <v>1</v>
      </c>
      <c r="T1787" s="562">
        <v>1</v>
      </c>
      <c r="U1787" s="562">
        <v>1</v>
      </c>
      <c r="V1787" s="562">
        <v>0</v>
      </c>
      <c r="W1787" s="563">
        <v>3489790.11</v>
      </c>
      <c r="X1787" s="563">
        <v>0</v>
      </c>
      <c r="Y1787" s="563">
        <v>0</v>
      </c>
      <c r="Z1787" s="563">
        <v>0</v>
      </c>
      <c r="AA1787" s="563">
        <v>0</v>
      </c>
      <c r="AB1787" s="563">
        <v>0</v>
      </c>
      <c r="AC1787" s="563">
        <v>0</v>
      </c>
      <c r="AD1787" s="563"/>
      <c r="AE1787" s="563">
        <v>3489790.11</v>
      </c>
      <c r="AF1787" s="564">
        <v>45911</v>
      </c>
      <c r="AG1787" s="564">
        <v>47737</v>
      </c>
      <c r="AH1787" s="563">
        <v>3489790.11</v>
      </c>
      <c r="AI1787" s="565">
        <f t="shared" si="55"/>
        <v>4.536986301369863</v>
      </c>
      <c r="AJ1787" s="565">
        <v>5.0027397260274</v>
      </c>
      <c r="AK1787" s="566">
        <v>9.5000000000000001E-2</v>
      </c>
      <c r="AL1787" s="567">
        <f t="shared" si="56"/>
        <v>4.536986301369863</v>
      </c>
      <c r="AM1787" s="567">
        <v>5.0027397260274</v>
      </c>
      <c r="AN1787" s="568">
        <v>9.5000000000000001E-2</v>
      </c>
      <c r="AO1787" s="562" t="s">
        <v>977</v>
      </c>
      <c r="AP1787" s="562" t="s">
        <v>978</v>
      </c>
    </row>
    <row r="1788" spans="1:42" s="562" customFormat="1" ht="12" x14ac:dyDescent="0.25">
      <c r="A1788" s="562" t="s">
        <v>4177</v>
      </c>
      <c r="B1788" s="562" t="s">
        <v>4178</v>
      </c>
      <c r="C1788" s="562">
        <v>1</v>
      </c>
      <c r="D1788" s="562" t="s">
        <v>30</v>
      </c>
      <c r="E1788" s="562" t="s">
        <v>958</v>
      </c>
      <c r="F1788" s="562" t="s">
        <v>959</v>
      </c>
      <c r="G1788" s="562" t="s">
        <v>1727</v>
      </c>
      <c r="H1788" s="562" t="s">
        <v>1660</v>
      </c>
      <c r="I1788" s="562" t="s">
        <v>1661</v>
      </c>
      <c r="J1788" s="562" t="s">
        <v>1662</v>
      </c>
      <c r="K1788" s="562" t="s">
        <v>2577</v>
      </c>
      <c r="L1788" s="562" t="s">
        <v>964</v>
      </c>
      <c r="M1788" s="562" t="s">
        <v>970</v>
      </c>
      <c r="N1788" s="562">
        <v>1</v>
      </c>
      <c r="O1788" s="562">
        <v>1</v>
      </c>
      <c r="P1788" s="562">
        <v>1</v>
      </c>
      <c r="Q1788" s="562">
        <v>0</v>
      </c>
      <c r="R1788" s="562">
        <v>0</v>
      </c>
      <c r="S1788" s="562">
        <v>1</v>
      </c>
      <c r="T1788" s="562">
        <v>1</v>
      </c>
      <c r="U1788" s="562">
        <v>1</v>
      </c>
      <c r="V1788" s="562">
        <v>0</v>
      </c>
      <c r="W1788" s="563">
        <v>2055025.42</v>
      </c>
      <c r="X1788" s="563">
        <v>0</v>
      </c>
      <c r="Y1788" s="563">
        <v>0</v>
      </c>
      <c r="Z1788" s="563">
        <v>0</v>
      </c>
      <c r="AA1788" s="563">
        <v>0</v>
      </c>
      <c r="AB1788" s="563">
        <v>0</v>
      </c>
      <c r="AC1788" s="563">
        <v>0</v>
      </c>
      <c r="AD1788" s="563"/>
      <c r="AE1788" s="563">
        <v>2055025.42</v>
      </c>
      <c r="AF1788" s="564">
        <v>45911</v>
      </c>
      <c r="AG1788" s="564">
        <v>47007</v>
      </c>
      <c r="AH1788" s="563">
        <v>2055025.42</v>
      </c>
      <c r="AI1788" s="565">
        <f t="shared" si="55"/>
        <v>2.536986301369863</v>
      </c>
      <c r="AJ1788" s="565">
        <v>3.0027397260274</v>
      </c>
      <c r="AK1788" s="566">
        <v>8.7499999999999994E-2</v>
      </c>
      <c r="AL1788" s="567">
        <f t="shared" si="56"/>
        <v>2.536986301369863</v>
      </c>
      <c r="AM1788" s="567">
        <v>3.0027397260274</v>
      </c>
      <c r="AN1788" s="568">
        <v>8.7499999999999994E-2</v>
      </c>
      <c r="AO1788" s="562" t="s">
        <v>977</v>
      </c>
      <c r="AP1788" s="562" t="s">
        <v>978</v>
      </c>
    </row>
    <row r="1789" spans="1:42" s="562" customFormat="1" ht="12" x14ac:dyDescent="0.25">
      <c r="A1789" s="562" t="s">
        <v>4179</v>
      </c>
      <c r="B1789" s="562" t="s">
        <v>4180</v>
      </c>
      <c r="C1789" s="562">
        <v>1</v>
      </c>
      <c r="D1789" s="562" t="s">
        <v>30</v>
      </c>
      <c r="E1789" s="562" t="s">
        <v>958</v>
      </c>
      <c r="F1789" s="562" t="s">
        <v>959</v>
      </c>
      <c r="G1789" s="562" t="s">
        <v>1727</v>
      </c>
      <c r="H1789" s="562" t="s">
        <v>1660</v>
      </c>
      <c r="I1789" s="562" t="s">
        <v>1661</v>
      </c>
      <c r="J1789" s="562" t="s">
        <v>1662</v>
      </c>
      <c r="K1789" s="562" t="s">
        <v>2577</v>
      </c>
      <c r="L1789" s="562" t="s">
        <v>964</v>
      </c>
      <c r="M1789" s="562" t="s">
        <v>970</v>
      </c>
      <c r="N1789" s="562">
        <v>1</v>
      </c>
      <c r="O1789" s="562">
        <v>1</v>
      </c>
      <c r="P1789" s="562">
        <v>1</v>
      </c>
      <c r="Q1789" s="562">
        <v>0</v>
      </c>
      <c r="R1789" s="562">
        <v>0</v>
      </c>
      <c r="S1789" s="562">
        <v>1</v>
      </c>
      <c r="T1789" s="562">
        <v>1</v>
      </c>
      <c r="U1789" s="562">
        <v>1</v>
      </c>
      <c r="V1789" s="562">
        <v>0</v>
      </c>
      <c r="W1789" s="563">
        <v>2055025.42</v>
      </c>
      <c r="X1789" s="563">
        <v>0</v>
      </c>
      <c r="Y1789" s="563">
        <v>0</v>
      </c>
      <c r="Z1789" s="563">
        <v>0</v>
      </c>
      <c r="AA1789" s="563">
        <v>0</v>
      </c>
      <c r="AB1789" s="563">
        <v>0</v>
      </c>
      <c r="AC1789" s="563">
        <v>0</v>
      </c>
      <c r="AD1789" s="563"/>
      <c r="AE1789" s="563">
        <v>2055025.42</v>
      </c>
      <c r="AF1789" s="564">
        <v>45911</v>
      </c>
      <c r="AG1789" s="564">
        <v>47737</v>
      </c>
      <c r="AH1789" s="563">
        <v>2055025.42</v>
      </c>
      <c r="AI1789" s="565">
        <f t="shared" si="55"/>
        <v>4.536986301369863</v>
      </c>
      <c r="AJ1789" s="565">
        <v>5.0027397260274</v>
      </c>
      <c r="AK1789" s="566">
        <v>9.5000000000000001E-2</v>
      </c>
      <c r="AL1789" s="567">
        <f t="shared" si="56"/>
        <v>4.536986301369863</v>
      </c>
      <c r="AM1789" s="567">
        <v>5.0027397260274</v>
      </c>
      <c r="AN1789" s="568">
        <v>9.5000000000000001E-2</v>
      </c>
      <c r="AO1789" s="562" t="s">
        <v>977</v>
      </c>
      <c r="AP1789" s="562" t="s">
        <v>978</v>
      </c>
    </row>
    <row r="1790" spans="1:42" s="562" customFormat="1" ht="12" x14ac:dyDescent="0.25">
      <c r="A1790" s="562" t="s">
        <v>4181</v>
      </c>
      <c r="B1790" s="562" t="s">
        <v>4182</v>
      </c>
      <c r="C1790" s="562">
        <v>1</v>
      </c>
      <c r="D1790" s="562" t="s">
        <v>30</v>
      </c>
      <c r="E1790" s="562" t="s">
        <v>958</v>
      </c>
      <c r="F1790" s="562" t="s">
        <v>959</v>
      </c>
      <c r="G1790" s="562" t="s">
        <v>1727</v>
      </c>
      <c r="H1790" s="562" t="s">
        <v>1660</v>
      </c>
      <c r="I1790" s="562" t="s">
        <v>1661</v>
      </c>
      <c r="J1790" s="562" t="s">
        <v>1662</v>
      </c>
      <c r="K1790" s="562" t="s">
        <v>838</v>
      </c>
      <c r="L1790" s="562" t="s">
        <v>964</v>
      </c>
      <c r="M1790" s="562" t="s">
        <v>970</v>
      </c>
      <c r="N1790" s="562">
        <v>1</v>
      </c>
      <c r="O1790" s="562">
        <v>1</v>
      </c>
      <c r="P1790" s="562">
        <v>1</v>
      </c>
      <c r="Q1790" s="562">
        <v>0</v>
      </c>
      <c r="R1790" s="562">
        <v>0</v>
      </c>
      <c r="S1790" s="562">
        <v>1</v>
      </c>
      <c r="T1790" s="562">
        <v>1</v>
      </c>
      <c r="U1790" s="562">
        <v>1</v>
      </c>
      <c r="V1790" s="562">
        <v>0</v>
      </c>
      <c r="W1790" s="563">
        <v>6251655.8600000003</v>
      </c>
      <c r="X1790" s="563">
        <v>0</v>
      </c>
      <c r="Y1790" s="563">
        <v>0</v>
      </c>
      <c r="Z1790" s="563">
        <v>0</v>
      </c>
      <c r="AA1790" s="563">
        <v>0</v>
      </c>
      <c r="AB1790" s="563">
        <v>0</v>
      </c>
      <c r="AC1790" s="563">
        <v>0</v>
      </c>
      <c r="AD1790" s="563"/>
      <c r="AE1790" s="563">
        <v>6251655.8600000003</v>
      </c>
      <c r="AF1790" s="564">
        <v>45911</v>
      </c>
      <c r="AG1790" s="564">
        <v>47007</v>
      </c>
      <c r="AH1790" s="563">
        <v>6251655.8600000003</v>
      </c>
      <c r="AI1790" s="565">
        <f t="shared" si="55"/>
        <v>2.536986301369863</v>
      </c>
      <c r="AJ1790" s="565">
        <v>3.0027397260274</v>
      </c>
      <c r="AK1790" s="566">
        <v>8.7499999999999994E-2</v>
      </c>
      <c r="AL1790" s="567">
        <f t="shared" si="56"/>
        <v>2.536986301369863</v>
      </c>
      <c r="AM1790" s="567">
        <v>3.0027397260274</v>
      </c>
      <c r="AN1790" s="568">
        <v>8.7499999999999994E-2</v>
      </c>
      <c r="AO1790" s="562" t="s">
        <v>977</v>
      </c>
      <c r="AP1790" s="562" t="s">
        <v>978</v>
      </c>
    </row>
    <row r="1791" spans="1:42" s="562" customFormat="1" ht="12" x14ac:dyDescent="0.25">
      <c r="A1791" s="562" t="s">
        <v>4183</v>
      </c>
      <c r="B1791" s="562" t="s">
        <v>4184</v>
      </c>
      <c r="C1791" s="562">
        <v>1</v>
      </c>
      <c r="D1791" s="562" t="s">
        <v>30</v>
      </c>
      <c r="E1791" s="562" t="s">
        <v>958</v>
      </c>
      <c r="F1791" s="562" t="s">
        <v>959</v>
      </c>
      <c r="G1791" s="562" t="s">
        <v>1727</v>
      </c>
      <c r="H1791" s="562" t="s">
        <v>1660</v>
      </c>
      <c r="I1791" s="562" t="s">
        <v>1661</v>
      </c>
      <c r="J1791" s="562" t="s">
        <v>1662</v>
      </c>
      <c r="K1791" s="562" t="s">
        <v>838</v>
      </c>
      <c r="L1791" s="562" t="s">
        <v>964</v>
      </c>
      <c r="M1791" s="562" t="s">
        <v>970</v>
      </c>
      <c r="N1791" s="562">
        <v>1</v>
      </c>
      <c r="O1791" s="562">
        <v>1</v>
      </c>
      <c r="P1791" s="562">
        <v>1</v>
      </c>
      <c r="Q1791" s="562">
        <v>0</v>
      </c>
      <c r="R1791" s="562">
        <v>0</v>
      </c>
      <c r="S1791" s="562">
        <v>1</v>
      </c>
      <c r="T1791" s="562">
        <v>1</v>
      </c>
      <c r="U1791" s="562">
        <v>1</v>
      </c>
      <c r="V1791" s="562">
        <v>0</v>
      </c>
      <c r="W1791" s="563">
        <v>6251655.8700000001</v>
      </c>
      <c r="X1791" s="563">
        <v>0</v>
      </c>
      <c r="Y1791" s="563">
        <v>0</v>
      </c>
      <c r="Z1791" s="563">
        <v>0</v>
      </c>
      <c r="AA1791" s="563">
        <v>0</v>
      </c>
      <c r="AB1791" s="563">
        <v>0</v>
      </c>
      <c r="AC1791" s="563">
        <v>0</v>
      </c>
      <c r="AD1791" s="563"/>
      <c r="AE1791" s="563">
        <v>6251655.8700000001</v>
      </c>
      <c r="AF1791" s="564">
        <v>45911</v>
      </c>
      <c r="AG1791" s="564">
        <v>47737</v>
      </c>
      <c r="AH1791" s="563">
        <v>6251655.8700000001</v>
      </c>
      <c r="AI1791" s="565">
        <f t="shared" si="55"/>
        <v>4.536986301369863</v>
      </c>
      <c r="AJ1791" s="565">
        <v>5.0027397260274</v>
      </c>
      <c r="AK1791" s="566">
        <v>9.5000000000000001E-2</v>
      </c>
      <c r="AL1791" s="567">
        <f t="shared" si="56"/>
        <v>4.536986301369863</v>
      </c>
      <c r="AM1791" s="567">
        <v>5.0027397260274</v>
      </c>
      <c r="AN1791" s="568">
        <v>9.5000000000000001E-2</v>
      </c>
      <c r="AO1791" s="562" t="s">
        <v>977</v>
      </c>
      <c r="AP1791" s="562" t="s">
        <v>978</v>
      </c>
    </row>
    <row r="1792" spans="1:42" s="562" customFormat="1" ht="12" x14ac:dyDescent="0.25">
      <c r="A1792" s="562" t="s">
        <v>4185</v>
      </c>
      <c r="B1792" s="562" t="s">
        <v>4186</v>
      </c>
      <c r="C1792" s="562">
        <v>1</v>
      </c>
      <c r="D1792" s="562" t="s">
        <v>30</v>
      </c>
      <c r="E1792" s="562" t="s">
        <v>958</v>
      </c>
      <c r="F1792" s="562" t="s">
        <v>959</v>
      </c>
      <c r="G1792" s="562" t="s">
        <v>1727</v>
      </c>
      <c r="H1792" s="562" t="s">
        <v>1660</v>
      </c>
      <c r="I1792" s="562" t="s">
        <v>1661</v>
      </c>
      <c r="J1792" s="562" t="s">
        <v>1662</v>
      </c>
      <c r="K1792" s="562" t="s">
        <v>4187</v>
      </c>
      <c r="L1792" s="562" t="s">
        <v>964</v>
      </c>
      <c r="M1792" s="562" t="s">
        <v>970</v>
      </c>
      <c r="N1792" s="562">
        <v>1</v>
      </c>
      <c r="O1792" s="562">
        <v>1</v>
      </c>
      <c r="P1792" s="562">
        <v>1</v>
      </c>
      <c r="Q1792" s="562">
        <v>0</v>
      </c>
      <c r="R1792" s="562">
        <v>0</v>
      </c>
      <c r="S1792" s="562">
        <v>1</v>
      </c>
      <c r="T1792" s="562">
        <v>1</v>
      </c>
      <c r="U1792" s="562">
        <v>1</v>
      </c>
      <c r="V1792" s="562">
        <v>0</v>
      </c>
      <c r="W1792" s="563">
        <v>1060700.98</v>
      </c>
      <c r="X1792" s="563">
        <v>0</v>
      </c>
      <c r="Y1792" s="563">
        <v>0</v>
      </c>
      <c r="Z1792" s="563">
        <v>0</v>
      </c>
      <c r="AA1792" s="563">
        <v>0</v>
      </c>
      <c r="AB1792" s="563">
        <v>0</v>
      </c>
      <c r="AC1792" s="563">
        <v>0</v>
      </c>
      <c r="AD1792" s="563"/>
      <c r="AE1792" s="563">
        <v>1060700.98</v>
      </c>
      <c r="AF1792" s="564">
        <v>45911</v>
      </c>
      <c r="AG1792" s="564">
        <v>47007</v>
      </c>
      <c r="AH1792" s="563">
        <v>1060700.98</v>
      </c>
      <c r="AI1792" s="565">
        <f t="shared" si="55"/>
        <v>2.536986301369863</v>
      </c>
      <c r="AJ1792" s="565">
        <v>3.0027397260274</v>
      </c>
      <c r="AK1792" s="566">
        <v>8.7499999999999994E-2</v>
      </c>
      <c r="AL1792" s="567">
        <f t="shared" si="56"/>
        <v>2.536986301369863</v>
      </c>
      <c r="AM1792" s="567">
        <v>3.0027397260274</v>
      </c>
      <c r="AN1792" s="568">
        <v>8.7499999999999994E-2</v>
      </c>
      <c r="AO1792" s="562" t="s">
        <v>977</v>
      </c>
      <c r="AP1792" s="562" t="s">
        <v>978</v>
      </c>
    </row>
    <row r="1793" spans="1:42" s="562" customFormat="1" ht="12" x14ac:dyDescent="0.25">
      <c r="A1793" s="562" t="s">
        <v>4188</v>
      </c>
      <c r="B1793" s="562" t="s">
        <v>4189</v>
      </c>
      <c r="C1793" s="562">
        <v>1</v>
      </c>
      <c r="D1793" s="562" t="s">
        <v>30</v>
      </c>
      <c r="E1793" s="562" t="s">
        <v>958</v>
      </c>
      <c r="F1793" s="562" t="s">
        <v>959</v>
      </c>
      <c r="G1793" s="562" t="s">
        <v>1727</v>
      </c>
      <c r="H1793" s="562" t="s">
        <v>1660</v>
      </c>
      <c r="I1793" s="562" t="s">
        <v>1661</v>
      </c>
      <c r="J1793" s="562" t="s">
        <v>1662</v>
      </c>
      <c r="K1793" s="562" t="s">
        <v>4187</v>
      </c>
      <c r="L1793" s="562" t="s">
        <v>964</v>
      </c>
      <c r="M1793" s="562" t="s">
        <v>970</v>
      </c>
      <c r="N1793" s="562">
        <v>1</v>
      </c>
      <c r="O1793" s="562">
        <v>1</v>
      </c>
      <c r="P1793" s="562">
        <v>1</v>
      </c>
      <c r="Q1793" s="562">
        <v>0</v>
      </c>
      <c r="R1793" s="562">
        <v>0</v>
      </c>
      <c r="S1793" s="562">
        <v>1</v>
      </c>
      <c r="T1793" s="562">
        <v>1</v>
      </c>
      <c r="U1793" s="562">
        <v>1</v>
      </c>
      <c r="V1793" s="562">
        <v>0</v>
      </c>
      <c r="W1793" s="563">
        <v>1060700.98</v>
      </c>
      <c r="X1793" s="563">
        <v>0</v>
      </c>
      <c r="Y1793" s="563">
        <v>0</v>
      </c>
      <c r="Z1793" s="563">
        <v>0</v>
      </c>
      <c r="AA1793" s="563">
        <v>0</v>
      </c>
      <c r="AB1793" s="563">
        <v>0</v>
      </c>
      <c r="AC1793" s="563">
        <v>0</v>
      </c>
      <c r="AD1793" s="563"/>
      <c r="AE1793" s="563">
        <v>1060700.98</v>
      </c>
      <c r="AF1793" s="564">
        <v>45911</v>
      </c>
      <c r="AG1793" s="564">
        <v>47737</v>
      </c>
      <c r="AH1793" s="563">
        <v>1060700.98</v>
      </c>
      <c r="AI1793" s="565">
        <f t="shared" si="55"/>
        <v>4.536986301369863</v>
      </c>
      <c r="AJ1793" s="565">
        <v>5.0027397260274</v>
      </c>
      <c r="AK1793" s="566">
        <v>9.5000000000000001E-2</v>
      </c>
      <c r="AL1793" s="567">
        <f t="shared" si="56"/>
        <v>4.536986301369863</v>
      </c>
      <c r="AM1793" s="567">
        <v>5.0027397260274</v>
      </c>
      <c r="AN1793" s="568">
        <v>9.5000000000000001E-2</v>
      </c>
      <c r="AO1793" s="562" t="s">
        <v>977</v>
      </c>
      <c r="AP1793" s="562" t="s">
        <v>978</v>
      </c>
    </row>
    <row r="1794" spans="1:42" s="562" customFormat="1" ht="12" x14ac:dyDescent="0.25">
      <c r="A1794" s="562" t="s">
        <v>4190</v>
      </c>
      <c r="B1794" s="562" t="s">
        <v>4191</v>
      </c>
      <c r="C1794" s="562">
        <v>1</v>
      </c>
      <c r="D1794" s="562" t="s">
        <v>30</v>
      </c>
      <c r="E1794" s="562" t="s">
        <v>958</v>
      </c>
      <c r="F1794" s="562" t="s">
        <v>959</v>
      </c>
      <c r="G1794" s="562" t="s">
        <v>1727</v>
      </c>
      <c r="H1794" s="562" t="s">
        <v>1660</v>
      </c>
      <c r="I1794" s="562" t="s">
        <v>1661</v>
      </c>
      <c r="J1794" s="562" t="s">
        <v>1662</v>
      </c>
      <c r="K1794" s="562" t="s">
        <v>4192</v>
      </c>
      <c r="L1794" s="562" t="s">
        <v>964</v>
      </c>
      <c r="M1794" s="562" t="s">
        <v>970</v>
      </c>
      <c r="N1794" s="562">
        <v>1</v>
      </c>
      <c r="O1794" s="562">
        <v>1</v>
      </c>
      <c r="P1794" s="562">
        <v>1</v>
      </c>
      <c r="Q1794" s="562">
        <v>0</v>
      </c>
      <c r="R1794" s="562">
        <v>0</v>
      </c>
      <c r="S1794" s="562">
        <v>1</v>
      </c>
      <c r="T1794" s="562">
        <v>1</v>
      </c>
      <c r="U1794" s="562">
        <v>1</v>
      </c>
      <c r="V1794" s="562">
        <v>0</v>
      </c>
      <c r="W1794" s="563">
        <v>898324.87</v>
      </c>
      <c r="X1794" s="563">
        <v>0</v>
      </c>
      <c r="Y1794" s="563">
        <v>0</v>
      </c>
      <c r="Z1794" s="563">
        <v>0</v>
      </c>
      <c r="AA1794" s="563">
        <v>0</v>
      </c>
      <c r="AB1794" s="563">
        <v>0</v>
      </c>
      <c r="AC1794" s="563">
        <v>0</v>
      </c>
      <c r="AD1794" s="563"/>
      <c r="AE1794" s="563">
        <v>898324.87</v>
      </c>
      <c r="AF1794" s="564">
        <v>45911</v>
      </c>
      <c r="AG1794" s="564">
        <v>47007</v>
      </c>
      <c r="AH1794" s="563">
        <v>898324.87</v>
      </c>
      <c r="AI1794" s="565">
        <f t="shared" si="55"/>
        <v>2.536986301369863</v>
      </c>
      <c r="AJ1794" s="565">
        <v>3.0027397260274</v>
      </c>
      <c r="AK1794" s="566">
        <v>8.7499999999999994E-2</v>
      </c>
      <c r="AL1794" s="567">
        <f t="shared" si="56"/>
        <v>2.536986301369863</v>
      </c>
      <c r="AM1794" s="567">
        <v>3.0027397260274</v>
      </c>
      <c r="AN1794" s="568">
        <v>8.7499999999999994E-2</v>
      </c>
      <c r="AO1794" s="562" t="s">
        <v>977</v>
      </c>
      <c r="AP1794" s="562" t="s">
        <v>978</v>
      </c>
    </row>
    <row r="1795" spans="1:42" s="562" customFormat="1" ht="12" x14ac:dyDescent="0.25">
      <c r="A1795" s="562" t="s">
        <v>4193</v>
      </c>
      <c r="B1795" s="562" t="s">
        <v>4194</v>
      </c>
      <c r="C1795" s="562">
        <v>1</v>
      </c>
      <c r="D1795" s="562" t="s">
        <v>30</v>
      </c>
      <c r="E1795" s="562" t="s">
        <v>958</v>
      </c>
      <c r="F1795" s="562" t="s">
        <v>959</v>
      </c>
      <c r="G1795" s="562" t="s">
        <v>1727</v>
      </c>
      <c r="H1795" s="562" t="s">
        <v>1660</v>
      </c>
      <c r="I1795" s="562" t="s">
        <v>1661</v>
      </c>
      <c r="J1795" s="562" t="s">
        <v>1662</v>
      </c>
      <c r="K1795" s="562" t="s">
        <v>4192</v>
      </c>
      <c r="L1795" s="562" t="s">
        <v>964</v>
      </c>
      <c r="M1795" s="562" t="s">
        <v>970</v>
      </c>
      <c r="N1795" s="562">
        <v>1</v>
      </c>
      <c r="O1795" s="562">
        <v>1</v>
      </c>
      <c r="P1795" s="562">
        <v>1</v>
      </c>
      <c r="Q1795" s="562">
        <v>0</v>
      </c>
      <c r="R1795" s="562">
        <v>0</v>
      </c>
      <c r="S1795" s="562">
        <v>1</v>
      </c>
      <c r="T1795" s="562">
        <v>1</v>
      </c>
      <c r="U1795" s="562">
        <v>1</v>
      </c>
      <c r="V1795" s="562">
        <v>0</v>
      </c>
      <c r="W1795" s="563">
        <v>898324.87</v>
      </c>
      <c r="X1795" s="563">
        <v>0</v>
      </c>
      <c r="Y1795" s="563">
        <v>0</v>
      </c>
      <c r="Z1795" s="563">
        <v>0</v>
      </c>
      <c r="AA1795" s="563">
        <v>0</v>
      </c>
      <c r="AB1795" s="563">
        <v>0</v>
      </c>
      <c r="AC1795" s="563">
        <v>0</v>
      </c>
      <c r="AD1795" s="563"/>
      <c r="AE1795" s="563">
        <v>898324.87</v>
      </c>
      <c r="AF1795" s="564">
        <v>45911</v>
      </c>
      <c r="AG1795" s="564">
        <v>47737</v>
      </c>
      <c r="AH1795" s="563">
        <v>898324.87</v>
      </c>
      <c r="AI1795" s="565">
        <f t="shared" ref="AI1795:AI1858" si="57">+(AG1795-$AQ$1)/365</f>
        <v>4.536986301369863</v>
      </c>
      <c r="AJ1795" s="565">
        <v>5.0027397260274</v>
      </c>
      <c r="AK1795" s="566">
        <v>9.5000000000000001E-2</v>
      </c>
      <c r="AL1795" s="567">
        <f t="shared" si="56"/>
        <v>4.536986301369863</v>
      </c>
      <c r="AM1795" s="567">
        <v>5.0027397260274</v>
      </c>
      <c r="AN1795" s="568">
        <v>9.5000000000000001E-2</v>
      </c>
      <c r="AO1795" s="562" t="s">
        <v>977</v>
      </c>
      <c r="AP1795" s="562" t="s">
        <v>978</v>
      </c>
    </row>
    <row r="1796" spans="1:42" s="562" customFormat="1" ht="12" x14ac:dyDescent="0.25">
      <c r="A1796" s="562" t="s">
        <v>4195</v>
      </c>
      <c r="B1796" s="562" t="s">
        <v>4196</v>
      </c>
      <c r="C1796" s="562">
        <v>1</v>
      </c>
      <c r="D1796" s="562" t="s">
        <v>30</v>
      </c>
      <c r="E1796" s="562" t="s">
        <v>958</v>
      </c>
      <c r="F1796" s="562" t="s">
        <v>959</v>
      </c>
      <c r="G1796" s="562" t="s">
        <v>1727</v>
      </c>
      <c r="H1796" s="562" t="s">
        <v>1660</v>
      </c>
      <c r="I1796" s="562" t="s">
        <v>1661</v>
      </c>
      <c r="J1796" s="562" t="s">
        <v>1662</v>
      </c>
      <c r="K1796" s="562" t="s">
        <v>3202</v>
      </c>
      <c r="L1796" s="562" t="s">
        <v>964</v>
      </c>
      <c r="M1796" s="562" t="s">
        <v>970</v>
      </c>
      <c r="N1796" s="562">
        <v>1</v>
      </c>
      <c r="O1796" s="562">
        <v>1</v>
      </c>
      <c r="P1796" s="562">
        <v>1</v>
      </c>
      <c r="Q1796" s="562">
        <v>0</v>
      </c>
      <c r="R1796" s="562">
        <v>0</v>
      </c>
      <c r="S1796" s="562">
        <v>1</v>
      </c>
      <c r="T1796" s="562">
        <v>1</v>
      </c>
      <c r="U1796" s="562">
        <v>1</v>
      </c>
      <c r="V1796" s="562">
        <v>0</v>
      </c>
      <c r="W1796" s="563">
        <v>1645196.8</v>
      </c>
      <c r="X1796" s="563">
        <v>0</v>
      </c>
      <c r="Y1796" s="563">
        <v>0</v>
      </c>
      <c r="Z1796" s="563">
        <v>0</v>
      </c>
      <c r="AA1796" s="563">
        <v>0</v>
      </c>
      <c r="AB1796" s="563">
        <v>0</v>
      </c>
      <c r="AC1796" s="563">
        <v>0</v>
      </c>
      <c r="AD1796" s="563"/>
      <c r="AE1796" s="563">
        <v>1645196.8</v>
      </c>
      <c r="AF1796" s="564">
        <v>45911</v>
      </c>
      <c r="AG1796" s="564">
        <v>47007</v>
      </c>
      <c r="AH1796" s="563">
        <v>1645196.8</v>
      </c>
      <c r="AI1796" s="565">
        <f t="shared" si="57"/>
        <v>2.536986301369863</v>
      </c>
      <c r="AJ1796" s="565">
        <v>3.0027397260274</v>
      </c>
      <c r="AK1796" s="566">
        <v>8.7499999999999994E-2</v>
      </c>
      <c r="AL1796" s="567">
        <f t="shared" si="56"/>
        <v>2.536986301369863</v>
      </c>
      <c r="AM1796" s="567">
        <v>3.0027397260274</v>
      </c>
      <c r="AN1796" s="568">
        <v>8.7499999999999994E-2</v>
      </c>
      <c r="AO1796" s="562" t="s">
        <v>977</v>
      </c>
      <c r="AP1796" s="562" t="s">
        <v>978</v>
      </c>
    </row>
    <row r="1797" spans="1:42" s="562" customFormat="1" ht="12" x14ac:dyDescent="0.25">
      <c r="A1797" s="562" t="s">
        <v>4197</v>
      </c>
      <c r="B1797" s="562" t="s">
        <v>4198</v>
      </c>
      <c r="C1797" s="562">
        <v>1</v>
      </c>
      <c r="D1797" s="562" t="s">
        <v>30</v>
      </c>
      <c r="E1797" s="562" t="s">
        <v>958</v>
      </c>
      <c r="F1797" s="562" t="s">
        <v>959</v>
      </c>
      <c r="G1797" s="562" t="s">
        <v>1727</v>
      </c>
      <c r="H1797" s="562" t="s">
        <v>1660</v>
      </c>
      <c r="I1797" s="562" t="s">
        <v>1661</v>
      </c>
      <c r="J1797" s="562" t="s">
        <v>1662</v>
      </c>
      <c r="K1797" s="562" t="s">
        <v>3202</v>
      </c>
      <c r="L1797" s="562" t="s">
        <v>964</v>
      </c>
      <c r="M1797" s="562" t="s">
        <v>970</v>
      </c>
      <c r="N1797" s="562">
        <v>1</v>
      </c>
      <c r="O1797" s="562">
        <v>1</v>
      </c>
      <c r="P1797" s="562">
        <v>1</v>
      </c>
      <c r="Q1797" s="562">
        <v>0</v>
      </c>
      <c r="R1797" s="562">
        <v>0</v>
      </c>
      <c r="S1797" s="562">
        <v>1</v>
      </c>
      <c r="T1797" s="562">
        <v>1</v>
      </c>
      <c r="U1797" s="562">
        <v>1</v>
      </c>
      <c r="V1797" s="562">
        <v>0</v>
      </c>
      <c r="W1797" s="563">
        <v>1645196.8</v>
      </c>
      <c r="X1797" s="563">
        <v>0</v>
      </c>
      <c r="Y1797" s="563">
        <v>0</v>
      </c>
      <c r="Z1797" s="563">
        <v>0</v>
      </c>
      <c r="AA1797" s="563">
        <v>0</v>
      </c>
      <c r="AB1797" s="563">
        <v>0</v>
      </c>
      <c r="AC1797" s="563">
        <v>0</v>
      </c>
      <c r="AD1797" s="563"/>
      <c r="AE1797" s="563">
        <v>1645196.8</v>
      </c>
      <c r="AF1797" s="564">
        <v>45911</v>
      </c>
      <c r="AG1797" s="564">
        <v>47737</v>
      </c>
      <c r="AH1797" s="563">
        <v>1645196.8</v>
      </c>
      <c r="AI1797" s="565">
        <f t="shared" si="57"/>
        <v>4.536986301369863</v>
      </c>
      <c r="AJ1797" s="565">
        <v>5.0027397260274</v>
      </c>
      <c r="AK1797" s="566">
        <v>9.5000000000000001E-2</v>
      </c>
      <c r="AL1797" s="567">
        <f t="shared" si="56"/>
        <v>4.536986301369863</v>
      </c>
      <c r="AM1797" s="567">
        <v>5.0027397260274</v>
      </c>
      <c r="AN1797" s="568">
        <v>9.5000000000000001E-2</v>
      </c>
      <c r="AO1797" s="562" t="s">
        <v>977</v>
      </c>
      <c r="AP1797" s="562" t="s">
        <v>978</v>
      </c>
    </row>
    <row r="1798" spans="1:42" s="562" customFormat="1" ht="12" x14ac:dyDescent="0.25">
      <c r="A1798" s="562" t="s">
        <v>4199</v>
      </c>
      <c r="B1798" s="562" t="s">
        <v>4200</v>
      </c>
      <c r="C1798" s="562">
        <v>1</v>
      </c>
      <c r="D1798" s="562" t="s">
        <v>30</v>
      </c>
      <c r="E1798" s="562" t="s">
        <v>958</v>
      </c>
      <c r="F1798" s="562" t="s">
        <v>959</v>
      </c>
      <c r="G1798" s="562" t="s">
        <v>1727</v>
      </c>
      <c r="H1798" s="562" t="s">
        <v>1660</v>
      </c>
      <c r="I1798" s="562" t="s">
        <v>1661</v>
      </c>
      <c r="J1798" s="562" t="s">
        <v>1662</v>
      </c>
      <c r="K1798" s="562" t="s">
        <v>4201</v>
      </c>
      <c r="L1798" s="562" t="s">
        <v>964</v>
      </c>
      <c r="M1798" s="562" t="s">
        <v>970</v>
      </c>
      <c r="N1798" s="562">
        <v>1</v>
      </c>
      <c r="O1798" s="562">
        <v>1</v>
      </c>
      <c r="P1798" s="562">
        <v>1</v>
      </c>
      <c r="Q1798" s="562">
        <v>0</v>
      </c>
      <c r="R1798" s="562">
        <v>0</v>
      </c>
      <c r="S1798" s="562">
        <v>1</v>
      </c>
      <c r="T1798" s="562">
        <v>1</v>
      </c>
      <c r="U1798" s="562">
        <v>1</v>
      </c>
      <c r="V1798" s="562">
        <v>0</v>
      </c>
      <c r="W1798" s="563">
        <v>1516083.27</v>
      </c>
      <c r="X1798" s="563">
        <v>0</v>
      </c>
      <c r="Y1798" s="563">
        <v>0</v>
      </c>
      <c r="Z1798" s="563">
        <v>0</v>
      </c>
      <c r="AA1798" s="563">
        <v>0</v>
      </c>
      <c r="AB1798" s="563">
        <v>0</v>
      </c>
      <c r="AC1798" s="563">
        <v>0</v>
      </c>
      <c r="AD1798" s="563"/>
      <c r="AE1798" s="563">
        <v>1516083.27</v>
      </c>
      <c r="AF1798" s="564">
        <v>45911</v>
      </c>
      <c r="AG1798" s="564">
        <v>47007</v>
      </c>
      <c r="AH1798" s="563">
        <v>1516083.27</v>
      </c>
      <c r="AI1798" s="565">
        <f t="shared" si="57"/>
        <v>2.536986301369863</v>
      </c>
      <c r="AJ1798" s="565">
        <v>3.0027397260274</v>
      </c>
      <c r="AK1798" s="566">
        <v>8.7499999999999994E-2</v>
      </c>
      <c r="AL1798" s="567">
        <f t="shared" ref="AL1798:AL1861" si="58">+AI1798</f>
        <v>2.536986301369863</v>
      </c>
      <c r="AM1798" s="567">
        <v>3.0027397260274</v>
      </c>
      <c r="AN1798" s="568">
        <v>8.7499999999999994E-2</v>
      </c>
      <c r="AO1798" s="562" t="s">
        <v>977</v>
      </c>
      <c r="AP1798" s="562" t="s">
        <v>978</v>
      </c>
    </row>
    <row r="1799" spans="1:42" s="562" customFormat="1" ht="12" x14ac:dyDescent="0.25">
      <c r="A1799" s="562" t="s">
        <v>4202</v>
      </c>
      <c r="B1799" s="562" t="s">
        <v>4203</v>
      </c>
      <c r="C1799" s="562">
        <v>1</v>
      </c>
      <c r="D1799" s="562" t="s">
        <v>30</v>
      </c>
      <c r="E1799" s="562" t="s">
        <v>958</v>
      </c>
      <c r="F1799" s="562" t="s">
        <v>959</v>
      </c>
      <c r="G1799" s="562" t="s">
        <v>1727</v>
      </c>
      <c r="H1799" s="562" t="s">
        <v>1660</v>
      </c>
      <c r="I1799" s="562" t="s">
        <v>1661</v>
      </c>
      <c r="J1799" s="562" t="s">
        <v>1662</v>
      </c>
      <c r="K1799" s="562" t="s">
        <v>4201</v>
      </c>
      <c r="L1799" s="562" t="s">
        <v>964</v>
      </c>
      <c r="M1799" s="562" t="s">
        <v>970</v>
      </c>
      <c r="N1799" s="562">
        <v>1</v>
      </c>
      <c r="O1799" s="562">
        <v>1</v>
      </c>
      <c r="P1799" s="562">
        <v>1</v>
      </c>
      <c r="Q1799" s="562">
        <v>0</v>
      </c>
      <c r="R1799" s="562">
        <v>0</v>
      </c>
      <c r="S1799" s="562">
        <v>1</v>
      </c>
      <c r="T1799" s="562">
        <v>1</v>
      </c>
      <c r="U1799" s="562">
        <v>1</v>
      </c>
      <c r="V1799" s="562">
        <v>0</v>
      </c>
      <c r="W1799" s="563">
        <v>1516083.27</v>
      </c>
      <c r="X1799" s="563">
        <v>0</v>
      </c>
      <c r="Y1799" s="563">
        <v>0</v>
      </c>
      <c r="Z1799" s="563">
        <v>0</v>
      </c>
      <c r="AA1799" s="563">
        <v>0</v>
      </c>
      <c r="AB1799" s="563">
        <v>0</v>
      </c>
      <c r="AC1799" s="563">
        <v>0</v>
      </c>
      <c r="AD1799" s="563"/>
      <c r="AE1799" s="563">
        <v>1516083.27</v>
      </c>
      <c r="AF1799" s="564">
        <v>45911</v>
      </c>
      <c r="AG1799" s="564">
        <v>47737</v>
      </c>
      <c r="AH1799" s="563">
        <v>1516083.27</v>
      </c>
      <c r="AI1799" s="565">
        <f t="shared" si="57"/>
        <v>4.536986301369863</v>
      </c>
      <c r="AJ1799" s="565">
        <v>5.0027397260274</v>
      </c>
      <c r="AK1799" s="566">
        <v>9.5000000000000001E-2</v>
      </c>
      <c r="AL1799" s="567">
        <f t="shared" si="58"/>
        <v>4.536986301369863</v>
      </c>
      <c r="AM1799" s="567">
        <v>5.0027397260274</v>
      </c>
      <c r="AN1799" s="568">
        <v>9.5000000000000001E-2</v>
      </c>
      <c r="AO1799" s="562" t="s">
        <v>977</v>
      </c>
      <c r="AP1799" s="562" t="s">
        <v>978</v>
      </c>
    </row>
    <row r="1800" spans="1:42" s="562" customFormat="1" ht="12" x14ac:dyDescent="0.25">
      <c r="A1800" s="562" t="s">
        <v>4204</v>
      </c>
      <c r="B1800" s="562" t="s">
        <v>4205</v>
      </c>
      <c r="C1800" s="562">
        <v>1</v>
      </c>
      <c r="D1800" s="562" t="s">
        <v>30</v>
      </c>
      <c r="E1800" s="562" t="s">
        <v>958</v>
      </c>
      <c r="F1800" s="562" t="s">
        <v>959</v>
      </c>
      <c r="G1800" s="562" t="s">
        <v>1727</v>
      </c>
      <c r="H1800" s="562" t="s">
        <v>1660</v>
      </c>
      <c r="I1800" s="562" t="s">
        <v>1661</v>
      </c>
      <c r="J1800" s="562" t="s">
        <v>1662</v>
      </c>
      <c r="K1800" s="562" t="s">
        <v>139</v>
      </c>
      <c r="L1800" s="562" t="s">
        <v>964</v>
      </c>
      <c r="M1800" s="562" t="s">
        <v>970</v>
      </c>
      <c r="N1800" s="562">
        <v>1</v>
      </c>
      <c r="O1800" s="562">
        <v>1</v>
      </c>
      <c r="P1800" s="562">
        <v>1</v>
      </c>
      <c r="Q1800" s="562">
        <v>0</v>
      </c>
      <c r="R1800" s="562">
        <v>0</v>
      </c>
      <c r="S1800" s="562">
        <v>1</v>
      </c>
      <c r="T1800" s="562">
        <v>1</v>
      </c>
      <c r="U1800" s="562">
        <v>1</v>
      </c>
      <c r="V1800" s="562">
        <v>0</v>
      </c>
      <c r="W1800" s="563">
        <v>2261290.7799999998</v>
      </c>
      <c r="X1800" s="563">
        <v>0</v>
      </c>
      <c r="Y1800" s="563">
        <v>0</v>
      </c>
      <c r="Z1800" s="563">
        <v>0</v>
      </c>
      <c r="AA1800" s="563">
        <v>0</v>
      </c>
      <c r="AB1800" s="563">
        <v>0</v>
      </c>
      <c r="AC1800" s="563">
        <v>0</v>
      </c>
      <c r="AD1800" s="563"/>
      <c r="AE1800" s="563">
        <v>2261290.7799999998</v>
      </c>
      <c r="AF1800" s="564">
        <v>45911</v>
      </c>
      <c r="AG1800" s="564">
        <v>47007</v>
      </c>
      <c r="AH1800" s="563">
        <v>2261290.7799999998</v>
      </c>
      <c r="AI1800" s="565">
        <f t="shared" si="57"/>
        <v>2.536986301369863</v>
      </c>
      <c r="AJ1800" s="565">
        <v>3.0027397260274</v>
      </c>
      <c r="AK1800" s="566">
        <v>8.7499999999999994E-2</v>
      </c>
      <c r="AL1800" s="567">
        <f t="shared" si="58"/>
        <v>2.536986301369863</v>
      </c>
      <c r="AM1800" s="567">
        <v>3.0027397260274</v>
      </c>
      <c r="AN1800" s="568">
        <v>8.7499999999999994E-2</v>
      </c>
      <c r="AO1800" s="562" t="s">
        <v>977</v>
      </c>
      <c r="AP1800" s="562" t="s">
        <v>978</v>
      </c>
    </row>
    <row r="1801" spans="1:42" s="562" customFormat="1" ht="12" x14ac:dyDescent="0.25">
      <c r="A1801" s="562" t="s">
        <v>4206</v>
      </c>
      <c r="B1801" s="562" t="s">
        <v>4207</v>
      </c>
      <c r="C1801" s="562">
        <v>1</v>
      </c>
      <c r="D1801" s="562" t="s">
        <v>30</v>
      </c>
      <c r="E1801" s="562" t="s">
        <v>958</v>
      </c>
      <c r="F1801" s="562" t="s">
        <v>959</v>
      </c>
      <c r="G1801" s="562" t="s">
        <v>1727</v>
      </c>
      <c r="H1801" s="562" t="s">
        <v>1660</v>
      </c>
      <c r="I1801" s="562" t="s">
        <v>1661</v>
      </c>
      <c r="J1801" s="562" t="s">
        <v>1662</v>
      </c>
      <c r="K1801" s="562" t="s">
        <v>139</v>
      </c>
      <c r="L1801" s="562" t="s">
        <v>964</v>
      </c>
      <c r="M1801" s="562" t="s">
        <v>970</v>
      </c>
      <c r="N1801" s="562">
        <v>1</v>
      </c>
      <c r="O1801" s="562">
        <v>1</v>
      </c>
      <c r="P1801" s="562">
        <v>1</v>
      </c>
      <c r="Q1801" s="562">
        <v>0</v>
      </c>
      <c r="R1801" s="562">
        <v>0</v>
      </c>
      <c r="S1801" s="562">
        <v>1</v>
      </c>
      <c r="T1801" s="562">
        <v>1</v>
      </c>
      <c r="U1801" s="562">
        <v>1</v>
      </c>
      <c r="V1801" s="562">
        <v>0</v>
      </c>
      <c r="W1801" s="563">
        <v>2261290.79</v>
      </c>
      <c r="X1801" s="563">
        <v>0</v>
      </c>
      <c r="Y1801" s="563">
        <v>0</v>
      </c>
      <c r="Z1801" s="563">
        <v>0</v>
      </c>
      <c r="AA1801" s="563">
        <v>0</v>
      </c>
      <c r="AB1801" s="563">
        <v>0</v>
      </c>
      <c r="AC1801" s="563">
        <v>0</v>
      </c>
      <c r="AD1801" s="563"/>
      <c r="AE1801" s="563">
        <v>2261290.79</v>
      </c>
      <c r="AF1801" s="564">
        <v>45911</v>
      </c>
      <c r="AG1801" s="564">
        <v>47737</v>
      </c>
      <c r="AH1801" s="563">
        <v>2261290.79</v>
      </c>
      <c r="AI1801" s="565">
        <f t="shared" si="57"/>
        <v>4.536986301369863</v>
      </c>
      <c r="AJ1801" s="565">
        <v>5.0027397260274</v>
      </c>
      <c r="AK1801" s="566">
        <v>9.5000000000000001E-2</v>
      </c>
      <c r="AL1801" s="567">
        <f t="shared" si="58"/>
        <v>4.536986301369863</v>
      </c>
      <c r="AM1801" s="567">
        <v>5.0027397260274</v>
      </c>
      <c r="AN1801" s="568">
        <v>9.5000000000000001E-2</v>
      </c>
      <c r="AO1801" s="562" t="s">
        <v>977</v>
      </c>
      <c r="AP1801" s="562" t="s">
        <v>978</v>
      </c>
    </row>
    <row r="1802" spans="1:42" s="562" customFormat="1" ht="12" x14ac:dyDescent="0.25">
      <c r="A1802" s="562" t="s">
        <v>4208</v>
      </c>
      <c r="B1802" s="562" t="s">
        <v>4209</v>
      </c>
      <c r="C1802" s="562">
        <v>1</v>
      </c>
      <c r="D1802" s="562" t="s">
        <v>30</v>
      </c>
      <c r="E1802" s="562" t="s">
        <v>958</v>
      </c>
      <c r="F1802" s="562" t="s">
        <v>959</v>
      </c>
      <c r="G1802" s="562" t="s">
        <v>1727</v>
      </c>
      <c r="H1802" s="562" t="s">
        <v>1660</v>
      </c>
      <c r="I1802" s="562" t="s">
        <v>1661</v>
      </c>
      <c r="J1802" s="562" t="s">
        <v>1662</v>
      </c>
      <c r="K1802" s="562" t="s">
        <v>4210</v>
      </c>
      <c r="L1802" s="562" t="s">
        <v>964</v>
      </c>
      <c r="M1802" s="562" t="s">
        <v>970</v>
      </c>
      <c r="N1802" s="562">
        <v>1</v>
      </c>
      <c r="O1802" s="562">
        <v>1</v>
      </c>
      <c r="P1802" s="562">
        <v>1</v>
      </c>
      <c r="Q1802" s="562">
        <v>0</v>
      </c>
      <c r="R1802" s="562">
        <v>0</v>
      </c>
      <c r="S1802" s="562">
        <v>1</v>
      </c>
      <c r="T1802" s="562">
        <v>1</v>
      </c>
      <c r="U1802" s="562">
        <v>1</v>
      </c>
      <c r="V1802" s="562">
        <v>0</v>
      </c>
      <c r="W1802" s="563">
        <v>1287228.77</v>
      </c>
      <c r="X1802" s="563">
        <v>0</v>
      </c>
      <c r="Y1802" s="563">
        <v>0</v>
      </c>
      <c r="Z1802" s="563">
        <v>0</v>
      </c>
      <c r="AA1802" s="563">
        <v>0</v>
      </c>
      <c r="AB1802" s="563">
        <v>0</v>
      </c>
      <c r="AC1802" s="563">
        <v>0</v>
      </c>
      <c r="AD1802" s="563"/>
      <c r="AE1802" s="563">
        <v>1287228.77</v>
      </c>
      <c r="AF1802" s="564">
        <v>45911</v>
      </c>
      <c r="AG1802" s="564">
        <v>47007</v>
      </c>
      <c r="AH1802" s="563">
        <v>1287228.77</v>
      </c>
      <c r="AI1802" s="565">
        <f t="shared" si="57"/>
        <v>2.536986301369863</v>
      </c>
      <c r="AJ1802" s="565">
        <v>3.0027397260274</v>
      </c>
      <c r="AK1802" s="566">
        <v>8.7499999999999994E-2</v>
      </c>
      <c r="AL1802" s="567">
        <f t="shared" si="58"/>
        <v>2.536986301369863</v>
      </c>
      <c r="AM1802" s="567">
        <v>3.0027397260274</v>
      </c>
      <c r="AN1802" s="568">
        <v>8.7499999999999994E-2</v>
      </c>
      <c r="AO1802" s="562" t="s">
        <v>977</v>
      </c>
      <c r="AP1802" s="562" t="s">
        <v>978</v>
      </c>
    </row>
    <row r="1803" spans="1:42" s="562" customFormat="1" ht="12" x14ac:dyDescent="0.25">
      <c r="A1803" s="562" t="s">
        <v>4211</v>
      </c>
      <c r="B1803" s="562" t="s">
        <v>4212</v>
      </c>
      <c r="C1803" s="562">
        <v>1</v>
      </c>
      <c r="D1803" s="562" t="s">
        <v>30</v>
      </c>
      <c r="E1803" s="562" t="s">
        <v>958</v>
      </c>
      <c r="F1803" s="562" t="s">
        <v>959</v>
      </c>
      <c r="G1803" s="562" t="s">
        <v>1727</v>
      </c>
      <c r="H1803" s="562" t="s">
        <v>1660</v>
      </c>
      <c r="I1803" s="562" t="s">
        <v>1661</v>
      </c>
      <c r="J1803" s="562" t="s">
        <v>1662</v>
      </c>
      <c r="K1803" s="562" t="s">
        <v>4210</v>
      </c>
      <c r="L1803" s="562" t="s">
        <v>964</v>
      </c>
      <c r="M1803" s="562" t="s">
        <v>970</v>
      </c>
      <c r="N1803" s="562">
        <v>1</v>
      </c>
      <c r="O1803" s="562">
        <v>1</v>
      </c>
      <c r="P1803" s="562">
        <v>1</v>
      </c>
      <c r="Q1803" s="562">
        <v>0</v>
      </c>
      <c r="R1803" s="562">
        <v>0</v>
      </c>
      <c r="S1803" s="562">
        <v>1</v>
      </c>
      <c r="T1803" s="562">
        <v>1</v>
      </c>
      <c r="U1803" s="562">
        <v>1</v>
      </c>
      <c r="V1803" s="562">
        <v>0</v>
      </c>
      <c r="W1803" s="563">
        <v>1287228.78</v>
      </c>
      <c r="X1803" s="563">
        <v>0</v>
      </c>
      <c r="Y1803" s="563">
        <v>0</v>
      </c>
      <c r="Z1803" s="563">
        <v>0</v>
      </c>
      <c r="AA1803" s="563">
        <v>0</v>
      </c>
      <c r="AB1803" s="563">
        <v>0</v>
      </c>
      <c r="AC1803" s="563">
        <v>0</v>
      </c>
      <c r="AD1803" s="563"/>
      <c r="AE1803" s="563">
        <v>1287228.78</v>
      </c>
      <c r="AF1803" s="564">
        <v>45911</v>
      </c>
      <c r="AG1803" s="564">
        <v>47737</v>
      </c>
      <c r="AH1803" s="563">
        <v>1287228.78</v>
      </c>
      <c r="AI1803" s="565">
        <f t="shared" si="57"/>
        <v>4.536986301369863</v>
      </c>
      <c r="AJ1803" s="565">
        <v>5.0027397260274</v>
      </c>
      <c r="AK1803" s="566">
        <v>9.5000000000000001E-2</v>
      </c>
      <c r="AL1803" s="567">
        <f t="shared" si="58"/>
        <v>4.536986301369863</v>
      </c>
      <c r="AM1803" s="567">
        <v>5.0027397260274</v>
      </c>
      <c r="AN1803" s="568">
        <v>9.5000000000000001E-2</v>
      </c>
      <c r="AO1803" s="562" t="s">
        <v>977</v>
      </c>
      <c r="AP1803" s="562" t="s">
        <v>978</v>
      </c>
    </row>
    <row r="1804" spans="1:42" s="562" customFormat="1" ht="12" x14ac:dyDescent="0.25">
      <c r="A1804" s="562" t="s">
        <v>4213</v>
      </c>
      <c r="B1804" s="562" t="s">
        <v>4214</v>
      </c>
      <c r="C1804" s="562">
        <v>1</v>
      </c>
      <c r="D1804" s="562" t="s">
        <v>30</v>
      </c>
      <c r="E1804" s="562" t="s">
        <v>958</v>
      </c>
      <c r="F1804" s="562" t="s">
        <v>959</v>
      </c>
      <c r="G1804" s="562" t="s">
        <v>1727</v>
      </c>
      <c r="H1804" s="562" t="s">
        <v>1660</v>
      </c>
      <c r="I1804" s="562" t="s">
        <v>1661</v>
      </c>
      <c r="J1804" s="562" t="s">
        <v>1662</v>
      </c>
      <c r="K1804" s="562" t="s">
        <v>2584</v>
      </c>
      <c r="L1804" s="562" t="s">
        <v>964</v>
      </c>
      <c r="M1804" s="562" t="s">
        <v>970</v>
      </c>
      <c r="N1804" s="562">
        <v>1</v>
      </c>
      <c r="O1804" s="562">
        <v>1</v>
      </c>
      <c r="P1804" s="562">
        <v>1</v>
      </c>
      <c r="Q1804" s="562">
        <v>0</v>
      </c>
      <c r="R1804" s="562">
        <v>0</v>
      </c>
      <c r="S1804" s="562">
        <v>1</v>
      </c>
      <c r="T1804" s="562">
        <v>1</v>
      </c>
      <c r="U1804" s="562">
        <v>1</v>
      </c>
      <c r="V1804" s="562">
        <v>0</v>
      </c>
      <c r="W1804" s="563">
        <v>5850000</v>
      </c>
      <c r="X1804" s="563">
        <v>0</v>
      </c>
      <c r="Y1804" s="563">
        <v>0</v>
      </c>
      <c r="Z1804" s="563">
        <v>0</v>
      </c>
      <c r="AA1804" s="563">
        <v>0</v>
      </c>
      <c r="AB1804" s="563">
        <v>0</v>
      </c>
      <c r="AC1804" s="563">
        <v>0</v>
      </c>
      <c r="AD1804" s="563"/>
      <c r="AE1804" s="563">
        <v>5850000</v>
      </c>
      <c r="AF1804" s="564">
        <v>45911</v>
      </c>
      <c r="AG1804" s="564">
        <v>47007</v>
      </c>
      <c r="AH1804" s="563">
        <v>5850000</v>
      </c>
      <c r="AI1804" s="565">
        <f t="shared" si="57"/>
        <v>2.536986301369863</v>
      </c>
      <c r="AJ1804" s="565">
        <v>3.0027397260274</v>
      </c>
      <c r="AK1804" s="566">
        <v>8.7499999999999994E-2</v>
      </c>
      <c r="AL1804" s="567">
        <f t="shared" si="58"/>
        <v>2.536986301369863</v>
      </c>
      <c r="AM1804" s="567">
        <v>3.0027397260274</v>
      </c>
      <c r="AN1804" s="568">
        <v>8.7499999999999994E-2</v>
      </c>
      <c r="AO1804" s="562" t="s">
        <v>977</v>
      </c>
      <c r="AP1804" s="562" t="s">
        <v>978</v>
      </c>
    </row>
    <row r="1805" spans="1:42" s="562" customFormat="1" ht="12" x14ac:dyDescent="0.25">
      <c r="A1805" s="562" t="s">
        <v>4215</v>
      </c>
      <c r="B1805" s="562" t="s">
        <v>4216</v>
      </c>
      <c r="C1805" s="562">
        <v>1</v>
      </c>
      <c r="D1805" s="562" t="s">
        <v>30</v>
      </c>
      <c r="E1805" s="562" t="s">
        <v>958</v>
      </c>
      <c r="F1805" s="562" t="s">
        <v>959</v>
      </c>
      <c r="G1805" s="562" t="s">
        <v>1727</v>
      </c>
      <c r="H1805" s="562" t="s">
        <v>1660</v>
      </c>
      <c r="I1805" s="562" t="s">
        <v>1661</v>
      </c>
      <c r="J1805" s="562" t="s">
        <v>1662</v>
      </c>
      <c r="K1805" s="562" t="s">
        <v>2584</v>
      </c>
      <c r="L1805" s="562" t="s">
        <v>964</v>
      </c>
      <c r="M1805" s="562" t="s">
        <v>970</v>
      </c>
      <c r="N1805" s="562">
        <v>1</v>
      </c>
      <c r="O1805" s="562">
        <v>1</v>
      </c>
      <c r="P1805" s="562">
        <v>1</v>
      </c>
      <c r="Q1805" s="562">
        <v>0</v>
      </c>
      <c r="R1805" s="562">
        <v>0</v>
      </c>
      <c r="S1805" s="562">
        <v>1</v>
      </c>
      <c r="T1805" s="562">
        <v>1</v>
      </c>
      <c r="U1805" s="562">
        <v>1</v>
      </c>
      <c r="V1805" s="562">
        <v>0</v>
      </c>
      <c r="W1805" s="563">
        <v>5850000</v>
      </c>
      <c r="X1805" s="563">
        <v>0</v>
      </c>
      <c r="Y1805" s="563">
        <v>0</v>
      </c>
      <c r="Z1805" s="563">
        <v>0</v>
      </c>
      <c r="AA1805" s="563">
        <v>0</v>
      </c>
      <c r="AB1805" s="563">
        <v>0</v>
      </c>
      <c r="AC1805" s="563">
        <v>0</v>
      </c>
      <c r="AD1805" s="563"/>
      <c r="AE1805" s="563">
        <v>5850000</v>
      </c>
      <c r="AF1805" s="564">
        <v>45911</v>
      </c>
      <c r="AG1805" s="564">
        <v>47737</v>
      </c>
      <c r="AH1805" s="563">
        <v>5850000</v>
      </c>
      <c r="AI1805" s="565">
        <f t="shared" si="57"/>
        <v>4.536986301369863</v>
      </c>
      <c r="AJ1805" s="565">
        <v>5.0027397260274</v>
      </c>
      <c r="AK1805" s="566">
        <v>9.5000000000000001E-2</v>
      </c>
      <c r="AL1805" s="567">
        <f t="shared" si="58"/>
        <v>4.536986301369863</v>
      </c>
      <c r="AM1805" s="567">
        <v>5.0027397260274</v>
      </c>
      <c r="AN1805" s="568">
        <v>9.5000000000000001E-2</v>
      </c>
      <c r="AO1805" s="562" t="s">
        <v>977</v>
      </c>
      <c r="AP1805" s="562" t="s">
        <v>978</v>
      </c>
    </row>
    <row r="1806" spans="1:42" s="562" customFormat="1" ht="12" x14ac:dyDescent="0.25">
      <c r="A1806" s="562" t="s">
        <v>4217</v>
      </c>
      <c r="B1806" s="562" t="s">
        <v>4218</v>
      </c>
      <c r="C1806" s="562">
        <v>1</v>
      </c>
      <c r="D1806" s="562" t="s">
        <v>30</v>
      </c>
      <c r="E1806" s="562" t="s">
        <v>958</v>
      </c>
      <c r="F1806" s="562" t="s">
        <v>959</v>
      </c>
      <c r="G1806" s="562" t="s">
        <v>1727</v>
      </c>
      <c r="H1806" s="562" t="s">
        <v>1660</v>
      </c>
      <c r="I1806" s="562" t="s">
        <v>1661</v>
      </c>
      <c r="J1806" s="562" t="s">
        <v>1662</v>
      </c>
      <c r="K1806" s="562" t="s">
        <v>296</v>
      </c>
      <c r="L1806" s="562" t="s">
        <v>964</v>
      </c>
      <c r="M1806" s="562" t="s">
        <v>970</v>
      </c>
      <c r="N1806" s="562">
        <v>1</v>
      </c>
      <c r="O1806" s="562">
        <v>1</v>
      </c>
      <c r="P1806" s="562">
        <v>1</v>
      </c>
      <c r="Q1806" s="562">
        <v>0</v>
      </c>
      <c r="R1806" s="562">
        <v>0</v>
      </c>
      <c r="S1806" s="562">
        <v>1</v>
      </c>
      <c r="T1806" s="562">
        <v>1</v>
      </c>
      <c r="U1806" s="562">
        <v>1</v>
      </c>
      <c r="V1806" s="562">
        <v>0</v>
      </c>
      <c r="W1806" s="563">
        <v>5372911.9900000002</v>
      </c>
      <c r="X1806" s="563">
        <v>0</v>
      </c>
      <c r="Y1806" s="563">
        <v>0</v>
      </c>
      <c r="Z1806" s="563">
        <v>0</v>
      </c>
      <c r="AA1806" s="563">
        <v>0</v>
      </c>
      <c r="AB1806" s="563">
        <v>0</v>
      </c>
      <c r="AC1806" s="563">
        <v>0</v>
      </c>
      <c r="AD1806" s="563"/>
      <c r="AE1806" s="563">
        <v>5372911.9900000002</v>
      </c>
      <c r="AF1806" s="564">
        <v>45911</v>
      </c>
      <c r="AG1806" s="564">
        <v>47007</v>
      </c>
      <c r="AH1806" s="563">
        <v>5372911.9900000002</v>
      </c>
      <c r="AI1806" s="565">
        <f t="shared" si="57"/>
        <v>2.536986301369863</v>
      </c>
      <c r="AJ1806" s="565">
        <v>3.0027397260274</v>
      </c>
      <c r="AK1806" s="566">
        <v>8.7499999999999994E-2</v>
      </c>
      <c r="AL1806" s="567">
        <f t="shared" si="58"/>
        <v>2.536986301369863</v>
      </c>
      <c r="AM1806" s="567">
        <v>3.0027397260274</v>
      </c>
      <c r="AN1806" s="568">
        <v>8.7499999999999994E-2</v>
      </c>
      <c r="AO1806" s="562" t="s">
        <v>977</v>
      </c>
      <c r="AP1806" s="562" t="s">
        <v>978</v>
      </c>
    </row>
    <row r="1807" spans="1:42" s="562" customFormat="1" ht="12" x14ac:dyDescent="0.25">
      <c r="A1807" s="562" t="s">
        <v>4219</v>
      </c>
      <c r="B1807" s="562" t="s">
        <v>4220</v>
      </c>
      <c r="C1807" s="562">
        <v>1</v>
      </c>
      <c r="D1807" s="562" t="s">
        <v>30</v>
      </c>
      <c r="E1807" s="562" t="s">
        <v>958</v>
      </c>
      <c r="F1807" s="562" t="s">
        <v>959</v>
      </c>
      <c r="G1807" s="562" t="s">
        <v>1727</v>
      </c>
      <c r="H1807" s="562" t="s">
        <v>1660</v>
      </c>
      <c r="I1807" s="562" t="s">
        <v>1661</v>
      </c>
      <c r="J1807" s="562" t="s">
        <v>1662</v>
      </c>
      <c r="K1807" s="562" t="s">
        <v>296</v>
      </c>
      <c r="L1807" s="562" t="s">
        <v>964</v>
      </c>
      <c r="M1807" s="562" t="s">
        <v>970</v>
      </c>
      <c r="N1807" s="562">
        <v>1</v>
      </c>
      <c r="O1807" s="562">
        <v>1</v>
      </c>
      <c r="P1807" s="562">
        <v>1</v>
      </c>
      <c r="Q1807" s="562">
        <v>0</v>
      </c>
      <c r="R1807" s="562">
        <v>0</v>
      </c>
      <c r="S1807" s="562">
        <v>1</v>
      </c>
      <c r="T1807" s="562">
        <v>1</v>
      </c>
      <c r="U1807" s="562">
        <v>1</v>
      </c>
      <c r="V1807" s="562">
        <v>0</v>
      </c>
      <c r="W1807" s="563">
        <v>5372912</v>
      </c>
      <c r="X1807" s="563">
        <v>0</v>
      </c>
      <c r="Y1807" s="563">
        <v>0</v>
      </c>
      <c r="Z1807" s="563">
        <v>0</v>
      </c>
      <c r="AA1807" s="563">
        <v>0</v>
      </c>
      <c r="AB1807" s="563">
        <v>0</v>
      </c>
      <c r="AC1807" s="563">
        <v>0</v>
      </c>
      <c r="AD1807" s="563"/>
      <c r="AE1807" s="563">
        <v>5372912</v>
      </c>
      <c r="AF1807" s="564">
        <v>45911</v>
      </c>
      <c r="AG1807" s="564">
        <v>47737</v>
      </c>
      <c r="AH1807" s="563">
        <v>5372912</v>
      </c>
      <c r="AI1807" s="565">
        <f t="shared" si="57"/>
        <v>4.536986301369863</v>
      </c>
      <c r="AJ1807" s="565">
        <v>5.0027397260274</v>
      </c>
      <c r="AK1807" s="566">
        <v>9.5000000000000001E-2</v>
      </c>
      <c r="AL1807" s="567">
        <f t="shared" si="58"/>
        <v>4.536986301369863</v>
      </c>
      <c r="AM1807" s="567">
        <v>5.0027397260274</v>
      </c>
      <c r="AN1807" s="568">
        <v>9.5000000000000001E-2</v>
      </c>
      <c r="AO1807" s="562" t="s">
        <v>977</v>
      </c>
      <c r="AP1807" s="562" t="s">
        <v>978</v>
      </c>
    </row>
    <row r="1808" spans="1:42" s="562" customFormat="1" ht="12" x14ac:dyDescent="0.25">
      <c r="A1808" s="562" t="s">
        <v>4221</v>
      </c>
      <c r="B1808" s="562" t="s">
        <v>4222</v>
      </c>
      <c r="C1808" s="562">
        <v>1</v>
      </c>
      <c r="D1808" s="562" t="s">
        <v>30</v>
      </c>
      <c r="E1808" s="562" t="s">
        <v>958</v>
      </c>
      <c r="F1808" s="562" t="s">
        <v>959</v>
      </c>
      <c r="G1808" s="562" t="s">
        <v>973</v>
      </c>
      <c r="H1808" s="562" t="s">
        <v>974</v>
      </c>
      <c r="I1808" s="562" t="s">
        <v>975</v>
      </c>
      <c r="J1808" s="562" t="s">
        <v>4998</v>
      </c>
      <c r="K1808" s="562" t="s">
        <v>976</v>
      </c>
      <c r="L1808" s="562" t="s">
        <v>964</v>
      </c>
      <c r="M1808" s="562" t="s">
        <v>970</v>
      </c>
      <c r="N1808" s="562">
        <v>1</v>
      </c>
      <c r="O1808" s="562">
        <v>1</v>
      </c>
      <c r="P1808" s="562">
        <v>1</v>
      </c>
      <c r="Q1808" s="562">
        <v>1</v>
      </c>
      <c r="R1808" s="562">
        <v>1</v>
      </c>
      <c r="S1808" s="562">
        <v>1</v>
      </c>
      <c r="T1808" s="562">
        <v>0</v>
      </c>
      <c r="U1808" s="562">
        <v>0</v>
      </c>
      <c r="V1808" s="562">
        <v>0</v>
      </c>
      <c r="W1808" s="563">
        <v>255000</v>
      </c>
      <c r="X1808" s="563">
        <v>0</v>
      </c>
      <c r="Y1808" s="563">
        <v>0</v>
      </c>
      <c r="Z1808" s="563">
        <v>0</v>
      </c>
      <c r="AA1808" s="563">
        <v>0</v>
      </c>
      <c r="AB1808" s="563">
        <v>0</v>
      </c>
      <c r="AC1808" s="563">
        <v>0</v>
      </c>
      <c r="AD1808" s="563"/>
      <c r="AE1808" s="563">
        <v>255000</v>
      </c>
      <c r="AF1808" s="564">
        <v>45799</v>
      </c>
      <c r="AG1808" s="564">
        <v>46895</v>
      </c>
      <c r="AH1808" s="563">
        <v>255000</v>
      </c>
      <c r="AI1808" s="565">
        <f t="shared" si="57"/>
        <v>2.2301369863013698</v>
      </c>
      <c r="AJ1808" s="565">
        <v>3.0027397260274</v>
      </c>
      <c r="AK1808" s="566">
        <v>8.7499999999999994E-2</v>
      </c>
      <c r="AL1808" s="567">
        <f t="shared" si="58"/>
        <v>2.2301369863013698</v>
      </c>
      <c r="AM1808" s="567">
        <v>3.0027397260274</v>
      </c>
      <c r="AN1808" s="568">
        <v>8.7499999999999994E-2</v>
      </c>
      <c r="AO1808" s="562" t="s">
        <v>977</v>
      </c>
      <c r="AP1808" s="562" t="s">
        <v>978</v>
      </c>
    </row>
    <row r="1809" spans="1:42" s="562" customFormat="1" ht="12" x14ac:dyDescent="0.25">
      <c r="A1809" s="562" t="s">
        <v>4223</v>
      </c>
      <c r="B1809" s="562" t="s">
        <v>4224</v>
      </c>
      <c r="C1809" s="562">
        <v>1</v>
      </c>
      <c r="D1809" s="562" t="s">
        <v>30</v>
      </c>
      <c r="E1809" s="562" t="s">
        <v>958</v>
      </c>
      <c r="F1809" s="562" t="s">
        <v>959</v>
      </c>
      <c r="G1809" s="562" t="s">
        <v>973</v>
      </c>
      <c r="H1809" s="562" t="s">
        <v>974</v>
      </c>
      <c r="I1809" s="562" t="s">
        <v>975</v>
      </c>
      <c r="J1809" s="562" t="s">
        <v>4998</v>
      </c>
      <c r="K1809" s="562" t="s">
        <v>976</v>
      </c>
      <c r="L1809" s="562" t="s">
        <v>964</v>
      </c>
      <c r="M1809" s="562" t="s">
        <v>970</v>
      </c>
      <c r="N1809" s="562">
        <v>1</v>
      </c>
      <c r="O1809" s="562">
        <v>1</v>
      </c>
      <c r="P1809" s="562">
        <v>1</v>
      </c>
      <c r="Q1809" s="562">
        <v>1</v>
      </c>
      <c r="R1809" s="562">
        <v>1</v>
      </c>
      <c r="S1809" s="562">
        <v>1</v>
      </c>
      <c r="T1809" s="562">
        <v>0</v>
      </c>
      <c r="U1809" s="562">
        <v>0</v>
      </c>
      <c r="V1809" s="562">
        <v>0</v>
      </c>
      <c r="W1809" s="563">
        <v>572493.85</v>
      </c>
      <c r="X1809" s="563">
        <v>0</v>
      </c>
      <c r="Y1809" s="563">
        <v>0</v>
      </c>
      <c r="Z1809" s="563">
        <v>0</v>
      </c>
      <c r="AA1809" s="563">
        <v>0</v>
      </c>
      <c r="AB1809" s="563">
        <v>0</v>
      </c>
      <c r="AC1809" s="563">
        <v>0</v>
      </c>
      <c r="AD1809" s="563"/>
      <c r="AE1809" s="563">
        <v>572493.85</v>
      </c>
      <c r="AF1809" s="564">
        <v>45799</v>
      </c>
      <c r="AG1809" s="564">
        <v>46895</v>
      </c>
      <c r="AH1809" s="563">
        <v>572493.85</v>
      </c>
      <c r="AI1809" s="565">
        <f t="shared" si="57"/>
        <v>2.2301369863013698</v>
      </c>
      <c r="AJ1809" s="565">
        <v>3.0027397260274</v>
      </c>
      <c r="AK1809" s="566">
        <v>8.7499999999999994E-2</v>
      </c>
      <c r="AL1809" s="567">
        <f t="shared" si="58"/>
        <v>2.2301369863013698</v>
      </c>
      <c r="AM1809" s="567">
        <v>3.0027397260274</v>
      </c>
      <c r="AN1809" s="568">
        <v>8.7499999999999994E-2</v>
      </c>
      <c r="AO1809" s="562" t="s">
        <v>977</v>
      </c>
      <c r="AP1809" s="562" t="s">
        <v>978</v>
      </c>
    </row>
    <row r="1810" spans="1:42" s="562" customFormat="1" ht="12" x14ac:dyDescent="0.25">
      <c r="A1810" s="562" t="s">
        <v>4225</v>
      </c>
      <c r="B1810" s="562" t="s">
        <v>4226</v>
      </c>
      <c r="C1810" s="562">
        <v>1</v>
      </c>
      <c r="D1810" s="562" t="s">
        <v>30</v>
      </c>
      <c r="E1810" s="562" t="s">
        <v>958</v>
      </c>
      <c r="F1810" s="562" t="s">
        <v>959</v>
      </c>
      <c r="G1810" s="562" t="s">
        <v>973</v>
      </c>
      <c r="H1810" s="562" t="s">
        <v>974</v>
      </c>
      <c r="I1810" s="562" t="s">
        <v>975</v>
      </c>
      <c r="J1810" s="562" t="s">
        <v>4998</v>
      </c>
      <c r="K1810" s="562" t="s">
        <v>976</v>
      </c>
      <c r="L1810" s="562" t="s">
        <v>964</v>
      </c>
      <c r="M1810" s="562" t="s">
        <v>970</v>
      </c>
      <c r="N1810" s="562">
        <v>1</v>
      </c>
      <c r="O1810" s="562">
        <v>1</v>
      </c>
      <c r="P1810" s="562">
        <v>1</v>
      </c>
      <c r="Q1810" s="562">
        <v>1</v>
      </c>
      <c r="R1810" s="562">
        <v>1</v>
      </c>
      <c r="S1810" s="562">
        <v>1</v>
      </c>
      <c r="T1810" s="562">
        <v>0</v>
      </c>
      <c r="U1810" s="562">
        <v>0</v>
      </c>
      <c r="V1810" s="562">
        <v>0</v>
      </c>
      <c r="W1810" s="563">
        <v>2082495.12</v>
      </c>
      <c r="X1810" s="563">
        <v>0</v>
      </c>
      <c r="Y1810" s="563">
        <v>0</v>
      </c>
      <c r="Z1810" s="563">
        <v>0</v>
      </c>
      <c r="AA1810" s="563">
        <v>0</v>
      </c>
      <c r="AB1810" s="563">
        <v>0</v>
      </c>
      <c r="AC1810" s="563">
        <v>0</v>
      </c>
      <c r="AD1810" s="563"/>
      <c r="AE1810" s="563">
        <v>2082495.12</v>
      </c>
      <c r="AF1810" s="564">
        <v>45799</v>
      </c>
      <c r="AG1810" s="564">
        <v>47625</v>
      </c>
      <c r="AH1810" s="563">
        <v>2082495.12</v>
      </c>
      <c r="AI1810" s="565">
        <f t="shared" si="57"/>
        <v>4.2301369863013702</v>
      </c>
      <c r="AJ1810" s="565">
        <v>5.0027397260274</v>
      </c>
      <c r="AK1810" s="566">
        <v>9.2499999999999999E-2</v>
      </c>
      <c r="AL1810" s="567">
        <f t="shared" si="58"/>
        <v>4.2301369863013702</v>
      </c>
      <c r="AM1810" s="567">
        <v>5.0027397260274</v>
      </c>
      <c r="AN1810" s="568">
        <v>9.2499999999999999E-2</v>
      </c>
      <c r="AO1810" s="562" t="s">
        <v>977</v>
      </c>
      <c r="AP1810" s="562" t="s">
        <v>978</v>
      </c>
    </row>
    <row r="1811" spans="1:42" s="562" customFormat="1" ht="12" x14ac:dyDescent="0.25">
      <c r="A1811" s="562" t="s">
        <v>4227</v>
      </c>
      <c r="B1811" s="562" t="s">
        <v>4228</v>
      </c>
      <c r="C1811" s="562">
        <v>1</v>
      </c>
      <c r="D1811" s="562" t="s">
        <v>30</v>
      </c>
      <c r="E1811" s="562" t="s">
        <v>958</v>
      </c>
      <c r="F1811" s="562" t="s">
        <v>959</v>
      </c>
      <c r="G1811" s="562" t="s">
        <v>973</v>
      </c>
      <c r="H1811" s="562" t="s">
        <v>974</v>
      </c>
      <c r="I1811" s="562" t="s">
        <v>975</v>
      </c>
      <c r="J1811" s="562" t="s">
        <v>4998</v>
      </c>
      <c r="K1811" s="562" t="s">
        <v>976</v>
      </c>
      <c r="L1811" s="562" t="s">
        <v>964</v>
      </c>
      <c r="M1811" s="562" t="s">
        <v>970</v>
      </c>
      <c r="N1811" s="562">
        <v>1</v>
      </c>
      <c r="O1811" s="562">
        <v>1</v>
      </c>
      <c r="P1811" s="562">
        <v>1</v>
      </c>
      <c r="Q1811" s="562">
        <v>1</v>
      </c>
      <c r="R1811" s="562">
        <v>1</v>
      </c>
      <c r="S1811" s="562">
        <v>1</v>
      </c>
      <c r="T1811" s="562">
        <v>0</v>
      </c>
      <c r="U1811" s="562">
        <v>0</v>
      </c>
      <c r="V1811" s="562">
        <v>0</v>
      </c>
      <c r="W1811" s="563">
        <v>260915.21</v>
      </c>
      <c r="X1811" s="563">
        <v>0</v>
      </c>
      <c r="Y1811" s="563">
        <v>0</v>
      </c>
      <c r="Z1811" s="563">
        <v>0</v>
      </c>
      <c r="AA1811" s="563">
        <v>0</v>
      </c>
      <c r="AB1811" s="563">
        <v>0</v>
      </c>
      <c r="AC1811" s="563">
        <v>0</v>
      </c>
      <c r="AD1811" s="563"/>
      <c r="AE1811" s="563">
        <v>260915.21</v>
      </c>
      <c r="AF1811" s="564">
        <v>45799</v>
      </c>
      <c r="AG1811" s="564">
        <v>46895</v>
      </c>
      <c r="AH1811" s="563">
        <v>260915.21</v>
      </c>
      <c r="AI1811" s="565">
        <f t="shared" si="57"/>
        <v>2.2301369863013698</v>
      </c>
      <c r="AJ1811" s="565">
        <v>3.0027397260274</v>
      </c>
      <c r="AK1811" s="566">
        <v>8.7499999999999994E-2</v>
      </c>
      <c r="AL1811" s="567">
        <f t="shared" si="58"/>
        <v>2.2301369863013698</v>
      </c>
      <c r="AM1811" s="567">
        <v>3.0027397260274</v>
      </c>
      <c r="AN1811" s="568">
        <v>8.7499999999999994E-2</v>
      </c>
      <c r="AO1811" s="562" t="s">
        <v>977</v>
      </c>
      <c r="AP1811" s="562" t="s">
        <v>978</v>
      </c>
    </row>
    <row r="1812" spans="1:42" s="562" customFormat="1" ht="12" x14ac:dyDescent="0.25">
      <c r="A1812" s="562" t="s">
        <v>4229</v>
      </c>
      <c r="B1812" s="562" t="s">
        <v>4230</v>
      </c>
      <c r="C1812" s="562">
        <v>1</v>
      </c>
      <c r="D1812" s="562" t="s">
        <v>30</v>
      </c>
      <c r="E1812" s="562" t="s">
        <v>958</v>
      </c>
      <c r="F1812" s="562" t="s">
        <v>959</v>
      </c>
      <c r="G1812" s="562" t="s">
        <v>973</v>
      </c>
      <c r="H1812" s="562" t="s">
        <v>974</v>
      </c>
      <c r="I1812" s="562" t="s">
        <v>975</v>
      </c>
      <c r="J1812" s="562" t="s">
        <v>4998</v>
      </c>
      <c r="K1812" s="562" t="s">
        <v>976</v>
      </c>
      <c r="L1812" s="562" t="s">
        <v>964</v>
      </c>
      <c r="M1812" s="562" t="s">
        <v>970</v>
      </c>
      <c r="N1812" s="562">
        <v>1</v>
      </c>
      <c r="O1812" s="562">
        <v>1</v>
      </c>
      <c r="P1812" s="562">
        <v>1</v>
      </c>
      <c r="Q1812" s="562">
        <v>1</v>
      </c>
      <c r="R1812" s="562">
        <v>1</v>
      </c>
      <c r="S1812" s="562">
        <v>1</v>
      </c>
      <c r="T1812" s="562">
        <v>0</v>
      </c>
      <c r="U1812" s="562">
        <v>0</v>
      </c>
      <c r="V1812" s="562">
        <v>0</v>
      </c>
      <c r="W1812" s="563">
        <v>126511.13</v>
      </c>
      <c r="X1812" s="563">
        <v>0</v>
      </c>
      <c r="Y1812" s="563">
        <v>0</v>
      </c>
      <c r="Z1812" s="563">
        <v>0</v>
      </c>
      <c r="AA1812" s="563">
        <v>0</v>
      </c>
      <c r="AB1812" s="563">
        <v>0</v>
      </c>
      <c r="AC1812" s="563">
        <v>0</v>
      </c>
      <c r="AD1812" s="563"/>
      <c r="AE1812" s="563">
        <v>126511.13</v>
      </c>
      <c r="AF1812" s="564">
        <v>45799</v>
      </c>
      <c r="AG1812" s="564">
        <v>46895</v>
      </c>
      <c r="AH1812" s="563">
        <v>126511.13</v>
      </c>
      <c r="AI1812" s="565">
        <f t="shared" si="57"/>
        <v>2.2301369863013698</v>
      </c>
      <c r="AJ1812" s="565">
        <v>3.0027397260274</v>
      </c>
      <c r="AK1812" s="566">
        <v>8.7499999999999994E-2</v>
      </c>
      <c r="AL1812" s="567">
        <f t="shared" si="58"/>
        <v>2.2301369863013698</v>
      </c>
      <c r="AM1812" s="567">
        <v>3.0027397260274</v>
      </c>
      <c r="AN1812" s="568">
        <v>8.7499999999999994E-2</v>
      </c>
      <c r="AO1812" s="562" t="s">
        <v>977</v>
      </c>
      <c r="AP1812" s="562" t="s">
        <v>978</v>
      </c>
    </row>
    <row r="1813" spans="1:42" s="562" customFormat="1" ht="12" x14ac:dyDescent="0.25">
      <c r="A1813" s="562" t="s">
        <v>4231</v>
      </c>
      <c r="B1813" s="562" t="s">
        <v>4232</v>
      </c>
      <c r="C1813" s="562">
        <v>1</v>
      </c>
      <c r="D1813" s="562" t="s">
        <v>30</v>
      </c>
      <c r="E1813" s="562" t="s">
        <v>958</v>
      </c>
      <c r="F1813" s="562" t="s">
        <v>959</v>
      </c>
      <c r="G1813" s="562" t="s">
        <v>973</v>
      </c>
      <c r="H1813" s="562" t="s">
        <v>974</v>
      </c>
      <c r="I1813" s="562" t="s">
        <v>975</v>
      </c>
      <c r="J1813" s="562" t="s">
        <v>4998</v>
      </c>
      <c r="K1813" s="562" t="s">
        <v>976</v>
      </c>
      <c r="L1813" s="562" t="s">
        <v>964</v>
      </c>
      <c r="M1813" s="562" t="s">
        <v>970</v>
      </c>
      <c r="N1813" s="562">
        <v>1</v>
      </c>
      <c r="O1813" s="562">
        <v>1</v>
      </c>
      <c r="P1813" s="562">
        <v>1</v>
      </c>
      <c r="Q1813" s="562">
        <v>1</v>
      </c>
      <c r="R1813" s="562">
        <v>1</v>
      </c>
      <c r="S1813" s="562">
        <v>1</v>
      </c>
      <c r="T1813" s="562">
        <v>0</v>
      </c>
      <c r="U1813" s="562">
        <v>0</v>
      </c>
      <c r="V1813" s="562">
        <v>0</v>
      </c>
      <c r="W1813" s="563">
        <v>2821048.6</v>
      </c>
      <c r="X1813" s="563">
        <v>0</v>
      </c>
      <c r="Y1813" s="563">
        <v>0</v>
      </c>
      <c r="Z1813" s="563">
        <v>0</v>
      </c>
      <c r="AA1813" s="563">
        <v>0</v>
      </c>
      <c r="AB1813" s="563">
        <v>0</v>
      </c>
      <c r="AC1813" s="563">
        <v>0</v>
      </c>
      <c r="AD1813" s="563"/>
      <c r="AE1813" s="563">
        <v>2821048.6</v>
      </c>
      <c r="AF1813" s="564">
        <v>45799</v>
      </c>
      <c r="AG1813" s="564">
        <v>47625</v>
      </c>
      <c r="AH1813" s="563">
        <v>2821048.6</v>
      </c>
      <c r="AI1813" s="565">
        <f t="shared" si="57"/>
        <v>4.2301369863013702</v>
      </c>
      <c r="AJ1813" s="565">
        <v>5.0027397260274</v>
      </c>
      <c r="AK1813" s="566">
        <v>9.2499999999999999E-2</v>
      </c>
      <c r="AL1813" s="567">
        <f t="shared" si="58"/>
        <v>4.2301369863013702</v>
      </c>
      <c r="AM1813" s="567">
        <v>5.0027397260274</v>
      </c>
      <c r="AN1813" s="568">
        <v>9.2499999999999999E-2</v>
      </c>
      <c r="AO1813" s="562" t="s">
        <v>977</v>
      </c>
      <c r="AP1813" s="562" t="s">
        <v>978</v>
      </c>
    </row>
    <row r="1814" spans="1:42" s="562" customFormat="1" ht="12" x14ac:dyDescent="0.25">
      <c r="A1814" s="562" t="s">
        <v>4233</v>
      </c>
      <c r="B1814" s="562" t="s">
        <v>4234</v>
      </c>
      <c r="C1814" s="562">
        <v>1</v>
      </c>
      <c r="D1814" s="562" t="s">
        <v>30</v>
      </c>
      <c r="E1814" s="562" t="s">
        <v>958</v>
      </c>
      <c r="F1814" s="562" t="s">
        <v>959</v>
      </c>
      <c r="G1814" s="562" t="s">
        <v>973</v>
      </c>
      <c r="H1814" s="562" t="s">
        <v>974</v>
      </c>
      <c r="I1814" s="562" t="s">
        <v>975</v>
      </c>
      <c r="J1814" s="562" t="s">
        <v>4998</v>
      </c>
      <c r="K1814" s="562" t="s">
        <v>976</v>
      </c>
      <c r="L1814" s="562" t="s">
        <v>964</v>
      </c>
      <c r="M1814" s="562" t="s">
        <v>970</v>
      </c>
      <c r="N1814" s="562">
        <v>1</v>
      </c>
      <c r="O1814" s="562">
        <v>1</v>
      </c>
      <c r="P1814" s="562">
        <v>1</v>
      </c>
      <c r="Q1814" s="562">
        <v>1</v>
      </c>
      <c r="R1814" s="562">
        <v>1</v>
      </c>
      <c r="S1814" s="562">
        <v>1</v>
      </c>
      <c r="T1814" s="562">
        <v>0</v>
      </c>
      <c r="U1814" s="562">
        <v>0</v>
      </c>
      <c r="V1814" s="562">
        <v>0</v>
      </c>
      <c r="W1814" s="563">
        <v>656841.59</v>
      </c>
      <c r="X1814" s="563">
        <v>0</v>
      </c>
      <c r="Y1814" s="563">
        <v>0</v>
      </c>
      <c r="Z1814" s="563">
        <v>0</v>
      </c>
      <c r="AA1814" s="563">
        <v>0</v>
      </c>
      <c r="AB1814" s="563">
        <v>0</v>
      </c>
      <c r="AC1814" s="563">
        <v>0</v>
      </c>
      <c r="AD1814" s="563"/>
      <c r="AE1814" s="563">
        <v>656841.59</v>
      </c>
      <c r="AF1814" s="564">
        <v>45799</v>
      </c>
      <c r="AG1814" s="564">
        <v>46895</v>
      </c>
      <c r="AH1814" s="563">
        <v>656841.59</v>
      </c>
      <c r="AI1814" s="565">
        <f t="shared" si="57"/>
        <v>2.2301369863013698</v>
      </c>
      <c r="AJ1814" s="565">
        <v>3.0027397260274</v>
      </c>
      <c r="AK1814" s="566">
        <v>8.7499999999999994E-2</v>
      </c>
      <c r="AL1814" s="567">
        <f t="shared" si="58"/>
        <v>2.2301369863013698</v>
      </c>
      <c r="AM1814" s="567">
        <v>3.0027397260274</v>
      </c>
      <c r="AN1814" s="568">
        <v>8.7499999999999994E-2</v>
      </c>
      <c r="AO1814" s="562" t="s">
        <v>977</v>
      </c>
      <c r="AP1814" s="562" t="s">
        <v>978</v>
      </c>
    </row>
    <row r="1815" spans="1:42" s="562" customFormat="1" ht="12" x14ac:dyDescent="0.25">
      <c r="A1815" s="562" t="s">
        <v>4235</v>
      </c>
      <c r="B1815" s="562" t="s">
        <v>4236</v>
      </c>
      <c r="C1815" s="562">
        <v>1</v>
      </c>
      <c r="D1815" s="562" t="s">
        <v>30</v>
      </c>
      <c r="E1815" s="562" t="s">
        <v>958</v>
      </c>
      <c r="F1815" s="562" t="s">
        <v>959</v>
      </c>
      <c r="G1815" s="562" t="s">
        <v>973</v>
      </c>
      <c r="H1815" s="562" t="s">
        <v>974</v>
      </c>
      <c r="I1815" s="562" t="s">
        <v>975</v>
      </c>
      <c r="J1815" s="562" t="s">
        <v>4998</v>
      </c>
      <c r="K1815" s="562" t="s">
        <v>976</v>
      </c>
      <c r="L1815" s="562" t="s">
        <v>964</v>
      </c>
      <c r="M1815" s="562" t="s">
        <v>970</v>
      </c>
      <c r="N1815" s="562">
        <v>1</v>
      </c>
      <c r="O1815" s="562">
        <v>1</v>
      </c>
      <c r="P1815" s="562">
        <v>1</v>
      </c>
      <c r="Q1815" s="562">
        <v>1</v>
      </c>
      <c r="R1815" s="562">
        <v>1</v>
      </c>
      <c r="S1815" s="562">
        <v>1</v>
      </c>
      <c r="T1815" s="562">
        <v>0</v>
      </c>
      <c r="U1815" s="562">
        <v>0</v>
      </c>
      <c r="V1815" s="562">
        <v>0</v>
      </c>
      <c r="W1815" s="563">
        <v>171431.52</v>
      </c>
      <c r="X1815" s="563">
        <v>0</v>
      </c>
      <c r="Y1815" s="563">
        <v>0</v>
      </c>
      <c r="Z1815" s="563">
        <v>0</v>
      </c>
      <c r="AA1815" s="563">
        <v>0</v>
      </c>
      <c r="AB1815" s="563">
        <v>0</v>
      </c>
      <c r="AC1815" s="563">
        <v>0</v>
      </c>
      <c r="AD1815" s="563"/>
      <c r="AE1815" s="563">
        <v>171431.52</v>
      </c>
      <c r="AF1815" s="564">
        <v>45799</v>
      </c>
      <c r="AG1815" s="564">
        <v>47625</v>
      </c>
      <c r="AH1815" s="563">
        <v>171431.52</v>
      </c>
      <c r="AI1815" s="565">
        <f t="shared" si="57"/>
        <v>4.2301369863013702</v>
      </c>
      <c r="AJ1815" s="565">
        <v>5.0027397260274</v>
      </c>
      <c r="AK1815" s="566">
        <v>9.2499999999999999E-2</v>
      </c>
      <c r="AL1815" s="567">
        <f t="shared" si="58"/>
        <v>4.2301369863013702</v>
      </c>
      <c r="AM1815" s="567">
        <v>5.0027397260274</v>
      </c>
      <c r="AN1815" s="568">
        <v>9.2499999999999999E-2</v>
      </c>
      <c r="AO1815" s="562" t="s">
        <v>977</v>
      </c>
      <c r="AP1815" s="562" t="s">
        <v>978</v>
      </c>
    </row>
    <row r="1816" spans="1:42" s="562" customFormat="1" ht="12" x14ac:dyDescent="0.25">
      <c r="A1816" s="562" t="s">
        <v>4237</v>
      </c>
      <c r="B1816" s="562" t="s">
        <v>4238</v>
      </c>
      <c r="C1816" s="562">
        <v>1</v>
      </c>
      <c r="D1816" s="562" t="s">
        <v>30</v>
      </c>
      <c r="E1816" s="562" t="s">
        <v>958</v>
      </c>
      <c r="F1816" s="562" t="s">
        <v>959</v>
      </c>
      <c r="G1816" s="562" t="s">
        <v>973</v>
      </c>
      <c r="H1816" s="562" t="s">
        <v>974</v>
      </c>
      <c r="I1816" s="562" t="s">
        <v>975</v>
      </c>
      <c r="J1816" s="562" t="s">
        <v>4998</v>
      </c>
      <c r="K1816" s="562" t="s">
        <v>976</v>
      </c>
      <c r="L1816" s="562" t="s">
        <v>964</v>
      </c>
      <c r="M1816" s="562" t="s">
        <v>970</v>
      </c>
      <c r="N1816" s="562">
        <v>1</v>
      </c>
      <c r="O1816" s="562">
        <v>1</v>
      </c>
      <c r="P1816" s="562">
        <v>1</v>
      </c>
      <c r="Q1816" s="562">
        <v>1</v>
      </c>
      <c r="R1816" s="562">
        <v>1</v>
      </c>
      <c r="S1816" s="562">
        <v>1</v>
      </c>
      <c r="T1816" s="562">
        <v>0</v>
      </c>
      <c r="U1816" s="562">
        <v>0</v>
      </c>
      <c r="V1816" s="562">
        <v>0</v>
      </c>
      <c r="W1816" s="563">
        <v>451559.15</v>
      </c>
      <c r="X1816" s="563">
        <v>0</v>
      </c>
      <c r="Y1816" s="563">
        <v>0</v>
      </c>
      <c r="Z1816" s="563">
        <v>0</v>
      </c>
      <c r="AA1816" s="563">
        <v>0</v>
      </c>
      <c r="AB1816" s="563">
        <v>0</v>
      </c>
      <c r="AC1816" s="563">
        <v>0</v>
      </c>
      <c r="AD1816" s="563"/>
      <c r="AE1816" s="563">
        <v>451559.15</v>
      </c>
      <c r="AF1816" s="564">
        <v>45799</v>
      </c>
      <c r="AG1816" s="564">
        <v>46895</v>
      </c>
      <c r="AH1816" s="563">
        <v>451559.15</v>
      </c>
      <c r="AI1816" s="565">
        <f t="shared" si="57"/>
        <v>2.2301369863013698</v>
      </c>
      <c r="AJ1816" s="565">
        <v>3.0027397260274</v>
      </c>
      <c r="AK1816" s="566">
        <v>8.7499999999999994E-2</v>
      </c>
      <c r="AL1816" s="567">
        <f t="shared" si="58"/>
        <v>2.2301369863013698</v>
      </c>
      <c r="AM1816" s="567">
        <v>3.0027397260274</v>
      </c>
      <c r="AN1816" s="568">
        <v>8.7499999999999994E-2</v>
      </c>
      <c r="AO1816" s="562" t="s">
        <v>977</v>
      </c>
      <c r="AP1816" s="562" t="s">
        <v>978</v>
      </c>
    </row>
    <row r="1817" spans="1:42" s="562" customFormat="1" ht="12" x14ac:dyDescent="0.25">
      <c r="A1817" s="562" t="s">
        <v>4239</v>
      </c>
      <c r="B1817" s="562" t="s">
        <v>4240</v>
      </c>
      <c r="C1817" s="562">
        <v>1</v>
      </c>
      <c r="D1817" s="562" t="s">
        <v>30</v>
      </c>
      <c r="E1817" s="562" t="s">
        <v>958</v>
      </c>
      <c r="F1817" s="562" t="s">
        <v>959</v>
      </c>
      <c r="G1817" s="562" t="s">
        <v>973</v>
      </c>
      <c r="H1817" s="562" t="s">
        <v>974</v>
      </c>
      <c r="I1817" s="562" t="s">
        <v>975</v>
      </c>
      <c r="J1817" s="562" t="s">
        <v>4998</v>
      </c>
      <c r="K1817" s="562" t="s">
        <v>976</v>
      </c>
      <c r="L1817" s="562" t="s">
        <v>964</v>
      </c>
      <c r="M1817" s="562" t="s">
        <v>970</v>
      </c>
      <c r="N1817" s="562">
        <v>1</v>
      </c>
      <c r="O1817" s="562">
        <v>1</v>
      </c>
      <c r="P1817" s="562">
        <v>1</v>
      </c>
      <c r="Q1817" s="562">
        <v>1</v>
      </c>
      <c r="R1817" s="562">
        <v>1</v>
      </c>
      <c r="S1817" s="562">
        <v>1</v>
      </c>
      <c r="T1817" s="562">
        <v>0</v>
      </c>
      <c r="U1817" s="562">
        <v>0</v>
      </c>
      <c r="V1817" s="562">
        <v>0</v>
      </c>
      <c r="W1817" s="563">
        <v>460331.65</v>
      </c>
      <c r="X1817" s="563">
        <v>0</v>
      </c>
      <c r="Y1817" s="563">
        <v>0</v>
      </c>
      <c r="Z1817" s="563">
        <v>0</v>
      </c>
      <c r="AA1817" s="563">
        <v>0</v>
      </c>
      <c r="AB1817" s="563">
        <v>0</v>
      </c>
      <c r="AC1817" s="563">
        <v>0</v>
      </c>
      <c r="AD1817" s="563"/>
      <c r="AE1817" s="563">
        <v>460331.65</v>
      </c>
      <c r="AF1817" s="564">
        <v>45799</v>
      </c>
      <c r="AG1817" s="564">
        <v>47625</v>
      </c>
      <c r="AH1817" s="563">
        <v>460331.65</v>
      </c>
      <c r="AI1817" s="565">
        <f t="shared" si="57"/>
        <v>4.2301369863013702</v>
      </c>
      <c r="AJ1817" s="565">
        <v>5.0027397260274</v>
      </c>
      <c r="AK1817" s="566">
        <v>9.2499999999999999E-2</v>
      </c>
      <c r="AL1817" s="567">
        <f t="shared" si="58"/>
        <v>4.2301369863013702</v>
      </c>
      <c r="AM1817" s="567">
        <v>5.0027397260274</v>
      </c>
      <c r="AN1817" s="568">
        <v>9.2499999999999999E-2</v>
      </c>
      <c r="AO1817" s="562" t="s">
        <v>977</v>
      </c>
      <c r="AP1817" s="562" t="s">
        <v>978</v>
      </c>
    </row>
    <row r="1818" spans="1:42" s="562" customFormat="1" ht="12" x14ac:dyDescent="0.25">
      <c r="A1818" s="562" t="s">
        <v>4241</v>
      </c>
      <c r="B1818" s="562" t="s">
        <v>4242</v>
      </c>
      <c r="C1818" s="562">
        <v>1</v>
      </c>
      <c r="D1818" s="562" t="s">
        <v>30</v>
      </c>
      <c r="E1818" s="562" t="s">
        <v>958</v>
      </c>
      <c r="F1818" s="562" t="s">
        <v>959</v>
      </c>
      <c r="G1818" s="562" t="s">
        <v>973</v>
      </c>
      <c r="H1818" s="562" t="s">
        <v>974</v>
      </c>
      <c r="I1818" s="562" t="s">
        <v>975</v>
      </c>
      <c r="J1818" s="562" t="s">
        <v>4998</v>
      </c>
      <c r="K1818" s="562" t="s">
        <v>976</v>
      </c>
      <c r="L1818" s="562" t="s">
        <v>964</v>
      </c>
      <c r="M1818" s="562" t="s">
        <v>970</v>
      </c>
      <c r="N1818" s="562">
        <v>1</v>
      </c>
      <c r="O1818" s="562">
        <v>1</v>
      </c>
      <c r="P1818" s="562">
        <v>1</v>
      </c>
      <c r="Q1818" s="562">
        <v>1</v>
      </c>
      <c r="R1818" s="562">
        <v>1</v>
      </c>
      <c r="S1818" s="562">
        <v>1</v>
      </c>
      <c r="T1818" s="562">
        <v>0</v>
      </c>
      <c r="U1818" s="562">
        <v>0</v>
      </c>
      <c r="V1818" s="562">
        <v>0</v>
      </c>
      <c r="W1818" s="563">
        <v>3531483.07</v>
      </c>
      <c r="X1818" s="563">
        <v>0</v>
      </c>
      <c r="Y1818" s="563">
        <v>0</v>
      </c>
      <c r="Z1818" s="563">
        <v>0</v>
      </c>
      <c r="AA1818" s="563">
        <v>0</v>
      </c>
      <c r="AB1818" s="563">
        <v>0</v>
      </c>
      <c r="AC1818" s="563">
        <v>0</v>
      </c>
      <c r="AD1818" s="563"/>
      <c r="AE1818" s="563">
        <v>3531483.07</v>
      </c>
      <c r="AF1818" s="564">
        <v>45799</v>
      </c>
      <c r="AG1818" s="564">
        <v>47625</v>
      </c>
      <c r="AH1818" s="563">
        <v>3531483.07</v>
      </c>
      <c r="AI1818" s="565">
        <f t="shared" si="57"/>
        <v>4.2301369863013702</v>
      </c>
      <c r="AJ1818" s="565">
        <v>5.0027397260274</v>
      </c>
      <c r="AK1818" s="566">
        <v>9.2499999999999999E-2</v>
      </c>
      <c r="AL1818" s="567">
        <f t="shared" si="58"/>
        <v>4.2301369863013702</v>
      </c>
      <c r="AM1818" s="567">
        <v>5.0027397260274</v>
      </c>
      <c r="AN1818" s="568">
        <v>9.2499999999999999E-2</v>
      </c>
      <c r="AO1818" s="562" t="s">
        <v>977</v>
      </c>
      <c r="AP1818" s="562" t="s">
        <v>978</v>
      </c>
    </row>
    <row r="1819" spans="1:42" s="562" customFormat="1" ht="12" x14ac:dyDescent="0.25">
      <c r="A1819" s="562" t="s">
        <v>4243</v>
      </c>
      <c r="B1819" s="562" t="s">
        <v>4244</v>
      </c>
      <c r="C1819" s="562">
        <v>1</v>
      </c>
      <c r="D1819" s="562" t="s">
        <v>30</v>
      </c>
      <c r="E1819" s="562" t="s">
        <v>958</v>
      </c>
      <c r="F1819" s="562" t="s">
        <v>959</v>
      </c>
      <c r="G1819" s="562" t="s">
        <v>1659</v>
      </c>
      <c r="H1819" s="562" t="s">
        <v>1660</v>
      </c>
      <c r="I1819" s="562" t="s">
        <v>1661</v>
      </c>
      <c r="J1819" s="562" t="s">
        <v>1662</v>
      </c>
      <c r="K1819" s="562" t="s">
        <v>1663</v>
      </c>
      <c r="L1819" s="562" t="s">
        <v>964</v>
      </c>
      <c r="M1819" s="562" t="s">
        <v>970</v>
      </c>
      <c r="N1819" s="562">
        <v>1</v>
      </c>
      <c r="O1819" s="562">
        <v>1</v>
      </c>
      <c r="P1819" s="562">
        <v>1</v>
      </c>
      <c r="Q1819" s="562">
        <v>0</v>
      </c>
      <c r="R1819" s="562">
        <v>0</v>
      </c>
      <c r="S1819" s="562">
        <v>1</v>
      </c>
      <c r="T1819" s="562">
        <v>1</v>
      </c>
      <c r="U1819" s="562">
        <v>1</v>
      </c>
      <c r="V1819" s="562">
        <v>0</v>
      </c>
      <c r="W1819" s="563">
        <v>200000000</v>
      </c>
      <c r="X1819" s="563">
        <v>0</v>
      </c>
      <c r="Y1819" s="563">
        <v>0</v>
      </c>
      <c r="Z1819" s="563">
        <v>0</v>
      </c>
      <c r="AA1819" s="563">
        <v>0</v>
      </c>
      <c r="AB1819" s="563">
        <v>0</v>
      </c>
      <c r="AC1819" s="563">
        <v>0</v>
      </c>
      <c r="AD1819" s="563"/>
      <c r="AE1819" s="563">
        <v>200000000</v>
      </c>
      <c r="AF1819" s="564">
        <v>45912</v>
      </c>
      <c r="AG1819" s="564">
        <v>49564</v>
      </c>
      <c r="AH1819" s="563">
        <v>200000000</v>
      </c>
      <c r="AI1819" s="565">
        <f t="shared" si="57"/>
        <v>9.5424657534246577</v>
      </c>
      <c r="AJ1819" s="565">
        <v>10.0054794520548</v>
      </c>
      <c r="AK1819" s="566">
        <v>0.1</v>
      </c>
      <c r="AL1819" s="567">
        <f t="shared" si="58"/>
        <v>9.5424657534246577</v>
      </c>
      <c r="AM1819" s="567">
        <v>10.0054794520548</v>
      </c>
      <c r="AN1819" s="568">
        <v>0.1</v>
      </c>
      <c r="AO1819" s="562" t="s">
        <v>977</v>
      </c>
      <c r="AP1819" s="562" t="s">
        <v>978</v>
      </c>
    </row>
    <row r="1820" spans="1:42" s="562" customFormat="1" ht="12" x14ac:dyDescent="0.25">
      <c r="A1820" s="562" t="s">
        <v>4245</v>
      </c>
      <c r="B1820" s="562" t="s">
        <v>4246</v>
      </c>
      <c r="C1820" s="562">
        <v>1</v>
      </c>
      <c r="D1820" s="562" t="s">
        <v>30</v>
      </c>
      <c r="E1820" s="562" t="s">
        <v>958</v>
      </c>
      <c r="F1820" s="562" t="s">
        <v>959</v>
      </c>
      <c r="G1820" s="562" t="s">
        <v>1759</v>
      </c>
      <c r="H1820" s="562" t="s">
        <v>1660</v>
      </c>
      <c r="I1820" s="562" t="s">
        <v>1661</v>
      </c>
      <c r="J1820" s="562" t="s">
        <v>1662</v>
      </c>
      <c r="K1820" s="562" t="s">
        <v>1759</v>
      </c>
      <c r="L1820" s="562" t="s">
        <v>964</v>
      </c>
      <c r="M1820" s="562" t="s">
        <v>970</v>
      </c>
      <c r="N1820" s="562">
        <v>1</v>
      </c>
      <c r="O1820" s="562">
        <v>1</v>
      </c>
      <c r="P1820" s="562">
        <v>1</v>
      </c>
      <c r="Q1820" s="562">
        <v>0</v>
      </c>
      <c r="R1820" s="562">
        <v>0</v>
      </c>
      <c r="S1820" s="562">
        <v>1</v>
      </c>
      <c r="T1820" s="562">
        <v>1</v>
      </c>
      <c r="U1820" s="562">
        <v>1</v>
      </c>
      <c r="V1820" s="562">
        <v>0</v>
      </c>
      <c r="W1820" s="563">
        <v>25000000</v>
      </c>
      <c r="X1820" s="563">
        <v>0</v>
      </c>
      <c r="Y1820" s="563">
        <v>0</v>
      </c>
      <c r="Z1820" s="563">
        <v>0</v>
      </c>
      <c r="AA1820" s="563">
        <v>0</v>
      </c>
      <c r="AB1820" s="563">
        <v>0</v>
      </c>
      <c r="AC1820" s="563">
        <v>0</v>
      </c>
      <c r="AD1820" s="563"/>
      <c r="AE1820" s="563">
        <v>25000000</v>
      </c>
      <c r="AF1820" s="564">
        <v>45799</v>
      </c>
      <c r="AG1820" s="564">
        <v>46895</v>
      </c>
      <c r="AH1820" s="563">
        <v>25000000</v>
      </c>
      <c r="AI1820" s="565">
        <f t="shared" si="57"/>
        <v>2.2301369863013698</v>
      </c>
      <c r="AJ1820" s="565">
        <v>3.0027397260274</v>
      </c>
      <c r="AK1820" s="566">
        <v>8.7499999999999994E-2</v>
      </c>
      <c r="AL1820" s="567">
        <f t="shared" si="58"/>
        <v>2.2301369863013698</v>
      </c>
      <c r="AM1820" s="567">
        <v>3.0027397260274</v>
      </c>
      <c r="AN1820" s="568">
        <v>8.7499999999999994E-2</v>
      </c>
      <c r="AO1820" s="562" t="s">
        <v>977</v>
      </c>
      <c r="AP1820" s="562" t="s">
        <v>978</v>
      </c>
    </row>
    <row r="1821" spans="1:42" s="562" customFormat="1" ht="12" x14ac:dyDescent="0.25">
      <c r="A1821" s="562" t="s">
        <v>4247</v>
      </c>
      <c r="B1821" s="562" t="s">
        <v>4248</v>
      </c>
      <c r="C1821" s="562">
        <v>1</v>
      </c>
      <c r="D1821" s="562" t="s">
        <v>30</v>
      </c>
      <c r="E1821" s="562" t="s">
        <v>958</v>
      </c>
      <c r="F1821" s="562" t="s">
        <v>959</v>
      </c>
      <c r="G1821" s="562" t="s">
        <v>1759</v>
      </c>
      <c r="H1821" s="562" t="s">
        <v>1660</v>
      </c>
      <c r="I1821" s="562" t="s">
        <v>1661</v>
      </c>
      <c r="J1821" s="562" t="s">
        <v>1662</v>
      </c>
      <c r="K1821" s="562" t="s">
        <v>1759</v>
      </c>
      <c r="L1821" s="562" t="s">
        <v>964</v>
      </c>
      <c r="M1821" s="562" t="s">
        <v>970</v>
      </c>
      <c r="N1821" s="562">
        <v>1</v>
      </c>
      <c r="O1821" s="562">
        <v>1</v>
      </c>
      <c r="P1821" s="562">
        <v>1</v>
      </c>
      <c r="Q1821" s="562">
        <v>0</v>
      </c>
      <c r="R1821" s="562">
        <v>0</v>
      </c>
      <c r="S1821" s="562">
        <v>1</v>
      </c>
      <c r="T1821" s="562">
        <v>1</v>
      </c>
      <c r="U1821" s="562">
        <v>1</v>
      </c>
      <c r="V1821" s="562">
        <v>0</v>
      </c>
      <c r="W1821" s="563">
        <v>25000000</v>
      </c>
      <c r="X1821" s="563">
        <v>0</v>
      </c>
      <c r="Y1821" s="563">
        <v>0</v>
      </c>
      <c r="Z1821" s="563">
        <v>0</v>
      </c>
      <c r="AA1821" s="563">
        <v>0</v>
      </c>
      <c r="AB1821" s="563">
        <v>0</v>
      </c>
      <c r="AC1821" s="563">
        <v>0</v>
      </c>
      <c r="AD1821" s="563"/>
      <c r="AE1821" s="563">
        <v>25000000</v>
      </c>
      <c r="AF1821" s="564">
        <v>45799</v>
      </c>
      <c r="AG1821" s="564">
        <v>47625</v>
      </c>
      <c r="AH1821" s="563">
        <v>25000000</v>
      </c>
      <c r="AI1821" s="565">
        <f t="shared" si="57"/>
        <v>4.2301369863013702</v>
      </c>
      <c r="AJ1821" s="565">
        <v>5.0027397260274</v>
      </c>
      <c r="AK1821" s="566">
        <v>9.2499999999999999E-2</v>
      </c>
      <c r="AL1821" s="567">
        <f t="shared" si="58"/>
        <v>4.2301369863013702</v>
      </c>
      <c r="AM1821" s="567">
        <v>5.0027397260274</v>
      </c>
      <c r="AN1821" s="568">
        <v>9.2499999999999999E-2</v>
      </c>
      <c r="AO1821" s="562" t="s">
        <v>977</v>
      </c>
      <c r="AP1821" s="562" t="s">
        <v>978</v>
      </c>
    </row>
    <row r="1822" spans="1:42" s="562" customFormat="1" ht="12" x14ac:dyDescent="0.25">
      <c r="A1822" s="562" t="s">
        <v>4249</v>
      </c>
      <c r="B1822" s="562" t="s">
        <v>4250</v>
      </c>
      <c r="C1822" s="562">
        <v>1</v>
      </c>
      <c r="D1822" s="562" t="s">
        <v>30</v>
      </c>
      <c r="E1822" s="562" t="s">
        <v>958</v>
      </c>
      <c r="F1822" s="562" t="s">
        <v>959</v>
      </c>
      <c r="G1822" s="562" t="s">
        <v>973</v>
      </c>
      <c r="H1822" s="562" t="s">
        <v>974</v>
      </c>
      <c r="I1822" s="562" t="s">
        <v>975</v>
      </c>
      <c r="J1822" s="562" t="s">
        <v>4998</v>
      </c>
      <c r="K1822" s="562" t="s">
        <v>976</v>
      </c>
      <c r="L1822" s="562" t="s">
        <v>964</v>
      </c>
      <c r="M1822" s="562" t="s">
        <v>970</v>
      </c>
      <c r="N1822" s="562">
        <v>1</v>
      </c>
      <c r="O1822" s="562">
        <v>1</v>
      </c>
      <c r="P1822" s="562">
        <v>1</v>
      </c>
      <c r="Q1822" s="562">
        <v>1</v>
      </c>
      <c r="R1822" s="562">
        <v>1</v>
      </c>
      <c r="S1822" s="562">
        <v>1</v>
      </c>
      <c r="T1822" s="562">
        <v>0</v>
      </c>
      <c r="U1822" s="562">
        <v>0</v>
      </c>
      <c r="V1822" s="562">
        <v>0</v>
      </c>
      <c r="W1822" s="563">
        <v>733469.03</v>
      </c>
      <c r="X1822" s="563">
        <v>0</v>
      </c>
      <c r="Y1822" s="563">
        <v>0</v>
      </c>
      <c r="Z1822" s="563">
        <v>0</v>
      </c>
      <c r="AA1822" s="563">
        <v>0</v>
      </c>
      <c r="AB1822" s="563">
        <v>0</v>
      </c>
      <c r="AC1822" s="563">
        <v>0</v>
      </c>
      <c r="AD1822" s="563"/>
      <c r="AE1822" s="563">
        <v>733469.03</v>
      </c>
      <c r="AF1822" s="564">
        <v>45915</v>
      </c>
      <c r="AG1822" s="564">
        <v>46895</v>
      </c>
      <c r="AH1822" s="563">
        <v>733469.03</v>
      </c>
      <c r="AI1822" s="565">
        <f t="shared" si="57"/>
        <v>2.2301369863013698</v>
      </c>
      <c r="AJ1822" s="565">
        <v>2.68493150684932</v>
      </c>
      <c r="AK1822" s="566">
        <v>8.7499999999999994E-2</v>
      </c>
      <c r="AL1822" s="567">
        <f t="shared" si="58"/>
        <v>2.2301369863013698</v>
      </c>
      <c r="AM1822" s="567">
        <v>2.68493150684932</v>
      </c>
      <c r="AN1822" s="568">
        <v>8.7499999999999994E-2</v>
      </c>
      <c r="AO1822" s="562" t="s">
        <v>977</v>
      </c>
      <c r="AP1822" s="562" t="s">
        <v>978</v>
      </c>
    </row>
    <row r="1823" spans="1:42" s="562" customFormat="1" ht="12" x14ac:dyDescent="0.25">
      <c r="A1823" s="562" t="s">
        <v>4251</v>
      </c>
      <c r="B1823" s="562" t="s">
        <v>4252</v>
      </c>
      <c r="C1823" s="562">
        <v>1</v>
      </c>
      <c r="D1823" s="562" t="s">
        <v>30</v>
      </c>
      <c r="E1823" s="562" t="s">
        <v>958</v>
      </c>
      <c r="F1823" s="562" t="s">
        <v>959</v>
      </c>
      <c r="G1823" s="562" t="s">
        <v>973</v>
      </c>
      <c r="H1823" s="562" t="s">
        <v>974</v>
      </c>
      <c r="I1823" s="562" t="s">
        <v>975</v>
      </c>
      <c r="J1823" s="562" t="s">
        <v>4998</v>
      </c>
      <c r="K1823" s="562" t="s">
        <v>976</v>
      </c>
      <c r="L1823" s="562" t="s">
        <v>964</v>
      </c>
      <c r="M1823" s="562" t="s">
        <v>970</v>
      </c>
      <c r="N1823" s="562">
        <v>1</v>
      </c>
      <c r="O1823" s="562">
        <v>1</v>
      </c>
      <c r="P1823" s="562">
        <v>1</v>
      </c>
      <c r="Q1823" s="562">
        <v>1</v>
      </c>
      <c r="R1823" s="562">
        <v>1</v>
      </c>
      <c r="S1823" s="562">
        <v>1</v>
      </c>
      <c r="T1823" s="562">
        <v>0</v>
      </c>
      <c r="U1823" s="562">
        <v>0</v>
      </c>
      <c r="V1823" s="562">
        <v>0</v>
      </c>
      <c r="W1823" s="563">
        <v>1470087.76</v>
      </c>
      <c r="X1823" s="563">
        <v>0</v>
      </c>
      <c r="Y1823" s="563">
        <v>0</v>
      </c>
      <c r="Z1823" s="563">
        <v>0</v>
      </c>
      <c r="AA1823" s="563">
        <v>0</v>
      </c>
      <c r="AB1823" s="563">
        <v>0</v>
      </c>
      <c r="AC1823" s="563">
        <v>0</v>
      </c>
      <c r="AD1823" s="563"/>
      <c r="AE1823" s="563">
        <v>1470087.76</v>
      </c>
      <c r="AF1823" s="564">
        <v>45915</v>
      </c>
      <c r="AG1823" s="564">
        <v>47625</v>
      </c>
      <c r="AH1823" s="563">
        <v>1470087.76</v>
      </c>
      <c r="AI1823" s="565">
        <f t="shared" si="57"/>
        <v>4.2301369863013702</v>
      </c>
      <c r="AJ1823" s="565">
        <v>4.6849315068493196</v>
      </c>
      <c r="AK1823" s="566">
        <v>9.2499999999999999E-2</v>
      </c>
      <c r="AL1823" s="567">
        <f t="shared" si="58"/>
        <v>4.2301369863013702</v>
      </c>
      <c r="AM1823" s="567">
        <v>4.6849315068493196</v>
      </c>
      <c r="AN1823" s="568">
        <v>9.2499999999999999E-2</v>
      </c>
      <c r="AO1823" s="562" t="s">
        <v>977</v>
      </c>
      <c r="AP1823" s="562" t="s">
        <v>978</v>
      </c>
    </row>
    <row r="1824" spans="1:42" s="562" customFormat="1" ht="12" x14ac:dyDescent="0.25">
      <c r="A1824" s="562" t="s">
        <v>4253</v>
      </c>
      <c r="B1824" s="562" t="s">
        <v>4254</v>
      </c>
      <c r="C1824" s="562">
        <v>1</v>
      </c>
      <c r="D1824" s="562" t="s">
        <v>30</v>
      </c>
      <c r="E1824" s="562" t="s">
        <v>958</v>
      </c>
      <c r="F1824" s="562" t="s">
        <v>959</v>
      </c>
      <c r="G1824" s="562" t="s">
        <v>973</v>
      </c>
      <c r="H1824" s="562" t="s">
        <v>974</v>
      </c>
      <c r="I1824" s="562" t="s">
        <v>975</v>
      </c>
      <c r="J1824" s="562" t="s">
        <v>4998</v>
      </c>
      <c r="K1824" s="562" t="s">
        <v>976</v>
      </c>
      <c r="L1824" s="562" t="s">
        <v>964</v>
      </c>
      <c r="M1824" s="562" t="s">
        <v>970</v>
      </c>
      <c r="N1824" s="562">
        <v>1</v>
      </c>
      <c r="O1824" s="562">
        <v>1</v>
      </c>
      <c r="P1824" s="562">
        <v>1</v>
      </c>
      <c r="Q1824" s="562">
        <v>1</v>
      </c>
      <c r="R1824" s="562">
        <v>1</v>
      </c>
      <c r="S1824" s="562">
        <v>1</v>
      </c>
      <c r="T1824" s="562">
        <v>0</v>
      </c>
      <c r="U1824" s="562">
        <v>0</v>
      </c>
      <c r="V1824" s="562">
        <v>0</v>
      </c>
      <c r="W1824" s="563">
        <v>732370.15</v>
      </c>
      <c r="X1824" s="563">
        <v>0</v>
      </c>
      <c r="Y1824" s="563">
        <v>0</v>
      </c>
      <c r="Z1824" s="563">
        <v>0</v>
      </c>
      <c r="AA1824" s="563">
        <v>0</v>
      </c>
      <c r="AB1824" s="563">
        <v>0</v>
      </c>
      <c r="AC1824" s="563">
        <v>0</v>
      </c>
      <c r="AD1824" s="563"/>
      <c r="AE1824" s="563">
        <v>732370.15</v>
      </c>
      <c r="AF1824" s="564">
        <v>45915</v>
      </c>
      <c r="AG1824" s="564">
        <v>47625</v>
      </c>
      <c r="AH1824" s="563">
        <v>732370.15</v>
      </c>
      <c r="AI1824" s="565">
        <f t="shared" si="57"/>
        <v>4.2301369863013702</v>
      </c>
      <c r="AJ1824" s="565">
        <v>4.6849315068493196</v>
      </c>
      <c r="AK1824" s="566">
        <v>9.2499999999999999E-2</v>
      </c>
      <c r="AL1824" s="567">
        <f t="shared" si="58"/>
        <v>4.2301369863013702</v>
      </c>
      <c r="AM1824" s="567">
        <v>4.6849315068493196</v>
      </c>
      <c r="AN1824" s="568">
        <v>9.2499999999999999E-2</v>
      </c>
      <c r="AO1824" s="562" t="s">
        <v>977</v>
      </c>
      <c r="AP1824" s="562" t="s">
        <v>978</v>
      </c>
    </row>
    <row r="1825" spans="1:42" s="562" customFormat="1" ht="12" x14ac:dyDescent="0.25">
      <c r="A1825" s="562" t="s">
        <v>4255</v>
      </c>
      <c r="B1825" s="562" t="s">
        <v>4256</v>
      </c>
      <c r="C1825" s="562">
        <v>1</v>
      </c>
      <c r="D1825" s="562" t="s">
        <v>30</v>
      </c>
      <c r="E1825" s="562" t="s">
        <v>958</v>
      </c>
      <c r="F1825" s="562" t="s">
        <v>959</v>
      </c>
      <c r="G1825" s="562" t="s">
        <v>973</v>
      </c>
      <c r="H1825" s="562" t="s">
        <v>974</v>
      </c>
      <c r="I1825" s="562" t="s">
        <v>975</v>
      </c>
      <c r="J1825" s="562" t="s">
        <v>4998</v>
      </c>
      <c r="K1825" s="562" t="s">
        <v>976</v>
      </c>
      <c r="L1825" s="562" t="s">
        <v>964</v>
      </c>
      <c r="M1825" s="562" t="s">
        <v>970</v>
      </c>
      <c r="N1825" s="562">
        <v>1</v>
      </c>
      <c r="O1825" s="562">
        <v>1</v>
      </c>
      <c r="P1825" s="562">
        <v>1</v>
      </c>
      <c r="Q1825" s="562">
        <v>1</v>
      </c>
      <c r="R1825" s="562">
        <v>1</v>
      </c>
      <c r="S1825" s="562">
        <v>1</v>
      </c>
      <c r="T1825" s="562">
        <v>0</v>
      </c>
      <c r="U1825" s="562">
        <v>0</v>
      </c>
      <c r="V1825" s="562">
        <v>0</v>
      </c>
      <c r="W1825" s="563">
        <v>2738163.66</v>
      </c>
      <c r="X1825" s="563">
        <v>0</v>
      </c>
      <c r="Y1825" s="563">
        <v>0</v>
      </c>
      <c r="Z1825" s="563">
        <v>0</v>
      </c>
      <c r="AA1825" s="563">
        <v>0</v>
      </c>
      <c r="AB1825" s="563">
        <v>0</v>
      </c>
      <c r="AC1825" s="563">
        <v>0</v>
      </c>
      <c r="AD1825" s="563"/>
      <c r="AE1825" s="563">
        <v>2738163.66</v>
      </c>
      <c r="AF1825" s="564">
        <v>45915</v>
      </c>
      <c r="AG1825" s="564">
        <v>47625</v>
      </c>
      <c r="AH1825" s="563">
        <v>2738163.66</v>
      </c>
      <c r="AI1825" s="565">
        <f t="shared" si="57"/>
        <v>4.2301369863013702</v>
      </c>
      <c r="AJ1825" s="565">
        <v>4.6849315068493196</v>
      </c>
      <c r="AK1825" s="566">
        <v>9.2499999999999999E-2</v>
      </c>
      <c r="AL1825" s="567">
        <f t="shared" si="58"/>
        <v>4.2301369863013702</v>
      </c>
      <c r="AM1825" s="567">
        <v>4.6849315068493196</v>
      </c>
      <c r="AN1825" s="568">
        <v>9.2499999999999999E-2</v>
      </c>
      <c r="AO1825" s="562" t="s">
        <v>977</v>
      </c>
      <c r="AP1825" s="562" t="s">
        <v>978</v>
      </c>
    </row>
    <row r="1826" spans="1:42" s="562" customFormat="1" ht="12" x14ac:dyDescent="0.25">
      <c r="A1826" s="562" t="s">
        <v>4257</v>
      </c>
      <c r="B1826" s="562" t="s">
        <v>4258</v>
      </c>
      <c r="C1826" s="562">
        <v>1</v>
      </c>
      <c r="D1826" s="562" t="s">
        <v>30</v>
      </c>
      <c r="E1826" s="562" t="s">
        <v>958</v>
      </c>
      <c r="F1826" s="562" t="s">
        <v>959</v>
      </c>
      <c r="G1826" s="562" t="s">
        <v>973</v>
      </c>
      <c r="H1826" s="562" t="s">
        <v>974</v>
      </c>
      <c r="I1826" s="562" t="s">
        <v>975</v>
      </c>
      <c r="J1826" s="562" t="s">
        <v>4998</v>
      </c>
      <c r="K1826" s="562" t="s">
        <v>976</v>
      </c>
      <c r="L1826" s="562" t="s">
        <v>964</v>
      </c>
      <c r="M1826" s="562" t="s">
        <v>970</v>
      </c>
      <c r="N1826" s="562">
        <v>1</v>
      </c>
      <c r="O1826" s="562">
        <v>1</v>
      </c>
      <c r="P1826" s="562">
        <v>1</v>
      </c>
      <c r="Q1826" s="562">
        <v>1</v>
      </c>
      <c r="R1826" s="562">
        <v>1</v>
      </c>
      <c r="S1826" s="562">
        <v>1</v>
      </c>
      <c r="T1826" s="562">
        <v>0</v>
      </c>
      <c r="U1826" s="562">
        <v>0</v>
      </c>
      <c r="V1826" s="562">
        <v>0</v>
      </c>
      <c r="W1826" s="563">
        <v>1047873.81</v>
      </c>
      <c r="X1826" s="563">
        <v>0</v>
      </c>
      <c r="Y1826" s="563">
        <v>0</v>
      </c>
      <c r="Z1826" s="563">
        <v>0</v>
      </c>
      <c r="AA1826" s="563">
        <v>0</v>
      </c>
      <c r="AB1826" s="563">
        <v>0</v>
      </c>
      <c r="AC1826" s="563">
        <v>0</v>
      </c>
      <c r="AD1826" s="563"/>
      <c r="AE1826" s="563">
        <v>1047873.81</v>
      </c>
      <c r="AF1826" s="564">
        <v>45915</v>
      </c>
      <c r="AG1826" s="564">
        <v>46895</v>
      </c>
      <c r="AH1826" s="563">
        <v>1047873.81</v>
      </c>
      <c r="AI1826" s="565">
        <f t="shared" si="57"/>
        <v>2.2301369863013698</v>
      </c>
      <c r="AJ1826" s="565">
        <v>2.68493150684932</v>
      </c>
      <c r="AK1826" s="566">
        <v>8.7499999999999994E-2</v>
      </c>
      <c r="AL1826" s="567">
        <f t="shared" si="58"/>
        <v>2.2301369863013698</v>
      </c>
      <c r="AM1826" s="567">
        <v>2.68493150684932</v>
      </c>
      <c r="AN1826" s="568">
        <v>8.7499999999999994E-2</v>
      </c>
      <c r="AO1826" s="562" t="s">
        <v>977</v>
      </c>
      <c r="AP1826" s="562" t="s">
        <v>978</v>
      </c>
    </row>
    <row r="1827" spans="1:42" s="562" customFormat="1" ht="12" x14ac:dyDescent="0.25">
      <c r="A1827" s="562" t="s">
        <v>4259</v>
      </c>
      <c r="B1827" s="562" t="s">
        <v>4260</v>
      </c>
      <c r="C1827" s="562">
        <v>1</v>
      </c>
      <c r="D1827" s="562" t="s">
        <v>30</v>
      </c>
      <c r="E1827" s="562" t="s">
        <v>958</v>
      </c>
      <c r="F1827" s="562" t="s">
        <v>959</v>
      </c>
      <c r="G1827" s="562" t="s">
        <v>973</v>
      </c>
      <c r="H1827" s="562" t="s">
        <v>974</v>
      </c>
      <c r="I1827" s="562" t="s">
        <v>975</v>
      </c>
      <c r="J1827" s="562" t="s">
        <v>4998</v>
      </c>
      <c r="K1827" s="562" t="s">
        <v>976</v>
      </c>
      <c r="L1827" s="562" t="s">
        <v>964</v>
      </c>
      <c r="M1827" s="562" t="s">
        <v>970</v>
      </c>
      <c r="N1827" s="562">
        <v>1</v>
      </c>
      <c r="O1827" s="562">
        <v>1</v>
      </c>
      <c r="P1827" s="562">
        <v>1</v>
      </c>
      <c r="Q1827" s="562">
        <v>1</v>
      </c>
      <c r="R1827" s="562">
        <v>1</v>
      </c>
      <c r="S1827" s="562">
        <v>1</v>
      </c>
      <c r="T1827" s="562">
        <v>0</v>
      </c>
      <c r="U1827" s="562">
        <v>0</v>
      </c>
      <c r="V1827" s="562">
        <v>0</v>
      </c>
      <c r="W1827" s="563">
        <v>30000</v>
      </c>
      <c r="X1827" s="563">
        <v>0</v>
      </c>
      <c r="Y1827" s="563">
        <v>0</v>
      </c>
      <c r="Z1827" s="563">
        <v>0</v>
      </c>
      <c r="AA1827" s="563">
        <v>0</v>
      </c>
      <c r="AB1827" s="563">
        <v>0</v>
      </c>
      <c r="AC1827" s="563">
        <v>0</v>
      </c>
      <c r="AD1827" s="563"/>
      <c r="AE1827" s="563">
        <v>30000</v>
      </c>
      <c r="AF1827" s="564">
        <v>45916</v>
      </c>
      <c r="AG1827" s="564">
        <v>46931</v>
      </c>
      <c r="AH1827" s="563">
        <v>30000</v>
      </c>
      <c r="AI1827" s="565">
        <f t="shared" si="57"/>
        <v>2.3287671232876712</v>
      </c>
      <c r="AJ1827" s="565">
        <v>2.7808219178082201</v>
      </c>
      <c r="AK1827" s="566">
        <v>8.7499999999999994E-2</v>
      </c>
      <c r="AL1827" s="567">
        <f t="shared" si="58"/>
        <v>2.3287671232876712</v>
      </c>
      <c r="AM1827" s="567">
        <v>2.7808219178082201</v>
      </c>
      <c r="AN1827" s="568">
        <v>8.7499999999999994E-2</v>
      </c>
      <c r="AO1827" s="562" t="s">
        <v>977</v>
      </c>
      <c r="AP1827" s="562" t="s">
        <v>978</v>
      </c>
    </row>
    <row r="1828" spans="1:42" s="562" customFormat="1" ht="12" x14ac:dyDescent="0.25">
      <c r="A1828" s="562" t="s">
        <v>4261</v>
      </c>
      <c r="B1828" s="562" t="s">
        <v>4262</v>
      </c>
      <c r="C1828" s="562">
        <v>1</v>
      </c>
      <c r="D1828" s="562" t="s">
        <v>30</v>
      </c>
      <c r="E1828" s="562" t="s">
        <v>958</v>
      </c>
      <c r="F1828" s="562" t="s">
        <v>959</v>
      </c>
      <c r="G1828" s="562" t="s">
        <v>161</v>
      </c>
      <c r="H1828" s="562" t="s">
        <v>1660</v>
      </c>
      <c r="I1828" s="562" t="s">
        <v>962</v>
      </c>
      <c r="J1828" s="562" t="s">
        <v>1662</v>
      </c>
      <c r="K1828" s="562" t="s">
        <v>161</v>
      </c>
      <c r="L1828" s="562" t="s">
        <v>964</v>
      </c>
      <c r="M1828" s="562" t="s">
        <v>970</v>
      </c>
      <c r="N1828" s="562">
        <v>1</v>
      </c>
      <c r="O1828" s="562">
        <v>1</v>
      </c>
      <c r="P1828" s="562">
        <v>1</v>
      </c>
      <c r="Q1828" s="562">
        <v>0</v>
      </c>
      <c r="R1828" s="562">
        <v>1</v>
      </c>
      <c r="S1828" s="562">
        <v>1</v>
      </c>
      <c r="T1828" s="562">
        <v>1</v>
      </c>
      <c r="U1828" s="562">
        <v>0</v>
      </c>
      <c r="V1828" s="562">
        <v>0</v>
      </c>
      <c r="W1828" s="563">
        <v>8000000</v>
      </c>
      <c r="X1828" s="563">
        <v>0</v>
      </c>
      <c r="Y1828" s="563">
        <v>0</v>
      </c>
      <c r="Z1828" s="563">
        <v>0</v>
      </c>
      <c r="AA1828" s="563">
        <v>0</v>
      </c>
      <c r="AB1828" s="563">
        <v>0</v>
      </c>
      <c r="AC1828" s="563">
        <v>0</v>
      </c>
      <c r="AD1828" s="563"/>
      <c r="AE1828" s="563">
        <v>8000000</v>
      </c>
      <c r="AF1828" s="564">
        <v>45916</v>
      </c>
      <c r="AG1828" s="564">
        <v>46263</v>
      </c>
      <c r="AH1828" s="563">
        <v>8000000</v>
      </c>
      <c r="AI1828" s="565">
        <f t="shared" si="57"/>
        <v>0.49863013698630138</v>
      </c>
      <c r="AJ1828" s="565">
        <v>0.95068493150684896</v>
      </c>
      <c r="AK1828" s="566">
        <v>4.9000000000000002E-2</v>
      </c>
      <c r="AL1828" s="567">
        <f t="shared" si="58"/>
        <v>0.49863013698630138</v>
      </c>
      <c r="AM1828" s="567">
        <v>0.95068493150684896</v>
      </c>
      <c r="AN1828" s="568">
        <v>4.9000000000000002E-2</v>
      </c>
      <c r="AO1828" s="562" t="s">
        <v>977</v>
      </c>
      <c r="AP1828" s="562" t="s">
        <v>978</v>
      </c>
    </row>
    <row r="1829" spans="1:42" s="562" customFormat="1" ht="12" x14ac:dyDescent="0.25">
      <c r="A1829" s="562" t="s">
        <v>4263</v>
      </c>
      <c r="B1829" s="562" t="s">
        <v>4264</v>
      </c>
      <c r="C1829" s="562">
        <v>1</v>
      </c>
      <c r="D1829" s="562" t="s">
        <v>30</v>
      </c>
      <c r="E1829" s="562" t="s">
        <v>958</v>
      </c>
      <c r="F1829" s="562" t="s">
        <v>959</v>
      </c>
      <c r="G1829" s="562" t="s">
        <v>161</v>
      </c>
      <c r="H1829" s="562" t="s">
        <v>1660</v>
      </c>
      <c r="I1829" s="562" t="s">
        <v>962</v>
      </c>
      <c r="J1829" s="562" t="s">
        <v>1662</v>
      </c>
      <c r="K1829" s="562" t="s">
        <v>161</v>
      </c>
      <c r="L1829" s="562" t="s">
        <v>964</v>
      </c>
      <c r="M1829" s="562" t="s">
        <v>970</v>
      </c>
      <c r="N1829" s="562">
        <v>1</v>
      </c>
      <c r="O1829" s="562">
        <v>1</v>
      </c>
      <c r="P1829" s="562">
        <v>1</v>
      </c>
      <c r="Q1829" s="562">
        <v>0</v>
      </c>
      <c r="R1829" s="562">
        <v>1</v>
      </c>
      <c r="S1829" s="562">
        <v>1</v>
      </c>
      <c r="T1829" s="562">
        <v>1</v>
      </c>
      <c r="U1829" s="562">
        <v>0</v>
      </c>
      <c r="V1829" s="562">
        <v>0</v>
      </c>
      <c r="W1829" s="563">
        <v>7000000</v>
      </c>
      <c r="X1829" s="563">
        <v>0</v>
      </c>
      <c r="Y1829" s="563">
        <v>0</v>
      </c>
      <c r="Z1829" s="563">
        <v>0</v>
      </c>
      <c r="AA1829" s="563">
        <v>0</v>
      </c>
      <c r="AB1829" s="563">
        <v>0</v>
      </c>
      <c r="AC1829" s="563">
        <v>0</v>
      </c>
      <c r="AD1829" s="563"/>
      <c r="AE1829" s="563">
        <v>7000000</v>
      </c>
      <c r="AF1829" s="564">
        <v>45916</v>
      </c>
      <c r="AG1829" s="564">
        <v>46895</v>
      </c>
      <c r="AH1829" s="563">
        <v>7000000</v>
      </c>
      <c r="AI1829" s="565">
        <f t="shared" si="57"/>
        <v>2.2301369863013698</v>
      </c>
      <c r="AJ1829" s="565">
        <v>2.68219178082192</v>
      </c>
      <c r="AK1829" s="566">
        <v>8.7499999999999994E-2</v>
      </c>
      <c r="AL1829" s="567">
        <f t="shared" si="58"/>
        <v>2.2301369863013698</v>
      </c>
      <c r="AM1829" s="567">
        <v>2.68219178082192</v>
      </c>
      <c r="AN1829" s="568">
        <v>8.7499999999999994E-2</v>
      </c>
      <c r="AO1829" s="562" t="s">
        <v>977</v>
      </c>
      <c r="AP1829" s="562" t="s">
        <v>978</v>
      </c>
    </row>
    <row r="1830" spans="1:42" s="562" customFormat="1" ht="12" x14ac:dyDescent="0.25">
      <c r="A1830" s="562" t="s">
        <v>4265</v>
      </c>
      <c r="B1830" s="562" t="s">
        <v>4266</v>
      </c>
      <c r="C1830" s="562">
        <v>1</v>
      </c>
      <c r="D1830" s="562" t="s">
        <v>30</v>
      </c>
      <c r="E1830" s="562" t="s">
        <v>958</v>
      </c>
      <c r="F1830" s="562" t="s">
        <v>959</v>
      </c>
      <c r="G1830" s="562" t="s">
        <v>973</v>
      </c>
      <c r="H1830" s="562" t="s">
        <v>974</v>
      </c>
      <c r="I1830" s="562" t="s">
        <v>975</v>
      </c>
      <c r="J1830" s="562" t="s">
        <v>4998</v>
      </c>
      <c r="K1830" s="562" t="s">
        <v>976</v>
      </c>
      <c r="L1830" s="562" t="s">
        <v>964</v>
      </c>
      <c r="M1830" s="562" t="s">
        <v>970</v>
      </c>
      <c r="N1830" s="562">
        <v>1</v>
      </c>
      <c r="O1830" s="562">
        <v>1</v>
      </c>
      <c r="P1830" s="562">
        <v>1</v>
      </c>
      <c r="Q1830" s="562">
        <v>1</v>
      </c>
      <c r="R1830" s="562">
        <v>1</v>
      </c>
      <c r="S1830" s="562">
        <v>1</v>
      </c>
      <c r="T1830" s="562">
        <v>0</v>
      </c>
      <c r="U1830" s="562">
        <v>0</v>
      </c>
      <c r="V1830" s="562">
        <v>0</v>
      </c>
      <c r="W1830" s="563">
        <v>152745.51</v>
      </c>
      <c r="X1830" s="563">
        <v>0</v>
      </c>
      <c r="Y1830" s="563">
        <v>0</v>
      </c>
      <c r="Z1830" s="563">
        <v>0</v>
      </c>
      <c r="AA1830" s="563">
        <v>0</v>
      </c>
      <c r="AB1830" s="563">
        <v>0</v>
      </c>
      <c r="AC1830" s="563">
        <v>0</v>
      </c>
      <c r="AD1830" s="563"/>
      <c r="AE1830" s="563">
        <v>152745.51</v>
      </c>
      <c r="AF1830" s="564">
        <v>45917</v>
      </c>
      <c r="AG1830" s="564">
        <v>46895</v>
      </c>
      <c r="AH1830" s="563">
        <v>152745.51</v>
      </c>
      <c r="AI1830" s="565">
        <f t="shared" si="57"/>
        <v>2.2301369863013698</v>
      </c>
      <c r="AJ1830" s="565">
        <v>2.67945205479452</v>
      </c>
      <c r="AK1830" s="566">
        <v>8.7499999999999994E-2</v>
      </c>
      <c r="AL1830" s="567">
        <f t="shared" si="58"/>
        <v>2.2301369863013698</v>
      </c>
      <c r="AM1830" s="567">
        <v>2.67945205479452</v>
      </c>
      <c r="AN1830" s="568">
        <v>8.7499999999999994E-2</v>
      </c>
      <c r="AO1830" s="562" t="s">
        <v>977</v>
      </c>
      <c r="AP1830" s="562" t="s">
        <v>978</v>
      </c>
    </row>
    <row r="1831" spans="1:42" s="562" customFormat="1" ht="12" x14ac:dyDescent="0.25">
      <c r="A1831" s="562" t="s">
        <v>4267</v>
      </c>
      <c r="B1831" s="562" t="s">
        <v>4268</v>
      </c>
      <c r="C1831" s="562">
        <v>1</v>
      </c>
      <c r="D1831" s="562" t="s">
        <v>30</v>
      </c>
      <c r="E1831" s="562" t="s">
        <v>958</v>
      </c>
      <c r="F1831" s="562" t="s">
        <v>959</v>
      </c>
      <c r="G1831" s="562" t="s">
        <v>973</v>
      </c>
      <c r="H1831" s="562" t="s">
        <v>974</v>
      </c>
      <c r="I1831" s="562" t="s">
        <v>975</v>
      </c>
      <c r="J1831" s="562" t="s">
        <v>4998</v>
      </c>
      <c r="K1831" s="562" t="s">
        <v>976</v>
      </c>
      <c r="L1831" s="562" t="s">
        <v>964</v>
      </c>
      <c r="M1831" s="562" t="s">
        <v>970</v>
      </c>
      <c r="N1831" s="562">
        <v>1</v>
      </c>
      <c r="O1831" s="562">
        <v>1</v>
      </c>
      <c r="P1831" s="562">
        <v>1</v>
      </c>
      <c r="Q1831" s="562">
        <v>1</v>
      </c>
      <c r="R1831" s="562">
        <v>1</v>
      </c>
      <c r="S1831" s="562">
        <v>1</v>
      </c>
      <c r="T1831" s="562">
        <v>0</v>
      </c>
      <c r="U1831" s="562">
        <v>0</v>
      </c>
      <c r="V1831" s="562">
        <v>0</v>
      </c>
      <c r="W1831" s="563">
        <v>1399382.77</v>
      </c>
      <c r="X1831" s="563">
        <v>0</v>
      </c>
      <c r="Y1831" s="563">
        <v>0</v>
      </c>
      <c r="Z1831" s="563">
        <v>0</v>
      </c>
      <c r="AA1831" s="563">
        <v>0</v>
      </c>
      <c r="AB1831" s="563">
        <v>0</v>
      </c>
      <c r="AC1831" s="563">
        <v>0</v>
      </c>
      <c r="AD1831" s="563"/>
      <c r="AE1831" s="563">
        <v>1399382.77</v>
      </c>
      <c r="AF1831" s="564">
        <v>45917</v>
      </c>
      <c r="AG1831" s="564">
        <v>47013</v>
      </c>
      <c r="AH1831" s="563">
        <v>1399382.77</v>
      </c>
      <c r="AI1831" s="565">
        <f t="shared" si="57"/>
        <v>2.5534246575342467</v>
      </c>
      <c r="AJ1831" s="565">
        <v>3.0027397260274</v>
      </c>
      <c r="AK1831" s="566">
        <v>8.7499999999999994E-2</v>
      </c>
      <c r="AL1831" s="567">
        <f t="shared" si="58"/>
        <v>2.5534246575342467</v>
      </c>
      <c r="AM1831" s="567">
        <v>3.0027397260274</v>
      </c>
      <c r="AN1831" s="568">
        <v>8.7499999999999994E-2</v>
      </c>
      <c r="AO1831" s="562" t="s">
        <v>977</v>
      </c>
      <c r="AP1831" s="562" t="s">
        <v>978</v>
      </c>
    </row>
    <row r="1832" spans="1:42" s="562" customFormat="1" ht="12" x14ac:dyDescent="0.25">
      <c r="A1832" s="562" t="s">
        <v>4269</v>
      </c>
      <c r="B1832" s="562" t="s">
        <v>4270</v>
      </c>
      <c r="C1832" s="562">
        <v>1</v>
      </c>
      <c r="D1832" s="562" t="s">
        <v>30</v>
      </c>
      <c r="E1832" s="562" t="s">
        <v>958</v>
      </c>
      <c r="F1832" s="562" t="s">
        <v>959</v>
      </c>
      <c r="G1832" s="562" t="s">
        <v>973</v>
      </c>
      <c r="H1832" s="562" t="s">
        <v>974</v>
      </c>
      <c r="I1832" s="562" t="s">
        <v>975</v>
      </c>
      <c r="J1832" s="562" t="s">
        <v>4998</v>
      </c>
      <c r="K1832" s="562" t="s">
        <v>976</v>
      </c>
      <c r="L1832" s="562" t="s">
        <v>964</v>
      </c>
      <c r="M1832" s="562" t="s">
        <v>970</v>
      </c>
      <c r="N1832" s="562">
        <v>1</v>
      </c>
      <c r="O1832" s="562">
        <v>1</v>
      </c>
      <c r="P1832" s="562">
        <v>1</v>
      </c>
      <c r="Q1832" s="562">
        <v>1</v>
      </c>
      <c r="R1832" s="562">
        <v>1</v>
      </c>
      <c r="S1832" s="562">
        <v>1</v>
      </c>
      <c r="T1832" s="562">
        <v>0</v>
      </c>
      <c r="U1832" s="562">
        <v>0</v>
      </c>
      <c r="V1832" s="562">
        <v>0</v>
      </c>
      <c r="W1832" s="563">
        <v>30000000</v>
      </c>
      <c r="X1832" s="563">
        <v>0</v>
      </c>
      <c r="Y1832" s="563">
        <v>0</v>
      </c>
      <c r="Z1832" s="563">
        <v>0</v>
      </c>
      <c r="AA1832" s="563">
        <v>0</v>
      </c>
      <c r="AB1832" s="563">
        <v>0</v>
      </c>
      <c r="AC1832" s="563">
        <v>0</v>
      </c>
      <c r="AD1832" s="563"/>
      <c r="AE1832" s="563">
        <v>30000000</v>
      </c>
      <c r="AF1832" s="564">
        <v>45918</v>
      </c>
      <c r="AG1832" s="564">
        <v>46922</v>
      </c>
      <c r="AH1832" s="563">
        <v>30000000</v>
      </c>
      <c r="AI1832" s="565">
        <f t="shared" si="57"/>
        <v>2.3041095890410959</v>
      </c>
      <c r="AJ1832" s="565">
        <v>2.75068493150685</v>
      </c>
      <c r="AK1832" s="566">
        <v>8.7499999999999994E-2</v>
      </c>
      <c r="AL1832" s="567">
        <f t="shared" si="58"/>
        <v>2.3041095890410959</v>
      </c>
      <c r="AM1832" s="567">
        <v>2.75068493150685</v>
      </c>
      <c r="AN1832" s="568">
        <v>8.7499999999999994E-2</v>
      </c>
      <c r="AO1832" s="562" t="s">
        <v>977</v>
      </c>
      <c r="AP1832" s="562" t="s">
        <v>978</v>
      </c>
    </row>
    <row r="1833" spans="1:42" s="562" customFormat="1" ht="12" x14ac:dyDescent="0.25">
      <c r="A1833" s="562" t="s">
        <v>4271</v>
      </c>
      <c r="B1833" s="562" t="s">
        <v>4272</v>
      </c>
      <c r="C1833" s="562">
        <v>1</v>
      </c>
      <c r="D1833" s="562" t="s">
        <v>30</v>
      </c>
      <c r="E1833" s="562" t="s">
        <v>958</v>
      </c>
      <c r="F1833" s="562" t="s">
        <v>959</v>
      </c>
      <c r="G1833" s="562" t="s">
        <v>973</v>
      </c>
      <c r="H1833" s="562" t="s">
        <v>974</v>
      </c>
      <c r="I1833" s="562" t="s">
        <v>975</v>
      </c>
      <c r="J1833" s="562" t="s">
        <v>4998</v>
      </c>
      <c r="K1833" s="562" t="s">
        <v>976</v>
      </c>
      <c r="L1833" s="562" t="s">
        <v>964</v>
      </c>
      <c r="M1833" s="562" t="s">
        <v>970</v>
      </c>
      <c r="N1833" s="562">
        <v>1</v>
      </c>
      <c r="O1833" s="562">
        <v>1</v>
      </c>
      <c r="P1833" s="562">
        <v>1</v>
      </c>
      <c r="Q1833" s="562">
        <v>1</v>
      </c>
      <c r="R1833" s="562">
        <v>1</v>
      </c>
      <c r="S1833" s="562">
        <v>1</v>
      </c>
      <c r="T1833" s="562">
        <v>0</v>
      </c>
      <c r="U1833" s="562">
        <v>0</v>
      </c>
      <c r="V1833" s="562">
        <v>0</v>
      </c>
      <c r="W1833" s="563">
        <v>278800</v>
      </c>
      <c r="X1833" s="563">
        <v>0</v>
      </c>
      <c r="Y1833" s="563">
        <v>0</v>
      </c>
      <c r="Z1833" s="563">
        <v>0</v>
      </c>
      <c r="AA1833" s="563">
        <v>0</v>
      </c>
      <c r="AB1833" s="563">
        <v>0</v>
      </c>
      <c r="AC1833" s="563">
        <v>0</v>
      </c>
      <c r="AD1833" s="563"/>
      <c r="AE1833" s="563">
        <v>278800</v>
      </c>
      <c r="AF1833" s="564">
        <v>45922</v>
      </c>
      <c r="AG1833" s="564">
        <v>46895</v>
      </c>
      <c r="AH1833" s="563">
        <v>278800</v>
      </c>
      <c r="AI1833" s="565">
        <f t="shared" si="57"/>
        <v>2.2301369863013698</v>
      </c>
      <c r="AJ1833" s="565">
        <v>2.6657534246575301</v>
      </c>
      <c r="AK1833" s="566">
        <v>8.7499999999999994E-2</v>
      </c>
      <c r="AL1833" s="567">
        <f t="shared" si="58"/>
        <v>2.2301369863013698</v>
      </c>
      <c r="AM1833" s="567">
        <v>2.6657534246575301</v>
      </c>
      <c r="AN1833" s="568">
        <v>8.7499999999999994E-2</v>
      </c>
      <c r="AO1833" s="562" t="s">
        <v>977</v>
      </c>
      <c r="AP1833" s="562" t="s">
        <v>978</v>
      </c>
    </row>
    <row r="1834" spans="1:42" s="562" customFormat="1" ht="12" x14ac:dyDescent="0.25">
      <c r="A1834" s="562" t="s">
        <v>4273</v>
      </c>
      <c r="B1834" s="562" t="s">
        <v>4274</v>
      </c>
      <c r="C1834" s="562">
        <v>1</v>
      </c>
      <c r="D1834" s="562" t="s">
        <v>30</v>
      </c>
      <c r="E1834" s="562" t="s">
        <v>958</v>
      </c>
      <c r="F1834" s="562" t="s">
        <v>959</v>
      </c>
      <c r="G1834" s="562" t="s">
        <v>973</v>
      </c>
      <c r="H1834" s="562" t="s">
        <v>974</v>
      </c>
      <c r="I1834" s="562" t="s">
        <v>975</v>
      </c>
      <c r="J1834" s="562" t="s">
        <v>4998</v>
      </c>
      <c r="K1834" s="562" t="s">
        <v>976</v>
      </c>
      <c r="L1834" s="562" t="s">
        <v>964</v>
      </c>
      <c r="M1834" s="562" t="s">
        <v>970</v>
      </c>
      <c r="N1834" s="562">
        <v>1</v>
      </c>
      <c r="O1834" s="562">
        <v>1</v>
      </c>
      <c r="P1834" s="562">
        <v>1</v>
      </c>
      <c r="Q1834" s="562">
        <v>1</v>
      </c>
      <c r="R1834" s="562">
        <v>1</v>
      </c>
      <c r="S1834" s="562">
        <v>1</v>
      </c>
      <c r="T1834" s="562">
        <v>0</v>
      </c>
      <c r="U1834" s="562">
        <v>0</v>
      </c>
      <c r="V1834" s="562">
        <v>0</v>
      </c>
      <c r="W1834" s="563">
        <v>608006.76</v>
      </c>
      <c r="X1834" s="563">
        <v>0</v>
      </c>
      <c r="Y1834" s="563">
        <v>0</v>
      </c>
      <c r="Z1834" s="563">
        <v>0</v>
      </c>
      <c r="AA1834" s="563">
        <v>0</v>
      </c>
      <c r="AB1834" s="563">
        <v>0</v>
      </c>
      <c r="AC1834" s="563">
        <v>0</v>
      </c>
      <c r="AD1834" s="563"/>
      <c r="AE1834" s="563">
        <v>608006.76</v>
      </c>
      <c r="AF1834" s="564">
        <v>45926</v>
      </c>
      <c r="AG1834" s="564">
        <v>46899</v>
      </c>
      <c r="AH1834" s="563">
        <v>608006.76</v>
      </c>
      <c r="AI1834" s="565">
        <f t="shared" si="57"/>
        <v>2.2410958904109588</v>
      </c>
      <c r="AJ1834" s="565">
        <v>2.6657534246575301</v>
      </c>
      <c r="AK1834" s="566">
        <v>8.7499999999999994E-2</v>
      </c>
      <c r="AL1834" s="567">
        <f t="shared" si="58"/>
        <v>2.2410958904109588</v>
      </c>
      <c r="AM1834" s="567">
        <v>2.6657534246575301</v>
      </c>
      <c r="AN1834" s="568">
        <v>8.7499999999999994E-2</v>
      </c>
      <c r="AO1834" s="562" t="s">
        <v>977</v>
      </c>
      <c r="AP1834" s="562" t="s">
        <v>978</v>
      </c>
    </row>
    <row r="1835" spans="1:42" s="562" customFormat="1" ht="12" x14ac:dyDescent="0.25">
      <c r="A1835" s="562" t="s">
        <v>4275</v>
      </c>
      <c r="B1835" s="562" t="s">
        <v>4276</v>
      </c>
      <c r="C1835" s="562">
        <v>1</v>
      </c>
      <c r="D1835" s="562" t="s">
        <v>30</v>
      </c>
      <c r="E1835" s="562" t="s">
        <v>958</v>
      </c>
      <c r="F1835" s="562" t="s">
        <v>959</v>
      </c>
      <c r="G1835" s="562" t="s">
        <v>973</v>
      </c>
      <c r="H1835" s="562" t="s">
        <v>974</v>
      </c>
      <c r="I1835" s="562" t="s">
        <v>975</v>
      </c>
      <c r="J1835" s="562" t="s">
        <v>4998</v>
      </c>
      <c r="K1835" s="562" t="s">
        <v>976</v>
      </c>
      <c r="L1835" s="562" t="s">
        <v>964</v>
      </c>
      <c r="M1835" s="562" t="s">
        <v>970</v>
      </c>
      <c r="N1835" s="562">
        <v>1</v>
      </c>
      <c r="O1835" s="562">
        <v>1</v>
      </c>
      <c r="P1835" s="562">
        <v>1</v>
      </c>
      <c r="Q1835" s="562">
        <v>1</v>
      </c>
      <c r="R1835" s="562">
        <v>1</v>
      </c>
      <c r="S1835" s="562">
        <v>1</v>
      </c>
      <c r="T1835" s="562">
        <v>0</v>
      </c>
      <c r="U1835" s="562">
        <v>0</v>
      </c>
      <c r="V1835" s="562">
        <v>0</v>
      </c>
      <c r="W1835" s="563">
        <v>92891.65</v>
      </c>
      <c r="X1835" s="563">
        <v>0</v>
      </c>
      <c r="Y1835" s="563">
        <v>0</v>
      </c>
      <c r="Z1835" s="563">
        <v>0</v>
      </c>
      <c r="AA1835" s="563">
        <v>0</v>
      </c>
      <c r="AB1835" s="563">
        <v>0</v>
      </c>
      <c r="AC1835" s="563">
        <v>0</v>
      </c>
      <c r="AD1835" s="563"/>
      <c r="AE1835" s="563">
        <v>92891.65</v>
      </c>
      <c r="AF1835" s="564">
        <v>45926</v>
      </c>
      <c r="AG1835" s="564">
        <v>47599</v>
      </c>
      <c r="AH1835" s="563">
        <v>92891.65</v>
      </c>
      <c r="AI1835" s="565">
        <f t="shared" si="57"/>
        <v>4.1589041095890407</v>
      </c>
      <c r="AJ1835" s="565">
        <v>4.5835616438356199</v>
      </c>
      <c r="AK1835" s="566">
        <v>9.2499999999999999E-2</v>
      </c>
      <c r="AL1835" s="567">
        <f t="shared" si="58"/>
        <v>4.1589041095890407</v>
      </c>
      <c r="AM1835" s="567">
        <v>4.5835616438356199</v>
      </c>
      <c r="AN1835" s="568">
        <v>9.2499999999999999E-2</v>
      </c>
      <c r="AO1835" s="562" t="s">
        <v>977</v>
      </c>
      <c r="AP1835" s="562" t="s">
        <v>978</v>
      </c>
    </row>
    <row r="1836" spans="1:42" s="562" customFormat="1" ht="12" x14ac:dyDescent="0.25">
      <c r="A1836" s="562" t="s">
        <v>4277</v>
      </c>
      <c r="B1836" s="562" t="s">
        <v>4278</v>
      </c>
      <c r="C1836" s="562">
        <v>1</v>
      </c>
      <c r="D1836" s="562" t="s">
        <v>30</v>
      </c>
      <c r="E1836" s="562" t="s">
        <v>958</v>
      </c>
      <c r="F1836" s="562" t="s">
        <v>959</v>
      </c>
      <c r="G1836" s="562" t="s">
        <v>973</v>
      </c>
      <c r="H1836" s="562" t="s">
        <v>974</v>
      </c>
      <c r="I1836" s="562" t="s">
        <v>975</v>
      </c>
      <c r="J1836" s="562" t="s">
        <v>4998</v>
      </c>
      <c r="K1836" s="562" t="s">
        <v>976</v>
      </c>
      <c r="L1836" s="562" t="s">
        <v>964</v>
      </c>
      <c r="M1836" s="562" t="s">
        <v>970</v>
      </c>
      <c r="N1836" s="562">
        <v>1</v>
      </c>
      <c r="O1836" s="562">
        <v>1</v>
      </c>
      <c r="P1836" s="562">
        <v>1</v>
      </c>
      <c r="Q1836" s="562">
        <v>1</v>
      </c>
      <c r="R1836" s="562">
        <v>1</v>
      </c>
      <c r="S1836" s="562">
        <v>1</v>
      </c>
      <c r="T1836" s="562">
        <v>0</v>
      </c>
      <c r="U1836" s="562">
        <v>0</v>
      </c>
      <c r="V1836" s="562">
        <v>0</v>
      </c>
      <c r="W1836" s="563">
        <v>227194.89</v>
      </c>
      <c r="X1836" s="563">
        <v>0</v>
      </c>
      <c r="Y1836" s="563">
        <v>0</v>
      </c>
      <c r="Z1836" s="563">
        <v>0</v>
      </c>
      <c r="AA1836" s="563">
        <v>0</v>
      </c>
      <c r="AB1836" s="563">
        <v>0</v>
      </c>
      <c r="AC1836" s="563">
        <v>0</v>
      </c>
      <c r="AD1836" s="563"/>
      <c r="AE1836" s="563">
        <v>227194.89</v>
      </c>
      <c r="AF1836" s="564">
        <v>45926</v>
      </c>
      <c r="AG1836" s="564">
        <v>47577</v>
      </c>
      <c r="AH1836" s="563">
        <v>227194.89</v>
      </c>
      <c r="AI1836" s="565">
        <f t="shared" si="57"/>
        <v>4.0986301369863014</v>
      </c>
      <c r="AJ1836" s="565">
        <v>4.5232876712328798</v>
      </c>
      <c r="AK1836" s="566">
        <v>9.2499999999999999E-2</v>
      </c>
      <c r="AL1836" s="567">
        <f t="shared" si="58"/>
        <v>4.0986301369863014</v>
      </c>
      <c r="AM1836" s="567">
        <v>4.5232876712328798</v>
      </c>
      <c r="AN1836" s="568">
        <v>9.2499999999999999E-2</v>
      </c>
      <c r="AO1836" s="562" t="s">
        <v>977</v>
      </c>
      <c r="AP1836" s="562" t="s">
        <v>978</v>
      </c>
    </row>
    <row r="1837" spans="1:42" s="562" customFormat="1" ht="12" x14ac:dyDescent="0.25">
      <c r="A1837" s="562" t="s">
        <v>4279</v>
      </c>
      <c r="B1837" s="562" t="s">
        <v>4280</v>
      </c>
      <c r="C1837" s="562">
        <v>1</v>
      </c>
      <c r="D1837" s="562" t="s">
        <v>30</v>
      </c>
      <c r="E1837" s="562" t="s">
        <v>958</v>
      </c>
      <c r="F1837" s="562" t="s">
        <v>959</v>
      </c>
      <c r="G1837" s="562" t="s">
        <v>973</v>
      </c>
      <c r="H1837" s="562" t="s">
        <v>974</v>
      </c>
      <c r="I1837" s="562" t="s">
        <v>975</v>
      </c>
      <c r="J1837" s="562" t="s">
        <v>4998</v>
      </c>
      <c r="K1837" s="562" t="s">
        <v>976</v>
      </c>
      <c r="L1837" s="562" t="s">
        <v>964</v>
      </c>
      <c r="M1837" s="562" t="s">
        <v>970</v>
      </c>
      <c r="N1837" s="562">
        <v>1</v>
      </c>
      <c r="O1837" s="562">
        <v>1</v>
      </c>
      <c r="P1837" s="562">
        <v>1</v>
      </c>
      <c r="Q1837" s="562">
        <v>1</v>
      </c>
      <c r="R1837" s="562">
        <v>1</v>
      </c>
      <c r="S1837" s="562">
        <v>1</v>
      </c>
      <c r="T1837" s="562">
        <v>0</v>
      </c>
      <c r="U1837" s="562">
        <v>0</v>
      </c>
      <c r="V1837" s="562">
        <v>0</v>
      </c>
      <c r="W1837" s="563">
        <v>120121.14</v>
      </c>
      <c r="X1837" s="563">
        <v>0</v>
      </c>
      <c r="Y1837" s="563">
        <v>0</v>
      </c>
      <c r="Z1837" s="563">
        <v>0</v>
      </c>
      <c r="AA1837" s="563">
        <v>0</v>
      </c>
      <c r="AB1837" s="563">
        <v>0</v>
      </c>
      <c r="AC1837" s="563">
        <v>0</v>
      </c>
      <c r="AD1837" s="563"/>
      <c r="AE1837" s="563">
        <v>120121.14</v>
      </c>
      <c r="AF1837" s="564">
        <v>45926</v>
      </c>
      <c r="AG1837" s="564">
        <v>47577</v>
      </c>
      <c r="AH1837" s="563">
        <v>120121.14</v>
      </c>
      <c r="AI1837" s="565">
        <f t="shared" si="57"/>
        <v>4.0986301369863014</v>
      </c>
      <c r="AJ1837" s="565">
        <v>4.5232876712328798</v>
      </c>
      <c r="AK1837" s="566">
        <v>9.2499999999999999E-2</v>
      </c>
      <c r="AL1837" s="567">
        <f t="shared" si="58"/>
        <v>4.0986301369863014</v>
      </c>
      <c r="AM1837" s="567">
        <v>4.5232876712328798</v>
      </c>
      <c r="AN1837" s="568">
        <v>9.2499999999999999E-2</v>
      </c>
      <c r="AO1837" s="562" t="s">
        <v>977</v>
      </c>
      <c r="AP1837" s="562" t="s">
        <v>978</v>
      </c>
    </row>
    <row r="1838" spans="1:42" s="562" customFormat="1" ht="12" x14ac:dyDescent="0.25">
      <c r="A1838" s="562" t="s">
        <v>4281</v>
      </c>
      <c r="B1838" s="562" t="s">
        <v>4282</v>
      </c>
      <c r="C1838" s="562">
        <v>1</v>
      </c>
      <c r="D1838" s="562" t="s">
        <v>30</v>
      </c>
      <c r="E1838" s="562" t="s">
        <v>958</v>
      </c>
      <c r="F1838" s="562" t="s">
        <v>959</v>
      </c>
      <c r="G1838" s="562" t="s">
        <v>973</v>
      </c>
      <c r="H1838" s="562" t="s">
        <v>974</v>
      </c>
      <c r="I1838" s="562" t="s">
        <v>975</v>
      </c>
      <c r="J1838" s="562" t="s">
        <v>4998</v>
      </c>
      <c r="K1838" s="562" t="s">
        <v>976</v>
      </c>
      <c r="L1838" s="562" t="s">
        <v>964</v>
      </c>
      <c r="M1838" s="562" t="s">
        <v>970</v>
      </c>
      <c r="N1838" s="562">
        <v>1</v>
      </c>
      <c r="O1838" s="562">
        <v>1</v>
      </c>
      <c r="P1838" s="562">
        <v>1</v>
      </c>
      <c r="Q1838" s="562">
        <v>1</v>
      </c>
      <c r="R1838" s="562">
        <v>1</v>
      </c>
      <c r="S1838" s="562">
        <v>1</v>
      </c>
      <c r="T1838" s="562">
        <v>0</v>
      </c>
      <c r="U1838" s="562">
        <v>0</v>
      </c>
      <c r="V1838" s="562">
        <v>0</v>
      </c>
      <c r="W1838" s="563">
        <v>209184.39</v>
      </c>
      <c r="X1838" s="563">
        <v>0</v>
      </c>
      <c r="Y1838" s="563">
        <v>0</v>
      </c>
      <c r="Z1838" s="563">
        <v>0</v>
      </c>
      <c r="AA1838" s="563">
        <v>0</v>
      </c>
      <c r="AB1838" s="563">
        <v>0</v>
      </c>
      <c r="AC1838" s="563">
        <v>0</v>
      </c>
      <c r="AD1838" s="563"/>
      <c r="AE1838" s="563">
        <v>209184.39</v>
      </c>
      <c r="AF1838" s="564">
        <v>45926</v>
      </c>
      <c r="AG1838" s="564">
        <v>47577</v>
      </c>
      <c r="AH1838" s="563">
        <v>209184.39</v>
      </c>
      <c r="AI1838" s="565">
        <f t="shared" si="57"/>
        <v>4.0986301369863014</v>
      </c>
      <c r="AJ1838" s="565">
        <v>4.5232876712328798</v>
      </c>
      <c r="AK1838" s="566">
        <v>9.2499999999999999E-2</v>
      </c>
      <c r="AL1838" s="567">
        <f t="shared" si="58"/>
        <v>4.0986301369863014</v>
      </c>
      <c r="AM1838" s="567">
        <v>4.5232876712328798</v>
      </c>
      <c r="AN1838" s="568">
        <v>9.2499999999999999E-2</v>
      </c>
      <c r="AO1838" s="562" t="s">
        <v>977</v>
      </c>
      <c r="AP1838" s="562" t="s">
        <v>978</v>
      </c>
    </row>
    <row r="1839" spans="1:42" s="562" customFormat="1" ht="12" x14ac:dyDescent="0.25">
      <c r="A1839" s="562" t="s">
        <v>4283</v>
      </c>
      <c r="B1839" s="562" t="s">
        <v>4284</v>
      </c>
      <c r="C1839" s="562">
        <v>1</v>
      </c>
      <c r="D1839" s="562" t="s">
        <v>30</v>
      </c>
      <c r="E1839" s="562" t="s">
        <v>958</v>
      </c>
      <c r="F1839" s="562" t="s">
        <v>959</v>
      </c>
      <c r="G1839" s="562" t="s">
        <v>973</v>
      </c>
      <c r="H1839" s="562" t="s">
        <v>974</v>
      </c>
      <c r="I1839" s="562" t="s">
        <v>975</v>
      </c>
      <c r="J1839" s="562" t="s">
        <v>4998</v>
      </c>
      <c r="K1839" s="562" t="s">
        <v>976</v>
      </c>
      <c r="L1839" s="562" t="s">
        <v>964</v>
      </c>
      <c r="M1839" s="562" t="s">
        <v>970</v>
      </c>
      <c r="N1839" s="562">
        <v>1</v>
      </c>
      <c r="O1839" s="562">
        <v>1</v>
      </c>
      <c r="P1839" s="562">
        <v>1</v>
      </c>
      <c r="Q1839" s="562">
        <v>1</v>
      </c>
      <c r="R1839" s="562">
        <v>1</v>
      </c>
      <c r="S1839" s="562">
        <v>1</v>
      </c>
      <c r="T1839" s="562">
        <v>0</v>
      </c>
      <c r="U1839" s="562">
        <v>0</v>
      </c>
      <c r="V1839" s="562">
        <v>0</v>
      </c>
      <c r="W1839" s="563">
        <v>1407926.06</v>
      </c>
      <c r="X1839" s="563">
        <v>0</v>
      </c>
      <c r="Y1839" s="563">
        <v>0</v>
      </c>
      <c r="Z1839" s="563">
        <v>0</v>
      </c>
      <c r="AA1839" s="563">
        <v>0</v>
      </c>
      <c r="AB1839" s="563">
        <v>0</v>
      </c>
      <c r="AC1839" s="563">
        <v>0</v>
      </c>
      <c r="AD1839" s="563"/>
      <c r="AE1839" s="563">
        <v>1407926.06</v>
      </c>
      <c r="AF1839" s="564">
        <v>45926</v>
      </c>
      <c r="AG1839" s="564">
        <v>47577</v>
      </c>
      <c r="AH1839" s="563">
        <v>1407926.06</v>
      </c>
      <c r="AI1839" s="565">
        <f t="shared" si="57"/>
        <v>4.0986301369863014</v>
      </c>
      <c r="AJ1839" s="565">
        <v>4.5232876712328798</v>
      </c>
      <c r="AK1839" s="566">
        <v>9.2499999999999999E-2</v>
      </c>
      <c r="AL1839" s="567">
        <f t="shared" si="58"/>
        <v>4.0986301369863014</v>
      </c>
      <c r="AM1839" s="567">
        <v>4.5232876712328798</v>
      </c>
      <c r="AN1839" s="568">
        <v>9.2499999999999999E-2</v>
      </c>
      <c r="AO1839" s="562" t="s">
        <v>977</v>
      </c>
      <c r="AP1839" s="562" t="s">
        <v>978</v>
      </c>
    </row>
    <row r="1840" spans="1:42" s="562" customFormat="1" ht="12" x14ac:dyDescent="0.25">
      <c r="A1840" s="562" t="s">
        <v>4285</v>
      </c>
      <c r="B1840" s="562" t="s">
        <v>4286</v>
      </c>
      <c r="C1840" s="562">
        <v>1</v>
      </c>
      <c r="D1840" s="562" t="s">
        <v>30</v>
      </c>
      <c r="E1840" s="562" t="s">
        <v>958</v>
      </c>
      <c r="F1840" s="562" t="s">
        <v>959</v>
      </c>
      <c r="G1840" s="562" t="s">
        <v>973</v>
      </c>
      <c r="H1840" s="562" t="s">
        <v>974</v>
      </c>
      <c r="I1840" s="562" t="s">
        <v>975</v>
      </c>
      <c r="J1840" s="562" t="s">
        <v>4998</v>
      </c>
      <c r="K1840" s="562" t="s">
        <v>976</v>
      </c>
      <c r="L1840" s="562" t="s">
        <v>964</v>
      </c>
      <c r="M1840" s="562" t="s">
        <v>970</v>
      </c>
      <c r="N1840" s="562">
        <v>1</v>
      </c>
      <c r="O1840" s="562">
        <v>1</v>
      </c>
      <c r="P1840" s="562">
        <v>1</v>
      </c>
      <c r="Q1840" s="562">
        <v>1</v>
      </c>
      <c r="R1840" s="562">
        <v>1</v>
      </c>
      <c r="S1840" s="562">
        <v>1</v>
      </c>
      <c r="T1840" s="562">
        <v>0</v>
      </c>
      <c r="U1840" s="562">
        <v>0</v>
      </c>
      <c r="V1840" s="562">
        <v>0</v>
      </c>
      <c r="W1840" s="563">
        <v>2298837.59</v>
      </c>
      <c r="X1840" s="563">
        <v>0</v>
      </c>
      <c r="Y1840" s="563">
        <v>0</v>
      </c>
      <c r="Z1840" s="563">
        <v>0</v>
      </c>
      <c r="AA1840" s="563">
        <v>0</v>
      </c>
      <c r="AB1840" s="563">
        <v>0</v>
      </c>
      <c r="AC1840" s="563">
        <v>0</v>
      </c>
      <c r="AD1840" s="563"/>
      <c r="AE1840" s="563">
        <v>2298837.59</v>
      </c>
      <c r="AF1840" s="564">
        <v>45926</v>
      </c>
      <c r="AG1840" s="564">
        <v>47577</v>
      </c>
      <c r="AH1840" s="563">
        <v>2298837.59</v>
      </c>
      <c r="AI1840" s="565">
        <f t="shared" si="57"/>
        <v>4.0986301369863014</v>
      </c>
      <c r="AJ1840" s="565">
        <v>4.5232876712328798</v>
      </c>
      <c r="AK1840" s="566">
        <v>9.2499999999999999E-2</v>
      </c>
      <c r="AL1840" s="567">
        <f t="shared" si="58"/>
        <v>4.0986301369863014</v>
      </c>
      <c r="AM1840" s="567">
        <v>4.5232876712328798</v>
      </c>
      <c r="AN1840" s="568">
        <v>9.2499999999999999E-2</v>
      </c>
      <c r="AO1840" s="562" t="s">
        <v>977</v>
      </c>
      <c r="AP1840" s="562" t="s">
        <v>978</v>
      </c>
    </row>
    <row r="1841" spans="1:42" s="562" customFormat="1" ht="12" x14ac:dyDescent="0.25">
      <c r="A1841" s="562" t="s">
        <v>4287</v>
      </c>
      <c r="B1841" s="562" t="s">
        <v>4288</v>
      </c>
      <c r="C1841" s="562">
        <v>1</v>
      </c>
      <c r="D1841" s="562" t="s">
        <v>30</v>
      </c>
      <c r="E1841" s="562" t="s">
        <v>958</v>
      </c>
      <c r="F1841" s="562" t="s">
        <v>959</v>
      </c>
      <c r="G1841" s="562" t="s">
        <v>3149</v>
      </c>
      <c r="H1841" s="562" t="s">
        <v>1660</v>
      </c>
      <c r="I1841" s="562" t="s">
        <v>962</v>
      </c>
      <c r="J1841" s="562" t="s">
        <v>1662</v>
      </c>
      <c r="K1841" s="562" t="s">
        <v>293</v>
      </c>
      <c r="L1841" s="562" t="s">
        <v>964</v>
      </c>
      <c r="M1841" s="562" t="s">
        <v>970</v>
      </c>
      <c r="N1841" s="562">
        <v>1</v>
      </c>
      <c r="O1841" s="562">
        <v>1</v>
      </c>
      <c r="P1841" s="562">
        <v>1</v>
      </c>
      <c r="Q1841" s="562">
        <v>0</v>
      </c>
      <c r="R1841" s="562">
        <v>1</v>
      </c>
      <c r="S1841" s="562">
        <v>1</v>
      </c>
      <c r="T1841" s="562">
        <v>1</v>
      </c>
      <c r="U1841" s="562">
        <v>0</v>
      </c>
      <c r="V1841" s="562">
        <v>0</v>
      </c>
      <c r="W1841" s="563">
        <v>9274748.9199999999</v>
      </c>
      <c r="X1841" s="563">
        <v>0</v>
      </c>
      <c r="Y1841" s="563">
        <v>0</v>
      </c>
      <c r="Z1841" s="563">
        <v>0</v>
      </c>
      <c r="AA1841" s="563">
        <v>0</v>
      </c>
      <c r="AB1841" s="563">
        <v>0</v>
      </c>
      <c r="AC1841" s="563">
        <v>0</v>
      </c>
      <c r="AD1841" s="563"/>
      <c r="AE1841" s="563">
        <v>9274748.9199999999</v>
      </c>
      <c r="AF1841" s="564">
        <v>45799</v>
      </c>
      <c r="AG1841" s="564">
        <v>46895</v>
      </c>
      <c r="AH1841" s="563">
        <v>9274748.9199999999</v>
      </c>
      <c r="AI1841" s="565">
        <f t="shared" si="57"/>
        <v>2.2301369863013698</v>
      </c>
      <c r="AJ1841" s="565">
        <v>3.0027397260274</v>
      </c>
      <c r="AK1841" s="566">
        <v>8.7499999999999994E-2</v>
      </c>
      <c r="AL1841" s="567">
        <f t="shared" si="58"/>
        <v>2.2301369863013698</v>
      </c>
      <c r="AM1841" s="567">
        <v>3.0027397260274</v>
      </c>
      <c r="AN1841" s="568">
        <v>8.7499999999999994E-2</v>
      </c>
      <c r="AO1841" s="562" t="s">
        <v>977</v>
      </c>
      <c r="AP1841" s="562" t="s">
        <v>978</v>
      </c>
    </row>
    <row r="1842" spans="1:42" s="562" customFormat="1" ht="12" x14ac:dyDescent="0.25">
      <c r="A1842" s="562" t="s">
        <v>4289</v>
      </c>
      <c r="B1842" s="562" t="s">
        <v>4290</v>
      </c>
      <c r="C1842" s="562">
        <v>1</v>
      </c>
      <c r="D1842" s="562" t="s">
        <v>30</v>
      </c>
      <c r="E1842" s="562" t="s">
        <v>958</v>
      </c>
      <c r="F1842" s="562" t="s">
        <v>959</v>
      </c>
      <c r="G1842" s="562" t="s">
        <v>973</v>
      </c>
      <c r="H1842" s="562" t="s">
        <v>974</v>
      </c>
      <c r="I1842" s="562" t="s">
        <v>975</v>
      </c>
      <c r="J1842" s="562" t="s">
        <v>4998</v>
      </c>
      <c r="K1842" s="562" t="s">
        <v>976</v>
      </c>
      <c r="L1842" s="562" t="s">
        <v>964</v>
      </c>
      <c r="M1842" s="562" t="s">
        <v>970</v>
      </c>
      <c r="N1842" s="562">
        <v>1</v>
      </c>
      <c r="O1842" s="562">
        <v>1</v>
      </c>
      <c r="P1842" s="562">
        <v>1</v>
      </c>
      <c r="Q1842" s="562">
        <v>1</v>
      </c>
      <c r="R1842" s="562">
        <v>1</v>
      </c>
      <c r="S1842" s="562">
        <v>1</v>
      </c>
      <c r="T1842" s="562">
        <v>0</v>
      </c>
      <c r="U1842" s="562">
        <v>0</v>
      </c>
      <c r="V1842" s="562">
        <v>0</v>
      </c>
      <c r="W1842" s="563">
        <v>91581.75</v>
      </c>
      <c r="X1842" s="563">
        <v>0</v>
      </c>
      <c r="Y1842" s="563">
        <v>0</v>
      </c>
      <c r="Z1842" s="563">
        <v>0</v>
      </c>
      <c r="AA1842" s="563">
        <v>0</v>
      </c>
      <c r="AB1842" s="563">
        <v>0</v>
      </c>
      <c r="AC1842" s="563">
        <v>0</v>
      </c>
      <c r="AD1842" s="563"/>
      <c r="AE1842" s="563">
        <v>91581.75</v>
      </c>
      <c r="AF1842" s="564">
        <v>45751</v>
      </c>
      <c r="AG1842" s="564">
        <v>47577</v>
      </c>
      <c r="AH1842" s="563">
        <v>91581.75</v>
      </c>
      <c r="AI1842" s="565">
        <f t="shared" si="57"/>
        <v>4.0986301369863014</v>
      </c>
      <c r="AJ1842" s="565">
        <v>5.0027397260274</v>
      </c>
      <c r="AK1842" s="566">
        <v>9.2499999999999999E-2</v>
      </c>
      <c r="AL1842" s="567">
        <f t="shared" si="58"/>
        <v>4.0986301369863014</v>
      </c>
      <c r="AM1842" s="567">
        <v>5.0027397260274</v>
      </c>
      <c r="AN1842" s="568">
        <v>9.2499999999999999E-2</v>
      </c>
      <c r="AO1842" s="562" t="s">
        <v>977</v>
      </c>
      <c r="AP1842" s="562" t="s">
        <v>978</v>
      </c>
    </row>
    <row r="1843" spans="1:42" s="562" customFormat="1" ht="12" x14ac:dyDescent="0.25">
      <c r="A1843" s="562" t="s">
        <v>4291</v>
      </c>
      <c r="B1843" s="562" t="s">
        <v>4292</v>
      </c>
      <c r="C1843" s="562">
        <v>1</v>
      </c>
      <c r="D1843" s="562" t="s">
        <v>30</v>
      </c>
      <c r="E1843" s="562" t="s">
        <v>958</v>
      </c>
      <c r="F1843" s="562" t="s">
        <v>959</v>
      </c>
      <c r="G1843" s="562" t="s">
        <v>1759</v>
      </c>
      <c r="H1843" s="562" t="s">
        <v>1660</v>
      </c>
      <c r="I1843" s="562" t="s">
        <v>1661</v>
      </c>
      <c r="J1843" s="562" t="s">
        <v>1662</v>
      </c>
      <c r="K1843" s="562" t="s">
        <v>1759</v>
      </c>
      <c r="L1843" s="562" t="s">
        <v>964</v>
      </c>
      <c r="M1843" s="562" t="s">
        <v>970</v>
      </c>
      <c r="N1843" s="562">
        <v>1</v>
      </c>
      <c r="O1843" s="562">
        <v>1</v>
      </c>
      <c r="P1843" s="562">
        <v>1</v>
      </c>
      <c r="Q1843" s="562">
        <v>0</v>
      </c>
      <c r="R1843" s="562">
        <v>0</v>
      </c>
      <c r="S1843" s="562">
        <v>1</v>
      </c>
      <c r="T1843" s="562">
        <v>1</v>
      </c>
      <c r="U1843" s="562">
        <v>1</v>
      </c>
      <c r="V1843" s="562">
        <v>0</v>
      </c>
      <c r="W1843" s="563">
        <v>30000000</v>
      </c>
      <c r="X1843" s="563">
        <v>0</v>
      </c>
      <c r="Y1843" s="563">
        <v>0</v>
      </c>
      <c r="Z1843" s="563">
        <v>0</v>
      </c>
      <c r="AA1843" s="563">
        <v>0</v>
      </c>
      <c r="AB1843" s="563">
        <v>0</v>
      </c>
      <c r="AC1843" s="563">
        <v>0</v>
      </c>
      <c r="AD1843" s="563"/>
      <c r="AE1843" s="563">
        <v>30000000</v>
      </c>
      <c r="AF1843" s="564">
        <v>45930</v>
      </c>
      <c r="AG1843" s="564">
        <v>46895</v>
      </c>
      <c r="AH1843" s="563">
        <v>30000000</v>
      </c>
      <c r="AI1843" s="565">
        <f t="shared" si="57"/>
        <v>2.2301369863013698</v>
      </c>
      <c r="AJ1843" s="565">
        <v>2.6438356164383601</v>
      </c>
      <c r="AK1843" s="566">
        <v>8.7499999999999994E-2</v>
      </c>
      <c r="AL1843" s="567">
        <f t="shared" si="58"/>
        <v>2.2301369863013698</v>
      </c>
      <c r="AM1843" s="567">
        <v>2.6438356164383601</v>
      </c>
      <c r="AN1843" s="568">
        <v>8.7499999999999994E-2</v>
      </c>
      <c r="AO1843" s="562" t="s">
        <v>977</v>
      </c>
      <c r="AP1843" s="562" t="s">
        <v>978</v>
      </c>
    </row>
    <row r="1844" spans="1:42" s="562" customFormat="1" ht="12" x14ac:dyDescent="0.25">
      <c r="A1844" s="562" t="s">
        <v>4295</v>
      </c>
      <c r="B1844" s="562" t="s">
        <v>4296</v>
      </c>
      <c r="C1844" s="562">
        <v>1</v>
      </c>
      <c r="D1844" s="562" t="s">
        <v>30</v>
      </c>
      <c r="E1844" s="562" t="s">
        <v>958</v>
      </c>
      <c r="F1844" s="562" t="s">
        <v>959</v>
      </c>
      <c r="G1844" s="562" t="s">
        <v>1759</v>
      </c>
      <c r="H1844" s="562" t="s">
        <v>1660</v>
      </c>
      <c r="I1844" s="562" t="s">
        <v>1661</v>
      </c>
      <c r="J1844" s="562" t="s">
        <v>1662</v>
      </c>
      <c r="K1844" s="562" t="s">
        <v>1759</v>
      </c>
      <c r="L1844" s="562" t="s">
        <v>964</v>
      </c>
      <c r="M1844" s="562" t="s">
        <v>970</v>
      </c>
      <c r="N1844" s="562">
        <v>1</v>
      </c>
      <c r="O1844" s="562">
        <v>1</v>
      </c>
      <c r="P1844" s="562">
        <v>1</v>
      </c>
      <c r="Q1844" s="562">
        <v>0</v>
      </c>
      <c r="R1844" s="562">
        <v>0</v>
      </c>
      <c r="S1844" s="562">
        <v>1</v>
      </c>
      <c r="T1844" s="562">
        <v>1</v>
      </c>
      <c r="U1844" s="562">
        <v>1</v>
      </c>
      <c r="V1844" s="562">
        <v>0</v>
      </c>
      <c r="W1844" s="563">
        <v>20000000</v>
      </c>
      <c r="X1844" s="563">
        <v>0</v>
      </c>
      <c r="Y1844" s="563">
        <v>0</v>
      </c>
      <c r="Z1844" s="563">
        <v>0</v>
      </c>
      <c r="AA1844" s="563">
        <v>0</v>
      </c>
      <c r="AB1844" s="563">
        <v>0</v>
      </c>
      <c r="AC1844" s="563">
        <v>0</v>
      </c>
      <c r="AD1844" s="563"/>
      <c r="AE1844" s="563">
        <v>20000000</v>
      </c>
      <c r="AF1844" s="564">
        <v>45799</v>
      </c>
      <c r="AG1844" s="564">
        <v>46895</v>
      </c>
      <c r="AH1844" s="563">
        <v>20000000</v>
      </c>
      <c r="AI1844" s="565">
        <f t="shared" si="57"/>
        <v>2.2301369863013698</v>
      </c>
      <c r="AJ1844" s="565">
        <v>3.0027397260274</v>
      </c>
      <c r="AK1844" s="566">
        <v>8.7499999999999994E-2</v>
      </c>
      <c r="AL1844" s="567">
        <f t="shared" si="58"/>
        <v>2.2301369863013698</v>
      </c>
      <c r="AM1844" s="567">
        <v>3.0027397260274</v>
      </c>
      <c r="AN1844" s="568">
        <v>8.7499999999999994E-2</v>
      </c>
      <c r="AO1844" s="562" t="s">
        <v>977</v>
      </c>
      <c r="AP1844" s="562" t="s">
        <v>978</v>
      </c>
    </row>
    <row r="1845" spans="1:42" s="562" customFormat="1" ht="12" x14ac:dyDescent="0.25">
      <c r="A1845" s="562" t="s">
        <v>4297</v>
      </c>
      <c r="B1845" s="562" t="s">
        <v>4298</v>
      </c>
      <c r="C1845" s="562">
        <v>1</v>
      </c>
      <c r="D1845" s="562" t="s">
        <v>30</v>
      </c>
      <c r="E1845" s="562" t="s">
        <v>958</v>
      </c>
      <c r="F1845" s="562" t="s">
        <v>959</v>
      </c>
      <c r="G1845" s="562" t="s">
        <v>973</v>
      </c>
      <c r="H1845" s="562" t="s">
        <v>974</v>
      </c>
      <c r="I1845" s="562" t="s">
        <v>975</v>
      </c>
      <c r="J1845" s="562" t="s">
        <v>4998</v>
      </c>
      <c r="K1845" s="562" t="s">
        <v>976</v>
      </c>
      <c r="L1845" s="562" t="s">
        <v>964</v>
      </c>
      <c r="M1845" s="562" t="s">
        <v>970</v>
      </c>
      <c r="N1845" s="562">
        <v>1</v>
      </c>
      <c r="O1845" s="562">
        <v>1</v>
      </c>
      <c r="P1845" s="562">
        <v>1</v>
      </c>
      <c r="Q1845" s="562">
        <v>1</v>
      </c>
      <c r="R1845" s="562">
        <v>1</v>
      </c>
      <c r="S1845" s="562">
        <v>1</v>
      </c>
      <c r="T1845" s="562">
        <v>0</v>
      </c>
      <c r="U1845" s="562">
        <v>0</v>
      </c>
      <c r="V1845" s="562">
        <v>0</v>
      </c>
      <c r="W1845" s="563">
        <v>2024870.62</v>
      </c>
      <c r="X1845" s="563">
        <v>0</v>
      </c>
      <c r="Y1845" s="563">
        <v>0</v>
      </c>
      <c r="Z1845" s="563">
        <v>0</v>
      </c>
      <c r="AA1845" s="563">
        <v>0</v>
      </c>
      <c r="AB1845" s="563">
        <v>0</v>
      </c>
      <c r="AC1845" s="563">
        <v>0</v>
      </c>
      <c r="AD1845" s="563"/>
      <c r="AE1845" s="563">
        <v>2024870.62</v>
      </c>
      <c r="AF1845" s="564">
        <v>45937</v>
      </c>
      <c r="AG1845" s="564">
        <v>47033</v>
      </c>
      <c r="AH1845" s="563">
        <v>2024870.62</v>
      </c>
      <c r="AI1845" s="565">
        <f t="shared" si="57"/>
        <v>2.6082191780821917</v>
      </c>
      <c r="AJ1845" s="565">
        <v>3.0027397260274</v>
      </c>
      <c r="AK1845" s="566">
        <v>8.7499999999999994E-2</v>
      </c>
      <c r="AL1845" s="567">
        <f t="shared" si="58"/>
        <v>2.6082191780821917</v>
      </c>
      <c r="AM1845" s="567">
        <v>3.0027397260274</v>
      </c>
      <c r="AN1845" s="568">
        <v>8.7499999999999994E-2</v>
      </c>
      <c r="AO1845" s="562" t="s">
        <v>977</v>
      </c>
      <c r="AP1845" s="562" t="s">
        <v>978</v>
      </c>
    </row>
    <row r="1846" spans="1:42" s="562" customFormat="1" ht="12" x14ac:dyDescent="0.25">
      <c r="A1846" s="562" t="s">
        <v>4299</v>
      </c>
      <c r="B1846" s="562" t="s">
        <v>4300</v>
      </c>
      <c r="C1846" s="562">
        <v>1</v>
      </c>
      <c r="D1846" s="562" t="s">
        <v>30</v>
      </c>
      <c r="E1846" s="562" t="s">
        <v>958</v>
      </c>
      <c r="F1846" s="562" t="s">
        <v>959</v>
      </c>
      <c r="G1846" s="562" t="s">
        <v>973</v>
      </c>
      <c r="H1846" s="562" t="s">
        <v>974</v>
      </c>
      <c r="I1846" s="562" t="s">
        <v>975</v>
      </c>
      <c r="J1846" s="562" t="s">
        <v>4998</v>
      </c>
      <c r="K1846" s="562" t="s">
        <v>976</v>
      </c>
      <c r="L1846" s="562" t="s">
        <v>964</v>
      </c>
      <c r="M1846" s="562" t="s">
        <v>970</v>
      </c>
      <c r="N1846" s="562">
        <v>1</v>
      </c>
      <c r="O1846" s="562">
        <v>1</v>
      </c>
      <c r="P1846" s="562">
        <v>1</v>
      </c>
      <c r="Q1846" s="562">
        <v>1</v>
      </c>
      <c r="R1846" s="562">
        <v>1</v>
      </c>
      <c r="S1846" s="562">
        <v>1</v>
      </c>
      <c r="T1846" s="562">
        <v>0</v>
      </c>
      <c r="U1846" s="562">
        <v>0</v>
      </c>
      <c r="V1846" s="562">
        <v>0</v>
      </c>
      <c r="W1846" s="563">
        <v>3000000</v>
      </c>
      <c r="X1846" s="563">
        <v>0</v>
      </c>
      <c r="Y1846" s="563">
        <v>0</v>
      </c>
      <c r="Z1846" s="563">
        <v>0</v>
      </c>
      <c r="AA1846" s="563">
        <v>0</v>
      </c>
      <c r="AB1846" s="563">
        <v>0</v>
      </c>
      <c r="AC1846" s="563">
        <v>0</v>
      </c>
      <c r="AD1846" s="563"/>
      <c r="AE1846" s="563">
        <v>3000000</v>
      </c>
      <c r="AF1846" s="564">
        <v>45751</v>
      </c>
      <c r="AG1846" s="564">
        <v>46847</v>
      </c>
      <c r="AH1846" s="563">
        <v>3000000</v>
      </c>
      <c r="AI1846" s="565">
        <f t="shared" si="57"/>
        <v>2.0986301369863014</v>
      </c>
      <c r="AJ1846" s="565">
        <v>3.0027397260274</v>
      </c>
      <c r="AK1846" s="566">
        <v>8.7499999999999994E-2</v>
      </c>
      <c r="AL1846" s="567">
        <f t="shared" si="58"/>
        <v>2.0986301369863014</v>
      </c>
      <c r="AM1846" s="567">
        <v>3.0027397260274</v>
      </c>
      <c r="AN1846" s="568">
        <v>8.7499999999999994E-2</v>
      </c>
      <c r="AO1846" s="562" t="s">
        <v>977</v>
      </c>
      <c r="AP1846" s="562" t="s">
        <v>978</v>
      </c>
    </row>
    <row r="1847" spans="1:42" s="562" customFormat="1" ht="12" x14ac:dyDescent="0.25">
      <c r="A1847" s="562" t="s">
        <v>4301</v>
      </c>
      <c r="B1847" s="562" t="s">
        <v>4302</v>
      </c>
      <c r="C1847" s="562">
        <v>1</v>
      </c>
      <c r="D1847" s="562" t="s">
        <v>30</v>
      </c>
      <c r="E1847" s="562" t="s">
        <v>958</v>
      </c>
      <c r="F1847" s="562" t="s">
        <v>959</v>
      </c>
      <c r="G1847" s="562" t="s">
        <v>973</v>
      </c>
      <c r="H1847" s="562" t="s">
        <v>974</v>
      </c>
      <c r="I1847" s="562" t="s">
        <v>975</v>
      </c>
      <c r="J1847" s="562" t="s">
        <v>4998</v>
      </c>
      <c r="K1847" s="562" t="s">
        <v>976</v>
      </c>
      <c r="L1847" s="562" t="s">
        <v>964</v>
      </c>
      <c r="M1847" s="562" t="s">
        <v>970</v>
      </c>
      <c r="N1847" s="562">
        <v>1</v>
      </c>
      <c r="O1847" s="562">
        <v>1</v>
      </c>
      <c r="P1847" s="562">
        <v>1</v>
      </c>
      <c r="Q1847" s="562">
        <v>1</v>
      </c>
      <c r="R1847" s="562">
        <v>1</v>
      </c>
      <c r="S1847" s="562">
        <v>1</v>
      </c>
      <c r="T1847" s="562">
        <v>0</v>
      </c>
      <c r="U1847" s="562">
        <v>0</v>
      </c>
      <c r="V1847" s="562">
        <v>0</v>
      </c>
      <c r="W1847" s="563">
        <v>1500000</v>
      </c>
      <c r="X1847" s="563">
        <v>0</v>
      </c>
      <c r="Y1847" s="563">
        <v>0</v>
      </c>
      <c r="Z1847" s="563">
        <v>0</v>
      </c>
      <c r="AA1847" s="563">
        <v>0</v>
      </c>
      <c r="AB1847" s="563">
        <v>0</v>
      </c>
      <c r="AC1847" s="563">
        <v>0</v>
      </c>
      <c r="AD1847" s="563"/>
      <c r="AE1847" s="563">
        <v>1500000</v>
      </c>
      <c r="AF1847" s="564">
        <v>45799</v>
      </c>
      <c r="AG1847" s="564">
        <v>47625</v>
      </c>
      <c r="AH1847" s="563">
        <v>1500000</v>
      </c>
      <c r="AI1847" s="565">
        <f t="shared" si="57"/>
        <v>4.2301369863013702</v>
      </c>
      <c r="AJ1847" s="565">
        <v>5.0027397260274</v>
      </c>
      <c r="AK1847" s="566">
        <v>9.2499999999999999E-2</v>
      </c>
      <c r="AL1847" s="567">
        <f t="shared" si="58"/>
        <v>4.2301369863013702</v>
      </c>
      <c r="AM1847" s="567">
        <v>5.0027397260274</v>
      </c>
      <c r="AN1847" s="568">
        <v>9.2499999999999999E-2</v>
      </c>
      <c r="AO1847" s="562" t="s">
        <v>977</v>
      </c>
      <c r="AP1847" s="562" t="s">
        <v>978</v>
      </c>
    </row>
    <row r="1848" spans="1:42" s="562" customFormat="1" ht="12" x14ac:dyDescent="0.25">
      <c r="A1848" s="562" t="s">
        <v>4303</v>
      </c>
      <c r="B1848" s="562" t="s">
        <v>4304</v>
      </c>
      <c r="C1848" s="562">
        <v>1</v>
      </c>
      <c r="D1848" s="562" t="s">
        <v>30</v>
      </c>
      <c r="E1848" s="562" t="s">
        <v>958</v>
      </c>
      <c r="F1848" s="562" t="s">
        <v>959</v>
      </c>
      <c r="G1848" s="562" t="s">
        <v>973</v>
      </c>
      <c r="H1848" s="562" t="s">
        <v>974</v>
      </c>
      <c r="I1848" s="562" t="s">
        <v>975</v>
      </c>
      <c r="J1848" s="562" t="s">
        <v>4998</v>
      </c>
      <c r="K1848" s="562" t="s">
        <v>976</v>
      </c>
      <c r="L1848" s="562" t="s">
        <v>964</v>
      </c>
      <c r="M1848" s="562" t="s">
        <v>970</v>
      </c>
      <c r="N1848" s="562">
        <v>1</v>
      </c>
      <c r="O1848" s="562">
        <v>1</v>
      </c>
      <c r="P1848" s="562">
        <v>1</v>
      </c>
      <c r="Q1848" s="562">
        <v>1</v>
      </c>
      <c r="R1848" s="562">
        <v>1</v>
      </c>
      <c r="S1848" s="562">
        <v>1</v>
      </c>
      <c r="T1848" s="562">
        <v>0</v>
      </c>
      <c r="U1848" s="562">
        <v>0</v>
      </c>
      <c r="V1848" s="562">
        <v>0</v>
      </c>
      <c r="W1848" s="563">
        <v>500000</v>
      </c>
      <c r="X1848" s="563">
        <v>0</v>
      </c>
      <c r="Y1848" s="563">
        <v>0</v>
      </c>
      <c r="Z1848" s="563">
        <v>0</v>
      </c>
      <c r="AA1848" s="563">
        <v>0</v>
      </c>
      <c r="AB1848" s="563">
        <v>0</v>
      </c>
      <c r="AC1848" s="563">
        <v>0</v>
      </c>
      <c r="AD1848" s="563"/>
      <c r="AE1848" s="563">
        <v>500000</v>
      </c>
      <c r="AF1848" s="564">
        <v>45799</v>
      </c>
      <c r="AG1848" s="564">
        <v>47625</v>
      </c>
      <c r="AH1848" s="563">
        <v>500000</v>
      </c>
      <c r="AI1848" s="565">
        <f t="shared" si="57"/>
        <v>4.2301369863013702</v>
      </c>
      <c r="AJ1848" s="565">
        <v>5.0027397260274</v>
      </c>
      <c r="AK1848" s="566">
        <v>9.2499999999999999E-2</v>
      </c>
      <c r="AL1848" s="567">
        <f t="shared" si="58"/>
        <v>4.2301369863013702</v>
      </c>
      <c r="AM1848" s="567">
        <v>5.0027397260274</v>
      </c>
      <c r="AN1848" s="568">
        <v>9.2499999999999999E-2</v>
      </c>
      <c r="AO1848" s="562" t="s">
        <v>977</v>
      </c>
      <c r="AP1848" s="562" t="s">
        <v>978</v>
      </c>
    </row>
    <row r="1849" spans="1:42" s="562" customFormat="1" ht="12" x14ac:dyDescent="0.25">
      <c r="A1849" s="562" t="s">
        <v>4305</v>
      </c>
      <c r="B1849" s="562" t="s">
        <v>4306</v>
      </c>
      <c r="C1849" s="562">
        <v>1</v>
      </c>
      <c r="D1849" s="562" t="s">
        <v>30</v>
      </c>
      <c r="E1849" s="562" t="s">
        <v>958</v>
      </c>
      <c r="F1849" s="562" t="s">
        <v>959</v>
      </c>
      <c r="G1849" s="562" t="s">
        <v>973</v>
      </c>
      <c r="H1849" s="562" t="s">
        <v>974</v>
      </c>
      <c r="I1849" s="562" t="s">
        <v>975</v>
      </c>
      <c r="J1849" s="562" t="s">
        <v>4998</v>
      </c>
      <c r="K1849" s="562" t="s">
        <v>976</v>
      </c>
      <c r="L1849" s="562" t="s">
        <v>964</v>
      </c>
      <c r="M1849" s="562" t="s">
        <v>970</v>
      </c>
      <c r="N1849" s="562">
        <v>1</v>
      </c>
      <c r="O1849" s="562">
        <v>1</v>
      </c>
      <c r="P1849" s="562">
        <v>1</v>
      </c>
      <c r="Q1849" s="562">
        <v>1</v>
      </c>
      <c r="R1849" s="562">
        <v>1</v>
      </c>
      <c r="S1849" s="562">
        <v>1</v>
      </c>
      <c r="T1849" s="562">
        <v>0</v>
      </c>
      <c r="U1849" s="562">
        <v>0</v>
      </c>
      <c r="V1849" s="562">
        <v>0</v>
      </c>
      <c r="W1849" s="563">
        <v>500000</v>
      </c>
      <c r="X1849" s="563">
        <v>0</v>
      </c>
      <c r="Y1849" s="563">
        <v>0</v>
      </c>
      <c r="Z1849" s="563">
        <v>0</v>
      </c>
      <c r="AA1849" s="563">
        <v>0</v>
      </c>
      <c r="AB1849" s="563">
        <v>0</v>
      </c>
      <c r="AC1849" s="563">
        <v>0</v>
      </c>
      <c r="AD1849" s="563"/>
      <c r="AE1849" s="563">
        <v>500000</v>
      </c>
      <c r="AF1849" s="564">
        <v>45751</v>
      </c>
      <c r="AG1849" s="564">
        <v>46847</v>
      </c>
      <c r="AH1849" s="563">
        <v>500000</v>
      </c>
      <c r="AI1849" s="565">
        <f t="shared" si="57"/>
        <v>2.0986301369863014</v>
      </c>
      <c r="AJ1849" s="565">
        <v>3.0027397260274</v>
      </c>
      <c r="AK1849" s="566">
        <v>8.7499999999999994E-2</v>
      </c>
      <c r="AL1849" s="567">
        <f t="shared" si="58"/>
        <v>2.0986301369863014</v>
      </c>
      <c r="AM1849" s="567">
        <v>3.0027397260274</v>
      </c>
      <c r="AN1849" s="568">
        <v>8.7499999999999994E-2</v>
      </c>
      <c r="AO1849" s="562" t="s">
        <v>977</v>
      </c>
      <c r="AP1849" s="562" t="s">
        <v>978</v>
      </c>
    </row>
    <row r="1850" spans="1:42" s="562" customFormat="1" ht="12" x14ac:dyDescent="0.25">
      <c r="A1850" s="562" t="s">
        <v>4307</v>
      </c>
      <c r="B1850" s="562" t="s">
        <v>4308</v>
      </c>
      <c r="C1850" s="562">
        <v>1</v>
      </c>
      <c r="D1850" s="562" t="s">
        <v>30</v>
      </c>
      <c r="E1850" s="562" t="s">
        <v>958</v>
      </c>
      <c r="F1850" s="562" t="s">
        <v>959</v>
      </c>
      <c r="G1850" s="562" t="s">
        <v>973</v>
      </c>
      <c r="H1850" s="562" t="s">
        <v>974</v>
      </c>
      <c r="I1850" s="562" t="s">
        <v>975</v>
      </c>
      <c r="J1850" s="562" t="s">
        <v>4998</v>
      </c>
      <c r="K1850" s="562" t="s">
        <v>976</v>
      </c>
      <c r="L1850" s="562" t="s">
        <v>964</v>
      </c>
      <c r="M1850" s="562" t="s">
        <v>970</v>
      </c>
      <c r="N1850" s="562">
        <v>1</v>
      </c>
      <c r="O1850" s="562">
        <v>1</v>
      </c>
      <c r="P1850" s="562">
        <v>1</v>
      </c>
      <c r="Q1850" s="562">
        <v>1</v>
      </c>
      <c r="R1850" s="562">
        <v>1</v>
      </c>
      <c r="S1850" s="562">
        <v>1</v>
      </c>
      <c r="T1850" s="562">
        <v>0</v>
      </c>
      <c r="U1850" s="562">
        <v>0</v>
      </c>
      <c r="V1850" s="562">
        <v>0</v>
      </c>
      <c r="W1850" s="563">
        <v>1000000</v>
      </c>
      <c r="X1850" s="563">
        <v>0</v>
      </c>
      <c r="Y1850" s="563">
        <v>0</v>
      </c>
      <c r="Z1850" s="563">
        <v>0</v>
      </c>
      <c r="AA1850" s="563">
        <v>0</v>
      </c>
      <c r="AB1850" s="563">
        <v>0</v>
      </c>
      <c r="AC1850" s="563">
        <v>0</v>
      </c>
      <c r="AD1850" s="563"/>
      <c r="AE1850" s="563">
        <v>1000000</v>
      </c>
      <c r="AF1850" s="564">
        <v>45799</v>
      </c>
      <c r="AG1850" s="564">
        <v>47625</v>
      </c>
      <c r="AH1850" s="563">
        <v>1000000</v>
      </c>
      <c r="AI1850" s="565">
        <f t="shared" si="57"/>
        <v>4.2301369863013702</v>
      </c>
      <c r="AJ1850" s="565">
        <v>5.0027397260274</v>
      </c>
      <c r="AK1850" s="566">
        <v>9.2499999999999999E-2</v>
      </c>
      <c r="AL1850" s="567">
        <f t="shared" si="58"/>
        <v>4.2301369863013702</v>
      </c>
      <c r="AM1850" s="567">
        <v>5.0027397260274</v>
      </c>
      <c r="AN1850" s="568">
        <v>9.2499999999999999E-2</v>
      </c>
      <c r="AO1850" s="562" t="s">
        <v>977</v>
      </c>
      <c r="AP1850" s="562" t="s">
        <v>978</v>
      </c>
    </row>
    <row r="1851" spans="1:42" s="562" customFormat="1" ht="12" x14ac:dyDescent="0.25">
      <c r="A1851" s="562" t="s">
        <v>4309</v>
      </c>
      <c r="B1851" s="562" t="s">
        <v>4310</v>
      </c>
      <c r="C1851" s="562">
        <v>1</v>
      </c>
      <c r="D1851" s="562" t="s">
        <v>30</v>
      </c>
      <c r="E1851" s="562" t="s">
        <v>958</v>
      </c>
      <c r="F1851" s="562" t="s">
        <v>959</v>
      </c>
      <c r="G1851" s="562" t="s">
        <v>973</v>
      </c>
      <c r="H1851" s="562" t="s">
        <v>974</v>
      </c>
      <c r="I1851" s="562" t="s">
        <v>975</v>
      </c>
      <c r="J1851" s="562" t="s">
        <v>4998</v>
      </c>
      <c r="K1851" s="562" t="s">
        <v>976</v>
      </c>
      <c r="L1851" s="562" t="s">
        <v>964</v>
      </c>
      <c r="M1851" s="562" t="s">
        <v>970</v>
      </c>
      <c r="N1851" s="562">
        <v>1</v>
      </c>
      <c r="O1851" s="562">
        <v>1</v>
      </c>
      <c r="P1851" s="562">
        <v>1</v>
      </c>
      <c r="Q1851" s="562">
        <v>1</v>
      </c>
      <c r="R1851" s="562">
        <v>1</v>
      </c>
      <c r="S1851" s="562">
        <v>1</v>
      </c>
      <c r="T1851" s="562">
        <v>0</v>
      </c>
      <c r="U1851" s="562">
        <v>0</v>
      </c>
      <c r="V1851" s="562">
        <v>0</v>
      </c>
      <c r="W1851" s="563">
        <v>234000</v>
      </c>
      <c r="X1851" s="563">
        <v>0</v>
      </c>
      <c r="Y1851" s="563">
        <v>0</v>
      </c>
      <c r="Z1851" s="563">
        <v>0</v>
      </c>
      <c r="AA1851" s="563">
        <v>0</v>
      </c>
      <c r="AB1851" s="563">
        <v>0</v>
      </c>
      <c r="AC1851" s="563">
        <v>0</v>
      </c>
      <c r="AD1851" s="563"/>
      <c r="AE1851" s="563">
        <v>234000</v>
      </c>
      <c r="AF1851" s="564">
        <v>45751</v>
      </c>
      <c r="AG1851" s="564">
        <v>46847</v>
      </c>
      <c r="AH1851" s="563">
        <v>234000</v>
      </c>
      <c r="AI1851" s="565">
        <f t="shared" si="57"/>
        <v>2.0986301369863014</v>
      </c>
      <c r="AJ1851" s="565">
        <v>3.0027397260274</v>
      </c>
      <c r="AK1851" s="566">
        <v>8.7499999999999994E-2</v>
      </c>
      <c r="AL1851" s="567">
        <f t="shared" si="58"/>
        <v>2.0986301369863014</v>
      </c>
      <c r="AM1851" s="567">
        <v>3.0027397260274</v>
      </c>
      <c r="AN1851" s="568">
        <v>8.7499999999999994E-2</v>
      </c>
      <c r="AO1851" s="562" t="s">
        <v>977</v>
      </c>
      <c r="AP1851" s="562" t="s">
        <v>978</v>
      </c>
    </row>
    <row r="1852" spans="1:42" s="562" customFormat="1" ht="12" x14ac:dyDescent="0.25">
      <c r="A1852" s="562" t="s">
        <v>4311</v>
      </c>
      <c r="B1852" s="562" t="s">
        <v>4312</v>
      </c>
      <c r="C1852" s="562">
        <v>1</v>
      </c>
      <c r="D1852" s="562" t="s">
        <v>30</v>
      </c>
      <c r="E1852" s="562" t="s">
        <v>958</v>
      </c>
      <c r="F1852" s="562" t="s">
        <v>959</v>
      </c>
      <c r="G1852" s="562" t="s">
        <v>1659</v>
      </c>
      <c r="H1852" s="562" t="s">
        <v>1660</v>
      </c>
      <c r="I1852" s="562" t="s">
        <v>1661</v>
      </c>
      <c r="J1852" s="562" t="s">
        <v>1662</v>
      </c>
      <c r="K1852" s="562" t="s">
        <v>1663</v>
      </c>
      <c r="L1852" s="562" t="s">
        <v>964</v>
      </c>
      <c r="M1852" s="562" t="s">
        <v>970</v>
      </c>
      <c r="N1852" s="562">
        <v>1</v>
      </c>
      <c r="O1852" s="562">
        <v>1</v>
      </c>
      <c r="P1852" s="562">
        <v>1</v>
      </c>
      <c r="Q1852" s="562">
        <v>0</v>
      </c>
      <c r="R1852" s="562">
        <v>0</v>
      </c>
      <c r="S1852" s="562">
        <v>1</v>
      </c>
      <c r="T1852" s="562">
        <v>1</v>
      </c>
      <c r="U1852" s="562">
        <v>1</v>
      </c>
      <c r="V1852" s="562">
        <v>0</v>
      </c>
      <c r="W1852" s="563">
        <v>100000000</v>
      </c>
      <c r="X1852" s="563">
        <v>0</v>
      </c>
      <c r="Y1852" s="563">
        <v>0</v>
      </c>
      <c r="Z1852" s="563">
        <v>0</v>
      </c>
      <c r="AA1852" s="563">
        <v>0</v>
      </c>
      <c r="AB1852" s="563">
        <v>0</v>
      </c>
      <c r="AC1852" s="563">
        <v>0</v>
      </c>
      <c r="AD1852" s="563"/>
      <c r="AE1852" s="563">
        <v>100000000</v>
      </c>
      <c r="AF1852" s="564">
        <v>45799</v>
      </c>
      <c r="AG1852" s="564">
        <v>47625</v>
      </c>
      <c r="AH1852" s="563">
        <v>100000000</v>
      </c>
      <c r="AI1852" s="565">
        <f t="shared" si="57"/>
        <v>4.2301369863013702</v>
      </c>
      <c r="AJ1852" s="565">
        <v>5.0027397260274</v>
      </c>
      <c r="AK1852" s="566">
        <v>9.2499999999999999E-2</v>
      </c>
      <c r="AL1852" s="567">
        <f t="shared" si="58"/>
        <v>4.2301369863013702</v>
      </c>
      <c r="AM1852" s="567">
        <v>5.0027397260274</v>
      </c>
      <c r="AN1852" s="568">
        <v>9.2499999999999999E-2</v>
      </c>
      <c r="AO1852" s="562" t="s">
        <v>977</v>
      </c>
      <c r="AP1852" s="562" t="s">
        <v>978</v>
      </c>
    </row>
    <row r="1853" spans="1:42" s="562" customFormat="1" ht="12" x14ac:dyDescent="0.25">
      <c r="A1853" s="562" t="s">
        <v>4313</v>
      </c>
      <c r="B1853" s="562" t="s">
        <v>4314</v>
      </c>
      <c r="C1853" s="562">
        <v>1</v>
      </c>
      <c r="D1853" s="562" t="s">
        <v>30</v>
      </c>
      <c r="E1853" s="562" t="s">
        <v>958</v>
      </c>
      <c r="F1853" s="562" t="s">
        <v>959</v>
      </c>
      <c r="G1853" s="562" t="s">
        <v>1659</v>
      </c>
      <c r="H1853" s="562" t="s">
        <v>1660</v>
      </c>
      <c r="I1853" s="562" t="s">
        <v>1661</v>
      </c>
      <c r="J1853" s="562" t="s">
        <v>1662</v>
      </c>
      <c r="K1853" s="562" t="s">
        <v>1663</v>
      </c>
      <c r="L1853" s="562" t="s">
        <v>964</v>
      </c>
      <c r="M1853" s="562" t="s">
        <v>970</v>
      </c>
      <c r="N1853" s="562">
        <v>1</v>
      </c>
      <c r="O1853" s="562">
        <v>1</v>
      </c>
      <c r="P1853" s="562">
        <v>1</v>
      </c>
      <c r="Q1853" s="562">
        <v>0</v>
      </c>
      <c r="R1853" s="562">
        <v>0</v>
      </c>
      <c r="S1853" s="562">
        <v>1</v>
      </c>
      <c r="T1853" s="562">
        <v>1</v>
      </c>
      <c r="U1853" s="562">
        <v>1</v>
      </c>
      <c r="V1853" s="562">
        <v>0</v>
      </c>
      <c r="W1853" s="563">
        <v>100000000</v>
      </c>
      <c r="X1853" s="563">
        <v>0</v>
      </c>
      <c r="Y1853" s="563">
        <v>0</v>
      </c>
      <c r="Z1853" s="563">
        <v>5000000</v>
      </c>
      <c r="AA1853" s="563">
        <v>0</v>
      </c>
      <c r="AB1853" s="563">
        <v>0</v>
      </c>
      <c r="AC1853" s="563">
        <v>0</v>
      </c>
      <c r="AD1853" s="563"/>
      <c r="AE1853" s="563">
        <v>100000000</v>
      </c>
      <c r="AF1853" s="564">
        <v>45883</v>
      </c>
      <c r="AG1853" s="564">
        <v>49535</v>
      </c>
      <c r="AH1853" s="563">
        <v>100000000</v>
      </c>
      <c r="AI1853" s="565">
        <f t="shared" si="57"/>
        <v>9.463013698630137</v>
      </c>
      <c r="AJ1853" s="565">
        <v>10.0054794520548</v>
      </c>
      <c r="AK1853" s="566">
        <v>0.1</v>
      </c>
      <c r="AL1853" s="567">
        <f t="shared" si="58"/>
        <v>9.463013698630137</v>
      </c>
      <c r="AM1853" s="567">
        <v>10.0054794520548</v>
      </c>
      <c r="AN1853" s="568">
        <v>0.1</v>
      </c>
      <c r="AO1853" s="562" t="s">
        <v>977</v>
      </c>
      <c r="AP1853" s="562" t="s">
        <v>978</v>
      </c>
    </row>
    <row r="1854" spans="1:42" s="562" customFormat="1" ht="12" x14ac:dyDescent="0.25">
      <c r="A1854" s="562" t="s">
        <v>4315</v>
      </c>
      <c r="B1854" s="562" t="s">
        <v>4316</v>
      </c>
      <c r="C1854" s="562">
        <v>1</v>
      </c>
      <c r="D1854" s="562" t="s">
        <v>30</v>
      </c>
      <c r="E1854" s="562" t="s">
        <v>958</v>
      </c>
      <c r="F1854" s="562" t="s">
        <v>959</v>
      </c>
      <c r="G1854" s="562" t="s">
        <v>973</v>
      </c>
      <c r="H1854" s="562" t="s">
        <v>974</v>
      </c>
      <c r="I1854" s="562" t="s">
        <v>975</v>
      </c>
      <c r="J1854" s="562" t="s">
        <v>4998</v>
      </c>
      <c r="K1854" s="562" t="s">
        <v>976</v>
      </c>
      <c r="L1854" s="562" t="s">
        <v>964</v>
      </c>
      <c r="M1854" s="562" t="s">
        <v>970</v>
      </c>
      <c r="N1854" s="562">
        <v>1</v>
      </c>
      <c r="O1854" s="562">
        <v>1</v>
      </c>
      <c r="P1854" s="562">
        <v>1</v>
      </c>
      <c r="Q1854" s="562">
        <v>1</v>
      </c>
      <c r="R1854" s="562">
        <v>1</v>
      </c>
      <c r="S1854" s="562">
        <v>1</v>
      </c>
      <c r="T1854" s="562">
        <v>0</v>
      </c>
      <c r="U1854" s="562">
        <v>0</v>
      </c>
      <c r="V1854" s="562">
        <v>0</v>
      </c>
      <c r="W1854" s="563">
        <v>21000000</v>
      </c>
      <c r="X1854" s="563">
        <v>0</v>
      </c>
      <c r="Y1854" s="563">
        <v>0</v>
      </c>
      <c r="Z1854" s="563">
        <v>0</v>
      </c>
      <c r="AA1854" s="563">
        <v>0</v>
      </c>
      <c r="AB1854" s="563">
        <v>0</v>
      </c>
      <c r="AC1854" s="563">
        <v>0</v>
      </c>
      <c r="AD1854" s="563"/>
      <c r="AE1854" s="563">
        <v>21000000</v>
      </c>
      <c r="AF1854" s="564">
        <v>45945</v>
      </c>
      <c r="AG1854" s="564">
        <v>47041</v>
      </c>
      <c r="AH1854" s="563">
        <v>21000000</v>
      </c>
      <c r="AI1854" s="565">
        <f t="shared" si="57"/>
        <v>2.6301369863013697</v>
      </c>
      <c r="AJ1854" s="565">
        <v>3.0027397260274</v>
      </c>
      <c r="AK1854" s="566">
        <v>8.7499999999999994E-2</v>
      </c>
      <c r="AL1854" s="567">
        <f t="shared" si="58"/>
        <v>2.6301369863013697</v>
      </c>
      <c r="AM1854" s="567">
        <v>3.0027397260274</v>
      </c>
      <c r="AN1854" s="568">
        <v>8.7499999999999994E-2</v>
      </c>
      <c r="AO1854" s="562" t="s">
        <v>977</v>
      </c>
      <c r="AP1854" s="562" t="s">
        <v>978</v>
      </c>
    </row>
    <row r="1855" spans="1:42" s="562" customFormat="1" ht="12" x14ac:dyDescent="0.25">
      <c r="A1855" s="562" t="s">
        <v>4317</v>
      </c>
      <c r="B1855" s="562" t="s">
        <v>4318</v>
      </c>
      <c r="C1855" s="562">
        <v>1</v>
      </c>
      <c r="D1855" s="562" t="s">
        <v>30</v>
      </c>
      <c r="E1855" s="562" t="s">
        <v>958</v>
      </c>
      <c r="F1855" s="562" t="s">
        <v>959</v>
      </c>
      <c r="G1855" s="562" t="s">
        <v>973</v>
      </c>
      <c r="H1855" s="562" t="s">
        <v>974</v>
      </c>
      <c r="I1855" s="562" t="s">
        <v>975</v>
      </c>
      <c r="J1855" s="562" t="s">
        <v>4998</v>
      </c>
      <c r="K1855" s="562" t="s">
        <v>976</v>
      </c>
      <c r="L1855" s="562" t="s">
        <v>964</v>
      </c>
      <c r="M1855" s="562" t="s">
        <v>970</v>
      </c>
      <c r="N1855" s="562">
        <v>1</v>
      </c>
      <c r="O1855" s="562">
        <v>1</v>
      </c>
      <c r="P1855" s="562">
        <v>1</v>
      </c>
      <c r="Q1855" s="562">
        <v>1</v>
      </c>
      <c r="R1855" s="562">
        <v>1</v>
      </c>
      <c r="S1855" s="562">
        <v>1</v>
      </c>
      <c r="T1855" s="562">
        <v>0</v>
      </c>
      <c r="U1855" s="562">
        <v>0</v>
      </c>
      <c r="V1855" s="562">
        <v>0</v>
      </c>
      <c r="W1855" s="563">
        <v>750966.51</v>
      </c>
      <c r="X1855" s="563">
        <v>0</v>
      </c>
      <c r="Y1855" s="563">
        <v>0</v>
      </c>
      <c r="Z1855" s="563">
        <v>0</v>
      </c>
      <c r="AA1855" s="563">
        <v>0</v>
      </c>
      <c r="AB1855" s="563">
        <v>0</v>
      </c>
      <c r="AC1855" s="563">
        <v>0</v>
      </c>
      <c r="AD1855" s="563"/>
      <c r="AE1855" s="563">
        <v>750966.51</v>
      </c>
      <c r="AF1855" s="564">
        <v>45751</v>
      </c>
      <c r="AG1855" s="564">
        <v>46847</v>
      </c>
      <c r="AH1855" s="563">
        <v>750966.51</v>
      </c>
      <c r="AI1855" s="565">
        <f t="shared" si="57"/>
        <v>2.0986301369863014</v>
      </c>
      <c r="AJ1855" s="565">
        <v>3.0027397260274</v>
      </c>
      <c r="AK1855" s="566">
        <v>8.7499999999999994E-2</v>
      </c>
      <c r="AL1855" s="567">
        <f t="shared" si="58"/>
        <v>2.0986301369863014</v>
      </c>
      <c r="AM1855" s="567">
        <v>3.0027397260274</v>
      </c>
      <c r="AN1855" s="568">
        <v>8.7499999999999994E-2</v>
      </c>
      <c r="AO1855" s="562" t="s">
        <v>977</v>
      </c>
      <c r="AP1855" s="562" t="s">
        <v>978</v>
      </c>
    </row>
    <row r="1856" spans="1:42" s="562" customFormat="1" ht="12" x14ac:dyDescent="0.25">
      <c r="A1856" s="562" t="s">
        <v>4319</v>
      </c>
      <c r="B1856" s="562" t="s">
        <v>4320</v>
      </c>
      <c r="C1856" s="562">
        <v>1</v>
      </c>
      <c r="D1856" s="562" t="s">
        <v>30</v>
      </c>
      <c r="E1856" s="562" t="s">
        <v>958</v>
      </c>
      <c r="F1856" s="562" t="s">
        <v>959</v>
      </c>
      <c r="G1856" s="562" t="s">
        <v>973</v>
      </c>
      <c r="H1856" s="562" t="s">
        <v>974</v>
      </c>
      <c r="I1856" s="562" t="s">
        <v>975</v>
      </c>
      <c r="J1856" s="562" t="s">
        <v>4998</v>
      </c>
      <c r="K1856" s="562" t="s">
        <v>976</v>
      </c>
      <c r="L1856" s="562" t="s">
        <v>964</v>
      </c>
      <c r="M1856" s="562" t="s">
        <v>970</v>
      </c>
      <c r="N1856" s="562">
        <v>1</v>
      </c>
      <c r="O1856" s="562">
        <v>1</v>
      </c>
      <c r="P1856" s="562">
        <v>1</v>
      </c>
      <c r="Q1856" s="562">
        <v>1</v>
      </c>
      <c r="R1856" s="562">
        <v>1</v>
      </c>
      <c r="S1856" s="562">
        <v>1</v>
      </c>
      <c r="T1856" s="562">
        <v>0</v>
      </c>
      <c r="U1856" s="562">
        <v>0</v>
      </c>
      <c r="V1856" s="562">
        <v>0</v>
      </c>
      <c r="W1856" s="563">
        <v>484261.04</v>
      </c>
      <c r="X1856" s="563">
        <v>0</v>
      </c>
      <c r="Y1856" s="563">
        <v>0</v>
      </c>
      <c r="Z1856" s="563">
        <v>0</v>
      </c>
      <c r="AA1856" s="563">
        <v>0</v>
      </c>
      <c r="AB1856" s="563">
        <v>0</v>
      </c>
      <c r="AC1856" s="563">
        <v>0</v>
      </c>
      <c r="AD1856" s="563"/>
      <c r="AE1856" s="563">
        <v>484261.04</v>
      </c>
      <c r="AF1856" s="564">
        <v>45799</v>
      </c>
      <c r="AG1856" s="564">
        <v>47625</v>
      </c>
      <c r="AH1856" s="563">
        <v>484261.04</v>
      </c>
      <c r="AI1856" s="565">
        <f t="shared" si="57"/>
        <v>4.2301369863013702</v>
      </c>
      <c r="AJ1856" s="565">
        <v>5.0027397260274</v>
      </c>
      <c r="AK1856" s="566">
        <v>9.2499999999999999E-2</v>
      </c>
      <c r="AL1856" s="567">
        <f t="shared" si="58"/>
        <v>4.2301369863013702</v>
      </c>
      <c r="AM1856" s="567">
        <v>5.0027397260274</v>
      </c>
      <c r="AN1856" s="568">
        <v>9.2499999999999999E-2</v>
      </c>
      <c r="AO1856" s="562" t="s">
        <v>977</v>
      </c>
      <c r="AP1856" s="562" t="s">
        <v>978</v>
      </c>
    </row>
    <row r="1857" spans="1:42" s="562" customFormat="1" ht="12" x14ac:dyDescent="0.25">
      <c r="A1857" s="562" t="s">
        <v>4321</v>
      </c>
      <c r="B1857" s="562" t="s">
        <v>4322</v>
      </c>
      <c r="C1857" s="562">
        <v>1</v>
      </c>
      <c r="D1857" s="562" t="s">
        <v>30</v>
      </c>
      <c r="E1857" s="562" t="s">
        <v>958</v>
      </c>
      <c r="F1857" s="562" t="s">
        <v>959</v>
      </c>
      <c r="G1857" s="562" t="s">
        <v>1727</v>
      </c>
      <c r="H1857" s="562" t="s">
        <v>1660</v>
      </c>
      <c r="I1857" s="562" t="s">
        <v>1661</v>
      </c>
      <c r="J1857" s="562" t="s">
        <v>1662</v>
      </c>
      <c r="K1857" s="562" t="s">
        <v>4323</v>
      </c>
      <c r="L1857" s="562" t="s">
        <v>964</v>
      </c>
      <c r="M1857" s="562" t="s">
        <v>970</v>
      </c>
      <c r="N1857" s="562">
        <v>1</v>
      </c>
      <c r="O1857" s="562">
        <v>1</v>
      </c>
      <c r="P1857" s="562">
        <v>1</v>
      </c>
      <c r="Q1857" s="562">
        <v>0</v>
      </c>
      <c r="R1857" s="562">
        <v>0</v>
      </c>
      <c r="S1857" s="562">
        <v>1</v>
      </c>
      <c r="T1857" s="562">
        <v>1</v>
      </c>
      <c r="U1857" s="562">
        <v>1</v>
      </c>
      <c r="V1857" s="562">
        <v>0</v>
      </c>
      <c r="W1857" s="563">
        <v>823808.51</v>
      </c>
      <c r="X1857" s="563">
        <v>0</v>
      </c>
      <c r="Y1857" s="563">
        <v>0</v>
      </c>
      <c r="Z1857" s="563">
        <v>0</v>
      </c>
      <c r="AA1857" s="563">
        <v>0</v>
      </c>
      <c r="AB1857" s="563">
        <v>0</v>
      </c>
      <c r="AC1857" s="563">
        <v>0</v>
      </c>
      <c r="AD1857" s="563"/>
      <c r="AE1857" s="563">
        <v>823808.51</v>
      </c>
      <c r="AF1857" s="564">
        <v>45945</v>
      </c>
      <c r="AG1857" s="564">
        <v>47041</v>
      </c>
      <c r="AH1857" s="563">
        <v>823808.51</v>
      </c>
      <c r="AI1857" s="565">
        <f t="shared" si="57"/>
        <v>2.6301369863013697</v>
      </c>
      <c r="AJ1857" s="565">
        <v>3.0027397260274</v>
      </c>
      <c r="AK1857" s="566">
        <v>8.7499999999999994E-2</v>
      </c>
      <c r="AL1857" s="567">
        <f t="shared" si="58"/>
        <v>2.6301369863013697</v>
      </c>
      <c r="AM1857" s="567">
        <v>3.0027397260274</v>
      </c>
      <c r="AN1857" s="568">
        <v>8.7499999999999994E-2</v>
      </c>
      <c r="AO1857" s="562" t="s">
        <v>977</v>
      </c>
      <c r="AP1857" s="562" t="s">
        <v>978</v>
      </c>
    </row>
    <row r="1858" spans="1:42" s="562" customFormat="1" ht="12" x14ac:dyDescent="0.25">
      <c r="A1858" s="562" t="s">
        <v>4324</v>
      </c>
      <c r="B1858" s="562" t="s">
        <v>4325</v>
      </c>
      <c r="C1858" s="562">
        <v>1</v>
      </c>
      <c r="D1858" s="562" t="s">
        <v>30</v>
      </c>
      <c r="E1858" s="562" t="s">
        <v>958</v>
      </c>
      <c r="F1858" s="562" t="s">
        <v>959</v>
      </c>
      <c r="G1858" s="562" t="s">
        <v>1727</v>
      </c>
      <c r="H1858" s="562" t="s">
        <v>1660</v>
      </c>
      <c r="I1858" s="562" t="s">
        <v>1661</v>
      </c>
      <c r="J1858" s="562" t="s">
        <v>1662</v>
      </c>
      <c r="K1858" s="562" t="s">
        <v>3094</v>
      </c>
      <c r="L1858" s="562" t="s">
        <v>964</v>
      </c>
      <c r="M1858" s="562" t="s">
        <v>970</v>
      </c>
      <c r="N1858" s="562">
        <v>1</v>
      </c>
      <c r="O1858" s="562">
        <v>1</v>
      </c>
      <c r="P1858" s="562">
        <v>1</v>
      </c>
      <c r="Q1858" s="562">
        <v>0</v>
      </c>
      <c r="R1858" s="562">
        <v>0</v>
      </c>
      <c r="S1858" s="562">
        <v>1</v>
      </c>
      <c r="T1858" s="562">
        <v>1</v>
      </c>
      <c r="U1858" s="562">
        <v>1</v>
      </c>
      <c r="V1858" s="562">
        <v>0</v>
      </c>
      <c r="W1858" s="563">
        <v>958984.78</v>
      </c>
      <c r="X1858" s="563">
        <v>0</v>
      </c>
      <c r="Y1858" s="563">
        <v>0</v>
      </c>
      <c r="Z1858" s="563">
        <v>0</v>
      </c>
      <c r="AA1858" s="563">
        <v>0</v>
      </c>
      <c r="AB1858" s="563">
        <v>0</v>
      </c>
      <c r="AC1858" s="563">
        <v>0</v>
      </c>
      <c r="AD1858" s="563"/>
      <c r="AE1858" s="563">
        <v>958984.78</v>
      </c>
      <c r="AF1858" s="564">
        <v>45945</v>
      </c>
      <c r="AG1858" s="564">
        <v>47041</v>
      </c>
      <c r="AH1858" s="563">
        <v>958984.78</v>
      </c>
      <c r="AI1858" s="565">
        <f t="shared" si="57"/>
        <v>2.6301369863013697</v>
      </c>
      <c r="AJ1858" s="565">
        <v>3.0027397260274</v>
      </c>
      <c r="AK1858" s="566">
        <v>8.7499999999999994E-2</v>
      </c>
      <c r="AL1858" s="567">
        <f t="shared" si="58"/>
        <v>2.6301369863013697</v>
      </c>
      <c r="AM1858" s="567">
        <v>3.0027397260274</v>
      </c>
      <c r="AN1858" s="568">
        <v>8.7499999999999994E-2</v>
      </c>
      <c r="AO1858" s="562" t="s">
        <v>977</v>
      </c>
      <c r="AP1858" s="562" t="s">
        <v>978</v>
      </c>
    </row>
    <row r="1859" spans="1:42" s="562" customFormat="1" ht="12" x14ac:dyDescent="0.25">
      <c r="A1859" s="562" t="s">
        <v>4326</v>
      </c>
      <c r="B1859" s="562" t="s">
        <v>4327</v>
      </c>
      <c r="C1859" s="562">
        <v>1</v>
      </c>
      <c r="D1859" s="562" t="s">
        <v>30</v>
      </c>
      <c r="E1859" s="562" t="s">
        <v>958</v>
      </c>
      <c r="F1859" s="562" t="s">
        <v>959</v>
      </c>
      <c r="G1859" s="562" t="s">
        <v>1727</v>
      </c>
      <c r="H1859" s="562" t="s">
        <v>1660</v>
      </c>
      <c r="I1859" s="562" t="s">
        <v>1661</v>
      </c>
      <c r="J1859" s="562" t="s">
        <v>1662</v>
      </c>
      <c r="K1859" s="562" t="s">
        <v>4328</v>
      </c>
      <c r="L1859" s="562" t="s">
        <v>964</v>
      </c>
      <c r="M1859" s="562" t="s">
        <v>970</v>
      </c>
      <c r="N1859" s="562">
        <v>1</v>
      </c>
      <c r="O1859" s="562">
        <v>1</v>
      </c>
      <c r="P1859" s="562">
        <v>1</v>
      </c>
      <c r="Q1859" s="562">
        <v>0</v>
      </c>
      <c r="R1859" s="562">
        <v>0</v>
      </c>
      <c r="S1859" s="562">
        <v>1</v>
      </c>
      <c r="T1859" s="562">
        <v>1</v>
      </c>
      <c r="U1859" s="562">
        <v>1</v>
      </c>
      <c r="V1859" s="562">
        <v>0</v>
      </c>
      <c r="W1859" s="563">
        <v>566107.73</v>
      </c>
      <c r="X1859" s="563">
        <v>0</v>
      </c>
      <c r="Y1859" s="563">
        <v>0</v>
      </c>
      <c r="Z1859" s="563">
        <v>0</v>
      </c>
      <c r="AA1859" s="563">
        <v>0</v>
      </c>
      <c r="AB1859" s="563">
        <v>0</v>
      </c>
      <c r="AC1859" s="563">
        <v>0</v>
      </c>
      <c r="AD1859" s="563"/>
      <c r="AE1859" s="563">
        <v>566107.73</v>
      </c>
      <c r="AF1859" s="564">
        <v>45945</v>
      </c>
      <c r="AG1859" s="564">
        <v>47041</v>
      </c>
      <c r="AH1859" s="563">
        <v>566107.73</v>
      </c>
      <c r="AI1859" s="565">
        <f t="shared" ref="AI1859:AI1922" si="59">+(AG1859-$AQ$1)/365</f>
        <v>2.6301369863013697</v>
      </c>
      <c r="AJ1859" s="565">
        <v>3.0027397260274</v>
      </c>
      <c r="AK1859" s="566">
        <v>8.7499999999999994E-2</v>
      </c>
      <c r="AL1859" s="567">
        <f t="shared" si="58"/>
        <v>2.6301369863013697</v>
      </c>
      <c r="AM1859" s="567">
        <v>3.0027397260274</v>
      </c>
      <c r="AN1859" s="568">
        <v>8.7499999999999994E-2</v>
      </c>
      <c r="AO1859" s="562" t="s">
        <v>977</v>
      </c>
      <c r="AP1859" s="562" t="s">
        <v>978</v>
      </c>
    </row>
    <row r="1860" spans="1:42" s="562" customFormat="1" ht="12" x14ac:dyDescent="0.25">
      <c r="A1860" s="562" t="s">
        <v>4329</v>
      </c>
      <c r="B1860" s="562" t="s">
        <v>4330</v>
      </c>
      <c r="C1860" s="562">
        <v>1</v>
      </c>
      <c r="D1860" s="562" t="s">
        <v>30</v>
      </c>
      <c r="E1860" s="562" t="s">
        <v>958</v>
      </c>
      <c r="F1860" s="562" t="s">
        <v>959</v>
      </c>
      <c r="G1860" s="562" t="s">
        <v>1727</v>
      </c>
      <c r="H1860" s="562" t="s">
        <v>1660</v>
      </c>
      <c r="I1860" s="562" t="s">
        <v>1661</v>
      </c>
      <c r="J1860" s="562" t="s">
        <v>1662</v>
      </c>
      <c r="K1860" s="562" t="s">
        <v>4050</v>
      </c>
      <c r="L1860" s="562" t="s">
        <v>964</v>
      </c>
      <c r="M1860" s="562" t="s">
        <v>970</v>
      </c>
      <c r="N1860" s="562">
        <v>1</v>
      </c>
      <c r="O1860" s="562">
        <v>1</v>
      </c>
      <c r="P1860" s="562">
        <v>1</v>
      </c>
      <c r="Q1860" s="562">
        <v>0</v>
      </c>
      <c r="R1860" s="562">
        <v>0</v>
      </c>
      <c r="S1860" s="562">
        <v>1</v>
      </c>
      <c r="T1860" s="562">
        <v>1</v>
      </c>
      <c r="U1860" s="562">
        <v>1</v>
      </c>
      <c r="V1860" s="562">
        <v>0</v>
      </c>
      <c r="W1860" s="563">
        <v>601356</v>
      </c>
      <c r="X1860" s="563">
        <v>0</v>
      </c>
      <c r="Y1860" s="563">
        <v>0</v>
      </c>
      <c r="Z1860" s="563">
        <v>0</v>
      </c>
      <c r="AA1860" s="563">
        <v>0</v>
      </c>
      <c r="AB1860" s="563">
        <v>0</v>
      </c>
      <c r="AC1860" s="563">
        <v>0</v>
      </c>
      <c r="AD1860" s="563"/>
      <c r="AE1860" s="563">
        <v>601356</v>
      </c>
      <c r="AF1860" s="564">
        <v>45945</v>
      </c>
      <c r="AG1860" s="564">
        <v>47041</v>
      </c>
      <c r="AH1860" s="563">
        <v>601356</v>
      </c>
      <c r="AI1860" s="565">
        <f t="shared" si="59"/>
        <v>2.6301369863013697</v>
      </c>
      <c r="AJ1860" s="565">
        <v>3.0027397260274</v>
      </c>
      <c r="AK1860" s="566">
        <v>8.7499999999999994E-2</v>
      </c>
      <c r="AL1860" s="567">
        <f t="shared" si="58"/>
        <v>2.6301369863013697</v>
      </c>
      <c r="AM1860" s="567">
        <v>3.0027397260274</v>
      </c>
      <c r="AN1860" s="568">
        <v>8.7499999999999994E-2</v>
      </c>
      <c r="AO1860" s="562" t="s">
        <v>977</v>
      </c>
      <c r="AP1860" s="562" t="s">
        <v>978</v>
      </c>
    </row>
    <row r="1861" spans="1:42" s="562" customFormat="1" ht="12" x14ac:dyDescent="0.25">
      <c r="A1861" s="562" t="s">
        <v>4331</v>
      </c>
      <c r="B1861" s="562" t="s">
        <v>4332</v>
      </c>
      <c r="C1861" s="562">
        <v>1</v>
      </c>
      <c r="D1861" s="562" t="s">
        <v>30</v>
      </c>
      <c r="E1861" s="562" t="s">
        <v>958</v>
      </c>
      <c r="F1861" s="562" t="s">
        <v>959</v>
      </c>
      <c r="G1861" s="562" t="s">
        <v>1727</v>
      </c>
      <c r="H1861" s="562" t="s">
        <v>1660</v>
      </c>
      <c r="I1861" s="562" t="s">
        <v>1661</v>
      </c>
      <c r="J1861" s="562" t="s">
        <v>1662</v>
      </c>
      <c r="K1861" s="562" t="s">
        <v>3786</v>
      </c>
      <c r="L1861" s="562" t="s">
        <v>964</v>
      </c>
      <c r="M1861" s="562" t="s">
        <v>970</v>
      </c>
      <c r="N1861" s="562">
        <v>1</v>
      </c>
      <c r="O1861" s="562">
        <v>1</v>
      </c>
      <c r="P1861" s="562">
        <v>1</v>
      </c>
      <c r="Q1861" s="562">
        <v>0</v>
      </c>
      <c r="R1861" s="562">
        <v>0</v>
      </c>
      <c r="S1861" s="562">
        <v>1</v>
      </c>
      <c r="T1861" s="562">
        <v>1</v>
      </c>
      <c r="U1861" s="562">
        <v>1</v>
      </c>
      <c r="V1861" s="562">
        <v>0</v>
      </c>
      <c r="W1861" s="563">
        <v>2663884.33</v>
      </c>
      <c r="X1861" s="563">
        <v>0</v>
      </c>
      <c r="Y1861" s="563">
        <v>0</v>
      </c>
      <c r="Z1861" s="563">
        <v>0</v>
      </c>
      <c r="AA1861" s="563">
        <v>0</v>
      </c>
      <c r="AB1861" s="563">
        <v>0</v>
      </c>
      <c r="AC1861" s="563">
        <v>0</v>
      </c>
      <c r="AD1861" s="563"/>
      <c r="AE1861" s="563">
        <v>2663884.33</v>
      </c>
      <c r="AF1861" s="564">
        <v>45945</v>
      </c>
      <c r="AG1861" s="564">
        <v>47041</v>
      </c>
      <c r="AH1861" s="563">
        <v>2663884.33</v>
      </c>
      <c r="AI1861" s="565">
        <f t="shared" si="59"/>
        <v>2.6301369863013697</v>
      </c>
      <c r="AJ1861" s="565">
        <v>3.0027397260274</v>
      </c>
      <c r="AK1861" s="566">
        <v>8.7499999999999994E-2</v>
      </c>
      <c r="AL1861" s="567">
        <f t="shared" si="58"/>
        <v>2.6301369863013697</v>
      </c>
      <c r="AM1861" s="567">
        <v>3.0027397260274</v>
      </c>
      <c r="AN1861" s="568">
        <v>8.7499999999999994E-2</v>
      </c>
      <c r="AO1861" s="562" t="s">
        <v>977</v>
      </c>
      <c r="AP1861" s="562" t="s">
        <v>978</v>
      </c>
    </row>
    <row r="1862" spans="1:42" s="562" customFormat="1" ht="12" x14ac:dyDescent="0.25">
      <c r="A1862" s="562" t="s">
        <v>4333</v>
      </c>
      <c r="B1862" s="562" t="s">
        <v>4334</v>
      </c>
      <c r="C1862" s="562">
        <v>1</v>
      </c>
      <c r="D1862" s="562" t="s">
        <v>30</v>
      </c>
      <c r="E1862" s="562" t="s">
        <v>958</v>
      </c>
      <c r="F1862" s="562" t="s">
        <v>959</v>
      </c>
      <c r="G1862" s="562" t="s">
        <v>1727</v>
      </c>
      <c r="H1862" s="562" t="s">
        <v>1660</v>
      </c>
      <c r="I1862" s="562" t="s">
        <v>1661</v>
      </c>
      <c r="J1862" s="562" t="s">
        <v>1662</v>
      </c>
      <c r="K1862" s="562" t="s">
        <v>3038</v>
      </c>
      <c r="L1862" s="562" t="s">
        <v>964</v>
      </c>
      <c r="M1862" s="562" t="s">
        <v>970</v>
      </c>
      <c r="N1862" s="562">
        <v>1</v>
      </c>
      <c r="O1862" s="562">
        <v>1</v>
      </c>
      <c r="P1862" s="562">
        <v>1</v>
      </c>
      <c r="Q1862" s="562">
        <v>0</v>
      </c>
      <c r="R1862" s="562">
        <v>0</v>
      </c>
      <c r="S1862" s="562">
        <v>1</v>
      </c>
      <c r="T1862" s="562">
        <v>1</v>
      </c>
      <c r="U1862" s="562">
        <v>1</v>
      </c>
      <c r="V1862" s="562">
        <v>0</v>
      </c>
      <c r="W1862" s="563">
        <v>8940604.2599999998</v>
      </c>
      <c r="X1862" s="563">
        <v>0</v>
      </c>
      <c r="Y1862" s="563">
        <v>0</v>
      </c>
      <c r="Z1862" s="563">
        <v>0</v>
      </c>
      <c r="AA1862" s="563">
        <v>0</v>
      </c>
      <c r="AB1862" s="563">
        <v>0</v>
      </c>
      <c r="AC1862" s="563">
        <v>0</v>
      </c>
      <c r="AD1862" s="563"/>
      <c r="AE1862" s="563">
        <v>8940604.2599999998</v>
      </c>
      <c r="AF1862" s="564">
        <v>45945</v>
      </c>
      <c r="AG1862" s="564">
        <v>47041</v>
      </c>
      <c r="AH1862" s="563">
        <v>8940604.2599999998</v>
      </c>
      <c r="AI1862" s="565">
        <f t="shared" si="59"/>
        <v>2.6301369863013697</v>
      </c>
      <c r="AJ1862" s="565">
        <v>3.0027397260274</v>
      </c>
      <c r="AK1862" s="566">
        <v>8.7499999999999994E-2</v>
      </c>
      <c r="AL1862" s="567">
        <f t="shared" ref="AL1862:AL1925" si="60">+AI1862</f>
        <v>2.6301369863013697</v>
      </c>
      <c r="AM1862" s="567">
        <v>3.0027397260274</v>
      </c>
      <c r="AN1862" s="568">
        <v>8.7499999999999994E-2</v>
      </c>
      <c r="AO1862" s="562" t="s">
        <v>977</v>
      </c>
      <c r="AP1862" s="562" t="s">
        <v>978</v>
      </c>
    </row>
    <row r="1863" spans="1:42" s="562" customFormat="1" ht="12" x14ac:dyDescent="0.25">
      <c r="A1863" s="562" t="s">
        <v>4335</v>
      </c>
      <c r="B1863" s="562" t="s">
        <v>4336</v>
      </c>
      <c r="C1863" s="562">
        <v>1</v>
      </c>
      <c r="D1863" s="562" t="s">
        <v>30</v>
      </c>
      <c r="E1863" s="562" t="s">
        <v>958</v>
      </c>
      <c r="F1863" s="562" t="s">
        <v>959</v>
      </c>
      <c r="G1863" s="562" t="s">
        <v>1727</v>
      </c>
      <c r="H1863" s="562" t="s">
        <v>1660</v>
      </c>
      <c r="I1863" s="562" t="s">
        <v>1661</v>
      </c>
      <c r="J1863" s="562" t="s">
        <v>1662</v>
      </c>
      <c r="K1863" s="562" t="s">
        <v>4337</v>
      </c>
      <c r="L1863" s="562" t="s">
        <v>964</v>
      </c>
      <c r="M1863" s="562" t="s">
        <v>970</v>
      </c>
      <c r="N1863" s="562">
        <v>1</v>
      </c>
      <c r="O1863" s="562">
        <v>1</v>
      </c>
      <c r="P1863" s="562">
        <v>1</v>
      </c>
      <c r="Q1863" s="562">
        <v>0</v>
      </c>
      <c r="R1863" s="562">
        <v>0</v>
      </c>
      <c r="S1863" s="562">
        <v>1</v>
      </c>
      <c r="T1863" s="562">
        <v>1</v>
      </c>
      <c r="U1863" s="562">
        <v>1</v>
      </c>
      <c r="V1863" s="562">
        <v>0</v>
      </c>
      <c r="W1863" s="563">
        <v>1589954.04</v>
      </c>
      <c r="X1863" s="563">
        <v>0</v>
      </c>
      <c r="Y1863" s="563">
        <v>0</v>
      </c>
      <c r="Z1863" s="563">
        <v>0</v>
      </c>
      <c r="AA1863" s="563">
        <v>0</v>
      </c>
      <c r="AB1863" s="563">
        <v>0</v>
      </c>
      <c r="AC1863" s="563">
        <v>0</v>
      </c>
      <c r="AD1863" s="563"/>
      <c r="AE1863" s="563">
        <v>1589954.04</v>
      </c>
      <c r="AF1863" s="564">
        <v>45945</v>
      </c>
      <c r="AG1863" s="564">
        <v>47041</v>
      </c>
      <c r="AH1863" s="563">
        <v>1589954.04</v>
      </c>
      <c r="AI1863" s="565">
        <f t="shared" si="59"/>
        <v>2.6301369863013697</v>
      </c>
      <c r="AJ1863" s="565">
        <v>3.0027397260274</v>
      </c>
      <c r="AK1863" s="566">
        <v>8.7499999999999994E-2</v>
      </c>
      <c r="AL1863" s="567">
        <f t="shared" si="60"/>
        <v>2.6301369863013697</v>
      </c>
      <c r="AM1863" s="567">
        <v>3.0027397260274</v>
      </c>
      <c r="AN1863" s="568">
        <v>8.7499999999999994E-2</v>
      </c>
      <c r="AO1863" s="562" t="s">
        <v>977</v>
      </c>
      <c r="AP1863" s="562" t="s">
        <v>978</v>
      </c>
    </row>
    <row r="1864" spans="1:42" s="562" customFormat="1" ht="12" x14ac:dyDescent="0.25">
      <c r="A1864" s="562" t="s">
        <v>4338</v>
      </c>
      <c r="B1864" s="562" t="s">
        <v>4339</v>
      </c>
      <c r="C1864" s="562">
        <v>1</v>
      </c>
      <c r="D1864" s="562" t="s">
        <v>30</v>
      </c>
      <c r="E1864" s="562" t="s">
        <v>958</v>
      </c>
      <c r="F1864" s="562" t="s">
        <v>959</v>
      </c>
      <c r="G1864" s="562" t="s">
        <v>1727</v>
      </c>
      <c r="H1864" s="562" t="s">
        <v>1660</v>
      </c>
      <c r="I1864" s="562" t="s">
        <v>1661</v>
      </c>
      <c r="J1864" s="562" t="s">
        <v>1662</v>
      </c>
      <c r="K1864" s="562" t="s">
        <v>3835</v>
      </c>
      <c r="L1864" s="562" t="s">
        <v>964</v>
      </c>
      <c r="M1864" s="562" t="s">
        <v>970</v>
      </c>
      <c r="N1864" s="562">
        <v>1</v>
      </c>
      <c r="O1864" s="562">
        <v>1</v>
      </c>
      <c r="P1864" s="562">
        <v>1</v>
      </c>
      <c r="Q1864" s="562">
        <v>0</v>
      </c>
      <c r="R1864" s="562">
        <v>0</v>
      </c>
      <c r="S1864" s="562">
        <v>1</v>
      </c>
      <c r="T1864" s="562">
        <v>1</v>
      </c>
      <c r="U1864" s="562">
        <v>1</v>
      </c>
      <c r="V1864" s="562">
        <v>0</v>
      </c>
      <c r="W1864" s="563">
        <v>2519373.4300000002</v>
      </c>
      <c r="X1864" s="563">
        <v>0</v>
      </c>
      <c r="Y1864" s="563">
        <v>0</v>
      </c>
      <c r="Z1864" s="563">
        <v>0</v>
      </c>
      <c r="AA1864" s="563">
        <v>0</v>
      </c>
      <c r="AB1864" s="563">
        <v>0</v>
      </c>
      <c r="AC1864" s="563">
        <v>0</v>
      </c>
      <c r="AD1864" s="563"/>
      <c r="AE1864" s="563">
        <v>2519373.4300000002</v>
      </c>
      <c r="AF1864" s="564">
        <v>45945</v>
      </c>
      <c r="AG1864" s="564">
        <v>47041</v>
      </c>
      <c r="AH1864" s="563">
        <v>2519373.4300000002</v>
      </c>
      <c r="AI1864" s="565">
        <f t="shared" si="59"/>
        <v>2.6301369863013697</v>
      </c>
      <c r="AJ1864" s="565">
        <v>3.0027397260274</v>
      </c>
      <c r="AK1864" s="566">
        <v>8.7499999999999994E-2</v>
      </c>
      <c r="AL1864" s="567">
        <f t="shared" si="60"/>
        <v>2.6301369863013697</v>
      </c>
      <c r="AM1864" s="567">
        <v>3.0027397260274</v>
      </c>
      <c r="AN1864" s="568">
        <v>8.7499999999999994E-2</v>
      </c>
      <c r="AO1864" s="562" t="s">
        <v>977</v>
      </c>
      <c r="AP1864" s="562" t="s">
        <v>978</v>
      </c>
    </row>
    <row r="1865" spans="1:42" s="562" customFormat="1" ht="12" x14ac:dyDescent="0.25">
      <c r="A1865" s="562" t="s">
        <v>4340</v>
      </c>
      <c r="B1865" s="562" t="s">
        <v>4341</v>
      </c>
      <c r="C1865" s="562">
        <v>1</v>
      </c>
      <c r="D1865" s="562" t="s">
        <v>30</v>
      </c>
      <c r="E1865" s="562" t="s">
        <v>958</v>
      </c>
      <c r="F1865" s="562" t="s">
        <v>959</v>
      </c>
      <c r="G1865" s="562" t="s">
        <v>1727</v>
      </c>
      <c r="H1865" s="562" t="s">
        <v>1660</v>
      </c>
      <c r="I1865" s="562" t="s">
        <v>1661</v>
      </c>
      <c r="J1865" s="562" t="s">
        <v>1662</v>
      </c>
      <c r="K1865" s="562" t="s">
        <v>832</v>
      </c>
      <c r="L1865" s="562" t="s">
        <v>964</v>
      </c>
      <c r="M1865" s="562" t="s">
        <v>970</v>
      </c>
      <c r="N1865" s="562">
        <v>1</v>
      </c>
      <c r="O1865" s="562">
        <v>1</v>
      </c>
      <c r="P1865" s="562">
        <v>1</v>
      </c>
      <c r="Q1865" s="562">
        <v>0</v>
      </c>
      <c r="R1865" s="562">
        <v>0</v>
      </c>
      <c r="S1865" s="562">
        <v>1</v>
      </c>
      <c r="T1865" s="562">
        <v>1</v>
      </c>
      <c r="U1865" s="562">
        <v>1</v>
      </c>
      <c r="V1865" s="562">
        <v>0</v>
      </c>
      <c r="W1865" s="563">
        <v>2432515.06</v>
      </c>
      <c r="X1865" s="563">
        <v>0</v>
      </c>
      <c r="Y1865" s="563">
        <v>0</v>
      </c>
      <c r="Z1865" s="563">
        <v>0</v>
      </c>
      <c r="AA1865" s="563">
        <v>0</v>
      </c>
      <c r="AB1865" s="563">
        <v>0</v>
      </c>
      <c r="AC1865" s="563">
        <v>0</v>
      </c>
      <c r="AD1865" s="563"/>
      <c r="AE1865" s="563">
        <v>2432515.06</v>
      </c>
      <c r="AF1865" s="564">
        <v>45945</v>
      </c>
      <c r="AG1865" s="564">
        <v>47041</v>
      </c>
      <c r="AH1865" s="563">
        <v>2432515.06</v>
      </c>
      <c r="AI1865" s="565">
        <f t="shared" si="59"/>
        <v>2.6301369863013697</v>
      </c>
      <c r="AJ1865" s="565">
        <v>3.0027397260274</v>
      </c>
      <c r="AK1865" s="566">
        <v>8.7499999999999994E-2</v>
      </c>
      <c r="AL1865" s="567">
        <f t="shared" si="60"/>
        <v>2.6301369863013697</v>
      </c>
      <c r="AM1865" s="567">
        <v>3.0027397260274</v>
      </c>
      <c r="AN1865" s="568">
        <v>8.7499999999999994E-2</v>
      </c>
      <c r="AO1865" s="562" t="s">
        <v>977</v>
      </c>
      <c r="AP1865" s="562" t="s">
        <v>978</v>
      </c>
    </row>
    <row r="1866" spans="1:42" s="562" customFormat="1" ht="12" x14ac:dyDescent="0.25">
      <c r="A1866" s="562" t="s">
        <v>4342</v>
      </c>
      <c r="B1866" s="562" t="s">
        <v>4343</v>
      </c>
      <c r="C1866" s="562">
        <v>1</v>
      </c>
      <c r="D1866" s="562" t="s">
        <v>30</v>
      </c>
      <c r="E1866" s="562" t="s">
        <v>958</v>
      </c>
      <c r="F1866" s="562" t="s">
        <v>959</v>
      </c>
      <c r="G1866" s="562" t="s">
        <v>1727</v>
      </c>
      <c r="H1866" s="562" t="s">
        <v>1660</v>
      </c>
      <c r="I1866" s="562" t="s">
        <v>1661</v>
      </c>
      <c r="J1866" s="562" t="s">
        <v>1662</v>
      </c>
      <c r="K1866" s="562" t="s">
        <v>832</v>
      </c>
      <c r="L1866" s="562" t="s">
        <v>964</v>
      </c>
      <c r="M1866" s="562" t="s">
        <v>970</v>
      </c>
      <c r="N1866" s="562">
        <v>1</v>
      </c>
      <c r="O1866" s="562">
        <v>1</v>
      </c>
      <c r="P1866" s="562">
        <v>1</v>
      </c>
      <c r="Q1866" s="562">
        <v>0</v>
      </c>
      <c r="R1866" s="562">
        <v>0</v>
      </c>
      <c r="S1866" s="562">
        <v>1</v>
      </c>
      <c r="T1866" s="562">
        <v>1</v>
      </c>
      <c r="U1866" s="562">
        <v>1</v>
      </c>
      <c r="V1866" s="562">
        <v>0</v>
      </c>
      <c r="W1866" s="563">
        <v>1216257.54</v>
      </c>
      <c r="X1866" s="563">
        <v>0</v>
      </c>
      <c r="Y1866" s="563">
        <v>0</v>
      </c>
      <c r="Z1866" s="563">
        <v>0</v>
      </c>
      <c r="AA1866" s="563">
        <v>0</v>
      </c>
      <c r="AB1866" s="563">
        <v>0</v>
      </c>
      <c r="AC1866" s="563">
        <v>0</v>
      </c>
      <c r="AD1866" s="563"/>
      <c r="AE1866" s="563">
        <v>1216257.54</v>
      </c>
      <c r="AF1866" s="564">
        <v>45945</v>
      </c>
      <c r="AG1866" s="564">
        <v>47771</v>
      </c>
      <c r="AH1866" s="563">
        <v>1216257.54</v>
      </c>
      <c r="AI1866" s="565">
        <f t="shared" si="59"/>
        <v>4.6301369863013697</v>
      </c>
      <c r="AJ1866" s="565">
        <v>5.0027397260274</v>
      </c>
      <c r="AK1866" s="566">
        <v>9.2499999999999999E-2</v>
      </c>
      <c r="AL1866" s="567">
        <f t="shared" si="60"/>
        <v>4.6301369863013697</v>
      </c>
      <c r="AM1866" s="567">
        <v>5.0027397260274</v>
      </c>
      <c r="AN1866" s="568">
        <v>9.2499999999999999E-2</v>
      </c>
      <c r="AO1866" s="562" t="s">
        <v>977</v>
      </c>
      <c r="AP1866" s="562" t="s">
        <v>978</v>
      </c>
    </row>
    <row r="1867" spans="1:42" s="562" customFormat="1" ht="12" x14ac:dyDescent="0.25">
      <c r="A1867" s="562" t="s">
        <v>4344</v>
      </c>
      <c r="B1867" s="562" t="s">
        <v>4345</v>
      </c>
      <c r="C1867" s="562">
        <v>1</v>
      </c>
      <c r="D1867" s="562" t="s">
        <v>30</v>
      </c>
      <c r="E1867" s="562" t="s">
        <v>958</v>
      </c>
      <c r="F1867" s="562" t="s">
        <v>959</v>
      </c>
      <c r="G1867" s="562" t="s">
        <v>1727</v>
      </c>
      <c r="H1867" s="562" t="s">
        <v>1660</v>
      </c>
      <c r="I1867" s="562" t="s">
        <v>1661</v>
      </c>
      <c r="J1867" s="562" t="s">
        <v>1662</v>
      </c>
      <c r="K1867" s="562" t="s">
        <v>832</v>
      </c>
      <c r="L1867" s="562" t="s">
        <v>964</v>
      </c>
      <c r="M1867" s="562" t="s">
        <v>970</v>
      </c>
      <c r="N1867" s="562">
        <v>1</v>
      </c>
      <c r="O1867" s="562">
        <v>1</v>
      </c>
      <c r="P1867" s="562">
        <v>1</v>
      </c>
      <c r="Q1867" s="562">
        <v>0</v>
      </c>
      <c r="R1867" s="562">
        <v>0</v>
      </c>
      <c r="S1867" s="562">
        <v>1</v>
      </c>
      <c r="T1867" s="562">
        <v>1</v>
      </c>
      <c r="U1867" s="562">
        <v>1</v>
      </c>
      <c r="V1867" s="562">
        <v>0</v>
      </c>
      <c r="W1867" s="563">
        <v>1216257.54</v>
      </c>
      <c r="X1867" s="563">
        <v>0</v>
      </c>
      <c r="Y1867" s="563">
        <v>0</v>
      </c>
      <c r="Z1867" s="563">
        <v>0</v>
      </c>
      <c r="AA1867" s="563">
        <v>0</v>
      </c>
      <c r="AB1867" s="563">
        <v>0</v>
      </c>
      <c r="AC1867" s="563">
        <v>0</v>
      </c>
      <c r="AD1867" s="563"/>
      <c r="AE1867" s="563">
        <v>1216257.54</v>
      </c>
      <c r="AF1867" s="564">
        <v>45945</v>
      </c>
      <c r="AG1867" s="564">
        <v>48502</v>
      </c>
      <c r="AH1867" s="563">
        <v>1216257.54</v>
      </c>
      <c r="AI1867" s="565">
        <f t="shared" si="59"/>
        <v>6.6328767123287671</v>
      </c>
      <c r="AJ1867" s="565">
        <v>7.0054794520547903</v>
      </c>
      <c r="AK1867" s="566">
        <v>9.5000000000000001E-2</v>
      </c>
      <c r="AL1867" s="567">
        <f t="shared" si="60"/>
        <v>6.6328767123287671</v>
      </c>
      <c r="AM1867" s="567">
        <v>7.0054794520547903</v>
      </c>
      <c r="AN1867" s="568">
        <v>9.5000000000000001E-2</v>
      </c>
      <c r="AO1867" s="562" t="s">
        <v>977</v>
      </c>
      <c r="AP1867" s="562" t="s">
        <v>978</v>
      </c>
    </row>
    <row r="1868" spans="1:42" s="562" customFormat="1" ht="12" x14ac:dyDescent="0.25">
      <c r="A1868" s="562" t="s">
        <v>4346</v>
      </c>
      <c r="B1868" s="562" t="s">
        <v>4347</v>
      </c>
      <c r="C1868" s="562">
        <v>1</v>
      </c>
      <c r="D1868" s="562" t="s">
        <v>30</v>
      </c>
      <c r="E1868" s="562" t="s">
        <v>958</v>
      </c>
      <c r="F1868" s="562" t="s">
        <v>959</v>
      </c>
      <c r="G1868" s="562" t="s">
        <v>1727</v>
      </c>
      <c r="H1868" s="562" t="s">
        <v>1660</v>
      </c>
      <c r="I1868" s="562" t="s">
        <v>1661</v>
      </c>
      <c r="J1868" s="562" t="s">
        <v>1662</v>
      </c>
      <c r="K1868" s="562" t="s">
        <v>4348</v>
      </c>
      <c r="L1868" s="562" t="s">
        <v>964</v>
      </c>
      <c r="M1868" s="562" t="s">
        <v>970</v>
      </c>
      <c r="N1868" s="562">
        <v>1</v>
      </c>
      <c r="O1868" s="562">
        <v>1</v>
      </c>
      <c r="P1868" s="562">
        <v>1</v>
      </c>
      <c r="Q1868" s="562">
        <v>0</v>
      </c>
      <c r="R1868" s="562">
        <v>0</v>
      </c>
      <c r="S1868" s="562">
        <v>1</v>
      </c>
      <c r="T1868" s="562">
        <v>1</v>
      </c>
      <c r="U1868" s="562">
        <v>1</v>
      </c>
      <c r="V1868" s="562">
        <v>0</v>
      </c>
      <c r="W1868" s="563">
        <v>1193931.5900000001</v>
      </c>
      <c r="X1868" s="563">
        <v>0</v>
      </c>
      <c r="Y1868" s="563">
        <v>0</v>
      </c>
      <c r="Z1868" s="563">
        <v>0</v>
      </c>
      <c r="AA1868" s="563">
        <v>0</v>
      </c>
      <c r="AB1868" s="563">
        <v>0</v>
      </c>
      <c r="AC1868" s="563">
        <v>0</v>
      </c>
      <c r="AD1868" s="563"/>
      <c r="AE1868" s="563">
        <v>1193931.5900000001</v>
      </c>
      <c r="AF1868" s="564">
        <v>45945</v>
      </c>
      <c r="AG1868" s="564">
        <v>47041</v>
      </c>
      <c r="AH1868" s="563">
        <v>1193931.5900000001</v>
      </c>
      <c r="AI1868" s="565">
        <f t="shared" si="59"/>
        <v>2.6301369863013697</v>
      </c>
      <c r="AJ1868" s="565">
        <v>3.0027397260274</v>
      </c>
      <c r="AK1868" s="566">
        <v>8.7499999999999994E-2</v>
      </c>
      <c r="AL1868" s="567">
        <f t="shared" si="60"/>
        <v>2.6301369863013697</v>
      </c>
      <c r="AM1868" s="567">
        <v>3.0027397260274</v>
      </c>
      <c r="AN1868" s="568">
        <v>8.7499999999999994E-2</v>
      </c>
      <c r="AO1868" s="562" t="s">
        <v>977</v>
      </c>
      <c r="AP1868" s="562" t="s">
        <v>978</v>
      </c>
    </row>
    <row r="1869" spans="1:42" s="562" customFormat="1" ht="12" x14ac:dyDescent="0.25">
      <c r="A1869" s="562" t="s">
        <v>4349</v>
      </c>
      <c r="B1869" s="562" t="s">
        <v>4350</v>
      </c>
      <c r="C1869" s="562">
        <v>1</v>
      </c>
      <c r="D1869" s="562" t="s">
        <v>30</v>
      </c>
      <c r="E1869" s="562" t="s">
        <v>958</v>
      </c>
      <c r="F1869" s="562" t="s">
        <v>959</v>
      </c>
      <c r="G1869" s="562" t="s">
        <v>1727</v>
      </c>
      <c r="H1869" s="562" t="s">
        <v>1660</v>
      </c>
      <c r="I1869" s="562" t="s">
        <v>1661</v>
      </c>
      <c r="J1869" s="562" t="s">
        <v>1662</v>
      </c>
      <c r="K1869" s="562" t="s">
        <v>3277</v>
      </c>
      <c r="L1869" s="562" t="s">
        <v>964</v>
      </c>
      <c r="M1869" s="562" t="s">
        <v>970</v>
      </c>
      <c r="N1869" s="562">
        <v>1</v>
      </c>
      <c r="O1869" s="562">
        <v>1</v>
      </c>
      <c r="P1869" s="562">
        <v>1</v>
      </c>
      <c r="Q1869" s="562">
        <v>0</v>
      </c>
      <c r="R1869" s="562">
        <v>0</v>
      </c>
      <c r="S1869" s="562">
        <v>1</v>
      </c>
      <c r="T1869" s="562">
        <v>1</v>
      </c>
      <c r="U1869" s="562">
        <v>1</v>
      </c>
      <c r="V1869" s="562">
        <v>0</v>
      </c>
      <c r="W1869" s="563">
        <v>1782235.33</v>
      </c>
      <c r="X1869" s="563">
        <v>0</v>
      </c>
      <c r="Y1869" s="563">
        <v>0</v>
      </c>
      <c r="Z1869" s="563">
        <v>0</v>
      </c>
      <c r="AA1869" s="563">
        <v>0</v>
      </c>
      <c r="AB1869" s="563">
        <v>0</v>
      </c>
      <c r="AC1869" s="563">
        <v>0</v>
      </c>
      <c r="AD1869" s="563"/>
      <c r="AE1869" s="563">
        <v>1782235.33</v>
      </c>
      <c r="AF1869" s="564">
        <v>45945</v>
      </c>
      <c r="AG1869" s="564">
        <v>47041</v>
      </c>
      <c r="AH1869" s="563">
        <v>1782235.33</v>
      </c>
      <c r="AI1869" s="565">
        <f t="shared" si="59"/>
        <v>2.6301369863013697</v>
      </c>
      <c r="AJ1869" s="565">
        <v>3.0027397260274</v>
      </c>
      <c r="AK1869" s="566">
        <v>8.7499999999999994E-2</v>
      </c>
      <c r="AL1869" s="567">
        <f t="shared" si="60"/>
        <v>2.6301369863013697</v>
      </c>
      <c r="AM1869" s="567">
        <v>3.0027397260274</v>
      </c>
      <c r="AN1869" s="568">
        <v>8.7499999999999994E-2</v>
      </c>
      <c r="AO1869" s="562" t="s">
        <v>977</v>
      </c>
      <c r="AP1869" s="562" t="s">
        <v>978</v>
      </c>
    </row>
    <row r="1870" spans="1:42" s="562" customFormat="1" ht="12" x14ac:dyDescent="0.25">
      <c r="A1870" s="562" t="s">
        <v>4351</v>
      </c>
      <c r="B1870" s="562" t="s">
        <v>4352</v>
      </c>
      <c r="C1870" s="562">
        <v>1</v>
      </c>
      <c r="D1870" s="562" t="s">
        <v>30</v>
      </c>
      <c r="E1870" s="562" t="s">
        <v>958</v>
      </c>
      <c r="F1870" s="562" t="s">
        <v>959</v>
      </c>
      <c r="G1870" s="562" t="s">
        <v>973</v>
      </c>
      <c r="H1870" s="562" t="s">
        <v>974</v>
      </c>
      <c r="I1870" s="562" t="s">
        <v>975</v>
      </c>
      <c r="J1870" s="562" t="s">
        <v>4998</v>
      </c>
      <c r="K1870" s="562" t="s">
        <v>976</v>
      </c>
      <c r="L1870" s="562" t="s">
        <v>964</v>
      </c>
      <c r="M1870" s="562" t="s">
        <v>970</v>
      </c>
      <c r="N1870" s="562">
        <v>1</v>
      </c>
      <c r="O1870" s="562">
        <v>1</v>
      </c>
      <c r="P1870" s="562">
        <v>1</v>
      </c>
      <c r="Q1870" s="562">
        <v>1</v>
      </c>
      <c r="R1870" s="562">
        <v>1</v>
      </c>
      <c r="S1870" s="562">
        <v>1</v>
      </c>
      <c r="T1870" s="562">
        <v>0</v>
      </c>
      <c r="U1870" s="562">
        <v>0</v>
      </c>
      <c r="V1870" s="562">
        <v>0</v>
      </c>
      <c r="W1870" s="563">
        <v>6435789.75</v>
      </c>
      <c r="X1870" s="563">
        <v>0</v>
      </c>
      <c r="Y1870" s="563">
        <v>0</v>
      </c>
      <c r="Z1870" s="563">
        <v>0</v>
      </c>
      <c r="AA1870" s="563">
        <v>0</v>
      </c>
      <c r="AB1870" s="563">
        <v>0</v>
      </c>
      <c r="AC1870" s="563">
        <v>0</v>
      </c>
      <c r="AD1870" s="563"/>
      <c r="AE1870" s="563">
        <v>6435789.75</v>
      </c>
      <c r="AF1870" s="564">
        <v>45751</v>
      </c>
      <c r="AG1870" s="564">
        <v>46847</v>
      </c>
      <c r="AH1870" s="563">
        <v>6435789.75</v>
      </c>
      <c r="AI1870" s="565">
        <f t="shared" si="59"/>
        <v>2.0986301369863014</v>
      </c>
      <c r="AJ1870" s="565">
        <v>3.0027397260274</v>
      </c>
      <c r="AK1870" s="566">
        <v>8.7499999999999994E-2</v>
      </c>
      <c r="AL1870" s="567">
        <f t="shared" si="60"/>
        <v>2.0986301369863014</v>
      </c>
      <c r="AM1870" s="567">
        <v>3.0027397260274</v>
      </c>
      <c r="AN1870" s="568">
        <v>8.7499999999999994E-2</v>
      </c>
      <c r="AO1870" s="562" t="s">
        <v>977</v>
      </c>
      <c r="AP1870" s="562" t="s">
        <v>978</v>
      </c>
    </row>
    <row r="1871" spans="1:42" s="562" customFormat="1" ht="12" x14ac:dyDescent="0.25">
      <c r="A1871" s="562" t="s">
        <v>4353</v>
      </c>
      <c r="B1871" s="562" t="s">
        <v>4354</v>
      </c>
      <c r="C1871" s="562">
        <v>1</v>
      </c>
      <c r="D1871" s="562" t="s">
        <v>30</v>
      </c>
      <c r="E1871" s="562" t="s">
        <v>958</v>
      </c>
      <c r="F1871" s="562" t="s">
        <v>959</v>
      </c>
      <c r="G1871" s="562" t="s">
        <v>973</v>
      </c>
      <c r="H1871" s="562" t="s">
        <v>974</v>
      </c>
      <c r="I1871" s="562" t="s">
        <v>975</v>
      </c>
      <c r="J1871" s="562" t="s">
        <v>4998</v>
      </c>
      <c r="K1871" s="562" t="s">
        <v>976</v>
      </c>
      <c r="L1871" s="562" t="s">
        <v>964</v>
      </c>
      <c r="M1871" s="562" t="s">
        <v>970</v>
      </c>
      <c r="N1871" s="562">
        <v>1</v>
      </c>
      <c r="O1871" s="562">
        <v>1</v>
      </c>
      <c r="P1871" s="562">
        <v>1</v>
      </c>
      <c r="Q1871" s="562">
        <v>1</v>
      </c>
      <c r="R1871" s="562">
        <v>1</v>
      </c>
      <c r="S1871" s="562">
        <v>1</v>
      </c>
      <c r="T1871" s="562">
        <v>0</v>
      </c>
      <c r="U1871" s="562">
        <v>0</v>
      </c>
      <c r="V1871" s="562">
        <v>0</v>
      </c>
      <c r="W1871" s="563">
        <v>672325.8</v>
      </c>
      <c r="X1871" s="563">
        <v>0</v>
      </c>
      <c r="Y1871" s="563">
        <v>0</v>
      </c>
      <c r="Z1871" s="563">
        <v>0</v>
      </c>
      <c r="AA1871" s="563">
        <v>0</v>
      </c>
      <c r="AB1871" s="563">
        <v>0</v>
      </c>
      <c r="AC1871" s="563">
        <v>0</v>
      </c>
      <c r="AD1871" s="563"/>
      <c r="AE1871" s="563">
        <v>672325.8</v>
      </c>
      <c r="AF1871" s="564">
        <v>45799</v>
      </c>
      <c r="AG1871" s="564">
        <v>47625</v>
      </c>
      <c r="AH1871" s="563">
        <v>672325.8</v>
      </c>
      <c r="AI1871" s="565">
        <f t="shared" si="59"/>
        <v>4.2301369863013702</v>
      </c>
      <c r="AJ1871" s="565">
        <v>5.0027397260274</v>
      </c>
      <c r="AK1871" s="566">
        <v>9.2499999999999999E-2</v>
      </c>
      <c r="AL1871" s="567">
        <f t="shared" si="60"/>
        <v>4.2301369863013702</v>
      </c>
      <c r="AM1871" s="567">
        <v>5.0027397260274</v>
      </c>
      <c r="AN1871" s="568">
        <v>9.2499999999999999E-2</v>
      </c>
      <c r="AO1871" s="562" t="s">
        <v>977</v>
      </c>
      <c r="AP1871" s="562" t="s">
        <v>978</v>
      </c>
    </row>
    <row r="1872" spans="1:42" s="562" customFormat="1" ht="12" x14ac:dyDescent="0.25">
      <c r="A1872" s="562" t="s">
        <v>4355</v>
      </c>
      <c r="B1872" s="562" t="s">
        <v>4356</v>
      </c>
      <c r="C1872" s="562">
        <v>1</v>
      </c>
      <c r="D1872" s="562" t="s">
        <v>30</v>
      </c>
      <c r="E1872" s="562" t="s">
        <v>958</v>
      </c>
      <c r="F1872" s="562" t="s">
        <v>959</v>
      </c>
      <c r="G1872" s="562" t="s">
        <v>973</v>
      </c>
      <c r="H1872" s="562" t="s">
        <v>974</v>
      </c>
      <c r="I1872" s="562" t="s">
        <v>975</v>
      </c>
      <c r="J1872" s="562" t="s">
        <v>4998</v>
      </c>
      <c r="K1872" s="562" t="s">
        <v>976</v>
      </c>
      <c r="L1872" s="562" t="s">
        <v>964</v>
      </c>
      <c r="M1872" s="562" t="s">
        <v>970</v>
      </c>
      <c r="N1872" s="562">
        <v>1</v>
      </c>
      <c r="O1872" s="562">
        <v>1</v>
      </c>
      <c r="P1872" s="562">
        <v>1</v>
      </c>
      <c r="Q1872" s="562">
        <v>1</v>
      </c>
      <c r="R1872" s="562">
        <v>1</v>
      </c>
      <c r="S1872" s="562">
        <v>1</v>
      </c>
      <c r="T1872" s="562">
        <v>0</v>
      </c>
      <c r="U1872" s="562">
        <v>0</v>
      </c>
      <c r="V1872" s="562">
        <v>0</v>
      </c>
      <c r="W1872" s="563">
        <v>597214.82999999996</v>
      </c>
      <c r="X1872" s="563">
        <v>0</v>
      </c>
      <c r="Y1872" s="563">
        <v>0</v>
      </c>
      <c r="Z1872" s="563">
        <v>0</v>
      </c>
      <c r="AA1872" s="563">
        <v>0</v>
      </c>
      <c r="AB1872" s="563">
        <v>0</v>
      </c>
      <c r="AC1872" s="563">
        <v>0</v>
      </c>
      <c r="AD1872" s="563"/>
      <c r="AE1872" s="563">
        <v>597214.82999999996</v>
      </c>
      <c r="AF1872" s="564">
        <v>45799</v>
      </c>
      <c r="AG1872" s="564">
        <v>47625</v>
      </c>
      <c r="AH1872" s="563">
        <v>597214.82999999996</v>
      </c>
      <c r="AI1872" s="565">
        <f t="shared" si="59"/>
        <v>4.2301369863013702</v>
      </c>
      <c r="AJ1872" s="565">
        <v>5.0027397260274</v>
      </c>
      <c r="AK1872" s="566">
        <v>9.2499999999999999E-2</v>
      </c>
      <c r="AL1872" s="567">
        <f t="shared" si="60"/>
        <v>4.2301369863013702</v>
      </c>
      <c r="AM1872" s="567">
        <v>5.0027397260274</v>
      </c>
      <c r="AN1872" s="568">
        <v>9.2499999999999999E-2</v>
      </c>
      <c r="AO1872" s="562" t="s">
        <v>977</v>
      </c>
      <c r="AP1872" s="562" t="s">
        <v>978</v>
      </c>
    </row>
    <row r="1873" spans="1:42" s="562" customFormat="1" ht="12" x14ac:dyDescent="0.25">
      <c r="A1873" s="562" t="s">
        <v>4357</v>
      </c>
      <c r="B1873" s="562" t="s">
        <v>4358</v>
      </c>
      <c r="C1873" s="562">
        <v>1</v>
      </c>
      <c r="D1873" s="562" t="s">
        <v>30</v>
      </c>
      <c r="E1873" s="562" t="s">
        <v>958</v>
      </c>
      <c r="F1873" s="562" t="s">
        <v>959</v>
      </c>
      <c r="G1873" s="562" t="s">
        <v>1727</v>
      </c>
      <c r="H1873" s="562" t="s">
        <v>1660</v>
      </c>
      <c r="I1873" s="562" t="s">
        <v>1661</v>
      </c>
      <c r="J1873" s="562" t="s">
        <v>1662</v>
      </c>
      <c r="K1873" s="562" t="s">
        <v>4359</v>
      </c>
      <c r="L1873" s="562" t="s">
        <v>964</v>
      </c>
      <c r="M1873" s="562" t="s">
        <v>970</v>
      </c>
      <c r="N1873" s="562">
        <v>1</v>
      </c>
      <c r="O1873" s="562">
        <v>1</v>
      </c>
      <c r="P1873" s="562">
        <v>1</v>
      </c>
      <c r="Q1873" s="562">
        <v>0</v>
      </c>
      <c r="R1873" s="562">
        <v>0</v>
      </c>
      <c r="S1873" s="562">
        <v>1</v>
      </c>
      <c r="T1873" s="562">
        <v>1</v>
      </c>
      <c r="U1873" s="562">
        <v>1</v>
      </c>
      <c r="V1873" s="562">
        <v>0</v>
      </c>
      <c r="W1873" s="563">
        <v>1523417.03</v>
      </c>
      <c r="X1873" s="563">
        <v>0</v>
      </c>
      <c r="Y1873" s="563">
        <v>0</v>
      </c>
      <c r="Z1873" s="563">
        <v>0</v>
      </c>
      <c r="AA1873" s="563">
        <v>0</v>
      </c>
      <c r="AB1873" s="563">
        <v>0</v>
      </c>
      <c r="AC1873" s="563">
        <v>0</v>
      </c>
      <c r="AD1873" s="563"/>
      <c r="AE1873" s="563">
        <v>1523417.03</v>
      </c>
      <c r="AF1873" s="564">
        <v>45958</v>
      </c>
      <c r="AG1873" s="564">
        <v>47054</v>
      </c>
      <c r="AH1873" s="563">
        <v>1523417.03</v>
      </c>
      <c r="AI1873" s="565">
        <f t="shared" si="59"/>
        <v>2.6657534246575341</v>
      </c>
      <c r="AJ1873" s="565">
        <v>3.0027397260274</v>
      </c>
      <c r="AK1873" s="566">
        <v>8.7499999999999994E-2</v>
      </c>
      <c r="AL1873" s="567">
        <f t="shared" si="60"/>
        <v>2.6657534246575341</v>
      </c>
      <c r="AM1873" s="567">
        <v>3.0027397260274</v>
      </c>
      <c r="AN1873" s="568">
        <v>8.7499999999999994E-2</v>
      </c>
      <c r="AO1873" s="562" t="s">
        <v>977</v>
      </c>
      <c r="AP1873" s="562" t="s">
        <v>978</v>
      </c>
    </row>
    <row r="1874" spans="1:42" s="562" customFormat="1" ht="12" x14ac:dyDescent="0.25">
      <c r="A1874" s="562" t="s">
        <v>4360</v>
      </c>
      <c r="B1874" s="562" t="s">
        <v>4361</v>
      </c>
      <c r="C1874" s="562">
        <v>1</v>
      </c>
      <c r="D1874" s="562" t="s">
        <v>30</v>
      </c>
      <c r="E1874" s="562" t="s">
        <v>958</v>
      </c>
      <c r="F1874" s="562" t="s">
        <v>959</v>
      </c>
      <c r="G1874" s="562" t="s">
        <v>1727</v>
      </c>
      <c r="H1874" s="562" t="s">
        <v>1660</v>
      </c>
      <c r="I1874" s="562" t="s">
        <v>1661</v>
      </c>
      <c r="J1874" s="562" t="s">
        <v>1662</v>
      </c>
      <c r="K1874" s="562" t="s">
        <v>4362</v>
      </c>
      <c r="L1874" s="562" t="s">
        <v>964</v>
      </c>
      <c r="M1874" s="562" t="s">
        <v>970</v>
      </c>
      <c r="N1874" s="562">
        <v>1</v>
      </c>
      <c r="O1874" s="562">
        <v>1</v>
      </c>
      <c r="P1874" s="562">
        <v>1</v>
      </c>
      <c r="Q1874" s="562">
        <v>0</v>
      </c>
      <c r="R1874" s="562">
        <v>0</v>
      </c>
      <c r="S1874" s="562">
        <v>1</v>
      </c>
      <c r="T1874" s="562">
        <v>1</v>
      </c>
      <c r="U1874" s="562">
        <v>1</v>
      </c>
      <c r="V1874" s="562">
        <v>0</v>
      </c>
      <c r="W1874" s="563">
        <v>423277.97</v>
      </c>
      <c r="X1874" s="563">
        <v>0</v>
      </c>
      <c r="Y1874" s="563">
        <v>0</v>
      </c>
      <c r="Z1874" s="563">
        <v>0</v>
      </c>
      <c r="AA1874" s="563">
        <v>0</v>
      </c>
      <c r="AB1874" s="563">
        <v>0</v>
      </c>
      <c r="AC1874" s="563">
        <v>0</v>
      </c>
      <c r="AD1874" s="563"/>
      <c r="AE1874" s="563">
        <v>423277.97</v>
      </c>
      <c r="AF1874" s="564">
        <v>45958</v>
      </c>
      <c r="AG1874" s="564">
        <v>47054</v>
      </c>
      <c r="AH1874" s="563">
        <v>423277.97</v>
      </c>
      <c r="AI1874" s="565">
        <f t="shared" si="59"/>
        <v>2.6657534246575341</v>
      </c>
      <c r="AJ1874" s="565">
        <v>3.0027397260274</v>
      </c>
      <c r="AK1874" s="566">
        <v>8.7499999999999994E-2</v>
      </c>
      <c r="AL1874" s="567">
        <f t="shared" si="60"/>
        <v>2.6657534246575341</v>
      </c>
      <c r="AM1874" s="567">
        <v>3.0027397260274</v>
      </c>
      <c r="AN1874" s="568">
        <v>8.7499999999999994E-2</v>
      </c>
      <c r="AO1874" s="562" t="s">
        <v>977</v>
      </c>
      <c r="AP1874" s="562" t="s">
        <v>978</v>
      </c>
    </row>
    <row r="1875" spans="1:42" s="562" customFormat="1" ht="12" x14ac:dyDescent="0.25">
      <c r="A1875" s="562" t="s">
        <v>4363</v>
      </c>
      <c r="B1875" s="562" t="s">
        <v>4364</v>
      </c>
      <c r="C1875" s="562">
        <v>1</v>
      </c>
      <c r="D1875" s="562" t="s">
        <v>30</v>
      </c>
      <c r="E1875" s="562" t="s">
        <v>958</v>
      </c>
      <c r="F1875" s="562" t="s">
        <v>959</v>
      </c>
      <c r="G1875" s="562" t="s">
        <v>1727</v>
      </c>
      <c r="H1875" s="562" t="s">
        <v>1660</v>
      </c>
      <c r="I1875" s="562" t="s">
        <v>1661</v>
      </c>
      <c r="J1875" s="562" t="s">
        <v>1662</v>
      </c>
      <c r="K1875" s="562" t="s">
        <v>4365</v>
      </c>
      <c r="L1875" s="562" t="s">
        <v>964</v>
      </c>
      <c r="M1875" s="562" t="s">
        <v>970</v>
      </c>
      <c r="N1875" s="562">
        <v>1</v>
      </c>
      <c r="O1875" s="562">
        <v>1</v>
      </c>
      <c r="P1875" s="562">
        <v>1</v>
      </c>
      <c r="Q1875" s="562">
        <v>0</v>
      </c>
      <c r="R1875" s="562">
        <v>0</v>
      </c>
      <c r="S1875" s="562">
        <v>1</v>
      </c>
      <c r="T1875" s="562">
        <v>1</v>
      </c>
      <c r="U1875" s="562">
        <v>1</v>
      </c>
      <c r="V1875" s="562">
        <v>0</v>
      </c>
      <c r="W1875" s="563">
        <v>1884966.52</v>
      </c>
      <c r="X1875" s="563">
        <v>0</v>
      </c>
      <c r="Y1875" s="563">
        <v>0</v>
      </c>
      <c r="Z1875" s="563">
        <v>0</v>
      </c>
      <c r="AA1875" s="563">
        <v>0</v>
      </c>
      <c r="AB1875" s="563">
        <v>0</v>
      </c>
      <c r="AC1875" s="563">
        <v>0</v>
      </c>
      <c r="AD1875" s="563"/>
      <c r="AE1875" s="563">
        <v>1884966.52</v>
      </c>
      <c r="AF1875" s="564">
        <v>45958</v>
      </c>
      <c r="AG1875" s="564">
        <v>47054</v>
      </c>
      <c r="AH1875" s="563">
        <v>1884966.52</v>
      </c>
      <c r="AI1875" s="565">
        <f t="shared" si="59"/>
        <v>2.6657534246575341</v>
      </c>
      <c r="AJ1875" s="565">
        <v>3.0027397260274</v>
      </c>
      <c r="AK1875" s="566">
        <v>8.7499999999999994E-2</v>
      </c>
      <c r="AL1875" s="567">
        <f t="shared" si="60"/>
        <v>2.6657534246575341</v>
      </c>
      <c r="AM1875" s="567">
        <v>3.0027397260274</v>
      </c>
      <c r="AN1875" s="568">
        <v>8.7499999999999994E-2</v>
      </c>
      <c r="AO1875" s="562" t="s">
        <v>977</v>
      </c>
      <c r="AP1875" s="562" t="s">
        <v>978</v>
      </c>
    </row>
    <row r="1876" spans="1:42" s="562" customFormat="1" ht="12" x14ac:dyDescent="0.25">
      <c r="A1876" s="562" t="s">
        <v>4366</v>
      </c>
      <c r="B1876" s="562" t="s">
        <v>4367</v>
      </c>
      <c r="C1876" s="562">
        <v>1</v>
      </c>
      <c r="D1876" s="562" t="s">
        <v>30</v>
      </c>
      <c r="E1876" s="562" t="s">
        <v>958</v>
      </c>
      <c r="F1876" s="562" t="s">
        <v>959</v>
      </c>
      <c r="G1876" s="562" t="s">
        <v>1727</v>
      </c>
      <c r="H1876" s="562" t="s">
        <v>1660</v>
      </c>
      <c r="I1876" s="562" t="s">
        <v>1661</v>
      </c>
      <c r="J1876" s="562" t="s">
        <v>1662</v>
      </c>
      <c r="K1876" s="562" t="s">
        <v>3085</v>
      </c>
      <c r="L1876" s="562" t="s">
        <v>964</v>
      </c>
      <c r="M1876" s="562" t="s">
        <v>970</v>
      </c>
      <c r="N1876" s="562">
        <v>1</v>
      </c>
      <c r="O1876" s="562">
        <v>1</v>
      </c>
      <c r="P1876" s="562">
        <v>1</v>
      </c>
      <c r="Q1876" s="562">
        <v>0</v>
      </c>
      <c r="R1876" s="562">
        <v>0</v>
      </c>
      <c r="S1876" s="562">
        <v>1</v>
      </c>
      <c r="T1876" s="562">
        <v>1</v>
      </c>
      <c r="U1876" s="562">
        <v>1</v>
      </c>
      <c r="V1876" s="562">
        <v>0</v>
      </c>
      <c r="W1876" s="563">
        <v>5078133.18</v>
      </c>
      <c r="X1876" s="563">
        <v>0</v>
      </c>
      <c r="Y1876" s="563">
        <v>0</v>
      </c>
      <c r="Z1876" s="563">
        <v>0</v>
      </c>
      <c r="AA1876" s="563">
        <v>0</v>
      </c>
      <c r="AB1876" s="563">
        <v>0</v>
      </c>
      <c r="AC1876" s="563">
        <v>0</v>
      </c>
      <c r="AD1876" s="563"/>
      <c r="AE1876" s="563">
        <v>5078133.18</v>
      </c>
      <c r="AF1876" s="564">
        <v>45958</v>
      </c>
      <c r="AG1876" s="564">
        <v>47054</v>
      </c>
      <c r="AH1876" s="563">
        <v>5078133.18</v>
      </c>
      <c r="AI1876" s="565">
        <f t="shared" si="59"/>
        <v>2.6657534246575341</v>
      </c>
      <c r="AJ1876" s="565">
        <v>3.0027397260274</v>
      </c>
      <c r="AK1876" s="566">
        <v>8.7499999999999994E-2</v>
      </c>
      <c r="AL1876" s="567">
        <f t="shared" si="60"/>
        <v>2.6657534246575341</v>
      </c>
      <c r="AM1876" s="567">
        <v>3.0027397260274</v>
      </c>
      <c r="AN1876" s="568">
        <v>8.7499999999999994E-2</v>
      </c>
      <c r="AO1876" s="562" t="s">
        <v>977</v>
      </c>
      <c r="AP1876" s="562" t="s">
        <v>978</v>
      </c>
    </row>
    <row r="1877" spans="1:42" s="562" customFormat="1" ht="12" x14ac:dyDescent="0.25">
      <c r="A1877" s="562" t="s">
        <v>4368</v>
      </c>
      <c r="B1877" s="562" t="s">
        <v>4369</v>
      </c>
      <c r="C1877" s="562">
        <v>1</v>
      </c>
      <c r="D1877" s="562" t="s">
        <v>30</v>
      </c>
      <c r="E1877" s="562" t="s">
        <v>958</v>
      </c>
      <c r="F1877" s="562" t="s">
        <v>959</v>
      </c>
      <c r="G1877" s="562" t="s">
        <v>1727</v>
      </c>
      <c r="H1877" s="562" t="s">
        <v>1660</v>
      </c>
      <c r="I1877" s="562" t="s">
        <v>1661</v>
      </c>
      <c r="J1877" s="562" t="s">
        <v>1662</v>
      </c>
      <c r="K1877" s="562" t="s">
        <v>4370</v>
      </c>
      <c r="L1877" s="562" t="s">
        <v>964</v>
      </c>
      <c r="M1877" s="562" t="s">
        <v>970</v>
      </c>
      <c r="N1877" s="562">
        <v>1</v>
      </c>
      <c r="O1877" s="562">
        <v>1</v>
      </c>
      <c r="P1877" s="562">
        <v>1</v>
      </c>
      <c r="Q1877" s="562">
        <v>0</v>
      </c>
      <c r="R1877" s="562">
        <v>0</v>
      </c>
      <c r="S1877" s="562">
        <v>1</v>
      </c>
      <c r="T1877" s="562">
        <v>1</v>
      </c>
      <c r="U1877" s="562">
        <v>1</v>
      </c>
      <c r="V1877" s="562">
        <v>0</v>
      </c>
      <c r="W1877" s="563">
        <v>435683.54</v>
      </c>
      <c r="X1877" s="563">
        <v>0</v>
      </c>
      <c r="Y1877" s="563">
        <v>0</v>
      </c>
      <c r="Z1877" s="563">
        <v>0</v>
      </c>
      <c r="AA1877" s="563">
        <v>0</v>
      </c>
      <c r="AB1877" s="563">
        <v>0</v>
      </c>
      <c r="AC1877" s="563">
        <v>0</v>
      </c>
      <c r="AD1877" s="563"/>
      <c r="AE1877" s="563">
        <v>435683.54</v>
      </c>
      <c r="AF1877" s="564">
        <v>45958</v>
      </c>
      <c r="AG1877" s="564">
        <v>47054</v>
      </c>
      <c r="AH1877" s="563">
        <v>435683.54</v>
      </c>
      <c r="AI1877" s="565">
        <f t="shared" si="59"/>
        <v>2.6657534246575341</v>
      </c>
      <c r="AJ1877" s="565">
        <v>3.0027397260274</v>
      </c>
      <c r="AK1877" s="566">
        <v>8.7499999999999994E-2</v>
      </c>
      <c r="AL1877" s="567">
        <f t="shared" si="60"/>
        <v>2.6657534246575341</v>
      </c>
      <c r="AM1877" s="567">
        <v>3.0027397260274</v>
      </c>
      <c r="AN1877" s="568">
        <v>8.7499999999999994E-2</v>
      </c>
      <c r="AO1877" s="562" t="s">
        <v>977</v>
      </c>
      <c r="AP1877" s="562" t="s">
        <v>978</v>
      </c>
    </row>
    <row r="1878" spans="1:42" s="562" customFormat="1" ht="12" x14ac:dyDescent="0.25">
      <c r="A1878" s="562" t="s">
        <v>4371</v>
      </c>
      <c r="B1878" s="562" t="s">
        <v>4372</v>
      </c>
      <c r="C1878" s="562">
        <v>1</v>
      </c>
      <c r="D1878" s="562" t="s">
        <v>30</v>
      </c>
      <c r="E1878" s="562" t="s">
        <v>958</v>
      </c>
      <c r="F1878" s="562" t="s">
        <v>959</v>
      </c>
      <c r="G1878" s="562" t="s">
        <v>1727</v>
      </c>
      <c r="H1878" s="562" t="s">
        <v>1660</v>
      </c>
      <c r="I1878" s="562" t="s">
        <v>1661</v>
      </c>
      <c r="J1878" s="562" t="s">
        <v>1662</v>
      </c>
      <c r="K1878" s="562" t="s">
        <v>4373</v>
      </c>
      <c r="L1878" s="562" t="s">
        <v>964</v>
      </c>
      <c r="M1878" s="562" t="s">
        <v>970</v>
      </c>
      <c r="N1878" s="562">
        <v>1</v>
      </c>
      <c r="O1878" s="562">
        <v>1</v>
      </c>
      <c r="P1878" s="562">
        <v>1</v>
      </c>
      <c r="Q1878" s="562">
        <v>0</v>
      </c>
      <c r="R1878" s="562">
        <v>0</v>
      </c>
      <c r="S1878" s="562">
        <v>1</v>
      </c>
      <c r="T1878" s="562">
        <v>1</v>
      </c>
      <c r="U1878" s="562">
        <v>1</v>
      </c>
      <c r="V1878" s="562">
        <v>0</v>
      </c>
      <c r="W1878" s="563">
        <v>2225553.27</v>
      </c>
      <c r="X1878" s="563">
        <v>0</v>
      </c>
      <c r="Y1878" s="563">
        <v>0</v>
      </c>
      <c r="Z1878" s="563">
        <v>0</v>
      </c>
      <c r="AA1878" s="563">
        <v>0</v>
      </c>
      <c r="AB1878" s="563">
        <v>0</v>
      </c>
      <c r="AC1878" s="563">
        <v>0</v>
      </c>
      <c r="AD1878" s="563"/>
      <c r="AE1878" s="563">
        <v>2225553.27</v>
      </c>
      <c r="AF1878" s="564">
        <v>45958</v>
      </c>
      <c r="AG1878" s="564">
        <v>47054</v>
      </c>
      <c r="AH1878" s="563">
        <v>2225553.27</v>
      </c>
      <c r="AI1878" s="565">
        <f t="shared" si="59"/>
        <v>2.6657534246575341</v>
      </c>
      <c r="AJ1878" s="565">
        <v>3.0027397260274</v>
      </c>
      <c r="AK1878" s="566">
        <v>8.7499999999999994E-2</v>
      </c>
      <c r="AL1878" s="567">
        <f t="shared" si="60"/>
        <v>2.6657534246575341</v>
      </c>
      <c r="AM1878" s="567">
        <v>3.0027397260274</v>
      </c>
      <c r="AN1878" s="568">
        <v>8.7499999999999994E-2</v>
      </c>
      <c r="AO1878" s="562" t="s">
        <v>977</v>
      </c>
      <c r="AP1878" s="562" t="s">
        <v>978</v>
      </c>
    </row>
    <row r="1879" spans="1:42" s="562" customFormat="1" ht="12" x14ac:dyDescent="0.25">
      <c r="A1879" s="562" t="s">
        <v>4374</v>
      </c>
      <c r="B1879" s="562" t="s">
        <v>4375</v>
      </c>
      <c r="C1879" s="562">
        <v>1</v>
      </c>
      <c r="D1879" s="562" t="s">
        <v>30</v>
      </c>
      <c r="E1879" s="562" t="s">
        <v>958</v>
      </c>
      <c r="F1879" s="562" t="s">
        <v>959</v>
      </c>
      <c r="G1879" s="562" t="s">
        <v>1727</v>
      </c>
      <c r="H1879" s="562" t="s">
        <v>1660</v>
      </c>
      <c r="I1879" s="562" t="s">
        <v>1661</v>
      </c>
      <c r="J1879" s="562" t="s">
        <v>1662</v>
      </c>
      <c r="K1879" s="562" t="s">
        <v>4376</v>
      </c>
      <c r="L1879" s="562" t="s">
        <v>964</v>
      </c>
      <c r="M1879" s="562" t="s">
        <v>970</v>
      </c>
      <c r="N1879" s="562">
        <v>1</v>
      </c>
      <c r="O1879" s="562">
        <v>1</v>
      </c>
      <c r="P1879" s="562">
        <v>1</v>
      </c>
      <c r="Q1879" s="562">
        <v>0</v>
      </c>
      <c r="R1879" s="562">
        <v>0</v>
      </c>
      <c r="S1879" s="562">
        <v>1</v>
      </c>
      <c r="T1879" s="562">
        <v>1</v>
      </c>
      <c r="U1879" s="562">
        <v>1</v>
      </c>
      <c r="V1879" s="562">
        <v>0</v>
      </c>
      <c r="W1879" s="563">
        <v>1207676.78</v>
      </c>
      <c r="X1879" s="563">
        <v>0</v>
      </c>
      <c r="Y1879" s="563">
        <v>0</v>
      </c>
      <c r="Z1879" s="563">
        <v>0</v>
      </c>
      <c r="AA1879" s="563">
        <v>0</v>
      </c>
      <c r="AB1879" s="563">
        <v>0</v>
      </c>
      <c r="AC1879" s="563">
        <v>0</v>
      </c>
      <c r="AD1879" s="563"/>
      <c r="AE1879" s="563">
        <v>1207676.78</v>
      </c>
      <c r="AF1879" s="564">
        <v>45958</v>
      </c>
      <c r="AG1879" s="564">
        <v>47784</v>
      </c>
      <c r="AH1879" s="563">
        <v>1207676.78</v>
      </c>
      <c r="AI1879" s="565">
        <f t="shared" si="59"/>
        <v>4.6657534246575345</v>
      </c>
      <c r="AJ1879" s="565">
        <v>5.0027397260274</v>
      </c>
      <c r="AK1879" s="566">
        <v>8.7499999999999994E-2</v>
      </c>
      <c r="AL1879" s="567">
        <f t="shared" si="60"/>
        <v>4.6657534246575345</v>
      </c>
      <c r="AM1879" s="567">
        <v>5.0027397260274</v>
      </c>
      <c r="AN1879" s="568">
        <v>8.7499999999999994E-2</v>
      </c>
      <c r="AO1879" s="562" t="s">
        <v>977</v>
      </c>
      <c r="AP1879" s="562" t="s">
        <v>978</v>
      </c>
    </row>
    <row r="1880" spans="1:42" s="562" customFormat="1" ht="12" x14ac:dyDescent="0.25">
      <c r="A1880" s="562" t="s">
        <v>4377</v>
      </c>
      <c r="B1880" s="562" t="s">
        <v>4378</v>
      </c>
      <c r="C1880" s="562">
        <v>1</v>
      </c>
      <c r="D1880" s="562" t="s">
        <v>30</v>
      </c>
      <c r="E1880" s="562" t="s">
        <v>958</v>
      </c>
      <c r="F1880" s="562" t="s">
        <v>959</v>
      </c>
      <c r="G1880" s="562" t="s">
        <v>1727</v>
      </c>
      <c r="H1880" s="562" t="s">
        <v>1660</v>
      </c>
      <c r="I1880" s="562" t="s">
        <v>1661</v>
      </c>
      <c r="J1880" s="562" t="s">
        <v>1662</v>
      </c>
      <c r="K1880" s="562" t="s">
        <v>56</v>
      </c>
      <c r="L1880" s="562" t="s">
        <v>964</v>
      </c>
      <c r="M1880" s="562" t="s">
        <v>970</v>
      </c>
      <c r="N1880" s="562">
        <v>1</v>
      </c>
      <c r="O1880" s="562">
        <v>1</v>
      </c>
      <c r="P1880" s="562">
        <v>1</v>
      </c>
      <c r="Q1880" s="562">
        <v>0</v>
      </c>
      <c r="R1880" s="562">
        <v>0</v>
      </c>
      <c r="S1880" s="562">
        <v>1</v>
      </c>
      <c r="T1880" s="562">
        <v>1</v>
      </c>
      <c r="U1880" s="562">
        <v>1</v>
      </c>
      <c r="V1880" s="562">
        <v>0</v>
      </c>
      <c r="W1880" s="563">
        <v>4715306.59</v>
      </c>
      <c r="X1880" s="563">
        <v>0</v>
      </c>
      <c r="Y1880" s="563">
        <v>0</v>
      </c>
      <c r="Z1880" s="563">
        <v>0</v>
      </c>
      <c r="AA1880" s="563">
        <v>0</v>
      </c>
      <c r="AB1880" s="563">
        <v>0</v>
      </c>
      <c r="AC1880" s="563">
        <v>0</v>
      </c>
      <c r="AD1880" s="563"/>
      <c r="AE1880" s="563">
        <v>4715306.59</v>
      </c>
      <c r="AF1880" s="564">
        <v>45958</v>
      </c>
      <c r="AG1880" s="564">
        <v>47784</v>
      </c>
      <c r="AH1880" s="563">
        <v>4715306.59</v>
      </c>
      <c r="AI1880" s="565">
        <f t="shared" si="59"/>
        <v>4.6657534246575345</v>
      </c>
      <c r="AJ1880" s="565">
        <v>5.0027397260274</v>
      </c>
      <c r="AK1880" s="566">
        <v>9.2499999999999999E-2</v>
      </c>
      <c r="AL1880" s="567">
        <f t="shared" si="60"/>
        <v>4.6657534246575345</v>
      </c>
      <c r="AM1880" s="567">
        <v>5.0027397260274</v>
      </c>
      <c r="AN1880" s="568">
        <v>9.2499999999999999E-2</v>
      </c>
      <c r="AO1880" s="562" t="s">
        <v>977</v>
      </c>
      <c r="AP1880" s="562" t="s">
        <v>978</v>
      </c>
    </row>
    <row r="1881" spans="1:42" s="562" customFormat="1" ht="12" x14ac:dyDescent="0.25">
      <c r="A1881" s="562" t="s">
        <v>4379</v>
      </c>
      <c r="B1881" s="562" t="s">
        <v>4380</v>
      </c>
      <c r="C1881" s="562">
        <v>1</v>
      </c>
      <c r="D1881" s="562" t="s">
        <v>30</v>
      </c>
      <c r="E1881" s="562" t="s">
        <v>958</v>
      </c>
      <c r="F1881" s="562" t="s">
        <v>959</v>
      </c>
      <c r="G1881" s="562" t="s">
        <v>1727</v>
      </c>
      <c r="H1881" s="562" t="s">
        <v>1660</v>
      </c>
      <c r="I1881" s="562" t="s">
        <v>1661</v>
      </c>
      <c r="J1881" s="562" t="s">
        <v>1662</v>
      </c>
      <c r="K1881" s="562" t="s">
        <v>839</v>
      </c>
      <c r="L1881" s="562" t="s">
        <v>964</v>
      </c>
      <c r="M1881" s="562" t="s">
        <v>970</v>
      </c>
      <c r="N1881" s="562">
        <v>1</v>
      </c>
      <c r="O1881" s="562">
        <v>1</v>
      </c>
      <c r="P1881" s="562">
        <v>1</v>
      </c>
      <c r="Q1881" s="562">
        <v>0</v>
      </c>
      <c r="R1881" s="562">
        <v>0</v>
      </c>
      <c r="S1881" s="562">
        <v>1</v>
      </c>
      <c r="T1881" s="562">
        <v>1</v>
      </c>
      <c r="U1881" s="562">
        <v>1</v>
      </c>
      <c r="V1881" s="562">
        <v>0</v>
      </c>
      <c r="W1881" s="563">
        <v>4543009.8600000003</v>
      </c>
      <c r="X1881" s="563">
        <v>0</v>
      </c>
      <c r="Y1881" s="563">
        <v>0</v>
      </c>
      <c r="Z1881" s="563">
        <v>0</v>
      </c>
      <c r="AA1881" s="563">
        <v>0</v>
      </c>
      <c r="AB1881" s="563">
        <v>0</v>
      </c>
      <c r="AC1881" s="563">
        <v>0</v>
      </c>
      <c r="AD1881" s="563"/>
      <c r="AE1881" s="563">
        <v>4543009.8600000003</v>
      </c>
      <c r="AF1881" s="564">
        <v>45958</v>
      </c>
      <c r="AG1881" s="564">
        <v>47784</v>
      </c>
      <c r="AH1881" s="563">
        <v>4543009.8600000003</v>
      </c>
      <c r="AI1881" s="565">
        <f t="shared" si="59"/>
        <v>4.6657534246575345</v>
      </c>
      <c r="AJ1881" s="565">
        <v>5.0027397260274</v>
      </c>
      <c r="AK1881" s="566">
        <v>9.2499999999999999E-2</v>
      </c>
      <c r="AL1881" s="567">
        <f t="shared" si="60"/>
        <v>4.6657534246575345</v>
      </c>
      <c r="AM1881" s="567">
        <v>5.0027397260274</v>
      </c>
      <c r="AN1881" s="568">
        <v>9.2499999999999999E-2</v>
      </c>
      <c r="AO1881" s="562" t="s">
        <v>977</v>
      </c>
      <c r="AP1881" s="562" t="s">
        <v>978</v>
      </c>
    </row>
    <row r="1882" spans="1:42" s="562" customFormat="1" ht="12" x14ac:dyDescent="0.25">
      <c r="A1882" s="562" t="s">
        <v>4381</v>
      </c>
      <c r="B1882" s="562" t="s">
        <v>4382</v>
      </c>
      <c r="C1882" s="562">
        <v>1</v>
      </c>
      <c r="D1882" s="562" t="s">
        <v>30</v>
      </c>
      <c r="E1882" s="562" t="s">
        <v>958</v>
      </c>
      <c r="F1882" s="562" t="s">
        <v>959</v>
      </c>
      <c r="G1882" s="562" t="s">
        <v>1727</v>
      </c>
      <c r="H1882" s="562" t="s">
        <v>1660</v>
      </c>
      <c r="I1882" s="562" t="s">
        <v>1661</v>
      </c>
      <c r="J1882" s="562" t="s">
        <v>1662</v>
      </c>
      <c r="K1882" s="562" t="s">
        <v>4043</v>
      </c>
      <c r="L1882" s="562" t="s">
        <v>964</v>
      </c>
      <c r="M1882" s="562" t="s">
        <v>970</v>
      </c>
      <c r="N1882" s="562">
        <v>1</v>
      </c>
      <c r="O1882" s="562">
        <v>1</v>
      </c>
      <c r="P1882" s="562">
        <v>1</v>
      </c>
      <c r="Q1882" s="562">
        <v>0</v>
      </c>
      <c r="R1882" s="562">
        <v>0</v>
      </c>
      <c r="S1882" s="562">
        <v>1</v>
      </c>
      <c r="T1882" s="562">
        <v>1</v>
      </c>
      <c r="U1882" s="562">
        <v>1</v>
      </c>
      <c r="V1882" s="562">
        <v>0</v>
      </c>
      <c r="W1882" s="563">
        <v>1721198.75</v>
      </c>
      <c r="X1882" s="563">
        <v>0</v>
      </c>
      <c r="Y1882" s="563">
        <v>0</v>
      </c>
      <c r="Z1882" s="563">
        <v>0</v>
      </c>
      <c r="AA1882" s="563">
        <v>0</v>
      </c>
      <c r="AB1882" s="563">
        <v>0</v>
      </c>
      <c r="AC1882" s="563">
        <v>0</v>
      </c>
      <c r="AD1882" s="563"/>
      <c r="AE1882" s="563">
        <v>1721198.75</v>
      </c>
      <c r="AF1882" s="564">
        <v>45958</v>
      </c>
      <c r="AG1882" s="564">
        <v>47054</v>
      </c>
      <c r="AH1882" s="563">
        <v>1721198.75</v>
      </c>
      <c r="AI1882" s="565">
        <f t="shared" si="59"/>
        <v>2.6657534246575341</v>
      </c>
      <c r="AJ1882" s="565">
        <v>3.0027397260274</v>
      </c>
      <c r="AK1882" s="566">
        <v>8.7499999999999994E-2</v>
      </c>
      <c r="AL1882" s="567">
        <f t="shared" si="60"/>
        <v>2.6657534246575341</v>
      </c>
      <c r="AM1882" s="567">
        <v>3.0027397260274</v>
      </c>
      <c r="AN1882" s="568">
        <v>8.7499999999999994E-2</v>
      </c>
      <c r="AO1882" s="562" t="s">
        <v>977</v>
      </c>
      <c r="AP1882" s="562" t="s">
        <v>978</v>
      </c>
    </row>
    <row r="1883" spans="1:42" s="562" customFormat="1" ht="12" x14ac:dyDescent="0.25">
      <c r="A1883" s="562" t="s">
        <v>4383</v>
      </c>
      <c r="B1883" s="562" t="s">
        <v>4384</v>
      </c>
      <c r="C1883" s="562">
        <v>1</v>
      </c>
      <c r="D1883" s="562" t="s">
        <v>30</v>
      </c>
      <c r="E1883" s="562" t="s">
        <v>958</v>
      </c>
      <c r="F1883" s="562" t="s">
        <v>959</v>
      </c>
      <c r="G1883" s="562" t="s">
        <v>1727</v>
      </c>
      <c r="H1883" s="562" t="s">
        <v>1660</v>
      </c>
      <c r="I1883" s="562" t="s">
        <v>1661</v>
      </c>
      <c r="J1883" s="562" t="s">
        <v>1662</v>
      </c>
      <c r="K1883" s="562" t="s">
        <v>3772</v>
      </c>
      <c r="L1883" s="562" t="s">
        <v>964</v>
      </c>
      <c r="M1883" s="562" t="s">
        <v>970</v>
      </c>
      <c r="N1883" s="562">
        <v>1</v>
      </c>
      <c r="O1883" s="562">
        <v>1</v>
      </c>
      <c r="P1883" s="562">
        <v>1</v>
      </c>
      <c r="Q1883" s="562">
        <v>0</v>
      </c>
      <c r="R1883" s="562">
        <v>0</v>
      </c>
      <c r="S1883" s="562">
        <v>1</v>
      </c>
      <c r="T1883" s="562">
        <v>1</v>
      </c>
      <c r="U1883" s="562">
        <v>1</v>
      </c>
      <c r="V1883" s="562">
        <v>0</v>
      </c>
      <c r="W1883" s="563">
        <v>2579027.9</v>
      </c>
      <c r="X1883" s="563">
        <v>0</v>
      </c>
      <c r="Y1883" s="563">
        <v>0</v>
      </c>
      <c r="Z1883" s="563">
        <v>0</v>
      </c>
      <c r="AA1883" s="563">
        <v>0</v>
      </c>
      <c r="AB1883" s="563">
        <v>0</v>
      </c>
      <c r="AC1883" s="563">
        <v>0</v>
      </c>
      <c r="AD1883" s="563"/>
      <c r="AE1883" s="563">
        <v>2579027.9</v>
      </c>
      <c r="AF1883" s="564">
        <v>45958</v>
      </c>
      <c r="AG1883" s="564">
        <v>47054</v>
      </c>
      <c r="AH1883" s="563">
        <v>2579027.9</v>
      </c>
      <c r="AI1883" s="565">
        <f t="shared" si="59"/>
        <v>2.6657534246575341</v>
      </c>
      <c r="AJ1883" s="565">
        <v>3.0027397260274</v>
      </c>
      <c r="AK1883" s="566">
        <v>8.7499999999999994E-2</v>
      </c>
      <c r="AL1883" s="567">
        <f t="shared" si="60"/>
        <v>2.6657534246575341</v>
      </c>
      <c r="AM1883" s="567">
        <v>3.0027397260274</v>
      </c>
      <c r="AN1883" s="568">
        <v>8.7499999999999994E-2</v>
      </c>
      <c r="AO1883" s="562" t="s">
        <v>977</v>
      </c>
      <c r="AP1883" s="562" t="s">
        <v>978</v>
      </c>
    </row>
    <row r="1884" spans="1:42" s="562" customFormat="1" ht="12" x14ac:dyDescent="0.25">
      <c r="A1884" s="562" t="s">
        <v>4385</v>
      </c>
      <c r="B1884" s="562" t="s">
        <v>4386</v>
      </c>
      <c r="C1884" s="562">
        <v>1</v>
      </c>
      <c r="D1884" s="562" t="s">
        <v>30</v>
      </c>
      <c r="E1884" s="562" t="s">
        <v>958</v>
      </c>
      <c r="F1884" s="562" t="s">
        <v>959</v>
      </c>
      <c r="G1884" s="562" t="s">
        <v>1727</v>
      </c>
      <c r="H1884" s="562" t="s">
        <v>1660</v>
      </c>
      <c r="I1884" s="562" t="s">
        <v>1661</v>
      </c>
      <c r="J1884" s="562" t="s">
        <v>1662</v>
      </c>
      <c r="K1884" s="562" t="s">
        <v>4387</v>
      </c>
      <c r="L1884" s="562" t="s">
        <v>964</v>
      </c>
      <c r="M1884" s="562" t="s">
        <v>970</v>
      </c>
      <c r="N1884" s="562">
        <v>1</v>
      </c>
      <c r="O1884" s="562">
        <v>1</v>
      </c>
      <c r="P1884" s="562">
        <v>1</v>
      </c>
      <c r="Q1884" s="562">
        <v>0</v>
      </c>
      <c r="R1884" s="562">
        <v>0</v>
      </c>
      <c r="S1884" s="562">
        <v>1</v>
      </c>
      <c r="T1884" s="562">
        <v>1</v>
      </c>
      <c r="U1884" s="562">
        <v>1</v>
      </c>
      <c r="V1884" s="562">
        <v>0</v>
      </c>
      <c r="W1884" s="563">
        <v>897198.21</v>
      </c>
      <c r="X1884" s="563">
        <v>0</v>
      </c>
      <c r="Y1884" s="563">
        <v>0</v>
      </c>
      <c r="Z1884" s="563">
        <v>0</v>
      </c>
      <c r="AA1884" s="563">
        <v>0</v>
      </c>
      <c r="AB1884" s="563">
        <v>0</v>
      </c>
      <c r="AC1884" s="563">
        <v>0</v>
      </c>
      <c r="AD1884" s="563"/>
      <c r="AE1884" s="563">
        <v>897198.21</v>
      </c>
      <c r="AF1884" s="564">
        <v>45958</v>
      </c>
      <c r="AG1884" s="564">
        <v>47054</v>
      </c>
      <c r="AH1884" s="563">
        <v>897198.21</v>
      </c>
      <c r="AI1884" s="565">
        <f t="shared" si="59"/>
        <v>2.6657534246575341</v>
      </c>
      <c r="AJ1884" s="565">
        <v>3.0027397260274</v>
      </c>
      <c r="AK1884" s="566">
        <v>8.7499999999999994E-2</v>
      </c>
      <c r="AL1884" s="567">
        <f t="shared" si="60"/>
        <v>2.6657534246575341</v>
      </c>
      <c r="AM1884" s="567">
        <v>3.0027397260274</v>
      </c>
      <c r="AN1884" s="568">
        <v>8.7499999999999994E-2</v>
      </c>
      <c r="AO1884" s="562" t="s">
        <v>977</v>
      </c>
      <c r="AP1884" s="562" t="s">
        <v>978</v>
      </c>
    </row>
    <row r="1885" spans="1:42" s="562" customFormat="1" ht="12" x14ac:dyDescent="0.25">
      <c r="A1885" s="562" t="s">
        <v>4388</v>
      </c>
      <c r="B1885" s="562" t="s">
        <v>4389</v>
      </c>
      <c r="C1885" s="562">
        <v>1</v>
      </c>
      <c r="D1885" s="562" t="s">
        <v>30</v>
      </c>
      <c r="E1885" s="562" t="s">
        <v>958</v>
      </c>
      <c r="F1885" s="562" t="s">
        <v>959</v>
      </c>
      <c r="G1885" s="562" t="s">
        <v>1727</v>
      </c>
      <c r="H1885" s="562" t="s">
        <v>1660</v>
      </c>
      <c r="I1885" s="562" t="s">
        <v>1661</v>
      </c>
      <c r="J1885" s="562" t="s">
        <v>1662</v>
      </c>
      <c r="K1885" s="562" t="s">
        <v>3250</v>
      </c>
      <c r="L1885" s="562" t="s">
        <v>964</v>
      </c>
      <c r="M1885" s="562" t="s">
        <v>970</v>
      </c>
      <c r="N1885" s="562">
        <v>1</v>
      </c>
      <c r="O1885" s="562">
        <v>1</v>
      </c>
      <c r="P1885" s="562">
        <v>1</v>
      </c>
      <c r="Q1885" s="562">
        <v>0</v>
      </c>
      <c r="R1885" s="562">
        <v>0</v>
      </c>
      <c r="S1885" s="562">
        <v>1</v>
      </c>
      <c r="T1885" s="562">
        <v>1</v>
      </c>
      <c r="U1885" s="562">
        <v>1</v>
      </c>
      <c r="V1885" s="562">
        <v>0</v>
      </c>
      <c r="W1885" s="563">
        <v>1077521.1000000001</v>
      </c>
      <c r="X1885" s="563">
        <v>0</v>
      </c>
      <c r="Y1885" s="563">
        <v>0</v>
      </c>
      <c r="Z1885" s="563">
        <v>0</v>
      </c>
      <c r="AA1885" s="563">
        <v>0</v>
      </c>
      <c r="AB1885" s="563">
        <v>0</v>
      </c>
      <c r="AC1885" s="563">
        <v>0</v>
      </c>
      <c r="AD1885" s="563"/>
      <c r="AE1885" s="563">
        <v>1077521.1000000001</v>
      </c>
      <c r="AF1885" s="564">
        <v>45958</v>
      </c>
      <c r="AG1885" s="564">
        <v>47054</v>
      </c>
      <c r="AH1885" s="563">
        <v>1077521.1000000001</v>
      </c>
      <c r="AI1885" s="565">
        <f t="shared" si="59"/>
        <v>2.6657534246575341</v>
      </c>
      <c r="AJ1885" s="565">
        <v>3.0027397260274</v>
      </c>
      <c r="AK1885" s="566">
        <v>8.7499999999999994E-2</v>
      </c>
      <c r="AL1885" s="567">
        <f t="shared" si="60"/>
        <v>2.6657534246575341</v>
      </c>
      <c r="AM1885" s="567">
        <v>3.0027397260274</v>
      </c>
      <c r="AN1885" s="568">
        <v>8.7499999999999994E-2</v>
      </c>
      <c r="AO1885" s="562" t="s">
        <v>977</v>
      </c>
      <c r="AP1885" s="562" t="s">
        <v>978</v>
      </c>
    </row>
    <row r="1886" spans="1:42" s="562" customFormat="1" ht="12" x14ac:dyDescent="0.25">
      <c r="A1886" s="562" t="s">
        <v>4390</v>
      </c>
      <c r="B1886" s="562" t="s">
        <v>4391</v>
      </c>
      <c r="C1886" s="562">
        <v>1</v>
      </c>
      <c r="D1886" s="562" t="s">
        <v>30</v>
      </c>
      <c r="E1886" s="562" t="s">
        <v>958</v>
      </c>
      <c r="F1886" s="562" t="s">
        <v>959</v>
      </c>
      <c r="G1886" s="562" t="s">
        <v>1727</v>
      </c>
      <c r="H1886" s="562" t="s">
        <v>1660</v>
      </c>
      <c r="I1886" s="562" t="s">
        <v>1661</v>
      </c>
      <c r="J1886" s="562" t="s">
        <v>1662</v>
      </c>
      <c r="K1886" s="562" t="s">
        <v>4392</v>
      </c>
      <c r="L1886" s="562" t="s">
        <v>964</v>
      </c>
      <c r="M1886" s="562" t="s">
        <v>970</v>
      </c>
      <c r="N1886" s="562">
        <v>1</v>
      </c>
      <c r="O1886" s="562">
        <v>1</v>
      </c>
      <c r="P1886" s="562">
        <v>1</v>
      </c>
      <c r="Q1886" s="562">
        <v>0</v>
      </c>
      <c r="R1886" s="562">
        <v>0</v>
      </c>
      <c r="S1886" s="562">
        <v>1</v>
      </c>
      <c r="T1886" s="562">
        <v>1</v>
      </c>
      <c r="U1886" s="562">
        <v>1</v>
      </c>
      <c r="V1886" s="562">
        <v>0</v>
      </c>
      <c r="W1886" s="563">
        <v>1980851.9</v>
      </c>
      <c r="X1886" s="563">
        <v>0</v>
      </c>
      <c r="Y1886" s="563">
        <v>0</v>
      </c>
      <c r="Z1886" s="563">
        <v>0</v>
      </c>
      <c r="AA1886" s="563">
        <v>0</v>
      </c>
      <c r="AB1886" s="563">
        <v>0</v>
      </c>
      <c r="AC1886" s="563">
        <v>0</v>
      </c>
      <c r="AD1886" s="563"/>
      <c r="AE1886" s="563">
        <v>1980851.9</v>
      </c>
      <c r="AF1886" s="564">
        <v>45958</v>
      </c>
      <c r="AG1886" s="564">
        <v>47054</v>
      </c>
      <c r="AH1886" s="563">
        <v>1980851.9</v>
      </c>
      <c r="AI1886" s="565">
        <f t="shared" si="59"/>
        <v>2.6657534246575341</v>
      </c>
      <c r="AJ1886" s="565">
        <v>3.0027397260274</v>
      </c>
      <c r="AK1886" s="566">
        <v>8.7499999999999994E-2</v>
      </c>
      <c r="AL1886" s="567">
        <f t="shared" si="60"/>
        <v>2.6657534246575341</v>
      </c>
      <c r="AM1886" s="567">
        <v>3.0027397260274</v>
      </c>
      <c r="AN1886" s="568">
        <v>8.7499999999999994E-2</v>
      </c>
      <c r="AO1886" s="562" t="s">
        <v>977</v>
      </c>
      <c r="AP1886" s="562" t="s">
        <v>978</v>
      </c>
    </row>
    <row r="1887" spans="1:42" s="562" customFormat="1" ht="12" x14ac:dyDescent="0.25">
      <c r="A1887" s="562" t="s">
        <v>4393</v>
      </c>
      <c r="B1887" s="562" t="s">
        <v>4394</v>
      </c>
      <c r="C1887" s="562">
        <v>1</v>
      </c>
      <c r="D1887" s="562" t="s">
        <v>30</v>
      </c>
      <c r="E1887" s="562" t="s">
        <v>958</v>
      </c>
      <c r="F1887" s="562" t="s">
        <v>959</v>
      </c>
      <c r="G1887" s="562" t="s">
        <v>1727</v>
      </c>
      <c r="H1887" s="562" t="s">
        <v>1660</v>
      </c>
      <c r="I1887" s="562" t="s">
        <v>1661</v>
      </c>
      <c r="J1887" s="562" t="s">
        <v>1662</v>
      </c>
      <c r="K1887" s="562" t="s">
        <v>3779</v>
      </c>
      <c r="L1887" s="562" t="s">
        <v>964</v>
      </c>
      <c r="M1887" s="562" t="s">
        <v>970</v>
      </c>
      <c r="N1887" s="562">
        <v>1</v>
      </c>
      <c r="O1887" s="562">
        <v>1</v>
      </c>
      <c r="P1887" s="562">
        <v>1</v>
      </c>
      <c r="Q1887" s="562">
        <v>0</v>
      </c>
      <c r="R1887" s="562">
        <v>0</v>
      </c>
      <c r="S1887" s="562">
        <v>1</v>
      </c>
      <c r="T1887" s="562">
        <v>1</v>
      </c>
      <c r="U1887" s="562">
        <v>1</v>
      </c>
      <c r="V1887" s="562">
        <v>0</v>
      </c>
      <c r="W1887" s="563">
        <v>1568188.23</v>
      </c>
      <c r="X1887" s="563">
        <v>0</v>
      </c>
      <c r="Y1887" s="563">
        <v>0</v>
      </c>
      <c r="Z1887" s="563">
        <v>0</v>
      </c>
      <c r="AA1887" s="563">
        <v>0</v>
      </c>
      <c r="AB1887" s="563">
        <v>0</v>
      </c>
      <c r="AC1887" s="563">
        <v>0</v>
      </c>
      <c r="AD1887" s="563"/>
      <c r="AE1887" s="563">
        <v>1568188.23</v>
      </c>
      <c r="AF1887" s="564">
        <v>45958</v>
      </c>
      <c r="AG1887" s="564">
        <v>47054</v>
      </c>
      <c r="AH1887" s="563">
        <v>1568188.23</v>
      </c>
      <c r="AI1887" s="565">
        <f t="shared" si="59"/>
        <v>2.6657534246575341</v>
      </c>
      <c r="AJ1887" s="565">
        <v>3.0027397260274</v>
      </c>
      <c r="AK1887" s="566">
        <v>8.7499999999999994E-2</v>
      </c>
      <c r="AL1887" s="567">
        <f t="shared" si="60"/>
        <v>2.6657534246575341</v>
      </c>
      <c r="AM1887" s="567">
        <v>3.0027397260274</v>
      </c>
      <c r="AN1887" s="568">
        <v>8.7499999999999994E-2</v>
      </c>
      <c r="AO1887" s="562" t="s">
        <v>977</v>
      </c>
      <c r="AP1887" s="562" t="s">
        <v>978</v>
      </c>
    </row>
    <row r="1888" spans="1:42" s="562" customFormat="1" ht="12" x14ac:dyDescent="0.25">
      <c r="A1888" s="562" t="s">
        <v>4395</v>
      </c>
      <c r="B1888" s="562" t="s">
        <v>4396</v>
      </c>
      <c r="C1888" s="562">
        <v>1</v>
      </c>
      <c r="D1888" s="562" t="s">
        <v>30</v>
      </c>
      <c r="E1888" s="562" t="s">
        <v>958</v>
      </c>
      <c r="F1888" s="562" t="s">
        <v>959</v>
      </c>
      <c r="G1888" s="562" t="s">
        <v>1727</v>
      </c>
      <c r="H1888" s="562" t="s">
        <v>1660</v>
      </c>
      <c r="I1888" s="562" t="s">
        <v>1661</v>
      </c>
      <c r="J1888" s="562" t="s">
        <v>1662</v>
      </c>
      <c r="K1888" s="562" t="s">
        <v>4397</v>
      </c>
      <c r="L1888" s="562" t="s">
        <v>964</v>
      </c>
      <c r="M1888" s="562" t="s">
        <v>970</v>
      </c>
      <c r="N1888" s="562">
        <v>1</v>
      </c>
      <c r="O1888" s="562">
        <v>1</v>
      </c>
      <c r="P1888" s="562">
        <v>1</v>
      </c>
      <c r="Q1888" s="562">
        <v>0</v>
      </c>
      <c r="R1888" s="562">
        <v>0</v>
      </c>
      <c r="S1888" s="562">
        <v>1</v>
      </c>
      <c r="T1888" s="562">
        <v>1</v>
      </c>
      <c r="U1888" s="562">
        <v>1</v>
      </c>
      <c r="V1888" s="562">
        <v>0</v>
      </c>
      <c r="W1888" s="563">
        <v>1013675.4</v>
      </c>
      <c r="X1888" s="563">
        <v>0</v>
      </c>
      <c r="Y1888" s="563">
        <v>0</v>
      </c>
      <c r="Z1888" s="563">
        <v>0</v>
      </c>
      <c r="AA1888" s="563">
        <v>0</v>
      </c>
      <c r="AB1888" s="563">
        <v>0</v>
      </c>
      <c r="AC1888" s="563">
        <v>0</v>
      </c>
      <c r="AD1888" s="563"/>
      <c r="AE1888" s="563">
        <v>1013675.4</v>
      </c>
      <c r="AF1888" s="564">
        <v>45958</v>
      </c>
      <c r="AG1888" s="564">
        <v>47054</v>
      </c>
      <c r="AH1888" s="563">
        <v>1013675.4</v>
      </c>
      <c r="AI1888" s="565">
        <f t="shared" si="59"/>
        <v>2.6657534246575341</v>
      </c>
      <c r="AJ1888" s="565">
        <v>3.0027397260274</v>
      </c>
      <c r="AK1888" s="566">
        <v>8.7499999999999994E-2</v>
      </c>
      <c r="AL1888" s="567">
        <f t="shared" si="60"/>
        <v>2.6657534246575341</v>
      </c>
      <c r="AM1888" s="567">
        <v>3.0027397260274</v>
      </c>
      <c r="AN1888" s="568">
        <v>8.7499999999999994E-2</v>
      </c>
      <c r="AO1888" s="562" t="s">
        <v>977</v>
      </c>
      <c r="AP1888" s="562" t="s">
        <v>978</v>
      </c>
    </row>
    <row r="1889" spans="1:42" s="562" customFormat="1" ht="12" x14ac:dyDescent="0.25">
      <c r="A1889" s="562" t="s">
        <v>4398</v>
      </c>
      <c r="B1889" s="562" t="s">
        <v>4399</v>
      </c>
      <c r="C1889" s="562">
        <v>1</v>
      </c>
      <c r="D1889" s="562" t="s">
        <v>30</v>
      </c>
      <c r="E1889" s="562" t="s">
        <v>958</v>
      </c>
      <c r="F1889" s="562" t="s">
        <v>959</v>
      </c>
      <c r="G1889" s="562" t="s">
        <v>1727</v>
      </c>
      <c r="H1889" s="562" t="s">
        <v>1660</v>
      </c>
      <c r="I1889" s="562" t="s">
        <v>1661</v>
      </c>
      <c r="J1889" s="562" t="s">
        <v>1662</v>
      </c>
      <c r="K1889" s="562" t="s">
        <v>4400</v>
      </c>
      <c r="L1889" s="562" t="s">
        <v>964</v>
      </c>
      <c r="M1889" s="562" t="s">
        <v>970</v>
      </c>
      <c r="N1889" s="562">
        <v>1</v>
      </c>
      <c r="O1889" s="562">
        <v>1</v>
      </c>
      <c r="P1889" s="562">
        <v>1</v>
      </c>
      <c r="Q1889" s="562">
        <v>0</v>
      </c>
      <c r="R1889" s="562">
        <v>0</v>
      </c>
      <c r="S1889" s="562">
        <v>1</v>
      </c>
      <c r="T1889" s="562">
        <v>1</v>
      </c>
      <c r="U1889" s="562">
        <v>1</v>
      </c>
      <c r="V1889" s="562">
        <v>0</v>
      </c>
      <c r="W1889" s="563">
        <v>946243.01</v>
      </c>
      <c r="X1889" s="563">
        <v>0</v>
      </c>
      <c r="Y1889" s="563">
        <v>0</v>
      </c>
      <c r="Z1889" s="563">
        <v>0</v>
      </c>
      <c r="AA1889" s="563">
        <v>0</v>
      </c>
      <c r="AB1889" s="563">
        <v>0</v>
      </c>
      <c r="AC1889" s="563">
        <v>0</v>
      </c>
      <c r="AD1889" s="563"/>
      <c r="AE1889" s="563">
        <v>946243.01</v>
      </c>
      <c r="AF1889" s="564">
        <v>45958</v>
      </c>
      <c r="AG1889" s="564">
        <v>47054</v>
      </c>
      <c r="AH1889" s="563">
        <v>946243.01</v>
      </c>
      <c r="AI1889" s="565">
        <f t="shared" si="59"/>
        <v>2.6657534246575341</v>
      </c>
      <c r="AJ1889" s="565">
        <v>3.0027397260274</v>
      </c>
      <c r="AK1889" s="566">
        <v>8.7499999999999994E-2</v>
      </c>
      <c r="AL1889" s="567">
        <f t="shared" si="60"/>
        <v>2.6657534246575341</v>
      </c>
      <c r="AM1889" s="567">
        <v>3.0027397260274</v>
      </c>
      <c r="AN1889" s="568">
        <v>8.7499999999999994E-2</v>
      </c>
      <c r="AO1889" s="562" t="s">
        <v>977</v>
      </c>
      <c r="AP1889" s="562" t="s">
        <v>978</v>
      </c>
    </row>
    <row r="1890" spans="1:42" s="562" customFormat="1" ht="12" x14ac:dyDescent="0.25">
      <c r="A1890" s="562" t="s">
        <v>4401</v>
      </c>
      <c r="B1890" s="562" t="s">
        <v>4402</v>
      </c>
      <c r="C1890" s="562">
        <v>1</v>
      </c>
      <c r="D1890" s="562" t="s">
        <v>30</v>
      </c>
      <c r="E1890" s="562" t="s">
        <v>958</v>
      </c>
      <c r="F1890" s="562" t="s">
        <v>959</v>
      </c>
      <c r="G1890" s="562" t="s">
        <v>1727</v>
      </c>
      <c r="H1890" s="562" t="s">
        <v>1660</v>
      </c>
      <c r="I1890" s="562" t="s">
        <v>1661</v>
      </c>
      <c r="J1890" s="562" t="s">
        <v>1662</v>
      </c>
      <c r="K1890" s="562" t="s">
        <v>813</v>
      </c>
      <c r="L1890" s="562" t="s">
        <v>964</v>
      </c>
      <c r="M1890" s="562" t="s">
        <v>970</v>
      </c>
      <c r="N1890" s="562">
        <v>1</v>
      </c>
      <c r="O1890" s="562">
        <v>1</v>
      </c>
      <c r="P1890" s="562">
        <v>1</v>
      </c>
      <c r="Q1890" s="562">
        <v>0</v>
      </c>
      <c r="R1890" s="562">
        <v>0</v>
      </c>
      <c r="S1890" s="562">
        <v>1</v>
      </c>
      <c r="T1890" s="562">
        <v>1</v>
      </c>
      <c r="U1890" s="562">
        <v>1</v>
      </c>
      <c r="V1890" s="562">
        <v>0</v>
      </c>
      <c r="W1890" s="563">
        <v>2932245.79</v>
      </c>
      <c r="X1890" s="563">
        <v>0</v>
      </c>
      <c r="Y1890" s="563">
        <v>0</v>
      </c>
      <c r="Z1890" s="563">
        <v>0</v>
      </c>
      <c r="AA1890" s="563">
        <v>0</v>
      </c>
      <c r="AB1890" s="563">
        <v>0</v>
      </c>
      <c r="AC1890" s="563">
        <v>0</v>
      </c>
      <c r="AD1890" s="563"/>
      <c r="AE1890" s="563">
        <v>2932245.79</v>
      </c>
      <c r="AF1890" s="564">
        <v>45958</v>
      </c>
      <c r="AG1890" s="564">
        <v>47054</v>
      </c>
      <c r="AH1890" s="563">
        <v>2932245.79</v>
      </c>
      <c r="AI1890" s="565">
        <f t="shared" si="59"/>
        <v>2.6657534246575341</v>
      </c>
      <c r="AJ1890" s="565">
        <v>3.0027397260274</v>
      </c>
      <c r="AK1890" s="566">
        <v>8.7499999999999994E-2</v>
      </c>
      <c r="AL1890" s="567">
        <f t="shared" si="60"/>
        <v>2.6657534246575341</v>
      </c>
      <c r="AM1890" s="567">
        <v>3.0027397260274</v>
      </c>
      <c r="AN1890" s="568">
        <v>8.7499999999999994E-2</v>
      </c>
      <c r="AO1890" s="562" t="s">
        <v>977</v>
      </c>
      <c r="AP1890" s="562" t="s">
        <v>978</v>
      </c>
    </row>
    <row r="1891" spans="1:42" s="562" customFormat="1" ht="12" x14ac:dyDescent="0.25">
      <c r="A1891" s="562" t="s">
        <v>4403</v>
      </c>
      <c r="B1891" s="562" t="s">
        <v>4404</v>
      </c>
      <c r="C1891" s="562">
        <v>1</v>
      </c>
      <c r="D1891" s="562" t="s">
        <v>30</v>
      </c>
      <c r="E1891" s="562" t="s">
        <v>958</v>
      </c>
      <c r="F1891" s="562" t="s">
        <v>959</v>
      </c>
      <c r="G1891" s="562" t="s">
        <v>1727</v>
      </c>
      <c r="H1891" s="562" t="s">
        <v>1660</v>
      </c>
      <c r="I1891" s="562" t="s">
        <v>1661</v>
      </c>
      <c r="J1891" s="562" t="s">
        <v>1662</v>
      </c>
      <c r="K1891" s="562" t="s">
        <v>1790</v>
      </c>
      <c r="L1891" s="562" t="s">
        <v>964</v>
      </c>
      <c r="M1891" s="562" t="s">
        <v>970</v>
      </c>
      <c r="N1891" s="562">
        <v>1</v>
      </c>
      <c r="O1891" s="562">
        <v>1</v>
      </c>
      <c r="P1891" s="562">
        <v>1</v>
      </c>
      <c r="Q1891" s="562">
        <v>0</v>
      </c>
      <c r="R1891" s="562">
        <v>0</v>
      </c>
      <c r="S1891" s="562">
        <v>1</v>
      </c>
      <c r="T1891" s="562">
        <v>1</v>
      </c>
      <c r="U1891" s="562">
        <v>1</v>
      </c>
      <c r="V1891" s="562">
        <v>0</v>
      </c>
      <c r="W1891" s="563">
        <v>1647253.32</v>
      </c>
      <c r="X1891" s="563">
        <v>0</v>
      </c>
      <c r="Y1891" s="563">
        <v>0</v>
      </c>
      <c r="Z1891" s="563">
        <v>0</v>
      </c>
      <c r="AA1891" s="563">
        <v>0</v>
      </c>
      <c r="AB1891" s="563">
        <v>0</v>
      </c>
      <c r="AC1891" s="563">
        <v>0</v>
      </c>
      <c r="AD1891" s="563"/>
      <c r="AE1891" s="563">
        <v>1647253.32</v>
      </c>
      <c r="AF1891" s="564">
        <v>45958</v>
      </c>
      <c r="AG1891" s="564">
        <v>47054</v>
      </c>
      <c r="AH1891" s="563">
        <v>1647253.32</v>
      </c>
      <c r="AI1891" s="565">
        <f t="shared" si="59"/>
        <v>2.6657534246575341</v>
      </c>
      <c r="AJ1891" s="565">
        <v>3.0027397260274</v>
      </c>
      <c r="AK1891" s="566">
        <v>8.7499999999999994E-2</v>
      </c>
      <c r="AL1891" s="567">
        <f t="shared" si="60"/>
        <v>2.6657534246575341</v>
      </c>
      <c r="AM1891" s="567">
        <v>3.0027397260274</v>
      </c>
      <c r="AN1891" s="568">
        <v>8.7499999999999994E-2</v>
      </c>
      <c r="AO1891" s="562" t="s">
        <v>977</v>
      </c>
      <c r="AP1891" s="562" t="s">
        <v>978</v>
      </c>
    </row>
    <row r="1892" spans="1:42" s="562" customFormat="1" ht="12" x14ac:dyDescent="0.25">
      <c r="A1892" s="562" t="s">
        <v>4405</v>
      </c>
      <c r="B1892" s="562" t="s">
        <v>4406</v>
      </c>
      <c r="C1892" s="562">
        <v>1</v>
      </c>
      <c r="D1892" s="562" t="s">
        <v>30</v>
      </c>
      <c r="E1892" s="562" t="s">
        <v>958</v>
      </c>
      <c r="F1892" s="562" t="s">
        <v>959</v>
      </c>
      <c r="G1892" s="562" t="s">
        <v>1727</v>
      </c>
      <c r="H1892" s="562" t="s">
        <v>1660</v>
      </c>
      <c r="I1892" s="562" t="s">
        <v>1661</v>
      </c>
      <c r="J1892" s="562" t="s">
        <v>1662</v>
      </c>
      <c r="K1892" s="562" t="s">
        <v>1790</v>
      </c>
      <c r="L1892" s="562" t="s">
        <v>964</v>
      </c>
      <c r="M1892" s="562" t="s">
        <v>970</v>
      </c>
      <c r="N1892" s="562">
        <v>1</v>
      </c>
      <c r="O1892" s="562">
        <v>1</v>
      </c>
      <c r="P1892" s="562">
        <v>1</v>
      </c>
      <c r="Q1892" s="562">
        <v>0</v>
      </c>
      <c r="R1892" s="562">
        <v>0</v>
      </c>
      <c r="S1892" s="562">
        <v>1</v>
      </c>
      <c r="T1892" s="562">
        <v>1</v>
      </c>
      <c r="U1892" s="562">
        <v>1</v>
      </c>
      <c r="V1892" s="562">
        <v>0</v>
      </c>
      <c r="W1892" s="563">
        <v>1647253.32</v>
      </c>
      <c r="X1892" s="563">
        <v>0</v>
      </c>
      <c r="Y1892" s="563">
        <v>0</v>
      </c>
      <c r="Z1892" s="563">
        <v>0</v>
      </c>
      <c r="AA1892" s="563">
        <v>0</v>
      </c>
      <c r="AB1892" s="563">
        <v>0</v>
      </c>
      <c r="AC1892" s="563">
        <v>0</v>
      </c>
      <c r="AD1892" s="563"/>
      <c r="AE1892" s="563">
        <v>1647253.32</v>
      </c>
      <c r="AF1892" s="564">
        <v>45958</v>
      </c>
      <c r="AG1892" s="564">
        <v>47784</v>
      </c>
      <c r="AH1892" s="563">
        <v>1647253.32</v>
      </c>
      <c r="AI1892" s="565">
        <f t="shared" si="59"/>
        <v>4.6657534246575345</v>
      </c>
      <c r="AJ1892" s="565">
        <v>5.0027397260274</v>
      </c>
      <c r="AK1892" s="566">
        <v>9.2499999999999999E-2</v>
      </c>
      <c r="AL1892" s="567">
        <f t="shared" si="60"/>
        <v>4.6657534246575345</v>
      </c>
      <c r="AM1892" s="567">
        <v>5.0027397260274</v>
      </c>
      <c r="AN1892" s="568">
        <v>9.2499999999999999E-2</v>
      </c>
      <c r="AO1892" s="562" t="s">
        <v>977</v>
      </c>
      <c r="AP1892" s="562" t="s">
        <v>978</v>
      </c>
    </row>
    <row r="1893" spans="1:42" s="562" customFormat="1" ht="12" x14ac:dyDescent="0.25">
      <c r="A1893" s="562" t="s">
        <v>4407</v>
      </c>
      <c r="B1893" s="562" t="s">
        <v>4408</v>
      </c>
      <c r="C1893" s="562">
        <v>1</v>
      </c>
      <c r="D1893" s="562" t="s">
        <v>30</v>
      </c>
      <c r="E1893" s="562" t="s">
        <v>958</v>
      </c>
      <c r="F1893" s="562" t="s">
        <v>959</v>
      </c>
      <c r="G1893" s="562" t="s">
        <v>1727</v>
      </c>
      <c r="H1893" s="562" t="s">
        <v>1660</v>
      </c>
      <c r="I1893" s="562" t="s">
        <v>1661</v>
      </c>
      <c r="J1893" s="562" t="s">
        <v>1662</v>
      </c>
      <c r="K1893" s="562" t="s">
        <v>1790</v>
      </c>
      <c r="L1893" s="562" t="s">
        <v>964</v>
      </c>
      <c r="M1893" s="562" t="s">
        <v>970</v>
      </c>
      <c r="N1893" s="562">
        <v>1</v>
      </c>
      <c r="O1893" s="562">
        <v>1</v>
      </c>
      <c r="P1893" s="562">
        <v>1</v>
      </c>
      <c r="Q1893" s="562">
        <v>0</v>
      </c>
      <c r="R1893" s="562">
        <v>0</v>
      </c>
      <c r="S1893" s="562">
        <v>1</v>
      </c>
      <c r="T1893" s="562">
        <v>1</v>
      </c>
      <c r="U1893" s="562">
        <v>1</v>
      </c>
      <c r="V1893" s="562">
        <v>0</v>
      </c>
      <c r="W1893" s="563">
        <v>1883177.94</v>
      </c>
      <c r="X1893" s="563">
        <v>0</v>
      </c>
      <c r="Y1893" s="563">
        <v>0</v>
      </c>
      <c r="Z1893" s="563">
        <v>0</v>
      </c>
      <c r="AA1893" s="563">
        <v>0</v>
      </c>
      <c r="AB1893" s="563">
        <v>0</v>
      </c>
      <c r="AC1893" s="563">
        <v>0</v>
      </c>
      <c r="AD1893" s="563"/>
      <c r="AE1893" s="563">
        <v>1883177.94</v>
      </c>
      <c r="AF1893" s="564">
        <v>45958</v>
      </c>
      <c r="AG1893" s="564">
        <v>48515</v>
      </c>
      <c r="AH1893" s="563">
        <v>1883177.94</v>
      </c>
      <c r="AI1893" s="565">
        <f t="shared" si="59"/>
        <v>6.6684931506849319</v>
      </c>
      <c r="AJ1893" s="565">
        <v>7.0054794520547903</v>
      </c>
      <c r="AK1893" s="566">
        <v>9.5000000000000001E-2</v>
      </c>
      <c r="AL1893" s="567">
        <f t="shared" si="60"/>
        <v>6.6684931506849319</v>
      </c>
      <c r="AM1893" s="567">
        <v>7.0054794520547903</v>
      </c>
      <c r="AN1893" s="568">
        <v>9.5000000000000001E-2</v>
      </c>
      <c r="AO1893" s="562" t="s">
        <v>977</v>
      </c>
      <c r="AP1893" s="562" t="s">
        <v>978</v>
      </c>
    </row>
    <row r="1894" spans="1:42" s="562" customFormat="1" ht="12" x14ac:dyDescent="0.25">
      <c r="A1894" s="562" t="s">
        <v>4409</v>
      </c>
      <c r="B1894" s="562" t="s">
        <v>4410</v>
      </c>
      <c r="C1894" s="562">
        <v>1</v>
      </c>
      <c r="D1894" s="562" t="s">
        <v>30</v>
      </c>
      <c r="E1894" s="562" t="s">
        <v>958</v>
      </c>
      <c r="F1894" s="562" t="s">
        <v>959</v>
      </c>
      <c r="G1894" s="562" t="s">
        <v>1727</v>
      </c>
      <c r="H1894" s="562" t="s">
        <v>1660</v>
      </c>
      <c r="I1894" s="562" t="s">
        <v>1661</v>
      </c>
      <c r="J1894" s="562" t="s">
        <v>1662</v>
      </c>
      <c r="K1894" s="562" t="s">
        <v>4411</v>
      </c>
      <c r="L1894" s="562" t="s">
        <v>964</v>
      </c>
      <c r="M1894" s="562" t="s">
        <v>970</v>
      </c>
      <c r="N1894" s="562">
        <v>1</v>
      </c>
      <c r="O1894" s="562">
        <v>1</v>
      </c>
      <c r="P1894" s="562">
        <v>1</v>
      </c>
      <c r="Q1894" s="562">
        <v>0</v>
      </c>
      <c r="R1894" s="562">
        <v>0</v>
      </c>
      <c r="S1894" s="562">
        <v>1</v>
      </c>
      <c r="T1894" s="562">
        <v>1</v>
      </c>
      <c r="U1894" s="562">
        <v>1</v>
      </c>
      <c r="V1894" s="562">
        <v>0</v>
      </c>
      <c r="W1894" s="563">
        <v>407850.71</v>
      </c>
      <c r="X1894" s="563">
        <v>0</v>
      </c>
      <c r="Y1894" s="563">
        <v>0</v>
      </c>
      <c r="Z1894" s="563">
        <v>0</v>
      </c>
      <c r="AA1894" s="563">
        <v>0</v>
      </c>
      <c r="AB1894" s="563">
        <v>0</v>
      </c>
      <c r="AC1894" s="563">
        <v>0</v>
      </c>
      <c r="AD1894" s="563"/>
      <c r="AE1894" s="563">
        <v>407850.71</v>
      </c>
      <c r="AF1894" s="564">
        <v>45958</v>
      </c>
      <c r="AG1894" s="564">
        <v>47054</v>
      </c>
      <c r="AH1894" s="563">
        <v>407850.71</v>
      </c>
      <c r="AI1894" s="565">
        <f t="shared" si="59"/>
        <v>2.6657534246575341</v>
      </c>
      <c r="AJ1894" s="565">
        <v>3.0027397260274</v>
      </c>
      <c r="AK1894" s="566">
        <v>8.7499999999999994E-2</v>
      </c>
      <c r="AL1894" s="567">
        <f t="shared" si="60"/>
        <v>2.6657534246575341</v>
      </c>
      <c r="AM1894" s="567">
        <v>3.0027397260274</v>
      </c>
      <c r="AN1894" s="568">
        <v>8.7499999999999994E-2</v>
      </c>
      <c r="AO1894" s="562" t="s">
        <v>977</v>
      </c>
      <c r="AP1894" s="562" t="s">
        <v>978</v>
      </c>
    </row>
    <row r="1895" spans="1:42" s="562" customFormat="1" ht="12" x14ac:dyDescent="0.25">
      <c r="A1895" s="562" t="s">
        <v>4412</v>
      </c>
      <c r="B1895" s="562" t="s">
        <v>4413</v>
      </c>
      <c r="C1895" s="562">
        <v>1</v>
      </c>
      <c r="D1895" s="562" t="s">
        <v>30</v>
      </c>
      <c r="E1895" s="562" t="s">
        <v>958</v>
      </c>
      <c r="F1895" s="562" t="s">
        <v>959</v>
      </c>
      <c r="G1895" s="562" t="s">
        <v>1727</v>
      </c>
      <c r="H1895" s="562" t="s">
        <v>1660</v>
      </c>
      <c r="I1895" s="562" t="s">
        <v>1661</v>
      </c>
      <c r="J1895" s="562" t="s">
        <v>1662</v>
      </c>
      <c r="K1895" s="562" t="s">
        <v>4414</v>
      </c>
      <c r="L1895" s="562" t="s">
        <v>964</v>
      </c>
      <c r="M1895" s="562" t="s">
        <v>970</v>
      </c>
      <c r="N1895" s="562">
        <v>1</v>
      </c>
      <c r="O1895" s="562">
        <v>1</v>
      </c>
      <c r="P1895" s="562">
        <v>1</v>
      </c>
      <c r="Q1895" s="562">
        <v>0</v>
      </c>
      <c r="R1895" s="562">
        <v>0</v>
      </c>
      <c r="S1895" s="562">
        <v>1</v>
      </c>
      <c r="T1895" s="562">
        <v>1</v>
      </c>
      <c r="U1895" s="562">
        <v>1</v>
      </c>
      <c r="V1895" s="562">
        <v>0</v>
      </c>
      <c r="W1895" s="563">
        <v>452762.57</v>
      </c>
      <c r="X1895" s="563">
        <v>0</v>
      </c>
      <c r="Y1895" s="563">
        <v>0</v>
      </c>
      <c r="Z1895" s="563">
        <v>0</v>
      </c>
      <c r="AA1895" s="563">
        <v>0</v>
      </c>
      <c r="AB1895" s="563">
        <v>0</v>
      </c>
      <c r="AC1895" s="563">
        <v>0</v>
      </c>
      <c r="AD1895" s="563"/>
      <c r="AE1895" s="563">
        <v>452762.57</v>
      </c>
      <c r="AF1895" s="564">
        <v>45958</v>
      </c>
      <c r="AG1895" s="564">
        <v>47054</v>
      </c>
      <c r="AH1895" s="563">
        <v>452762.57</v>
      </c>
      <c r="AI1895" s="565">
        <f t="shared" si="59"/>
        <v>2.6657534246575341</v>
      </c>
      <c r="AJ1895" s="565">
        <v>3.0027397260274</v>
      </c>
      <c r="AK1895" s="566">
        <v>8.7499999999999994E-2</v>
      </c>
      <c r="AL1895" s="567">
        <f t="shared" si="60"/>
        <v>2.6657534246575341</v>
      </c>
      <c r="AM1895" s="567">
        <v>3.0027397260274</v>
      </c>
      <c r="AN1895" s="568">
        <v>8.7499999999999994E-2</v>
      </c>
      <c r="AO1895" s="562" t="s">
        <v>977</v>
      </c>
      <c r="AP1895" s="562" t="s">
        <v>978</v>
      </c>
    </row>
    <row r="1896" spans="1:42" s="562" customFormat="1" ht="12" x14ac:dyDescent="0.25">
      <c r="A1896" s="562" t="s">
        <v>4415</v>
      </c>
      <c r="B1896" s="562" t="s">
        <v>4416</v>
      </c>
      <c r="C1896" s="562">
        <v>1</v>
      </c>
      <c r="D1896" s="562" t="s">
        <v>30</v>
      </c>
      <c r="E1896" s="562" t="s">
        <v>958</v>
      </c>
      <c r="F1896" s="562" t="s">
        <v>959</v>
      </c>
      <c r="G1896" s="562" t="s">
        <v>1727</v>
      </c>
      <c r="H1896" s="562" t="s">
        <v>1660</v>
      </c>
      <c r="I1896" s="562" t="s">
        <v>1661</v>
      </c>
      <c r="J1896" s="562" t="s">
        <v>1662</v>
      </c>
      <c r="K1896" s="562" t="s">
        <v>2565</v>
      </c>
      <c r="L1896" s="562" t="s">
        <v>964</v>
      </c>
      <c r="M1896" s="562" t="s">
        <v>970</v>
      </c>
      <c r="N1896" s="562">
        <v>1</v>
      </c>
      <c r="O1896" s="562">
        <v>1</v>
      </c>
      <c r="P1896" s="562">
        <v>1</v>
      </c>
      <c r="Q1896" s="562">
        <v>0</v>
      </c>
      <c r="R1896" s="562">
        <v>0</v>
      </c>
      <c r="S1896" s="562">
        <v>1</v>
      </c>
      <c r="T1896" s="562">
        <v>1</v>
      </c>
      <c r="U1896" s="562">
        <v>1</v>
      </c>
      <c r="V1896" s="562">
        <v>0</v>
      </c>
      <c r="W1896" s="563">
        <v>1374479.05</v>
      </c>
      <c r="X1896" s="563">
        <v>0</v>
      </c>
      <c r="Y1896" s="563">
        <v>0</v>
      </c>
      <c r="Z1896" s="563">
        <v>0</v>
      </c>
      <c r="AA1896" s="563">
        <v>0</v>
      </c>
      <c r="AB1896" s="563">
        <v>0</v>
      </c>
      <c r="AC1896" s="563">
        <v>0</v>
      </c>
      <c r="AD1896" s="563"/>
      <c r="AE1896" s="563">
        <v>1374479.05</v>
      </c>
      <c r="AF1896" s="564">
        <v>45958</v>
      </c>
      <c r="AG1896" s="564">
        <v>47054</v>
      </c>
      <c r="AH1896" s="563">
        <v>1374479.05</v>
      </c>
      <c r="AI1896" s="565">
        <f t="shared" si="59"/>
        <v>2.6657534246575341</v>
      </c>
      <c r="AJ1896" s="565">
        <v>3.0027397260274</v>
      </c>
      <c r="AK1896" s="566">
        <v>8.7499999999999994E-2</v>
      </c>
      <c r="AL1896" s="567">
        <f t="shared" si="60"/>
        <v>2.6657534246575341</v>
      </c>
      <c r="AM1896" s="567">
        <v>3.0027397260274</v>
      </c>
      <c r="AN1896" s="568">
        <v>8.7499999999999994E-2</v>
      </c>
      <c r="AO1896" s="562" t="s">
        <v>977</v>
      </c>
      <c r="AP1896" s="562" t="s">
        <v>978</v>
      </c>
    </row>
    <row r="1897" spans="1:42" s="562" customFormat="1" ht="12" x14ac:dyDescent="0.25">
      <c r="A1897" s="562" t="s">
        <v>4417</v>
      </c>
      <c r="B1897" s="562" t="s">
        <v>4418</v>
      </c>
      <c r="C1897" s="562">
        <v>1</v>
      </c>
      <c r="D1897" s="562" t="s">
        <v>30</v>
      </c>
      <c r="E1897" s="562" t="s">
        <v>958</v>
      </c>
      <c r="F1897" s="562" t="s">
        <v>959</v>
      </c>
      <c r="G1897" s="562" t="s">
        <v>1727</v>
      </c>
      <c r="H1897" s="562" t="s">
        <v>1660</v>
      </c>
      <c r="I1897" s="562" t="s">
        <v>1661</v>
      </c>
      <c r="J1897" s="562" t="s">
        <v>1662</v>
      </c>
      <c r="K1897" s="562" t="s">
        <v>4090</v>
      </c>
      <c r="L1897" s="562" t="s">
        <v>964</v>
      </c>
      <c r="M1897" s="562" t="s">
        <v>970</v>
      </c>
      <c r="N1897" s="562">
        <v>1</v>
      </c>
      <c r="O1897" s="562">
        <v>1</v>
      </c>
      <c r="P1897" s="562">
        <v>1</v>
      </c>
      <c r="Q1897" s="562">
        <v>0</v>
      </c>
      <c r="R1897" s="562">
        <v>0</v>
      </c>
      <c r="S1897" s="562">
        <v>1</v>
      </c>
      <c r="T1897" s="562">
        <v>1</v>
      </c>
      <c r="U1897" s="562">
        <v>1</v>
      </c>
      <c r="V1897" s="562">
        <v>0</v>
      </c>
      <c r="W1897" s="563">
        <v>1475036.32</v>
      </c>
      <c r="X1897" s="563">
        <v>0</v>
      </c>
      <c r="Y1897" s="563">
        <v>0</v>
      </c>
      <c r="Z1897" s="563">
        <v>0</v>
      </c>
      <c r="AA1897" s="563">
        <v>0</v>
      </c>
      <c r="AB1897" s="563">
        <v>0</v>
      </c>
      <c r="AC1897" s="563">
        <v>0</v>
      </c>
      <c r="AD1897" s="563"/>
      <c r="AE1897" s="563">
        <v>1475036.32</v>
      </c>
      <c r="AF1897" s="564">
        <v>45958</v>
      </c>
      <c r="AG1897" s="564">
        <v>47054</v>
      </c>
      <c r="AH1897" s="563">
        <v>1475036.32</v>
      </c>
      <c r="AI1897" s="565">
        <f t="shared" si="59"/>
        <v>2.6657534246575341</v>
      </c>
      <c r="AJ1897" s="565">
        <v>3.0027397260274</v>
      </c>
      <c r="AK1897" s="566">
        <v>8.7499999999999994E-2</v>
      </c>
      <c r="AL1897" s="567">
        <f t="shared" si="60"/>
        <v>2.6657534246575341</v>
      </c>
      <c r="AM1897" s="567">
        <v>3.0027397260274</v>
      </c>
      <c r="AN1897" s="568">
        <v>8.7499999999999994E-2</v>
      </c>
      <c r="AO1897" s="562" t="s">
        <v>977</v>
      </c>
      <c r="AP1897" s="562" t="s">
        <v>978</v>
      </c>
    </row>
    <row r="1898" spans="1:42" s="562" customFormat="1" ht="12" x14ac:dyDescent="0.25">
      <c r="A1898" s="562" t="s">
        <v>4419</v>
      </c>
      <c r="B1898" s="562" t="s">
        <v>4420</v>
      </c>
      <c r="C1898" s="562">
        <v>1</v>
      </c>
      <c r="D1898" s="562" t="s">
        <v>30</v>
      </c>
      <c r="E1898" s="562" t="s">
        <v>958</v>
      </c>
      <c r="F1898" s="562" t="s">
        <v>959</v>
      </c>
      <c r="G1898" s="562" t="s">
        <v>1727</v>
      </c>
      <c r="H1898" s="562" t="s">
        <v>1660</v>
      </c>
      <c r="I1898" s="562" t="s">
        <v>1661</v>
      </c>
      <c r="J1898" s="562" t="s">
        <v>1662</v>
      </c>
      <c r="K1898" s="562" t="s">
        <v>4421</v>
      </c>
      <c r="L1898" s="562" t="s">
        <v>964</v>
      </c>
      <c r="M1898" s="562" t="s">
        <v>970</v>
      </c>
      <c r="N1898" s="562">
        <v>1</v>
      </c>
      <c r="O1898" s="562">
        <v>1</v>
      </c>
      <c r="P1898" s="562">
        <v>1</v>
      </c>
      <c r="Q1898" s="562">
        <v>0</v>
      </c>
      <c r="R1898" s="562">
        <v>0</v>
      </c>
      <c r="S1898" s="562">
        <v>1</v>
      </c>
      <c r="T1898" s="562">
        <v>1</v>
      </c>
      <c r="U1898" s="562">
        <v>1</v>
      </c>
      <c r="V1898" s="562">
        <v>0</v>
      </c>
      <c r="W1898" s="563">
        <v>505349.95</v>
      </c>
      <c r="X1898" s="563">
        <v>0</v>
      </c>
      <c r="Y1898" s="563">
        <v>0</v>
      </c>
      <c r="Z1898" s="563">
        <v>0</v>
      </c>
      <c r="AA1898" s="563">
        <v>0</v>
      </c>
      <c r="AB1898" s="563">
        <v>0</v>
      </c>
      <c r="AC1898" s="563">
        <v>0</v>
      </c>
      <c r="AD1898" s="563"/>
      <c r="AE1898" s="563">
        <v>505349.95</v>
      </c>
      <c r="AF1898" s="564">
        <v>45958</v>
      </c>
      <c r="AG1898" s="564">
        <v>47054</v>
      </c>
      <c r="AH1898" s="563">
        <v>505349.95</v>
      </c>
      <c r="AI1898" s="565">
        <f t="shared" si="59"/>
        <v>2.6657534246575341</v>
      </c>
      <c r="AJ1898" s="565">
        <v>3.0027397260274</v>
      </c>
      <c r="AK1898" s="566">
        <v>8.7499999999999994E-2</v>
      </c>
      <c r="AL1898" s="567">
        <f t="shared" si="60"/>
        <v>2.6657534246575341</v>
      </c>
      <c r="AM1898" s="567">
        <v>3.0027397260274</v>
      </c>
      <c r="AN1898" s="568">
        <v>8.7499999999999994E-2</v>
      </c>
      <c r="AO1898" s="562" t="s">
        <v>977</v>
      </c>
      <c r="AP1898" s="562" t="s">
        <v>978</v>
      </c>
    </row>
    <row r="1899" spans="1:42" s="562" customFormat="1" ht="12" x14ac:dyDescent="0.25">
      <c r="A1899" s="562" t="s">
        <v>4422</v>
      </c>
      <c r="B1899" s="562" t="s">
        <v>4423</v>
      </c>
      <c r="C1899" s="562">
        <v>1</v>
      </c>
      <c r="D1899" s="562" t="s">
        <v>30</v>
      </c>
      <c r="E1899" s="562" t="s">
        <v>958</v>
      </c>
      <c r="F1899" s="562" t="s">
        <v>959</v>
      </c>
      <c r="G1899" s="562" t="s">
        <v>1727</v>
      </c>
      <c r="H1899" s="562" t="s">
        <v>1660</v>
      </c>
      <c r="I1899" s="562" t="s">
        <v>1661</v>
      </c>
      <c r="J1899" s="562" t="s">
        <v>1662</v>
      </c>
      <c r="K1899" s="562" t="s">
        <v>4424</v>
      </c>
      <c r="L1899" s="562" t="s">
        <v>964</v>
      </c>
      <c r="M1899" s="562" t="s">
        <v>970</v>
      </c>
      <c r="N1899" s="562">
        <v>1</v>
      </c>
      <c r="O1899" s="562">
        <v>1</v>
      </c>
      <c r="P1899" s="562">
        <v>1</v>
      </c>
      <c r="Q1899" s="562">
        <v>0</v>
      </c>
      <c r="R1899" s="562">
        <v>0</v>
      </c>
      <c r="S1899" s="562">
        <v>1</v>
      </c>
      <c r="T1899" s="562">
        <v>1</v>
      </c>
      <c r="U1899" s="562">
        <v>1</v>
      </c>
      <c r="V1899" s="562">
        <v>0</v>
      </c>
      <c r="W1899" s="563">
        <v>289749.32</v>
      </c>
      <c r="X1899" s="563">
        <v>0</v>
      </c>
      <c r="Y1899" s="563">
        <v>0</v>
      </c>
      <c r="Z1899" s="563">
        <v>0</v>
      </c>
      <c r="AA1899" s="563">
        <v>0</v>
      </c>
      <c r="AB1899" s="563">
        <v>0</v>
      </c>
      <c r="AC1899" s="563">
        <v>0</v>
      </c>
      <c r="AD1899" s="563"/>
      <c r="AE1899" s="563">
        <v>289749.32</v>
      </c>
      <c r="AF1899" s="564">
        <v>45958</v>
      </c>
      <c r="AG1899" s="564">
        <v>47054</v>
      </c>
      <c r="AH1899" s="563">
        <v>289749.32</v>
      </c>
      <c r="AI1899" s="565">
        <f t="shared" si="59"/>
        <v>2.6657534246575341</v>
      </c>
      <c r="AJ1899" s="565">
        <v>3.0027397260274</v>
      </c>
      <c r="AK1899" s="566">
        <v>8.7499999999999994E-2</v>
      </c>
      <c r="AL1899" s="567">
        <f t="shared" si="60"/>
        <v>2.6657534246575341</v>
      </c>
      <c r="AM1899" s="567">
        <v>3.0027397260274</v>
      </c>
      <c r="AN1899" s="568">
        <v>8.7499999999999994E-2</v>
      </c>
      <c r="AO1899" s="562" t="s">
        <v>977</v>
      </c>
      <c r="AP1899" s="562" t="s">
        <v>978</v>
      </c>
    </row>
    <row r="1900" spans="1:42" s="562" customFormat="1" ht="12" x14ac:dyDescent="0.25">
      <c r="A1900" s="562" t="s">
        <v>4425</v>
      </c>
      <c r="B1900" s="562" t="s">
        <v>4426</v>
      </c>
      <c r="C1900" s="562">
        <v>1</v>
      </c>
      <c r="D1900" s="562" t="s">
        <v>30</v>
      </c>
      <c r="E1900" s="562" t="s">
        <v>958</v>
      </c>
      <c r="F1900" s="562" t="s">
        <v>959</v>
      </c>
      <c r="G1900" s="562" t="s">
        <v>1727</v>
      </c>
      <c r="H1900" s="562" t="s">
        <v>1660</v>
      </c>
      <c r="I1900" s="562" t="s">
        <v>1661</v>
      </c>
      <c r="J1900" s="562" t="s">
        <v>1662</v>
      </c>
      <c r="K1900" s="562" t="s">
        <v>4099</v>
      </c>
      <c r="L1900" s="562" t="s">
        <v>964</v>
      </c>
      <c r="M1900" s="562" t="s">
        <v>970</v>
      </c>
      <c r="N1900" s="562">
        <v>1</v>
      </c>
      <c r="O1900" s="562">
        <v>1</v>
      </c>
      <c r="P1900" s="562">
        <v>1</v>
      </c>
      <c r="Q1900" s="562">
        <v>0</v>
      </c>
      <c r="R1900" s="562">
        <v>0</v>
      </c>
      <c r="S1900" s="562">
        <v>1</v>
      </c>
      <c r="T1900" s="562">
        <v>1</v>
      </c>
      <c r="U1900" s="562">
        <v>1</v>
      </c>
      <c r="V1900" s="562">
        <v>0</v>
      </c>
      <c r="W1900" s="563">
        <v>1927955</v>
      </c>
      <c r="X1900" s="563">
        <v>0</v>
      </c>
      <c r="Y1900" s="563">
        <v>0</v>
      </c>
      <c r="Z1900" s="563">
        <v>0</v>
      </c>
      <c r="AA1900" s="563">
        <v>0</v>
      </c>
      <c r="AB1900" s="563">
        <v>0</v>
      </c>
      <c r="AC1900" s="563">
        <v>0</v>
      </c>
      <c r="AD1900" s="563"/>
      <c r="AE1900" s="563">
        <v>1927955</v>
      </c>
      <c r="AF1900" s="564">
        <v>45958</v>
      </c>
      <c r="AG1900" s="564">
        <v>47054</v>
      </c>
      <c r="AH1900" s="563">
        <v>1927955</v>
      </c>
      <c r="AI1900" s="565">
        <f t="shared" si="59"/>
        <v>2.6657534246575341</v>
      </c>
      <c r="AJ1900" s="565">
        <v>3.0027397260274</v>
      </c>
      <c r="AK1900" s="566">
        <v>8.7499999999999994E-2</v>
      </c>
      <c r="AL1900" s="567">
        <f t="shared" si="60"/>
        <v>2.6657534246575341</v>
      </c>
      <c r="AM1900" s="567">
        <v>3.0027397260274</v>
      </c>
      <c r="AN1900" s="568">
        <v>8.7499999999999994E-2</v>
      </c>
      <c r="AO1900" s="562" t="s">
        <v>977</v>
      </c>
      <c r="AP1900" s="562" t="s">
        <v>978</v>
      </c>
    </row>
    <row r="1901" spans="1:42" s="562" customFormat="1" ht="12" x14ac:dyDescent="0.25">
      <c r="A1901" s="562" t="s">
        <v>4427</v>
      </c>
      <c r="B1901" s="562" t="s">
        <v>4428</v>
      </c>
      <c r="C1901" s="562">
        <v>1</v>
      </c>
      <c r="D1901" s="562" t="s">
        <v>30</v>
      </c>
      <c r="E1901" s="562" t="s">
        <v>958</v>
      </c>
      <c r="F1901" s="562" t="s">
        <v>959</v>
      </c>
      <c r="G1901" s="562" t="s">
        <v>1727</v>
      </c>
      <c r="H1901" s="562" t="s">
        <v>1660</v>
      </c>
      <c r="I1901" s="562" t="s">
        <v>1661</v>
      </c>
      <c r="J1901" s="562" t="s">
        <v>1662</v>
      </c>
      <c r="K1901" s="562" t="s">
        <v>4429</v>
      </c>
      <c r="L1901" s="562" t="s">
        <v>964</v>
      </c>
      <c r="M1901" s="562" t="s">
        <v>970</v>
      </c>
      <c r="N1901" s="562">
        <v>1</v>
      </c>
      <c r="O1901" s="562">
        <v>1</v>
      </c>
      <c r="P1901" s="562">
        <v>1</v>
      </c>
      <c r="Q1901" s="562">
        <v>0</v>
      </c>
      <c r="R1901" s="562">
        <v>0</v>
      </c>
      <c r="S1901" s="562">
        <v>1</v>
      </c>
      <c r="T1901" s="562">
        <v>1</v>
      </c>
      <c r="U1901" s="562">
        <v>1</v>
      </c>
      <c r="V1901" s="562">
        <v>0</v>
      </c>
      <c r="W1901" s="563">
        <v>1173289.5900000001</v>
      </c>
      <c r="X1901" s="563">
        <v>0</v>
      </c>
      <c r="Y1901" s="563">
        <v>0</v>
      </c>
      <c r="Z1901" s="563">
        <v>0</v>
      </c>
      <c r="AA1901" s="563">
        <v>0</v>
      </c>
      <c r="AB1901" s="563">
        <v>0</v>
      </c>
      <c r="AC1901" s="563">
        <v>0</v>
      </c>
      <c r="AD1901" s="563"/>
      <c r="AE1901" s="563">
        <v>1173289.5900000001</v>
      </c>
      <c r="AF1901" s="564">
        <v>45958</v>
      </c>
      <c r="AG1901" s="564">
        <v>47054</v>
      </c>
      <c r="AH1901" s="563">
        <v>1173289.5900000001</v>
      </c>
      <c r="AI1901" s="565">
        <f t="shared" si="59"/>
        <v>2.6657534246575341</v>
      </c>
      <c r="AJ1901" s="565">
        <v>3.0027397260274</v>
      </c>
      <c r="AK1901" s="566">
        <v>8.7499999999999994E-2</v>
      </c>
      <c r="AL1901" s="567">
        <f t="shared" si="60"/>
        <v>2.6657534246575341</v>
      </c>
      <c r="AM1901" s="567">
        <v>3.0027397260274</v>
      </c>
      <c r="AN1901" s="568">
        <v>8.7499999999999994E-2</v>
      </c>
      <c r="AO1901" s="562" t="s">
        <v>977</v>
      </c>
      <c r="AP1901" s="562" t="s">
        <v>978</v>
      </c>
    </row>
    <row r="1902" spans="1:42" s="562" customFormat="1" ht="12" x14ac:dyDescent="0.25">
      <c r="A1902" s="562" t="s">
        <v>4430</v>
      </c>
      <c r="B1902" s="562" t="s">
        <v>4431</v>
      </c>
      <c r="C1902" s="562">
        <v>1</v>
      </c>
      <c r="D1902" s="562" t="s">
        <v>30</v>
      </c>
      <c r="E1902" s="562" t="s">
        <v>958</v>
      </c>
      <c r="F1902" s="562" t="s">
        <v>959</v>
      </c>
      <c r="G1902" s="562" t="s">
        <v>1727</v>
      </c>
      <c r="H1902" s="562" t="s">
        <v>1660</v>
      </c>
      <c r="I1902" s="562" t="s">
        <v>1661</v>
      </c>
      <c r="J1902" s="562" t="s">
        <v>1662</v>
      </c>
      <c r="K1902" s="562" t="s">
        <v>4432</v>
      </c>
      <c r="L1902" s="562" t="s">
        <v>964</v>
      </c>
      <c r="M1902" s="562" t="s">
        <v>970</v>
      </c>
      <c r="N1902" s="562">
        <v>1</v>
      </c>
      <c r="O1902" s="562">
        <v>1</v>
      </c>
      <c r="P1902" s="562">
        <v>1</v>
      </c>
      <c r="Q1902" s="562">
        <v>0</v>
      </c>
      <c r="R1902" s="562">
        <v>0</v>
      </c>
      <c r="S1902" s="562">
        <v>1</v>
      </c>
      <c r="T1902" s="562">
        <v>1</v>
      </c>
      <c r="U1902" s="562">
        <v>1</v>
      </c>
      <c r="V1902" s="562">
        <v>0</v>
      </c>
      <c r="W1902" s="563">
        <v>652644.31999999995</v>
      </c>
      <c r="X1902" s="563">
        <v>0</v>
      </c>
      <c r="Y1902" s="563">
        <v>0</v>
      </c>
      <c r="Z1902" s="563">
        <v>0</v>
      </c>
      <c r="AA1902" s="563">
        <v>0</v>
      </c>
      <c r="AB1902" s="563">
        <v>0</v>
      </c>
      <c r="AC1902" s="563">
        <v>0</v>
      </c>
      <c r="AD1902" s="563"/>
      <c r="AE1902" s="563">
        <v>652644.31999999995</v>
      </c>
      <c r="AF1902" s="564">
        <v>45958</v>
      </c>
      <c r="AG1902" s="564">
        <v>47054</v>
      </c>
      <c r="AH1902" s="563">
        <v>652644.31999999995</v>
      </c>
      <c r="AI1902" s="565">
        <f t="shared" si="59"/>
        <v>2.6657534246575341</v>
      </c>
      <c r="AJ1902" s="565">
        <v>3.0027397260274</v>
      </c>
      <c r="AK1902" s="566">
        <v>8.7499999999999994E-2</v>
      </c>
      <c r="AL1902" s="567">
        <f t="shared" si="60"/>
        <v>2.6657534246575341</v>
      </c>
      <c r="AM1902" s="567">
        <v>3.0027397260274</v>
      </c>
      <c r="AN1902" s="568">
        <v>8.7499999999999994E-2</v>
      </c>
      <c r="AO1902" s="562" t="s">
        <v>977</v>
      </c>
      <c r="AP1902" s="562" t="s">
        <v>978</v>
      </c>
    </row>
    <row r="1903" spans="1:42" s="562" customFormat="1" ht="12" x14ac:dyDescent="0.25">
      <c r="A1903" s="562" t="s">
        <v>4433</v>
      </c>
      <c r="B1903" s="562" t="s">
        <v>4434</v>
      </c>
      <c r="C1903" s="562">
        <v>1</v>
      </c>
      <c r="D1903" s="562" t="s">
        <v>30</v>
      </c>
      <c r="E1903" s="562" t="s">
        <v>958</v>
      </c>
      <c r="F1903" s="562" t="s">
        <v>959</v>
      </c>
      <c r="G1903" s="562" t="s">
        <v>1727</v>
      </c>
      <c r="H1903" s="562" t="s">
        <v>1660</v>
      </c>
      <c r="I1903" s="562" t="s">
        <v>1661</v>
      </c>
      <c r="J1903" s="562" t="s">
        <v>1662</v>
      </c>
      <c r="K1903" s="562" t="s">
        <v>4104</v>
      </c>
      <c r="L1903" s="562" t="s">
        <v>964</v>
      </c>
      <c r="M1903" s="562" t="s">
        <v>970</v>
      </c>
      <c r="N1903" s="562">
        <v>1</v>
      </c>
      <c r="O1903" s="562">
        <v>1</v>
      </c>
      <c r="P1903" s="562">
        <v>1</v>
      </c>
      <c r="Q1903" s="562">
        <v>0</v>
      </c>
      <c r="R1903" s="562">
        <v>0</v>
      </c>
      <c r="S1903" s="562">
        <v>1</v>
      </c>
      <c r="T1903" s="562">
        <v>1</v>
      </c>
      <c r="U1903" s="562">
        <v>1</v>
      </c>
      <c r="V1903" s="562">
        <v>0</v>
      </c>
      <c r="W1903" s="563">
        <v>1389415.64</v>
      </c>
      <c r="X1903" s="563">
        <v>0</v>
      </c>
      <c r="Y1903" s="563">
        <v>0</v>
      </c>
      <c r="Z1903" s="563">
        <v>0</v>
      </c>
      <c r="AA1903" s="563">
        <v>0</v>
      </c>
      <c r="AB1903" s="563">
        <v>0</v>
      </c>
      <c r="AC1903" s="563">
        <v>0</v>
      </c>
      <c r="AD1903" s="563"/>
      <c r="AE1903" s="563">
        <v>1389415.64</v>
      </c>
      <c r="AF1903" s="564">
        <v>45958</v>
      </c>
      <c r="AG1903" s="564">
        <v>47054</v>
      </c>
      <c r="AH1903" s="563">
        <v>1389415.64</v>
      </c>
      <c r="AI1903" s="565">
        <f t="shared" si="59"/>
        <v>2.6657534246575341</v>
      </c>
      <c r="AJ1903" s="565">
        <v>3.0027397260274</v>
      </c>
      <c r="AK1903" s="566">
        <v>8.7499999999999994E-2</v>
      </c>
      <c r="AL1903" s="567">
        <f t="shared" si="60"/>
        <v>2.6657534246575341</v>
      </c>
      <c r="AM1903" s="567">
        <v>3.0027397260274</v>
      </c>
      <c r="AN1903" s="568">
        <v>8.7499999999999994E-2</v>
      </c>
      <c r="AO1903" s="562" t="s">
        <v>977</v>
      </c>
      <c r="AP1903" s="562" t="s">
        <v>978</v>
      </c>
    </row>
    <row r="1904" spans="1:42" s="562" customFormat="1" ht="12" x14ac:dyDescent="0.25">
      <c r="A1904" s="562" t="s">
        <v>4435</v>
      </c>
      <c r="B1904" s="562" t="s">
        <v>4436</v>
      </c>
      <c r="C1904" s="562">
        <v>1</v>
      </c>
      <c r="D1904" s="562" t="s">
        <v>30</v>
      </c>
      <c r="E1904" s="562" t="s">
        <v>958</v>
      </c>
      <c r="F1904" s="562" t="s">
        <v>959</v>
      </c>
      <c r="G1904" s="562" t="s">
        <v>1727</v>
      </c>
      <c r="H1904" s="562" t="s">
        <v>1660</v>
      </c>
      <c r="I1904" s="562" t="s">
        <v>1661</v>
      </c>
      <c r="J1904" s="562" t="s">
        <v>1662</v>
      </c>
      <c r="K1904" s="562" t="s">
        <v>3450</v>
      </c>
      <c r="L1904" s="562" t="s">
        <v>964</v>
      </c>
      <c r="M1904" s="562" t="s">
        <v>970</v>
      </c>
      <c r="N1904" s="562">
        <v>1</v>
      </c>
      <c r="O1904" s="562">
        <v>1</v>
      </c>
      <c r="P1904" s="562">
        <v>1</v>
      </c>
      <c r="Q1904" s="562">
        <v>0</v>
      </c>
      <c r="R1904" s="562">
        <v>0</v>
      </c>
      <c r="S1904" s="562">
        <v>1</v>
      </c>
      <c r="T1904" s="562">
        <v>1</v>
      </c>
      <c r="U1904" s="562">
        <v>1</v>
      </c>
      <c r="V1904" s="562">
        <v>0</v>
      </c>
      <c r="W1904" s="563">
        <v>2578051.89</v>
      </c>
      <c r="X1904" s="563">
        <v>0</v>
      </c>
      <c r="Y1904" s="563">
        <v>0</v>
      </c>
      <c r="Z1904" s="563">
        <v>0</v>
      </c>
      <c r="AA1904" s="563">
        <v>0</v>
      </c>
      <c r="AB1904" s="563">
        <v>0</v>
      </c>
      <c r="AC1904" s="563">
        <v>0</v>
      </c>
      <c r="AD1904" s="563"/>
      <c r="AE1904" s="563">
        <v>2578051.89</v>
      </c>
      <c r="AF1904" s="564">
        <v>45958</v>
      </c>
      <c r="AG1904" s="564">
        <v>47054</v>
      </c>
      <c r="AH1904" s="563">
        <v>2578051.89</v>
      </c>
      <c r="AI1904" s="565">
        <f t="shared" si="59"/>
        <v>2.6657534246575341</v>
      </c>
      <c r="AJ1904" s="565">
        <v>3.0027397260274</v>
      </c>
      <c r="AK1904" s="566">
        <v>8.7499999999999994E-2</v>
      </c>
      <c r="AL1904" s="567">
        <f t="shared" si="60"/>
        <v>2.6657534246575341</v>
      </c>
      <c r="AM1904" s="567">
        <v>3.0027397260274</v>
      </c>
      <c r="AN1904" s="568">
        <v>8.7499999999999994E-2</v>
      </c>
      <c r="AO1904" s="562" t="s">
        <v>977</v>
      </c>
      <c r="AP1904" s="562" t="s">
        <v>978</v>
      </c>
    </row>
    <row r="1905" spans="1:42" s="562" customFormat="1" ht="12" x14ac:dyDescent="0.25">
      <c r="A1905" s="562" t="s">
        <v>4437</v>
      </c>
      <c r="B1905" s="562" t="s">
        <v>4438</v>
      </c>
      <c r="C1905" s="562">
        <v>1</v>
      </c>
      <c r="D1905" s="562" t="s">
        <v>30</v>
      </c>
      <c r="E1905" s="562" t="s">
        <v>958</v>
      </c>
      <c r="F1905" s="562" t="s">
        <v>959</v>
      </c>
      <c r="G1905" s="562" t="s">
        <v>1727</v>
      </c>
      <c r="H1905" s="562" t="s">
        <v>1660</v>
      </c>
      <c r="I1905" s="562" t="s">
        <v>1661</v>
      </c>
      <c r="J1905" s="562" t="s">
        <v>1662</v>
      </c>
      <c r="K1905" s="562" t="s">
        <v>3805</v>
      </c>
      <c r="L1905" s="562" t="s">
        <v>964</v>
      </c>
      <c r="M1905" s="562" t="s">
        <v>970</v>
      </c>
      <c r="N1905" s="562">
        <v>1</v>
      </c>
      <c r="O1905" s="562">
        <v>1</v>
      </c>
      <c r="P1905" s="562">
        <v>1</v>
      </c>
      <c r="Q1905" s="562">
        <v>0</v>
      </c>
      <c r="R1905" s="562">
        <v>0</v>
      </c>
      <c r="S1905" s="562">
        <v>1</v>
      </c>
      <c r="T1905" s="562">
        <v>1</v>
      </c>
      <c r="U1905" s="562">
        <v>1</v>
      </c>
      <c r="V1905" s="562">
        <v>0</v>
      </c>
      <c r="W1905" s="563">
        <v>2716196</v>
      </c>
      <c r="X1905" s="563">
        <v>0</v>
      </c>
      <c r="Y1905" s="563">
        <v>0</v>
      </c>
      <c r="Z1905" s="563">
        <v>0</v>
      </c>
      <c r="AA1905" s="563">
        <v>0</v>
      </c>
      <c r="AB1905" s="563">
        <v>0</v>
      </c>
      <c r="AC1905" s="563">
        <v>0</v>
      </c>
      <c r="AD1905" s="563"/>
      <c r="AE1905" s="563">
        <v>2716196</v>
      </c>
      <c r="AF1905" s="564">
        <v>45958</v>
      </c>
      <c r="AG1905" s="564">
        <v>47054</v>
      </c>
      <c r="AH1905" s="563">
        <v>2716196</v>
      </c>
      <c r="AI1905" s="565">
        <f t="shared" si="59"/>
        <v>2.6657534246575341</v>
      </c>
      <c r="AJ1905" s="565">
        <v>3.0027397260274</v>
      </c>
      <c r="AK1905" s="566">
        <v>8.7499999999999994E-2</v>
      </c>
      <c r="AL1905" s="567">
        <f t="shared" si="60"/>
        <v>2.6657534246575341</v>
      </c>
      <c r="AM1905" s="567">
        <v>3.0027397260274</v>
      </c>
      <c r="AN1905" s="568">
        <v>8.7499999999999994E-2</v>
      </c>
      <c r="AO1905" s="562" t="s">
        <v>977</v>
      </c>
      <c r="AP1905" s="562" t="s">
        <v>978</v>
      </c>
    </row>
    <row r="1906" spans="1:42" s="562" customFormat="1" ht="12" x14ac:dyDescent="0.25">
      <c r="A1906" s="562" t="s">
        <v>4439</v>
      </c>
      <c r="B1906" s="562" t="s">
        <v>4440</v>
      </c>
      <c r="C1906" s="562">
        <v>1</v>
      </c>
      <c r="D1906" s="562" t="s">
        <v>30</v>
      </c>
      <c r="E1906" s="562" t="s">
        <v>958</v>
      </c>
      <c r="F1906" s="562" t="s">
        <v>959</v>
      </c>
      <c r="G1906" s="562" t="s">
        <v>1727</v>
      </c>
      <c r="H1906" s="562" t="s">
        <v>1660</v>
      </c>
      <c r="I1906" s="562" t="s">
        <v>1661</v>
      </c>
      <c r="J1906" s="562" t="s">
        <v>1662</v>
      </c>
      <c r="K1906" s="562" t="s">
        <v>835</v>
      </c>
      <c r="L1906" s="562" t="s">
        <v>964</v>
      </c>
      <c r="M1906" s="562" t="s">
        <v>970</v>
      </c>
      <c r="N1906" s="562">
        <v>1</v>
      </c>
      <c r="O1906" s="562">
        <v>1</v>
      </c>
      <c r="P1906" s="562">
        <v>1</v>
      </c>
      <c r="Q1906" s="562">
        <v>0</v>
      </c>
      <c r="R1906" s="562">
        <v>0</v>
      </c>
      <c r="S1906" s="562">
        <v>1</v>
      </c>
      <c r="T1906" s="562">
        <v>1</v>
      </c>
      <c r="U1906" s="562">
        <v>1</v>
      </c>
      <c r="V1906" s="562">
        <v>0</v>
      </c>
      <c r="W1906" s="563">
        <v>1614721.02</v>
      </c>
      <c r="X1906" s="563">
        <v>0</v>
      </c>
      <c r="Y1906" s="563">
        <v>0</v>
      </c>
      <c r="Z1906" s="563">
        <v>0</v>
      </c>
      <c r="AA1906" s="563">
        <v>0</v>
      </c>
      <c r="AB1906" s="563">
        <v>0</v>
      </c>
      <c r="AC1906" s="563">
        <v>0</v>
      </c>
      <c r="AD1906" s="563"/>
      <c r="AE1906" s="563">
        <v>1614721.02</v>
      </c>
      <c r="AF1906" s="564">
        <v>45958</v>
      </c>
      <c r="AG1906" s="564">
        <v>47054</v>
      </c>
      <c r="AH1906" s="563">
        <v>1614721.02</v>
      </c>
      <c r="AI1906" s="565">
        <f t="shared" si="59"/>
        <v>2.6657534246575341</v>
      </c>
      <c r="AJ1906" s="565">
        <v>3.0027397260274</v>
      </c>
      <c r="AK1906" s="566">
        <v>8.7499999999999994E-2</v>
      </c>
      <c r="AL1906" s="567">
        <f t="shared" si="60"/>
        <v>2.6657534246575341</v>
      </c>
      <c r="AM1906" s="567">
        <v>3.0027397260274</v>
      </c>
      <c r="AN1906" s="568">
        <v>8.7499999999999994E-2</v>
      </c>
      <c r="AO1906" s="562" t="s">
        <v>977</v>
      </c>
      <c r="AP1906" s="562" t="s">
        <v>978</v>
      </c>
    </row>
    <row r="1907" spans="1:42" s="562" customFormat="1" ht="12" x14ac:dyDescent="0.25">
      <c r="A1907" s="562" t="s">
        <v>4441</v>
      </c>
      <c r="B1907" s="562" t="s">
        <v>4442</v>
      </c>
      <c r="C1907" s="562">
        <v>1</v>
      </c>
      <c r="D1907" s="562" t="s">
        <v>30</v>
      </c>
      <c r="E1907" s="562" t="s">
        <v>958</v>
      </c>
      <c r="F1907" s="562" t="s">
        <v>959</v>
      </c>
      <c r="G1907" s="562" t="s">
        <v>1727</v>
      </c>
      <c r="H1907" s="562" t="s">
        <v>1660</v>
      </c>
      <c r="I1907" s="562" t="s">
        <v>1661</v>
      </c>
      <c r="J1907" s="562" t="s">
        <v>1662</v>
      </c>
      <c r="K1907" s="562" t="s">
        <v>4443</v>
      </c>
      <c r="L1907" s="562" t="s">
        <v>964</v>
      </c>
      <c r="M1907" s="562" t="s">
        <v>970</v>
      </c>
      <c r="N1907" s="562">
        <v>1</v>
      </c>
      <c r="O1907" s="562">
        <v>1</v>
      </c>
      <c r="P1907" s="562">
        <v>1</v>
      </c>
      <c r="Q1907" s="562">
        <v>0</v>
      </c>
      <c r="R1907" s="562">
        <v>0</v>
      </c>
      <c r="S1907" s="562">
        <v>1</v>
      </c>
      <c r="T1907" s="562">
        <v>1</v>
      </c>
      <c r="U1907" s="562">
        <v>1</v>
      </c>
      <c r="V1907" s="562">
        <v>0</v>
      </c>
      <c r="W1907" s="563">
        <v>728594.35</v>
      </c>
      <c r="X1907" s="563">
        <v>0</v>
      </c>
      <c r="Y1907" s="563">
        <v>0</v>
      </c>
      <c r="Z1907" s="563">
        <v>0</v>
      </c>
      <c r="AA1907" s="563">
        <v>0</v>
      </c>
      <c r="AB1907" s="563">
        <v>0</v>
      </c>
      <c r="AC1907" s="563">
        <v>0</v>
      </c>
      <c r="AD1907" s="563"/>
      <c r="AE1907" s="563">
        <v>728594.35</v>
      </c>
      <c r="AF1907" s="564">
        <v>45958</v>
      </c>
      <c r="AG1907" s="564">
        <v>47054</v>
      </c>
      <c r="AH1907" s="563">
        <v>728594.35</v>
      </c>
      <c r="AI1907" s="565">
        <f t="shared" si="59"/>
        <v>2.6657534246575341</v>
      </c>
      <c r="AJ1907" s="565">
        <v>3.0027397260274</v>
      </c>
      <c r="AK1907" s="566">
        <v>8.7499999999999994E-2</v>
      </c>
      <c r="AL1907" s="567">
        <f t="shared" si="60"/>
        <v>2.6657534246575341</v>
      </c>
      <c r="AM1907" s="567">
        <v>3.0027397260274</v>
      </c>
      <c r="AN1907" s="568">
        <v>8.7499999999999994E-2</v>
      </c>
      <c r="AO1907" s="562" t="s">
        <v>977</v>
      </c>
      <c r="AP1907" s="562" t="s">
        <v>978</v>
      </c>
    </row>
    <row r="1908" spans="1:42" s="562" customFormat="1" ht="12" x14ac:dyDescent="0.25">
      <c r="A1908" s="562" t="s">
        <v>4444</v>
      </c>
      <c r="B1908" s="562" t="s">
        <v>4445</v>
      </c>
      <c r="C1908" s="562">
        <v>1</v>
      </c>
      <c r="D1908" s="562" t="s">
        <v>30</v>
      </c>
      <c r="E1908" s="562" t="s">
        <v>958</v>
      </c>
      <c r="F1908" s="562" t="s">
        <v>959</v>
      </c>
      <c r="G1908" s="562" t="s">
        <v>1727</v>
      </c>
      <c r="H1908" s="562" t="s">
        <v>1660</v>
      </c>
      <c r="I1908" s="562" t="s">
        <v>1661</v>
      </c>
      <c r="J1908" s="562" t="s">
        <v>1662</v>
      </c>
      <c r="K1908" s="562" t="s">
        <v>4446</v>
      </c>
      <c r="L1908" s="562" t="s">
        <v>964</v>
      </c>
      <c r="M1908" s="562" t="s">
        <v>970</v>
      </c>
      <c r="N1908" s="562">
        <v>1</v>
      </c>
      <c r="O1908" s="562">
        <v>1</v>
      </c>
      <c r="P1908" s="562">
        <v>1</v>
      </c>
      <c r="Q1908" s="562">
        <v>0</v>
      </c>
      <c r="R1908" s="562">
        <v>0</v>
      </c>
      <c r="S1908" s="562">
        <v>1</v>
      </c>
      <c r="T1908" s="562">
        <v>1</v>
      </c>
      <c r="U1908" s="562">
        <v>1</v>
      </c>
      <c r="V1908" s="562">
        <v>0</v>
      </c>
      <c r="W1908" s="563">
        <v>1503992.28</v>
      </c>
      <c r="X1908" s="563">
        <v>0</v>
      </c>
      <c r="Y1908" s="563">
        <v>0</v>
      </c>
      <c r="Z1908" s="563">
        <v>0</v>
      </c>
      <c r="AA1908" s="563">
        <v>0</v>
      </c>
      <c r="AB1908" s="563">
        <v>0</v>
      </c>
      <c r="AC1908" s="563">
        <v>0</v>
      </c>
      <c r="AD1908" s="563"/>
      <c r="AE1908" s="563">
        <v>1503992.28</v>
      </c>
      <c r="AF1908" s="564">
        <v>45958</v>
      </c>
      <c r="AG1908" s="564">
        <v>47054</v>
      </c>
      <c r="AH1908" s="563">
        <v>1503992.28</v>
      </c>
      <c r="AI1908" s="565">
        <f t="shared" si="59"/>
        <v>2.6657534246575341</v>
      </c>
      <c r="AJ1908" s="565">
        <v>3.0027397260274</v>
      </c>
      <c r="AK1908" s="566">
        <v>8.7499999999999994E-2</v>
      </c>
      <c r="AL1908" s="567">
        <f t="shared" si="60"/>
        <v>2.6657534246575341</v>
      </c>
      <c r="AM1908" s="567">
        <v>3.0027397260274</v>
      </c>
      <c r="AN1908" s="568">
        <v>8.7499999999999994E-2</v>
      </c>
      <c r="AO1908" s="562" t="s">
        <v>977</v>
      </c>
      <c r="AP1908" s="562" t="s">
        <v>978</v>
      </c>
    </row>
    <row r="1909" spans="1:42" s="562" customFormat="1" ht="12" x14ac:dyDescent="0.25">
      <c r="A1909" s="562" t="s">
        <v>4447</v>
      </c>
      <c r="B1909" s="562" t="s">
        <v>4448</v>
      </c>
      <c r="C1909" s="562">
        <v>1</v>
      </c>
      <c r="D1909" s="562" t="s">
        <v>30</v>
      </c>
      <c r="E1909" s="562" t="s">
        <v>958</v>
      </c>
      <c r="F1909" s="562" t="s">
        <v>959</v>
      </c>
      <c r="G1909" s="562" t="s">
        <v>1727</v>
      </c>
      <c r="H1909" s="562" t="s">
        <v>1660</v>
      </c>
      <c r="I1909" s="562" t="s">
        <v>1661</v>
      </c>
      <c r="J1909" s="562" t="s">
        <v>1662</v>
      </c>
      <c r="K1909" s="562" t="s">
        <v>4449</v>
      </c>
      <c r="L1909" s="562" t="s">
        <v>964</v>
      </c>
      <c r="M1909" s="562" t="s">
        <v>970</v>
      </c>
      <c r="N1909" s="562">
        <v>1</v>
      </c>
      <c r="O1909" s="562">
        <v>1</v>
      </c>
      <c r="P1909" s="562">
        <v>1</v>
      </c>
      <c r="Q1909" s="562">
        <v>0</v>
      </c>
      <c r="R1909" s="562">
        <v>0</v>
      </c>
      <c r="S1909" s="562">
        <v>1</v>
      </c>
      <c r="T1909" s="562">
        <v>1</v>
      </c>
      <c r="U1909" s="562">
        <v>1</v>
      </c>
      <c r="V1909" s="562">
        <v>0</v>
      </c>
      <c r="W1909" s="563">
        <v>1156370.3600000001</v>
      </c>
      <c r="X1909" s="563">
        <v>0</v>
      </c>
      <c r="Y1909" s="563">
        <v>0</v>
      </c>
      <c r="Z1909" s="563">
        <v>0</v>
      </c>
      <c r="AA1909" s="563">
        <v>0</v>
      </c>
      <c r="AB1909" s="563">
        <v>0</v>
      </c>
      <c r="AC1909" s="563">
        <v>0</v>
      </c>
      <c r="AD1909" s="563"/>
      <c r="AE1909" s="563">
        <v>1156370.3600000001</v>
      </c>
      <c r="AF1909" s="564">
        <v>45958</v>
      </c>
      <c r="AG1909" s="564">
        <v>47054</v>
      </c>
      <c r="AH1909" s="563">
        <v>1156370.3600000001</v>
      </c>
      <c r="AI1909" s="565">
        <f t="shared" si="59"/>
        <v>2.6657534246575341</v>
      </c>
      <c r="AJ1909" s="565">
        <v>3.0027397260274</v>
      </c>
      <c r="AK1909" s="566">
        <v>8.7499999999999994E-2</v>
      </c>
      <c r="AL1909" s="567">
        <f t="shared" si="60"/>
        <v>2.6657534246575341</v>
      </c>
      <c r="AM1909" s="567">
        <v>3.0027397260274</v>
      </c>
      <c r="AN1909" s="568">
        <v>8.7499999999999994E-2</v>
      </c>
      <c r="AO1909" s="562" t="s">
        <v>977</v>
      </c>
      <c r="AP1909" s="562" t="s">
        <v>978</v>
      </c>
    </row>
    <row r="1910" spans="1:42" s="562" customFormat="1" ht="12" x14ac:dyDescent="0.25">
      <c r="A1910" s="562" t="s">
        <v>4450</v>
      </c>
      <c r="B1910" s="562" t="s">
        <v>4451</v>
      </c>
      <c r="C1910" s="562">
        <v>1</v>
      </c>
      <c r="D1910" s="562" t="s">
        <v>30</v>
      </c>
      <c r="E1910" s="562" t="s">
        <v>958</v>
      </c>
      <c r="F1910" s="562" t="s">
        <v>959</v>
      </c>
      <c r="G1910" s="562" t="s">
        <v>1727</v>
      </c>
      <c r="H1910" s="562" t="s">
        <v>1660</v>
      </c>
      <c r="I1910" s="562" t="s">
        <v>1661</v>
      </c>
      <c r="J1910" s="562" t="s">
        <v>1662</v>
      </c>
      <c r="K1910" s="562" t="s">
        <v>3058</v>
      </c>
      <c r="L1910" s="562" t="s">
        <v>964</v>
      </c>
      <c r="M1910" s="562" t="s">
        <v>970</v>
      </c>
      <c r="N1910" s="562">
        <v>1</v>
      </c>
      <c r="O1910" s="562">
        <v>1</v>
      </c>
      <c r="P1910" s="562">
        <v>1</v>
      </c>
      <c r="Q1910" s="562">
        <v>0</v>
      </c>
      <c r="R1910" s="562">
        <v>0</v>
      </c>
      <c r="S1910" s="562">
        <v>1</v>
      </c>
      <c r="T1910" s="562">
        <v>1</v>
      </c>
      <c r="U1910" s="562">
        <v>1</v>
      </c>
      <c r="V1910" s="562">
        <v>0</v>
      </c>
      <c r="W1910" s="563">
        <v>1553713.97</v>
      </c>
      <c r="X1910" s="563">
        <v>0</v>
      </c>
      <c r="Y1910" s="563">
        <v>0</v>
      </c>
      <c r="Z1910" s="563">
        <v>0</v>
      </c>
      <c r="AA1910" s="563">
        <v>0</v>
      </c>
      <c r="AB1910" s="563">
        <v>0</v>
      </c>
      <c r="AC1910" s="563">
        <v>0</v>
      </c>
      <c r="AD1910" s="563"/>
      <c r="AE1910" s="563">
        <v>1553713.97</v>
      </c>
      <c r="AF1910" s="564">
        <v>45958</v>
      </c>
      <c r="AG1910" s="564">
        <v>47054</v>
      </c>
      <c r="AH1910" s="563">
        <v>1553713.97</v>
      </c>
      <c r="AI1910" s="565">
        <f t="shared" si="59"/>
        <v>2.6657534246575341</v>
      </c>
      <c r="AJ1910" s="565">
        <v>3.0027397260274</v>
      </c>
      <c r="AK1910" s="566">
        <v>8.7499999999999994E-2</v>
      </c>
      <c r="AL1910" s="567">
        <f t="shared" si="60"/>
        <v>2.6657534246575341</v>
      </c>
      <c r="AM1910" s="567">
        <v>3.0027397260274</v>
      </c>
      <c r="AN1910" s="568">
        <v>8.7499999999999994E-2</v>
      </c>
      <c r="AO1910" s="562" t="s">
        <v>977</v>
      </c>
      <c r="AP1910" s="562" t="s">
        <v>978</v>
      </c>
    </row>
    <row r="1911" spans="1:42" s="562" customFormat="1" ht="12" x14ac:dyDescent="0.25">
      <c r="A1911" s="562" t="s">
        <v>4452</v>
      </c>
      <c r="B1911" s="562" t="s">
        <v>4453</v>
      </c>
      <c r="C1911" s="562">
        <v>1</v>
      </c>
      <c r="D1911" s="562" t="s">
        <v>30</v>
      </c>
      <c r="E1911" s="562" t="s">
        <v>958</v>
      </c>
      <c r="F1911" s="562" t="s">
        <v>959</v>
      </c>
      <c r="G1911" s="562" t="s">
        <v>1727</v>
      </c>
      <c r="H1911" s="562" t="s">
        <v>1660</v>
      </c>
      <c r="I1911" s="562" t="s">
        <v>1661</v>
      </c>
      <c r="J1911" s="562" t="s">
        <v>1662</v>
      </c>
      <c r="K1911" s="562" t="s">
        <v>3058</v>
      </c>
      <c r="L1911" s="562" t="s">
        <v>964</v>
      </c>
      <c r="M1911" s="562" t="s">
        <v>970</v>
      </c>
      <c r="N1911" s="562">
        <v>1</v>
      </c>
      <c r="O1911" s="562">
        <v>1</v>
      </c>
      <c r="P1911" s="562">
        <v>1</v>
      </c>
      <c r="Q1911" s="562">
        <v>0</v>
      </c>
      <c r="R1911" s="562">
        <v>0</v>
      </c>
      <c r="S1911" s="562">
        <v>1</v>
      </c>
      <c r="T1911" s="562">
        <v>1</v>
      </c>
      <c r="U1911" s="562">
        <v>1</v>
      </c>
      <c r="V1911" s="562">
        <v>0</v>
      </c>
      <c r="W1911" s="563">
        <v>1553713.97</v>
      </c>
      <c r="X1911" s="563">
        <v>0</v>
      </c>
      <c r="Y1911" s="563">
        <v>0</v>
      </c>
      <c r="Z1911" s="563">
        <v>0</v>
      </c>
      <c r="AA1911" s="563">
        <v>0</v>
      </c>
      <c r="AB1911" s="563">
        <v>0</v>
      </c>
      <c r="AC1911" s="563">
        <v>0</v>
      </c>
      <c r="AD1911" s="563"/>
      <c r="AE1911" s="563">
        <v>1553713.97</v>
      </c>
      <c r="AF1911" s="564">
        <v>45958</v>
      </c>
      <c r="AG1911" s="564">
        <v>47784</v>
      </c>
      <c r="AH1911" s="563">
        <v>1553713.97</v>
      </c>
      <c r="AI1911" s="565">
        <f t="shared" si="59"/>
        <v>4.6657534246575345</v>
      </c>
      <c r="AJ1911" s="565">
        <v>5.0027397260274</v>
      </c>
      <c r="AK1911" s="566">
        <v>9.2499999999999999E-2</v>
      </c>
      <c r="AL1911" s="567">
        <f t="shared" si="60"/>
        <v>4.6657534246575345</v>
      </c>
      <c r="AM1911" s="567">
        <v>5.0027397260274</v>
      </c>
      <c r="AN1911" s="568">
        <v>9.2499999999999999E-2</v>
      </c>
      <c r="AO1911" s="562" t="s">
        <v>977</v>
      </c>
      <c r="AP1911" s="562" t="s">
        <v>978</v>
      </c>
    </row>
    <row r="1912" spans="1:42" s="562" customFormat="1" ht="12" x14ac:dyDescent="0.25">
      <c r="A1912" s="562" t="s">
        <v>4454</v>
      </c>
      <c r="B1912" s="562" t="s">
        <v>4455</v>
      </c>
      <c r="C1912" s="562">
        <v>1</v>
      </c>
      <c r="D1912" s="562" t="s">
        <v>30</v>
      </c>
      <c r="E1912" s="562" t="s">
        <v>958</v>
      </c>
      <c r="F1912" s="562" t="s">
        <v>959</v>
      </c>
      <c r="G1912" s="562" t="s">
        <v>1727</v>
      </c>
      <c r="H1912" s="562" t="s">
        <v>1660</v>
      </c>
      <c r="I1912" s="562" t="s">
        <v>1661</v>
      </c>
      <c r="J1912" s="562" t="s">
        <v>1662</v>
      </c>
      <c r="K1912" s="562" t="s">
        <v>3058</v>
      </c>
      <c r="L1912" s="562" t="s">
        <v>964</v>
      </c>
      <c r="M1912" s="562" t="s">
        <v>970</v>
      </c>
      <c r="N1912" s="562">
        <v>1</v>
      </c>
      <c r="O1912" s="562">
        <v>1</v>
      </c>
      <c r="P1912" s="562">
        <v>1</v>
      </c>
      <c r="Q1912" s="562">
        <v>0</v>
      </c>
      <c r="R1912" s="562">
        <v>0</v>
      </c>
      <c r="S1912" s="562">
        <v>1</v>
      </c>
      <c r="T1912" s="562">
        <v>1</v>
      </c>
      <c r="U1912" s="562">
        <v>1</v>
      </c>
      <c r="V1912" s="562">
        <v>0</v>
      </c>
      <c r="W1912" s="563">
        <v>1785862.91</v>
      </c>
      <c r="X1912" s="563">
        <v>0</v>
      </c>
      <c r="Y1912" s="563">
        <v>0</v>
      </c>
      <c r="Z1912" s="563">
        <v>0</v>
      </c>
      <c r="AA1912" s="563">
        <v>0</v>
      </c>
      <c r="AB1912" s="563">
        <v>0</v>
      </c>
      <c r="AC1912" s="563">
        <v>0</v>
      </c>
      <c r="AD1912" s="563"/>
      <c r="AE1912" s="563">
        <v>1785862.91</v>
      </c>
      <c r="AF1912" s="564">
        <v>45958</v>
      </c>
      <c r="AG1912" s="564">
        <v>48515</v>
      </c>
      <c r="AH1912" s="563">
        <v>1785862.91</v>
      </c>
      <c r="AI1912" s="565">
        <f t="shared" si="59"/>
        <v>6.6684931506849319</v>
      </c>
      <c r="AJ1912" s="565">
        <v>7.0054794520547903</v>
      </c>
      <c r="AK1912" s="566">
        <v>9.5000000000000001E-2</v>
      </c>
      <c r="AL1912" s="567">
        <f t="shared" si="60"/>
        <v>6.6684931506849319</v>
      </c>
      <c r="AM1912" s="567">
        <v>7.0054794520547903</v>
      </c>
      <c r="AN1912" s="568">
        <v>9.5000000000000001E-2</v>
      </c>
      <c r="AO1912" s="562" t="s">
        <v>977</v>
      </c>
      <c r="AP1912" s="562" t="s">
        <v>978</v>
      </c>
    </row>
    <row r="1913" spans="1:42" s="562" customFormat="1" ht="12" x14ac:dyDescent="0.25">
      <c r="A1913" s="562" t="s">
        <v>4456</v>
      </c>
      <c r="B1913" s="562" t="s">
        <v>4457</v>
      </c>
      <c r="C1913" s="562">
        <v>1</v>
      </c>
      <c r="D1913" s="562" t="s">
        <v>30</v>
      </c>
      <c r="E1913" s="562" t="s">
        <v>958</v>
      </c>
      <c r="F1913" s="562" t="s">
        <v>959</v>
      </c>
      <c r="G1913" s="562" t="s">
        <v>1727</v>
      </c>
      <c r="H1913" s="562" t="s">
        <v>1660</v>
      </c>
      <c r="I1913" s="562" t="s">
        <v>1661</v>
      </c>
      <c r="J1913" s="562" t="s">
        <v>1662</v>
      </c>
      <c r="K1913" s="562" t="s">
        <v>4458</v>
      </c>
      <c r="L1913" s="562" t="s">
        <v>964</v>
      </c>
      <c r="M1913" s="562" t="s">
        <v>970</v>
      </c>
      <c r="N1913" s="562">
        <v>1</v>
      </c>
      <c r="O1913" s="562">
        <v>1</v>
      </c>
      <c r="P1913" s="562">
        <v>1</v>
      </c>
      <c r="Q1913" s="562">
        <v>0</v>
      </c>
      <c r="R1913" s="562">
        <v>0</v>
      </c>
      <c r="S1913" s="562">
        <v>1</v>
      </c>
      <c r="T1913" s="562">
        <v>1</v>
      </c>
      <c r="U1913" s="562">
        <v>1</v>
      </c>
      <c r="V1913" s="562">
        <v>0</v>
      </c>
      <c r="W1913" s="563">
        <v>780687.65</v>
      </c>
      <c r="X1913" s="563">
        <v>0</v>
      </c>
      <c r="Y1913" s="563">
        <v>0</v>
      </c>
      <c r="Z1913" s="563">
        <v>0</v>
      </c>
      <c r="AA1913" s="563">
        <v>0</v>
      </c>
      <c r="AB1913" s="563">
        <v>0</v>
      </c>
      <c r="AC1913" s="563">
        <v>0</v>
      </c>
      <c r="AD1913" s="563"/>
      <c r="AE1913" s="563">
        <v>780687.65</v>
      </c>
      <c r="AF1913" s="564">
        <v>45958</v>
      </c>
      <c r="AG1913" s="564">
        <v>47054</v>
      </c>
      <c r="AH1913" s="563">
        <v>780687.65</v>
      </c>
      <c r="AI1913" s="565">
        <f t="shared" si="59"/>
        <v>2.6657534246575341</v>
      </c>
      <c r="AJ1913" s="565">
        <v>3.0027397260274</v>
      </c>
      <c r="AK1913" s="566">
        <v>8.7499999999999994E-2</v>
      </c>
      <c r="AL1913" s="567">
        <f t="shared" si="60"/>
        <v>2.6657534246575341</v>
      </c>
      <c r="AM1913" s="567">
        <v>3.0027397260274</v>
      </c>
      <c r="AN1913" s="568">
        <v>8.7499999999999994E-2</v>
      </c>
      <c r="AO1913" s="562" t="s">
        <v>977</v>
      </c>
      <c r="AP1913" s="562" t="s">
        <v>978</v>
      </c>
    </row>
    <row r="1914" spans="1:42" s="562" customFormat="1" ht="12" x14ac:dyDescent="0.25">
      <c r="A1914" s="562" t="s">
        <v>4459</v>
      </c>
      <c r="B1914" s="562" t="s">
        <v>4460</v>
      </c>
      <c r="C1914" s="562">
        <v>1</v>
      </c>
      <c r="D1914" s="562" t="s">
        <v>30</v>
      </c>
      <c r="E1914" s="562" t="s">
        <v>958</v>
      </c>
      <c r="F1914" s="562" t="s">
        <v>959</v>
      </c>
      <c r="G1914" s="562" t="s">
        <v>1727</v>
      </c>
      <c r="H1914" s="562" t="s">
        <v>1660</v>
      </c>
      <c r="I1914" s="562" t="s">
        <v>1661</v>
      </c>
      <c r="J1914" s="562" t="s">
        <v>1662</v>
      </c>
      <c r="K1914" s="562" t="s">
        <v>4461</v>
      </c>
      <c r="L1914" s="562" t="s">
        <v>964</v>
      </c>
      <c r="M1914" s="562" t="s">
        <v>970</v>
      </c>
      <c r="N1914" s="562">
        <v>1</v>
      </c>
      <c r="O1914" s="562">
        <v>1</v>
      </c>
      <c r="P1914" s="562">
        <v>1</v>
      </c>
      <c r="Q1914" s="562">
        <v>0</v>
      </c>
      <c r="R1914" s="562">
        <v>0</v>
      </c>
      <c r="S1914" s="562">
        <v>1</v>
      </c>
      <c r="T1914" s="562">
        <v>1</v>
      </c>
      <c r="U1914" s="562">
        <v>1</v>
      </c>
      <c r="V1914" s="562">
        <v>0</v>
      </c>
      <c r="W1914" s="563">
        <v>341684.73</v>
      </c>
      <c r="X1914" s="563">
        <v>0</v>
      </c>
      <c r="Y1914" s="563">
        <v>0</v>
      </c>
      <c r="Z1914" s="563">
        <v>0</v>
      </c>
      <c r="AA1914" s="563">
        <v>0</v>
      </c>
      <c r="AB1914" s="563">
        <v>0</v>
      </c>
      <c r="AC1914" s="563">
        <v>0</v>
      </c>
      <c r="AD1914" s="563"/>
      <c r="AE1914" s="563">
        <v>341684.73</v>
      </c>
      <c r="AF1914" s="564">
        <v>45958</v>
      </c>
      <c r="AG1914" s="564">
        <v>47054</v>
      </c>
      <c r="AH1914" s="563">
        <v>341684.73</v>
      </c>
      <c r="AI1914" s="565">
        <f t="shared" si="59"/>
        <v>2.6657534246575341</v>
      </c>
      <c r="AJ1914" s="565">
        <v>3.0027397260274</v>
      </c>
      <c r="AK1914" s="566">
        <v>8.7499999999999994E-2</v>
      </c>
      <c r="AL1914" s="567">
        <f t="shared" si="60"/>
        <v>2.6657534246575341</v>
      </c>
      <c r="AM1914" s="567">
        <v>3.0027397260274</v>
      </c>
      <c r="AN1914" s="568">
        <v>8.7499999999999994E-2</v>
      </c>
      <c r="AO1914" s="562" t="s">
        <v>977</v>
      </c>
      <c r="AP1914" s="562" t="s">
        <v>978</v>
      </c>
    </row>
    <row r="1915" spans="1:42" s="562" customFormat="1" ht="12" x14ac:dyDescent="0.25">
      <c r="A1915" s="562" t="s">
        <v>4462</v>
      </c>
      <c r="B1915" s="562" t="s">
        <v>4463</v>
      </c>
      <c r="C1915" s="562">
        <v>1</v>
      </c>
      <c r="D1915" s="562" t="s">
        <v>30</v>
      </c>
      <c r="E1915" s="562" t="s">
        <v>958</v>
      </c>
      <c r="F1915" s="562" t="s">
        <v>959</v>
      </c>
      <c r="G1915" s="562" t="s">
        <v>1727</v>
      </c>
      <c r="H1915" s="562" t="s">
        <v>1660</v>
      </c>
      <c r="I1915" s="562" t="s">
        <v>1661</v>
      </c>
      <c r="J1915" s="562" t="s">
        <v>1662</v>
      </c>
      <c r="K1915" s="562" t="s">
        <v>4464</v>
      </c>
      <c r="L1915" s="562" t="s">
        <v>964</v>
      </c>
      <c r="M1915" s="562" t="s">
        <v>970</v>
      </c>
      <c r="N1915" s="562">
        <v>1</v>
      </c>
      <c r="O1915" s="562">
        <v>1</v>
      </c>
      <c r="P1915" s="562">
        <v>1</v>
      </c>
      <c r="Q1915" s="562">
        <v>0</v>
      </c>
      <c r="R1915" s="562">
        <v>0</v>
      </c>
      <c r="S1915" s="562">
        <v>1</v>
      </c>
      <c r="T1915" s="562">
        <v>1</v>
      </c>
      <c r="U1915" s="562">
        <v>1</v>
      </c>
      <c r="V1915" s="562">
        <v>0</v>
      </c>
      <c r="W1915" s="563">
        <v>3595535.21</v>
      </c>
      <c r="X1915" s="563">
        <v>0</v>
      </c>
      <c r="Y1915" s="563">
        <v>0</v>
      </c>
      <c r="Z1915" s="563">
        <v>0</v>
      </c>
      <c r="AA1915" s="563">
        <v>0</v>
      </c>
      <c r="AB1915" s="563">
        <v>0</v>
      </c>
      <c r="AC1915" s="563">
        <v>0</v>
      </c>
      <c r="AD1915" s="563"/>
      <c r="AE1915" s="563">
        <v>3595535.21</v>
      </c>
      <c r="AF1915" s="564">
        <v>45958</v>
      </c>
      <c r="AG1915" s="564">
        <v>47784</v>
      </c>
      <c r="AH1915" s="563">
        <v>3595535.21</v>
      </c>
      <c r="AI1915" s="565">
        <f t="shared" si="59"/>
        <v>4.6657534246575345</v>
      </c>
      <c r="AJ1915" s="565">
        <v>5.0027397260274</v>
      </c>
      <c r="AK1915" s="566">
        <v>9.2499999999999999E-2</v>
      </c>
      <c r="AL1915" s="567">
        <f t="shared" si="60"/>
        <v>4.6657534246575345</v>
      </c>
      <c r="AM1915" s="567">
        <v>5.0027397260274</v>
      </c>
      <c r="AN1915" s="568">
        <v>9.2499999999999999E-2</v>
      </c>
      <c r="AO1915" s="562" t="s">
        <v>977</v>
      </c>
      <c r="AP1915" s="562" t="s">
        <v>978</v>
      </c>
    </row>
    <row r="1916" spans="1:42" s="562" customFormat="1" ht="12" x14ac:dyDescent="0.25">
      <c r="A1916" s="562" t="s">
        <v>4465</v>
      </c>
      <c r="B1916" s="562" t="s">
        <v>4466</v>
      </c>
      <c r="C1916" s="562">
        <v>1</v>
      </c>
      <c r="D1916" s="562" t="s">
        <v>30</v>
      </c>
      <c r="E1916" s="562" t="s">
        <v>958</v>
      </c>
      <c r="F1916" s="562" t="s">
        <v>959</v>
      </c>
      <c r="G1916" s="562" t="s">
        <v>1727</v>
      </c>
      <c r="H1916" s="562" t="s">
        <v>1660</v>
      </c>
      <c r="I1916" s="562" t="s">
        <v>1661</v>
      </c>
      <c r="J1916" s="562" t="s">
        <v>1662</v>
      </c>
      <c r="K1916" s="562" t="s">
        <v>3229</v>
      </c>
      <c r="L1916" s="562" t="s">
        <v>964</v>
      </c>
      <c r="M1916" s="562" t="s">
        <v>970</v>
      </c>
      <c r="N1916" s="562">
        <v>1</v>
      </c>
      <c r="O1916" s="562">
        <v>1</v>
      </c>
      <c r="P1916" s="562">
        <v>1</v>
      </c>
      <c r="Q1916" s="562">
        <v>0</v>
      </c>
      <c r="R1916" s="562">
        <v>0</v>
      </c>
      <c r="S1916" s="562">
        <v>1</v>
      </c>
      <c r="T1916" s="562">
        <v>1</v>
      </c>
      <c r="U1916" s="562">
        <v>1</v>
      </c>
      <c r="V1916" s="562">
        <v>0</v>
      </c>
      <c r="W1916" s="563">
        <v>2701411.9</v>
      </c>
      <c r="X1916" s="563">
        <v>0</v>
      </c>
      <c r="Y1916" s="563">
        <v>0</v>
      </c>
      <c r="Z1916" s="563">
        <v>0</v>
      </c>
      <c r="AA1916" s="563">
        <v>0</v>
      </c>
      <c r="AB1916" s="563">
        <v>0</v>
      </c>
      <c r="AC1916" s="563">
        <v>0</v>
      </c>
      <c r="AD1916" s="563"/>
      <c r="AE1916" s="563">
        <v>2701411.9</v>
      </c>
      <c r="AF1916" s="564">
        <v>45958</v>
      </c>
      <c r="AG1916" s="564">
        <v>47054</v>
      </c>
      <c r="AH1916" s="563">
        <v>2701411.9</v>
      </c>
      <c r="AI1916" s="565">
        <f t="shared" si="59"/>
        <v>2.6657534246575341</v>
      </c>
      <c r="AJ1916" s="565">
        <v>3.0027397260274</v>
      </c>
      <c r="AK1916" s="566">
        <v>8.7499999999999994E-2</v>
      </c>
      <c r="AL1916" s="567">
        <f t="shared" si="60"/>
        <v>2.6657534246575341</v>
      </c>
      <c r="AM1916" s="567">
        <v>3.0027397260274</v>
      </c>
      <c r="AN1916" s="568">
        <v>8.7499999999999994E-2</v>
      </c>
      <c r="AO1916" s="562" t="s">
        <v>977</v>
      </c>
      <c r="AP1916" s="562" t="s">
        <v>978</v>
      </c>
    </row>
    <row r="1917" spans="1:42" s="562" customFormat="1" ht="12" x14ac:dyDescent="0.25">
      <c r="A1917" s="562" t="s">
        <v>4467</v>
      </c>
      <c r="B1917" s="562" t="s">
        <v>4468</v>
      </c>
      <c r="C1917" s="562">
        <v>1</v>
      </c>
      <c r="D1917" s="562" t="s">
        <v>30</v>
      </c>
      <c r="E1917" s="562" t="s">
        <v>958</v>
      </c>
      <c r="F1917" s="562" t="s">
        <v>959</v>
      </c>
      <c r="G1917" s="562" t="s">
        <v>1727</v>
      </c>
      <c r="H1917" s="562" t="s">
        <v>1660</v>
      </c>
      <c r="I1917" s="562" t="s">
        <v>1661</v>
      </c>
      <c r="J1917" s="562" t="s">
        <v>1662</v>
      </c>
      <c r="K1917" s="562" t="s">
        <v>4064</v>
      </c>
      <c r="L1917" s="562" t="s">
        <v>964</v>
      </c>
      <c r="M1917" s="562" t="s">
        <v>970</v>
      </c>
      <c r="N1917" s="562">
        <v>1</v>
      </c>
      <c r="O1917" s="562">
        <v>1</v>
      </c>
      <c r="P1917" s="562">
        <v>1</v>
      </c>
      <c r="Q1917" s="562">
        <v>0</v>
      </c>
      <c r="R1917" s="562">
        <v>0</v>
      </c>
      <c r="S1917" s="562">
        <v>1</v>
      </c>
      <c r="T1917" s="562">
        <v>1</v>
      </c>
      <c r="U1917" s="562">
        <v>1</v>
      </c>
      <c r="V1917" s="562">
        <v>0</v>
      </c>
      <c r="W1917" s="563">
        <v>1453934.16</v>
      </c>
      <c r="X1917" s="563">
        <v>0</v>
      </c>
      <c r="Y1917" s="563">
        <v>0</v>
      </c>
      <c r="Z1917" s="563">
        <v>0</v>
      </c>
      <c r="AA1917" s="563">
        <v>0</v>
      </c>
      <c r="AB1917" s="563">
        <v>0</v>
      </c>
      <c r="AC1917" s="563">
        <v>0</v>
      </c>
      <c r="AD1917" s="563"/>
      <c r="AE1917" s="563">
        <v>1453934.16</v>
      </c>
      <c r="AF1917" s="564">
        <v>45958</v>
      </c>
      <c r="AG1917" s="564">
        <v>47054</v>
      </c>
      <c r="AH1917" s="563">
        <v>1453934.16</v>
      </c>
      <c r="AI1917" s="565">
        <f t="shared" si="59"/>
        <v>2.6657534246575341</v>
      </c>
      <c r="AJ1917" s="565">
        <v>3.0027397260274</v>
      </c>
      <c r="AK1917" s="566">
        <v>8.7499999999999994E-2</v>
      </c>
      <c r="AL1917" s="567">
        <f t="shared" si="60"/>
        <v>2.6657534246575341</v>
      </c>
      <c r="AM1917" s="567">
        <v>3.0027397260274</v>
      </c>
      <c r="AN1917" s="568">
        <v>8.7499999999999994E-2</v>
      </c>
      <c r="AO1917" s="562" t="s">
        <v>977</v>
      </c>
      <c r="AP1917" s="562" t="s">
        <v>978</v>
      </c>
    </row>
    <row r="1918" spans="1:42" s="562" customFormat="1" ht="12" x14ac:dyDescent="0.25">
      <c r="A1918" s="562" t="s">
        <v>4469</v>
      </c>
      <c r="B1918" s="562" t="s">
        <v>4470</v>
      </c>
      <c r="C1918" s="562">
        <v>1</v>
      </c>
      <c r="D1918" s="562" t="s">
        <v>30</v>
      </c>
      <c r="E1918" s="562" t="s">
        <v>958</v>
      </c>
      <c r="F1918" s="562" t="s">
        <v>959</v>
      </c>
      <c r="G1918" s="562" t="s">
        <v>1727</v>
      </c>
      <c r="H1918" s="562" t="s">
        <v>1660</v>
      </c>
      <c r="I1918" s="562" t="s">
        <v>1661</v>
      </c>
      <c r="J1918" s="562" t="s">
        <v>1662</v>
      </c>
      <c r="K1918" s="562" t="s">
        <v>4471</v>
      </c>
      <c r="L1918" s="562" t="s">
        <v>964</v>
      </c>
      <c r="M1918" s="562" t="s">
        <v>970</v>
      </c>
      <c r="N1918" s="562">
        <v>1</v>
      </c>
      <c r="O1918" s="562">
        <v>1</v>
      </c>
      <c r="P1918" s="562">
        <v>1</v>
      </c>
      <c r="Q1918" s="562">
        <v>0</v>
      </c>
      <c r="R1918" s="562">
        <v>0</v>
      </c>
      <c r="S1918" s="562">
        <v>1</v>
      </c>
      <c r="T1918" s="562">
        <v>1</v>
      </c>
      <c r="U1918" s="562">
        <v>1</v>
      </c>
      <c r="V1918" s="562">
        <v>0</v>
      </c>
      <c r="W1918" s="563">
        <v>337588.98</v>
      </c>
      <c r="X1918" s="563">
        <v>0</v>
      </c>
      <c r="Y1918" s="563">
        <v>0</v>
      </c>
      <c r="Z1918" s="563">
        <v>0</v>
      </c>
      <c r="AA1918" s="563">
        <v>0</v>
      </c>
      <c r="AB1918" s="563">
        <v>0</v>
      </c>
      <c r="AC1918" s="563">
        <v>0</v>
      </c>
      <c r="AD1918" s="563"/>
      <c r="AE1918" s="563">
        <v>337588.98</v>
      </c>
      <c r="AF1918" s="564">
        <v>45958</v>
      </c>
      <c r="AG1918" s="564">
        <v>47054</v>
      </c>
      <c r="AH1918" s="563">
        <v>337588.98</v>
      </c>
      <c r="AI1918" s="565">
        <f t="shared" si="59"/>
        <v>2.6657534246575341</v>
      </c>
      <c r="AJ1918" s="565">
        <v>3.0027397260274</v>
      </c>
      <c r="AK1918" s="566">
        <v>8.7499999999999994E-2</v>
      </c>
      <c r="AL1918" s="567">
        <f t="shared" si="60"/>
        <v>2.6657534246575341</v>
      </c>
      <c r="AM1918" s="567">
        <v>3.0027397260274</v>
      </c>
      <c r="AN1918" s="568">
        <v>8.7499999999999994E-2</v>
      </c>
      <c r="AO1918" s="562" t="s">
        <v>977</v>
      </c>
      <c r="AP1918" s="562" t="s">
        <v>978</v>
      </c>
    </row>
    <row r="1919" spans="1:42" s="562" customFormat="1" ht="12" x14ac:dyDescent="0.25">
      <c r="A1919" s="562" t="s">
        <v>4472</v>
      </c>
      <c r="B1919" s="562" t="s">
        <v>4473</v>
      </c>
      <c r="C1919" s="562">
        <v>1</v>
      </c>
      <c r="D1919" s="562" t="s">
        <v>30</v>
      </c>
      <c r="E1919" s="562" t="s">
        <v>958</v>
      </c>
      <c r="F1919" s="562" t="s">
        <v>959</v>
      </c>
      <c r="G1919" s="562" t="s">
        <v>1727</v>
      </c>
      <c r="H1919" s="562" t="s">
        <v>1660</v>
      </c>
      <c r="I1919" s="562" t="s">
        <v>1661</v>
      </c>
      <c r="J1919" s="562" t="s">
        <v>1662</v>
      </c>
      <c r="K1919" s="562" t="s">
        <v>3512</v>
      </c>
      <c r="L1919" s="562" t="s">
        <v>964</v>
      </c>
      <c r="M1919" s="562" t="s">
        <v>970</v>
      </c>
      <c r="N1919" s="562">
        <v>1</v>
      </c>
      <c r="O1919" s="562">
        <v>1</v>
      </c>
      <c r="P1919" s="562">
        <v>1</v>
      </c>
      <c r="Q1919" s="562">
        <v>0</v>
      </c>
      <c r="R1919" s="562">
        <v>0</v>
      </c>
      <c r="S1919" s="562">
        <v>1</v>
      </c>
      <c r="T1919" s="562">
        <v>1</v>
      </c>
      <c r="U1919" s="562">
        <v>1</v>
      </c>
      <c r="V1919" s="562">
        <v>0</v>
      </c>
      <c r="W1919" s="563">
        <v>2667545.89</v>
      </c>
      <c r="X1919" s="563">
        <v>0</v>
      </c>
      <c r="Y1919" s="563">
        <v>0</v>
      </c>
      <c r="Z1919" s="563">
        <v>0</v>
      </c>
      <c r="AA1919" s="563">
        <v>0</v>
      </c>
      <c r="AB1919" s="563">
        <v>0</v>
      </c>
      <c r="AC1919" s="563">
        <v>0</v>
      </c>
      <c r="AD1919" s="563"/>
      <c r="AE1919" s="563">
        <v>2667545.89</v>
      </c>
      <c r="AF1919" s="564">
        <v>45958</v>
      </c>
      <c r="AG1919" s="564">
        <v>47054</v>
      </c>
      <c r="AH1919" s="563">
        <v>2667545.89</v>
      </c>
      <c r="AI1919" s="565">
        <f t="shared" si="59"/>
        <v>2.6657534246575341</v>
      </c>
      <c r="AJ1919" s="565">
        <v>3.0027397260274</v>
      </c>
      <c r="AK1919" s="566">
        <v>8.7499999999999994E-2</v>
      </c>
      <c r="AL1919" s="567">
        <f t="shared" si="60"/>
        <v>2.6657534246575341</v>
      </c>
      <c r="AM1919" s="567">
        <v>3.0027397260274</v>
      </c>
      <c r="AN1919" s="568">
        <v>8.7499999999999994E-2</v>
      </c>
      <c r="AO1919" s="562" t="s">
        <v>977</v>
      </c>
      <c r="AP1919" s="562" t="s">
        <v>978</v>
      </c>
    </row>
    <row r="1920" spans="1:42" s="562" customFormat="1" ht="12" x14ac:dyDescent="0.25">
      <c r="A1920" s="562" t="s">
        <v>4474</v>
      </c>
      <c r="B1920" s="562" t="s">
        <v>4475</v>
      </c>
      <c r="C1920" s="562">
        <v>1</v>
      </c>
      <c r="D1920" s="562" t="s">
        <v>30</v>
      </c>
      <c r="E1920" s="562" t="s">
        <v>958</v>
      </c>
      <c r="F1920" s="562" t="s">
        <v>959</v>
      </c>
      <c r="G1920" s="562" t="s">
        <v>1727</v>
      </c>
      <c r="H1920" s="562" t="s">
        <v>1660</v>
      </c>
      <c r="I1920" s="562" t="s">
        <v>1661</v>
      </c>
      <c r="J1920" s="562" t="s">
        <v>1662</v>
      </c>
      <c r="K1920" s="562" t="s">
        <v>4476</v>
      </c>
      <c r="L1920" s="562" t="s">
        <v>964</v>
      </c>
      <c r="M1920" s="562" t="s">
        <v>970</v>
      </c>
      <c r="N1920" s="562">
        <v>1</v>
      </c>
      <c r="O1920" s="562">
        <v>1</v>
      </c>
      <c r="P1920" s="562">
        <v>1</v>
      </c>
      <c r="Q1920" s="562">
        <v>0</v>
      </c>
      <c r="R1920" s="562">
        <v>0</v>
      </c>
      <c r="S1920" s="562">
        <v>1</v>
      </c>
      <c r="T1920" s="562">
        <v>1</v>
      </c>
      <c r="U1920" s="562">
        <v>1</v>
      </c>
      <c r="V1920" s="562">
        <v>0</v>
      </c>
      <c r="W1920" s="563">
        <v>699012.97</v>
      </c>
      <c r="X1920" s="563">
        <v>0</v>
      </c>
      <c r="Y1920" s="563">
        <v>0</v>
      </c>
      <c r="Z1920" s="563">
        <v>0</v>
      </c>
      <c r="AA1920" s="563">
        <v>0</v>
      </c>
      <c r="AB1920" s="563">
        <v>0</v>
      </c>
      <c r="AC1920" s="563">
        <v>0</v>
      </c>
      <c r="AD1920" s="563"/>
      <c r="AE1920" s="563">
        <v>699012.97</v>
      </c>
      <c r="AF1920" s="564">
        <v>45958</v>
      </c>
      <c r="AG1920" s="564">
        <v>47054</v>
      </c>
      <c r="AH1920" s="563">
        <v>699012.97</v>
      </c>
      <c r="AI1920" s="565">
        <f t="shared" si="59"/>
        <v>2.6657534246575341</v>
      </c>
      <c r="AJ1920" s="565">
        <v>3.0027397260274</v>
      </c>
      <c r="AK1920" s="566">
        <v>8.7499999999999994E-2</v>
      </c>
      <c r="AL1920" s="567">
        <f t="shared" si="60"/>
        <v>2.6657534246575341</v>
      </c>
      <c r="AM1920" s="567">
        <v>3.0027397260274</v>
      </c>
      <c r="AN1920" s="568">
        <v>8.7499999999999994E-2</v>
      </c>
      <c r="AO1920" s="562" t="s">
        <v>977</v>
      </c>
      <c r="AP1920" s="562" t="s">
        <v>978</v>
      </c>
    </row>
    <row r="1921" spans="1:42" s="562" customFormat="1" ht="12" x14ac:dyDescent="0.25">
      <c r="A1921" s="562" t="s">
        <v>4477</v>
      </c>
      <c r="B1921" s="562" t="s">
        <v>4478</v>
      </c>
      <c r="C1921" s="562">
        <v>1</v>
      </c>
      <c r="D1921" s="562" t="s">
        <v>30</v>
      </c>
      <c r="E1921" s="562" t="s">
        <v>958</v>
      </c>
      <c r="F1921" s="562" t="s">
        <v>959</v>
      </c>
      <c r="G1921" s="562" t="s">
        <v>1727</v>
      </c>
      <c r="H1921" s="562" t="s">
        <v>1660</v>
      </c>
      <c r="I1921" s="562" t="s">
        <v>1661</v>
      </c>
      <c r="J1921" s="562" t="s">
        <v>1662</v>
      </c>
      <c r="K1921" s="562" t="s">
        <v>4479</v>
      </c>
      <c r="L1921" s="562" t="s">
        <v>964</v>
      </c>
      <c r="M1921" s="562" t="s">
        <v>970</v>
      </c>
      <c r="N1921" s="562">
        <v>1</v>
      </c>
      <c r="O1921" s="562">
        <v>1</v>
      </c>
      <c r="P1921" s="562">
        <v>1</v>
      </c>
      <c r="Q1921" s="562">
        <v>0</v>
      </c>
      <c r="R1921" s="562">
        <v>0</v>
      </c>
      <c r="S1921" s="562">
        <v>1</v>
      </c>
      <c r="T1921" s="562">
        <v>1</v>
      </c>
      <c r="U1921" s="562">
        <v>1</v>
      </c>
      <c r="V1921" s="562">
        <v>0</v>
      </c>
      <c r="W1921" s="563">
        <v>724989.33</v>
      </c>
      <c r="X1921" s="563">
        <v>0</v>
      </c>
      <c r="Y1921" s="563">
        <v>0</v>
      </c>
      <c r="Z1921" s="563">
        <v>0</v>
      </c>
      <c r="AA1921" s="563">
        <v>0</v>
      </c>
      <c r="AB1921" s="563">
        <v>0</v>
      </c>
      <c r="AC1921" s="563">
        <v>0</v>
      </c>
      <c r="AD1921" s="563"/>
      <c r="AE1921" s="563">
        <v>724989.33</v>
      </c>
      <c r="AF1921" s="564">
        <v>45958</v>
      </c>
      <c r="AG1921" s="564">
        <v>47054</v>
      </c>
      <c r="AH1921" s="563">
        <v>724989.33</v>
      </c>
      <c r="AI1921" s="565">
        <f t="shared" si="59"/>
        <v>2.6657534246575341</v>
      </c>
      <c r="AJ1921" s="565">
        <v>3.0027397260274</v>
      </c>
      <c r="AK1921" s="566">
        <v>8.7499999999999994E-2</v>
      </c>
      <c r="AL1921" s="567">
        <f t="shared" si="60"/>
        <v>2.6657534246575341</v>
      </c>
      <c r="AM1921" s="567">
        <v>3.0027397260274</v>
      </c>
      <c r="AN1921" s="568">
        <v>8.7499999999999994E-2</v>
      </c>
      <c r="AO1921" s="562" t="s">
        <v>977</v>
      </c>
      <c r="AP1921" s="562" t="s">
        <v>978</v>
      </c>
    </row>
    <row r="1922" spans="1:42" s="562" customFormat="1" ht="12" x14ac:dyDescent="0.25">
      <c r="A1922" s="562" t="s">
        <v>4480</v>
      </c>
      <c r="B1922" s="562" t="s">
        <v>4481</v>
      </c>
      <c r="C1922" s="562">
        <v>1</v>
      </c>
      <c r="D1922" s="562" t="s">
        <v>30</v>
      </c>
      <c r="E1922" s="562" t="s">
        <v>958</v>
      </c>
      <c r="F1922" s="562" t="s">
        <v>959</v>
      </c>
      <c r="G1922" s="562" t="s">
        <v>1727</v>
      </c>
      <c r="H1922" s="562" t="s">
        <v>1660</v>
      </c>
      <c r="I1922" s="562" t="s">
        <v>1661</v>
      </c>
      <c r="J1922" s="562" t="s">
        <v>1662</v>
      </c>
      <c r="K1922" s="562" t="s">
        <v>3357</v>
      </c>
      <c r="L1922" s="562" t="s">
        <v>964</v>
      </c>
      <c r="M1922" s="562" t="s">
        <v>970</v>
      </c>
      <c r="N1922" s="562">
        <v>1</v>
      </c>
      <c r="O1922" s="562">
        <v>1</v>
      </c>
      <c r="P1922" s="562">
        <v>1</v>
      </c>
      <c r="Q1922" s="562">
        <v>0</v>
      </c>
      <c r="R1922" s="562">
        <v>0</v>
      </c>
      <c r="S1922" s="562">
        <v>1</v>
      </c>
      <c r="T1922" s="562">
        <v>1</v>
      </c>
      <c r="U1922" s="562">
        <v>1</v>
      </c>
      <c r="V1922" s="562">
        <v>0</v>
      </c>
      <c r="W1922" s="563">
        <v>2537604.37</v>
      </c>
      <c r="X1922" s="563">
        <v>0</v>
      </c>
      <c r="Y1922" s="563">
        <v>0</v>
      </c>
      <c r="Z1922" s="563">
        <v>0</v>
      </c>
      <c r="AA1922" s="563">
        <v>0</v>
      </c>
      <c r="AB1922" s="563">
        <v>0</v>
      </c>
      <c r="AC1922" s="563">
        <v>0</v>
      </c>
      <c r="AD1922" s="563"/>
      <c r="AE1922" s="563">
        <v>2537604.37</v>
      </c>
      <c r="AF1922" s="564">
        <v>45958</v>
      </c>
      <c r="AG1922" s="564">
        <v>47054</v>
      </c>
      <c r="AH1922" s="563">
        <v>2537604.37</v>
      </c>
      <c r="AI1922" s="565">
        <f t="shared" si="59"/>
        <v>2.6657534246575341</v>
      </c>
      <c r="AJ1922" s="565">
        <v>3.0027397260274</v>
      </c>
      <c r="AK1922" s="566">
        <v>8.7499999999999994E-2</v>
      </c>
      <c r="AL1922" s="567">
        <f t="shared" si="60"/>
        <v>2.6657534246575341</v>
      </c>
      <c r="AM1922" s="567">
        <v>3.0027397260274</v>
      </c>
      <c r="AN1922" s="568">
        <v>8.7499999999999994E-2</v>
      </c>
      <c r="AO1922" s="562" t="s">
        <v>977</v>
      </c>
      <c r="AP1922" s="562" t="s">
        <v>978</v>
      </c>
    </row>
    <row r="1923" spans="1:42" s="562" customFormat="1" ht="12" x14ac:dyDescent="0.25">
      <c r="A1923" s="562" t="s">
        <v>4482</v>
      </c>
      <c r="B1923" s="562" t="s">
        <v>4483</v>
      </c>
      <c r="C1923" s="562">
        <v>1</v>
      </c>
      <c r="D1923" s="562" t="s">
        <v>30</v>
      </c>
      <c r="E1923" s="562" t="s">
        <v>958</v>
      </c>
      <c r="F1923" s="562" t="s">
        <v>959</v>
      </c>
      <c r="G1923" s="562" t="s">
        <v>1727</v>
      </c>
      <c r="H1923" s="562" t="s">
        <v>1660</v>
      </c>
      <c r="I1923" s="562" t="s">
        <v>1661</v>
      </c>
      <c r="J1923" s="562" t="s">
        <v>1662</v>
      </c>
      <c r="K1923" s="562" t="s">
        <v>3076</v>
      </c>
      <c r="L1923" s="562" t="s">
        <v>964</v>
      </c>
      <c r="M1923" s="562" t="s">
        <v>970</v>
      </c>
      <c r="N1923" s="562">
        <v>1</v>
      </c>
      <c r="O1923" s="562">
        <v>1</v>
      </c>
      <c r="P1923" s="562">
        <v>1</v>
      </c>
      <c r="Q1923" s="562">
        <v>0</v>
      </c>
      <c r="R1923" s="562">
        <v>0</v>
      </c>
      <c r="S1923" s="562">
        <v>1</v>
      </c>
      <c r="T1923" s="562">
        <v>1</v>
      </c>
      <c r="U1923" s="562">
        <v>1</v>
      </c>
      <c r="V1923" s="562">
        <v>0</v>
      </c>
      <c r="W1923" s="563">
        <v>883858.71</v>
      </c>
      <c r="X1923" s="563">
        <v>0</v>
      </c>
      <c r="Y1923" s="563">
        <v>0</v>
      </c>
      <c r="Z1923" s="563">
        <v>0</v>
      </c>
      <c r="AA1923" s="563">
        <v>0</v>
      </c>
      <c r="AB1923" s="563">
        <v>0</v>
      </c>
      <c r="AC1923" s="563">
        <v>0</v>
      </c>
      <c r="AD1923" s="563"/>
      <c r="AE1923" s="563">
        <v>883858.71</v>
      </c>
      <c r="AF1923" s="564">
        <v>45958</v>
      </c>
      <c r="AG1923" s="564">
        <v>47054</v>
      </c>
      <c r="AH1923" s="563">
        <v>883858.71</v>
      </c>
      <c r="AI1923" s="565">
        <f t="shared" ref="AI1923:AI1986" si="61">+(AG1923-$AQ$1)/365</f>
        <v>2.6657534246575341</v>
      </c>
      <c r="AJ1923" s="565">
        <v>3.0027397260274</v>
      </c>
      <c r="AK1923" s="566">
        <v>8.7499999999999994E-2</v>
      </c>
      <c r="AL1923" s="567">
        <f t="shared" si="60"/>
        <v>2.6657534246575341</v>
      </c>
      <c r="AM1923" s="567">
        <v>3.0027397260274</v>
      </c>
      <c r="AN1923" s="568">
        <v>8.7499999999999994E-2</v>
      </c>
      <c r="AO1923" s="562" t="s">
        <v>977</v>
      </c>
      <c r="AP1923" s="562" t="s">
        <v>978</v>
      </c>
    </row>
    <row r="1924" spans="1:42" s="562" customFormat="1" ht="12" x14ac:dyDescent="0.25">
      <c r="A1924" s="562" t="s">
        <v>4484</v>
      </c>
      <c r="B1924" s="562" t="s">
        <v>4485</v>
      </c>
      <c r="C1924" s="562">
        <v>1</v>
      </c>
      <c r="D1924" s="562" t="s">
        <v>30</v>
      </c>
      <c r="E1924" s="562" t="s">
        <v>958</v>
      </c>
      <c r="F1924" s="562" t="s">
        <v>959</v>
      </c>
      <c r="G1924" s="562" t="s">
        <v>1727</v>
      </c>
      <c r="H1924" s="562" t="s">
        <v>1660</v>
      </c>
      <c r="I1924" s="562" t="s">
        <v>1661</v>
      </c>
      <c r="J1924" s="562" t="s">
        <v>1662</v>
      </c>
      <c r="K1924" s="562" t="s">
        <v>3076</v>
      </c>
      <c r="L1924" s="562" t="s">
        <v>964</v>
      </c>
      <c r="M1924" s="562" t="s">
        <v>970</v>
      </c>
      <c r="N1924" s="562">
        <v>1</v>
      </c>
      <c r="O1924" s="562">
        <v>1</v>
      </c>
      <c r="P1924" s="562">
        <v>1</v>
      </c>
      <c r="Q1924" s="562">
        <v>0</v>
      </c>
      <c r="R1924" s="562">
        <v>0</v>
      </c>
      <c r="S1924" s="562">
        <v>1</v>
      </c>
      <c r="T1924" s="562">
        <v>1</v>
      </c>
      <c r="U1924" s="562">
        <v>1</v>
      </c>
      <c r="V1924" s="562">
        <v>0</v>
      </c>
      <c r="W1924" s="563">
        <v>883858.71</v>
      </c>
      <c r="X1924" s="563">
        <v>0</v>
      </c>
      <c r="Y1924" s="563">
        <v>0</v>
      </c>
      <c r="Z1924" s="563">
        <v>0</v>
      </c>
      <c r="AA1924" s="563">
        <v>0</v>
      </c>
      <c r="AB1924" s="563">
        <v>0</v>
      </c>
      <c r="AC1924" s="563">
        <v>0</v>
      </c>
      <c r="AD1924" s="563"/>
      <c r="AE1924" s="563">
        <v>883858.71</v>
      </c>
      <c r="AF1924" s="564">
        <v>45958</v>
      </c>
      <c r="AG1924" s="564">
        <v>47784</v>
      </c>
      <c r="AH1924" s="563">
        <v>883858.71</v>
      </c>
      <c r="AI1924" s="565">
        <f t="shared" si="61"/>
        <v>4.6657534246575345</v>
      </c>
      <c r="AJ1924" s="565">
        <v>5.0027397260274</v>
      </c>
      <c r="AK1924" s="566">
        <v>9.2499999999999999E-2</v>
      </c>
      <c r="AL1924" s="567">
        <f t="shared" si="60"/>
        <v>4.6657534246575345</v>
      </c>
      <c r="AM1924" s="567">
        <v>5.0027397260274</v>
      </c>
      <c r="AN1924" s="568">
        <v>9.2499999999999999E-2</v>
      </c>
      <c r="AO1924" s="562" t="s">
        <v>977</v>
      </c>
      <c r="AP1924" s="562" t="s">
        <v>978</v>
      </c>
    </row>
    <row r="1925" spans="1:42" s="562" customFormat="1" ht="12" x14ac:dyDescent="0.25">
      <c r="A1925" s="562" t="s">
        <v>4486</v>
      </c>
      <c r="B1925" s="562" t="s">
        <v>4487</v>
      </c>
      <c r="C1925" s="562">
        <v>1</v>
      </c>
      <c r="D1925" s="562" t="s">
        <v>30</v>
      </c>
      <c r="E1925" s="562" t="s">
        <v>958</v>
      </c>
      <c r="F1925" s="562" t="s">
        <v>959</v>
      </c>
      <c r="G1925" s="562" t="s">
        <v>1727</v>
      </c>
      <c r="H1925" s="562" t="s">
        <v>1660</v>
      </c>
      <c r="I1925" s="562" t="s">
        <v>1661</v>
      </c>
      <c r="J1925" s="562" t="s">
        <v>1662</v>
      </c>
      <c r="K1925" s="562" t="s">
        <v>3076</v>
      </c>
      <c r="L1925" s="562" t="s">
        <v>964</v>
      </c>
      <c r="M1925" s="562" t="s">
        <v>970</v>
      </c>
      <c r="N1925" s="562">
        <v>1</v>
      </c>
      <c r="O1925" s="562">
        <v>1</v>
      </c>
      <c r="P1925" s="562">
        <v>1</v>
      </c>
      <c r="Q1925" s="562">
        <v>0</v>
      </c>
      <c r="R1925" s="562">
        <v>0</v>
      </c>
      <c r="S1925" s="562">
        <v>1</v>
      </c>
      <c r="T1925" s="562">
        <v>1</v>
      </c>
      <c r="U1925" s="562">
        <v>1</v>
      </c>
      <c r="V1925" s="562">
        <v>0</v>
      </c>
      <c r="W1925" s="563">
        <v>1020944.82</v>
      </c>
      <c r="X1925" s="563">
        <v>0</v>
      </c>
      <c r="Y1925" s="563">
        <v>0</v>
      </c>
      <c r="Z1925" s="563">
        <v>0</v>
      </c>
      <c r="AA1925" s="563">
        <v>0</v>
      </c>
      <c r="AB1925" s="563">
        <v>0</v>
      </c>
      <c r="AC1925" s="563">
        <v>0</v>
      </c>
      <c r="AD1925" s="563"/>
      <c r="AE1925" s="563">
        <v>1020944.82</v>
      </c>
      <c r="AF1925" s="564">
        <v>45958</v>
      </c>
      <c r="AG1925" s="564">
        <v>48515</v>
      </c>
      <c r="AH1925" s="563">
        <v>1020944.82</v>
      </c>
      <c r="AI1925" s="565">
        <f t="shared" si="61"/>
        <v>6.6684931506849319</v>
      </c>
      <c r="AJ1925" s="565">
        <v>7.0054794520547903</v>
      </c>
      <c r="AK1925" s="566">
        <v>9.5000000000000001E-2</v>
      </c>
      <c r="AL1925" s="567">
        <f t="shared" si="60"/>
        <v>6.6684931506849319</v>
      </c>
      <c r="AM1925" s="567">
        <v>7.0054794520547903</v>
      </c>
      <c r="AN1925" s="568">
        <v>9.5000000000000001E-2</v>
      </c>
      <c r="AO1925" s="562" t="s">
        <v>977</v>
      </c>
      <c r="AP1925" s="562" t="s">
        <v>978</v>
      </c>
    </row>
    <row r="1926" spans="1:42" s="562" customFormat="1" ht="12" x14ac:dyDescent="0.25">
      <c r="A1926" s="562" t="s">
        <v>4488</v>
      </c>
      <c r="B1926" s="562" t="s">
        <v>4489</v>
      </c>
      <c r="C1926" s="562">
        <v>1</v>
      </c>
      <c r="D1926" s="562" t="s">
        <v>30</v>
      </c>
      <c r="E1926" s="562" t="s">
        <v>958</v>
      </c>
      <c r="F1926" s="562" t="s">
        <v>959</v>
      </c>
      <c r="G1926" s="562" t="s">
        <v>1727</v>
      </c>
      <c r="H1926" s="562" t="s">
        <v>1660</v>
      </c>
      <c r="I1926" s="562" t="s">
        <v>1661</v>
      </c>
      <c r="J1926" s="562" t="s">
        <v>1662</v>
      </c>
      <c r="K1926" s="562" t="s">
        <v>4490</v>
      </c>
      <c r="L1926" s="562" t="s">
        <v>964</v>
      </c>
      <c r="M1926" s="562" t="s">
        <v>970</v>
      </c>
      <c r="N1926" s="562">
        <v>1</v>
      </c>
      <c r="O1926" s="562">
        <v>1</v>
      </c>
      <c r="P1926" s="562">
        <v>1</v>
      </c>
      <c r="Q1926" s="562">
        <v>0</v>
      </c>
      <c r="R1926" s="562">
        <v>0</v>
      </c>
      <c r="S1926" s="562">
        <v>1</v>
      </c>
      <c r="T1926" s="562">
        <v>1</v>
      </c>
      <c r="U1926" s="562">
        <v>1</v>
      </c>
      <c r="V1926" s="562">
        <v>0</v>
      </c>
      <c r="W1926" s="563">
        <v>865733.02</v>
      </c>
      <c r="X1926" s="563">
        <v>0</v>
      </c>
      <c r="Y1926" s="563">
        <v>0</v>
      </c>
      <c r="Z1926" s="563">
        <v>0</v>
      </c>
      <c r="AA1926" s="563">
        <v>0</v>
      </c>
      <c r="AB1926" s="563">
        <v>0</v>
      </c>
      <c r="AC1926" s="563">
        <v>0</v>
      </c>
      <c r="AD1926" s="563"/>
      <c r="AE1926" s="563">
        <v>865733.02</v>
      </c>
      <c r="AF1926" s="564">
        <v>45958</v>
      </c>
      <c r="AG1926" s="564">
        <v>47054</v>
      </c>
      <c r="AH1926" s="563">
        <v>865733.02</v>
      </c>
      <c r="AI1926" s="565">
        <f t="shared" si="61"/>
        <v>2.6657534246575341</v>
      </c>
      <c r="AJ1926" s="565">
        <v>3.0027397260274</v>
      </c>
      <c r="AK1926" s="566">
        <v>8.7499999999999994E-2</v>
      </c>
      <c r="AL1926" s="567">
        <f t="shared" ref="AL1926:AL1989" si="62">+AI1926</f>
        <v>2.6657534246575341</v>
      </c>
      <c r="AM1926" s="567">
        <v>3.0027397260274</v>
      </c>
      <c r="AN1926" s="568">
        <v>8.7499999999999994E-2</v>
      </c>
      <c r="AO1926" s="562" t="s">
        <v>977</v>
      </c>
      <c r="AP1926" s="562" t="s">
        <v>978</v>
      </c>
    </row>
    <row r="1927" spans="1:42" s="562" customFormat="1" ht="12" x14ac:dyDescent="0.25">
      <c r="A1927" s="562" t="s">
        <v>4491</v>
      </c>
      <c r="B1927" s="562" t="s">
        <v>4492</v>
      </c>
      <c r="C1927" s="562">
        <v>1</v>
      </c>
      <c r="D1927" s="562" t="s">
        <v>30</v>
      </c>
      <c r="E1927" s="562" t="s">
        <v>958</v>
      </c>
      <c r="F1927" s="562" t="s">
        <v>959</v>
      </c>
      <c r="G1927" s="562" t="s">
        <v>1727</v>
      </c>
      <c r="H1927" s="562" t="s">
        <v>1660</v>
      </c>
      <c r="I1927" s="562" t="s">
        <v>1661</v>
      </c>
      <c r="J1927" s="562" t="s">
        <v>1662</v>
      </c>
      <c r="K1927" s="562" t="s">
        <v>4493</v>
      </c>
      <c r="L1927" s="562" t="s">
        <v>964</v>
      </c>
      <c r="M1927" s="562" t="s">
        <v>970</v>
      </c>
      <c r="N1927" s="562">
        <v>1</v>
      </c>
      <c r="O1927" s="562">
        <v>1</v>
      </c>
      <c r="P1927" s="562">
        <v>1</v>
      </c>
      <c r="Q1927" s="562">
        <v>0</v>
      </c>
      <c r="R1927" s="562">
        <v>0</v>
      </c>
      <c r="S1927" s="562">
        <v>1</v>
      </c>
      <c r="T1927" s="562">
        <v>1</v>
      </c>
      <c r="U1927" s="562">
        <v>1</v>
      </c>
      <c r="V1927" s="562">
        <v>0</v>
      </c>
      <c r="W1927" s="563">
        <v>973697.97</v>
      </c>
      <c r="X1927" s="563">
        <v>0</v>
      </c>
      <c r="Y1927" s="563">
        <v>0</v>
      </c>
      <c r="Z1927" s="563">
        <v>0</v>
      </c>
      <c r="AA1927" s="563">
        <v>0</v>
      </c>
      <c r="AB1927" s="563">
        <v>0</v>
      </c>
      <c r="AC1927" s="563">
        <v>0</v>
      </c>
      <c r="AD1927" s="563"/>
      <c r="AE1927" s="563">
        <v>973697.97</v>
      </c>
      <c r="AF1927" s="564">
        <v>45958</v>
      </c>
      <c r="AG1927" s="564">
        <v>47054</v>
      </c>
      <c r="AH1927" s="563">
        <v>973697.97</v>
      </c>
      <c r="AI1927" s="565">
        <f t="shared" si="61"/>
        <v>2.6657534246575341</v>
      </c>
      <c r="AJ1927" s="565">
        <v>3.0027397260274</v>
      </c>
      <c r="AK1927" s="566">
        <v>8.7499999999999994E-2</v>
      </c>
      <c r="AL1927" s="567">
        <f t="shared" si="62"/>
        <v>2.6657534246575341</v>
      </c>
      <c r="AM1927" s="567">
        <v>3.0027397260274</v>
      </c>
      <c r="AN1927" s="568">
        <v>8.7499999999999994E-2</v>
      </c>
      <c r="AO1927" s="562" t="s">
        <v>977</v>
      </c>
      <c r="AP1927" s="562" t="s">
        <v>978</v>
      </c>
    </row>
    <row r="1928" spans="1:42" s="562" customFormat="1" ht="12" x14ac:dyDescent="0.25">
      <c r="A1928" s="562" t="s">
        <v>4494</v>
      </c>
      <c r="B1928" s="562" t="s">
        <v>4495</v>
      </c>
      <c r="C1928" s="562">
        <v>1</v>
      </c>
      <c r="D1928" s="562" t="s">
        <v>30</v>
      </c>
      <c r="E1928" s="562" t="s">
        <v>958</v>
      </c>
      <c r="F1928" s="562" t="s">
        <v>959</v>
      </c>
      <c r="G1928" s="562" t="s">
        <v>973</v>
      </c>
      <c r="H1928" s="562" t="s">
        <v>974</v>
      </c>
      <c r="I1928" s="562" t="s">
        <v>975</v>
      </c>
      <c r="J1928" s="562" t="s">
        <v>4998</v>
      </c>
      <c r="K1928" s="562" t="s">
        <v>976</v>
      </c>
      <c r="L1928" s="562" t="s">
        <v>964</v>
      </c>
      <c r="M1928" s="562" t="s">
        <v>970</v>
      </c>
      <c r="N1928" s="562">
        <v>1</v>
      </c>
      <c r="O1928" s="562">
        <v>1</v>
      </c>
      <c r="P1928" s="562">
        <v>1</v>
      </c>
      <c r="Q1928" s="562">
        <v>1</v>
      </c>
      <c r="R1928" s="562">
        <v>1</v>
      </c>
      <c r="S1928" s="562">
        <v>1</v>
      </c>
      <c r="T1928" s="562">
        <v>0</v>
      </c>
      <c r="U1928" s="562">
        <v>0</v>
      </c>
      <c r="V1928" s="562">
        <v>0</v>
      </c>
      <c r="W1928" s="563">
        <v>206000</v>
      </c>
      <c r="X1928" s="563">
        <v>0</v>
      </c>
      <c r="Y1928" s="563">
        <v>0</v>
      </c>
      <c r="Z1928" s="563">
        <v>0</v>
      </c>
      <c r="AA1928" s="563">
        <v>0</v>
      </c>
      <c r="AB1928" s="563">
        <v>0</v>
      </c>
      <c r="AC1928" s="563">
        <v>0</v>
      </c>
      <c r="AD1928" s="563"/>
      <c r="AE1928" s="563">
        <v>206000</v>
      </c>
      <c r="AF1928" s="564">
        <v>45751</v>
      </c>
      <c r="AG1928" s="564">
        <v>46847</v>
      </c>
      <c r="AH1928" s="563">
        <v>206000</v>
      </c>
      <c r="AI1928" s="565">
        <f t="shared" si="61"/>
        <v>2.0986301369863014</v>
      </c>
      <c r="AJ1928" s="565">
        <v>3.0027397260274</v>
      </c>
      <c r="AK1928" s="566">
        <v>8.7499999999999994E-2</v>
      </c>
      <c r="AL1928" s="567">
        <f t="shared" si="62"/>
        <v>2.0986301369863014</v>
      </c>
      <c r="AM1928" s="567">
        <v>3.0027397260274</v>
      </c>
      <c r="AN1928" s="568">
        <v>8.7499999999999994E-2</v>
      </c>
      <c r="AO1928" s="562" t="s">
        <v>977</v>
      </c>
      <c r="AP1928" s="562" t="s">
        <v>978</v>
      </c>
    </row>
    <row r="1929" spans="1:42" s="562" customFormat="1" ht="12" x14ac:dyDescent="0.25">
      <c r="A1929" s="562" t="s">
        <v>4496</v>
      </c>
      <c r="B1929" s="562" t="s">
        <v>4497</v>
      </c>
      <c r="C1929" s="562">
        <v>1</v>
      </c>
      <c r="D1929" s="562" t="s">
        <v>30</v>
      </c>
      <c r="E1929" s="562" t="s">
        <v>958</v>
      </c>
      <c r="F1929" s="562" t="s">
        <v>959</v>
      </c>
      <c r="G1929" s="562" t="s">
        <v>973</v>
      </c>
      <c r="H1929" s="562" t="s">
        <v>974</v>
      </c>
      <c r="I1929" s="562" t="s">
        <v>975</v>
      </c>
      <c r="J1929" s="562" t="s">
        <v>4998</v>
      </c>
      <c r="K1929" s="562" t="s">
        <v>976</v>
      </c>
      <c r="L1929" s="562" t="s">
        <v>964</v>
      </c>
      <c r="M1929" s="562" t="s">
        <v>970</v>
      </c>
      <c r="N1929" s="562">
        <v>1</v>
      </c>
      <c r="O1929" s="562">
        <v>1</v>
      </c>
      <c r="P1929" s="562">
        <v>1</v>
      </c>
      <c r="Q1929" s="562">
        <v>1</v>
      </c>
      <c r="R1929" s="562">
        <v>1</v>
      </c>
      <c r="S1929" s="562">
        <v>1</v>
      </c>
      <c r="T1929" s="562">
        <v>0</v>
      </c>
      <c r="U1929" s="562">
        <v>0</v>
      </c>
      <c r="V1929" s="562">
        <v>0</v>
      </c>
      <c r="W1929" s="563">
        <v>2602219.3199999998</v>
      </c>
      <c r="X1929" s="563">
        <v>0</v>
      </c>
      <c r="Y1929" s="563">
        <v>0</v>
      </c>
      <c r="Z1929" s="563">
        <v>0</v>
      </c>
      <c r="AA1929" s="563">
        <v>0</v>
      </c>
      <c r="AB1929" s="563">
        <v>0</v>
      </c>
      <c r="AC1929" s="563">
        <v>0</v>
      </c>
      <c r="AD1929" s="563"/>
      <c r="AE1929" s="563">
        <v>2602219.3199999998</v>
      </c>
      <c r="AF1929" s="564">
        <v>45960</v>
      </c>
      <c r="AG1929" s="564">
        <v>47056</v>
      </c>
      <c r="AH1929" s="563">
        <v>2602219.3199999998</v>
      </c>
      <c r="AI1929" s="565">
        <f t="shared" si="61"/>
        <v>2.6712328767123288</v>
      </c>
      <c r="AJ1929" s="565">
        <v>3.0027397260274</v>
      </c>
      <c r="AK1929" s="566">
        <v>8.7499999999999994E-2</v>
      </c>
      <c r="AL1929" s="567">
        <f t="shared" si="62"/>
        <v>2.6712328767123288</v>
      </c>
      <c r="AM1929" s="567">
        <v>3.0027397260274</v>
      </c>
      <c r="AN1929" s="568">
        <v>8.7499999999999994E-2</v>
      </c>
      <c r="AO1929" s="562" t="s">
        <v>977</v>
      </c>
      <c r="AP1929" s="562" t="s">
        <v>978</v>
      </c>
    </row>
    <row r="1930" spans="1:42" s="562" customFormat="1" ht="12" x14ac:dyDescent="0.25">
      <c r="A1930" s="562" t="s">
        <v>4498</v>
      </c>
      <c r="B1930" s="562" t="s">
        <v>4499</v>
      </c>
      <c r="C1930" s="562">
        <v>1</v>
      </c>
      <c r="D1930" s="562" t="s">
        <v>30</v>
      </c>
      <c r="E1930" s="562" t="s">
        <v>958</v>
      </c>
      <c r="F1930" s="562" t="s">
        <v>959</v>
      </c>
      <c r="G1930" s="562" t="s">
        <v>973</v>
      </c>
      <c r="H1930" s="562" t="s">
        <v>974</v>
      </c>
      <c r="I1930" s="562" t="s">
        <v>975</v>
      </c>
      <c r="J1930" s="562" t="s">
        <v>4998</v>
      </c>
      <c r="K1930" s="562" t="s">
        <v>976</v>
      </c>
      <c r="L1930" s="562" t="s">
        <v>964</v>
      </c>
      <c r="M1930" s="562" t="s">
        <v>970</v>
      </c>
      <c r="N1930" s="562">
        <v>1</v>
      </c>
      <c r="O1930" s="562">
        <v>1</v>
      </c>
      <c r="P1930" s="562">
        <v>1</v>
      </c>
      <c r="Q1930" s="562">
        <v>1</v>
      </c>
      <c r="R1930" s="562">
        <v>1</v>
      </c>
      <c r="S1930" s="562">
        <v>1</v>
      </c>
      <c r="T1930" s="562">
        <v>0</v>
      </c>
      <c r="U1930" s="562">
        <v>0</v>
      </c>
      <c r="V1930" s="562">
        <v>0</v>
      </c>
      <c r="W1930" s="563">
        <v>1394308.41</v>
      </c>
      <c r="X1930" s="563">
        <v>0</v>
      </c>
      <c r="Y1930" s="563">
        <v>0</v>
      </c>
      <c r="Z1930" s="563">
        <v>0</v>
      </c>
      <c r="AA1930" s="563">
        <v>0</v>
      </c>
      <c r="AB1930" s="563">
        <v>0</v>
      </c>
      <c r="AC1930" s="563">
        <v>0</v>
      </c>
      <c r="AD1930" s="563"/>
      <c r="AE1930" s="563">
        <v>1394308.41</v>
      </c>
      <c r="AF1930" s="564">
        <v>45799</v>
      </c>
      <c r="AG1930" s="564">
        <v>47625</v>
      </c>
      <c r="AH1930" s="563">
        <v>1394308.41</v>
      </c>
      <c r="AI1930" s="565">
        <f t="shared" si="61"/>
        <v>4.2301369863013702</v>
      </c>
      <c r="AJ1930" s="565">
        <v>5.0027397260274</v>
      </c>
      <c r="AK1930" s="566">
        <v>9.2499999999999999E-2</v>
      </c>
      <c r="AL1930" s="567">
        <f t="shared" si="62"/>
        <v>4.2301369863013702</v>
      </c>
      <c r="AM1930" s="567">
        <v>5.0027397260274</v>
      </c>
      <c r="AN1930" s="568">
        <v>9.2499999999999999E-2</v>
      </c>
      <c r="AO1930" s="562" t="s">
        <v>977</v>
      </c>
      <c r="AP1930" s="562" t="s">
        <v>978</v>
      </c>
    </row>
    <row r="1931" spans="1:42" s="562" customFormat="1" ht="12" x14ac:dyDescent="0.25">
      <c r="A1931" s="562" t="s">
        <v>4500</v>
      </c>
      <c r="B1931" s="562" t="s">
        <v>4501</v>
      </c>
      <c r="C1931" s="562">
        <v>1</v>
      </c>
      <c r="D1931" s="562" t="s">
        <v>30</v>
      </c>
      <c r="E1931" s="562" t="s">
        <v>958</v>
      </c>
      <c r="F1931" s="562" t="s">
        <v>959</v>
      </c>
      <c r="G1931" s="562" t="s">
        <v>973</v>
      </c>
      <c r="H1931" s="562" t="s">
        <v>974</v>
      </c>
      <c r="I1931" s="562" t="s">
        <v>975</v>
      </c>
      <c r="J1931" s="562" t="s">
        <v>4998</v>
      </c>
      <c r="K1931" s="562" t="s">
        <v>976</v>
      </c>
      <c r="L1931" s="562" t="s">
        <v>964</v>
      </c>
      <c r="M1931" s="562" t="s">
        <v>970</v>
      </c>
      <c r="N1931" s="562">
        <v>1</v>
      </c>
      <c r="O1931" s="562">
        <v>1</v>
      </c>
      <c r="P1931" s="562">
        <v>1</v>
      </c>
      <c r="Q1931" s="562">
        <v>1</v>
      </c>
      <c r="R1931" s="562">
        <v>1</v>
      </c>
      <c r="S1931" s="562">
        <v>1</v>
      </c>
      <c r="T1931" s="562">
        <v>0</v>
      </c>
      <c r="U1931" s="562">
        <v>0</v>
      </c>
      <c r="V1931" s="562">
        <v>0</v>
      </c>
      <c r="W1931" s="563">
        <v>2070265.82</v>
      </c>
      <c r="X1931" s="563">
        <v>0</v>
      </c>
      <c r="Y1931" s="563">
        <v>0</v>
      </c>
      <c r="Z1931" s="563">
        <v>0</v>
      </c>
      <c r="AA1931" s="563">
        <v>0</v>
      </c>
      <c r="AB1931" s="563">
        <v>0</v>
      </c>
      <c r="AC1931" s="563">
        <v>0</v>
      </c>
      <c r="AD1931" s="563"/>
      <c r="AE1931" s="563">
        <v>2070265.82</v>
      </c>
      <c r="AF1931" s="564">
        <v>45799</v>
      </c>
      <c r="AG1931" s="564">
        <v>47625</v>
      </c>
      <c r="AH1931" s="563">
        <v>2070265.82</v>
      </c>
      <c r="AI1931" s="565">
        <f t="shared" si="61"/>
        <v>4.2301369863013702</v>
      </c>
      <c r="AJ1931" s="565">
        <v>5.0027397260274</v>
      </c>
      <c r="AK1931" s="566">
        <v>9.2499999999999999E-2</v>
      </c>
      <c r="AL1931" s="567">
        <f t="shared" si="62"/>
        <v>4.2301369863013702</v>
      </c>
      <c r="AM1931" s="567">
        <v>5.0027397260274</v>
      </c>
      <c r="AN1931" s="568">
        <v>9.2499999999999999E-2</v>
      </c>
      <c r="AO1931" s="562" t="s">
        <v>977</v>
      </c>
      <c r="AP1931" s="562" t="s">
        <v>978</v>
      </c>
    </row>
    <row r="1932" spans="1:42" s="562" customFormat="1" ht="12" x14ac:dyDescent="0.25">
      <c r="A1932" s="562" t="s">
        <v>4502</v>
      </c>
      <c r="B1932" s="562" t="s">
        <v>4503</v>
      </c>
      <c r="C1932" s="562">
        <v>1</v>
      </c>
      <c r="D1932" s="562" t="s">
        <v>30</v>
      </c>
      <c r="E1932" s="562" t="s">
        <v>958</v>
      </c>
      <c r="F1932" s="562" t="s">
        <v>959</v>
      </c>
      <c r="G1932" s="562" t="s">
        <v>973</v>
      </c>
      <c r="H1932" s="562" t="s">
        <v>974</v>
      </c>
      <c r="I1932" s="562" t="s">
        <v>975</v>
      </c>
      <c r="J1932" s="562" t="s">
        <v>4998</v>
      </c>
      <c r="K1932" s="562" t="s">
        <v>976</v>
      </c>
      <c r="L1932" s="562" t="s">
        <v>964</v>
      </c>
      <c r="M1932" s="562" t="s">
        <v>970</v>
      </c>
      <c r="N1932" s="562">
        <v>1</v>
      </c>
      <c r="O1932" s="562">
        <v>1</v>
      </c>
      <c r="P1932" s="562">
        <v>1</v>
      </c>
      <c r="Q1932" s="562">
        <v>1</v>
      </c>
      <c r="R1932" s="562">
        <v>1</v>
      </c>
      <c r="S1932" s="562">
        <v>1</v>
      </c>
      <c r="T1932" s="562">
        <v>0</v>
      </c>
      <c r="U1932" s="562">
        <v>0</v>
      </c>
      <c r="V1932" s="562">
        <v>0</v>
      </c>
      <c r="W1932" s="563">
        <v>1778912.44</v>
      </c>
      <c r="X1932" s="563">
        <v>0</v>
      </c>
      <c r="Y1932" s="563">
        <v>0</v>
      </c>
      <c r="Z1932" s="563">
        <v>0</v>
      </c>
      <c r="AA1932" s="563">
        <v>0</v>
      </c>
      <c r="AB1932" s="563">
        <v>0</v>
      </c>
      <c r="AC1932" s="563">
        <v>0</v>
      </c>
      <c r="AD1932" s="563"/>
      <c r="AE1932" s="563">
        <v>1778912.44</v>
      </c>
      <c r="AF1932" s="564">
        <v>45749</v>
      </c>
      <c r="AG1932" s="564">
        <v>47575</v>
      </c>
      <c r="AH1932" s="563">
        <v>1778912.44</v>
      </c>
      <c r="AI1932" s="565">
        <f t="shared" si="61"/>
        <v>4.0931506849315067</v>
      </c>
      <c r="AJ1932" s="565">
        <v>5.0027397260274</v>
      </c>
      <c r="AK1932" s="566">
        <v>9.2499999999999999E-2</v>
      </c>
      <c r="AL1932" s="567">
        <f t="shared" si="62"/>
        <v>4.0931506849315067</v>
      </c>
      <c r="AM1932" s="567">
        <v>5.0027397260274</v>
      </c>
      <c r="AN1932" s="568">
        <v>9.2499999999999999E-2</v>
      </c>
      <c r="AO1932" s="562" t="s">
        <v>977</v>
      </c>
      <c r="AP1932" s="562" t="s">
        <v>978</v>
      </c>
    </row>
    <row r="1933" spans="1:42" s="562" customFormat="1" ht="12" x14ac:dyDescent="0.25">
      <c r="A1933" s="562" t="s">
        <v>4504</v>
      </c>
      <c r="B1933" s="562" t="s">
        <v>4505</v>
      </c>
      <c r="C1933" s="562">
        <v>1</v>
      </c>
      <c r="D1933" s="562" t="s">
        <v>30</v>
      </c>
      <c r="E1933" s="562" t="s">
        <v>958</v>
      </c>
      <c r="F1933" s="562" t="s">
        <v>959</v>
      </c>
      <c r="G1933" s="562" t="s">
        <v>973</v>
      </c>
      <c r="H1933" s="562" t="s">
        <v>974</v>
      </c>
      <c r="I1933" s="562" t="s">
        <v>975</v>
      </c>
      <c r="J1933" s="562" t="s">
        <v>4998</v>
      </c>
      <c r="K1933" s="562" t="s">
        <v>976</v>
      </c>
      <c r="L1933" s="562" t="s">
        <v>964</v>
      </c>
      <c r="M1933" s="562" t="s">
        <v>970</v>
      </c>
      <c r="N1933" s="562">
        <v>1</v>
      </c>
      <c r="O1933" s="562">
        <v>1</v>
      </c>
      <c r="P1933" s="562">
        <v>1</v>
      </c>
      <c r="Q1933" s="562">
        <v>1</v>
      </c>
      <c r="R1933" s="562">
        <v>1</v>
      </c>
      <c r="S1933" s="562">
        <v>1</v>
      </c>
      <c r="T1933" s="562">
        <v>0</v>
      </c>
      <c r="U1933" s="562">
        <v>0</v>
      </c>
      <c r="V1933" s="562">
        <v>0</v>
      </c>
      <c r="W1933" s="563">
        <v>7183114.8600000003</v>
      </c>
      <c r="X1933" s="563">
        <v>0</v>
      </c>
      <c r="Y1933" s="563">
        <v>0</v>
      </c>
      <c r="Z1933" s="563">
        <v>0</v>
      </c>
      <c r="AA1933" s="563">
        <v>0</v>
      </c>
      <c r="AB1933" s="563">
        <v>0</v>
      </c>
      <c r="AC1933" s="563">
        <v>0</v>
      </c>
      <c r="AD1933" s="563"/>
      <c r="AE1933" s="563">
        <v>7183114.8600000003</v>
      </c>
      <c r="AF1933" s="564">
        <v>45799</v>
      </c>
      <c r="AG1933" s="564">
        <v>47625</v>
      </c>
      <c r="AH1933" s="563">
        <v>7183114.8600000003</v>
      </c>
      <c r="AI1933" s="565">
        <f t="shared" si="61"/>
        <v>4.2301369863013702</v>
      </c>
      <c r="AJ1933" s="565">
        <v>5.0027397260274</v>
      </c>
      <c r="AK1933" s="566">
        <v>9.2499999999999999E-2</v>
      </c>
      <c r="AL1933" s="567">
        <f t="shared" si="62"/>
        <v>4.2301369863013702</v>
      </c>
      <c r="AM1933" s="567">
        <v>5.0027397260274</v>
      </c>
      <c r="AN1933" s="568">
        <v>9.2499999999999999E-2</v>
      </c>
      <c r="AO1933" s="562" t="s">
        <v>977</v>
      </c>
      <c r="AP1933" s="562" t="s">
        <v>978</v>
      </c>
    </row>
    <row r="1934" spans="1:42" s="562" customFormat="1" ht="12" x14ac:dyDescent="0.25">
      <c r="A1934" s="562" t="s">
        <v>4506</v>
      </c>
      <c r="B1934" s="562" t="s">
        <v>4507</v>
      </c>
      <c r="C1934" s="562">
        <v>1</v>
      </c>
      <c r="D1934" s="562" t="s">
        <v>30</v>
      </c>
      <c r="E1934" s="562" t="s">
        <v>958</v>
      </c>
      <c r="F1934" s="562" t="s">
        <v>959</v>
      </c>
      <c r="G1934" s="562" t="s">
        <v>973</v>
      </c>
      <c r="H1934" s="562" t="s">
        <v>974</v>
      </c>
      <c r="I1934" s="562" t="s">
        <v>975</v>
      </c>
      <c r="J1934" s="562" t="s">
        <v>4998</v>
      </c>
      <c r="K1934" s="562" t="s">
        <v>976</v>
      </c>
      <c r="L1934" s="562" t="s">
        <v>964</v>
      </c>
      <c r="M1934" s="562" t="s">
        <v>970</v>
      </c>
      <c r="N1934" s="562">
        <v>1</v>
      </c>
      <c r="O1934" s="562">
        <v>1</v>
      </c>
      <c r="P1934" s="562">
        <v>1</v>
      </c>
      <c r="Q1934" s="562">
        <v>1</v>
      </c>
      <c r="R1934" s="562">
        <v>1</v>
      </c>
      <c r="S1934" s="562">
        <v>1</v>
      </c>
      <c r="T1934" s="562">
        <v>0</v>
      </c>
      <c r="U1934" s="562">
        <v>0</v>
      </c>
      <c r="V1934" s="562">
        <v>0</v>
      </c>
      <c r="W1934" s="563">
        <v>2679773.13</v>
      </c>
      <c r="X1934" s="563">
        <v>0</v>
      </c>
      <c r="Y1934" s="563">
        <v>0</v>
      </c>
      <c r="Z1934" s="563">
        <v>0</v>
      </c>
      <c r="AA1934" s="563">
        <v>0</v>
      </c>
      <c r="AB1934" s="563">
        <v>0</v>
      </c>
      <c r="AC1934" s="563">
        <v>0</v>
      </c>
      <c r="AD1934" s="563"/>
      <c r="AE1934" s="563">
        <v>2679773.13</v>
      </c>
      <c r="AF1934" s="564">
        <v>45749</v>
      </c>
      <c r="AG1934" s="564">
        <v>47575</v>
      </c>
      <c r="AH1934" s="563">
        <v>2679773.13</v>
      </c>
      <c r="AI1934" s="565">
        <f t="shared" si="61"/>
        <v>4.0931506849315067</v>
      </c>
      <c r="AJ1934" s="565">
        <v>5.0027397260274</v>
      </c>
      <c r="AK1934" s="566">
        <v>9.2499999999999999E-2</v>
      </c>
      <c r="AL1934" s="567">
        <f t="shared" si="62"/>
        <v>4.0931506849315067</v>
      </c>
      <c r="AM1934" s="567">
        <v>5.0027397260274</v>
      </c>
      <c r="AN1934" s="568">
        <v>9.2499999999999999E-2</v>
      </c>
      <c r="AO1934" s="562" t="s">
        <v>977</v>
      </c>
      <c r="AP1934" s="562" t="s">
        <v>978</v>
      </c>
    </row>
    <row r="1935" spans="1:42" s="562" customFormat="1" ht="12" x14ac:dyDescent="0.25">
      <c r="A1935" s="562" t="s">
        <v>4508</v>
      </c>
      <c r="B1935" s="562" t="s">
        <v>4509</v>
      </c>
      <c r="C1935" s="562">
        <v>1</v>
      </c>
      <c r="D1935" s="562" t="s">
        <v>30</v>
      </c>
      <c r="E1935" s="562" t="s">
        <v>958</v>
      </c>
      <c r="F1935" s="562" t="s">
        <v>959</v>
      </c>
      <c r="G1935" s="562" t="s">
        <v>1727</v>
      </c>
      <c r="H1935" s="562" t="s">
        <v>1660</v>
      </c>
      <c r="I1935" s="562" t="s">
        <v>1661</v>
      </c>
      <c r="J1935" s="562" t="s">
        <v>1662</v>
      </c>
      <c r="K1935" s="562" t="s">
        <v>3336</v>
      </c>
      <c r="L1935" s="562" t="s">
        <v>964</v>
      </c>
      <c r="M1935" s="562" t="s">
        <v>970</v>
      </c>
      <c r="N1935" s="562">
        <v>1</v>
      </c>
      <c r="O1935" s="562">
        <v>1</v>
      </c>
      <c r="P1935" s="562">
        <v>1</v>
      </c>
      <c r="Q1935" s="562">
        <v>0</v>
      </c>
      <c r="R1935" s="562">
        <v>0</v>
      </c>
      <c r="S1935" s="562">
        <v>1</v>
      </c>
      <c r="T1935" s="562">
        <v>1</v>
      </c>
      <c r="U1935" s="562">
        <v>1</v>
      </c>
      <c r="V1935" s="562">
        <v>0</v>
      </c>
      <c r="W1935" s="563">
        <v>53176152.259999998</v>
      </c>
      <c r="X1935" s="563">
        <v>0</v>
      </c>
      <c r="Y1935" s="563">
        <v>0</v>
      </c>
      <c r="Z1935" s="563">
        <v>0</v>
      </c>
      <c r="AA1935" s="563">
        <v>0</v>
      </c>
      <c r="AB1935" s="563">
        <v>0</v>
      </c>
      <c r="AC1935" s="563">
        <v>0</v>
      </c>
      <c r="AD1935" s="563"/>
      <c r="AE1935" s="563">
        <v>53176152.259999998</v>
      </c>
      <c r="AF1935" s="564">
        <v>45961</v>
      </c>
      <c r="AG1935" s="564">
        <v>47787</v>
      </c>
      <c r="AH1935" s="563">
        <v>53176152.259999998</v>
      </c>
      <c r="AI1935" s="565">
        <f t="shared" si="61"/>
        <v>4.6739726027397257</v>
      </c>
      <c r="AJ1935" s="565">
        <v>5.0027397260274</v>
      </c>
      <c r="AK1935" s="566">
        <v>9.2499999999999999E-2</v>
      </c>
      <c r="AL1935" s="567">
        <f t="shared" si="62"/>
        <v>4.6739726027397257</v>
      </c>
      <c r="AM1935" s="567">
        <v>5.0027397260274</v>
      </c>
      <c r="AN1935" s="568">
        <v>9.2499999999999999E-2</v>
      </c>
      <c r="AO1935" s="562" t="s">
        <v>977</v>
      </c>
      <c r="AP1935" s="562" t="s">
        <v>978</v>
      </c>
    </row>
    <row r="1936" spans="1:42" s="562" customFormat="1" ht="12" x14ac:dyDescent="0.25">
      <c r="A1936" s="562" t="s">
        <v>4510</v>
      </c>
      <c r="B1936" s="562" t="s">
        <v>4511</v>
      </c>
      <c r="C1936" s="562">
        <v>1</v>
      </c>
      <c r="D1936" s="562" t="s">
        <v>30</v>
      </c>
      <c r="E1936" s="562" t="s">
        <v>958</v>
      </c>
      <c r="F1936" s="562" t="s">
        <v>959</v>
      </c>
      <c r="G1936" s="562" t="s">
        <v>973</v>
      </c>
      <c r="H1936" s="562" t="s">
        <v>974</v>
      </c>
      <c r="I1936" s="562" t="s">
        <v>975</v>
      </c>
      <c r="J1936" s="562" t="s">
        <v>4998</v>
      </c>
      <c r="K1936" s="562" t="s">
        <v>976</v>
      </c>
      <c r="L1936" s="562" t="s">
        <v>964</v>
      </c>
      <c r="M1936" s="562" t="s">
        <v>970</v>
      </c>
      <c r="N1936" s="562">
        <v>1</v>
      </c>
      <c r="O1936" s="562">
        <v>1</v>
      </c>
      <c r="P1936" s="562">
        <v>1</v>
      </c>
      <c r="Q1936" s="562">
        <v>1</v>
      </c>
      <c r="R1936" s="562">
        <v>1</v>
      </c>
      <c r="S1936" s="562">
        <v>1</v>
      </c>
      <c r="T1936" s="562">
        <v>0</v>
      </c>
      <c r="U1936" s="562">
        <v>0</v>
      </c>
      <c r="V1936" s="562">
        <v>0</v>
      </c>
      <c r="W1936" s="563">
        <v>202000</v>
      </c>
      <c r="X1936" s="563">
        <v>0</v>
      </c>
      <c r="Y1936" s="563">
        <v>0</v>
      </c>
      <c r="Z1936" s="563">
        <v>0</v>
      </c>
      <c r="AA1936" s="563">
        <v>0</v>
      </c>
      <c r="AB1936" s="563">
        <v>0</v>
      </c>
      <c r="AC1936" s="563">
        <v>0</v>
      </c>
      <c r="AD1936" s="563"/>
      <c r="AE1936" s="563">
        <v>202000</v>
      </c>
      <c r="AF1936" s="564">
        <v>45799</v>
      </c>
      <c r="AG1936" s="564">
        <v>47625</v>
      </c>
      <c r="AH1936" s="563">
        <v>202000</v>
      </c>
      <c r="AI1936" s="565">
        <f t="shared" si="61"/>
        <v>4.2301369863013702</v>
      </c>
      <c r="AJ1936" s="565">
        <v>5.0027397260274</v>
      </c>
      <c r="AK1936" s="566">
        <v>9.2499999999999999E-2</v>
      </c>
      <c r="AL1936" s="567">
        <f t="shared" si="62"/>
        <v>4.2301369863013702</v>
      </c>
      <c r="AM1936" s="567">
        <v>5.0027397260274</v>
      </c>
      <c r="AN1936" s="568">
        <v>9.2499999999999999E-2</v>
      </c>
      <c r="AO1936" s="562" t="s">
        <v>977</v>
      </c>
      <c r="AP1936" s="562" t="s">
        <v>978</v>
      </c>
    </row>
    <row r="1937" spans="1:42" s="562" customFormat="1" ht="12" x14ac:dyDescent="0.25">
      <c r="A1937" s="562" t="s">
        <v>4512</v>
      </c>
      <c r="B1937" s="562" t="s">
        <v>4513</v>
      </c>
      <c r="C1937" s="562">
        <v>1</v>
      </c>
      <c r="D1937" s="562" t="s">
        <v>30</v>
      </c>
      <c r="E1937" s="562" t="s">
        <v>958</v>
      </c>
      <c r="F1937" s="562" t="s">
        <v>959</v>
      </c>
      <c r="G1937" s="562" t="s">
        <v>973</v>
      </c>
      <c r="H1937" s="562" t="s">
        <v>974</v>
      </c>
      <c r="I1937" s="562" t="s">
        <v>975</v>
      </c>
      <c r="J1937" s="562" t="s">
        <v>4998</v>
      </c>
      <c r="K1937" s="562" t="s">
        <v>976</v>
      </c>
      <c r="L1937" s="562" t="s">
        <v>964</v>
      </c>
      <c r="M1937" s="562" t="s">
        <v>970</v>
      </c>
      <c r="N1937" s="562">
        <v>1</v>
      </c>
      <c r="O1937" s="562">
        <v>1</v>
      </c>
      <c r="P1937" s="562">
        <v>1</v>
      </c>
      <c r="Q1937" s="562">
        <v>1</v>
      </c>
      <c r="R1937" s="562">
        <v>1</v>
      </c>
      <c r="S1937" s="562">
        <v>1</v>
      </c>
      <c r="T1937" s="562">
        <v>0</v>
      </c>
      <c r="U1937" s="562">
        <v>0</v>
      </c>
      <c r="V1937" s="562">
        <v>0</v>
      </c>
      <c r="W1937" s="563">
        <v>6664827.25</v>
      </c>
      <c r="X1937" s="563">
        <v>0</v>
      </c>
      <c r="Y1937" s="563">
        <v>0</v>
      </c>
      <c r="Z1937" s="563">
        <v>0</v>
      </c>
      <c r="AA1937" s="563">
        <v>0</v>
      </c>
      <c r="AB1937" s="563">
        <v>0</v>
      </c>
      <c r="AC1937" s="563">
        <v>0</v>
      </c>
      <c r="AD1937" s="563"/>
      <c r="AE1937" s="563">
        <v>6664827.25</v>
      </c>
      <c r="AF1937" s="564">
        <v>45749</v>
      </c>
      <c r="AG1937" s="564">
        <v>47575</v>
      </c>
      <c r="AH1937" s="563">
        <v>6664827.25</v>
      </c>
      <c r="AI1937" s="565">
        <f t="shared" si="61"/>
        <v>4.0931506849315067</v>
      </c>
      <c r="AJ1937" s="565">
        <v>5.0027397260274</v>
      </c>
      <c r="AK1937" s="566">
        <v>9.2499999999999999E-2</v>
      </c>
      <c r="AL1937" s="567">
        <f t="shared" si="62"/>
        <v>4.0931506849315067</v>
      </c>
      <c r="AM1937" s="567">
        <v>5.0027397260274</v>
      </c>
      <c r="AN1937" s="568">
        <v>9.2499999999999999E-2</v>
      </c>
      <c r="AO1937" s="562" t="s">
        <v>977</v>
      </c>
      <c r="AP1937" s="562" t="s">
        <v>978</v>
      </c>
    </row>
    <row r="1938" spans="1:42" s="562" customFormat="1" ht="12" x14ac:dyDescent="0.25">
      <c r="A1938" s="562" t="s">
        <v>4514</v>
      </c>
      <c r="B1938" s="562" t="s">
        <v>4515</v>
      </c>
      <c r="C1938" s="562">
        <v>1</v>
      </c>
      <c r="D1938" s="562" t="s">
        <v>30</v>
      </c>
      <c r="E1938" s="562" t="s">
        <v>958</v>
      </c>
      <c r="F1938" s="562" t="s">
        <v>959</v>
      </c>
      <c r="G1938" s="562" t="s">
        <v>973</v>
      </c>
      <c r="H1938" s="562" t="s">
        <v>974</v>
      </c>
      <c r="I1938" s="562" t="s">
        <v>975</v>
      </c>
      <c r="J1938" s="562" t="s">
        <v>4998</v>
      </c>
      <c r="K1938" s="562" t="s">
        <v>976</v>
      </c>
      <c r="L1938" s="562" t="s">
        <v>964</v>
      </c>
      <c r="M1938" s="562" t="s">
        <v>970</v>
      </c>
      <c r="N1938" s="562">
        <v>1</v>
      </c>
      <c r="O1938" s="562">
        <v>1</v>
      </c>
      <c r="P1938" s="562">
        <v>1</v>
      </c>
      <c r="Q1938" s="562">
        <v>1</v>
      </c>
      <c r="R1938" s="562">
        <v>1</v>
      </c>
      <c r="S1938" s="562">
        <v>1</v>
      </c>
      <c r="T1938" s="562">
        <v>0</v>
      </c>
      <c r="U1938" s="562">
        <v>0</v>
      </c>
      <c r="V1938" s="562">
        <v>0</v>
      </c>
      <c r="W1938" s="563">
        <v>136500</v>
      </c>
      <c r="X1938" s="563">
        <v>0</v>
      </c>
      <c r="Y1938" s="563">
        <v>0</v>
      </c>
      <c r="Z1938" s="563">
        <v>0</v>
      </c>
      <c r="AA1938" s="563">
        <v>0</v>
      </c>
      <c r="AB1938" s="563">
        <v>0</v>
      </c>
      <c r="AC1938" s="563">
        <v>0</v>
      </c>
      <c r="AD1938" s="563"/>
      <c r="AE1938" s="563">
        <v>136500</v>
      </c>
      <c r="AF1938" s="564">
        <v>45799</v>
      </c>
      <c r="AG1938" s="564">
        <v>47625</v>
      </c>
      <c r="AH1938" s="563">
        <v>136500</v>
      </c>
      <c r="AI1938" s="565">
        <f t="shared" si="61"/>
        <v>4.2301369863013702</v>
      </c>
      <c r="AJ1938" s="565">
        <v>5.0027397260274</v>
      </c>
      <c r="AK1938" s="566">
        <v>9.2499999999999999E-2</v>
      </c>
      <c r="AL1938" s="567">
        <f t="shared" si="62"/>
        <v>4.2301369863013702</v>
      </c>
      <c r="AM1938" s="567">
        <v>5.0027397260274</v>
      </c>
      <c r="AN1938" s="568">
        <v>9.2499999999999999E-2</v>
      </c>
      <c r="AO1938" s="562" t="s">
        <v>977</v>
      </c>
      <c r="AP1938" s="562" t="s">
        <v>978</v>
      </c>
    </row>
    <row r="1939" spans="1:42" s="562" customFormat="1" ht="12" x14ac:dyDescent="0.25">
      <c r="A1939" s="562" t="s">
        <v>4516</v>
      </c>
      <c r="B1939" s="562" t="s">
        <v>4517</v>
      </c>
      <c r="C1939" s="562">
        <v>1</v>
      </c>
      <c r="D1939" s="562" t="s">
        <v>30</v>
      </c>
      <c r="E1939" s="562" t="s">
        <v>958</v>
      </c>
      <c r="F1939" s="562" t="s">
        <v>959</v>
      </c>
      <c r="G1939" s="562" t="s">
        <v>973</v>
      </c>
      <c r="H1939" s="562" t="s">
        <v>974</v>
      </c>
      <c r="I1939" s="562" t="s">
        <v>975</v>
      </c>
      <c r="J1939" s="562" t="s">
        <v>4998</v>
      </c>
      <c r="K1939" s="562" t="s">
        <v>976</v>
      </c>
      <c r="L1939" s="562" t="s">
        <v>964</v>
      </c>
      <c r="M1939" s="562" t="s">
        <v>970</v>
      </c>
      <c r="N1939" s="562">
        <v>1</v>
      </c>
      <c r="O1939" s="562">
        <v>1</v>
      </c>
      <c r="P1939" s="562">
        <v>1</v>
      </c>
      <c r="Q1939" s="562">
        <v>1</v>
      </c>
      <c r="R1939" s="562">
        <v>1</v>
      </c>
      <c r="S1939" s="562">
        <v>1</v>
      </c>
      <c r="T1939" s="562">
        <v>0</v>
      </c>
      <c r="U1939" s="562">
        <v>0</v>
      </c>
      <c r="V1939" s="562">
        <v>0</v>
      </c>
      <c r="W1939" s="563">
        <v>355000</v>
      </c>
      <c r="X1939" s="563">
        <v>0</v>
      </c>
      <c r="Y1939" s="563">
        <v>0</v>
      </c>
      <c r="Z1939" s="563">
        <v>0</v>
      </c>
      <c r="AA1939" s="563">
        <v>0</v>
      </c>
      <c r="AB1939" s="563">
        <v>0</v>
      </c>
      <c r="AC1939" s="563">
        <v>0</v>
      </c>
      <c r="AD1939" s="563"/>
      <c r="AE1939" s="563">
        <v>355000</v>
      </c>
      <c r="AF1939" s="564">
        <v>45799</v>
      </c>
      <c r="AG1939" s="564">
        <v>46895</v>
      </c>
      <c r="AH1939" s="563">
        <v>355000</v>
      </c>
      <c r="AI1939" s="565">
        <f t="shared" si="61"/>
        <v>2.2301369863013698</v>
      </c>
      <c r="AJ1939" s="565">
        <v>3.0027397260274</v>
      </c>
      <c r="AK1939" s="566">
        <v>8.7499999999999994E-2</v>
      </c>
      <c r="AL1939" s="567">
        <f t="shared" si="62"/>
        <v>2.2301369863013698</v>
      </c>
      <c r="AM1939" s="567">
        <v>3.0027397260274</v>
      </c>
      <c r="AN1939" s="568">
        <v>8.7499999999999994E-2</v>
      </c>
      <c r="AO1939" s="562" t="s">
        <v>977</v>
      </c>
      <c r="AP1939" s="562" t="s">
        <v>978</v>
      </c>
    </row>
    <row r="1940" spans="1:42" s="562" customFormat="1" ht="12" x14ac:dyDescent="0.25">
      <c r="A1940" s="562" t="s">
        <v>4518</v>
      </c>
      <c r="B1940" s="562" t="s">
        <v>4519</v>
      </c>
      <c r="C1940" s="562">
        <v>1</v>
      </c>
      <c r="D1940" s="562" t="s">
        <v>30</v>
      </c>
      <c r="E1940" s="562" t="s">
        <v>958</v>
      </c>
      <c r="F1940" s="562" t="s">
        <v>959</v>
      </c>
      <c r="G1940" s="562" t="s">
        <v>973</v>
      </c>
      <c r="H1940" s="562" t="s">
        <v>974</v>
      </c>
      <c r="I1940" s="562" t="s">
        <v>975</v>
      </c>
      <c r="J1940" s="562" t="s">
        <v>4998</v>
      </c>
      <c r="K1940" s="562" t="s">
        <v>976</v>
      </c>
      <c r="L1940" s="562" t="s">
        <v>964</v>
      </c>
      <c r="M1940" s="562" t="s">
        <v>970</v>
      </c>
      <c r="N1940" s="562">
        <v>1</v>
      </c>
      <c r="O1940" s="562">
        <v>1</v>
      </c>
      <c r="P1940" s="562">
        <v>1</v>
      </c>
      <c r="Q1940" s="562">
        <v>1</v>
      </c>
      <c r="R1940" s="562">
        <v>1</v>
      </c>
      <c r="S1940" s="562">
        <v>1</v>
      </c>
      <c r="T1940" s="562">
        <v>0</v>
      </c>
      <c r="U1940" s="562">
        <v>0</v>
      </c>
      <c r="V1940" s="562">
        <v>0</v>
      </c>
      <c r="W1940" s="563">
        <v>1500000</v>
      </c>
      <c r="X1940" s="563">
        <v>0</v>
      </c>
      <c r="Y1940" s="563">
        <v>0</v>
      </c>
      <c r="Z1940" s="563">
        <v>0</v>
      </c>
      <c r="AA1940" s="563">
        <v>0</v>
      </c>
      <c r="AB1940" s="563">
        <v>0</v>
      </c>
      <c r="AC1940" s="563">
        <v>0</v>
      </c>
      <c r="AD1940" s="563"/>
      <c r="AE1940" s="563">
        <v>1500000</v>
      </c>
      <c r="AF1940" s="564">
        <v>45799</v>
      </c>
      <c r="AG1940" s="564">
        <v>46895</v>
      </c>
      <c r="AH1940" s="563">
        <v>1500000</v>
      </c>
      <c r="AI1940" s="565">
        <f t="shared" si="61"/>
        <v>2.2301369863013698</v>
      </c>
      <c r="AJ1940" s="565">
        <v>3.0027397260274</v>
      </c>
      <c r="AK1940" s="566">
        <v>8.7499999999999994E-2</v>
      </c>
      <c r="AL1940" s="567">
        <f t="shared" si="62"/>
        <v>2.2301369863013698</v>
      </c>
      <c r="AM1940" s="567">
        <v>3.0027397260274</v>
      </c>
      <c r="AN1940" s="568">
        <v>8.7499999999999994E-2</v>
      </c>
      <c r="AO1940" s="562" t="s">
        <v>977</v>
      </c>
      <c r="AP1940" s="562" t="s">
        <v>978</v>
      </c>
    </row>
    <row r="1941" spans="1:42" s="562" customFormat="1" ht="12" x14ac:dyDescent="0.25">
      <c r="A1941" s="562" t="s">
        <v>4293</v>
      </c>
      <c r="B1941" s="562" t="s">
        <v>4294</v>
      </c>
      <c r="C1941" s="562">
        <v>1</v>
      </c>
      <c r="D1941" s="562" t="s">
        <v>30</v>
      </c>
      <c r="E1941" s="562" t="s">
        <v>958</v>
      </c>
      <c r="F1941" s="562" t="s">
        <v>959</v>
      </c>
      <c r="G1941" s="562" t="s">
        <v>1727</v>
      </c>
      <c r="H1941" s="562" t="s">
        <v>1660</v>
      </c>
      <c r="I1941" s="562" t="s">
        <v>1661</v>
      </c>
      <c r="J1941" s="562" t="s">
        <v>1662</v>
      </c>
      <c r="K1941" s="562" t="s">
        <v>4043</v>
      </c>
      <c r="L1941" s="562" t="s">
        <v>964</v>
      </c>
      <c r="M1941" s="562" t="s">
        <v>970</v>
      </c>
      <c r="N1941" s="562">
        <v>1</v>
      </c>
      <c r="O1941" s="562">
        <v>1</v>
      </c>
      <c r="P1941" s="562">
        <v>1</v>
      </c>
      <c r="Q1941" s="562">
        <v>0</v>
      </c>
      <c r="R1941" s="562">
        <v>0</v>
      </c>
      <c r="S1941" s="562">
        <v>1</v>
      </c>
      <c r="T1941" s="562">
        <v>1</v>
      </c>
      <c r="U1941" s="562">
        <v>1</v>
      </c>
      <c r="V1941" s="562">
        <v>0</v>
      </c>
      <c r="W1941" s="563">
        <v>534687.98</v>
      </c>
      <c r="X1941" s="563">
        <v>0</v>
      </c>
      <c r="Y1941" s="563">
        <v>0</v>
      </c>
      <c r="Z1941" s="563">
        <v>0</v>
      </c>
      <c r="AA1941" s="563">
        <v>0</v>
      </c>
      <c r="AB1941" s="563">
        <v>0</v>
      </c>
      <c r="AC1941" s="563">
        <v>0</v>
      </c>
      <c r="AD1941" s="563"/>
      <c r="AE1941" s="563">
        <v>534687.98</v>
      </c>
      <c r="AF1941" s="564">
        <v>45911</v>
      </c>
      <c r="AG1941" s="564">
        <v>47737</v>
      </c>
      <c r="AH1941" s="563">
        <v>534687.98</v>
      </c>
      <c r="AI1941" s="565">
        <f t="shared" si="61"/>
        <v>4.536986301369863</v>
      </c>
      <c r="AJ1941" s="565">
        <v>5.0027397260274</v>
      </c>
      <c r="AK1941" s="566">
        <v>9.5000000000000001E-2</v>
      </c>
      <c r="AL1941" s="567">
        <f t="shared" si="62"/>
        <v>4.536986301369863</v>
      </c>
      <c r="AM1941" s="567">
        <v>5.0027397260274</v>
      </c>
      <c r="AN1941" s="568">
        <v>9.5000000000000001E-2</v>
      </c>
      <c r="AO1941" s="562" t="s">
        <v>977</v>
      </c>
      <c r="AP1941" s="562" t="s">
        <v>978</v>
      </c>
    </row>
    <row r="1942" spans="1:42" s="562" customFormat="1" ht="12" x14ac:dyDescent="0.25">
      <c r="A1942" s="562" t="s">
        <v>4522</v>
      </c>
      <c r="B1942" s="562" t="s">
        <v>4523</v>
      </c>
      <c r="C1942" s="562">
        <v>1</v>
      </c>
      <c r="D1942" s="562" t="s">
        <v>30</v>
      </c>
      <c r="E1942" s="562" t="s">
        <v>958</v>
      </c>
      <c r="F1942" s="562" t="s">
        <v>959</v>
      </c>
      <c r="G1942" s="562" t="s">
        <v>1207</v>
      </c>
      <c r="H1942" s="562" t="s">
        <v>974</v>
      </c>
      <c r="I1942" s="562" t="s">
        <v>1208</v>
      </c>
      <c r="J1942" s="562" t="s">
        <v>4998</v>
      </c>
      <c r="K1942" s="562" t="s">
        <v>1209</v>
      </c>
      <c r="L1942" s="562" t="s">
        <v>964</v>
      </c>
      <c r="M1942" s="562" t="s">
        <v>970</v>
      </c>
      <c r="N1942" s="562">
        <v>1</v>
      </c>
      <c r="O1942" s="562">
        <v>1</v>
      </c>
      <c r="P1942" s="562">
        <v>1</v>
      </c>
      <c r="Q1942" s="562">
        <v>1</v>
      </c>
      <c r="R1942" s="562">
        <v>1</v>
      </c>
      <c r="S1942" s="562">
        <v>1</v>
      </c>
      <c r="T1942" s="562">
        <v>0</v>
      </c>
      <c r="U1942" s="562">
        <v>0</v>
      </c>
      <c r="V1942" s="562">
        <v>0</v>
      </c>
      <c r="W1942" s="563">
        <v>554600</v>
      </c>
      <c r="X1942" s="563">
        <v>0</v>
      </c>
      <c r="Y1942" s="563">
        <v>0</v>
      </c>
      <c r="Z1942" s="563">
        <v>1885.64</v>
      </c>
      <c r="AA1942" s="563">
        <v>0</v>
      </c>
      <c r="AB1942" s="563">
        <v>0</v>
      </c>
      <c r="AC1942" s="563">
        <v>0</v>
      </c>
      <c r="AD1942" s="563"/>
      <c r="AE1942" s="563">
        <v>554600</v>
      </c>
      <c r="AF1942" s="564">
        <v>45967</v>
      </c>
      <c r="AG1942" s="564">
        <v>46332</v>
      </c>
      <c r="AH1942" s="563">
        <v>554600</v>
      </c>
      <c r="AI1942" s="565">
        <f t="shared" si="61"/>
        <v>0.68767123287671228</v>
      </c>
      <c r="AJ1942" s="565">
        <v>1</v>
      </c>
      <c r="AK1942" s="566">
        <v>4.0800000000000003E-2</v>
      </c>
      <c r="AL1942" s="567">
        <f t="shared" si="62"/>
        <v>0.68767123287671228</v>
      </c>
      <c r="AM1942" s="567">
        <v>1</v>
      </c>
      <c r="AN1942" s="568">
        <v>4.0800000000000003E-2</v>
      </c>
      <c r="AO1942" s="562" t="s">
        <v>977</v>
      </c>
      <c r="AP1942" s="562" t="s">
        <v>978</v>
      </c>
    </row>
    <row r="1943" spans="1:42" s="562" customFormat="1" ht="12" x14ac:dyDescent="0.25">
      <c r="A1943" s="562" t="s">
        <v>4525</v>
      </c>
      <c r="B1943" s="562" t="s">
        <v>4523</v>
      </c>
      <c r="C1943" s="562">
        <v>2</v>
      </c>
      <c r="D1943" s="562" t="s">
        <v>30</v>
      </c>
      <c r="E1943" s="562" t="s">
        <v>958</v>
      </c>
      <c r="F1943" s="562" t="s">
        <v>959</v>
      </c>
      <c r="G1943" s="562" t="s">
        <v>1207</v>
      </c>
      <c r="H1943" s="562" t="s">
        <v>974</v>
      </c>
      <c r="I1943" s="562" t="s">
        <v>1208</v>
      </c>
      <c r="J1943" s="562" t="s">
        <v>4998</v>
      </c>
      <c r="K1943" s="562" t="s">
        <v>1209</v>
      </c>
      <c r="L1943" s="562" t="s">
        <v>964</v>
      </c>
      <c r="M1943" s="562" t="s">
        <v>970</v>
      </c>
      <c r="N1943" s="562">
        <v>1</v>
      </c>
      <c r="O1943" s="562">
        <v>1</v>
      </c>
      <c r="P1943" s="562">
        <v>1</v>
      </c>
      <c r="Q1943" s="562">
        <v>1</v>
      </c>
      <c r="R1943" s="562">
        <v>1</v>
      </c>
      <c r="S1943" s="562">
        <v>1</v>
      </c>
      <c r="T1943" s="562">
        <v>0</v>
      </c>
      <c r="U1943" s="562">
        <v>0</v>
      </c>
      <c r="V1943" s="562">
        <v>0</v>
      </c>
      <c r="W1943" s="563">
        <v>1380600</v>
      </c>
      <c r="X1943" s="563">
        <v>0</v>
      </c>
      <c r="Y1943" s="563">
        <v>0</v>
      </c>
      <c r="Z1943" s="563">
        <v>5925.07</v>
      </c>
      <c r="AA1943" s="563">
        <v>0</v>
      </c>
      <c r="AB1943" s="563">
        <v>0</v>
      </c>
      <c r="AC1943" s="563">
        <v>0</v>
      </c>
      <c r="AD1943" s="563"/>
      <c r="AE1943" s="563">
        <v>1380600</v>
      </c>
      <c r="AF1943" s="564">
        <v>45967</v>
      </c>
      <c r="AG1943" s="564">
        <v>46697</v>
      </c>
      <c r="AH1943" s="563">
        <v>1380600</v>
      </c>
      <c r="AI1943" s="565">
        <f t="shared" si="61"/>
        <v>1.6876712328767123</v>
      </c>
      <c r="AJ1943" s="565">
        <v>2</v>
      </c>
      <c r="AK1943" s="566">
        <v>5.1499999999999997E-2</v>
      </c>
      <c r="AL1943" s="567">
        <f t="shared" si="62"/>
        <v>1.6876712328767123</v>
      </c>
      <c r="AM1943" s="567">
        <v>2</v>
      </c>
      <c r="AN1943" s="568">
        <v>5.1499999999999997E-2</v>
      </c>
      <c r="AO1943" s="562" t="s">
        <v>977</v>
      </c>
      <c r="AP1943" s="562" t="s">
        <v>978</v>
      </c>
    </row>
    <row r="1944" spans="1:42" s="562" customFormat="1" ht="12" x14ac:dyDescent="0.25">
      <c r="A1944" s="562" t="s">
        <v>4526</v>
      </c>
      <c r="B1944" s="562" t="s">
        <v>4523</v>
      </c>
      <c r="C1944" s="562">
        <v>3</v>
      </c>
      <c r="D1944" s="562" t="s">
        <v>30</v>
      </c>
      <c r="E1944" s="562" t="s">
        <v>958</v>
      </c>
      <c r="F1944" s="562" t="s">
        <v>959</v>
      </c>
      <c r="G1944" s="562" t="s">
        <v>1207</v>
      </c>
      <c r="H1944" s="562" t="s">
        <v>974</v>
      </c>
      <c r="I1944" s="562" t="s">
        <v>1208</v>
      </c>
      <c r="J1944" s="562" t="s">
        <v>4998</v>
      </c>
      <c r="K1944" s="562" t="s">
        <v>1209</v>
      </c>
      <c r="L1944" s="562" t="s">
        <v>964</v>
      </c>
      <c r="M1944" s="562" t="s">
        <v>970</v>
      </c>
      <c r="N1944" s="562">
        <v>1</v>
      </c>
      <c r="O1944" s="562">
        <v>1</v>
      </c>
      <c r="P1944" s="562">
        <v>1</v>
      </c>
      <c r="Q1944" s="562">
        <v>1</v>
      </c>
      <c r="R1944" s="562">
        <v>1</v>
      </c>
      <c r="S1944" s="562">
        <v>1</v>
      </c>
      <c r="T1944" s="562">
        <v>0</v>
      </c>
      <c r="U1944" s="562">
        <v>0</v>
      </c>
      <c r="V1944" s="562">
        <v>0</v>
      </c>
      <c r="W1944" s="563">
        <v>2386343.5</v>
      </c>
      <c r="X1944" s="563">
        <v>0</v>
      </c>
      <c r="Y1944" s="563">
        <v>0</v>
      </c>
      <c r="Z1944" s="563">
        <v>12548.19</v>
      </c>
      <c r="AA1944" s="563">
        <v>0</v>
      </c>
      <c r="AB1944" s="563">
        <v>0</v>
      </c>
      <c r="AC1944" s="563">
        <v>0</v>
      </c>
      <c r="AD1944" s="563"/>
      <c r="AE1944" s="563">
        <v>2386343.5</v>
      </c>
      <c r="AF1944" s="564">
        <v>45967</v>
      </c>
      <c r="AG1944" s="564">
        <v>47063</v>
      </c>
      <c r="AH1944" s="563">
        <v>2386343.5</v>
      </c>
      <c r="AI1944" s="565">
        <f t="shared" si="61"/>
        <v>2.6904109589041094</v>
      </c>
      <c r="AJ1944" s="565">
        <v>3.0027397260274</v>
      </c>
      <c r="AK1944" s="566">
        <v>6.3100000000000003E-2</v>
      </c>
      <c r="AL1944" s="567">
        <f t="shared" si="62"/>
        <v>2.6904109589041094</v>
      </c>
      <c r="AM1944" s="567">
        <v>3.0027397260274</v>
      </c>
      <c r="AN1944" s="568">
        <v>6.3100000000000003E-2</v>
      </c>
      <c r="AO1944" s="562" t="s">
        <v>977</v>
      </c>
      <c r="AP1944" s="562" t="s">
        <v>978</v>
      </c>
    </row>
    <row r="1945" spans="1:42" s="562" customFormat="1" ht="12" x14ac:dyDescent="0.25">
      <c r="A1945" s="562" t="s">
        <v>4527</v>
      </c>
      <c r="B1945" s="562" t="s">
        <v>4523</v>
      </c>
      <c r="C1945" s="562">
        <v>4</v>
      </c>
      <c r="D1945" s="562" t="s">
        <v>30</v>
      </c>
      <c r="E1945" s="562" t="s">
        <v>958</v>
      </c>
      <c r="F1945" s="562" t="s">
        <v>959</v>
      </c>
      <c r="G1945" s="562" t="s">
        <v>1207</v>
      </c>
      <c r="H1945" s="562" t="s">
        <v>974</v>
      </c>
      <c r="I1945" s="562" t="s">
        <v>1208</v>
      </c>
      <c r="J1945" s="562" t="s">
        <v>4998</v>
      </c>
      <c r="K1945" s="562" t="s">
        <v>1209</v>
      </c>
      <c r="L1945" s="562" t="s">
        <v>964</v>
      </c>
      <c r="M1945" s="562" t="s">
        <v>970</v>
      </c>
      <c r="N1945" s="562">
        <v>1</v>
      </c>
      <c r="O1945" s="562">
        <v>1</v>
      </c>
      <c r="P1945" s="562">
        <v>1</v>
      </c>
      <c r="Q1945" s="562">
        <v>1</v>
      </c>
      <c r="R1945" s="562">
        <v>1</v>
      </c>
      <c r="S1945" s="562">
        <v>1</v>
      </c>
      <c r="T1945" s="562">
        <v>0</v>
      </c>
      <c r="U1945" s="562">
        <v>0</v>
      </c>
      <c r="V1945" s="562">
        <v>0</v>
      </c>
      <c r="W1945" s="563">
        <v>3606375</v>
      </c>
      <c r="X1945" s="563">
        <v>0</v>
      </c>
      <c r="Y1945" s="563">
        <v>0</v>
      </c>
      <c r="Z1945" s="563">
        <v>20496.23</v>
      </c>
      <c r="AA1945" s="563">
        <v>0</v>
      </c>
      <c r="AB1945" s="563">
        <v>0</v>
      </c>
      <c r="AC1945" s="563">
        <v>0</v>
      </c>
      <c r="AD1945" s="563"/>
      <c r="AE1945" s="563">
        <v>3606375</v>
      </c>
      <c r="AF1945" s="564">
        <v>45967</v>
      </c>
      <c r="AG1945" s="564">
        <v>47428</v>
      </c>
      <c r="AH1945" s="563">
        <v>3606375</v>
      </c>
      <c r="AI1945" s="565">
        <f t="shared" si="61"/>
        <v>3.6904109589041094</v>
      </c>
      <c r="AJ1945" s="565">
        <v>4.0027397260274</v>
      </c>
      <c r="AK1945" s="566">
        <v>6.8199999999999997E-2</v>
      </c>
      <c r="AL1945" s="567">
        <f t="shared" si="62"/>
        <v>3.6904109589041094</v>
      </c>
      <c r="AM1945" s="567">
        <v>4.0027397260274</v>
      </c>
      <c r="AN1945" s="568">
        <v>6.8199999999999997E-2</v>
      </c>
      <c r="AO1945" s="562" t="s">
        <v>977</v>
      </c>
      <c r="AP1945" s="562" t="s">
        <v>978</v>
      </c>
    </row>
    <row r="1946" spans="1:42" s="562" customFormat="1" ht="12" x14ac:dyDescent="0.25">
      <c r="A1946" s="562" t="s">
        <v>4528</v>
      </c>
      <c r="B1946" s="562" t="s">
        <v>4523</v>
      </c>
      <c r="C1946" s="562">
        <v>5</v>
      </c>
      <c r="D1946" s="562" t="s">
        <v>30</v>
      </c>
      <c r="E1946" s="562" t="s">
        <v>958</v>
      </c>
      <c r="F1946" s="562" t="s">
        <v>959</v>
      </c>
      <c r="G1946" s="562" t="s">
        <v>1207</v>
      </c>
      <c r="H1946" s="562" t="s">
        <v>974</v>
      </c>
      <c r="I1946" s="562" t="s">
        <v>1208</v>
      </c>
      <c r="J1946" s="562" t="s">
        <v>4998</v>
      </c>
      <c r="K1946" s="562" t="s">
        <v>1209</v>
      </c>
      <c r="L1946" s="562" t="s">
        <v>964</v>
      </c>
      <c r="M1946" s="562" t="s">
        <v>970</v>
      </c>
      <c r="N1946" s="562">
        <v>1</v>
      </c>
      <c r="O1946" s="562">
        <v>1</v>
      </c>
      <c r="P1946" s="562">
        <v>1</v>
      </c>
      <c r="Q1946" s="562">
        <v>1</v>
      </c>
      <c r="R1946" s="562">
        <v>1</v>
      </c>
      <c r="S1946" s="562">
        <v>1</v>
      </c>
      <c r="T1946" s="562">
        <v>0</v>
      </c>
      <c r="U1946" s="562">
        <v>0</v>
      </c>
      <c r="V1946" s="562">
        <v>0</v>
      </c>
      <c r="W1946" s="563">
        <v>30960397.5</v>
      </c>
      <c r="X1946" s="563">
        <v>0</v>
      </c>
      <c r="Y1946" s="563">
        <v>0</v>
      </c>
      <c r="Z1946" s="563">
        <v>183956.36</v>
      </c>
      <c r="AA1946" s="563">
        <v>0</v>
      </c>
      <c r="AB1946" s="563">
        <v>0</v>
      </c>
      <c r="AC1946" s="563">
        <v>0</v>
      </c>
      <c r="AD1946" s="563"/>
      <c r="AE1946" s="563">
        <v>30960397.5</v>
      </c>
      <c r="AF1946" s="564">
        <v>45967</v>
      </c>
      <c r="AG1946" s="564">
        <v>47793</v>
      </c>
      <c r="AH1946" s="563">
        <v>30960397.5</v>
      </c>
      <c r="AI1946" s="565">
        <f t="shared" si="61"/>
        <v>4.6904109589041099</v>
      </c>
      <c r="AJ1946" s="565">
        <v>5.0027397260274</v>
      </c>
      <c r="AK1946" s="566">
        <v>7.1300000000000002E-2</v>
      </c>
      <c r="AL1946" s="567">
        <f t="shared" si="62"/>
        <v>4.6904109589041099</v>
      </c>
      <c r="AM1946" s="567">
        <v>5.0027397260274</v>
      </c>
      <c r="AN1946" s="568">
        <v>7.1300000000000002E-2</v>
      </c>
      <c r="AO1946" s="562" t="s">
        <v>977</v>
      </c>
      <c r="AP1946" s="562" t="s">
        <v>978</v>
      </c>
    </row>
    <row r="1947" spans="1:42" s="562" customFormat="1" ht="12" x14ac:dyDescent="0.25">
      <c r="A1947" s="562" t="s">
        <v>4529</v>
      </c>
      <c r="B1947" s="562" t="s">
        <v>4523</v>
      </c>
      <c r="C1947" s="562">
        <v>6</v>
      </c>
      <c r="D1947" s="562" t="s">
        <v>30</v>
      </c>
      <c r="E1947" s="562" t="s">
        <v>958</v>
      </c>
      <c r="F1947" s="562" t="s">
        <v>959</v>
      </c>
      <c r="G1947" s="562" t="s">
        <v>1207</v>
      </c>
      <c r="H1947" s="562" t="s">
        <v>974</v>
      </c>
      <c r="I1947" s="562" t="s">
        <v>1208</v>
      </c>
      <c r="J1947" s="562" t="s">
        <v>4998</v>
      </c>
      <c r="K1947" s="562" t="s">
        <v>1209</v>
      </c>
      <c r="L1947" s="562" t="s">
        <v>964</v>
      </c>
      <c r="M1947" s="562" t="s">
        <v>970</v>
      </c>
      <c r="N1947" s="562">
        <v>1</v>
      </c>
      <c r="O1947" s="562">
        <v>1</v>
      </c>
      <c r="P1947" s="562">
        <v>1</v>
      </c>
      <c r="Q1947" s="562">
        <v>1</v>
      </c>
      <c r="R1947" s="562">
        <v>1</v>
      </c>
      <c r="S1947" s="562">
        <v>1</v>
      </c>
      <c r="T1947" s="562">
        <v>0</v>
      </c>
      <c r="U1947" s="562">
        <v>0</v>
      </c>
      <c r="V1947" s="562">
        <v>0</v>
      </c>
      <c r="W1947" s="563">
        <v>811840</v>
      </c>
      <c r="X1947" s="563">
        <v>0</v>
      </c>
      <c r="Y1947" s="563">
        <v>0</v>
      </c>
      <c r="Z1947" s="563">
        <v>4972.5200000000004</v>
      </c>
      <c r="AA1947" s="563">
        <v>0</v>
      </c>
      <c r="AB1947" s="563">
        <v>0</v>
      </c>
      <c r="AC1947" s="563">
        <v>0</v>
      </c>
      <c r="AD1947" s="563"/>
      <c r="AE1947" s="563">
        <v>811840</v>
      </c>
      <c r="AF1947" s="564">
        <v>45967</v>
      </c>
      <c r="AG1947" s="564">
        <v>48158</v>
      </c>
      <c r="AH1947" s="563">
        <v>811840</v>
      </c>
      <c r="AI1947" s="565">
        <f t="shared" si="61"/>
        <v>5.6904109589041099</v>
      </c>
      <c r="AJ1947" s="565">
        <v>6.0027397260274</v>
      </c>
      <c r="AK1947" s="566">
        <v>7.3499999999999996E-2</v>
      </c>
      <c r="AL1947" s="567">
        <f t="shared" si="62"/>
        <v>5.6904109589041099</v>
      </c>
      <c r="AM1947" s="567">
        <v>6.0027397260274</v>
      </c>
      <c r="AN1947" s="568">
        <v>7.3499999999999996E-2</v>
      </c>
      <c r="AO1947" s="562" t="s">
        <v>977</v>
      </c>
      <c r="AP1947" s="562" t="s">
        <v>978</v>
      </c>
    </row>
    <row r="1948" spans="1:42" s="562" customFormat="1" ht="12" x14ac:dyDescent="0.25">
      <c r="A1948" s="562" t="s">
        <v>4530</v>
      </c>
      <c r="B1948" s="562" t="s">
        <v>4523</v>
      </c>
      <c r="C1948" s="562">
        <v>7</v>
      </c>
      <c r="D1948" s="562" t="s">
        <v>30</v>
      </c>
      <c r="E1948" s="562" t="s">
        <v>958</v>
      </c>
      <c r="F1948" s="562" t="s">
        <v>959</v>
      </c>
      <c r="G1948" s="562" t="s">
        <v>1207</v>
      </c>
      <c r="H1948" s="562" t="s">
        <v>974</v>
      </c>
      <c r="I1948" s="562" t="s">
        <v>1208</v>
      </c>
      <c r="J1948" s="562" t="s">
        <v>4998</v>
      </c>
      <c r="K1948" s="562" t="s">
        <v>1209</v>
      </c>
      <c r="L1948" s="562" t="s">
        <v>964</v>
      </c>
      <c r="M1948" s="562" t="s">
        <v>970</v>
      </c>
      <c r="N1948" s="562">
        <v>1</v>
      </c>
      <c r="O1948" s="562">
        <v>1</v>
      </c>
      <c r="P1948" s="562">
        <v>1</v>
      </c>
      <c r="Q1948" s="562">
        <v>1</v>
      </c>
      <c r="R1948" s="562">
        <v>1</v>
      </c>
      <c r="S1948" s="562">
        <v>1</v>
      </c>
      <c r="T1948" s="562">
        <v>0</v>
      </c>
      <c r="U1948" s="562">
        <v>0</v>
      </c>
      <c r="V1948" s="562">
        <v>0</v>
      </c>
      <c r="W1948" s="563">
        <v>696052.5</v>
      </c>
      <c r="X1948" s="563">
        <v>0</v>
      </c>
      <c r="Y1948" s="563">
        <v>0</v>
      </c>
      <c r="Z1948" s="563">
        <v>4373.53</v>
      </c>
      <c r="AA1948" s="563">
        <v>0</v>
      </c>
      <c r="AB1948" s="563">
        <v>0</v>
      </c>
      <c r="AC1948" s="563">
        <v>0</v>
      </c>
      <c r="AD1948" s="563"/>
      <c r="AE1948" s="563">
        <v>696052.5</v>
      </c>
      <c r="AF1948" s="564">
        <v>45967</v>
      </c>
      <c r="AG1948" s="564">
        <v>48524</v>
      </c>
      <c r="AH1948" s="563">
        <v>696052.5</v>
      </c>
      <c r="AI1948" s="565">
        <f t="shared" si="61"/>
        <v>6.6931506849315072</v>
      </c>
      <c r="AJ1948" s="565">
        <v>7.0054794520547903</v>
      </c>
      <c r="AK1948" s="566">
        <v>7.5399999999999995E-2</v>
      </c>
      <c r="AL1948" s="567">
        <f t="shared" si="62"/>
        <v>6.6931506849315072</v>
      </c>
      <c r="AM1948" s="567">
        <v>7.0054794520547903</v>
      </c>
      <c r="AN1948" s="568">
        <v>7.5399999999999995E-2</v>
      </c>
      <c r="AO1948" s="562" t="s">
        <v>977</v>
      </c>
      <c r="AP1948" s="562" t="s">
        <v>978</v>
      </c>
    </row>
    <row r="1949" spans="1:42" s="562" customFormat="1" ht="12" x14ac:dyDescent="0.25">
      <c r="A1949" s="562" t="s">
        <v>4531</v>
      </c>
      <c r="B1949" s="562" t="s">
        <v>4523</v>
      </c>
      <c r="C1949" s="562">
        <v>8</v>
      </c>
      <c r="D1949" s="562" t="s">
        <v>30</v>
      </c>
      <c r="E1949" s="562" t="s">
        <v>958</v>
      </c>
      <c r="F1949" s="562" t="s">
        <v>959</v>
      </c>
      <c r="G1949" s="562" t="s">
        <v>1207</v>
      </c>
      <c r="H1949" s="562" t="s">
        <v>974</v>
      </c>
      <c r="I1949" s="562" t="s">
        <v>1208</v>
      </c>
      <c r="J1949" s="562" t="s">
        <v>4998</v>
      </c>
      <c r="K1949" s="562" t="s">
        <v>1209</v>
      </c>
      <c r="L1949" s="562" t="s">
        <v>964</v>
      </c>
      <c r="M1949" s="562" t="s">
        <v>970</v>
      </c>
      <c r="N1949" s="562">
        <v>1</v>
      </c>
      <c r="O1949" s="562">
        <v>1</v>
      </c>
      <c r="P1949" s="562">
        <v>1</v>
      </c>
      <c r="Q1949" s="562">
        <v>1</v>
      </c>
      <c r="R1949" s="562">
        <v>1</v>
      </c>
      <c r="S1949" s="562">
        <v>1</v>
      </c>
      <c r="T1949" s="562">
        <v>0</v>
      </c>
      <c r="U1949" s="562">
        <v>0</v>
      </c>
      <c r="V1949" s="562">
        <v>0</v>
      </c>
      <c r="W1949" s="563">
        <v>491912.5</v>
      </c>
      <c r="X1949" s="563">
        <v>0</v>
      </c>
      <c r="Y1949" s="563">
        <v>0</v>
      </c>
      <c r="Z1949" s="563">
        <v>3164.64</v>
      </c>
      <c r="AA1949" s="563">
        <v>0</v>
      </c>
      <c r="AB1949" s="563">
        <v>0</v>
      </c>
      <c r="AC1949" s="563">
        <v>0</v>
      </c>
      <c r="AD1949" s="563"/>
      <c r="AE1949" s="563">
        <v>491912.5</v>
      </c>
      <c r="AF1949" s="564">
        <v>45967</v>
      </c>
      <c r="AG1949" s="564">
        <v>48889</v>
      </c>
      <c r="AH1949" s="563">
        <v>491912.5</v>
      </c>
      <c r="AI1949" s="565">
        <f t="shared" si="61"/>
        <v>7.6931506849315072</v>
      </c>
      <c r="AJ1949" s="565">
        <v>8.0054794520547894</v>
      </c>
      <c r="AK1949" s="566">
        <v>7.7200000000000005E-2</v>
      </c>
      <c r="AL1949" s="567">
        <f t="shared" si="62"/>
        <v>7.6931506849315072</v>
      </c>
      <c r="AM1949" s="567">
        <v>8.0054794520547894</v>
      </c>
      <c r="AN1949" s="568">
        <v>7.7200000000000005E-2</v>
      </c>
      <c r="AO1949" s="562" t="s">
        <v>977</v>
      </c>
      <c r="AP1949" s="562" t="s">
        <v>978</v>
      </c>
    </row>
    <row r="1950" spans="1:42" s="562" customFormat="1" ht="12" x14ac:dyDescent="0.25">
      <c r="A1950" s="562" t="s">
        <v>4532</v>
      </c>
      <c r="B1950" s="562" t="s">
        <v>4523</v>
      </c>
      <c r="C1950" s="562">
        <v>9</v>
      </c>
      <c r="D1950" s="562" t="s">
        <v>30</v>
      </c>
      <c r="E1950" s="562" t="s">
        <v>958</v>
      </c>
      <c r="F1950" s="562" t="s">
        <v>959</v>
      </c>
      <c r="G1950" s="562" t="s">
        <v>1207</v>
      </c>
      <c r="H1950" s="562" t="s">
        <v>974</v>
      </c>
      <c r="I1950" s="562" t="s">
        <v>1208</v>
      </c>
      <c r="J1950" s="562" t="s">
        <v>4998</v>
      </c>
      <c r="K1950" s="562" t="s">
        <v>1209</v>
      </c>
      <c r="L1950" s="562" t="s">
        <v>964</v>
      </c>
      <c r="M1950" s="562" t="s">
        <v>970</v>
      </c>
      <c r="N1950" s="562">
        <v>1</v>
      </c>
      <c r="O1950" s="562">
        <v>1</v>
      </c>
      <c r="P1950" s="562">
        <v>1</v>
      </c>
      <c r="Q1950" s="562">
        <v>1</v>
      </c>
      <c r="R1950" s="562">
        <v>1</v>
      </c>
      <c r="S1950" s="562">
        <v>1</v>
      </c>
      <c r="T1950" s="562">
        <v>0</v>
      </c>
      <c r="U1950" s="562">
        <v>0</v>
      </c>
      <c r="V1950" s="562">
        <v>0</v>
      </c>
      <c r="W1950" s="563">
        <v>1213482.5</v>
      </c>
      <c r="X1950" s="563">
        <v>0</v>
      </c>
      <c r="Y1950" s="563">
        <v>0</v>
      </c>
      <c r="Z1950" s="563">
        <v>8019.1</v>
      </c>
      <c r="AA1950" s="563">
        <v>0</v>
      </c>
      <c r="AB1950" s="563">
        <v>0</v>
      </c>
      <c r="AC1950" s="563">
        <v>0</v>
      </c>
      <c r="AD1950" s="563"/>
      <c r="AE1950" s="563">
        <v>1213482.5</v>
      </c>
      <c r="AF1950" s="564">
        <v>45967</v>
      </c>
      <c r="AG1950" s="564">
        <v>49254</v>
      </c>
      <c r="AH1950" s="563">
        <v>1213482.5</v>
      </c>
      <c r="AI1950" s="565">
        <f t="shared" si="61"/>
        <v>8.6931506849315063</v>
      </c>
      <c r="AJ1950" s="565">
        <v>9.0054794520547894</v>
      </c>
      <c r="AK1950" s="566">
        <v>7.9299999999999995E-2</v>
      </c>
      <c r="AL1950" s="567">
        <f t="shared" si="62"/>
        <v>8.6931506849315063</v>
      </c>
      <c r="AM1950" s="567">
        <v>9.0054794520547894</v>
      </c>
      <c r="AN1950" s="568">
        <v>7.9299999999999995E-2</v>
      </c>
      <c r="AO1950" s="562" t="s">
        <v>977</v>
      </c>
      <c r="AP1950" s="562" t="s">
        <v>978</v>
      </c>
    </row>
    <row r="1951" spans="1:42" s="562" customFormat="1" ht="12" x14ac:dyDescent="0.25">
      <c r="A1951" s="562" t="s">
        <v>4524</v>
      </c>
      <c r="B1951" s="562" t="s">
        <v>4523</v>
      </c>
      <c r="C1951" s="562">
        <v>10</v>
      </c>
      <c r="D1951" s="562" t="s">
        <v>30</v>
      </c>
      <c r="E1951" s="562" t="s">
        <v>958</v>
      </c>
      <c r="F1951" s="562" t="s">
        <v>959</v>
      </c>
      <c r="G1951" s="562" t="s">
        <v>1207</v>
      </c>
      <c r="H1951" s="562" t="s">
        <v>974</v>
      </c>
      <c r="I1951" s="562" t="s">
        <v>1208</v>
      </c>
      <c r="J1951" s="562" t="s">
        <v>4998</v>
      </c>
      <c r="K1951" s="562" t="s">
        <v>1209</v>
      </c>
      <c r="L1951" s="562" t="s">
        <v>964</v>
      </c>
      <c r="M1951" s="562" t="s">
        <v>970</v>
      </c>
      <c r="N1951" s="562">
        <v>1</v>
      </c>
      <c r="O1951" s="562">
        <v>1</v>
      </c>
      <c r="P1951" s="562">
        <v>1</v>
      </c>
      <c r="Q1951" s="562">
        <v>1</v>
      </c>
      <c r="R1951" s="562">
        <v>1</v>
      </c>
      <c r="S1951" s="562">
        <v>1</v>
      </c>
      <c r="T1951" s="562">
        <v>0</v>
      </c>
      <c r="U1951" s="562">
        <v>0</v>
      </c>
      <c r="V1951" s="562">
        <v>0</v>
      </c>
      <c r="W1951" s="563">
        <v>127440</v>
      </c>
      <c r="X1951" s="563">
        <v>0</v>
      </c>
      <c r="Y1951" s="563">
        <v>0</v>
      </c>
      <c r="Z1951" s="563">
        <v>863.41</v>
      </c>
      <c r="AA1951" s="563">
        <v>0</v>
      </c>
      <c r="AB1951" s="563">
        <v>0</v>
      </c>
      <c r="AC1951" s="563">
        <v>0</v>
      </c>
      <c r="AD1951" s="563"/>
      <c r="AE1951" s="563">
        <v>127440</v>
      </c>
      <c r="AF1951" s="564">
        <v>45967</v>
      </c>
      <c r="AG1951" s="564">
        <v>49619</v>
      </c>
      <c r="AH1951" s="563">
        <v>127440</v>
      </c>
      <c r="AI1951" s="565">
        <f t="shared" si="61"/>
        <v>9.6931506849315063</v>
      </c>
      <c r="AJ1951" s="565">
        <v>10.0054794520548</v>
      </c>
      <c r="AK1951" s="566">
        <v>8.1299999999999997E-2</v>
      </c>
      <c r="AL1951" s="567">
        <f t="shared" si="62"/>
        <v>9.6931506849315063</v>
      </c>
      <c r="AM1951" s="567">
        <v>10.0054794520548</v>
      </c>
      <c r="AN1951" s="568">
        <v>8.1299999999999997E-2</v>
      </c>
      <c r="AO1951" s="562" t="s">
        <v>977</v>
      </c>
      <c r="AP1951" s="562" t="s">
        <v>978</v>
      </c>
    </row>
    <row r="1952" spans="1:42" s="562" customFormat="1" ht="12" x14ac:dyDescent="0.25">
      <c r="A1952" s="562" t="s">
        <v>4533</v>
      </c>
      <c r="B1952" s="562" t="s">
        <v>4534</v>
      </c>
      <c r="C1952" s="562">
        <v>1</v>
      </c>
      <c r="D1952" s="562" t="s">
        <v>30</v>
      </c>
      <c r="E1952" s="562" t="s">
        <v>958</v>
      </c>
      <c r="F1952" s="562" t="s">
        <v>959</v>
      </c>
      <c r="G1952" s="562" t="s">
        <v>973</v>
      </c>
      <c r="H1952" s="562" t="s">
        <v>974</v>
      </c>
      <c r="I1952" s="562" t="s">
        <v>975</v>
      </c>
      <c r="J1952" s="562" t="s">
        <v>4998</v>
      </c>
      <c r="K1952" s="562" t="s">
        <v>976</v>
      </c>
      <c r="L1952" s="562" t="s">
        <v>964</v>
      </c>
      <c r="M1952" s="562" t="s">
        <v>970</v>
      </c>
      <c r="N1952" s="562">
        <v>1</v>
      </c>
      <c r="O1952" s="562">
        <v>1</v>
      </c>
      <c r="P1952" s="562">
        <v>1</v>
      </c>
      <c r="Q1952" s="562">
        <v>1</v>
      </c>
      <c r="R1952" s="562">
        <v>1</v>
      </c>
      <c r="S1952" s="562">
        <v>1</v>
      </c>
      <c r="T1952" s="562">
        <v>0</v>
      </c>
      <c r="U1952" s="562">
        <v>0</v>
      </c>
      <c r="V1952" s="562">
        <v>0</v>
      </c>
      <c r="W1952" s="563">
        <v>241813.2</v>
      </c>
      <c r="X1952" s="563">
        <v>0</v>
      </c>
      <c r="Y1952" s="563">
        <v>0</v>
      </c>
      <c r="Z1952" s="563">
        <v>0</v>
      </c>
      <c r="AA1952" s="563">
        <v>0</v>
      </c>
      <c r="AB1952" s="563">
        <v>0</v>
      </c>
      <c r="AC1952" s="563">
        <v>0</v>
      </c>
      <c r="AD1952" s="563"/>
      <c r="AE1952" s="563">
        <v>241813.2</v>
      </c>
      <c r="AF1952" s="564">
        <v>45945</v>
      </c>
      <c r="AG1952" s="564">
        <v>47041</v>
      </c>
      <c r="AH1952" s="563">
        <v>241813.2</v>
      </c>
      <c r="AI1952" s="565">
        <f t="shared" si="61"/>
        <v>2.6301369863013697</v>
      </c>
      <c r="AJ1952" s="565">
        <v>3.0027397260274</v>
      </c>
      <c r="AK1952" s="566">
        <v>8.7499999999999994E-2</v>
      </c>
      <c r="AL1952" s="567">
        <f t="shared" si="62"/>
        <v>2.6301369863013697</v>
      </c>
      <c r="AM1952" s="567">
        <v>3.0027397260274</v>
      </c>
      <c r="AN1952" s="568">
        <v>8.7499999999999994E-2</v>
      </c>
      <c r="AO1952" s="562" t="s">
        <v>977</v>
      </c>
      <c r="AP1952" s="562" t="s">
        <v>978</v>
      </c>
    </row>
    <row r="1953" spans="1:42" s="562" customFormat="1" ht="12" x14ac:dyDescent="0.25">
      <c r="A1953" s="562" t="s">
        <v>4535</v>
      </c>
      <c r="B1953" s="562" t="s">
        <v>4536</v>
      </c>
      <c r="C1953" s="562">
        <v>1</v>
      </c>
      <c r="D1953" s="562" t="s">
        <v>30</v>
      </c>
      <c r="E1953" s="562" t="s">
        <v>958</v>
      </c>
      <c r="F1953" s="562" t="s">
        <v>959</v>
      </c>
      <c r="G1953" s="562" t="s">
        <v>973</v>
      </c>
      <c r="H1953" s="562" t="s">
        <v>974</v>
      </c>
      <c r="I1953" s="562" t="s">
        <v>975</v>
      </c>
      <c r="J1953" s="562" t="s">
        <v>4998</v>
      </c>
      <c r="K1953" s="562" t="s">
        <v>976</v>
      </c>
      <c r="L1953" s="562" t="s">
        <v>964</v>
      </c>
      <c r="M1953" s="562" t="s">
        <v>970</v>
      </c>
      <c r="N1953" s="562">
        <v>1</v>
      </c>
      <c r="O1953" s="562">
        <v>1</v>
      </c>
      <c r="P1953" s="562">
        <v>1</v>
      </c>
      <c r="Q1953" s="562">
        <v>1</v>
      </c>
      <c r="R1953" s="562">
        <v>1</v>
      </c>
      <c r="S1953" s="562">
        <v>1</v>
      </c>
      <c r="T1953" s="562">
        <v>0</v>
      </c>
      <c r="U1953" s="562">
        <v>0</v>
      </c>
      <c r="V1953" s="562">
        <v>0</v>
      </c>
      <c r="W1953" s="563">
        <v>958227.4</v>
      </c>
      <c r="X1953" s="563">
        <v>0</v>
      </c>
      <c r="Y1953" s="563">
        <v>0</v>
      </c>
      <c r="Z1953" s="563">
        <v>0</v>
      </c>
      <c r="AA1953" s="563">
        <v>0</v>
      </c>
      <c r="AB1953" s="563">
        <v>0</v>
      </c>
      <c r="AC1953" s="563">
        <v>0</v>
      </c>
      <c r="AD1953" s="563"/>
      <c r="AE1953" s="563">
        <v>958227.4</v>
      </c>
      <c r="AF1953" s="564">
        <v>45909</v>
      </c>
      <c r="AG1953" s="564">
        <v>47735</v>
      </c>
      <c r="AH1953" s="563">
        <v>958227.4</v>
      </c>
      <c r="AI1953" s="565">
        <f t="shared" si="61"/>
        <v>4.5315068493150683</v>
      </c>
      <c r="AJ1953" s="565">
        <v>5.0027397260274</v>
      </c>
      <c r="AK1953" s="566">
        <v>9.2499999999999999E-2</v>
      </c>
      <c r="AL1953" s="567">
        <f t="shared" si="62"/>
        <v>4.5315068493150683</v>
      </c>
      <c r="AM1953" s="567">
        <v>5.0027397260274</v>
      </c>
      <c r="AN1953" s="568">
        <v>9.2499999999999999E-2</v>
      </c>
      <c r="AO1953" s="562" t="s">
        <v>977</v>
      </c>
      <c r="AP1953" s="562" t="s">
        <v>978</v>
      </c>
    </row>
    <row r="1954" spans="1:42" s="562" customFormat="1" ht="12" x14ac:dyDescent="0.25">
      <c r="A1954" s="562" t="s">
        <v>4537</v>
      </c>
      <c r="B1954" s="562" t="s">
        <v>4538</v>
      </c>
      <c r="C1954" s="562">
        <v>1</v>
      </c>
      <c r="D1954" s="562" t="s">
        <v>30</v>
      </c>
      <c r="E1954" s="562" t="s">
        <v>958</v>
      </c>
      <c r="F1954" s="562" t="s">
        <v>959</v>
      </c>
      <c r="G1954" s="562" t="s">
        <v>973</v>
      </c>
      <c r="H1954" s="562" t="s">
        <v>974</v>
      </c>
      <c r="I1954" s="562" t="s">
        <v>975</v>
      </c>
      <c r="J1954" s="562" t="s">
        <v>4998</v>
      </c>
      <c r="K1954" s="562" t="s">
        <v>976</v>
      </c>
      <c r="L1954" s="562" t="s">
        <v>964</v>
      </c>
      <c r="M1954" s="562" t="s">
        <v>970</v>
      </c>
      <c r="N1954" s="562">
        <v>1</v>
      </c>
      <c r="O1954" s="562">
        <v>1</v>
      </c>
      <c r="P1954" s="562">
        <v>1</v>
      </c>
      <c r="Q1954" s="562">
        <v>1</v>
      </c>
      <c r="R1954" s="562">
        <v>1</v>
      </c>
      <c r="S1954" s="562">
        <v>1</v>
      </c>
      <c r="T1954" s="562">
        <v>0</v>
      </c>
      <c r="U1954" s="562">
        <v>0</v>
      </c>
      <c r="V1954" s="562">
        <v>0</v>
      </c>
      <c r="W1954" s="563">
        <v>3109635.05</v>
      </c>
      <c r="X1954" s="563">
        <v>0</v>
      </c>
      <c r="Y1954" s="563">
        <v>0</v>
      </c>
      <c r="Z1954" s="563">
        <v>0</v>
      </c>
      <c r="AA1954" s="563">
        <v>0</v>
      </c>
      <c r="AB1954" s="563">
        <v>0</v>
      </c>
      <c r="AC1954" s="563">
        <v>0</v>
      </c>
      <c r="AD1954" s="563"/>
      <c r="AE1954" s="563">
        <v>3109635.05</v>
      </c>
      <c r="AF1954" s="564">
        <v>45909</v>
      </c>
      <c r="AG1954" s="564">
        <v>47735</v>
      </c>
      <c r="AH1954" s="563">
        <v>3109635.05</v>
      </c>
      <c r="AI1954" s="565">
        <f t="shared" si="61"/>
        <v>4.5315068493150683</v>
      </c>
      <c r="AJ1954" s="565">
        <v>5.0027397260274</v>
      </c>
      <c r="AK1954" s="566">
        <v>9.2499999999999999E-2</v>
      </c>
      <c r="AL1954" s="567">
        <f t="shared" si="62"/>
        <v>4.5315068493150683</v>
      </c>
      <c r="AM1954" s="567">
        <v>5.0027397260274</v>
      </c>
      <c r="AN1954" s="568">
        <v>9.2499999999999999E-2</v>
      </c>
      <c r="AO1954" s="562" t="s">
        <v>977</v>
      </c>
      <c r="AP1954" s="562" t="s">
        <v>978</v>
      </c>
    </row>
    <row r="1955" spans="1:42" s="562" customFormat="1" ht="12" x14ac:dyDescent="0.25">
      <c r="A1955" s="562" t="s">
        <v>4539</v>
      </c>
      <c r="B1955" s="562" t="s">
        <v>4540</v>
      </c>
      <c r="C1955" s="562">
        <v>1</v>
      </c>
      <c r="D1955" s="562" t="s">
        <v>30</v>
      </c>
      <c r="E1955" s="562" t="s">
        <v>958</v>
      </c>
      <c r="F1955" s="562" t="s">
        <v>959</v>
      </c>
      <c r="G1955" s="562" t="s">
        <v>973</v>
      </c>
      <c r="H1955" s="562" t="s">
        <v>974</v>
      </c>
      <c r="I1955" s="562" t="s">
        <v>975</v>
      </c>
      <c r="J1955" s="562" t="s">
        <v>4998</v>
      </c>
      <c r="K1955" s="562" t="s">
        <v>976</v>
      </c>
      <c r="L1955" s="562" t="s">
        <v>964</v>
      </c>
      <c r="M1955" s="562" t="s">
        <v>970</v>
      </c>
      <c r="N1955" s="562">
        <v>1</v>
      </c>
      <c r="O1955" s="562">
        <v>1</v>
      </c>
      <c r="P1955" s="562">
        <v>1</v>
      </c>
      <c r="Q1955" s="562">
        <v>1</v>
      </c>
      <c r="R1955" s="562">
        <v>1</v>
      </c>
      <c r="S1955" s="562">
        <v>1</v>
      </c>
      <c r="T1955" s="562">
        <v>0</v>
      </c>
      <c r="U1955" s="562">
        <v>0</v>
      </c>
      <c r="V1955" s="562">
        <v>0</v>
      </c>
      <c r="W1955" s="563">
        <v>784741.47</v>
      </c>
      <c r="X1955" s="563">
        <v>0</v>
      </c>
      <c r="Y1955" s="563">
        <v>0</v>
      </c>
      <c r="Z1955" s="563">
        <v>0</v>
      </c>
      <c r="AA1955" s="563">
        <v>0</v>
      </c>
      <c r="AB1955" s="563">
        <v>0</v>
      </c>
      <c r="AC1955" s="563">
        <v>0</v>
      </c>
      <c r="AD1955" s="563"/>
      <c r="AE1955" s="563">
        <v>784741.47</v>
      </c>
      <c r="AF1955" s="564">
        <v>45945</v>
      </c>
      <c r="AG1955" s="564">
        <v>47041</v>
      </c>
      <c r="AH1955" s="563">
        <v>784741.47</v>
      </c>
      <c r="AI1955" s="565">
        <f t="shared" si="61"/>
        <v>2.6301369863013697</v>
      </c>
      <c r="AJ1955" s="565">
        <v>3.0027397260274</v>
      </c>
      <c r="AK1955" s="566">
        <v>8.7499999999999994E-2</v>
      </c>
      <c r="AL1955" s="567">
        <f t="shared" si="62"/>
        <v>2.6301369863013697</v>
      </c>
      <c r="AM1955" s="567">
        <v>3.0027397260274</v>
      </c>
      <c r="AN1955" s="568">
        <v>8.7499999999999994E-2</v>
      </c>
      <c r="AO1955" s="562" t="s">
        <v>977</v>
      </c>
      <c r="AP1955" s="562" t="s">
        <v>978</v>
      </c>
    </row>
    <row r="1956" spans="1:42" s="562" customFormat="1" ht="12" x14ac:dyDescent="0.25">
      <c r="A1956" s="562" t="s">
        <v>4541</v>
      </c>
      <c r="B1956" s="562" t="s">
        <v>4542</v>
      </c>
      <c r="C1956" s="562">
        <v>1</v>
      </c>
      <c r="D1956" s="562" t="s">
        <v>30</v>
      </c>
      <c r="E1956" s="562" t="s">
        <v>958</v>
      </c>
      <c r="F1956" s="562" t="s">
        <v>959</v>
      </c>
      <c r="G1956" s="562" t="s">
        <v>973</v>
      </c>
      <c r="H1956" s="562" t="s">
        <v>974</v>
      </c>
      <c r="I1956" s="562" t="s">
        <v>975</v>
      </c>
      <c r="J1956" s="562" t="s">
        <v>4998</v>
      </c>
      <c r="K1956" s="562" t="s">
        <v>976</v>
      </c>
      <c r="L1956" s="562" t="s">
        <v>964</v>
      </c>
      <c r="M1956" s="562" t="s">
        <v>970</v>
      </c>
      <c r="N1956" s="562">
        <v>1</v>
      </c>
      <c r="O1956" s="562">
        <v>1</v>
      </c>
      <c r="P1956" s="562">
        <v>1</v>
      </c>
      <c r="Q1956" s="562">
        <v>1</v>
      </c>
      <c r="R1956" s="562">
        <v>1</v>
      </c>
      <c r="S1956" s="562">
        <v>1</v>
      </c>
      <c r="T1956" s="562">
        <v>0</v>
      </c>
      <c r="U1956" s="562">
        <v>0</v>
      </c>
      <c r="V1956" s="562">
        <v>0</v>
      </c>
      <c r="W1956" s="563">
        <v>2222033.5699999998</v>
      </c>
      <c r="X1956" s="563">
        <v>0</v>
      </c>
      <c r="Y1956" s="563">
        <v>0</v>
      </c>
      <c r="Z1956" s="563">
        <v>0</v>
      </c>
      <c r="AA1956" s="563">
        <v>0</v>
      </c>
      <c r="AB1956" s="563">
        <v>0</v>
      </c>
      <c r="AC1956" s="563">
        <v>0</v>
      </c>
      <c r="AD1956" s="563"/>
      <c r="AE1956" s="563">
        <v>2222033.5699999998</v>
      </c>
      <c r="AF1956" s="564">
        <v>45909</v>
      </c>
      <c r="AG1956" s="564">
        <v>47735</v>
      </c>
      <c r="AH1956" s="563">
        <v>2222033.5699999998</v>
      </c>
      <c r="AI1956" s="565">
        <f t="shared" si="61"/>
        <v>4.5315068493150683</v>
      </c>
      <c r="AJ1956" s="565">
        <v>5.0027397260274</v>
      </c>
      <c r="AK1956" s="566">
        <v>9.2499999999999999E-2</v>
      </c>
      <c r="AL1956" s="567">
        <f t="shared" si="62"/>
        <v>4.5315068493150683</v>
      </c>
      <c r="AM1956" s="567">
        <v>5.0027397260274</v>
      </c>
      <c r="AN1956" s="568">
        <v>9.2499999999999999E-2</v>
      </c>
      <c r="AO1956" s="562" t="s">
        <v>977</v>
      </c>
      <c r="AP1956" s="562" t="s">
        <v>978</v>
      </c>
    </row>
    <row r="1957" spans="1:42" s="562" customFormat="1" ht="12" x14ac:dyDescent="0.25">
      <c r="A1957" s="562" t="s">
        <v>4543</v>
      </c>
      <c r="B1957" s="562" t="s">
        <v>4544</v>
      </c>
      <c r="C1957" s="562">
        <v>1</v>
      </c>
      <c r="D1957" s="562" t="s">
        <v>30</v>
      </c>
      <c r="E1957" s="562" t="s">
        <v>958</v>
      </c>
      <c r="F1957" s="562" t="s">
        <v>959</v>
      </c>
      <c r="G1957" s="562" t="s">
        <v>973</v>
      </c>
      <c r="H1957" s="562" t="s">
        <v>974</v>
      </c>
      <c r="I1957" s="562" t="s">
        <v>975</v>
      </c>
      <c r="J1957" s="562" t="s">
        <v>4998</v>
      </c>
      <c r="K1957" s="562" t="s">
        <v>976</v>
      </c>
      <c r="L1957" s="562" t="s">
        <v>964</v>
      </c>
      <c r="M1957" s="562" t="s">
        <v>970</v>
      </c>
      <c r="N1957" s="562">
        <v>1</v>
      </c>
      <c r="O1957" s="562">
        <v>1</v>
      </c>
      <c r="P1957" s="562">
        <v>1</v>
      </c>
      <c r="Q1957" s="562">
        <v>1</v>
      </c>
      <c r="R1957" s="562">
        <v>1</v>
      </c>
      <c r="S1957" s="562">
        <v>1</v>
      </c>
      <c r="T1957" s="562">
        <v>0</v>
      </c>
      <c r="U1957" s="562">
        <v>0</v>
      </c>
      <c r="V1957" s="562">
        <v>0</v>
      </c>
      <c r="W1957" s="563">
        <v>560748.06999999995</v>
      </c>
      <c r="X1957" s="563">
        <v>0</v>
      </c>
      <c r="Y1957" s="563">
        <v>0</v>
      </c>
      <c r="Z1957" s="563">
        <v>0</v>
      </c>
      <c r="AA1957" s="563">
        <v>0</v>
      </c>
      <c r="AB1957" s="563">
        <v>0</v>
      </c>
      <c r="AC1957" s="563">
        <v>0</v>
      </c>
      <c r="AD1957" s="563"/>
      <c r="AE1957" s="563">
        <v>560748.06999999995</v>
      </c>
      <c r="AF1957" s="564">
        <v>45945</v>
      </c>
      <c r="AG1957" s="564">
        <v>47041</v>
      </c>
      <c r="AH1957" s="563">
        <v>560748.06999999995</v>
      </c>
      <c r="AI1957" s="565">
        <f t="shared" si="61"/>
        <v>2.6301369863013697</v>
      </c>
      <c r="AJ1957" s="565">
        <v>3.0027397260274</v>
      </c>
      <c r="AK1957" s="566">
        <v>8.7499999999999994E-2</v>
      </c>
      <c r="AL1957" s="567">
        <f t="shared" si="62"/>
        <v>2.6301369863013697</v>
      </c>
      <c r="AM1957" s="567">
        <v>3.0027397260274</v>
      </c>
      <c r="AN1957" s="568">
        <v>8.7499999999999994E-2</v>
      </c>
      <c r="AO1957" s="562" t="s">
        <v>977</v>
      </c>
      <c r="AP1957" s="562" t="s">
        <v>978</v>
      </c>
    </row>
    <row r="1958" spans="1:42" s="562" customFormat="1" ht="12" x14ac:dyDescent="0.25">
      <c r="A1958" s="562" t="s">
        <v>4545</v>
      </c>
      <c r="B1958" s="562" t="s">
        <v>4546</v>
      </c>
      <c r="C1958" s="562">
        <v>1</v>
      </c>
      <c r="D1958" s="562" t="s">
        <v>30</v>
      </c>
      <c r="E1958" s="562" t="s">
        <v>958</v>
      </c>
      <c r="F1958" s="562" t="s">
        <v>959</v>
      </c>
      <c r="G1958" s="562" t="s">
        <v>973</v>
      </c>
      <c r="H1958" s="562" t="s">
        <v>974</v>
      </c>
      <c r="I1958" s="562" t="s">
        <v>975</v>
      </c>
      <c r="J1958" s="562" t="s">
        <v>4998</v>
      </c>
      <c r="K1958" s="562" t="s">
        <v>976</v>
      </c>
      <c r="L1958" s="562" t="s">
        <v>964</v>
      </c>
      <c r="M1958" s="562" t="s">
        <v>970</v>
      </c>
      <c r="N1958" s="562">
        <v>1</v>
      </c>
      <c r="O1958" s="562">
        <v>1</v>
      </c>
      <c r="P1958" s="562">
        <v>1</v>
      </c>
      <c r="Q1958" s="562">
        <v>1</v>
      </c>
      <c r="R1958" s="562">
        <v>1</v>
      </c>
      <c r="S1958" s="562">
        <v>1</v>
      </c>
      <c r="T1958" s="562">
        <v>0</v>
      </c>
      <c r="U1958" s="562">
        <v>0</v>
      </c>
      <c r="V1958" s="562">
        <v>0</v>
      </c>
      <c r="W1958" s="563">
        <v>1669048.45</v>
      </c>
      <c r="X1958" s="563">
        <v>0</v>
      </c>
      <c r="Y1958" s="563">
        <v>0</v>
      </c>
      <c r="Z1958" s="563">
        <v>0</v>
      </c>
      <c r="AA1958" s="563">
        <v>0</v>
      </c>
      <c r="AB1958" s="563">
        <v>0</v>
      </c>
      <c r="AC1958" s="563">
        <v>0</v>
      </c>
      <c r="AD1958" s="563"/>
      <c r="AE1958" s="563">
        <v>1669048.45</v>
      </c>
      <c r="AF1958" s="564">
        <v>45975</v>
      </c>
      <c r="AG1958" s="564">
        <v>47071</v>
      </c>
      <c r="AH1958" s="563">
        <v>1669048.45</v>
      </c>
      <c r="AI1958" s="565">
        <f t="shared" si="61"/>
        <v>2.7123287671232879</v>
      </c>
      <c r="AJ1958" s="565">
        <v>3.0027397260274</v>
      </c>
      <c r="AK1958" s="566">
        <v>8.7499999999999994E-2</v>
      </c>
      <c r="AL1958" s="567">
        <f t="shared" si="62"/>
        <v>2.7123287671232879</v>
      </c>
      <c r="AM1958" s="567">
        <v>3.0027397260274</v>
      </c>
      <c r="AN1958" s="568">
        <v>8.7499999999999994E-2</v>
      </c>
      <c r="AO1958" s="562" t="s">
        <v>977</v>
      </c>
      <c r="AP1958" s="562" t="s">
        <v>978</v>
      </c>
    </row>
    <row r="1959" spans="1:42" s="562" customFormat="1" ht="12" x14ac:dyDescent="0.25">
      <c r="A1959" s="562" t="s">
        <v>4547</v>
      </c>
      <c r="B1959" s="562" t="s">
        <v>4548</v>
      </c>
      <c r="C1959" s="562">
        <v>1</v>
      </c>
      <c r="D1959" s="562" t="s">
        <v>30</v>
      </c>
      <c r="E1959" s="562" t="s">
        <v>958</v>
      </c>
      <c r="F1959" s="562" t="s">
        <v>959</v>
      </c>
      <c r="G1959" s="562" t="s">
        <v>973</v>
      </c>
      <c r="H1959" s="562" t="s">
        <v>974</v>
      </c>
      <c r="I1959" s="562" t="s">
        <v>975</v>
      </c>
      <c r="J1959" s="562" t="s">
        <v>4998</v>
      </c>
      <c r="K1959" s="562" t="s">
        <v>976</v>
      </c>
      <c r="L1959" s="562" t="s">
        <v>964</v>
      </c>
      <c r="M1959" s="562" t="s">
        <v>970</v>
      </c>
      <c r="N1959" s="562">
        <v>1</v>
      </c>
      <c r="O1959" s="562">
        <v>1</v>
      </c>
      <c r="P1959" s="562">
        <v>1</v>
      </c>
      <c r="Q1959" s="562">
        <v>1</v>
      </c>
      <c r="R1959" s="562">
        <v>1</v>
      </c>
      <c r="S1959" s="562">
        <v>1</v>
      </c>
      <c r="T1959" s="562">
        <v>0</v>
      </c>
      <c r="U1959" s="562">
        <v>0</v>
      </c>
      <c r="V1959" s="562">
        <v>0</v>
      </c>
      <c r="W1959" s="563">
        <v>1199390</v>
      </c>
      <c r="X1959" s="563">
        <v>0</v>
      </c>
      <c r="Y1959" s="563">
        <v>0</v>
      </c>
      <c r="Z1959" s="563">
        <v>0</v>
      </c>
      <c r="AA1959" s="563">
        <v>0</v>
      </c>
      <c r="AB1959" s="563">
        <v>0</v>
      </c>
      <c r="AC1959" s="563">
        <v>0</v>
      </c>
      <c r="AD1959" s="563"/>
      <c r="AE1959" s="563">
        <v>1199390</v>
      </c>
      <c r="AF1959" s="564">
        <v>45749</v>
      </c>
      <c r="AG1959" s="564">
        <v>47575</v>
      </c>
      <c r="AH1959" s="563">
        <v>1199390</v>
      </c>
      <c r="AI1959" s="565">
        <f t="shared" si="61"/>
        <v>4.0931506849315067</v>
      </c>
      <c r="AJ1959" s="565">
        <v>5.0027397260274</v>
      </c>
      <c r="AK1959" s="566">
        <v>9.2499999999999999E-2</v>
      </c>
      <c r="AL1959" s="567">
        <f t="shared" si="62"/>
        <v>4.0931506849315067</v>
      </c>
      <c r="AM1959" s="567">
        <v>5.0027397260274</v>
      </c>
      <c r="AN1959" s="568">
        <v>9.2499999999999999E-2</v>
      </c>
      <c r="AO1959" s="562" t="s">
        <v>977</v>
      </c>
      <c r="AP1959" s="562" t="s">
        <v>978</v>
      </c>
    </row>
    <row r="1960" spans="1:42" s="562" customFormat="1" ht="12" x14ac:dyDescent="0.25">
      <c r="A1960" s="562" t="s">
        <v>4549</v>
      </c>
      <c r="B1960" s="562" t="s">
        <v>4550</v>
      </c>
      <c r="C1960" s="562">
        <v>1</v>
      </c>
      <c r="D1960" s="562" t="s">
        <v>30</v>
      </c>
      <c r="E1960" s="562" t="s">
        <v>958</v>
      </c>
      <c r="F1960" s="562" t="s">
        <v>959</v>
      </c>
      <c r="G1960" s="562" t="s">
        <v>973</v>
      </c>
      <c r="H1960" s="562" t="s">
        <v>974</v>
      </c>
      <c r="I1960" s="562" t="s">
        <v>975</v>
      </c>
      <c r="J1960" s="562" t="s">
        <v>4998</v>
      </c>
      <c r="K1960" s="562" t="s">
        <v>976</v>
      </c>
      <c r="L1960" s="562" t="s">
        <v>964</v>
      </c>
      <c r="M1960" s="562" t="s">
        <v>970</v>
      </c>
      <c r="N1960" s="562">
        <v>1</v>
      </c>
      <c r="O1960" s="562">
        <v>1</v>
      </c>
      <c r="P1960" s="562">
        <v>1</v>
      </c>
      <c r="Q1960" s="562">
        <v>1</v>
      </c>
      <c r="R1960" s="562">
        <v>1</v>
      </c>
      <c r="S1960" s="562">
        <v>1</v>
      </c>
      <c r="T1960" s="562">
        <v>0</v>
      </c>
      <c r="U1960" s="562">
        <v>0</v>
      </c>
      <c r="V1960" s="562">
        <v>0</v>
      </c>
      <c r="W1960" s="563">
        <v>1045505</v>
      </c>
      <c r="X1960" s="563">
        <v>0</v>
      </c>
      <c r="Y1960" s="563">
        <v>0</v>
      </c>
      <c r="Z1960" s="563">
        <v>0</v>
      </c>
      <c r="AA1960" s="563">
        <v>0</v>
      </c>
      <c r="AB1960" s="563">
        <v>0</v>
      </c>
      <c r="AC1960" s="563">
        <v>0</v>
      </c>
      <c r="AD1960" s="563"/>
      <c r="AE1960" s="563">
        <v>1045505</v>
      </c>
      <c r="AF1960" s="564">
        <v>45749</v>
      </c>
      <c r="AG1960" s="564">
        <v>47575</v>
      </c>
      <c r="AH1960" s="563">
        <v>1045505</v>
      </c>
      <c r="AI1960" s="565">
        <f t="shared" si="61"/>
        <v>4.0931506849315067</v>
      </c>
      <c r="AJ1960" s="565">
        <v>5.0027397260274</v>
      </c>
      <c r="AK1960" s="566">
        <v>9.2499999999999999E-2</v>
      </c>
      <c r="AL1960" s="567">
        <f t="shared" si="62"/>
        <v>4.0931506849315067</v>
      </c>
      <c r="AM1960" s="567">
        <v>5.0027397260274</v>
      </c>
      <c r="AN1960" s="568">
        <v>9.2499999999999999E-2</v>
      </c>
      <c r="AO1960" s="562" t="s">
        <v>977</v>
      </c>
      <c r="AP1960" s="562" t="s">
        <v>978</v>
      </c>
    </row>
    <row r="1961" spans="1:42" s="562" customFormat="1" ht="12" x14ac:dyDescent="0.25">
      <c r="A1961" s="562" t="s">
        <v>4551</v>
      </c>
      <c r="B1961" s="562" t="s">
        <v>4552</v>
      </c>
      <c r="C1961" s="562">
        <v>1</v>
      </c>
      <c r="D1961" s="562" t="s">
        <v>30</v>
      </c>
      <c r="E1961" s="562" t="s">
        <v>958</v>
      </c>
      <c r="F1961" s="562" t="s">
        <v>959</v>
      </c>
      <c r="G1961" s="562" t="s">
        <v>973</v>
      </c>
      <c r="H1961" s="562" t="s">
        <v>974</v>
      </c>
      <c r="I1961" s="562" t="s">
        <v>975</v>
      </c>
      <c r="J1961" s="562" t="s">
        <v>4998</v>
      </c>
      <c r="K1961" s="562" t="s">
        <v>976</v>
      </c>
      <c r="L1961" s="562" t="s">
        <v>964</v>
      </c>
      <c r="M1961" s="562" t="s">
        <v>970</v>
      </c>
      <c r="N1961" s="562">
        <v>1</v>
      </c>
      <c r="O1961" s="562">
        <v>1</v>
      </c>
      <c r="P1961" s="562">
        <v>1</v>
      </c>
      <c r="Q1961" s="562">
        <v>1</v>
      </c>
      <c r="R1961" s="562">
        <v>1</v>
      </c>
      <c r="S1961" s="562">
        <v>1</v>
      </c>
      <c r="T1961" s="562">
        <v>0</v>
      </c>
      <c r="U1961" s="562">
        <v>0</v>
      </c>
      <c r="V1961" s="562">
        <v>0</v>
      </c>
      <c r="W1961" s="563">
        <v>15000000</v>
      </c>
      <c r="X1961" s="563">
        <v>0</v>
      </c>
      <c r="Y1961" s="563">
        <v>0</v>
      </c>
      <c r="Z1961" s="563">
        <v>0</v>
      </c>
      <c r="AA1961" s="563">
        <v>0</v>
      </c>
      <c r="AB1961" s="563">
        <v>0</v>
      </c>
      <c r="AC1961" s="563">
        <v>0</v>
      </c>
      <c r="AD1961" s="563"/>
      <c r="AE1961" s="563">
        <v>15000000</v>
      </c>
      <c r="AF1961" s="564">
        <v>45975</v>
      </c>
      <c r="AG1961" s="564">
        <v>46340</v>
      </c>
      <c r="AH1961" s="563">
        <v>15000000</v>
      </c>
      <c r="AI1961" s="565">
        <f t="shared" si="61"/>
        <v>0.70958904109589038</v>
      </c>
      <c r="AJ1961" s="565">
        <v>1</v>
      </c>
      <c r="AK1961" s="566">
        <v>4.9000000000000002E-2</v>
      </c>
      <c r="AL1961" s="567">
        <f t="shared" si="62"/>
        <v>0.70958904109589038</v>
      </c>
      <c r="AM1961" s="567">
        <v>1</v>
      </c>
      <c r="AN1961" s="568">
        <v>4.9000000000000002E-2</v>
      </c>
      <c r="AO1961" s="562" t="s">
        <v>977</v>
      </c>
      <c r="AP1961" s="562" t="s">
        <v>978</v>
      </c>
    </row>
    <row r="1962" spans="1:42" s="562" customFormat="1" ht="12" x14ac:dyDescent="0.25">
      <c r="A1962" s="562" t="s">
        <v>4553</v>
      </c>
      <c r="B1962" s="562" t="s">
        <v>4554</v>
      </c>
      <c r="C1962" s="562">
        <v>1</v>
      </c>
      <c r="D1962" s="562" t="s">
        <v>30</v>
      </c>
      <c r="E1962" s="562" t="s">
        <v>958</v>
      </c>
      <c r="F1962" s="562" t="s">
        <v>959</v>
      </c>
      <c r="G1962" s="562" t="s">
        <v>973</v>
      </c>
      <c r="H1962" s="562" t="s">
        <v>974</v>
      </c>
      <c r="I1962" s="562" t="s">
        <v>975</v>
      </c>
      <c r="J1962" s="562" t="s">
        <v>4998</v>
      </c>
      <c r="K1962" s="562" t="s">
        <v>976</v>
      </c>
      <c r="L1962" s="562" t="s">
        <v>964</v>
      </c>
      <c r="M1962" s="562" t="s">
        <v>970</v>
      </c>
      <c r="N1962" s="562">
        <v>1</v>
      </c>
      <c r="O1962" s="562">
        <v>1</v>
      </c>
      <c r="P1962" s="562">
        <v>1</v>
      </c>
      <c r="Q1962" s="562">
        <v>1</v>
      </c>
      <c r="R1962" s="562">
        <v>1</v>
      </c>
      <c r="S1962" s="562">
        <v>1</v>
      </c>
      <c r="T1962" s="562">
        <v>0</v>
      </c>
      <c r="U1962" s="562">
        <v>0</v>
      </c>
      <c r="V1962" s="562">
        <v>0</v>
      </c>
      <c r="W1962" s="563">
        <v>11446814</v>
      </c>
      <c r="X1962" s="563">
        <v>0</v>
      </c>
      <c r="Y1962" s="563">
        <v>0</v>
      </c>
      <c r="Z1962" s="563">
        <v>0</v>
      </c>
      <c r="AA1962" s="563">
        <v>0</v>
      </c>
      <c r="AB1962" s="563">
        <v>0</v>
      </c>
      <c r="AC1962" s="563">
        <v>0</v>
      </c>
      <c r="AD1962" s="563"/>
      <c r="AE1962" s="563">
        <v>11446814</v>
      </c>
      <c r="AF1962" s="564">
        <v>45749</v>
      </c>
      <c r="AG1962" s="564">
        <v>47575</v>
      </c>
      <c r="AH1962" s="563">
        <v>11446814</v>
      </c>
      <c r="AI1962" s="565">
        <f t="shared" si="61"/>
        <v>4.0931506849315067</v>
      </c>
      <c r="AJ1962" s="565">
        <v>5.0027397260274</v>
      </c>
      <c r="AK1962" s="566">
        <v>9.2499999999999999E-2</v>
      </c>
      <c r="AL1962" s="567">
        <f t="shared" si="62"/>
        <v>4.0931506849315067</v>
      </c>
      <c r="AM1962" s="567">
        <v>5.0027397260274</v>
      </c>
      <c r="AN1962" s="568">
        <v>9.2499999999999999E-2</v>
      </c>
      <c r="AO1962" s="562" t="s">
        <v>977</v>
      </c>
      <c r="AP1962" s="562" t="s">
        <v>978</v>
      </c>
    </row>
    <row r="1963" spans="1:42" s="562" customFormat="1" ht="12" x14ac:dyDescent="0.25">
      <c r="A1963" s="562" t="s">
        <v>4555</v>
      </c>
      <c r="B1963" s="562" t="s">
        <v>4556</v>
      </c>
      <c r="C1963" s="562">
        <v>1</v>
      </c>
      <c r="D1963" s="562" t="s">
        <v>30</v>
      </c>
      <c r="E1963" s="562" t="s">
        <v>958</v>
      </c>
      <c r="F1963" s="562" t="s">
        <v>959</v>
      </c>
      <c r="G1963" s="562" t="s">
        <v>973</v>
      </c>
      <c r="H1963" s="562" t="s">
        <v>974</v>
      </c>
      <c r="I1963" s="562" t="s">
        <v>975</v>
      </c>
      <c r="J1963" s="562" t="s">
        <v>4998</v>
      </c>
      <c r="K1963" s="562" t="s">
        <v>976</v>
      </c>
      <c r="L1963" s="562" t="s">
        <v>964</v>
      </c>
      <c r="M1963" s="562" t="s">
        <v>970</v>
      </c>
      <c r="N1963" s="562">
        <v>1</v>
      </c>
      <c r="O1963" s="562">
        <v>1</v>
      </c>
      <c r="P1963" s="562">
        <v>1</v>
      </c>
      <c r="Q1963" s="562">
        <v>1</v>
      </c>
      <c r="R1963" s="562">
        <v>1</v>
      </c>
      <c r="S1963" s="562">
        <v>1</v>
      </c>
      <c r="T1963" s="562">
        <v>0</v>
      </c>
      <c r="U1963" s="562">
        <v>0</v>
      </c>
      <c r="V1963" s="562">
        <v>0</v>
      </c>
      <c r="W1963" s="563">
        <v>4910850</v>
      </c>
      <c r="X1963" s="563">
        <v>0</v>
      </c>
      <c r="Y1963" s="563">
        <v>0</v>
      </c>
      <c r="Z1963" s="563">
        <v>0</v>
      </c>
      <c r="AA1963" s="563">
        <v>0</v>
      </c>
      <c r="AB1963" s="563">
        <v>0</v>
      </c>
      <c r="AC1963" s="563">
        <v>0</v>
      </c>
      <c r="AD1963" s="563"/>
      <c r="AE1963" s="563">
        <v>4910850</v>
      </c>
      <c r="AF1963" s="564">
        <v>45751</v>
      </c>
      <c r="AG1963" s="564">
        <v>46847</v>
      </c>
      <c r="AH1963" s="563">
        <v>4910850</v>
      </c>
      <c r="AI1963" s="565">
        <f t="shared" si="61"/>
        <v>2.0986301369863014</v>
      </c>
      <c r="AJ1963" s="565">
        <v>3.0027397260274</v>
      </c>
      <c r="AK1963" s="566">
        <v>8.7499999999999994E-2</v>
      </c>
      <c r="AL1963" s="567">
        <f t="shared" si="62"/>
        <v>2.0986301369863014</v>
      </c>
      <c r="AM1963" s="567">
        <v>3.0027397260274</v>
      </c>
      <c r="AN1963" s="568">
        <v>8.7499999999999994E-2</v>
      </c>
      <c r="AO1963" s="562" t="s">
        <v>977</v>
      </c>
      <c r="AP1963" s="562" t="s">
        <v>978</v>
      </c>
    </row>
    <row r="1964" spans="1:42" s="562" customFormat="1" ht="12" x14ac:dyDescent="0.25">
      <c r="A1964" s="562" t="s">
        <v>4557</v>
      </c>
      <c r="B1964" s="562" t="s">
        <v>4558</v>
      </c>
      <c r="C1964" s="562">
        <v>1</v>
      </c>
      <c r="D1964" s="562" t="s">
        <v>30</v>
      </c>
      <c r="E1964" s="562" t="s">
        <v>958</v>
      </c>
      <c r="F1964" s="562" t="s">
        <v>959</v>
      </c>
      <c r="G1964" s="562" t="s">
        <v>2268</v>
      </c>
      <c r="H1964" s="562" t="s">
        <v>1660</v>
      </c>
      <c r="I1964" s="562" t="s">
        <v>962</v>
      </c>
      <c r="J1964" s="562" t="s">
        <v>1662</v>
      </c>
      <c r="K1964" s="562" t="s">
        <v>2268</v>
      </c>
      <c r="L1964" s="562" t="s">
        <v>964</v>
      </c>
      <c r="M1964" s="562" t="s">
        <v>970</v>
      </c>
      <c r="N1964" s="562">
        <v>1</v>
      </c>
      <c r="O1964" s="562">
        <v>1</v>
      </c>
      <c r="P1964" s="562">
        <v>1</v>
      </c>
      <c r="Q1964" s="562">
        <v>0</v>
      </c>
      <c r="R1964" s="562">
        <v>1</v>
      </c>
      <c r="S1964" s="562">
        <v>1</v>
      </c>
      <c r="T1964" s="562">
        <v>1</v>
      </c>
      <c r="U1964" s="562">
        <v>0</v>
      </c>
      <c r="V1964" s="562">
        <v>0</v>
      </c>
      <c r="W1964" s="563">
        <v>49718407.899999999</v>
      </c>
      <c r="X1964" s="563">
        <v>0</v>
      </c>
      <c r="Y1964" s="563">
        <v>0</v>
      </c>
      <c r="Z1964" s="563">
        <v>0</v>
      </c>
      <c r="AA1964" s="563">
        <v>0</v>
      </c>
      <c r="AB1964" s="563">
        <v>0</v>
      </c>
      <c r="AC1964" s="563">
        <v>0</v>
      </c>
      <c r="AD1964" s="563"/>
      <c r="AE1964" s="563">
        <v>49718407.899999999</v>
      </c>
      <c r="AF1964" s="564">
        <v>45799</v>
      </c>
      <c r="AG1964" s="564">
        <v>46164</v>
      </c>
      <c r="AH1964" s="563">
        <v>49718407.899999999</v>
      </c>
      <c r="AI1964" s="565">
        <f t="shared" si="61"/>
        <v>0.22739726027397261</v>
      </c>
      <c r="AJ1964" s="565">
        <v>1</v>
      </c>
      <c r="AK1964" s="566">
        <v>4.9000000000000002E-2</v>
      </c>
      <c r="AL1964" s="567">
        <f t="shared" si="62"/>
        <v>0.22739726027397261</v>
      </c>
      <c r="AM1964" s="567">
        <v>1</v>
      </c>
      <c r="AN1964" s="568">
        <v>4.9000000000000002E-2</v>
      </c>
      <c r="AO1964" s="562" t="s">
        <v>977</v>
      </c>
      <c r="AP1964" s="562" t="s">
        <v>978</v>
      </c>
    </row>
    <row r="1965" spans="1:42" s="562" customFormat="1" ht="12" x14ac:dyDescent="0.25">
      <c r="A1965" s="562" t="s">
        <v>4559</v>
      </c>
      <c r="B1965" s="562" t="s">
        <v>4560</v>
      </c>
      <c r="C1965" s="562">
        <v>1</v>
      </c>
      <c r="D1965" s="562" t="s">
        <v>30</v>
      </c>
      <c r="E1965" s="562" t="s">
        <v>958</v>
      </c>
      <c r="F1965" s="562" t="s">
        <v>959</v>
      </c>
      <c r="G1965" s="562" t="s">
        <v>2268</v>
      </c>
      <c r="H1965" s="562" t="s">
        <v>1660</v>
      </c>
      <c r="I1965" s="562" t="s">
        <v>962</v>
      </c>
      <c r="J1965" s="562" t="s">
        <v>1662</v>
      </c>
      <c r="K1965" s="562" t="s">
        <v>2268</v>
      </c>
      <c r="L1965" s="562" t="s">
        <v>964</v>
      </c>
      <c r="M1965" s="562" t="s">
        <v>970</v>
      </c>
      <c r="N1965" s="562">
        <v>1</v>
      </c>
      <c r="O1965" s="562">
        <v>1</v>
      </c>
      <c r="P1965" s="562">
        <v>1</v>
      </c>
      <c r="Q1965" s="562">
        <v>0</v>
      </c>
      <c r="R1965" s="562">
        <v>1</v>
      </c>
      <c r="S1965" s="562">
        <v>1</v>
      </c>
      <c r="T1965" s="562">
        <v>1</v>
      </c>
      <c r="U1965" s="562">
        <v>0</v>
      </c>
      <c r="V1965" s="562">
        <v>0</v>
      </c>
      <c r="W1965" s="563">
        <v>51624984.539999999</v>
      </c>
      <c r="X1965" s="563">
        <v>0</v>
      </c>
      <c r="Y1965" s="563">
        <v>0</v>
      </c>
      <c r="Z1965" s="563">
        <v>0</v>
      </c>
      <c r="AA1965" s="563">
        <v>0</v>
      </c>
      <c r="AB1965" s="563">
        <v>0</v>
      </c>
      <c r="AC1965" s="563">
        <v>0</v>
      </c>
      <c r="AD1965" s="563"/>
      <c r="AE1965" s="563">
        <v>51624984.539999999</v>
      </c>
      <c r="AF1965" s="564">
        <v>45799</v>
      </c>
      <c r="AG1965" s="564">
        <v>46164</v>
      </c>
      <c r="AH1965" s="563">
        <v>51624984.539999999</v>
      </c>
      <c r="AI1965" s="565">
        <f t="shared" si="61"/>
        <v>0.22739726027397261</v>
      </c>
      <c r="AJ1965" s="565">
        <v>1</v>
      </c>
      <c r="AK1965" s="566">
        <v>4.9000000000000002E-2</v>
      </c>
      <c r="AL1965" s="567">
        <f t="shared" si="62"/>
        <v>0.22739726027397261</v>
      </c>
      <c r="AM1965" s="567">
        <v>1</v>
      </c>
      <c r="AN1965" s="568">
        <v>4.9000000000000002E-2</v>
      </c>
      <c r="AO1965" s="562" t="s">
        <v>977</v>
      </c>
      <c r="AP1965" s="562" t="s">
        <v>978</v>
      </c>
    </row>
    <row r="1966" spans="1:42" s="562" customFormat="1" ht="12" x14ac:dyDescent="0.25">
      <c r="A1966" s="562" t="s">
        <v>4561</v>
      </c>
      <c r="B1966" s="562" t="s">
        <v>4562</v>
      </c>
      <c r="C1966" s="562">
        <v>1</v>
      </c>
      <c r="D1966" s="562" t="s">
        <v>30</v>
      </c>
      <c r="E1966" s="562" t="s">
        <v>958</v>
      </c>
      <c r="F1966" s="562" t="s">
        <v>959</v>
      </c>
      <c r="G1966" s="562" t="s">
        <v>973</v>
      </c>
      <c r="H1966" s="562" t="s">
        <v>974</v>
      </c>
      <c r="I1966" s="562" t="s">
        <v>975</v>
      </c>
      <c r="J1966" s="562" t="s">
        <v>4998</v>
      </c>
      <c r="K1966" s="562" t="s">
        <v>976</v>
      </c>
      <c r="L1966" s="562" t="s">
        <v>964</v>
      </c>
      <c r="M1966" s="562" t="s">
        <v>970</v>
      </c>
      <c r="N1966" s="562">
        <v>1</v>
      </c>
      <c r="O1966" s="562">
        <v>1</v>
      </c>
      <c r="P1966" s="562">
        <v>1</v>
      </c>
      <c r="Q1966" s="562">
        <v>1</v>
      </c>
      <c r="R1966" s="562">
        <v>1</v>
      </c>
      <c r="S1966" s="562">
        <v>1</v>
      </c>
      <c r="T1966" s="562">
        <v>0</v>
      </c>
      <c r="U1966" s="562">
        <v>0</v>
      </c>
      <c r="V1966" s="562">
        <v>0</v>
      </c>
      <c r="W1966" s="563">
        <v>100000000</v>
      </c>
      <c r="X1966" s="563">
        <v>0</v>
      </c>
      <c r="Y1966" s="563">
        <v>0</v>
      </c>
      <c r="Z1966" s="563">
        <v>0</v>
      </c>
      <c r="AA1966" s="563">
        <v>0</v>
      </c>
      <c r="AB1966" s="563">
        <v>0</v>
      </c>
      <c r="AC1966" s="563">
        <v>0</v>
      </c>
      <c r="AD1966" s="563"/>
      <c r="AE1966" s="563">
        <v>100000000</v>
      </c>
      <c r="AF1966" s="564">
        <v>45945</v>
      </c>
      <c r="AG1966" s="564">
        <v>47041</v>
      </c>
      <c r="AH1966" s="563">
        <v>100000000</v>
      </c>
      <c r="AI1966" s="565">
        <f t="shared" si="61"/>
        <v>2.6301369863013697</v>
      </c>
      <c r="AJ1966" s="565">
        <v>3.0027397260274</v>
      </c>
      <c r="AK1966" s="566">
        <v>8.7499999999999994E-2</v>
      </c>
      <c r="AL1966" s="567">
        <f t="shared" si="62"/>
        <v>2.6301369863013697</v>
      </c>
      <c r="AM1966" s="567">
        <v>3.0027397260274</v>
      </c>
      <c r="AN1966" s="568">
        <v>8.7499999999999994E-2</v>
      </c>
      <c r="AO1966" s="562" t="s">
        <v>977</v>
      </c>
      <c r="AP1966" s="562" t="s">
        <v>978</v>
      </c>
    </row>
    <row r="1967" spans="1:42" s="562" customFormat="1" ht="12" x14ac:dyDescent="0.25">
      <c r="A1967" s="562" t="s">
        <v>4563</v>
      </c>
      <c r="B1967" s="562" t="s">
        <v>4564</v>
      </c>
      <c r="C1967" s="562">
        <v>1</v>
      </c>
      <c r="D1967" s="562" t="s">
        <v>30</v>
      </c>
      <c r="E1967" s="562" t="s">
        <v>958</v>
      </c>
      <c r="F1967" s="562" t="s">
        <v>959</v>
      </c>
      <c r="G1967" s="562" t="s">
        <v>973</v>
      </c>
      <c r="H1967" s="562" t="s">
        <v>974</v>
      </c>
      <c r="I1967" s="562" t="s">
        <v>975</v>
      </c>
      <c r="J1967" s="562" t="s">
        <v>4998</v>
      </c>
      <c r="K1967" s="562" t="s">
        <v>976</v>
      </c>
      <c r="L1967" s="562" t="s">
        <v>964</v>
      </c>
      <c r="M1967" s="562" t="s">
        <v>970</v>
      </c>
      <c r="N1967" s="562">
        <v>1</v>
      </c>
      <c r="O1967" s="562">
        <v>1</v>
      </c>
      <c r="P1967" s="562">
        <v>1</v>
      </c>
      <c r="Q1967" s="562">
        <v>1</v>
      </c>
      <c r="R1967" s="562">
        <v>1</v>
      </c>
      <c r="S1967" s="562">
        <v>1</v>
      </c>
      <c r="T1967" s="562">
        <v>0</v>
      </c>
      <c r="U1967" s="562">
        <v>0</v>
      </c>
      <c r="V1967" s="562">
        <v>0</v>
      </c>
      <c r="W1967" s="563">
        <v>924163.25</v>
      </c>
      <c r="X1967" s="563">
        <v>0</v>
      </c>
      <c r="Y1967" s="563">
        <v>0</v>
      </c>
      <c r="Z1967" s="563">
        <v>0</v>
      </c>
      <c r="AA1967" s="563">
        <v>0</v>
      </c>
      <c r="AB1967" s="563">
        <v>0</v>
      </c>
      <c r="AC1967" s="563">
        <v>0</v>
      </c>
      <c r="AD1967" s="563"/>
      <c r="AE1967" s="563">
        <v>924163.25</v>
      </c>
      <c r="AF1967" s="564">
        <v>45749</v>
      </c>
      <c r="AG1967" s="564">
        <v>47575</v>
      </c>
      <c r="AH1967" s="563">
        <v>924163.25</v>
      </c>
      <c r="AI1967" s="565">
        <f t="shared" si="61"/>
        <v>4.0931506849315067</v>
      </c>
      <c r="AJ1967" s="565">
        <v>5.0027397260274</v>
      </c>
      <c r="AK1967" s="566">
        <v>9.2499999999999999E-2</v>
      </c>
      <c r="AL1967" s="567">
        <f t="shared" si="62"/>
        <v>4.0931506849315067</v>
      </c>
      <c r="AM1967" s="567">
        <v>5.0027397260274</v>
      </c>
      <c r="AN1967" s="568">
        <v>9.2499999999999999E-2</v>
      </c>
      <c r="AO1967" s="562" t="s">
        <v>977</v>
      </c>
      <c r="AP1967" s="562" t="s">
        <v>978</v>
      </c>
    </row>
    <row r="1968" spans="1:42" s="562" customFormat="1" ht="12" x14ac:dyDescent="0.25">
      <c r="A1968" s="562" t="s">
        <v>4565</v>
      </c>
      <c r="B1968" s="562" t="s">
        <v>4566</v>
      </c>
      <c r="C1968" s="562">
        <v>1</v>
      </c>
      <c r="D1968" s="562" t="s">
        <v>30</v>
      </c>
      <c r="E1968" s="562" t="s">
        <v>958</v>
      </c>
      <c r="F1968" s="562" t="s">
        <v>959</v>
      </c>
      <c r="G1968" s="562" t="s">
        <v>973</v>
      </c>
      <c r="H1968" s="562" t="s">
        <v>974</v>
      </c>
      <c r="I1968" s="562" t="s">
        <v>975</v>
      </c>
      <c r="J1968" s="562" t="s">
        <v>4998</v>
      </c>
      <c r="K1968" s="562" t="s">
        <v>976</v>
      </c>
      <c r="L1968" s="562" t="s">
        <v>964</v>
      </c>
      <c r="M1968" s="562" t="s">
        <v>970</v>
      </c>
      <c r="N1968" s="562">
        <v>1</v>
      </c>
      <c r="O1968" s="562">
        <v>1</v>
      </c>
      <c r="P1968" s="562">
        <v>1</v>
      </c>
      <c r="Q1968" s="562">
        <v>1</v>
      </c>
      <c r="R1968" s="562">
        <v>1</v>
      </c>
      <c r="S1968" s="562">
        <v>1</v>
      </c>
      <c r="T1968" s="562">
        <v>0</v>
      </c>
      <c r="U1968" s="562">
        <v>0</v>
      </c>
      <c r="V1968" s="562">
        <v>0</v>
      </c>
      <c r="W1968" s="563">
        <v>1000000</v>
      </c>
      <c r="X1968" s="563">
        <v>0</v>
      </c>
      <c r="Y1968" s="563">
        <v>0</v>
      </c>
      <c r="Z1968" s="563">
        <v>0</v>
      </c>
      <c r="AA1968" s="563">
        <v>0</v>
      </c>
      <c r="AB1968" s="563">
        <v>0</v>
      </c>
      <c r="AC1968" s="563">
        <v>0</v>
      </c>
      <c r="AD1968" s="563"/>
      <c r="AE1968" s="563">
        <v>1000000</v>
      </c>
      <c r="AF1968" s="564">
        <v>45945</v>
      </c>
      <c r="AG1968" s="564">
        <v>47041</v>
      </c>
      <c r="AH1968" s="563">
        <v>1000000</v>
      </c>
      <c r="AI1968" s="565">
        <f t="shared" si="61"/>
        <v>2.6301369863013697</v>
      </c>
      <c r="AJ1968" s="565">
        <v>3.0027397260274</v>
      </c>
      <c r="AK1968" s="566">
        <v>8.7499999999999994E-2</v>
      </c>
      <c r="AL1968" s="567">
        <f t="shared" si="62"/>
        <v>2.6301369863013697</v>
      </c>
      <c r="AM1968" s="567">
        <v>3.0027397260274</v>
      </c>
      <c r="AN1968" s="568">
        <v>8.7499999999999994E-2</v>
      </c>
      <c r="AO1968" s="562" t="s">
        <v>977</v>
      </c>
      <c r="AP1968" s="562" t="s">
        <v>978</v>
      </c>
    </row>
    <row r="1969" spans="1:42" s="562" customFormat="1" ht="12" x14ac:dyDescent="0.25">
      <c r="A1969" s="562" t="s">
        <v>4567</v>
      </c>
      <c r="B1969" s="562" t="s">
        <v>4568</v>
      </c>
      <c r="C1969" s="562">
        <v>1</v>
      </c>
      <c r="D1969" s="562" t="s">
        <v>30</v>
      </c>
      <c r="E1969" s="562" t="s">
        <v>958</v>
      </c>
      <c r="F1969" s="562" t="s">
        <v>959</v>
      </c>
      <c r="G1969" s="562" t="s">
        <v>973</v>
      </c>
      <c r="H1969" s="562" t="s">
        <v>974</v>
      </c>
      <c r="I1969" s="562" t="s">
        <v>975</v>
      </c>
      <c r="J1969" s="562" t="s">
        <v>4998</v>
      </c>
      <c r="K1969" s="562" t="s">
        <v>976</v>
      </c>
      <c r="L1969" s="562" t="s">
        <v>964</v>
      </c>
      <c r="M1969" s="562" t="s">
        <v>970</v>
      </c>
      <c r="N1969" s="562">
        <v>1</v>
      </c>
      <c r="O1969" s="562">
        <v>1</v>
      </c>
      <c r="P1969" s="562">
        <v>1</v>
      </c>
      <c r="Q1969" s="562">
        <v>1</v>
      </c>
      <c r="R1969" s="562">
        <v>1</v>
      </c>
      <c r="S1969" s="562">
        <v>1</v>
      </c>
      <c r="T1969" s="562">
        <v>0</v>
      </c>
      <c r="U1969" s="562">
        <v>0</v>
      </c>
      <c r="V1969" s="562">
        <v>0</v>
      </c>
      <c r="W1969" s="563">
        <v>40000000</v>
      </c>
      <c r="X1969" s="563">
        <v>0</v>
      </c>
      <c r="Y1969" s="563">
        <v>0</v>
      </c>
      <c r="Z1969" s="563">
        <v>0</v>
      </c>
      <c r="AA1969" s="563">
        <v>0</v>
      </c>
      <c r="AB1969" s="563">
        <v>0</v>
      </c>
      <c r="AC1969" s="563">
        <v>0</v>
      </c>
      <c r="AD1969" s="563"/>
      <c r="AE1969" s="563">
        <v>40000000</v>
      </c>
      <c r="AF1969" s="564">
        <v>45985</v>
      </c>
      <c r="AG1969" s="564">
        <v>47081</v>
      </c>
      <c r="AH1969" s="563">
        <v>40000000</v>
      </c>
      <c r="AI1969" s="565">
        <f t="shared" si="61"/>
        <v>2.7397260273972601</v>
      </c>
      <c r="AJ1969" s="565">
        <v>3.0027397260274</v>
      </c>
      <c r="AK1969" s="566">
        <v>8.7499999999999994E-2</v>
      </c>
      <c r="AL1969" s="567">
        <f t="shared" si="62"/>
        <v>2.7397260273972601</v>
      </c>
      <c r="AM1969" s="567">
        <v>3.0027397260274</v>
      </c>
      <c r="AN1969" s="568">
        <v>8.7499999999999994E-2</v>
      </c>
      <c r="AO1969" s="562" t="s">
        <v>977</v>
      </c>
      <c r="AP1969" s="562" t="s">
        <v>978</v>
      </c>
    </row>
    <row r="1970" spans="1:42" s="562" customFormat="1" ht="12" x14ac:dyDescent="0.25">
      <c r="A1970" s="562" t="s">
        <v>4569</v>
      </c>
      <c r="B1970" s="562" t="s">
        <v>4570</v>
      </c>
      <c r="C1970" s="562">
        <v>1</v>
      </c>
      <c r="D1970" s="562" t="s">
        <v>30</v>
      </c>
      <c r="E1970" s="562" t="s">
        <v>958</v>
      </c>
      <c r="F1970" s="562" t="s">
        <v>959</v>
      </c>
      <c r="G1970" s="562" t="s">
        <v>973</v>
      </c>
      <c r="H1970" s="562" t="s">
        <v>974</v>
      </c>
      <c r="I1970" s="562" t="s">
        <v>975</v>
      </c>
      <c r="J1970" s="562" t="s">
        <v>4998</v>
      </c>
      <c r="K1970" s="562" t="s">
        <v>976</v>
      </c>
      <c r="L1970" s="562" t="s">
        <v>964</v>
      </c>
      <c r="M1970" s="562" t="s">
        <v>970</v>
      </c>
      <c r="N1970" s="562">
        <v>1</v>
      </c>
      <c r="O1970" s="562">
        <v>1</v>
      </c>
      <c r="P1970" s="562">
        <v>1</v>
      </c>
      <c r="Q1970" s="562">
        <v>1</v>
      </c>
      <c r="R1970" s="562">
        <v>1</v>
      </c>
      <c r="S1970" s="562">
        <v>1</v>
      </c>
      <c r="T1970" s="562">
        <v>0</v>
      </c>
      <c r="U1970" s="562">
        <v>0</v>
      </c>
      <c r="V1970" s="562">
        <v>0</v>
      </c>
      <c r="W1970" s="563">
        <v>40000000</v>
      </c>
      <c r="X1970" s="563">
        <v>0</v>
      </c>
      <c r="Y1970" s="563">
        <v>0</v>
      </c>
      <c r="Z1970" s="563">
        <v>0</v>
      </c>
      <c r="AA1970" s="563">
        <v>0</v>
      </c>
      <c r="AB1970" s="563">
        <v>0</v>
      </c>
      <c r="AC1970" s="563">
        <v>0</v>
      </c>
      <c r="AD1970" s="563"/>
      <c r="AE1970" s="563">
        <v>40000000</v>
      </c>
      <c r="AF1970" s="564">
        <v>45985</v>
      </c>
      <c r="AG1970" s="564">
        <v>47811</v>
      </c>
      <c r="AH1970" s="563">
        <v>40000000</v>
      </c>
      <c r="AI1970" s="565">
        <f t="shared" si="61"/>
        <v>4.7397260273972606</v>
      </c>
      <c r="AJ1970" s="565">
        <v>5.0027397260274</v>
      </c>
      <c r="AK1970" s="566">
        <v>9.2499999999999999E-2</v>
      </c>
      <c r="AL1970" s="567">
        <f t="shared" si="62"/>
        <v>4.7397260273972606</v>
      </c>
      <c r="AM1970" s="567">
        <v>5.0027397260274</v>
      </c>
      <c r="AN1970" s="568">
        <v>9.2499999999999999E-2</v>
      </c>
      <c r="AO1970" s="562" t="s">
        <v>977</v>
      </c>
      <c r="AP1970" s="562" t="s">
        <v>978</v>
      </c>
    </row>
    <row r="1971" spans="1:42" s="562" customFormat="1" ht="12" x14ac:dyDescent="0.25">
      <c r="A1971" s="562" t="s">
        <v>4571</v>
      </c>
      <c r="B1971" s="562" t="s">
        <v>4572</v>
      </c>
      <c r="C1971" s="562">
        <v>1</v>
      </c>
      <c r="D1971" s="562" t="s">
        <v>30</v>
      </c>
      <c r="E1971" s="562" t="s">
        <v>958</v>
      </c>
      <c r="F1971" s="562" t="s">
        <v>959</v>
      </c>
      <c r="G1971" s="562" t="s">
        <v>973</v>
      </c>
      <c r="H1971" s="562" t="s">
        <v>974</v>
      </c>
      <c r="I1971" s="562" t="s">
        <v>975</v>
      </c>
      <c r="J1971" s="562" t="s">
        <v>4998</v>
      </c>
      <c r="K1971" s="562" t="s">
        <v>976</v>
      </c>
      <c r="L1971" s="562" t="s">
        <v>964</v>
      </c>
      <c r="M1971" s="562" t="s">
        <v>970</v>
      </c>
      <c r="N1971" s="562">
        <v>1</v>
      </c>
      <c r="O1971" s="562">
        <v>1</v>
      </c>
      <c r="P1971" s="562">
        <v>1</v>
      </c>
      <c r="Q1971" s="562">
        <v>1</v>
      </c>
      <c r="R1971" s="562">
        <v>1</v>
      </c>
      <c r="S1971" s="562">
        <v>1</v>
      </c>
      <c r="T1971" s="562">
        <v>0</v>
      </c>
      <c r="U1971" s="562">
        <v>0</v>
      </c>
      <c r="V1971" s="562">
        <v>0</v>
      </c>
      <c r="W1971" s="563">
        <v>256055.24</v>
      </c>
      <c r="X1971" s="563">
        <v>0</v>
      </c>
      <c r="Y1971" s="563">
        <v>0</v>
      </c>
      <c r="Z1971" s="563">
        <v>0</v>
      </c>
      <c r="AA1971" s="563">
        <v>0</v>
      </c>
      <c r="AB1971" s="563">
        <v>0</v>
      </c>
      <c r="AC1971" s="563">
        <v>0</v>
      </c>
      <c r="AD1971" s="563"/>
      <c r="AE1971" s="563">
        <v>256055.24</v>
      </c>
      <c r="AF1971" s="564">
        <v>45751</v>
      </c>
      <c r="AG1971" s="564">
        <v>47811</v>
      </c>
      <c r="AH1971" s="563">
        <v>256055.24</v>
      </c>
      <c r="AI1971" s="565">
        <f t="shared" si="61"/>
        <v>4.7397260273972606</v>
      </c>
      <c r="AJ1971" s="565">
        <v>5.6438356164383601</v>
      </c>
      <c r="AK1971" s="566">
        <v>9.2499999999999999E-2</v>
      </c>
      <c r="AL1971" s="567">
        <f t="shared" si="62"/>
        <v>4.7397260273972606</v>
      </c>
      <c r="AM1971" s="567">
        <v>5.6438356164383601</v>
      </c>
      <c r="AN1971" s="568">
        <v>9.2499999999999999E-2</v>
      </c>
      <c r="AO1971" s="562" t="s">
        <v>977</v>
      </c>
      <c r="AP1971" s="562" t="s">
        <v>978</v>
      </c>
    </row>
    <row r="1972" spans="1:42" s="562" customFormat="1" ht="12" x14ac:dyDescent="0.25">
      <c r="A1972" s="562" t="s">
        <v>4573</v>
      </c>
      <c r="B1972" s="562" t="s">
        <v>4574</v>
      </c>
      <c r="C1972" s="562">
        <v>1</v>
      </c>
      <c r="D1972" s="562" t="s">
        <v>30</v>
      </c>
      <c r="E1972" s="562" t="s">
        <v>958</v>
      </c>
      <c r="F1972" s="562" t="s">
        <v>959</v>
      </c>
      <c r="G1972" s="562" t="s">
        <v>973</v>
      </c>
      <c r="H1972" s="562" t="s">
        <v>974</v>
      </c>
      <c r="I1972" s="562" t="s">
        <v>975</v>
      </c>
      <c r="J1972" s="562" t="s">
        <v>4998</v>
      </c>
      <c r="K1972" s="562" t="s">
        <v>976</v>
      </c>
      <c r="L1972" s="562" t="s">
        <v>964</v>
      </c>
      <c r="M1972" s="562" t="s">
        <v>970</v>
      </c>
      <c r="N1972" s="562">
        <v>1</v>
      </c>
      <c r="O1972" s="562">
        <v>1</v>
      </c>
      <c r="P1972" s="562">
        <v>1</v>
      </c>
      <c r="Q1972" s="562">
        <v>1</v>
      </c>
      <c r="R1972" s="562">
        <v>1</v>
      </c>
      <c r="S1972" s="562">
        <v>1</v>
      </c>
      <c r="T1972" s="562">
        <v>0</v>
      </c>
      <c r="U1972" s="562">
        <v>0</v>
      </c>
      <c r="V1972" s="562">
        <v>0</v>
      </c>
      <c r="W1972" s="563">
        <v>197328.95</v>
      </c>
      <c r="X1972" s="563">
        <v>0</v>
      </c>
      <c r="Y1972" s="563">
        <v>0</v>
      </c>
      <c r="Z1972" s="563">
        <v>0</v>
      </c>
      <c r="AA1972" s="563">
        <v>0</v>
      </c>
      <c r="AB1972" s="563">
        <v>0</v>
      </c>
      <c r="AC1972" s="563">
        <v>0</v>
      </c>
      <c r="AD1972" s="563"/>
      <c r="AE1972" s="563">
        <v>197328.95</v>
      </c>
      <c r="AF1972" s="564">
        <v>45985</v>
      </c>
      <c r="AG1972" s="564">
        <v>47811</v>
      </c>
      <c r="AH1972" s="563">
        <v>197328.95</v>
      </c>
      <c r="AI1972" s="565">
        <f t="shared" si="61"/>
        <v>4.7397260273972606</v>
      </c>
      <c r="AJ1972" s="565">
        <v>5.0027397260274</v>
      </c>
      <c r="AK1972" s="566">
        <v>9.2499999999999999E-2</v>
      </c>
      <c r="AL1972" s="567">
        <f t="shared" si="62"/>
        <v>4.7397260273972606</v>
      </c>
      <c r="AM1972" s="567">
        <v>5.0027397260274</v>
      </c>
      <c r="AN1972" s="568">
        <v>9.2499999999999999E-2</v>
      </c>
      <c r="AO1972" s="562" t="s">
        <v>977</v>
      </c>
      <c r="AP1972" s="562" t="s">
        <v>978</v>
      </c>
    </row>
    <row r="1973" spans="1:42" s="562" customFormat="1" ht="12" x14ac:dyDescent="0.25">
      <c r="A1973" s="562" t="s">
        <v>4575</v>
      </c>
      <c r="B1973" s="562" t="s">
        <v>4576</v>
      </c>
      <c r="C1973" s="562">
        <v>1</v>
      </c>
      <c r="D1973" s="562" t="s">
        <v>30</v>
      </c>
      <c r="E1973" s="562" t="s">
        <v>958</v>
      </c>
      <c r="F1973" s="562" t="s">
        <v>959</v>
      </c>
      <c r="G1973" s="562" t="s">
        <v>973</v>
      </c>
      <c r="H1973" s="562" t="s">
        <v>974</v>
      </c>
      <c r="I1973" s="562" t="s">
        <v>975</v>
      </c>
      <c r="J1973" s="562" t="s">
        <v>4998</v>
      </c>
      <c r="K1973" s="562" t="s">
        <v>976</v>
      </c>
      <c r="L1973" s="562" t="s">
        <v>964</v>
      </c>
      <c r="M1973" s="562" t="s">
        <v>970</v>
      </c>
      <c r="N1973" s="562">
        <v>1</v>
      </c>
      <c r="O1973" s="562">
        <v>1</v>
      </c>
      <c r="P1973" s="562">
        <v>1</v>
      </c>
      <c r="Q1973" s="562">
        <v>1</v>
      </c>
      <c r="R1973" s="562">
        <v>1</v>
      </c>
      <c r="S1973" s="562">
        <v>1</v>
      </c>
      <c r="T1973" s="562">
        <v>0</v>
      </c>
      <c r="U1973" s="562">
        <v>0</v>
      </c>
      <c r="V1973" s="562">
        <v>0</v>
      </c>
      <c r="W1973" s="563">
        <v>1543557.76</v>
      </c>
      <c r="X1973" s="563">
        <v>0</v>
      </c>
      <c r="Y1973" s="563">
        <v>0</v>
      </c>
      <c r="Z1973" s="563">
        <v>0</v>
      </c>
      <c r="AA1973" s="563">
        <v>0</v>
      </c>
      <c r="AB1973" s="563">
        <v>0</v>
      </c>
      <c r="AC1973" s="563">
        <v>0</v>
      </c>
      <c r="AD1973" s="563"/>
      <c r="AE1973" s="563">
        <v>1543557.76</v>
      </c>
      <c r="AF1973" s="564">
        <v>45985</v>
      </c>
      <c r="AG1973" s="564">
        <v>47811</v>
      </c>
      <c r="AH1973" s="563">
        <v>1543557.76</v>
      </c>
      <c r="AI1973" s="565">
        <f t="shared" si="61"/>
        <v>4.7397260273972606</v>
      </c>
      <c r="AJ1973" s="565">
        <v>5.0027397260274</v>
      </c>
      <c r="AK1973" s="566">
        <v>9.2499999999999999E-2</v>
      </c>
      <c r="AL1973" s="567">
        <f t="shared" si="62"/>
        <v>4.7397260273972606</v>
      </c>
      <c r="AM1973" s="567">
        <v>5.0027397260274</v>
      </c>
      <c r="AN1973" s="568">
        <v>9.2499999999999999E-2</v>
      </c>
      <c r="AO1973" s="562" t="s">
        <v>977</v>
      </c>
      <c r="AP1973" s="562" t="s">
        <v>978</v>
      </c>
    </row>
    <row r="1974" spans="1:42" s="562" customFormat="1" ht="12" x14ac:dyDescent="0.25">
      <c r="A1974" s="562" t="s">
        <v>4577</v>
      </c>
      <c r="B1974" s="562" t="s">
        <v>4578</v>
      </c>
      <c r="C1974" s="562">
        <v>1</v>
      </c>
      <c r="D1974" s="562" t="s">
        <v>30</v>
      </c>
      <c r="E1974" s="562" t="s">
        <v>958</v>
      </c>
      <c r="F1974" s="562" t="s">
        <v>959</v>
      </c>
      <c r="G1974" s="562" t="s">
        <v>973</v>
      </c>
      <c r="H1974" s="562" t="s">
        <v>974</v>
      </c>
      <c r="I1974" s="562" t="s">
        <v>975</v>
      </c>
      <c r="J1974" s="562" t="s">
        <v>4998</v>
      </c>
      <c r="K1974" s="562" t="s">
        <v>976</v>
      </c>
      <c r="L1974" s="562" t="s">
        <v>964</v>
      </c>
      <c r="M1974" s="562" t="s">
        <v>970</v>
      </c>
      <c r="N1974" s="562">
        <v>1</v>
      </c>
      <c r="O1974" s="562">
        <v>1</v>
      </c>
      <c r="P1974" s="562">
        <v>1</v>
      </c>
      <c r="Q1974" s="562">
        <v>1</v>
      </c>
      <c r="R1974" s="562">
        <v>1</v>
      </c>
      <c r="S1974" s="562">
        <v>1</v>
      </c>
      <c r="T1974" s="562">
        <v>0</v>
      </c>
      <c r="U1974" s="562">
        <v>0</v>
      </c>
      <c r="V1974" s="562">
        <v>0</v>
      </c>
      <c r="W1974" s="563">
        <v>311956.13</v>
      </c>
      <c r="X1974" s="563">
        <v>0</v>
      </c>
      <c r="Y1974" s="563">
        <v>0</v>
      </c>
      <c r="Z1974" s="563">
        <v>0</v>
      </c>
      <c r="AA1974" s="563">
        <v>0</v>
      </c>
      <c r="AB1974" s="563">
        <v>0</v>
      </c>
      <c r="AC1974" s="563">
        <v>0</v>
      </c>
      <c r="AD1974" s="563"/>
      <c r="AE1974" s="563">
        <v>311956.13</v>
      </c>
      <c r="AF1974" s="564">
        <v>45985</v>
      </c>
      <c r="AG1974" s="564">
        <v>47811</v>
      </c>
      <c r="AH1974" s="563">
        <v>311956.13</v>
      </c>
      <c r="AI1974" s="565">
        <f t="shared" si="61"/>
        <v>4.7397260273972606</v>
      </c>
      <c r="AJ1974" s="565">
        <v>5.0027397260274</v>
      </c>
      <c r="AK1974" s="566">
        <v>9.2499999999999999E-2</v>
      </c>
      <c r="AL1974" s="567">
        <f t="shared" si="62"/>
        <v>4.7397260273972606</v>
      </c>
      <c r="AM1974" s="567">
        <v>5.0027397260274</v>
      </c>
      <c r="AN1974" s="568">
        <v>9.2499999999999999E-2</v>
      </c>
      <c r="AO1974" s="562" t="s">
        <v>977</v>
      </c>
      <c r="AP1974" s="562" t="s">
        <v>978</v>
      </c>
    </row>
    <row r="1975" spans="1:42" s="562" customFormat="1" ht="12" x14ac:dyDescent="0.25">
      <c r="A1975" s="562" t="s">
        <v>4579</v>
      </c>
      <c r="B1975" s="562" t="s">
        <v>4580</v>
      </c>
      <c r="C1975" s="562">
        <v>1</v>
      </c>
      <c r="D1975" s="562" t="s">
        <v>30</v>
      </c>
      <c r="E1975" s="562" t="s">
        <v>958</v>
      </c>
      <c r="F1975" s="562" t="s">
        <v>959</v>
      </c>
      <c r="G1975" s="562" t="s">
        <v>973</v>
      </c>
      <c r="H1975" s="562" t="s">
        <v>974</v>
      </c>
      <c r="I1975" s="562" t="s">
        <v>975</v>
      </c>
      <c r="J1975" s="562" t="s">
        <v>4998</v>
      </c>
      <c r="K1975" s="562" t="s">
        <v>976</v>
      </c>
      <c r="L1975" s="562" t="s">
        <v>964</v>
      </c>
      <c r="M1975" s="562" t="s">
        <v>970</v>
      </c>
      <c r="N1975" s="562">
        <v>1</v>
      </c>
      <c r="O1975" s="562">
        <v>1</v>
      </c>
      <c r="P1975" s="562">
        <v>1</v>
      </c>
      <c r="Q1975" s="562">
        <v>1</v>
      </c>
      <c r="R1975" s="562">
        <v>1</v>
      </c>
      <c r="S1975" s="562">
        <v>1</v>
      </c>
      <c r="T1975" s="562">
        <v>0</v>
      </c>
      <c r="U1975" s="562">
        <v>0</v>
      </c>
      <c r="V1975" s="562">
        <v>0</v>
      </c>
      <c r="W1975" s="563">
        <v>752809.92</v>
      </c>
      <c r="X1975" s="563">
        <v>0</v>
      </c>
      <c r="Y1975" s="563">
        <v>0</v>
      </c>
      <c r="Z1975" s="563">
        <v>0</v>
      </c>
      <c r="AA1975" s="563">
        <v>0</v>
      </c>
      <c r="AB1975" s="563">
        <v>0</v>
      </c>
      <c r="AC1975" s="563">
        <v>0</v>
      </c>
      <c r="AD1975" s="563"/>
      <c r="AE1975" s="563">
        <v>752809.92</v>
      </c>
      <c r="AF1975" s="564">
        <v>45985</v>
      </c>
      <c r="AG1975" s="564">
        <v>47811</v>
      </c>
      <c r="AH1975" s="563">
        <v>752809.92</v>
      </c>
      <c r="AI1975" s="565">
        <f t="shared" si="61"/>
        <v>4.7397260273972606</v>
      </c>
      <c r="AJ1975" s="565">
        <v>5.0027397260274</v>
      </c>
      <c r="AK1975" s="566">
        <v>9.2499999999999999E-2</v>
      </c>
      <c r="AL1975" s="567">
        <f t="shared" si="62"/>
        <v>4.7397260273972606</v>
      </c>
      <c r="AM1975" s="567">
        <v>5.0027397260274</v>
      </c>
      <c r="AN1975" s="568">
        <v>9.2499999999999999E-2</v>
      </c>
      <c r="AO1975" s="562" t="s">
        <v>977</v>
      </c>
      <c r="AP1975" s="562" t="s">
        <v>978</v>
      </c>
    </row>
    <row r="1976" spans="1:42" s="562" customFormat="1" ht="12" x14ac:dyDescent="0.25">
      <c r="A1976" s="562" t="s">
        <v>4581</v>
      </c>
      <c r="B1976" s="562" t="s">
        <v>4582</v>
      </c>
      <c r="C1976" s="562">
        <v>1</v>
      </c>
      <c r="D1976" s="562" t="s">
        <v>30</v>
      </c>
      <c r="E1976" s="562" t="s">
        <v>958</v>
      </c>
      <c r="F1976" s="562" t="s">
        <v>959</v>
      </c>
      <c r="G1976" s="562" t="s">
        <v>973</v>
      </c>
      <c r="H1976" s="562" t="s">
        <v>974</v>
      </c>
      <c r="I1976" s="562" t="s">
        <v>975</v>
      </c>
      <c r="J1976" s="562" t="s">
        <v>4998</v>
      </c>
      <c r="K1976" s="562" t="s">
        <v>976</v>
      </c>
      <c r="L1976" s="562" t="s">
        <v>964</v>
      </c>
      <c r="M1976" s="562" t="s">
        <v>970</v>
      </c>
      <c r="N1976" s="562">
        <v>1</v>
      </c>
      <c r="O1976" s="562">
        <v>1</v>
      </c>
      <c r="P1976" s="562">
        <v>1</v>
      </c>
      <c r="Q1976" s="562">
        <v>1</v>
      </c>
      <c r="R1976" s="562">
        <v>1</v>
      </c>
      <c r="S1976" s="562">
        <v>1</v>
      </c>
      <c r="T1976" s="562">
        <v>0</v>
      </c>
      <c r="U1976" s="562">
        <v>0</v>
      </c>
      <c r="V1976" s="562">
        <v>0</v>
      </c>
      <c r="W1976" s="563">
        <v>872890.95</v>
      </c>
      <c r="X1976" s="563">
        <v>0</v>
      </c>
      <c r="Y1976" s="563">
        <v>0</v>
      </c>
      <c r="Z1976" s="563">
        <v>0</v>
      </c>
      <c r="AA1976" s="563">
        <v>0</v>
      </c>
      <c r="AB1976" s="563">
        <v>0</v>
      </c>
      <c r="AC1976" s="563">
        <v>0</v>
      </c>
      <c r="AD1976" s="563"/>
      <c r="AE1976" s="563">
        <v>872890.95</v>
      </c>
      <c r="AF1976" s="564">
        <v>45985</v>
      </c>
      <c r="AG1976" s="564">
        <v>48542</v>
      </c>
      <c r="AH1976" s="563">
        <v>872890.95</v>
      </c>
      <c r="AI1976" s="565">
        <f t="shared" si="61"/>
        <v>6.7424657534246579</v>
      </c>
      <c r="AJ1976" s="565">
        <v>7.0054794520547903</v>
      </c>
      <c r="AK1976" s="566">
        <v>9.5000000000000001E-2</v>
      </c>
      <c r="AL1976" s="567">
        <f t="shared" si="62"/>
        <v>6.7424657534246579</v>
      </c>
      <c r="AM1976" s="567">
        <v>7.0054794520547903</v>
      </c>
      <c r="AN1976" s="568">
        <v>9.5000000000000001E-2</v>
      </c>
      <c r="AO1976" s="562" t="s">
        <v>977</v>
      </c>
      <c r="AP1976" s="562" t="s">
        <v>978</v>
      </c>
    </row>
    <row r="1977" spans="1:42" s="562" customFormat="1" ht="12" x14ac:dyDescent="0.25">
      <c r="A1977" s="562" t="s">
        <v>4583</v>
      </c>
      <c r="B1977" s="562" t="s">
        <v>4584</v>
      </c>
      <c r="C1977" s="562">
        <v>1</v>
      </c>
      <c r="D1977" s="562" t="s">
        <v>30</v>
      </c>
      <c r="E1977" s="562" t="s">
        <v>958</v>
      </c>
      <c r="F1977" s="562" t="s">
        <v>959</v>
      </c>
      <c r="G1977" s="562" t="s">
        <v>973</v>
      </c>
      <c r="H1977" s="562" t="s">
        <v>974</v>
      </c>
      <c r="I1977" s="562" t="s">
        <v>975</v>
      </c>
      <c r="J1977" s="562" t="s">
        <v>4998</v>
      </c>
      <c r="K1977" s="562" t="s">
        <v>976</v>
      </c>
      <c r="L1977" s="562" t="s">
        <v>964</v>
      </c>
      <c r="M1977" s="562" t="s">
        <v>970</v>
      </c>
      <c r="N1977" s="562">
        <v>1</v>
      </c>
      <c r="O1977" s="562">
        <v>1</v>
      </c>
      <c r="P1977" s="562">
        <v>1</v>
      </c>
      <c r="Q1977" s="562">
        <v>1</v>
      </c>
      <c r="R1977" s="562">
        <v>1</v>
      </c>
      <c r="S1977" s="562">
        <v>1</v>
      </c>
      <c r="T1977" s="562">
        <v>0</v>
      </c>
      <c r="U1977" s="562">
        <v>0</v>
      </c>
      <c r="V1977" s="562">
        <v>0</v>
      </c>
      <c r="W1977" s="563">
        <v>610074.27</v>
      </c>
      <c r="X1977" s="563">
        <v>0</v>
      </c>
      <c r="Y1977" s="563">
        <v>0</v>
      </c>
      <c r="Z1977" s="563">
        <v>0</v>
      </c>
      <c r="AA1977" s="563">
        <v>0</v>
      </c>
      <c r="AB1977" s="563">
        <v>0</v>
      </c>
      <c r="AC1977" s="563">
        <v>0</v>
      </c>
      <c r="AD1977" s="563"/>
      <c r="AE1977" s="563">
        <v>610074.27</v>
      </c>
      <c r="AF1977" s="564">
        <v>45985</v>
      </c>
      <c r="AG1977" s="564">
        <v>47811</v>
      </c>
      <c r="AH1977" s="563">
        <v>610074.27</v>
      </c>
      <c r="AI1977" s="565">
        <f t="shared" si="61"/>
        <v>4.7397260273972606</v>
      </c>
      <c r="AJ1977" s="565">
        <v>5.0027397260274</v>
      </c>
      <c r="AK1977" s="566">
        <v>9.2499999999999999E-2</v>
      </c>
      <c r="AL1977" s="567">
        <f t="shared" si="62"/>
        <v>4.7397260273972606</v>
      </c>
      <c r="AM1977" s="567">
        <v>5.0027397260274</v>
      </c>
      <c r="AN1977" s="568">
        <v>9.2499999999999999E-2</v>
      </c>
      <c r="AO1977" s="562" t="s">
        <v>977</v>
      </c>
      <c r="AP1977" s="562" t="s">
        <v>978</v>
      </c>
    </row>
    <row r="1978" spans="1:42" s="562" customFormat="1" ht="12" x14ac:dyDescent="0.25">
      <c r="A1978" s="562" t="s">
        <v>4585</v>
      </c>
      <c r="B1978" s="562" t="s">
        <v>4586</v>
      </c>
      <c r="C1978" s="562">
        <v>1</v>
      </c>
      <c r="D1978" s="562" t="s">
        <v>30</v>
      </c>
      <c r="E1978" s="562" t="s">
        <v>958</v>
      </c>
      <c r="F1978" s="562" t="s">
        <v>959</v>
      </c>
      <c r="G1978" s="562" t="s">
        <v>973</v>
      </c>
      <c r="H1978" s="562" t="s">
        <v>974</v>
      </c>
      <c r="I1978" s="562" t="s">
        <v>975</v>
      </c>
      <c r="J1978" s="562" t="s">
        <v>4998</v>
      </c>
      <c r="K1978" s="562" t="s">
        <v>976</v>
      </c>
      <c r="L1978" s="562" t="s">
        <v>964</v>
      </c>
      <c r="M1978" s="562" t="s">
        <v>970</v>
      </c>
      <c r="N1978" s="562">
        <v>1</v>
      </c>
      <c r="O1978" s="562">
        <v>1</v>
      </c>
      <c r="P1978" s="562">
        <v>1</v>
      </c>
      <c r="Q1978" s="562">
        <v>1</v>
      </c>
      <c r="R1978" s="562">
        <v>1</v>
      </c>
      <c r="S1978" s="562">
        <v>1</v>
      </c>
      <c r="T1978" s="562">
        <v>0</v>
      </c>
      <c r="U1978" s="562">
        <v>0</v>
      </c>
      <c r="V1978" s="562">
        <v>0</v>
      </c>
      <c r="W1978" s="563">
        <v>454000.15</v>
      </c>
      <c r="X1978" s="563">
        <v>0</v>
      </c>
      <c r="Y1978" s="563">
        <v>0</v>
      </c>
      <c r="Z1978" s="563">
        <v>0</v>
      </c>
      <c r="AA1978" s="563">
        <v>0</v>
      </c>
      <c r="AB1978" s="563">
        <v>0</v>
      </c>
      <c r="AC1978" s="563">
        <v>0</v>
      </c>
      <c r="AD1978" s="563"/>
      <c r="AE1978" s="563">
        <v>454000.15</v>
      </c>
      <c r="AF1978" s="564">
        <v>45985</v>
      </c>
      <c r="AG1978" s="564">
        <v>47811</v>
      </c>
      <c r="AH1978" s="563">
        <v>454000.15</v>
      </c>
      <c r="AI1978" s="565">
        <f t="shared" si="61"/>
        <v>4.7397260273972606</v>
      </c>
      <c r="AJ1978" s="565">
        <v>5.0027397260274</v>
      </c>
      <c r="AK1978" s="566">
        <v>9.2499999999999999E-2</v>
      </c>
      <c r="AL1978" s="567">
        <f t="shared" si="62"/>
        <v>4.7397260273972606</v>
      </c>
      <c r="AM1978" s="567">
        <v>5.0027397260274</v>
      </c>
      <c r="AN1978" s="568">
        <v>9.2499999999999999E-2</v>
      </c>
      <c r="AO1978" s="562" t="s">
        <v>977</v>
      </c>
      <c r="AP1978" s="562" t="s">
        <v>978</v>
      </c>
    </row>
    <row r="1979" spans="1:42" s="562" customFormat="1" ht="12" x14ac:dyDescent="0.25">
      <c r="A1979" s="562" t="s">
        <v>4587</v>
      </c>
      <c r="B1979" s="562" t="s">
        <v>4588</v>
      </c>
      <c r="C1979" s="562">
        <v>1</v>
      </c>
      <c r="D1979" s="562" t="s">
        <v>30</v>
      </c>
      <c r="E1979" s="562" t="s">
        <v>958</v>
      </c>
      <c r="F1979" s="562" t="s">
        <v>959</v>
      </c>
      <c r="G1979" s="562" t="s">
        <v>973</v>
      </c>
      <c r="H1979" s="562" t="s">
        <v>974</v>
      </c>
      <c r="I1979" s="562" t="s">
        <v>975</v>
      </c>
      <c r="J1979" s="562" t="s">
        <v>4998</v>
      </c>
      <c r="K1979" s="562" t="s">
        <v>976</v>
      </c>
      <c r="L1979" s="562" t="s">
        <v>964</v>
      </c>
      <c r="M1979" s="562" t="s">
        <v>970</v>
      </c>
      <c r="N1979" s="562">
        <v>1</v>
      </c>
      <c r="O1979" s="562">
        <v>1</v>
      </c>
      <c r="P1979" s="562">
        <v>1</v>
      </c>
      <c r="Q1979" s="562">
        <v>1</v>
      </c>
      <c r="R1979" s="562">
        <v>1</v>
      </c>
      <c r="S1979" s="562">
        <v>1</v>
      </c>
      <c r="T1979" s="562">
        <v>0</v>
      </c>
      <c r="U1979" s="562">
        <v>0</v>
      </c>
      <c r="V1979" s="562">
        <v>0</v>
      </c>
      <c r="W1979" s="563">
        <v>235444.2</v>
      </c>
      <c r="X1979" s="563">
        <v>0</v>
      </c>
      <c r="Y1979" s="563">
        <v>0</v>
      </c>
      <c r="Z1979" s="563">
        <v>0</v>
      </c>
      <c r="AA1979" s="563">
        <v>0</v>
      </c>
      <c r="AB1979" s="563">
        <v>0</v>
      </c>
      <c r="AC1979" s="563">
        <v>0</v>
      </c>
      <c r="AD1979" s="563"/>
      <c r="AE1979" s="563">
        <v>235444.2</v>
      </c>
      <c r="AF1979" s="564">
        <v>45985</v>
      </c>
      <c r="AG1979" s="564">
        <v>47811</v>
      </c>
      <c r="AH1979" s="563">
        <v>235444.2</v>
      </c>
      <c r="AI1979" s="565">
        <f t="shared" si="61"/>
        <v>4.7397260273972606</v>
      </c>
      <c r="AJ1979" s="565">
        <v>5.0027397260274</v>
      </c>
      <c r="AK1979" s="566">
        <v>9.2499999999999999E-2</v>
      </c>
      <c r="AL1979" s="567">
        <f t="shared" si="62"/>
        <v>4.7397260273972606</v>
      </c>
      <c r="AM1979" s="567">
        <v>5.0027397260274</v>
      </c>
      <c r="AN1979" s="568">
        <v>9.2499999999999999E-2</v>
      </c>
      <c r="AO1979" s="562" t="s">
        <v>977</v>
      </c>
      <c r="AP1979" s="562" t="s">
        <v>978</v>
      </c>
    </row>
    <row r="1980" spans="1:42" s="562" customFormat="1" ht="12" x14ac:dyDescent="0.25">
      <c r="A1980" s="562" t="s">
        <v>4589</v>
      </c>
      <c r="B1980" s="562" t="s">
        <v>4590</v>
      </c>
      <c r="C1980" s="562">
        <v>1</v>
      </c>
      <c r="D1980" s="562" t="s">
        <v>30</v>
      </c>
      <c r="E1980" s="562" t="s">
        <v>958</v>
      </c>
      <c r="F1980" s="562" t="s">
        <v>959</v>
      </c>
      <c r="G1980" s="562" t="s">
        <v>973</v>
      </c>
      <c r="H1980" s="562" t="s">
        <v>974</v>
      </c>
      <c r="I1980" s="562" t="s">
        <v>975</v>
      </c>
      <c r="J1980" s="562" t="s">
        <v>4998</v>
      </c>
      <c r="K1980" s="562" t="s">
        <v>976</v>
      </c>
      <c r="L1980" s="562" t="s">
        <v>964</v>
      </c>
      <c r="M1980" s="562" t="s">
        <v>970</v>
      </c>
      <c r="N1980" s="562">
        <v>1</v>
      </c>
      <c r="O1980" s="562">
        <v>1</v>
      </c>
      <c r="P1980" s="562">
        <v>1</v>
      </c>
      <c r="Q1980" s="562">
        <v>1</v>
      </c>
      <c r="R1980" s="562">
        <v>1</v>
      </c>
      <c r="S1980" s="562">
        <v>1</v>
      </c>
      <c r="T1980" s="562">
        <v>0</v>
      </c>
      <c r="U1980" s="562">
        <v>0</v>
      </c>
      <c r="V1980" s="562">
        <v>0</v>
      </c>
      <c r="W1980" s="563">
        <v>1286498.24</v>
      </c>
      <c r="X1980" s="563">
        <v>0</v>
      </c>
      <c r="Y1980" s="563">
        <v>0</v>
      </c>
      <c r="Z1980" s="563">
        <v>0</v>
      </c>
      <c r="AA1980" s="563">
        <v>0</v>
      </c>
      <c r="AB1980" s="563">
        <v>0</v>
      </c>
      <c r="AC1980" s="563">
        <v>0</v>
      </c>
      <c r="AD1980" s="563"/>
      <c r="AE1980" s="563">
        <v>1286498.24</v>
      </c>
      <c r="AF1980" s="564">
        <v>45985</v>
      </c>
      <c r="AG1980" s="564">
        <v>47811</v>
      </c>
      <c r="AH1980" s="563">
        <v>1286498.24</v>
      </c>
      <c r="AI1980" s="565">
        <f t="shared" si="61"/>
        <v>4.7397260273972606</v>
      </c>
      <c r="AJ1980" s="565">
        <v>5.0027397260274</v>
      </c>
      <c r="AK1980" s="566">
        <v>9.2499999999999999E-2</v>
      </c>
      <c r="AL1980" s="567">
        <f t="shared" si="62"/>
        <v>4.7397260273972606</v>
      </c>
      <c r="AM1980" s="567">
        <v>5.0027397260274</v>
      </c>
      <c r="AN1980" s="568">
        <v>9.2499999999999999E-2</v>
      </c>
      <c r="AO1980" s="562" t="s">
        <v>977</v>
      </c>
      <c r="AP1980" s="562" t="s">
        <v>978</v>
      </c>
    </row>
    <row r="1981" spans="1:42" s="562" customFormat="1" ht="12" x14ac:dyDescent="0.25">
      <c r="A1981" s="562" t="s">
        <v>4591</v>
      </c>
      <c r="B1981" s="562" t="s">
        <v>4592</v>
      </c>
      <c r="C1981" s="562">
        <v>1</v>
      </c>
      <c r="D1981" s="562" t="s">
        <v>30</v>
      </c>
      <c r="E1981" s="562" t="s">
        <v>958</v>
      </c>
      <c r="F1981" s="562" t="s">
        <v>959</v>
      </c>
      <c r="G1981" s="562" t="s">
        <v>1727</v>
      </c>
      <c r="H1981" s="562" t="s">
        <v>1660</v>
      </c>
      <c r="I1981" s="562" t="s">
        <v>1661</v>
      </c>
      <c r="J1981" s="562" t="s">
        <v>1662</v>
      </c>
      <c r="K1981" s="562" t="s">
        <v>4593</v>
      </c>
      <c r="L1981" s="562" t="s">
        <v>964</v>
      </c>
      <c r="M1981" s="562" t="s">
        <v>970</v>
      </c>
      <c r="N1981" s="562">
        <v>1</v>
      </c>
      <c r="O1981" s="562">
        <v>1</v>
      </c>
      <c r="P1981" s="562">
        <v>1</v>
      </c>
      <c r="Q1981" s="562">
        <v>0</v>
      </c>
      <c r="R1981" s="562">
        <v>0</v>
      </c>
      <c r="S1981" s="562">
        <v>1</v>
      </c>
      <c r="T1981" s="562">
        <v>1</v>
      </c>
      <c r="U1981" s="562">
        <v>1</v>
      </c>
      <c r="V1981" s="562">
        <v>0</v>
      </c>
      <c r="W1981" s="563">
        <v>217978.35</v>
      </c>
      <c r="X1981" s="563">
        <v>0</v>
      </c>
      <c r="Y1981" s="563">
        <v>0</v>
      </c>
      <c r="Z1981" s="563">
        <v>0</v>
      </c>
      <c r="AA1981" s="563">
        <v>0</v>
      </c>
      <c r="AB1981" s="563">
        <v>0</v>
      </c>
      <c r="AC1981" s="563">
        <v>0</v>
      </c>
      <c r="AD1981" s="563"/>
      <c r="AE1981" s="563">
        <v>217978.35</v>
      </c>
      <c r="AF1981" s="564">
        <v>45985</v>
      </c>
      <c r="AG1981" s="564">
        <v>47811</v>
      </c>
      <c r="AH1981" s="563">
        <v>217978.35</v>
      </c>
      <c r="AI1981" s="565">
        <f t="shared" si="61"/>
        <v>4.7397260273972606</v>
      </c>
      <c r="AJ1981" s="565">
        <v>5.0027397260274</v>
      </c>
      <c r="AK1981" s="566">
        <v>9.2499999999999999E-2</v>
      </c>
      <c r="AL1981" s="567">
        <f t="shared" si="62"/>
        <v>4.7397260273972606</v>
      </c>
      <c r="AM1981" s="567">
        <v>5.0027397260274</v>
      </c>
      <c r="AN1981" s="568">
        <v>9.2499999999999999E-2</v>
      </c>
      <c r="AO1981" s="562" t="s">
        <v>977</v>
      </c>
      <c r="AP1981" s="562" t="s">
        <v>978</v>
      </c>
    </row>
    <row r="1982" spans="1:42" s="562" customFormat="1" ht="12" x14ac:dyDescent="0.25">
      <c r="A1982" s="562" t="s">
        <v>4594</v>
      </c>
      <c r="B1982" s="562" t="s">
        <v>4595</v>
      </c>
      <c r="C1982" s="562">
        <v>1</v>
      </c>
      <c r="D1982" s="562" t="s">
        <v>30</v>
      </c>
      <c r="E1982" s="562" t="s">
        <v>958</v>
      </c>
      <c r="F1982" s="562" t="s">
        <v>959</v>
      </c>
      <c r="G1982" s="562" t="s">
        <v>1727</v>
      </c>
      <c r="H1982" s="562" t="s">
        <v>1660</v>
      </c>
      <c r="I1982" s="562" t="s">
        <v>1661</v>
      </c>
      <c r="J1982" s="562" t="s">
        <v>1662</v>
      </c>
      <c r="K1982" s="562" t="s">
        <v>3215</v>
      </c>
      <c r="L1982" s="562" t="s">
        <v>964</v>
      </c>
      <c r="M1982" s="562" t="s">
        <v>970</v>
      </c>
      <c r="N1982" s="562">
        <v>1</v>
      </c>
      <c r="O1982" s="562">
        <v>1</v>
      </c>
      <c r="P1982" s="562">
        <v>1</v>
      </c>
      <c r="Q1982" s="562">
        <v>0</v>
      </c>
      <c r="R1982" s="562">
        <v>0</v>
      </c>
      <c r="S1982" s="562">
        <v>1</v>
      </c>
      <c r="T1982" s="562">
        <v>1</v>
      </c>
      <c r="U1982" s="562">
        <v>1</v>
      </c>
      <c r="V1982" s="562">
        <v>0</v>
      </c>
      <c r="W1982" s="563">
        <v>1120698.47</v>
      </c>
      <c r="X1982" s="563">
        <v>0</v>
      </c>
      <c r="Y1982" s="563">
        <v>0</v>
      </c>
      <c r="Z1982" s="563">
        <v>0</v>
      </c>
      <c r="AA1982" s="563">
        <v>0</v>
      </c>
      <c r="AB1982" s="563">
        <v>0</v>
      </c>
      <c r="AC1982" s="563">
        <v>0</v>
      </c>
      <c r="AD1982" s="563"/>
      <c r="AE1982" s="563">
        <v>1120698.47</v>
      </c>
      <c r="AF1982" s="564">
        <v>45985</v>
      </c>
      <c r="AG1982" s="564">
        <v>47811</v>
      </c>
      <c r="AH1982" s="563">
        <v>1120698.47</v>
      </c>
      <c r="AI1982" s="565">
        <f t="shared" si="61"/>
        <v>4.7397260273972606</v>
      </c>
      <c r="AJ1982" s="565">
        <v>5.0027397260274</v>
      </c>
      <c r="AK1982" s="566">
        <v>9.2499999999999999E-2</v>
      </c>
      <c r="AL1982" s="567">
        <f t="shared" si="62"/>
        <v>4.7397260273972606</v>
      </c>
      <c r="AM1982" s="567">
        <v>5.0027397260274</v>
      </c>
      <c r="AN1982" s="568">
        <v>9.2499999999999999E-2</v>
      </c>
      <c r="AO1982" s="562" t="s">
        <v>977</v>
      </c>
      <c r="AP1982" s="562" t="s">
        <v>978</v>
      </c>
    </row>
    <row r="1983" spans="1:42" s="562" customFormat="1" ht="12" x14ac:dyDescent="0.25">
      <c r="A1983" s="562" t="s">
        <v>4596</v>
      </c>
      <c r="B1983" s="562" t="s">
        <v>4597</v>
      </c>
      <c r="C1983" s="562">
        <v>1</v>
      </c>
      <c r="D1983" s="562" t="s">
        <v>30</v>
      </c>
      <c r="E1983" s="562" t="s">
        <v>958</v>
      </c>
      <c r="F1983" s="562" t="s">
        <v>959</v>
      </c>
      <c r="G1983" s="562" t="s">
        <v>1727</v>
      </c>
      <c r="H1983" s="562" t="s">
        <v>1660</v>
      </c>
      <c r="I1983" s="562" t="s">
        <v>1661</v>
      </c>
      <c r="J1983" s="562" t="s">
        <v>1662</v>
      </c>
      <c r="K1983" s="562" t="s">
        <v>3215</v>
      </c>
      <c r="L1983" s="562" t="s">
        <v>964</v>
      </c>
      <c r="M1983" s="562" t="s">
        <v>970</v>
      </c>
      <c r="N1983" s="562">
        <v>1</v>
      </c>
      <c r="O1983" s="562">
        <v>1</v>
      </c>
      <c r="P1983" s="562">
        <v>1</v>
      </c>
      <c r="Q1983" s="562">
        <v>0</v>
      </c>
      <c r="R1983" s="562">
        <v>0</v>
      </c>
      <c r="S1983" s="562">
        <v>1</v>
      </c>
      <c r="T1983" s="562">
        <v>1</v>
      </c>
      <c r="U1983" s="562">
        <v>1</v>
      </c>
      <c r="V1983" s="562">
        <v>0</v>
      </c>
      <c r="W1983" s="563">
        <v>1339546.77</v>
      </c>
      <c r="X1983" s="563">
        <v>0</v>
      </c>
      <c r="Y1983" s="563">
        <v>0</v>
      </c>
      <c r="Z1983" s="563">
        <v>0</v>
      </c>
      <c r="AA1983" s="563">
        <v>0</v>
      </c>
      <c r="AB1983" s="563">
        <v>0</v>
      </c>
      <c r="AC1983" s="563">
        <v>0</v>
      </c>
      <c r="AD1983" s="563"/>
      <c r="AE1983" s="563">
        <v>1339546.77</v>
      </c>
      <c r="AF1983" s="564">
        <v>45985</v>
      </c>
      <c r="AG1983" s="564">
        <v>48542</v>
      </c>
      <c r="AH1983" s="563">
        <v>1339546.77</v>
      </c>
      <c r="AI1983" s="565">
        <f t="shared" si="61"/>
        <v>6.7424657534246579</v>
      </c>
      <c r="AJ1983" s="565">
        <v>7.0054794520547903</v>
      </c>
      <c r="AK1983" s="566">
        <v>9.5000000000000001E-2</v>
      </c>
      <c r="AL1983" s="567">
        <f t="shared" si="62"/>
        <v>6.7424657534246579</v>
      </c>
      <c r="AM1983" s="567">
        <v>7.0054794520547903</v>
      </c>
      <c r="AN1983" s="568">
        <v>9.5000000000000001E-2</v>
      </c>
      <c r="AO1983" s="562" t="s">
        <v>977</v>
      </c>
      <c r="AP1983" s="562" t="s">
        <v>978</v>
      </c>
    </row>
    <row r="1984" spans="1:42" s="562" customFormat="1" ht="12" x14ac:dyDescent="0.25">
      <c r="A1984" s="562" t="s">
        <v>4598</v>
      </c>
      <c r="B1984" s="562" t="s">
        <v>4599</v>
      </c>
      <c r="C1984" s="562">
        <v>1</v>
      </c>
      <c r="D1984" s="562" t="s">
        <v>30</v>
      </c>
      <c r="E1984" s="562" t="s">
        <v>958</v>
      </c>
      <c r="F1984" s="562" t="s">
        <v>959</v>
      </c>
      <c r="G1984" s="562" t="s">
        <v>1727</v>
      </c>
      <c r="H1984" s="562" t="s">
        <v>1660</v>
      </c>
      <c r="I1984" s="562" t="s">
        <v>1661</v>
      </c>
      <c r="J1984" s="562" t="s">
        <v>1662</v>
      </c>
      <c r="K1984" s="562" t="s">
        <v>4600</v>
      </c>
      <c r="L1984" s="562" t="s">
        <v>964</v>
      </c>
      <c r="M1984" s="562" t="s">
        <v>970</v>
      </c>
      <c r="N1984" s="562">
        <v>1</v>
      </c>
      <c r="O1984" s="562">
        <v>1</v>
      </c>
      <c r="P1984" s="562">
        <v>1</v>
      </c>
      <c r="Q1984" s="562">
        <v>0</v>
      </c>
      <c r="R1984" s="562">
        <v>0</v>
      </c>
      <c r="S1984" s="562">
        <v>1</v>
      </c>
      <c r="T1984" s="562">
        <v>1</v>
      </c>
      <c r="U1984" s="562">
        <v>1</v>
      </c>
      <c r="V1984" s="562">
        <v>0</v>
      </c>
      <c r="W1984" s="563">
        <v>100099.74</v>
      </c>
      <c r="X1984" s="563">
        <v>0</v>
      </c>
      <c r="Y1984" s="563">
        <v>0</v>
      </c>
      <c r="Z1984" s="563">
        <v>0</v>
      </c>
      <c r="AA1984" s="563">
        <v>0</v>
      </c>
      <c r="AB1984" s="563">
        <v>0</v>
      </c>
      <c r="AC1984" s="563">
        <v>0</v>
      </c>
      <c r="AD1984" s="563"/>
      <c r="AE1984" s="563">
        <v>100099.74</v>
      </c>
      <c r="AF1984" s="564">
        <v>45985</v>
      </c>
      <c r="AG1984" s="564">
        <v>47811</v>
      </c>
      <c r="AH1984" s="563">
        <v>100099.74</v>
      </c>
      <c r="AI1984" s="565">
        <f t="shared" si="61"/>
        <v>4.7397260273972606</v>
      </c>
      <c r="AJ1984" s="565">
        <v>5.0027397260274</v>
      </c>
      <c r="AK1984" s="566">
        <v>9.2499999999999999E-2</v>
      </c>
      <c r="AL1984" s="567">
        <f t="shared" si="62"/>
        <v>4.7397260273972606</v>
      </c>
      <c r="AM1984" s="567">
        <v>5.0027397260274</v>
      </c>
      <c r="AN1984" s="568">
        <v>9.2499999999999999E-2</v>
      </c>
      <c r="AO1984" s="562" t="s">
        <v>977</v>
      </c>
      <c r="AP1984" s="562" t="s">
        <v>978</v>
      </c>
    </row>
    <row r="1985" spans="1:42" s="562" customFormat="1" ht="12" x14ac:dyDescent="0.25">
      <c r="A1985" s="562" t="s">
        <v>4601</v>
      </c>
      <c r="B1985" s="562" t="s">
        <v>4602</v>
      </c>
      <c r="C1985" s="562">
        <v>1</v>
      </c>
      <c r="D1985" s="562" t="s">
        <v>30</v>
      </c>
      <c r="E1985" s="562" t="s">
        <v>958</v>
      </c>
      <c r="F1985" s="562" t="s">
        <v>959</v>
      </c>
      <c r="G1985" s="562" t="s">
        <v>1727</v>
      </c>
      <c r="H1985" s="562" t="s">
        <v>1660</v>
      </c>
      <c r="I1985" s="562" t="s">
        <v>1661</v>
      </c>
      <c r="J1985" s="562" t="s">
        <v>1662</v>
      </c>
      <c r="K1985" s="562" t="s">
        <v>3097</v>
      </c>
      <c r="L1985" s="562" t="s">
        <v>964</v>
      </c>
      <c r="M1985" s="562" t="s">
        <v>970</v>
      </c>
      <c r="N1985" s="562">
        <v>1</v>
      </c>
      <c r="O1985" s="562">
        <v>1</v>
      </c>
      <c r="P1985" s="562">
        <v>1</v>
      </c>
      <c r="Q1985" s="562">
        <v>0</v>
      </c>
      <c r="R1985" s="562">
        <v>0</v>
      </c>
      <c r="S1985" s="562">
        <v>1</v>
      </c>
      <c r="T1985" s="562">
        <v>1</v>
      </c>
      <c r="U1985" s="562">
        <v>1</v>
      </c>
      <c r="V1985" s="562">
        <v>0</v>
      </c>
      <c r="W1985" s="563">
        <v>3692853.7</v>
      </c>
      <c r="X1985" s="563">
        <v>0</v>
      </c>
      <c r="Y1985" s="563">
        <v>0</v>
      </c>
      <c r="Z1985" s="563">
        <v>0</v>
      </c>
      <c r="AA1985" s="563">
        <v>0</v>
      </c>
      <c r="AB1985" s="563">
        <v>0</v>
      </c>
      <c r="AC1985" s="563">
        <v>0</v>
      </c>
      <c r="AD1985" s="563"/>
      <c r="AE1985" s="563">
        <v>3692853.7</v>
      </c>
      <c r="AF1985" s="564">
        <v>45985</v>
      </c>
      <c r="AG1985" s="564">
        <v>47811</v>
      </c>
      <c r="AH1985" s="563">
        <v>3692853.7</v>
      </c>
      <c r="AI1985" s="565">
        <f t="shared" si="61"/>
        <v>4.7397260273972606</v>
      </c>
      <c r="AJ1985" s="565">
        <v>5.0027397260274</v>
      </c>
      <c r="AK1985" s="566">
        <v>9.2499999999999999E-2</v>
      </c>
      <c r="AL1985" s="567">
        <f t="shared" si="62"/>
        <v>4.7397260273972606</v>
      </c>
      <c r="AM1985" s="567">
        <v>5.0027397260274</v>
      </c>
      <c r="AN1985" s="568">
        <v>9.2499999999999999E-2</v>
      </c>
      <c r="AO1985" s="562" t="s">
        <v>977</v>
      </c>
      <c r="AP1985" s="562" t="s">
        <v>978</v>
      </c>
    </row>
    <row r="1986" spans="1:42" s="562" customFormat="1" ht="12" x14ac:dyDescent="0.25">
      <c r="A1986" s="562" t="s">
        <v>4603</v>
      </c>
      <c r="B1986" s="562" t="s">
        <v>4604</v>
      </c>
      <c r="C1986" s="562">
        <v>1</v>
      </c>
      <c r="D1986" s="562" t="s">
        <v>30</v>
      </c>
      <c r="E1986" s="562" t="s">
        <v>958</v>
      </c>
      <c r="F1986" s="562" t="s">
        <v>959</v>
      </c>
      <c r="G1986" s="562" t="s">
        <v>1727</v>
      </c>
      <c r="H1986" s="562" t="s">
        <v>1660</v>
      </c>
      <c r="I1986" s="562" t="s">
        <v>1661</v>
      </c>
      <c r="J1986" s="562" t="s">
        <v>1662</v>
      </c>
      <c r="K1986" s="562" t="s">
        <v>4605</v>
      </c>
      <c r="L1986" s="562" t="s">
        <v>964</v>
      </c>
      <c r="M1986" s="562" t="s">
        <v>970</v>
      </c>
      <c r="N1986" s="562">
        <v>1</v>
      </c>
      <c r="O1986" s="562">
        <v>1</v>
      </c>
      <c r="P1986" s="562">
        <v>1</v>
      </c>
      <c r="Q1986" s="562">
        <v>0</v>
      </c>
      <c r="R1986" s="562">
        <v>0</v>
      </c>
      <c r="S1986" s="562">
        <v>1</v>
      </c>
      <c r="T1986" s="562">
        <v>1</v>
      </c>
      <c r="U1986" s="562">
        <v>1</v>
      </c>
      <c r="V1986" s="562">
        <v>0</v>
      </c>
      <c r="W1986" s="563">
        <v>511972.76</v>
      </c>
      <c r="X1986" s="563">
        <v>0</v>
      </c>
      <c r="Y1986" s="563">
        <v>0</v>
      </c>
      <c r="Z1986" s="563">
        <v>0</v>
      </c>
      <c r="AA1986" s="563">
        <v>0</v>
      </c>
      <c r="AB1986" s="563">
        <v>0</v>
      </c>
      <c r="AC1986" s="563">
        <v>0</v>
      </c>
      <c r="AD1986" s="563"/>
      <c r="AE1986" s="563">
        <v>511972.76</v>
      </c>
      <c r="AF1986" s="564">
        <v>45985</v>
      </c>
      <c r="AG1986" s="564">
        <v>47811</v>
      </c>
      <c r="AH1986" s="563">
        <v>511972.76</v>
      </c>
      <c r="AI1986" s="565">
        <f t="shared" si="61"/>
        <v>4.7397260273972606</v>
      </c>
      <c r="AJ1986" s="565">
        <v>5.0027397260274</v>
      </c>
      <c r="AK1986" s="566">
        <v>9.2499999999999999E-2</v>
      </c>
      <c r="AL1986" s="567">
        <f t="shared" si="62"/>
        <v>4.7397260273972606</v>
      </c>
      <c r="AM1986" s="567">
        <v>5.0027397260274</v>
      </c>
      <c r="AN1986" s="568">
        <v>9.2499999999999999E-2</v>
      </c>
      <c r="AO1986" s="562" t="s">
        <v>977</v>
      </c>
      <c r="AP1986" s="562" t="s">
        <v>978</v>
      </c>
    </row>
    <row r="1987" spans="1:42" s="562" customFormat="1" ht="12" x14ac:dyDescent="0.25">
      <c r="A1987" s="562" t="s">
        <v>4606</v>
      </c>
      <c r="B1987" s="562" t="s">
        <v>4607</v>
      </c>
      <c r="C1987" s="562">
        <v>1</v>
      </c>
      <c r="D1987" s="562" t="s">
        <v>30</v>
      </c>
      <c r="E1987" s="562" t="s">
        <v>958</v>
      </c>
      <c r="F1987" s="562" t="s">
        <v>959</v>
      </c>
      <c r="G1987" s="562" t="s">
        <v>1727</v>
      </c>
      <c r="H1987" s="562" t="s">
        <v>1660</v>
      </c>
      <c r="I1987" s="562" t="s">
        <v>1661</v>
      </c>
      <c r="J1987" s="562" t="s">
        <v>1662</v>
      </c>
      <c r="K1987" s="562" t="s">
        <v>4608</v>
      </c>
      <c r="L1987" s="562" t="s">
        <v>964</v>
      </c>
      <c r="M1987" s="562" t="s">
        <v>970</v>
      </c>
      <c r="N1987" s="562">
        <v>1</v>
      </c>
      <c r="O1987" s="562">
        <v>1</v>
      </c>
      <c r="P1987" s="562">
        <v>1</v>
      </c>
      <c r="Q1987" s="562">
        <v>0</v>
      </c>
      <c r="R1987" s="562">
        <v>0</v>
      </c>
      <c r="S1987" s="562">
        <v>1</v>
      </c>
      <c r="T1987" s="562">
        <v>1</v>
      </c>
      <c r="U1987" s="562">
        <v>1</v>
      </c>
      <c r="V1987" s="562">
        <v>0</v>
      </c>
      <c r="W1987" s="563">
        <v>349194.89</v>
      </c>
      <c r="X1987" s="563">
        <v>0</v>
      </c>
      <c r="Y1987" s="563">
        <v>0</v>
      </c>
      <c r="Z1987" s="563">
        <v>0</v>
      </c>
      <c r="AA1987" s="563">
        <v>0</v>
      </c>
      <c r="AB1987" s="563">
        <v>0</v>
      </c>
      <c r="AC1987" s="563">
        <v>0</v>
      </c>
      <c r="AD1987" s="563"/>
      <c r="AE1987" s="563">
        <v>349194.89</v>
      </c>
      <c r="AF1987" s="564">
        <v>45985</v>
      </c>
      <c r="AG1987" s="564">
        <v>47811</v>
      </c>
      <c r="AH1987" s="563">
        <v>349194.89</v>
      </c>
      <c r="AI1987" s="565">
        <f t="shared" ref="AI1987:AI2050" si="63">+(AG1987-$AQ$1)/365</f>
        <v>4.7397260273972606</v>
      </c>
      <c r="AJ1987" s="565">
        <v>5.0027397260274</v>
      </c>
      <c r="AK1987" s="566">
        <v>9.2499999999999999E-2</v>
      </c>
      <c r="AL1987" s="567">
        <f t="shared" si="62"/>
        <v>4.7397260273972606</v>
      </c>
      <c r="AM1987" s="567">
        <v>5.0027397260274</v>
      </c>
      <c r="AN1987" s="568">
        <v>9.2499999999999999E-2</v>
      </c>
      <c r="AO1987" s="562" t="s">
        <v>977</v>
      </c>
      <c r="AP1987" s="562" t="s">
        <v>978</v>
      </c>
    </row>
    <row r="1988" spans="1:42" s="562" customFormat="1" ht="12" x14ac:dyDescent="0.25">
      <c r="A1988" s="562" t="s">
        <v>4609</v>
      </c>
      <c r="B1988" s="562" t="s">
        <v>4610</v>
      </c>
      <c r="C1988" s="562">
        <v>1</v>
      </c>
      <c r="D1988" s="562" t="s">
        <v>30</v>
      </c>
      <c r="E1988" s="562" t="s">
        <v>958</v>
      </c>
      <c r="F1988" s="562" t="s">
        <v>959</v>
      </c>
      <c r="G1988" s="562" t="s">
        <v>1727</v>
      </c>
      <c r="H1988" s="562" t="s">
        <v>1660</v>
      </c>
      <c r="I1988" s="562" t="s">
        <v>1661</v>
      </c>
      <c r="J1988" s="562" t="s">
        <v>1662</v>
      </c>
      <c r="K1988" s="562" t="s">
        <v>4611</v>
      </c>
      <c r="L1988" s="562" t="s">
        <v>964</v>
      </c>
      <c r="M1988" s="562" t="s">
        <v>970</v>
      </c>
      <c r="N1988" s="562">
        <v>1</v>
      </c>
      <c r="O1988" s="562">
        <v>1</v>
      </c>
      <c r="P1988" s="562">
        <v>1</v>
      </c>
      <c r="Q1988" s="562">
        <v>0</v>
      </c>
      <c r="R1988" s="562">
        <v>0</v>
      </c>
      <c r="S1988" s="562">
        <v>1</v>
      </c>
      <c r="T1988" s="562">
        <v>1</v>
      </c>
      <c r="U1988" s="562">
        <v>1</v>
      </c>
      <c r="V1988" s="562">
        <v>0</v>
      </c>
      <c r="W1988" s="563">
        <v>97981.07</v>
      </c>
      <c r="X1988" s="563">
        <v>0</v>
      </c>
      <c r="Y1988" s="563">
        <v>0</v>
      </c>
      <c r="Z1988" s="563">
        <v>0</v>
      </c>
      <c r="AA1988" s="563">
        <v>0</v>
      </c>
      <c r="AB1988" s="563">
        <v>0</v>
      </c>
      <c r="AC1988" s="563">
        <v>0</v>
      </c>
      <c r="AD1988" s="563"/>
      <c r="AE1988" s="563">
        <v>97981.07</v>
      </c>
      <c r="AF1988" s="564">
        <v>45985</v>
      </c>
      <c r="AG1988" s="564">
        <v>47811</v>
      </c>
      <c r="AH1988" s="563">
        <v>97981.07</v>
      </c>
      <c r="AI1988" s="565">
        <f t="shared" si="63"/>
        <v>4.7397260273972606</v>
      </c>
      <c r="AJ1988" s="565">
        <v>5.0027397260274</v>
      </c>
      <c r="AK1988" s="566">
        <v>9.2499999999999999E-2</v>
      </c>
      <c r="AL1988" s="567">
        <f t="shared" si="62"/>
        <v>4.7397260273972606</v>
      </c>
      <c r="AM1988" s="567">
        <v>5.0027397260274</v>
      </c>
      <c r="AN1988" s="568">
        <v>9.2499999999999999E-2</v>
      </c>
      <c r="AO1988" s="562" t="s">
        <v>977</v>
      </c>
      <c r="AP1988" s="562" t="s">
        <v>978</v>
      </c>
    </row>
    <row r="1989" spans="1:42" s="562" customFormat="1" ht="12" x14ac:dyDescent="0.25">
      <c r="A1989" s="562" t="s">
        <v>4612</v>
      </c>
      <c r="B1989" s="562" t="s">
        <v>4613</v>
      </c>
      <c r="C1989" s="562">
        <v>1</v>
      </c>
      <c r="D1989" s="562" t="s">
        <v>30</v>
      </c>
      <c r="E1989" s="562" t="s">
        <v>958</v>
      </c>
      <c r="F1989" s="562" t="s">
        <v>959</v>
      </c>
      <c r="G1989" s="562" t="s">
        <v>1727</v>
      </c>
      <c r="H1989" s="562" t="s">
        <v>1660</v>
      </c>
      <c r="I1989" s="562" t="s">
        <v>1661</v>
      </c>
      <c r="J1989" s="562" t="s">
        <v>1662</v>
      </c>
      <c r="K1989" s="562" t="s">
        <v>3236</v>
      </c>
      <c r="L1989" s="562" t="s">
        <v>964</v>
      </c>
      <c r="M1989" s="562" t="s">
        <v>970</v>
      </c>
      <c r="N1989" s="562">
        <v>1</v>
      </c>
      <c r="O1989" s="562">
        <v>1</v>
      </c>
      <c r="P1989" s="562">
        <v>1</v>
      </c>
      <c r="Q1989" s="562">
        <v>0</v>
      </c>
      <c r="R1989" s="562">
        <v>0</v>
      </c>
      <c r="S1989" s="562">
        <v>1</v>
      </c>
      <c r="T1989" s="562">
        <v>1</v>
      </c>
      <c r="U1989" s="562">
        <v>1</v>
      </c>
      <c r="V1989" s="562">
        <v>0</v>
      </c>
      <c r="W1989" s="563">
        <v>2380901.08</v>
      </c>
      <c r="X1989" s="563">
        <v>0</v>
      </c>
      <c r="Y1989" s="563">
        <v>0</v>
      </c>
      <c r="Z1989" s="563">
        <v>0</v>
      </c>
      <c r="AA1989" s="563">
        <v>0</v>
      </c>
      <c r="AB1989" s="563">
        <v>0</v>
      </c>
      <c r="AC1989" s="563">
        <v>0</v>
      </c>
      <c r="AD1989" s="563"/>
      <c r="AE1989" s="563">
        <v>2380901.08</v>
      </c>
      <c r="AF1989" s="564">
        <v>45985</v>
      </c>
      <c r="AG1989" s="564">
        <v>47811</v>
      </c>
      <c r="AH1989" s="563">
        <v>2380901.08</v>
      </c>
      <c r="AI1989" s="565">
        <f t="shared" si="63"/>
        <v>4.7397260273972606</v>
      </c>
      <c r="AJ1989" s="565">
        <v>5.0027397260274</v>
      </c>
      <c r="AK1989" s="566">
        <v>9.2499999999999999E-2</v>
      </c>
      <c r="AL1989" s="567">
        <f t="shared" si="62"/>
        <v>4.7397260273972606</v>
      </c>
      <c r="AM1989" s="567">
        <v>5.0027397260274</v>
      </c>
      <c r="AN1989" s="568">
        <v>9.2499999999999999E-2</v>
      </c>
      <c r="AO1989" s="562" t="s">
        <v>977</v>
      </c>
      <c r="AP1989" s="562" t="s">
        <v>978</v>
      </c>
    </row>
    <row r="1990" spans="1:42" s="562" customFormat="1" ht="12" x14ac:dyDescent="0.25">
      <c r="A1990" s="562" t="s">
        <v>4614</v>
      </c>
      <c r="B1990" s="562" t="s">
        <v>4615</v>
      </c>
      <c r="C1990" s="562">
        <v>1</v>
      </c>
      <c r="D1990" s="562" t="s">
        <v>30</v>
      </c>
      <c r="E1990" s="562" t="s">
        <v>958</v>
      </c>
      <c r="F1990" s="562" t="s">
        <v>959</v>
      </c>
      <c r="G1990" s="562" t="s">
        <v>1727</v>
      </c>
      <c r="H1990" s="562" t="s">
        <v>1660</v>
      </c>
      <c r="I1990" s="562" t="s">
        <v>1661</v>
      </c>
      <c r="J1990" s="562" t="s">
        <v>1662</v>
      </c>
      <c r="K1990" s="562" t="s">
        <v>3236</v>
      </c>
      <c r="L1990" s="562" t="s">
        <v>964</v>
      </c>
      <c r="M1990" s="562" t="s">
        <v>970</v>
      </c>
      <c r="N1990" s="562">
        <v>1</v>
      </c>
      <c r="O1990" s="562">
        <v>1</v>
      </c>
      <c r="P1990" s="562">
        <v>1</v>
      </c>
      <c r="Q1990" s="562">
        <v>0</v>
      </c>
      <c r="R1990" s="562">
        <v>0</v>
      </c>
      <c r="S1990" s="562">
        <v>1</v>
      </c>
      <c r="T1990" s="562">
        <v>1</v>
      </c>
      <c r="U1990" s="562">
        <v>1</v>
      </c>
      <c r="V1990" s="562">
        <v>0</v>
      </c>
      <c r="W1990" s="563">
        <v>1401501.45</v>
      </c>
      <c r="X1990" s="563">
        <v>0</v>
      </c>
      <c r="Y1990" s="563">
        <v>0</v>
      </c>
      <c r="Z1990" s="563">
        <v>0</v>
      </c>
      <c r="AA1990" s="563">
        <v>0</v>
      </c>
      <c r="AB1990" s="563">
        <v>0</v>
      </c>
      <c r="AC1990" s="563">
        <v>0</v>
      </c>
      <c r="AD1990" s="563"/>
      <c r="AE1990" s="563">
        <v>1401501.45</v>
      </c>
      <c r="AF1990" s="564">
        <v>45985</v>
      </c>
      <c r="AG1990" s="564">
        <v>47811</v>
      </c>
      <c r="AH1990" s="563">
        <v>1401501.45</v>
      </c>
      <c r="AI1990" s="565">
        <f t="shared" si="63"/>
        <v>4.7397260273972606</v>
      </c>
      <c r="AJ1990" s="565">
        <v>5.0027397260274</v>
      </c>
      <c r="AK1990" s="566">
        <v>9.2499999999999999E-2</v>
      </c>
      <c r="AL1990" s="567">
        <f t="shared" ref="AL1990:AL2053" si="64">+AI1990</f>
        <v>4.7397260273972606</v>
      </c>
      <c r="AM1990" s="567">
        <v>5.0027397260274</v>
      </c>
      <c r="AN1990" s="568">
        <v>9.2499999999999999E-2</v>
      </c>
      <c r="AO1990" s="562" t="s">
        <v>977</v>
      </c>
      <c r="AP1990" s="562" t="s">
        <v>978</v>
      </c>
    </row>
    <row r="1991" spans="1:42" s="562" customFormat="1" ht="12" x14ac:dyDescent="0.25">
      <c r="A1991" s="562" t="s">
        <v>4616</v>
      </c>
      <c r="B1991" s="562" t="s">
        <v>4617</v>
      </c>
      <c r="C1991" s="562">
        <v>1</v>
      </c>
      <c r="D1991" s="562" t="s">
        <v>30</v>
      </c>
      <c r="E1991" s="562" t="s">
        <v>958</v>
      </c>
      <c r="F1991" s="562" t="s">
        <v>959</v>
      </c>
      <c r="G1991" s="562" t="s">
        <v>1727</v>
      </c>
      <c r="H1991" s="562" t="s">
        <v>1660</v>
      </c>
      <c r="I1991" s="562" t="s">
        <v>1661</v>
      </c>
      <c r="J1991" s="562" t="s">
        <v>1662</v>
      </c>
      <c r="K1991" s="562" t="s">
        <v>288</v>
      </c>
      <c r="L1991" s="562" t="s">
        <v>964</v>
      </c>
      <c r="M1991" s="562" t="s">
        <v>970</v>
      </c>
      <c r="N1991" s="562">
        <v>1</v>
      </c>
      <c r="O1991" s="562">
        <v>1</v>
      </c>
      <c r="P1991" s="562">
        <v>1</v>
      </c>
      <c r="Q1991" s="562">
        <v>0</v>
      </c>
      <c r="R1991" s="562">
        <v>0</v>
      </c>
      <c r="S1991" s="562">
        <v>1</v>
      </c>
      <c r="T1991" s="562">
        <v>1</v>
      </c>
      <c r="U1991" s="562">
        <v>1</v>
      </c>
      <c r="V1991" s="562">
        <v>0</v>
      </c>
      <c r="W1991" s="563">
        <v>1942488.11</v>
      </c>
      <c r="X1991" s="563">
        <v>0</v>
      </c>
      <c r="Y1991" s="563">
        <v>0</v>
      </c>
      <c r="Z1991" s="563">
        <v>0</v>
      </c>
      <c r="AA1991" s="563">
        <v>0</v>
      </c>
      <c r="AB1991" s="563">
        <v>0</v>
      </c>
      <c r="AC1991" s="563">
        <v>0</v>
      </c>
      <c r="AD1991" s="563"/>
      <c r="AE1991" s="563">
        <v>1942488.11</v>
      </c>
      <c r="AF1991" s="564">
        <v>45985</v>
      </c>
      <c r="AG1991" s="564">
        <v>47811</v>
      </c>
      <c r="AH1991" s="563">
        <v>1942488.11</v>
      </c>
      <c r="AI1991" s="565">
        <f t="shared" si="63"/>
        <v>4.7397260273972606</v>
      </c>
      <c r="AJ1991" s="565">
        <v>5.0027397260274</v>
      </c>
      <c r="AK1991" s="566">
        <v>9.2499999999999999E-2</v>
      </c>
      <c r="AL1991" s="567">
        <f t="shared" si="64"/>
        <v>4.7397260273972606</v>
      </c>
      <c r="AM1991" s="567">
        <v>5.0027397260274</v>
      </c>
      <c r="AN1991" s="568">
        <v>9.2499999999999999E-2</v>
      </c>
      <c r="AO1991" s="562" t="s">
        <v>977</v>
      </c>
      <c r="AP1991" s="562" t="s">
        <v>978</v>
      </c>
    </row>
    <row r="1992" spans="1:42" s="562" customFormat="1" ht="12" x14ac:dyDescent="0.25">
      <c r="A1992" s="562" t="s">
        <v>4618</v>
      </c>
      <c r="B1992" s="562" t="s">
        <v>4619</v>
      </c>
      <c r="C1992" s="562">
        <v>1</v>
      </c>
      <c r="D1992" s="562" t="s">
        <v>30</v>
      </c>
      <c r="E1992" s="562" t="s">
        <v>958</v>
      </c>
      <c r="F1992" s="562" t="s">
        <v>959</v>
      </c>
      <c r="G1992" s="562" t="s">
        <v>1727</v>
      </c>
      <c r="H1992" s="562" t="s">
        <v>1660</v>
      </c>
      <c r="I1992" s="562" t="s">
        <v>1661</v>
      </c>
      <c r="J1992" s="562" t="s">
        <v>1662</v>
      </c>
      <c r="K1992" s="562" t="s">
        <v>288</v>
      </c>
      <c r="L1992" s="562" t="s">
        <v>964</v>
      </c>
      <c r="M1992" s="562" t="s">
        <v>970</v>
      </c>
      <c r="N1992" s="562">
        <v>1</v>
      </c>
      <c r="O1992" s="562">
        <v>1</v>
      </c>
      <c r="P1992" s="562">
        <v>1</v>
      </c>
      <c r="Q1992" s="562">
        <v>0</v>
      </c>
      <c r="R1992" s="562">
        <v>0</v>
      </c>
      <c r="S1992" s="562">
        <v>1</v>
      </c>
      <c r="T1992" s="562">
        <v>1</v>
      </c>
      <c r="U1992" s="562">
        <v>1</v>
      </c>
      <c r="V1992" s="562">
        <v>0</v>
      </c>
      <c r="W1992" s="563">
        <v>2289901.69</v>
      </c>
      <c r="X1992" s="563">
        <v>0</v>
      </c>
      <c r="Y1992" s="563">
        <v>0</v>
      </c>
      <c r="Z1992" s="563">
        <v>0</v>
      </c>
      <c r="AA1992" s="563">
        <v>0</v>
      </c>
      <c r="AB1992" s="563">
        <v>0</v>
      </c>
      <c r="AC1992" s="563">
        <v>0</v>
      </c>
      <c r="AD1992" s="563"/>
      <c r="AE1992" s="563">
        <v>2289901.69</v>
      </c>
      <c r="AF1992" s="564">
        <v>45985</v>
      </c>
      <c r="AG1992" s="564">
        <v>48358</v>
      </c>
      <c r="AH1992" s="563">
        <v>2289901.69</v>
      </c>
      <c r="AI1992" s="565">
        <f t="shared" si="63"/>
        <v>6.2383561643835614</v>
      </c>
      <c r="AJ1992" s="565">
        <v>6.5013698630137</v>
      </c>
      <c r="AK1992" s="566">
        <v>9.5000000000000001E-2</v>
      </c>
      <c r="AL1992" s="567">
        <f t="shared" si="64"/>
        <v>6.2383561643835614</v>
      </c>
      <c r="AM1992" s="567">
        <v>6.5013698630137</v>
      </c>
      <c r="AN1992" s="568">
        <v>9.5000000000000001E-2</v>
      </c>
      <c r="AO1992" s="562" t="s">
        <v>977</v>
      </c>
      <c r="AP1992" s="562" t="s">
        <v>978</v>
      </c>
    </row>
    <row r="1993" spans="1:42" s="562" customFormat="1" ht="12" x14ac:dyDescent="0.25">
      <c r="A1993" s="562" t="s">
        <v>4620</v>
      </c>
      <c r="B1993" s="562" t="s">
        <v>4621</v>
      </c>
      <c r="C1993" s="562">
        <v>1</v>
      </c>
      <c r="D1993" s="562" t="s">
        <v>30</v>
      </c>
      <c r="E1993" s="562" t="s">
        <v>958</v>
      </c>
      <c r="F1993" s="562" t="s">
        <v>959</v>
      </c>
      <c r="G1993" s="562" t="s">
        <v>1727</v>
      </c>
      <c r="H1993" s="562" t="s">
        <v>1660</v>
      </c>
      <c r="I1993" s="562" t="s">
        <v>1661</v>
      </c>
      <c r="J1993" s="562" t="s">
        <v>1662</v>
      </c>
      <c r="K1993" s="562" t="s">
        <v>3310</v>
      </c>
      <c r="L1993" s="562" t="s">
        <v>964</v>
      </c>
      <c r="M1993" s="562" t="s">
        <v>970</v>
      </c>
      <c r="N1993" s="562">
        <v>1</v>
      </c>
      <c r="O1993" s="562">
        <v>1</v>
      </c>
      <c r="P1993" s="562">
        <v>1</v>
      </c>
      <c r="Q1993" s="562">
        <v>0</v>
      </c>
      <c r="R1993" s="562">
        <v>0</v>
      </c>
      <c r="S1993" s="562">
        <v>1</v>
      </c>
      <c r="T1993" s="562">
        <v>1</v>
      </c>
      <c r="U1993" s="562">
        <v>1</v>
      </c>
      <c r="V1993" s="562">
        <v>0</v>
      </c>
      <c r="W1993" s="563">
        <v>1961752.12</v>
      </c>
      <c r="X1993" s="563">
        <v>0</v>
      </c>
      <c r="Y1993" s="563">
        <v>0</v>
      </c>
      <c r="Z1993" s="563">
        <v>0</v>
      </c>
      <c r="AA1993" s="563">
        <v>0</v>
      </c>
      <c r="AB1993" s="563">
        <v>0</v>
      </c>
      <c r="AC1993" s="563">
        <v>0</v>
      </c>
      <c r="AD1993" s="563"/>
      <c r="AE1993" s="563">
        <v>1961752.12</v>
      </c>
      <c r="AF1993" s="564">
        <v>45985</v>
      </c>
      <c r="AG1993" s="564">
        <v>47811</v>
      </c>
      <c r="AH1993" s="563">
        <v>1961752.12</v>
      </c>
      <c r="AI1993" s="565">
        <f t="shared" si="63"/>
        <v>4.7397260273972606</v>
      </c>
      <c r="AJ1993" s="565">
        <v>5.0027397260274</v>
      </c>
      <c r="AK1993" s="566">
        <v>9.2499999999999999E-2</v>
      </c>
      <c r="AL1993" s="567">
        <f t="shared" si="64"/>
        <v>4.7397260273972606</v>
      </c>
      <c r="AM1993" s="567">
        <v>5.0027397260274</v>
      </c>
      <c r="AN1993" s="568">
        <v>9.2499999999999999E-2</v>
      </c>
      <c r="AO1993" s="562" t="s">
        <v>977</v>
      </c>
      <c r="AP1993" s="562" t="s">
        <v>978</v>
      </c>
    </row>
    <row r="1994" spans="1:42" s="562" customFormat="1" ht="12" x14ac:dyDescent="0.25">
      <c r="A1994" s="562" t="s">
        <v>4622</v>
      </c>
      <c r="B1994" s="562" t="s">
        <v>4623</v>
      </c>
      <c r="C1994" s="562">
        <v>1</v>
      </c>
      <c r="D1994" s="562" t="s">
        <v>30</v>
      </c>
      <c r="E1994" s="562" t="s">
        <v>958</v>
      </c>
      <c r="F1994" s="562" t="s">
        <v>959</v>
      </c>
      <c r="G1994" s="562" t="s">
        <v>1727</v>
      </c>
      <c r="H1994" s="562" t="s">
        <v>1660</v>
      </c>
      <c r="I1994" s="562" t="s">
        <v>1661</v>
      </c>
      <c r="J1994" s="562" t="s">
        <v>1662</v>
      </c>
      <c r="K1994" s="562" t="s">
        <v>3411</v>
      </c>
      <c r="L1994" s="562" t="s">
        <v>964</v>
      </c>
      <c r="M1994" s="562" t="s">
        <v>970</v>
      </c>
      <c r="N1994" s="562">
        <v>1</v>
      </c>
      <c r="O1994" s="562">
        <v>1</v>
      </c>
      <c r="P1994" s="562">
        <v>1</v>
      </c>
      <c r="Q1994" s="562">
        <v>0</v>
      </c>
      <c r="R1994" s="562">
        <v>0</v>
      </c>
      <c r="S1994" s="562">
        <v>1</v>
      </c>
      <c r="T1994" s="562">
        <v>1</v>
      </c>
      <c r="U1994" s="562">
        <v>1</v>
      </c>
      <c r="V1994" s="562">
        <v>0</v>
      </c>
      <c r="W1994" s="563">
        <v>3773207.43</v>
      </c>
      <c r="X1994" s="563">
        <v>0</v>
      </c>
      <c r="Y1994" s="563">
        <v>0</v>
      </c>
      <c r="Z1994" s="563">
        <v>0</v>
      </c>
      <c r="AA1994" s="563">
        <v>0</v>
      </c>
      <c r="AB1994" s="563">
        <v>0</v>
      </c>
      <c r="AC1994" s="563">
        <v>0</v>
      </c>
      <c r="AD1994" s="563"/>
      <c r="AE1994" s="563">
        <v>3773207.43</v>
      </c>
      <c r="AF1994" s="564">
        <v>45985</v>
      </c>
      <c r="AG1994" s="564">
        <v>47811</v>
      </c>
      <c r="AH1994" s="563">
        <v>3773207.43</v>
      </c>
      <c r="AI1994" s="565">
        <f t="shared" si="63"/>
        <v>4.7397260273972606</v>
      </c>
      <c r="AJ1994" s="565">
        <v>5.0027397260274</v>
      </c>
      <c r="AK1994" s="566">
        <v>9.2499999999999999E-2</v>
      </c>
      <c r="AL1994" s="567">
        <f t="shared" si="64"/>
        <v>4.7397260273972606</v>
      </c>
      <c r="AM1994" s="567">
        <v>5.0027397260274</v>
      </c>
      <c r="AN1994" s="568">
        <v>9.2499999999999999E-2</v>
      </c>
      <c r="AO1994" s="562" t="s">
        <v>977</v>
      </c>
      <c r="AP1994" s="562" t="s">
        <v>978</v>
      </c>
    </row>
    <row r="1995" spans="1:42" s="562" customFormat="1" ht="12" x14ac:dyDescent="0.25">
      <c r="A1995" s="562" t="s">
        <v>4624</v>
      </c>
      <c r="B1995" s="562" t="s">
        <v>4625</v>
      </c>
      <c r="C1995" s="562">
        <v>1</v>
      </c>
      <c r="D1995" s="562" t="s">
        <v>30</v>
      </c>
      <c r="E1995" s="562" t="s">
        <v>958</v>
      </c>
      <c r="F1995" s="562" t="s">
        <v>959</v>
      </c>
      <c r="G1995" s="562" t="s">
        <v>1727</v>
      </c>
      <c r="H1995" s="562" t="s">
        <v>1660</v>
      </c>
      <c r="I1995" s="562" t="s">
        <v>1661</v>
      </c>
      <c r="J1995" s="562" t="s">
        <v>1662</v>
      </c>
      <c r="K1995" s="562" t="s">
        <v>4626</v>
      </c>
      <c r="L1995" s="562" t="s">
        <v>964</v>
      </c>
      <c r="M1995" s="562" t="s">
        <v>970</v>
      </c>
      <c r="N1995" s="562">
        <v>1</v>
      </c>
      <c r="O1995" s="562">
        <v>1</v>
      </c>
      <c r="P1995" s="562">
        <v>1</v>
      </c>
      <c r="Q1995" s="562">
        <v>0</v>
      </c>
      <c r="R1995" s="562">
        <v>0</v>
      </c>
      <c r="S1995" s="562">
        <v>1</v>
      </c>
      <c r="T1995" s="562">
        <v>1</v>
      </c>
      <c r="U1995" s="562">
        <v>1</v>
      </c>
      <c r="V1995" s="562">
        <v>0</v>
      </c>
      <c r="W1995" s="563">
        <v>191290.22</v>
      </c>
      <c r="X1995" s="563">
        <v>0</v>
      </c>
      <c r="Y1995" s="563">
        <v>0</v>
      </c>
      <c r="Z1995" s="563">
        <v>0</v>
      </c>
      <c r="AA1995" s="563">
        <v>0</v>
      </c>
      <c r="AB1995" s="563">
        <v>0</v>
      </c>
      <c r="AC1995" s="563">
        <v>0</v>
      </c>
      <c r="AD1995" s="563"/>
      <c r="AE1995" s="563">
        <v>191290.22</v>
      </c>
      <c r="AF1995" s="564">
        <v>45985</v>
      </c>
      <c r="AG1995" s="564">
        <v>47811</v>
      </c>
      <c r="AH1995" s="563">
        <v>191290.22</v>
      </c>
      <c r="AI1995" s="565">
        <f t="shared" si="63"/>
        <v>4.7397260273972606</v>
      </c>
      <c r="AJ1995" s="565">
        <v>5.0027397260274</v>
      </c>
      <c r="AK1995" s="566">
        <v>9.2499999999999999E-2</v>
      </c>
      <c r="AL1995" s="567">
        <f t="shared" si="64"/>
        <v>4.7397260273972606</v>
      </c>
      <c r="AM1995" s="567">
        <v>5.0027397260274</v>
      </c>
      <c r="AN1995" s="568">
        <v>9.2499999999999999E-2</v>
      </c>
      <c r="AO1995" s="562" t="s">
        <v>977</v>
      </c>
      <c r="AP1995" s="562" t="s">
        <v>978</v>
      </c>
    </row>
    <row r="1996" spans="1:42" s="562" customFormat="1" ht="12" x14ac:dyDescent="0.25">
      <c r="A1996" s="562" t="s">
        <v>4627</v>
      </c>
      <c r="B1996" s="562" t="s">
        <v>4628</v>
      </c>
      <c r="C1996" s="562">
        <v>1</v>
      </c>
      <c r="D1996" s="562" t="s">
        <v>30</v>
      </c>
      <c r="E1996" s="562" t="s">
        <v>958</v>
      </c>
      <c r="F1996" s="562" t="s">
        <v>959</v>
      </c>
      <c r="G1996" s="562" t="s">
        <v>1727</v>
      </c>
      <c r="H1996" s="562" t="s">
        <v>1660</v>
      </c>
      <c r="I1996" s="562" t="s">
        <v>1661</v>
      </c>
      <c r="J1996" s="562" t="s">
        <v>1662</v>
      </c>
      <c r="K1996" s="562" t="s">
        <v>2707</v>
      </c>
      <c r="L1996" s="562" t="s">
        <v>964</v>
      </c>
      <c r="M1996" s="562" t="s">
        <v>970</v>
      </c>
      <c r="N1996" s="562">
        <v>1</v>
      </c>
      <c r="O1996" s="562">
        <v>1</v>
      </c>
      <c r="P1996" s="562">
        <v>1</v>
      </c>
      <c r="Q1996" s="562">
        <v>0</v>
      </c>
      <c r="R1996" s="562">
        <v>0</v>
      </c>
      <c r="S1996" s="562">
        <v>1</v>
      </c>
      <c r="T1996" s="562">
        <v>1</v>
      </c>
      <c r="U1996" s="562">
        <v>1</v>
      </c>
      <c r="V1996" s="562">
        <v>0</v>
      </c>
      <c r="W1996" s="563">
        <v>4755490.9400000004</v>
      </c>
      <c r="X1996" s="563">
        <v>0</v>
      </c>
      <c r="Y1996" s="563">
        <v>0</v>
      </c>
      <c r="Z1996" s="563">
        <v>0</v>
      </c>
      <c r="AA1996" s="563">
        <v>0</v>
      </c>
      <c r="AB1996" s="563">
        <v>0</v>
      </c>
      <c r="AC1996" s="563">
        <v>0</v>
      </c>
      <c r="AD1996" s="563"/>
      <c r="AE1996" s="563">
        <v>4755490.9400000004</v>
      </c>
      <c r="AF1996" s="564">
        <v>45985</v>
      </c>
      <c r="AG1996" s="564">
        <v>47811</v>
      </c>
      <c r="AH1996" s="563">
        <v>4755490.9400000004</v>
      </c>
      <c r="AI1996" s="565">
        <f t="shared" si="63"/>
        <v>4.7397260273972606</v>
      </c>
      <c r="AJ1996" s="565">
        <v>5.0027397260274</v>
      </c>
      <c r="AK1996" s="566">
        <v>9.2499999999999999E-2</v>
      </c>
      <c r="AL1996" s="567">
        <f t="shared" si="64"/>
        <v>4.7397260273972606</v>
      </c>
      <c r="AM1996" s="567">
        <v>5.0027397260274</v>
      </c>
      <c r="AN1996" s="568">
        <v>9.2499999999999999E-2</v>
      </c>
      <c r="AO1996" s="562" t="s">
        <v>977</v>
      </c>
      <c r="AP1996" s="562" t="s">
        <v>978</v>
      </c>
    </row>
    <row r="1997" spans="1:42" s="562" customFormat="1" ht="12" x14ac:dyDescent="0.25">
      <c r="A1997" s="562" t="s">
        <v>4629</v>
      </c>
      <c r="B1997" s="562" t="s">
        <v>4630</v>
      </c>
      <c r="C1997" s="562">
        <v>1</v>
      </c>
      <c r="D1997" s="562" t="s">
        <v>30</v>
      </c>
      <c r="E1997" s="562" t="s">
        <v>958</v>
      </c>
      <c r="F1997" s="562" t="s">
        <v>959</v>
      </c>
      <c r="G1997" s="562" t="s">
        <v>1727</v>
      </c>
      <c r="H1997" s="562" t="s">
        <v>1660</v>
      </c>
      <c r="I1997" s="562" t="s">
        <v>1661</v>
      </c>
      <c r="J1997" s="562" t="s">
        <v>1662</v>
      </c>
      <c r="K1997" s="562" t="s">
        <v>4631</v>
      </c>
      <c r="L1997" s="562" t="s">
        <v>964</v>
      </c>
      <c r="M1997" s="562" t="s">
        <v>970</v>
      </c>
      <c r="N1997" s="562">
        <v>1</v>
      </c>
      <c r="O1997" s="562">
        <v>1</v>
      </c>
      <c r="P1997" s="562">
        <v>1</v>
      </c>
      <c r="Q1997" s="562">
        <v>0</v>
      </c>
      <c r="R1997" s="562">
        <v>0</v>
      </c>
      <c r="S1997" s="562">
        <v>1</v>
      </c>
      <c r="T1997" s="562">
        <v>1</v>
      </c>
      <c r="U1997" s="562">
        <v>1</v>
      </c>
      <c r="V1997" s="562">
        <v>0</v>
      </c>
      <c r="W1997" s="563">
        <v>282123.14</v>
      </c>
      <c r="X1997" s="563">
        <v>0</v>
      </c>
      <c r="Y1997" s="563">
        <v>0</v>
      </c>
      <c r="Z1997" s="563">
        <v>0</v>
      </c>
      <c r="AA1997" s="563">
        <v>0</v>
      </c>
      <c r="AB1997" s="563">
        <v>0</v>
      </c>
      <c r="AC1997" s="563">
        <v>0</v>
      </c>
      <c r="AD1997" s="563"/>
      <c r="AE1997" s="563">
        <v>282123.14</v>
      </c>
      <c r="AF1997" s="564">
        <v>45985</v>
      </c>
      <c r="AG1997" s="564">
        <v>47811</v>
      </c>
      <c r="AH1997" s="563">
        <v>282123.14</v>
      </c>
      <c r="AI1997" s="565">
        <f t="shared" si="63"/>
        <v>4.7397260273972606</v>
      </c>
      <c r="AJ1997" s="565">
        <v>5.0027397260274</v>
      </c>
      <c r="AK1997" s="566">
        <v>9.2499999999999999E-2</v>
      </c>
      <c r="AL1997" s="567">
        <f t="shared" si="64"/>
        <v>4.7397260273972606</v>
      </c>
      <c r="AM1997" s="567">
        <v>5.0027397260274</v>
      </c>
      <c r="AN1997" s="568">
        <v>9.2499999999999999E-2</v>
      </c>
      <c r="AO1997" s="562" t="s">
        <v>977</v>
      </c>
      <c r="AP1997" s="562" t="s">
        <v>978</v>
      </c>
    </row>
    <row r="1998" spans="1:42" s="562" customFormat="1" ht="12" x14ac:dyDescent="0.25">
      <c r="A1998" s="562" t="s">
        <v>4632</v>
      </c>
      <c r="B1998" s="562" t="s">
        <v>4633</v>
      </c>
      <c r="C1998" s="562">
        <v>1</v>
      </c>
      <c r="D1998" s="562" t="s">
        <v>30</v>
      </c>
      <c r="E1998" s="562" t="s">
        <v>958</v>
      </c>
      <c r="F1998" s="562" t="s">
        <v>959</v>
      </c>
      <c r="G1998" s="562" t="s">
        <v>1727</v>
      </c>
      <c r="H1998" s="562" t="s">
        <v>1660</v>
      </c>
      <c r="I1998" s="562" t="s">
        <v>1661</v>
      </c>
      <c r="J1998" s="562" t="s">
        <v>1662</v>
      </c>
      <c r="K1998" s="562" t="s">
        <v>4634</v>
      </c>
      <c r="L1998" s="562" t="s">
        <v>964</v>
      </c>
      <c r="M1998" s="562" t="s">
        <v>970</v>
      </c>
      <c r="N1998" s="562">
        <v>1</v>
      </c>
      <c r="O1998" s="562">
        <v>1</v>
      </c>
      <c r="P1998" s="562">
        <v>1</v>
      </c>
      <c r="Q1998" s="562">
        <v>0</v>
      </c>
      <c r="R1998" s="562">
        <v>0</v>
      </c>
      <c r="S1998" s="562">
        <v>1</v>
      </c>
      <c r="T1998" s="562">
        <v>1</v>
      </c>
      <c r="U1998" s="562">
        <v>1</v>
      </c>
      <c r="V1998" s="562">
        <v>0</v>
      </c>
      <c r="W1998" s="563">
        <v>350728.4</v>
      </c>
      <c r="X1998" s="563">
        <v>0</v>
      </c>
      <c r="Y1998" s="563">
        <v>0</v>
      </c>
      <c r="Z1998" s="563">
        <v>0</v>
      </c>
      <c r="AA1998" s="563">
        <v>0</v>
      </c>
      <c r="AB1998" s="563">
        <v>0</v>
      </c>
      <c r="AC1998" s="563">
        <v>0</v>
      </c>
      <c r="AD1998" s="563"/>
      <c r="AE1998" s="563">
        <v>350728.4</v>
      </c>
      <c r="AF1998" s="564">
        <v>45985</v>
      </c>
      <c r="AG1998" s="564">
        <v>47811</v>
      </c>
      <c r="AH1998" s="563">
        <v>350728.4</v>
      </c>
      <c r="AI1998" s="565">
        <f t="shared" si="63"/>
        <v>4.7397260273972606</v>
      </c>
      <c r="AJ1998" s="565">
        <v>5.0027397260274</v>
      </c>
      <c r="AK1998" s="566">
        <v>9.2499999999999999E-2</v>
      </c>
      <c r="AL1998" s="567">
        <f t="shared" si="64"/>
        <v>4.7397260273972606</v>
      </c>
      <c r="AM1998" s="567">
        <v>5.0027397260274</v>
      </c>
      <c r="AN1998" s="568">
        <v>9.2499999999999999E-2</v>
      </c>
      <c r="AO1998" s="562" t="s">
        <v>977</v>
      </c>
      <c r="AP1998" s="562" t="s">
        <v>978</v>
      </c>
    </row>
    <row r="1999" spans="1:42" s="562" customFormat="1" ht="12" x14ac:dyDescent="0.25">
      <c r="A1999" s="562" t="s">
        <v>4635</v>
      </c>
      <c r="B1999" s="562" t="s">
        <v>4636</v>
      </c>
      <c r="C1999" s="562">
        <v>1</v>
      </c>
      <c r="D1999" s="562" t="s">
        <v>30</v>
      </c>
      <c r="E1999" s="562" t="s">
        <v>958</v>
      </c>
      <c r="F1999" s="562" t="s">
        <v>959</v>
      </c>
      <c r="G1999" s="562" t="s">
        <v>1727</v>
      </c>
      <c r="H1999" s="562" t="s">
        <v>1660</v>
      </c>
      <c r="I1999" s="562" t="s">
        <v>1661</v>
      </c>
      <c r="J1999" s="562" t="s">
        <v>1662</v>
      </c>
      <c r="K1999" s="562" t="s">
        <v>290</v>
      </c>
      <c r="L1999" s="562" t="s">
        <v>964</v>
      </c>
      <c r="M1999" s="562" t="s">
        <v>970</v>
      </c>
      <c r="N1999" s="562">
        <v>1</v>
      </c>
      <c r="O1999" s="562">
        <v>1</v>
      </c>
      <c r="P1999" s="562">
        <v>1</v>
      </c>
      <c r="Q1999" s="562">
        <v>0</v>
      </c>
      <c r="R1999" s="562">
        <v>0</v>
      </c>
      <c r="S1999" s="562">
        <v>1</v>
      </c>
      <c r="T1999" s="562">
        <v>1</v>
      </c>
      <c r="U1999" s="562">
        <v>1</v>
      </c>
      <c r="V1999" s="562">
        <v>0</v>
      </c>
      <c r="W1999" s="563">
        <v>2334128.54</v>
      </c>
      <c r="X1999" s="563">
        <v>0</v>
      </c>
      <c r="Y1999" s="563">
        <v>0</v>
      </c>
      <c r="Z1999" s="563">
        <v>0</v>
      </c>
      <c r="AA1999" s="563">
        <v>0</v>
      </c>
      <c r="AB1999" s="563">
        <v>0</v>
      </c>
      <c r="AC1999" s="563">
        <v>0</v>
      </c>
      <c r="AD1999" s="563"/>
      <c r="AE1999" s="563">
        <v>2334128.54</v>
      </c>
      <c r="AF1999" s="564">
        <v>45985</v>
      </c>
      <c r="AG1999" s="564">
        <v>47811</v>
      </c>
      <c r="AH1999" s="563">
        <v>2334128.54</v>
      </c>
      <c r="AI1999" s="565">
        <f t="shared" si="63"/>
        <v>4.7397260273972606</v>
      </c>
      <c r="AJ1999" s="565">
        <v>5.0027397260274</v>
      </c>
      <c r="AK1999" s="566">
        <v>9.2499999999999999E-2</v>
      </c>
      <c r="AL1999" s="567">
        <f t="shared" si="64"/>
        <v>4.7397260273972606</v>
      </c>
      <c r="AM1999" s="567">
        <v>5.0027397260274</v>
      </c>
      <c r="AN1999" s="568">
        <v>9.2499999999999999E-2</v>
      </c>
      <c r="AO1999" s="562" t="s">
        <v>977</v>
      </c>
      <c r="AP1999" s="562" t="s">
        <v>978</v>
      </c>
    </row>
    <row r="2000" spans="1:42" s="562" customFormat="1" ht="12" x14ac:dyDescent="0.25">
      <c r="A2000" s="562" t="s">
        <v>4637</v>
      </c>
      <c r="B2000" s="562" t="s">
        <v>4638</v>
      </c>
      <c r="C2000" s="562">
        <v>1</v>
      </c>
      <c r="D2000" s="562" t="s">
        <v>30</v>
      </c>
      <c r="E2000" s="562" t="s">
        <v>958</v>
      </c>
      <c r="F2000" s="562" t="s">
        <v>959</v>
      </c>
      <c r="G2000" s="562" t="s">
        <v>1727</v>
      </c>
      <c r="H2000" s="562" t="s">
        <v>1660</v>
      </c>
      <c r="I2000" s="562" t="s">
        <v>1661</v>
      </c>
      <c r="J2000" s="562" t="s">
        <v>1662</v>
      </c>
      <c r="K2000" s="562" t="s">
        <v>4639</v>
      </c>
      <c r="L2000" s="562" t="s">
        <v>964</v>
      </c>
      <c r="M2000" s="562" t="s">
        <v>970</v>
      </c>
      <c r="N2000" s="562">
        <v>1</v>
      </c>
      <c r="O2000" s="562">
        <v>1</v>
      </c>
      <c r="P2000" s="562">
        <v>1</v>
      </c>
      <c r="Q2000" s="562">
        <v>0</v>
      </c>
      <c r="R2000" s="562">
        <v>0</v>
      </c>
      <c r="S2000" s="562">
        <v>1</v>
      </c>
      <c r="T2000" s="562">
        <v>1</v>
      </c>
      <c r="U2000" s="562">
        <v>1</v>
      </c>
      <c r="V2000" s="562">
        <v>0</v>
      </c>
      <c r="W2000" s="563">
        <v>162414.32</v>
      </c>
      <c r="X2000" s="563">
        <v>0</v>
      </c>
      <c r="Y2000" s="563">
        <v>0</v>
      </c>
      <c r="Z2000" s="563">
        <v>0</v>
      </c>
      <c r="AA2000" s="563">
        <v>0</v>
      </c>
      <c r="AB2000" s="563">
        <v>0</v>
      </c>
      <c r="AC2000" s="563">
        <v>0</v>
      </c>
      <c r="AD2000" s="563"/>
      <c r="AE2000" s="563">
        <v>162414.32</v>
      </c>
      <c r="AF2000" s="564">
        <v>45985</v>
      </c>
      <c r="AG2000" s="564">
        <v>47811</v>
      </c>
      <c r="AH2000" s="563">
        <v>162414.32</v>
      </c>
      <c r="AI2000" s="565">
        <f t="shared" si="63"/>
        <v>4.7397260273972606</v>
      </c>
      <c r="AJ2000" s="565">
        <v>5.0027397260274</v>
      </c>
      <c r="AK2000" s="566">
        <v>9.2499999999999999E-2</v>
      </c>
      <c r="AL2000" s="567">
        <f t="shared" si="64"/>
        <v>4.7397260273972606</v>
      </c>
      <c r="AM2000" s="567">
        <v>5.0027397260274</v>
      </c>
      <c r="AN2000" s="568">
        <v>9.2499999999999999E-2</v>
      </c>
      <c r="AO2000" s="562" t="s">
        <v>977</v>
      </c>
      <c r="AP2000" s="562" t="s">
        <v>978</v>
      </c>
    </row>
    <row r="2001" spans="1:42" s="562" customFormat="1" ht="12" x14ac:dyDescent="0.25">
      <c r="A2001" s="562" t="s">
        <v>4640</v>
      </c>
      <c r="B2001" s="562" t="s">
        <v>4641</v>
      </c>
      <c r="C2001" s="562">
        <v>1</v>
      </c>
      <c r="D2001" s="562" t="s">
        <v>30</v>
      </c>
      <c r="E2001" s="562" t="s">
        <v>958</v>
      </c>
      <c r="F2001" s="562" t="s">
        <v>959</v>
      </c>
      <c r="G2001" s="562" t="s">
        <v>1727</v>
      </c>
      <c r="H2001" s="562" t="s">
        <v>1660</v>
      </c>
      <c r="I2001" s="562" t="s">
        <v>1661</v>
      </c>
      <c r="J2001" s="562" t="s">
        <v>1662</v>
      </c>
      <c r="K2001" s="562" t="s">
        <v>1793</v>
      </c>
      <c r="L2001" s="562" t="s">
        <v>964</v>
      </c>
      <c r="M2001" s="562" t="s">
        <v>970</v>
      </c>
      <c r="N2001" s="562">
        <v>1</v>
      </c>
      <c r="O2001" s="562">
        <v>1</v>
      </c>
      <c r="P2001" s="562">
        <v>1</v>
      </c>
      <c r="Q2001" s="562">
        <v>0</v>
      </c>
      <c r="R2001" s="562">
        <v>0</v>
      </c>
      <c r="S2001" s="562">
        <v>1</v>
      </c>
      <c r="T2001" s="562">
        <v>1</v>
      </c>
      <c r="U2001" s="562">
        <v>1</v>
      </c>
      <c r="V2001" s="562">
        <v>0</v>
      </c>
      <c r="W2001" s="563">
        <v>3563490.59</v>
      </c>
      <c r="X2001" s="563">
        <v>0</v>
      </c>
      <c r="Y2001" s="563">
        <v>0</v>
      </c>
      <c r="Z2001" s="563">
        <v>0</v>
      </c>
      <c r="AA2001" s="563">
        <v>0</v>
      </c>
      <c r="AB2001" s="563">
        <v>0</v>
      </c>
      <c r="AC2001" s="563">
        <v>0</v>
      </c>
      <c r="AD2001" s="563"/>
      <c r="AE2001" s="563">
        <v>3563490.59</v>
      </c>
      <c r="AF2001" s="564">
        <v>45985</v>
      </c>
      <c r="AG2001" s="564">
        <v>47811</v>
      </c>
      <c r="AH2001" s="563">
        <v>3563490.59</v>
      </c>
      <c r="AI2001" s="565">
        <f t="shared" si="63"/>
        <v>4.7397260273972606</v>
      </c>
      <c r="AJ2001" s="565">
        <v>5.0027397260274</v>
      </c>
      <c r="AK2001" s="566">
        <v>9.2499999999999999E-2</v>
      </c>
      <c r="AL2001" s="567">
        <f t="shared" si="64"/>
        <v>4.7397260273972606</v>
      </c>
      <c r="AM2001" s="567">
        <v>5.0027397260274</v>
      </c>
      <c r="AN2001" s="568">
        <v>9.2499999999999999E-2</v>
      </c>
      <c r="AO2001" s="562" t="s">
        <v>977</v>
      </c>
      <c r="AP2001" s="562" t="s">
        <v>978</v>
      </c>
    </row>
    <row r="2002" spans="1:42" s="562" customFormat="1" ht="12" x14ac:dyDescent="0.25">
      <c r="A2002" s="562" t="s">
        <v>4642</v>
      </c>
      <c r="B2002" s="562" t="s">
        <v>4643</v>
      </c>
      <c r="C2002" s="562">
        <v>1</v>
      </c>
      <c r="D2002" s="562" t="s">
        <v>30</v>
      </c>
      <c r="E2002" s="562" t="s">
        <v>958</v>
      </c>
      <c r="F2002" s="562" t="s">
        <v>959</v>
      </c>
      <c r="G2002" s="562" t="s">
        <v>1727</v>
      </c>
      <c r="H2002" s="562" t="s">
        <v>1660</v>
      </c>
      <c r="I2002" s="562" t="s">
        <v>1661</v>
      </c>
      <c r="J2002" s="562" t="s">
        <v>1662</v>
      </c>
      <c r="K2002" s="562" t="s">
        <v>4644</v>
      </c>
      <c r="L2002" s="562" t="s">
        <v>964</v>
      </c>
      <c r="M2002" s="562" t="s">
        <v>970</v>
      </c>
      <c r="N2002" s="562">
        <v>1</v>
      </c>
      <c r="O2002" s="562">
        <v>1</v>
      </c>
      <c r="P2002" s="562">
        <v>1</v>
      </c>
      <c r="Q2002" s="562">
        <v>0</v>
      </c>
      <c r="R2002" s="562">
        <v>0</v>
      </c>
      <c r="S2002" s="562">
        <v>1</v>
      </c>
      <c r="T2002" s="562">
        <v>1</v>
      </c>
      <c r="U2002" s="562">
        <v>1</v>
      </c>
      <c r="V2002" s="562">
        <v>0</v>
      </c>
      <c r="W2002" s="563">
        <v>647227.4</v>
      </c>
      <c r="X2002" s="563">
        <v>0</v>
      </c>
      <c r="Y2002" s="563">
        <v>0</v>
      </c>
      <c r="Z2002" s="563">
        <v>0</v>
      </c>
      <c r="AA2002" s="563">
        <v>0</v>
      </c>
      <c r="AB2002" s="563">
        <v>0</v>
      </c>
      <c r="AC2002" s="563">
        <v>0</v>
      </c>
      <c r="AD2002" s="563"/>
      <c r="AE2002" s="563">
        <v>647227.4</v>
      </c>
      <c r="AF2002" s="564">
        <v>45985</v>
      </c>
      <c r="AG2002" s="564">
        <v>47811</v>
      </c>
      <c r="AH2002" s="563">
        <v>647227.4</v>
      </c>
      <c r="AI2002" s="565">
        <f t="shared" si="63"/>
        <v>4.7397260273972606</v>
      </c>
      <c r="AJ2002" s="565">
        <v>5.0027397260274</v>
      </c>
      <c r="AK2002" s="566">
        <v>9.2499999999999999E-2</v>
      </c>
      <c r="AL2002" s="567">
        <f t="shared" si="64"/>
        <v>4.7397260273972606</v>
      </c>
      <c r="AM2002" s="567">
        <v>5.0027397260274</v>
      </c>
      <c r="AN2002" s="568">
        <v>9.2499999999999999E-2</v>
      </c>
      <c r="AO2002" s="562" t="s">
        <v>977</v>
      </c>
      <c r="AP2002" s="562" t="s">
        <v>978</v>
      </c>
    </row>
    <row r="2003" spans="1:42" s="562" customFormat="1" ht="12" x14ac:dyDescent="0.25">
      <c r="A2003" s="562" t="s">
        <v>4645</v>
      </c>
      <c r="B2003" s="562" t="s">
        <v>4646</v>
      </c>
      <c r="C2003" s="562">
        <v>1</v>
      </c>
      <c r="D2003" s="562" t="s">
        <v>30</v>
      </c>
      <c r="E2003" s="562" t="s">
        <v>958</v>
      </c>
      <c r="F2003" s="562" t="s">
        <v>959</v>
      </c>
      <c r="G2003" s="562" t="s">
        <v>1727</v>
      </c>
      <c r="H2003" s="562" t="s">
        <v>1660</v>
      </c>
      <c r="I2003" s="562" t="s">
        <v>1661</v>
      </c>
      <c r="J2003" s="562" t="s">
        <v>1662</v>
      </c>
      <c r="K2003" s="562" t="s">
        <v>532</v>
      </c>
      <c r="L2003" s="562" t="s">
        <v>964</v>
      </c>
      <c r="M2003" s="562" t="s">
        <v>970</v>
      </c>
      <c r="N2003" s="562">
        <v>1</v>
      </c>
      <c r="O2003" s="562">
        <v>1</v>
      </c>
      <c r="P2003" s="562">
        <v>1</v>
      </c>
      <c r="Q2003" s="562">
        <v>0</v>
      </c>
      <c r="R2003" s="562">
        <v>0</v>
      </c>
      <c r="S2003" s="562">
        <v>1</v>
      </c>
      <c r="T2003" s="562">
        <v>1</v>
      </c>
      <c r="U2003" s="562">
        <v>1</v>
      </c>
      <c r="V2003" s="562">
        <v>0</v>
      </c>
      <c r="W2003" s="563">
        <v>1955257.91</v>
      </c>
      <c r="X2003" s="563">
        <v>0</v>
      </c>
      <c r="Y2003" s="563">
        <v>0</v>
      </c>
      <c r="Z2003" s="563">
        <v>0</v>
      </c>
      <c r="AA2003" s="563">
        <v>0</v>
      </c>
      <c r="AB2003" s="563">
        <v>0</v>
      </c>
      <c r="AC2003" s="563">
        <v>0</v>
      </c>
      <c r="AD2003" s="563"/>
      <c r="AE2003" s="563">
        <v>1955257.91</v>
      </c>
      <c r="AF2003" s="564">
        <v>45985</v>
      </c>
      <c r="AG2003" s="564">
        <v>47811</v>
      </c>
      <c r="AH2003" s="563">
        <v>1955257.91</v>
      </c>
      <c r="AI2003" s="565">
        <f t="shared" si="63"/>
        <v>4.7397260273972606</v>
      </c>
      <c r="AJ2003" s="565">
        <v>5.0027397260274</v>
      </c>
      <c r="AK2003" s="566">
        <v>9.2499999999999999E-2</v>
      </c>
      <c r="AL2003" s="567">
        <f t="shared" si="64"/>
        <v>4.7397260273972606</v>
      </c>
      <c r="AM2003" s="567">
        <v>5.0027397260274</v>
      </c>
      <c r="AN2003" s="568">
        <v>9.2499999999999999E-2</v>
      </c>
      <c r="AO2003" s="562" t="s">
        <v>977</v>
      </c>
      <c r="AP2003" s="562" t="s">
        <v>978</v>
      </c>
    </row>
    <row r="2004" spans="1:42" s="562" customFormat="1" ht="12" x14ac:dyDescent="0.25">
      <c r="A2004" s="562" t="s">
        <v>4647</v>
      </c>
      <c r="B2004" s="562" t="s">
        <v>4648</v>
      </c>
      <c r="C2004" s="562">
        <v>1</v>
      </c>
      <c r="D2004" s="562" t="s">
        <v>30</v>
      </c>
      <c r="E2004" s="562" t="s">
        <v>958</v>
      </c>
      <c r="F2004" s="562" t="s">
        <v>959</v>
      </c>
      <c r="G2004" s="562" t="s">
        <v>1727</v>
      </c>
      <c r="H2004" s="562" t="s">
        <v>1660</v>
      </c>
      <c r="I2004" s="562" t="s">
        <v>1661</v>
      </c>
      <c r="J2004" s="562" t="s">
        <v>1662</v>
      </c>
      <c r="K2004" s="562" t="s">
        <v>4020</v>
      </c>
      <c r="L2004" s="562" t="s">
        <v>964</v>
      </c>
      <c r="M2004" s="562" t="s">
        <v>970</v>
      </c>
      <c r="N2004" s="562">
        <v>1</v>
      </c>
      <c r="O2004" s="562">
        <v>1</v>
      </c>
      <c r="P2004" s="562">
        <v>1</v>
      </c>
      <c r="Q2004" s="562">
        <v>0</v>
      </c>
      <c r="R2004" s="562">
        <v>0</v>
      </c>
      <c r="S2004" s="562">
        <v>1</v>
      </c>
      <c r="T2004" s="562">
        <v>1</v>
      </c>
      <c r="U2004" s="562">
        <v>1</v>
      </c>
      <c r="V2004" s="562">
        <v>0</v>
      </c>
      <c r="W2004" s="563">
        <v>518054.53</v>
      </c>
      <c r="X2004" s="563">
        <v>0</v>
      </c>
      <c r="Y2004" s="563">
        <v>0</v>
      </c>
      <c r="Z2004" s="563">
        <v>0</v>
      </c>
      <c r="AA2004" s="563">
        <v>0</v>
      </c>
      <c r="AB2004" s="563">
        <v>0</v>
      </c>
      <c r="AC2004" s="563">
        <v>0</v>
      </c>
      <c r="AD2004" s="563"/>
      <c r="AE2004" s="563">
        <v>518054.53</v>
      </c>
      <c r="AF2004" s="564">
        <v>45985</v>
      </c>
      <c r="AG2004" s="564">
        <v>47811</v>
      </c>
      <c r="AH2004" s="563">
        <v>518054.53</v>
      </c>
      <c r="AI2004" s="565">
        <f t="shared" si="63"/>
        <v>4.7397260273972606</v>
      </c>
      <c r="AJ2004" s="565">
        <v>5.0027397260274</v>
      </c>
      <c r="AK2004" s="566">
        <v>9.2499999999999999E-2</v>
      </c>
      <c r="AL2004" s="567">
        <f t="shared" si="64"/>
        <v>4.7397260273972606</v>
      </c>
      <c r="AM2004" s="567">
        <v>5.0027397260274</v>
      </c>
      <c r="AN2004" s="568">
        <v>9.2499999999999999E-2</v>
      </c>
      <c r="AO2004" s="562" t="s">
        <v>977</v>
      </c>
      <c r="AP2004" s="562" t="s">
        <v>978</v>
      </c>
    </row>
    <row r="2005" spans="1:42" s="562" customFormat="1" ht="12" x14ac:dyDescent="0.25">
      <c r="A2005" s="562" t="s">
        <v>4649</v>
      </c>
      <c r="B2005" s="562" t="s">
        <v>4650</v>
      </c>
      <c r="C2005" s="562">
        <v>1</v>
      </c>
      <c r="D2005" s="562" t="s">
        <v>30</v>
      </c>
      <c r="E2005" s="562" t="s">
        <v>958</v>
      </c>
      <c r="F2005" s="562" t="s">
        <v>959</v>
      </c>
      <c r="G2005" s="562" t="s">
        <v>1727</v>
      </c>
      <c r="H2005" s="562" t="s">
        <v>1660</v>
      </c>
      <c r="I2005" s="562" t="s">
        <v>1661</v>
      </c>
      <c r="J2005" s="562" t="s">
        <v>1662</v>
      </c>
      <c r="K2005" s="562" t="s">
        <v>4651</v>
      </c>
      <c r="L2005" s="562" t="s">
        <v>964</v>
      </c>
      <c r="M2005" s="562" t="s">
        <v>970</v>
      </c>
      <c r="N2005" s="562">
        <v>1</v>
      </c>
      <c r="O2005" s="562">
        <v>1</v>
      </c>
      <c r="P2005" s="562">
        <v>1</v>
      </c>
      <c r="Q2005" s="562">
        <v>0</v>
      </c>
      <c r="R2005" s="562">
        <v>0</v>
      </c>
      <c r="S2005" s="562">
        <v>1</v>
      </c>
      <c r="T2005" s="562">
        <v>1</v>
      </c>
      <c r="U2005" s="562">
        <v>1</v>
      </c>
      <c r="V2005" s="562">
        <v>0</v>
      </c>
      <c r="W2005" s="563">
        <v>277889.8</v>
      </c>
      <c r="X2005" s="563">
        <v>0</v>
      </c>
      <c r="Y2005" s="563">
        <v>0</v>
      </c>
      <c r="Z2005" s="563">
        <v>0</v>
      </c>
      <c r="AA2005" s="563">
        <v>0</v>
      </c>
      <c r="AB2005" s="563">
        <v>0</v>
      </c>
      <c r="AC2005" s="563">
        <v>0</v>
      </c>
      <c r="AD2005" s="563"/>
      <c r="AE2005" s="563">
        <v>277889.8</v>
      </c>
      <c r="AF2005" s="564">
        <v>45985</v>
      </c>
      <c r="AG2005" s="564">
        <v>47811</v>
      </c>
      <c r="AH2005" s="563">
        <v>277889.8</v>
      </c>
      <c r="AI2005" s="565">
        <f t="shared" si="63"/>
        <v>4.7397260273972606</v>
      </c>
      <c r="AJ2005" s="565">
        <v>5.0027397260274</v>
      </c>
      <c r="AK2005" s="566">
        <v>9.2499999999999999E-2</v>
      </c>
      <c r="AL2005" s="567">
        <f t="shared" si="64"/>
        <v>4.7397260273972606</v>
      </c>
      <c r="AM2005" s="567">
        <v>5.0027397260274</v>
      </c>
      <c r="AN2005" s="568">
        <v>9.2499999999999999E-2</v>
      </c>
      <c r="AO2005" s="562" t="s">
        <v>977</v>
      </c>
      <c r="AP2005" s="562" t="s">
        <v>978</v>
      </c>
    </row>
    <row r="2006" spans="1:42" s="562" customFormat="1" ht="12" x14ac:dyDescent="0.25">
      <c r="A2006" s="562" t="s">
        <v>4652</v>
      </c>
      <c r="B2006" s="562" t="s">
        <v>4653</v>
      </c>
      <c r="C2006" s="562">
        <v>1</v>
      </c>
      <c r="D2006" s="562" t="s">
        <v>30</v>
      </c>
      <c r="E2006" s="562" t="s">
        <v>958</v>
      </c>
      <c r="F2006" s="562" t="s">
        <v>959</v>
      </c>
      <c r="G2006" s="562" t="s">
        <v>1727</v>
      </c>
      <c r="H2006" s="562" t="s">
        <v>1660</v>
      </c>
      <c r="I2006" s="562" t="s">
        <v>1661</v>
      </c>
      <c r="J2006" s="562" t="s">
        <v>1662</v>
      </c>
      <c r="K2006" s="562" t="s">
        <v>4109</v>
      </c>
      <c r="L2006" s="562" t="s">
        <v>964</v>
      </c>
      <c r="M2006" s="562" t="s">
        <v>970</v>
      </c>
      <c r="N2006" s="562">
        <v>1</v>
      </c>
      <c r="O2006" s="562">
        <v>1</v>
      </c>
      <c r="P2006" s="562">
        <v>1</v>
      </c>
      <c r="Q2006" s="562">
        <v>0</v>
      </c>
      <c r="R2006" s="562">
        <v>0</v>
      </c>
      <c r="S2006" s="562">
        <v>1</v>
      </c>
      <c r="T2006" s="562">
        <v>1</v>
      </c>
      <c r="U2006" s="562">
        <v>1</v>
      </c>
      <c r="V2006" s="562">
        <v>0</v>
      </c>
      <c r="W2006" s="563">
        <v>381597.1</v>
      </c>
      <c r="X2006" s="563">
        <v>0</v>
      </c>
      <c r="Y2006" s="563">
        <v>0</v>
      </c>
      <c r="Z2006" s="563">
        <v>0</v>
      </c>
      <c r="AA2006" s="563">
        <v>0</v>
      </c>
      <c r="AB2006" s="563">
        <v>0</v>
      </c>
      <c r="AC2006" s="563">
        <v>0</v>
      </c>
      <c r="AD2006" s="563"/>
      <c r="AE2006" s="563">
        <v>381597.1</v>
      </c>
      <c r="AF2006" s="564">
        <v>45985</v>
      </c>
      <c r="AG2006" s="564">
        <v>47811</v>
      </c>
      <c r="AH2006" s="563">
        <v>381597.1</v>
      </c>
      <c r="AI2006" s="565">
        <f t="shared" si="63"/>
        <v>4.7397260273972606</v>
      </c>
      <c r="AJ2006" s="565">
        <v>5.0027397260274</v>
      </c>
      <c r="AK2006" s="566">
        <v>9.2499999999999999E-2</v>
      </c>
      <c r="AL2006" s="567">
        <f t="shared" si="64"/>
        <v>4.7397260273972606</v>
      </c>
      <c r="AM2006" s="567">
        <v>5.0027397260274</v>
      </c>
      <c r="AN2006" s="568">
        <v>9.2499999999999999E-2</v>
      </c>
      <c r="AO2006" s="562" t="s">
        <v>977</v>
      </c>
      <c r="AP2006" s="562" t="s">
        <v>978</v>
      </c>
    </row>
    <row r="2007" spans="1:42" s="562" customFormat="1" ht="12" x14ac:dyDescent="0.25">
      <c r="A2007" s="562" t="s">
        <v>4654</v>
      </c>
      <c r="B2007" s="562" t="s">
        <v>4655</v>
      </c>
      <c r="C2007" s="562">
        <v>1</v>
      </c>
      <c r="D2007" s="562" t="s">
        <v>30</v>
      </c>
      <c r="E2007" s="562" t="s">
        <v>958</v>
      </c>
      <c r="F2007" s="562" t="s">
        <v>959</v>
      </c>
      <c r="G2007" s="562" t="s">
        <v>1727</v>
      </c>
      <c r="H2007" s="562" t="s">
        <v>1660</v>
      </c>
      <c r="I2007" s="562" t="s">
        <v>1661</v>
      </c>
      <c r="J2007" s="562" t="s">
        <v>1662</v>
      </c>
      <c r="K2007" s="562" t="s">
        <v>4656</v>
      </c>
      <c r="L2007" s="562" t="s">
        <v>964</v>
      </c>
      <c r="M2007" s="562" t="s">
        <v>970</v>
      </c>
      <c r="N2007" s="562">
        <v>1</v>
      </c>
      <c r="O2007" s="562">
        <v>1</v>
      </c>
      <c r="P2007" s="562">
        <v>1</v>
      </c>
      <c r="Q2007" s="562">
        <v>0</v>
      </c>
      <c r="R2007" s="562">
        <v>0</v>
      </c>
      <c r="S2007" s="562">
        <v>1</v>
      </c>
      <c r="T2007" s="562">
        <v>1</v>
      </c>
      <c r="U2007" s="562">
        <v>1</v>
      </c>
      <c r="V2007" s="562">
        <v>0</v>
      </c>
      <c r="W2007" s="563">
        <v>133684.53</v>
      </c>
      <c r="X2007" s="563">
        <v>0</v>
      </c>
      <c r="Y2007" s="563">
        <v>0</v>
      </c>
      <c r="Z2007" s="563">
        <v>0</v>
      </c>
      <c r="AA2007" s="563">
        <v>0</v>
      </c>
      <c r="AB2007" s="563">
        <v>0</v>
      </c>
      <c r="AC2007" s="563">
        <v>0</v>
      </c>
      <c r="AD2007" s="563"/>
      <c r="AE2007" s="563">
        <v>133684.53</v>
      </c>
      <c r="AF2007" s="564">
        <v>45985</v>
      </c>
      <c r="AG2007" s="564">
        <v>47811</v>
      </c>
      <c r="AH2007" s="563">
        <v>133684.53</v>
      </c>
      <c r="AI2007" s="565">
        <f t="shared" si="63"/>
        <v>4.7397260273972606</v>
      </c>
      <c r="AJ2007" s="565">
        <v>5.0027397260274</v>
      </c>
      <c r="AK2007" s="566">
        <v>9.2499999999999999E-2</v>
      </c>
      <c r="AL2007" s="567">
        <f t="shared" si="64"/>
        <v>4.7397260273972606</v>
      </c>
      <c r="AM2007" s="567">
        <v>5.0027397260274</v>
      </c>
      <c r="AN2007" s="568">
        <v>9.2499999999999999E-2</v>
      </c>
      <c r="AO2007" s="562" t="s">
        <v>977</v>
      </c>
      <c r="AP2007" s="562" t="s">
        <v>978</v>
      </c>
    </row>
    <row r="2008" spans="1:42" s="562" customFormat="1" ht="12" x14ac:dyDescent="0.25">
      <c r="A2008" s="562" t="s">
        <v>4657</v>
      </c>
      <c r="B2008" s="562" t="s">
        <v>4658</v>
      </c>
      <c r="C2008" s="562">
        <v>1</v>
      </c>
      <c r="D2008" s="562" t="s">
        <v>30</v>
      </c>
      <c r="E2008" s="562" t="s">
        <v>958</v>
      </c>
      <c r="F2008" s="562" t="s">
        <v>959</v>
      </c>
      <c r="G2008" s="562" t="s">
        <v>1727</v>
      </c>
      <c r="H2008" s="562" t="s">
        <v>1660</v>
      </c>
      <c r="I2008" s="562" t="s">
        <v>1661</v>
      </c>
      <c r="J2008" s="562" t="s">
        <v>1662</v>
      </c>
      <c r="K2008" s="562" t="s">
        <v>4023</v>
      </c>
      <c r="L2008" s="562" t="s">
        <v>964</v>
      </c>
      <c r="M2008" s="562" t="s">
        <v>970</v>
      </c>
      <c r="N2008" s="562">
        <v>1</v>
      </c>
      <c r="O2008" s="562">
        <v>1</v>
      </c>
      <c r="P2008" s="562">
        <v>1</v>
      </c>
      <c r="Q2008" s="562">
        <v>0</v>
      </c>
      <c r="R2008" s="562">
        <v>0</v>
      </c>
      <c r="S2008" s="562">
        <v>1</v>
      </c>
      <c r="T2008" s="562">
        <v>1</v>
      </c>
      <c r="U2008" s="562">
        <v>1</v>
      </c>
      <c r="V2008" s="562">
        <v>0</v>
      </c>
      <c r="W2008" s="563">
        <v>369303.86</v>
      </c>
      <c r="X2008" s="563">
        <v>0</v>
      </c>
      <c r="Y2008" s="563">
        <v>0</v>
      </c>
      <c r="Z2008" s="563">
        <v>0</v>
      </c>
      <c r="AA2008" s="563">
        <v>0</v>
      </c>
      <c r="AB2008" s="563">
        <v>0</v>
      </c>
      <c r="AC2008" s="563">
        <v>0</v>
      </c>
      <c r="AD2008" s="563"/>
      <c r="AE2008" s="563">
        <v>369303.86</v>
      </c>
      <c r="AF2008" s="564">
        <v>45985</v>
      </c>
      <c r="AG2008" s="564">
        <v>47811</v>
      </c>
      <c r="AH2008" s="563">
        <v>369303.86</v>
      </c>
      <c r="AI2008" s="565">
        <f t="shared" si="63"/>
        <v>4.7397260273972606</v>
      </c>
      <c r="AJ2008" s="565">
        <v>5.0027397260274</v>
      </c>
      <c r="AK2008" s="566">
        <v>9.2499999999999999E-2</v>
      </c>
      <c r="AL2008" s="567">
        <f t="shared" si="64"/>
        <v>4.7397260273972606</v>
      </c>
      <c r="AM2008" s="567">
        <v>5.0027397260274</v>
      </c>
      <c r="AN2008" s="568">
        <v>9.2499999999999999E-2</v>
      </c>
      <c r="AO2008" s="562" t="s">
        <v>977</v>
      </c>
      <c r="AP2008" s="562" t="s">
        <v>978</v>
      </c>
    </row>
    <row r="2009" spans="1:42" s="562" customFormat="1" ht="12" x14ac:dyDescent="0.25">
      <c r="A2009" s="562" t="s">
        <v>4659</v>
      </c>
      <c r="B2009" s="562" t="s">
        <v>4660</v>
      </c>
      <c r="C2009" s="562">
        <v>1</v>
      </c>
      <c r="D2009" s="562" t="s">
        <v>30</v>
      </c>
      <c r="E2009" s="562" t="s">
        <v>958</v>
      </c>
      <c r="F2009" s="562" t="s">
        <v>959</v>
      </c>
      <c r="G2009" s="562" t="s">
        <v>1727</v>
      </c>
      <c r="H2009" s="562" t="s">
        <v>1660</v>
      </c>
      <c r="I2009" s="562" t="s">
        <v>1661</v>
      </c>
      <c r="J2009" s="562" t="s">
        <v>1662</v>
      </c>
      <c r="K2009" s="562" t="s">
        <v>4661</v>
      </c>
      <c r="L2009" s="562" t="s">
        <v>964</v>
      </c>
      <c r="M2009" s="562" t="s">
        <v>970</v>
      </c>
      <c r="N2009" s="562">
        <v>1</v>
      </c>
      <c r="O2009" s="562">
        <v>1</v>
      </c>
      <c r="P2009" s="562">
        <v>1</v>
      </c>
      <c r="Q2009" s="562">
        <v>0</v>
      </c>
      <c r="R2009" s="562">
        <v>0</v>
      </c>
      <c r="S2009" s="562">
        <v>1</v>
      </c>
      <c r="T2009" s="562">
        <v>1</v>
      </c>
      <c r="U2009" s="562">
        <v>1</v>
      </c>
      <c r="V2009" s="562">
        <v>0</v>
      </c>
      <c r="W2009" s="563">
        <v>259415.32</v>
      </c>
      <c r="X2009" s="563">
        <v>0</v>
      </c>
      <c r="Y2009" s="563">
        <v>0</v>
      </c>
      <c r="Z2009" s="563">
        <v>0</v>
      </c>
      <c r="AA2009" s="563">
        <v>0</v>
      </c>
      <c r="AB2009" s="563">
        <v>0</v>
      </c>
      <c r="AC2009" s="563">
        <v>0</v>
      </c>
      <c r="AD2009" s="563"/>
      <c r="AE2009" s="563">
        <v>259415.32</v>
      </c>
      <c r="AF2009" s="564">
        <v>45985</v>
      </c>
      <c r="AG2009" s="564">
        <v>47811</v>
      </c>
      <c r="AH2009" s="563">
        <v>259415.32</v>
      </c>
      <c r="AI2009" s="565">
        <f t="shared" si="63"/>
        <v>4.7397260273972606</v>
      </c>
      <c r="AJ2009" s="565">
        <v>5.0027397260274</v>
      </c>
      <c r="AK2009" s="566">
        <v>9.2499999999999999E-2</v>
      </c>
      <c r="AL2009" s="567">
        <f t="shared" si="64"/>
        <v>4.7397260273972606</v>
      </c>
      <c r="AM2009" s="567">
        <v>5.0027397260274</v>
      </c>
      <c r="AN2009" s="568">
        <v>9.2499999999999999E-2</v>
      </c>
      <c r="AO2009" s="562" t="s">
        <v>977</v>
      </c>
      <c r="AP2009" s="562" t="s">
        <v>978</v>
      </c>
    </row>
    <row r="2010" spans="1:42" s="562" customFormat="1" ht="12" x14ac:dyDescent="0.25">
      <c r="A2010" s="562" t="s">
        <v>4662</v>
      </c>
      <c r="B2010" s="562" t="s">
        <v>4663</v>
      </c>
      <c r="C2010" s="562">
        <v>1</v>
      </c>
      <c r="D2010" s="562" t="s">
        <v>30</v>
      </c>
      <c r="E2010" s="562" t="s">
        <v>958</v>
      </c>
      <c r="F2010" s="562" t="s">
        <v>959</v>
      </c>
      <c r="G2010" s="562" t="s">
        <v>1727</v>
      </c>
      <c r="H2010" s="562" t="s">
        <v>1660</v>
      </c>
      <c r="I2010" s="562" t="s">
        <v>1661</v>
      </c>
      <c r="J2010" s="562" t="s">
        <v>1662</v>
      </c>
      <c r="K2010" s="562" t="s">
        <v>4664</v>
      </c>
      <c r="L2010" s="562" t="s">
        <v>964</v>
      </c>
      <c r="M2010" s="562" t="s">
        <v>970</v>
      </c>
      <c r="N2010" s="562">
        <v>1</v>
      </c>
      <c r="O2010" s="562">
        <v>1</v>
      </c>
      <c r="P2010" s="562">
        <v>1</v>
      </c>
      <c r="Q2010" s="562">
        <v>0</v>
      </c>
      <c r="R2010" s="562">
        <v>0</v>
      </c>
      <c r="S2010" s="562">
        <v>1</v>
      </c>
      <c r="T2010" s="562">
        <v>1</v>
      </c>
      <c r="U2010" s="562">
        <v>1</v>
      </c>
      <c r="V2010" s="562">
        <v>0</v>
      </c>
      <c r="W2010" s="563">
        <v>196028.54</v>
      </c>
      <c r="X2010" s="563">
        <v>0</v>
      </c>
      <c r="Y2010" s="563">
        <v>0</v>
      </c>
      <c r="Z2010" s="563">
        <v>0</v>
      </c>
      <c r="AA2010" s="563">
        <v>0</v>
      </c>
      <c r="AB2010" s="563">
        <v>0</v>
      </c>
      <c r="AC2010" s="563">
        <v>0</v>
      </c>
      <c r="AD2010" s="563"/>
      <c r="AE2010" s="563">
        <v>196028.54</v>
      </c>
      <c r="AF2010" s="564">
        <v>45985</v>
      </c>
      <c r="AG2010" s="564">
        <v>47811</v>
      </c>
      <c r="AH2010" s="563">
        <v>196028.54</v>
      </c>
      <c r="AI2010" s="565">
        <f t="shared" si="63"/>
        <v>4.7397260273972606</v>
      </c>
      <c r="AJ2010" s="565">
        <v>5.0027397260274</v>
      </c>
      <c r="AK2010" s="566">
        <v>9.2499999999999999E-2</v>
      </c>
      <c r="AL2010" s="567">
        <f t="shared" si="64"/>
        <v>4.7397260273972606</v>
      </c>
      <c r="AM2010" s="567">
        <v>5.0027397260274</v>
      </c>
      <c r="AN2010" s="568">
        <v>9.2499999999999999E-2</v>
      </c>
      <c r="AO2010" s="562" t="s">
        <v>977</v>
      </c>
      <c r="AP2010" s="562" t="s">
        <v>978</v>
      </c>
    </row>
    <row r="2011" spans="1:42" s="562" customFormat="1" ht="12" x14ac:dyDescent="0.25">
      <c r="A2011" s="562" t="s">
        <v>4665</v>
      </c>
      <c r="B2011" s="562" t="s">
        <v>4666</v>
      </c>
      <c r="C2011" s="562">
        <v>1</v>
      </c>
      <c r="D2011" s="562" t="s">
        <v>30</v>
      </c>
      <c r="E2011" s="562" t="s">
        <v>958</v>
      </c>
      <c r="F2011" s="562" t="s">
        <v>959</v>
      </c>
      <c r="G2011" s="562" t="s">
        <v>1727</v>
      </c>
      <c r="H2011" s="562" t="s">
        <v>1660</v>
      </c>
      <c r="I2011" s="562" t="s">
        <v>1661</v>
      </c>
      <c r="J2011" s="562" t="s">
        <v>1662</v>
      </c>
      <c r="K2011" s="562" t="s">
        <v>4667</v>
      </c>
      <c r="L2011" s="562" t="s">
        <v>964</v>
      </c>
      <c r="M2011" s="562" t="s">
        <v>970</v>
      </c>
      <c r="N2011" s="562">
        <v>1</v>
      </c>
      <c r="O2011" s="562">
        <v>1</v>
      </c>
      <c r="P2011" s="562">
        <v>1</v>
      </c>
      <c r="Q2011" s="562">
        <v>0</v>
      </c>
      <c r="R2011" s="562">
        <v>0</v>
      </c>
      <c r="S2011" s="562">
        <v>1</v>
      </c>
      <c r="T2011" s="562">
        <v>1</v>
      </c>
      <c r="U2011" s="562">
        <v>1</v>
      </c>
      <c r="V2011" s="562">
        <v>0</v>
      </c>
      <c r="W2011" s="563">
        <v>198004.16</v>
      </c>
      <c r="X2011" s="563">
        <v>0</v>
      </c>
      <c r="Y2011" s="563">
        <v>0</v>
      </c>
      <c r="Z2011" s="563">
        <v>0</v>
      </c>
      <c r="AA2011" s="563">
        <v>0</v>
      </c>
      <c r="AB2011" s="563">
        <v>0</v>
      </c>
      <c r="AC2011" s="563">
        <v>0</v>
      </c>
      <c r="AD2011" s="563"/>
      <c r="AE2011" s="563">
        <v>198004.16</v>
      </c>
      <c r="AF2011" s="564">
        <v>45985</v>
      </c>
      <c r="AG2011" s="564">
        <v>47811</v>
      </c>
      <c r="AH2011" s="563">
        <v>198004.16</v>
      </c>
      <c r="AI2011" s="565">
        <f t="shared" si="63"/>
        <v>4.7397260273972606</v>
      </c>
      <c r="AJ2011" s="565">
        <v>5.0027397260274</v>
      </c>
      <c r="AK2011" s="566">
        <v>9.2499999999999999E-2</v>
      </c>
      <c r="AL2011" s="567">
        <f t="shared" si="64"/>
        <v>4.7397260273972606</v>
      </c>
      <c r="AM2011" s="567">
        <v>5.0027397260274</v>
      </c>
      <c r="AN2011" s="568">
        <v>9.2499999999999999E-2</v>
      </c>
      <c r="AO2011" s="562" t="s">
        <v>977</v>
      </c>
      <c r="AP2011" s="562" t="s">
        <v>978</v>
      </c>
    </row>
    <row r="2012" spans="1:42" s="562" customFormat="1" ht="12" x14ac:dyDescent="0.25">
      <c r="A2012" s="562" t="s">
        <v>4668</v>
      </c>
      <c r="B2012" s="562" t="s">
        <v>4669</v>
      </c>
      <c r="C2012" s="562">
        <v>1</v>
      </c>
      <c r="D2012" s="562" t="s">
        <v>30</v>
      </c>
      <c r="E2012" s="562" t="s">
        <v>958</v>
      </c>
      <c r="F2012" s="562" t="s">
        <v>959</v>
      </c>
      <c r="G2012" s="562" t="s">
        <v>1727</v>
      </c>
      <c r="H2012" s="562" t="s">
        <v>1660</v>
      </c>
      <c r="I2012" s="562" t="s">
        <v>1661</v>
      </c>
      <c r="J2012" s="562" t="s">
        <v>1662</v>
      </c>
      <c r="K2012" s="562" t="s">
        <v>4670</v>
      </c>
      <c r="L2012" s="562" t="s">
        <v>964</v>
      </c>
      <c r="M2012" s="562" t="s">
        <v>970</v>
      </c>
      <c r="N2012" s="562">
        <v>1</v>
      </c>
      <c r="O2012" s="562">
        <v>1</v>
      </c>
      <c r="P2012" s="562">
        <v>1</v>
      </c>
      <c r="Q2012" s="562">
        <v>0</v>
      </c>
      <c r="R2012" s="562">
        <v>0</v>
      </c>
      <c r="S2012" s="562">
        <v>1</v>
      </c>
      <c r="T2012" s="562">
        <v>1</v>
      </c>
      <c r="U2012" s="562">
        <v>1</v>
      </c>
      <c r="V2012" s="562">
        <v>0</v>
      </c>
      <c r="W2012" s="563">
        <v>351426.85</v>
      </c>
      <c r="X2012" s="563">
        <v>0</v>
      </c>
      <c r="Y2012" s="563">
        <v>0</v>
      </c>
      <c r="Z2012" s="563">
        <v>0</v>
      </c>
      <c r="AA2012" s="563">
        <v>0</v>
      </c>
      <c r="AB2012" s="563">
        <v>0</v>
      </c>
      <c r="AC2012" s="563">
        <v>0</v>
      </c>
      <c r="AD2012" s="563"/>
      <c r="AE2012" s="563">
        <v>351426.85</v>
      </c>
      <c r="AF2012" s="564">
        <v>45985</v>
      </c>
      <c r="AG2012" s="564">
        <v>47811</v>
      </c>
      <c r="AH2012" s="563">
        <v>351426.85</v>
      </c>
      <c r="AI2012" s="565">
        <f t="shared" si="63"/>
        <v>4.7397260273972606</v>
      </c>
      <c r="AJ2012" s="565">
        <v>5.0027397260274</v>
      </c>
      <c r="AK2012" s="566">
        <v>9.2499999999999999E-2</v>
      </c>
      <c r="AL2012" s="567">
        <f t="shared" si="64"/>
        <v>4.7397260273972606</v>
      </c>
      <c r="AM2012" s="567">
        <v>5.0027397260274</v>
      </c>
      <c r="AN2012" s="568">
        <v>9.2499999999999999E-2</v>
      </c>
      <c r="AO2012" s="562" t="s">
        <v>977</v>
      </c>
      <c r="AP2012" s="562" t="s">
        <v>978</v>
      </c>
    </row>
    <row r="2013" spans="1:42" s="562" customFormat="1" ht="12" x14ac:dyDescent="0.25">
      <c r="A2013" s="562" t="s">
        <v>4671</v>
      </c>
      <c r="B2013" s="562" t="s">
        <v>4672</v>
      </c>
      <c r="C2013" s="562">
        <v>1</v>
      </c>
      <c r="D2013" s="562" t="s">
        <v>30</v>
      </c>
      <c r="E2013" s="562" t="s">
        <v>958</v>
      </c>
      <c r="F2013" s="562" t="s">
        <v>959</v>
      </c>
      <c r="G2013" s="562" t="s">
        <v>1727</v>
      </c>
      <c r="H2013" s="562" t="s">
        <v>1660</v>
      </c>
      <c r="I2013" s="562" t="s">
        <v>1661</v>
      </c>
      <c r="J2013" s="562" t="s">
        <v>1662</v>
      </c>
      <c r="K2013" s="562" t="s">
        <v>2774</v>
      </c>
      <c r="L2013" s="562" t="s">
        <v>964</v>
      </c>
      <c r="M2013" s="562" t="s">
        <v>970</v>
      </c>
      <c r="N2013" s="562">
        <v>1</v>
      </c>
      <c r="O2013" s="562">
        <v>1</v>
      </c>
      <c r="P2013" s="562">
        <v>1</v>
      </c>
      <c r="Q2013" s="562">
        <v>0</v>
      </c>
      <c r="R2013" s="562">
        <v>0</v>
      </c>
      <c r="S2013" s="562">
        <v>1</v>
      </c>
      <c r="T2013" s="562">
        <v>1</v>
      </c>
      <c r="U2013" s="562">
        <v>1</v>
      </c>
      <c r="V2013" s="562">
        <v>0</v>
      </c>
      <c r="W2013" s="563">
        <v>977439.46</v>
      </c>
      <c r="X2013" s="563">
        <v>0</v>
      </c>
      <c r="Y2013" s="563">
        <v>0</v>
      </c>
      <c r="Z2013" s="563">
        <v>0</v>
      </c>
      <c r="AA2013" s="563">
        <v>0</v>
      </c>
      <c r="AB2013" s="563">
        <v>0</v>
      </c>
      <c r="AC2013" s="563">
        <v>0</v>
      </c>
      <c r="AD2013" s="563"/>
      <c r="AE2013" s="563">
        <v>977439.46</v>
      </c>
      <c r="AF2013" s="564">
        <v>45985</v>
      </c>
      <c r="AG2013" s="564">
        <v>47811</v>
      </c>
      <c r="AH2013" s="563">
        <v>977439.46</v>
      </c>
      <c r="AI2013" s="565">
        <f t="shared" si="63"/>
        <v>4.7397260273972606</v>
      </c>
      <c r="AJ2013" s="565">
        <v>5.0027397260274</v>
      </c>
      <c r="AK2013" s="566">
        <v>9.2499999999999999E-2</v>
      </c>
      <c r="AL2013" s="567">
        <f t="shared" si="64"/>
        <v>4.7397260273972606</v>
      </c>
      <c r="AM2013" s="567">
        <v>5.0027397260274</v>
      </c>
      <c r="AN2013" s="568">
        <v>9.2499999999999999E-2</v>
      </c>
      <c r="AO2013" s="562" t="s">
        <v>977</v>
      </c>
      <c r="AP2013" s="562" t="s">
        <v>978</v>
      </c>
    </row>
    <row r="2014" spans="1:42" s="562" customFormat="1" ht="12" x14ac:dyDescent="0.25">
      <c r="A2014" s="562" t="s">
        <v>4673</v>
      </c>
      <c r="B2014" s="562" t="s">
        <v>4674</v>
      </c>
      <c r="C2014" s="562">
        <v>1</v>
      </c>
      <c r="D2014" s="562" t="s">
        <v>30</v>
      </c>
      <c r="E2014" s="562" t="s">
        <v>958</v>
      </c>
      <c r="F2014" s="562" t="s">
        <v>959</v>
      </c>
      <c r="G2014" s="562" t="s">
        <v>1727</v>
      </c>
      <c r="H2014" s="562" t="s">
        <v>1660</v>
      </c>
      <c r="I2014" s="562" t="s">
        <v>1661</v>
      </c>
      <c r="J2014" s="562" t="s">
        <v>1662</v>
      </c>
      <c r="K2014" s="562" t="s">
        <v>4675</v>
      </c>
      <c r="L2014" s="562" t="s">
        <v>964</v>
      </c>
      <c r="M2014" s="562" t="s">
        <v>970</v>
      </c>
      <c r="N2014" s="562">
        <v>1</v>
      </c>
      <c r="O2014" s="562">
        <v>1</v>
      </c>
      <c r="P2014" s="562">
        <v>1</v>
      </c>
      <c r="Q2014" s="562">
        <v>0</v>
      </c>
      <c r="R2014" s="562">
        <v>0</v>
      </c>
      <c r="S2014" s="562">
        <v>1</v>
      </c>
      <c r="T2014" s="562">
        <v>1</v>
      </c>
      <c r="U2014" s="562">
        <v>1</v>
      </c>
      <c r="V2014" s="562">
        <v>0</v>
      </c>
      <c r="W2014" s="563">
        <v>281156.27</v>
      </c>
      <c r="X2014" s="563">
        <v>0</v>
      </c>
      <c r="Y2014" s="563">
        <v>0</v>
      </c>
      <c r="Z2014" s="563">
        <v>0</v>
      </c>
      <c r="AA2014" s="563">
        <v>0</v>
      </c>
      <c r="AB2014" s="563">
        <v>0</v>
      </c>
      <c r="AC2014" s="563">
        <v>0</v>
      </c>
      <c r="AD2014" s="563"/>
      <c r="AE2014" s="563">
        <v>281156.27</v>
      </c>
      <c r="AF2014" s="564">
        <v>45985</v>
      </c>
      <c r="AG2014" s="564">
        <v>47811</v>
      </c>
      <c r="AH2014" s="563">
        <v>281156.27</v>
      </c>
      <c r="AI2014" s="565">
        <f t="shared" si="63"/>
        <v>4.7397260273972606</v>
      </c>
      <c r="AJ2014" s="565">
        <v>5.0027397260274</v>
      </c>
      <c r="AK2014" s="566">
        <v>9.2499999999999999E-2</v>
      </c>
      <c r="AL2014" s="567">
        <f t="shared" si="64"/>
        <v>4.7397260273972606</v>
      </c>
      <c r="AM2014" s="567">
        <v>5.0027397260274</v>
      </c>
      <c r="AN2014" s="568">
        <v>9.2499999999999999E-2</v>
      </c>
      <c r="AO2014" s="562" t="s">
        <v>977</v>
      </c>
      <c r="AP2014" s="562" t="s">
        <v>978</v>
      </c>
    </row>
    <row r="2015" spans="1:42" s="562" customFormat="1" ht="12" x14ac:dyDescent="0.25">
      <c r="A2015" s="562" t="s">
        <v>4676</v>
      </c>
      <c r="B2015" s="562" t="s">
        <v>4677</v>
      </c>
      <c r="C2015" s="562">
        <v>1</v>
      </c>
      <c r="D2015" s="562" t="s">
        <v>30</v>
      </c>
      <c r="E2015" s="562" t="s">
        <v>958</v>
      </c>
      <c r="F2015" s="562" t="s">
        <v>959</v>
      </c>
      <c r="G2015" s="562" t="s">
        <v>1727</v>
      </c>
      <c r="H2015" s="562" t="s">
        <v>1660</v>
      </c>
      <c r="I2015" s="562" t="s">
        <v>1661</v>
      </c>
      <c r="J2015" s="562" t="s">
        <v>1662</v>
      </c>
      <c r="K2015" s="562" t="s">
        <v>4678</v>
      </c>
      <c r="L2015" s="562" t="s">
        <v>964</v>
      </c>
      <c r="M2015" s="562" t="s">
        <v>970</v>
      </c>
      <c r="N2015" s="562">
        <v>1</v>
      </c>
      <c r="O2015" s="562">
        <v>1</v>
      </c>
      <c r="P2015" s="562">
        <v>1</v>
      </c>
      <c r="Q2015" s="562">
        <v>0</v>
      </c>
      <c r="R2015" s="562">
        <v>0</v>
      </c>
      <c r="S2015" s="562">
        <v>1</v>
      </c>
      <c r="T2015" s="562">
        <v>1</v>
      </c>
      <c r="U2015" s="562">
        <v>1</v>
      </c>
      <c r="V2015" s="562">
        <v>0</v>
      </c>
      <c r="W2015" s="563">
        <v>359195.4</v>
      </c>
      <c r="X2015" s="563">
        <v>0</v>
      </c>
      <c r="Y2015" s="563">
        <v>0</v>
      </c>
      <c r="Z2015" s="563">
        <v>0</v>
      </c>
      <c r="AA2015" s="563">
        <v>0</v>
      </c>
      <c r="AB2015" s="563">
        <v>0</v>
      </c>
      <c r="AC2015" s="563">
        <v>0</v>
      </c>
      <c r="AD2015" s="563"/>
      <c r="AE2015" s="563">
        <v>359195.4</v>
      </c>
      <c r="AF2015" s="564">
        <v>45985</v>
      </c>
      <c r="AG2015" s="564">
        <v>47811</v>
      </c>
      <c r="AH2015" s="563">
        <v>359195.4</v>
      </c>
      <c r="AI2015" s="565">
        <f t="shared" si="63"/>
        <v>4.7397260273972606</v>
      </c>
      <c r="AJ2015" s="565">
        <v>5.0027397260274</v>
      </c>
      <c r="AK2015" s="566">
        <v>9.2499999999999999E-2</v>
      </c>
      <c r="AL2015" s="567">
        <f t="shared" si="64"/>
        <v>4.7397260273972606</v>
      </c>
      <c r="AM2015" s="567">
        <v>5.0027397260274</v>
      </c>
      <c r="AN2015" s="568">
        <v>9.2499999999999999E-2</v>
      </c>
      <c r="AO2015" s="562" t="s">
        <v>977</v>
      </c>
      <c r="AP2015" s="562" t="s">
        <v>978</v>
      </c>
    </row>
    <row r="2016" spans="1:42" s="562" customFormat="1" ht="12" x14ac:dyDescent="0.25">
      <c r="A2016" s="562" t="s">
        <v>4679</v>
      </c>
      <c r="B2016" s="562" t="s">
        <v>4680</v>
      </c>
      <c r="C2016" s="562">
        <v>1</v>
      </c>
      <c r="D2016" s="562" t="s">
        <v>30</v>
      </c>
      <c r="E2016" s="562" t="s">
        <v>958</v>
      </c>
      <c r="F2016" s="562" t="s">
        <v>959</v>
      </c>
      <c r="G2016" s="562" t="s">
        <v>1727</v>
      </c>
      <c r="H2016" s="562" t="s">
        <v>1660</v>
      </c>
      <c r="I2016" s="562" t="s">
        <v>1661</v>
      </c>
      <c r="J2016" s="562" t="s">
        <v>1662</v>
      </c>
      <c r="K2016" s="562" t="s">
        <v>1799</v>
      </c>
      <c r="L2016" s="562" t="s">
        <v>964</v>
      </c>
      <c r="M2016" s="562" t="s">
        <v>970</v>
      </c>
      <c r="N2016" s="562">
        <v>1</v>
      </c>
      <c r="O2016" s="562">
        <v>1</v>
      </c>
      <c r="P2016" s="562">
        <v>1</v>
      </c>
      <c r="Q2016" s="562">
        <v>0</v>
      </c>
      <c r="R2016" s="562">
        <v>0</v>
      </c>
      <c r="S2016" s="562">
        <v>1</v>
      </c>
      <c r="T2016" s="562">
        <v>1</v>
      </c>
      <c r="U2016" s="562">
        <v>1</v>
      </c>
      <c r="V2016" s="562">
        <v>0</v>
      </c>
      <c r="W2016" s="563">
        <v>3680612.47</v>
      </c>
      <c r="X2016" s="563">
        <v>0</v>
      </c>
      <c r="Y2016" s="563">
        <v>0</v>
      </c>
      <c r="Z2016" s="563">
        <v>0</v>
      </c>
      <c r="AA2016" s="563">
        <v>0</v>
      </c>
      <c r="AB2016" s="563">
        <v>0</v>
      </c>
      <c r="AC2016" s="563">
        <v>0</v>
      </c>
      <c r="AD2016" s="563"/>
      <c r="AE2016" s="563">
        <v>3680612.47</v>
      </c>
      <c r="AF2016" s="564">
        <v>45985</v>
      </c>
      <c r="AG2016" s="564">
        <v>47811</v>
      </c>
      <c r="AH2016" s="563">
        <v>3680612.47</v>
      </c>
      <c r="AI2016" s="565">
        <f t="shared" si="63"/>
        <v>4.7397260273972606</v>
      </c>
      <c r="AJ2016" s="565">
        <v>5.0027397260274</v>
      </c>
      <c r="AK2016" s="566">
        <v>9.2499999999999999E-2</v>
      </c>
      <c r="AL2016" s="567">
        <f t="shared" si="64"/>
        <v>4.7397260273972606</v>
      </c>
      <c r="AM2016" s="567">
        <v>5.0027397260274</v>
      </c>
      <c r="AN2016" s="568">
        <v>9.2499999999999999E-2</v>
      </c>
      <c r="AO2016" s="562" t="s">
        <v>977</v>
      </c>
      <c r="AP2016" s="562" t="s">
        <v>978</v>
      </c>
    </row>
    <row r="2017" spans="1:42" s="562" customFormat="1" ht="12" x14ac:dyDescent="0.25">
      <c r="A2017" s="562" t="s">
        <v>4681</v>
      </c>
      <c r="B2017" s="562" t="s">
        <v>4682</v>
      </c>
      <c r="C2017" s="562">
        <v>1</v>
      </c>
      <c r="D2017" s="562" t="s">
        <v>30</v>
      </c>
      <c r="E2017" s="562" t="s">
        <v>958</v>
      </c>
      <c r="F2017" s="562" t="s">
        <v>959</v>
      </c>
      <c r="G2017" s="562" t="s">
        <v>1727</v>
      </c>
      <c r="H2017" s="562" t="s">
        <v>1660</v>
      </c>
      <c r="I2017" s="562" t="s">
        <v>1661</v>
      </c>
      <c r="J2017" s="562" t="s">
        <v>1662</v>
      </c>
      <c r="K2017" s="562" t="s">
        <v>4683</v>
      </c>
      <c r="L2017" s="562" t="s">
        <v>964</v>
      </c>
      <c r="M2017" s="562" t="s">
        <v>970</v>
      </c>
      <c r="N2017" s="562">
        <v>1</v>
      </c>
      <c r="O2017" s="562">
        <v>1</v>
      </c>
      <c r="P2017" s="562">
        <v>1</v>
      </c>
      <c r="Q2017" s="562">
        <v>0</v>
      </c>
      <c r="R2017" s="562">
        <v>0</v>
      </c>
      <c r="S2017" s="562">
        <v>1</v>
      </c>
      <c r="T2017" s="562">
        <v>1</v>
      </c>
      <c r="U2017" s="562">
        <v>1</v>
      </c>
      <c r="V2017" s="562">
        <v>0</v>
      </c>
      <c r="W2017" s="563">
        <v>179219.36</v>
      </c>
      <c r="X2017" s="563">
        <v>0</v>
      </c>
      <c r="Y2017" s="563">
        <v>0</v>
      </c>
      <c r="Z2017" s="563">
        <v>0</v>
      </c>
      <c r="AA2017" s="563">
        <v>0</v>
      </c>
      <c r="AB2017" s="563">
        <v>0</v>
      </c>
      <c r="AC2017" s="563">
        <v>0</v>
      </c>
      <c r="AD2017" s="563"/>
      <c r="AE2017" s="563">
        <v>179219.36</v>
      </c>
      <c r="AF2017" s="564">
        <v>45985</v>
      </c>
      <c r="AG2017" s="564">
        <v>47811</v>
      </c>
      <c r="AH2017" s="563">
        <v>179219.36</v>
      </c>
      <c r="AI2017" s="565">
        <f t="shared" si="63"/>
        <v>4.7397260273972606</v>
      </c>
      <c r="AJ2017" s="565">
        <v>5.0027397260274</v>
      </c>
      <c r="AK2017" s="566">
        <v>9.2499999999999999E-2</v>
      </c>
      <c r="AL2017" s="567">
        <f t="shared" si="64"/>
        <v>4.7397260273972606</v>
      </c>
      <c r="AM2017" s="567">
        <v>5.0027397260274</v>
      </c>
      <c r="AN2017" s="568">
        <v>9.2499999999999999E-2</v>
      </c>
      <c r="AO2017" s="562" t="s">
        <v>977</v>
      </c>
      <c r="AP2017" s="562" t="s">
        <v>978</v>
      </c>
    </row>
    <row r="2018" spans="1:42" s="562" customFormat="1" ht="12" x14ac:dyDescent="0.25">
      <c r="A2018" s="562" t="s">
        <v>4684</v>
      </c>
      <c r="B2018" s="562" t="s">
        <v>4685</v>
      </c>
      <c r="C2018" s="562">
        <v>1</v>
      </c>
      <c r="D2018" s="562" t="s">
        <v>30</v>
      </c>
      <c r="E2018" s="562" t="s">
        <v>958</v>
      </c>
      <c r="F2018" s="562" t="s">
        <v>959</v>
      </c>
      <c r="G2018" s="562" t="s">
        <v>1727</v>
      </c>
      <c r="H2018" s="562" t="s">
        <v>1660</v>
      </c>
      <c r="I2018" s="562" t="s">
        <v>1661</v>
      </c>
      <c r="J2018" s="562" t="s">
        <v>1662</v>
      </c>
      <c r="K2018" s="562" t="s">
        <v>4686</v>
      </c>
      <c r="L2018" s="562" t="s">
        <v>964</v>
      </c>
      <c r="M2018" s="562" t="s">
        <v>970</v>
      </c>
      <c r="N2018" s="562">
        <v>1</v>
      </c>
      <c r="O2018" s="562">
        <v>1</v>
      </c>
      <c r="P2018" s="562">
        <v>1</v>
      </c>
      <c r="Q2018" s="562">
        <v>0</v>
      </c>
      <c r="R2018" s="562">
        <v>0</v>
      </c>
      <c r="S2018" s="562">
        <v>1</v>
      </c>
      <c r="T2018" s="562">
        <v>1</v>
      </c>
      <c r="U2018" s="562">
        <v>1</v>
      </c>
      <c r="V2018" s="562">
        <v>0</v>
      </c>
      <c r="W2018" s="563">
        <v>567784.07999999996</v>
      </c>
      <c r="X2018" s="563">
        <v>0</v>
      </c>
      <c r="Y2018" s="563">
        <v>0</v>
      </c>
      <c r="Z2018" s="563">
        <v>0</v>
      </c>
      <c r="AA2018" s="563">
        <v>0</v>
      </c>
      <c r="AB2018" s="563">
        <v>0</v>
      </c>
      <c r="AC2018" s="563">
        <v>0</v>
      </c>
      <c r="AD2018" s="563"/>
      <c r="AE2018" s="563">
        <v>567784.07999999996</v>
      </c>
      <c r="AF2018" s="564">
        <v>45985</v>
      </c>
      <c r="AG2018" s="564">
        <v>47811</v>
      </c>
      <c r="AH2018" s="563">
        <v>567784.07999999996</v>
      </c>
      <c r="AI2018" s="565">
        <f t="shared" si="63"/>
        <v>4.7397260273972606</v>
      </c>
      <c r="AJ2018" s="565">
        <v>5.0027397260274</v>
      </c>
      <c r="AK2018" s="566">
        <v>9.2499999999999999E-2</v>
      </c>
      <c r="AL2018" s="567">
        <f t="shared" si="64"/>
        <v>4.7397260273972606</v>
      </c>
      <c r="AM2018" s="567">
        <v>5.0027397260274</v>
      </c>
      <c r="AN2018" s="568">
        <v>9.2499999999999999E-2</v>
      </c>
      <c r="AO2018" s="562" t="s">
        <v>977</v>
      </c>
      <c r="AP2018" s="562" t="s">
        <v>978</v>
      </c>
    </row>
    <row r="2019" spans="1:42" s="562" customFormat="1" ht="12" x14ac:dyDescent="0.25">
      <c r="A2019" s="562" t="s">
        <v>4687</v>
      </c>
      <c r="B2019" s="562" t="s">
        <v>4688</v>
      </c>
      <c r="C2019" s="562">
        <v>1</v>
      </c>
      <c r="D2019" s="562" t="s">
        <v>30</v>
      </c>
      <c r="E2019" s="562" t="s">
        <v>958</v>
      </c>
      <c r="F2019" s="562" t="s">
        <v>959</v>
      </c>
      <c r="G2019" s="562" t="s">
        <v>1727</v>
      </c>
      <c r="H2019" s="562" t="s">
        <v>1660</v>
      </c>
      <c r="I2019" s="562" t="s">
        <v>1661</v>
      </c>
      <c r="J2019" s="562" t="s">
        <v>1662</v>
      </c>
      <c r="K2019" s="562" t="s">
        <v>4026</v>
      </c>
      <c r="L2019" s="562" t="s">
        <v>964</v>
      </c>
      <c r="M2019" s="562" t="s">
        <v>970</v>
      </c>
      <c r="N2019" s="562">
        <v>1</v>
      </c>
      <c r="O2019" s="562">
        <v>1</v>
      </c>
      <c r="P2019" s="562">
        <v>1</v>
      </c>
      <c r="Q2019" s="562">
        <v>0</v>
      </c>
      <c r="R2019" s="562">
        <v>0</v>
      </c>
      <c r="S2019" s="562">
        <v>1</v>
      </c>
      <c r="T2019" s="562">
        <v>1</v>
      </c>
      <c r="U2019" s="562">
        <v>1</v>
      </c>
      <c r="V2019" s="562">
        <v>0</v>
      </c>
      <c r="W2019" s="563">
        <v>4260846.6399999997</v>
      </c>
      <c r="X2019" s="563">
        <v>0</v>
      </c>
      <c r="Y2019" s="563">
        <v>0</v>
      </c>
      <c r="Z2019" s="563">
        <v>0</v>
      </c>
      <c r="AA2019" s="563">
        <v>0</v>
      </c>
      <c r="AB2019" s="563">
        <v>0</v>
      </c>
      <c r="AC2019" s="563">
        <v>0</v>
      </c>
      <c r="AD2019" s="563"/>
      <c r="AE2019" s="563">
        <v>4260846.6399999997</v>
      </c>
      <c r="AF2019" s="564">
        <v>45985</v>
      </c>
      <c r="AG2019" s="564">
        <v>47811</v>
      </c>
      <c r="AH2019" s="563">
        <v>4260846.6399999997</v>
      </c>
      <c r="AI2019" s="565">
        <f t="shared" si="63"/>
        <v>4.7397260273972606</v>
      </c>
      <c r="AJ2019" s="565">
        <v>5.0027397260274</v>
      </c>
      <c r="AK2019" s="566">
        <v>9.2499999999999999E-2</v>
      </c>
      <c r="AL2019" s="567">
        <f t="shared" si="64"/>
        <v>4.7397260273972606</v>
      </c>
      <c r="AM2019" s="567">
        <v>5.0027397260274</v>
      </c>
      <c r="AN2019" s="568">
        <v>9.2499999999999999E-2</v>
      </c>
      <c r="AO2019" s="562" t="s">
        <v>977</v>
      </c>
      <c r="AP2019" s="562" t="s">
        <v>978</v>
      </c>
    </row>
    <row r="2020" spans="1:42" s="562" customFormat="1" ht="12" x14ac:dyDescent="0.25">
      <c r="A2020" s="562" t="s">
        <v>4689</v>
      </c>
      <c r="B2020" s="562" t="s">
        <v>4690</v>
      </c>
      <c r="C2020" s="562">
        <v>1</v>
      </c>
      <c r="D2020" s="562" t="s">
        <v>30</v>
      </c>
      <c r="E2020" s="562" t="s">
        <v>958</v>
      </c>
      <c r="F2020" s="562" t="s">
        <v>959</v>
      </c>
      <c r="G2020" s="562" t="s">
        <v>1727</v>
      </c>
      <c r="H2020" s="562" t="s">
        <v>1660</v>
      </c>
      <c r="I2020" s="562" t="s">
        <v>1661</v>
      </c>
      <c r="J2020" s="562" t="s">
        <v>1662</v>
      </c>
      <c r="K2020" s="562" t="s">
        <v>4127</v>
      </c>
      <c r="L2020" s="562" t="s">
        <v>964</v>
      </c>
      <c r="M2020" s="562" t="s">
        <v>970</v>
      </c>
      <c r="N2020" s="562">
        <v>1</v>
      </c>
      <c r="O2020" s="562">
        <v>1</v>
      </c>
      <c r="P2020" s="562">
        <v>1</v>
      </c>
      <c r="Q2020" s="562">
        <v>0</v>
      </c>
      <c r="R2020" s="562">
        <v>0</v>
      </c>
      <c r="S2020" s="562">
        <v>1</v>
      </c>
      <c r="T2020" s="562">
        <v>1</v>
      </c>
      <c r="U2020" s="562">
        <v>1</v>
      </c>
      <c r="V2020" s="562">
        <v>0</v>
      </c>
      <c r="W2020" s="563">
        <v>488844.48</v>
      </c>
      <c r="X2020" s="563">
        <v>0</v>
      </c>
      <c r="Y2020" s="563">
        <v>0</v>
      </c>
      <c r="Z2020" s="563">
        <v>0</v>
      </c>
      <c r="AA2020" s="563">
        <v>0</v>
      </c>
      <c r="AB2020" s="563">
        <v>0</v>
      </c>
      <c r="AC2020" s="563">
        <v>0</v>
      </c>
      <c r="AD2020" s="563"/>
      <c r="AE2020" s="563">
        <v>488844.48</v>
      </c>
      <c r="AF2020" s="564">
        <v>45985</v>
      </c>
      <c r="AG2020" s="564">
        <v>47811</v>
      </c>
      <c r="AH2020" s="563">
        <v>488844.48</v>
      </c>
      <c r="AI2020" s="565">
        <f t="shared" si="63"/>
        <v>4.7397260273972606</v>
      </c>
      <c r="AJ2020" s="565">
        <v>5.0027397260274</v>
      </c>
      <c r="AK2020" s="566">
        <v>9.2499999999999999E-2</v>
      </c>
      <c r="AL2020" s="567">
        <f t="shared" si="64"/>
        <v>4.7397260273972606</v>
      </c>
      <c r="AM2020" s="567">
        <v>5.0027397260274</v>
      </c>
      <c r="AN2020" s="568">
        <v>9.2499999999999999E-2</v>
      </c>
      <c r="AO2020" s="562" t="s">
        <v>977</v>
      </c>
      <c r="AP2020" s="562" t="s">
        <v>978</v>
      </c>
    </row>
    <row r="2021" spans="1:42" s="562" customFormat="1" ht="12" x14ac:dyDescent="0.25">
      <c r="A2021" s="562" t="s">
        <v>4691</v>
      </c>
      <c r="B2021" s="562" t="s">
        <v>4692</v>
      </c>
      <c r="C2021" s="562">
        <v>1</v>
      </c>
      <c r="D2021" s="562" t="s">
        <v>30</v>
      </c>
      <c r="E2021" s="562" t="s">
        <v>958</v>
      </c>
      <c r="F2021" s="562" t="s">
        <v>959</v>
      </c>
      <c r="G2021" s="562" t="s">
        <v>1727</v>
      </c>
      <c r="H2021" s="562" t="s">
        <v>1660</v>
      </c>
      <c r="I2021" s="562" t="s">
        <v>1661</v>
      </c>
      <c r="J2021" s="562" t="s">
        <v>1662</v>
      </c>
      <c r="K2021" s="562" t="s">
        <v>4693</v>
      </c>
      <c r="L2021" s="562" t="s">
        <v>964</v>
      </c>
      <c r="M2021" s="562" t="s">
        <v>970</v>
      </c>
      <c r="N2021" s="562">
        <v>1</v>
      </c>
      <c r="O2021" s="562">
        <v>1</v>
      </c>
      <c r="P2021" s="562">
        <v>1</v>
      </c>
      <c r="Q2021" s="562">
        <v>0</v>
      </c>
      <c r="R2021" s="562">
        <v>0</v>
      </c>
      <c r="S2021" s="562">
        <v>1</v>
      </c>
      <c r="T2021" s="562">
        <v>1</v>
      </c>
      <c r="U2021" s="562">
        <v>1</v>
      </c>
      <c r="V2021" s="562">
        <v>0</v>
      </c>
      <c r="W2021" s="563">
        <v>1461301.02</v>
      </c>
      <c r="X2021" s="563">
        <v>0</v>
      </c>
      <c r="Y2021" s="563">
        <v>0</v>
      </c>
      <c r="Z2021" s="563">
        <v>0</v>
      </c>
      <c r="AA2021" s="563">
        <v>0</v>
      </c>
      <c r="AB2021" s="563">
        <v>0</v>
      </c>
      <c r="AC2021" s="563">
        <v>0</v>
      </c>
      <c r="AD2021" s="563"/>
      <c r="AE2021" s="563">
        <v>1461301.02</v>
      </c>
      <c r="AF2021" s="564">
        <v>45985</v>
      </c>
      <c r="AG2021" s="564">
        <v>47811</v>
      </c>
      <c r="AH2021" s="563">
        <v>1461301.02</v>
      </c>
      <c r="AI2021" s="565">
        <f t="shared" si="63"/>
        <v>4.7397260273972606</v>
      </c>
      <c r="AJ2021" s="565">
        <v>5.0027397260274</v>
      </c>
      <c r="AK2021" s="566">
        <v>9.2499999999999999E-2</v>
      </c>
      <c r="AL2021" s="567">
        <f t="shared" si="64"/>
        <v>4.7397260273972606</v>
      </c>
      <c r="AM2021" s="567">
        <v>5.0027397260274</v>
      </c>
      <c r="AN2021" s="568">
        <v>9.2499999999999999E-2</v>
      </c>
      <c r="AO2021" s="562" t="s">
        <v>977</v>
      </c>
      <c r="AP2021" s="562" t="s">
        <v>978</v>
      </c>
    </row>
    <row r="2022" spans="1:42" s="562" customFormat="1" ht="12" x14ac:dyDescent="0.25">
      <c r="A2022" s="562" t="s">
        <v>4694</v>
      </c>
      <c r="B2022" s="562" t="s">
        <v>4695</v>
      </c>
      <c r="C2022" s="562">
        <v>1</v>
      </c>
      <c r="D2022" s="562" t="s">
        <v>30</v>
      </c>
      <c r="E2022" s="562" t="s">
        <v>958</v>
      </c>
      <c r="F2022" s="562" t="s">
        <v>959</v>
      </c>
      <c r="G2022" s="562" t="s">
        <v>1727</v>
      </c>
      <c r="H2022" s="562" t="s">
        <v>1660</v>
      </c>
      <c r="I2022" s="562" t="s">
        <v>1661</v>
      </c>
      <c r="J2022" s="562" t="s">
        <v>1662</v>
      </c>
      <c r="K2022" s="562" t="s">
        <v>4132</v>
      </c>
      <c r="L2022" s="562" t="s">
        <v>964</v>
      </c>
      <c r="M2022" s="562" t="s">
        <v>970</v>
      </c>
      <c r="N2022" s="562">
        <v>1</v>
      </c>
      <c r="O2022" s="562">
        <v>1</v>
      </c>
      <c r="P2022" s="562">
        <v>1</v>
      </c>
      <c r="Q2022" s="562">
        <v>0</v>
      </c>
      <c r="R2022" s="562">
        <v>0</v>
      </c>
      <c r="S2022" s="562">
        <v>1</v>
      </c>
      <c r="T2022" s="562">
        <v>1</v>
      </c>
      <c r="U2022" s="562">
        <v>1</v>
      </c>
      <c r="V2022" s="562">
        <v>0</v>
      </c>
      <c r="W2022" s="563">
        <v>1486159.54</v>
      </c>
      <c r="X2022" s="563">
        <v>0</v>
      </c>
      <c r="Y2022" s="563">
        <v>0</v>
      </c>
      <c r="Z2022" s="563">
        <v>0</v>
      </c>
      <c r="AA2022" s="563">
        <v>0</v>
      </c>
      <c r="AB2022" s="563">
        <v>0</v>
      </c>
      <c r="AC2022" s="563">
        <v>0</v>
      </c>
      <c r="AD2022" s="563"/>
      <c r="AE2022" s="563">
        <v>1486159.54</v>
      </c>
      <c r="AF2022" s="564">
        <v>45985</v>
      </c>
      <c r="AG2022" s="564">
        <v>47811</v>
      </c>
      <c r="AH2022" s="563">
        <v>1486159.54</v>
      </c>
      <c r="AI2022" s="565">
        <f t="shared" si="63"/>
        <v>4.7397260273972606</v>
      </c>
      <c r="AJ2022" s="565">
        <v>5.0027397260274</v>
      </c>
      <c r="AK2022" s="566">
        <v>9.2499999999999999E-2</v>
      </c>
      <c r="AL2022" s="567">
        <f t="shared" si="64"/>
        <v>4.7397260273972606</v>
      </c>
      <c r="AM2022" s="567">
        <v>5.0027397260274</v>
      </c>
      <c r="AN2022" s="568">
        <v>9.2499999999999999E-2</v>
      </c>
      <c r="AO2022" s="562" t="s">
        <v>977</v>
      </c>
      <c r="AP2022" s="562" t="s">
        <v>978</v>
      </c>
    </row>
    <row r="2023" spans="1:42" s="562" customFormat="1" ht="12" x14ac:dyDescent="0.25">
      <c r="A2023" s="562" t="s">
        <v>4696</v>
      </c>
      <c r="B2023" s="562" t="s">
        <v>4697</v>
      </c>
      <c r="C2023" s="562">
        <v>1</v>
      </c>
      <c r="D2023" s="562" t="s">
        <v>30</v>
      </c>
      <c r="E2023" s="562" t="s">
        <v>958</v>
      </c>
      <c r="F2023" s="562" t="s">
        <v>959</v>
      </c>
      <c r="G2023" s="562" t="s">
        <v>1727</v>
      </c>
      <c r="H2023" s="562" t="s">
        <v>1660</v>
      </c>
      <c r="I2023" s="562" t="s">
        <v>1661</v>
      </c>
      <c r="J2023" s="562" t="s">
        <v>1662</v>
      </c>
      <c r="K2023" s="562" t="s">
        <v>4698</v>
      </c>
      <c r="L2023" s="562" t="s">
        <v>964</v>
      </c>
      <c r="M2023" s="562" t="s">
        <v>970</v>
      </c>
      <c r="N2023" s="562">
        <v>1</v>
      </c>
      <c r="O2023" s="562">
        <v>1</v>
      </c>
      <c r="P2023" s="562">
        <v>1</v>
      </c>
      <c r="Q2023" s="562">
        <v>0</v>
      </c>
      <c r="R2023" s="562">
        <v>0</v>
      </c>
      <c r="S2023" s="562">
        <v>1</v>
      </c>
      <c r="T2023" s="562">
        <v>1</v>
      </c>
      <c r="U2023" s="562">
        <v>1</v>
      </c>
      <c r="V2023" s="562">
        <v>0</v>
      </c>
      <c r="W2023" s="563">
        <v>308470.99</v>
      </c>
      <c r="X2023" s="563">
        <v>0</v>
      </c>
      <c r="Y2023" s="563">
        <v>0</v>
      </c>
      <c r="Z2023" s="563">
        <v>0</v>
      </c>
      <c r="AA2023" s="563">
        <v>0</v>
      </c>
      <c r="AB2023" s="563">
        <v>0</v>
      </c>
      <c r="AC2023" s="563">
        <v>0</v>
      </c>
      <c r="AD2023" s="563"/>
      <c r="AE2023" s="563">
        <v>308470.99</v>
      </c>
      <c r="AF2023" s="564">
        <v>45985</v>
      </c>
      <c r="AG2023" s="564">
        <v>47811</v>
      </c>
      <c r="AH2023" s="563">
        <v>308470.99</v>
      </c>
      <c r="AI2023" s="565">
        <f t="shared" si="63"/>
        <v>4.7397260273972606</v>
      </c>
      <c r="AJ2023" s="565">
        <v>5.0027397260274</v>
      </c>
      <c r="AK2023" s="566">
        <v>9.2499999999999999E-2</v>
      </c>
      <c r="AL2023" s="567">
        <f t="shared" si="64"/>
        <v>4.7397260273972606</v>
      </c>
      <c r="AM2023" s="567">
        <v>5.0027397260274</v>
      </c>
      <c r="AN2023" s="568">
        <v>9.2499999999999999E-2</v>
      </c>
      <c r="AO2023" s="562" t="s">
        <v>977</v>
      </c>
      <c r="AP2023" s="562" t="s">
        <v>978</v>
      </c>
    </row>
    <row r="2024" spans="1:42" s="562" customFormat="1" ht="12" x14ac:dyDescent="0.25">
      <c r="A2024" s="562" t="s">
        <v>4699</v>
      </c>
      <c r="B2024" s="562" t="s">
        <v>4700</v>
      </c>
      <c r="C2024" s="562">
        <v>1</v>
      </c>
      <c r="D2024" s="562" t="s">
        <v>30</v>
      </c>
      <c r="E2024" s="562" t="s">
        <v>958</v>
      </c>
      <c r="F2024" s="562" t="s">
        <v>959</v>
      </c>
      <c r="G2024" s="562" t="s">
        <v>1727</v>
      </c>
      <c r="H2024" s="562" t="s">
        <v>1660</v>
      </c>
      <c r="I2024" s="562" t="s">
        <v>1661</v>
      </c>
      <c r="J2024" s="562" t="s">
        <v>1662</v>
      </c>
      <c r="K2024" s="562" t="s">
        <v>4701</v>
      </c>
      <c r="L2024" s="562" t="s">
        <v>964</v>
      </c>
      <c r="M2024" s="562" t="s">
        <v>970</v>
      </c>
      <c r="N2024" s="562">
        <v>1</v>
      </c>
      <c r="O2024" s="562">
        <v>1</v>
      </c>
      <c r="P2024" s="562">
        <v>1</v>
      </c>
      <c r="Q2024" s="562">
        <v>0</v>
      </c>
      <c r="R2024" s="562">
        <v>0</v>
      </c>
      <c r="S2024" s="562">
        <v>1</v>
      </c>
      <c r="T2024" s="562">
        <v>1</v>
      </c>
      <c r="U2024" s="562">
        <v>1</v>
      </c>
      <c r="V2024" s="562">
        <v>0</v>
      </c>
      <c r="W2024" s="563">
        <v>197806.9</v>
      </c>
      <c r="X2024" s="563">
        <v>0</v>
      </c>
      <c r="Y2024" s="563">
        <v>0</v>
      </c>
      <c r="Z2024" s="563">
        <v>0</v>
      </c>
      <c r="AA2024" s="563">
        <v>0</v>
      </c>
      <c r="AB2024" s="563">
        <v>0</v>
      </c>
      <c r="AC2024" s="563">
        <v>0</v>
      </c>
      <c r="AD2024" s="563"/>
      <c r="AE2024" s="563">
        <v>197806.9</v>
      </c>
      <c r="AF2024" s="564">
        <v>45985</v>
      </c>
      <c r="AG2024" s="564">
        <v>47811</v>
      </c>
      <c r="AH2024" s="563">
        <v>197806.9</v>
      </c>
      <c r="AI2024" s="565">
        <f t="shared" si="63"/>
        <v>4.7397260273972606</v>
      </c>
      <c r="AJ2024" s="565">
        <v>5.0027397260274</v>
      </c>
      <c r="AK2024" s="566">
        <v>9.2499999999999999E-2</v>
      </c>
      <c r="AL2024" s="567">
        <f t="shared" si="64"/>
        <v>4.7397260273972606</v>
      </c>
      <c r="AM2024" s="567">
        <v>5.0027397260274</v>
      </c>
      <c r="AN2024" s="568">
        <v>9.2499999999999999E-2</v>
      </c>
      <c r="AO2024" s="562" t="s">
        <v>977</v>
      </c>
      <c r="AP2024" s="562" t="s">
        <v>978</v>
      </c>
    </row>
    <row r="2025" spans="1:42" s="562" customFormat="1" ht="12" x14ac:dyDescent="0.25">
      <c r="A2025" s="562" t="s">
        <v>4702</v>
      </c>
      <c r="B2025" s="562" t="s">
        <v>4703</v>
      </c>
      <c r="C2025" s="562">
        <v>1</v>
      </c>
      <c r="D2025" s="562" t="s">
        <v>30</v>
      </c>
      <c r="E2025" s="562" t="s">
        <v>958</v>
      </c>
      <c r="F2025" s="562" t="s">
        <v>959</v>
      </c>
      <c r="G2025" s="562" t="s">
        <v>1727</v>
      </c>
      <c r="H2025" s="562" t="s">
        <v>1660</v>
      </c>
      <c r="I2025" s="562" t="s">
        <v>1661</v>
      </c>
      <c r="J2025" s="562" t="s">
        <v>1662</v>
      </c>
      <c r="K2025" s="562" t="s">
        <v>4661</v>
      </c>
      <c r="L2025" s="562" t="s">
        <v>964</v>
      </c>
      <c r="M2025" s="562" t="s">
        <v>970</v>
      </c>
      <c r="N2025" s="562">
        <v>1</v>
      </c>
      <c r="O2025" s="562">
        <v>1</v>
      </c>
      <c r="P2025" s="562">
        <v>1</v>
      </c>
      <c r="Q2025" s="562">
        <v>0</v>
      </c>
      <c r="R2025" s="562">
        <v>0</v>
      </c>
      <c r="S2025" s="562">
        <v>1</v>
      </c>
      <c r="T2025" s="562">
        <v>1</v>
      </c>
      <c r="U2025" s="562">
        <v>1</v>
      </c>
      <c r="V2025" s="562">
        <v>0</v>
      </c>
      <c r="W2025" s="563">
        <v>374491.34</v>
      </c>
      <c r="X2025" s="563">
        <v>0</v>
      </c>
      <c r="Y2025" s="563">
        <v>0</v>
      </c>
      <c r="Z2025" s="563">
        <v>0</v>
      </c>
      <c r="AA2025" s="563">
        <v>0</v>
      </c>
      <c r="AB2025" s="563">
        <v>0</v>
      </c>
      <c r="AC2025" s="563">
        <v>0</v>
      </c>
      <c r="AD2025" s="563"/>
      <c r="AE2025" s="563">
        <v>374491.34</v>
      </c>
      <c r="AF2025" s="564">
        <v>45985</v>
      </c>
      <c r="AG2025" s="564">
        <v>47811</v>
      </c>
      <c r="AH2025" s="563">
        <v>374491.34</v>
      </c>
      <c r="AI2025" s="565">
        <f t="shared" si="63"/>
        <v>4.7397260273972606</v>
      </c>
      <c r="AJ2025" s="565">
        <v>5.0027397260274</v>
      </c>
      <c r="AK2025" s="566">
        <v>9.2499999999999999E-2</v>
      </c>
      <c r="AL2025" s="567">
        <f t="shared" si="64"/>
        <v>4.7397260273972606</v>
      </c>
      <c r="AM2025" s="567">
        <v>5.0027397260274</v>
      </c>
      <c r="AN2025" s="568">
        <v>9.2499999999999999E-2</v>
      </c>
      <c r="AO2025" s="562" t="s">
        <v>977</v>
      </c>
      <c r="AP2025" s="562" t="s">
        <v>978</v>
      </c>
    </row>
    <row r="2026" spans="1:42" s="562" customFormat="1" ht="12" x14ac:dyDescent="0.25">
      <c r="A2026" s="562" t="s">
        <v>4704</v>
      </c>
      <c r="B2026" s="562" t="s">
        <v>4705</v>
      </c>
      <c r="C2026" s="562">
        <v>1</v>
      </c>
      <c r="D2026" s="562" t="s">
        <v>30</v>
      </c>
      <c r="E2026" s="562" t="s">
        <v>958</v>
      </c>
      <c r="F2026" s="562" t="s">
        <v>959</v>
      </c>
      <c r="G2026" s="562" t="s">
        <v>1727</v>
      </c>
      <c r="H2026" s="562" t="s">
        <v>1660</v>
      </c>
      <c r="I2026" s="562" t="s">
        <v>1661</v>
      </c>
      <c r="J2026" s="562" t="s">
        <v>1662</v>
      </c>
      <c r="K2026" s="562" t="s">
        <v>4706</v>
      </c>
      <c r="L2026" s="562" t="s">
        <v>964</v>
      </c>
      <c r="M2026" s="562" t="s">
        <v>970</v>
      </c>
      <c r="N2026" s="562">
        <v>1</v>
      </c>
      <c r="O2026" s="562">
        <v>1</v>
      </c>
      <c r="P2026" s="562">
        <v>1</v>
      </c>
      <c r="Q2026" s="562">
        <v>0</v>
      </c>
      <c r="R2026" s="562">
        <v>0</v>
      </c>
      <c r="S2026" s="562">
        <v>1</v>
      </c>
      <c r="T2026" s="562">
        <v>1</v>
      </c>
      <c r="U2026" s="562">
        <v>1</v>
      </c>
      <c r="V2026" s="562">
        <v>0</v>
      </c>
      <c r="W2026" s="563">
        <v>1427510.93</v>
      </c>
      <c r="X2026" s="563">
        <v>0</v>
      </c>
      <c r="Y2026" s="563">
        <v>0</v>
      </c>
      <c r="Z2026" s="563">
        <v>0</v>
      </c>
      <c r="AA2026" s="563">
        <v>0</v>
      </c>
      <c r="AB2026" s="563">
        <v>0</v>
      </c>
      <c r="AC2026" s="563">
        <v>0</v>
      </c>
      <c r="AD2026" s="563"/>
      <c r="AE2026" s="563">
        <v>1427510.93</v>
      </c>
      <c r="AF2026" s="564">
        <v>45985</v>
      </c>
      <c r="AG2026" s="564">
        <v>47811</v>
      </c>
      <c r="AH2026" s="563">
        <v>1427510.93</v>
      </c>
      <c r="AI2026" s="565">
        <f t="shared" si="63"/>
        <v>4.7397260273972606</v>
      </c>
      <c r="AJ2026" s="565">
        <v>5.0027397260274</v>
      </c>
      <c r="AK2026" s="566">
        <v>9.2499999999999999E-2</v>
      </c>
      <c r="AL2026" s="567">
        <f t="shared" si="64"/>
        <v>4.7397260273972606</v>
      </c>
      <c r="AM2026" s="567">
        <v>5.0027397260274</v>
      </c>
      <c r="AN2026" s="568">
        <v>9.2499999999999999E-2</v>
      </c>
      <c r="AO2026" s="562" t="s">
        <v>977</v>
      </c>
      <c r="AP2026" s="562" t="s">
        <v>978</v>
      </c>
    </row>
    <row r="2027" spans="1:42" s="562" customFormat="1" ht="12" x14ac:dyDescent="0.25">
      <c r="A2027" s="562" t="s">
        <v>4707</v>
      </c>
      <c r="B2027" s="562" t="s">
        <v>4708</v>
      </c>
      <c r="C2027" s="562">
        <v>1</v>
      </c>
      <c r="D2027" s="562" t="s">
        <v>30</v>
      </c>
      <c r="E2027" s="562" t="s">
        <v>958</v>
      </c>
      <c r="F2027" s="562" t="s">
        <v>959</v>
      </c>
      <c r="G2027" s="562" t="s">
        <v>1727</v>
      </c>
      <c r="H2027" s="562" t="s">
        <v>1660</v>
      </c>
      <c r="I2027" s="562" t="s">
        <v>1661</v>
      </c>
      <c r="J2027" s="562" t="s">
        <v>1662</v>
      </c>
      <c r="K2027" s="562" t="s">
        <v>4709</v>
      </c>
      <c r="L2027" s="562" t="s">
        <v>964</v>
      </c>
      <c r="M2027" s="562" t="s">
        <v>970</v>
      </c>
      <c r="N2027" s="562">
        <v>1</v>
      </c>
      <c r="O2027" s="562">
        <v>1</v>
      </c>
      <c r="P2027" s="562">
        <v>1</v>
      </c>
      <c r="Q2027" s="562">
        <v>0</v>
      </c>
      <c r="R2027" s="562">
        <v>0</v>
      </c>
      <c r="S2027" s="562">
        <v>1</v>
      </c>
      <c r="T2027" s="562">
        <v>1</v>
      </c>
      <c r="U2027" s="562">
        <v>1</v>
      </c>
      <c r="V2027" s="562">
        <v>0</v>
      </c>
      <c r="W2027" s="563">
        <v>166186.07</v>
      </c>
      <c r="X2027" s="563">
        <v>0</v>
      </c>
      <c r="Y2027" s="563">
        <v>0</v>
      </c>
      <c r="Z2027" s="563">
        <v>0</v>
      </c>
      <c r="AA2027" s="563">
        <v>0</v>
      </c>
      <c r="AB2027" s="563">
        <v>0</v>
      </c>
      <c r="AC2027" s="563">
        <v>0</v>
      </c>
      <c r="AD2027" s="563"/>
      <c r="AE2027" s="563">
        <v>166186.07</v>
      </c>
      <c r="AF2027" s="564">
        <v>45985</v>
      </c>
      <c r="AG2027" s="564">
        <v>47811</v>
      </c>
      <c r="AH2027" s="563">
        <v>166186.07</v>
      </c>
      <c r="AI2027" s="565">
        <f t="shared" si="63"/>
        <v>4.7397260273972606</v>
      </c>
      <c r="AJ2027" s="565">
        <v>5.0027397260274</v>
      </c>
      <c r="AK2027" s="566">
        <v>9.2499999999999999E-2</v>
      </c>
      <c r="AL2027" s="567">
        <f t="shared" si="64"/>
        <v>4.7397260273972606</v>
      </c>
      <c r="AM2027" s="567">
        <v>5.0027397260274</v>
      </c>
      <c r="AN2027" s="568">
        <v>9.2499999999999999E-2</v>
      </c>
      <c r="AO2027" s="562" t="s">
        <v>977</v>
      </c>
      <c r="AP2027" s="562" t="s">
        <v>978</v>
      </c>
    </row>
    <row r="2028" spans="1:42" s="562" customFormat="1" ht="12" x14ac:dyDescent="0.25">
      <c r="A2028" s="562" t="s">
        <v>4710</v>
      </c>
      <c r="B2028" s="562" t="s">
        <v>4711</v>
      </c>
      <c r="C2028" s="562">
        <v>1</v>
      </c>
      <c r="D2028" s="562" t="s">
        <v>30</v>
      </c>
      <c r="E2028" s="562" t="s">
        <v>958</v>
      </c>
      <c r="F2028" s="562" t="s">
        <v>959</v>
      </c>
      <c r="G2028" s="562" t="s">
        <v>1727</v>
      </c>
      <c r="H2028" s="562" t="s">
        <v>1660</v>
      </c>
      <c r="I2028" s="562" t="s">
        <v>1661</v>
      </c>
      <c r="J2028" s="562" t="s">
        <v>1662</v>
      </c>
      <c r="K2028" s="562" t="s">
        <v>114</v>
      </c>
      <c r="L2028" s="562" t="s">
        <v>964</v>
      </c>
      <c r="M2028" s="562" t="s">
        <v>970</v>
      </c>
      <c r="N2028" s="562">
        <v>1</v>
      </c>
      <c r="O2028" s="562">
        <v>1</v>
      </c>
      <c r="P2028" s="562">
        <v>1</v>
      </c>
      <c r="Q2028" s="562">
        <v>0</v>
      </c>
      <c r="R2028" s="562">
        <v>0</v>
      </c>
      <c r="S2028" s="562">
        <v>1</v>
      </c>
      <c r="T2028" s="562">
        <v>1</v>
      </c>
      <c r="U2028" s="562">
        <v>1</v>
      </c>
      <c r="V2028" s="562">
        <v>0</v>
      </c>
      <c r="W2028" s="563">
        <v>7617403.6799999997</v>
      </c>
      <c r="X2028" s="563">
        <v>0</v>
      </c>
      <c r="Y2028" s="563">
        <v>0</v>
      </c>
      <c r="Z2028" s="563">
        <v>0</v>
      </c>
      <c r="AA2028" s="563">
        <v>0</v>
      </c>
      <c r="AB2028" s="563">
        <v>0</v>
      </c>
      <c r="AC2028" s="563">
        <v>0</v>
      </c>
      <c r="AD2028" s="563"/>
      <c r="AE2028" s="563">
        <v>7617403.6799999997</v>
      </c>
      <c r="AF2028" s="564">
        <v>45985</v>
      </c>
      <c r="AG2028" s="564">
        <v>47811</v>
      </c>
      <c r="AH2028" s="563">
        <v>7617403.6799999997</v>
      </c>
      <c r="AI2028" s="565">
        <f t="shared" si="63"/>
        <v>4.7397260273972606</v>
      </c>
      <c r="AJ2028" s="565">
        <v>5.0027397260274</v>
      </c>
      <c r="AK2028" s="566">
        <v>9.2499999999999999E-2</v>
      </c>
      <c r="AL2028" s="567">
        <f t="shared" si="64"/>
        <v>4.7397260273972606</v>
      </c>
      <c r="AM2028" s="567">
        <v>5.0027397260274</v>
      </c>
      <c r="AN2028" s="568">
        <v>9.2499999999999999E-2</v>
      </c>
      <c r="AO2028" s="562" t="s">
        <v>977</v>
      </c>
      <c r="AP2028" s="562" t="s">
        <v>978</v>
      </c>
    </row>
    <row r="2029" spans="1:42" s="562" customFormat="1" ht="12" x14ac:dyDescent="0.25">
      <c r="A2029" s="562" t="s">
        <v>4712</v>
      </c>
      <c r="B2029" s="562" t="s">
        <v>4713</v>
      </c>
      <c r="C2029" s="562">
        <v>1</v>
      </c>
      <c r="D2029" s="562" t="s">
        <v>30</v>
      </c>
      <c r="E2029" s="562" t="s">
        <v>958</v>
      </c>
      <c r="F2029" s="562" t="s">
        <v>959</v>
      </c>
      <c r="G2029" s="562" t="s">
        <v>1727</v>
      </c>
      <c r="H2029" s="562" t="s">
        <v>1660</v>
      </c>
      <c r="I2029" s="562" t="s">
        <v>1661</v>
      </c>
      <c r="J2029" s="562" t="s">
        <v>1662</v>
      </c>
      <c r="K2029" s="562" t="s">
        <v>3378</v>
      </c>
      <c r="L2029" s="562" t="s">
        <v>964</v>
      </c>
      <c r="M2029" s="562" t="s">
        <v>970</v>
      </c>
      <c r="N2029" s="562">
        <v>1</v>
      </c>
      <c r="O2029" s="562">
        <v>1</v>
      </c>
      <c r="P2029" s="562">
        <v>1</v>
      </c>
      <c r="Q2029" s="562">
        <v>0</v>
      </c>
      <c r="R2029" s="562">
        <v>0</v>
      </c>
      <c r="S2029" s="562">
        <v>1</v>
      </c>
      <c r="T2029" s="562">
        <v>1</v>
      </c>
      <c r="U2029" s="562">
        <v>1</v>
      </c>
      <c r="V2029" s="562">
        <v>0</v>
      </c>
      <c r="W2029" s="563">
        <v>1541271.5</v>
      </c>
      <c r="X2029" s="563">
        <v>0</v>
      </c>
      <c r="Y2029" s="563">
        <v>0</v>
      </c>
      <c r="Z2029" s="563">
        <v>0</v>
      </c>
      <c r="AA2029" s="563">
        <v>0</v>
      </c>
      <c r="AB2029" s="563">
        <v>0</v>
      </c>
      <c r="AC2029" s="563">
        <v>0</v>
      </c>
      <c r="AD2029" s="563"/>
      <c r="AE2029" s="563">
        <v>1541271.5</v>
      </c>
      <c r="AF2029" s="564">
        <v>45985</v>
      </c>
      <c r="AG2029" s="564">
        <v>47811</v>
      </c>
      <c r="AH2029" s="563">
        <v>1541271.5</v>
      </c>
      <c r="AI2029" s="565">
        <f t="shared" si="63"/>
        <v>4.7397260273972606</v>
      </c>
      <c r="AJ2029" s="565">
        <v>5.0027397260274</v>
      </c>
      <c r="AK2029" s="566">
        <v>9.2499999999999999E-2</v>
      </c>
      <c r="AL2029" s="567">
        <f t="shared" si="64"/>
        <v>4.7397260273972606</v>
      </c>
      <c r="AM2029" s="567">
        <v>5.0027397260274</v>
      </c>
      <c r="AN2029" s="568">
        <v>9.2499999999999999E-2</v>
      </c>
      <c r="AO2029" s="562" t="s">
        <v>977</v>
      </c>
      <c r="AP2029" s="562" t="s">
        <v>978</v>
      </c>
    </row>
    <row r="2030" spans="1:42" s="562" customFormat="1" ht="12" x14ac:dyDescent="0.25">
      <c r="A2030" s="562" t="s">
        <v>4714</v>
      </c>
      <c r="B2030" s="562" t="s">
        <v>4715</v>
      </c>
      <c r="C2030" s="562">
        <v>1</v>
      </c>
      <c r="D2030" s="562" t="s">
        <v>30</v>
      </c>
      <c r="E2030" s="562" t="s">
        <v>958</v>
      </c>
      <c r="F2030" s="562" t="s">
        <v>959</v>
      </c>
      <c r="G2030" s="562" t="s">
        <v>1727</v>
      </c>
      <c r="H2030" s="562" t="s">
        <v>1660</v>
      </c>
      <c r="I2030" s="562" t="s">
        <v>1661</v>
      </c>
      <c r="J2030" s="562" t="s">
        <v>1662</v>
      </c>
      <c r="K2030" s="562" t="s">
        <v>4137</v>
      </c>
      <c r="L2030" s="562" t="s">
        <v>964</v>
      </c>
      <c r="M2030" s="562" t="s">
        <v>970</v>
      </c>
      <c r="N2030" s="562">
        <v>1</v>
      </c>
      <c r="O2030" s="562">
        <v>1</v>
      </c>
      <c r="P2030" s="562">
        <v>1</v>
      </c>
      <c r="Q2030" s="562">
        <v>0</v>
      </c>
      <c r="R2030" s="562">
        <v>0</v>
      </c>
      <c r="S2030" s="562">
        <v>1</v>
      </c>
      <c r="T2030" s="562">
        <v>1</v>
      </c>
      <c r="U2030" s="562">
        <v>1</v>
      </c>
      <c r="V2030" s="562">
        <v>0</v>
      </c>
      <c r="W2030" s="563">
        <v>564939.4</v>
      </c>
      <c r="X2030" s="563">
        <v>0</v>
      </c>
      <c r="Y2030" s="563">
        <v>0</v>
      </c>
      <c r="Z2030" s="563">
        <v>0</v>
      </c>
      <c r="AA2030" s="563">
        <v>0</v>
      </c>
      <c r="AB2030" s="563">
        <v>0</v>
      </c>
      <c r="AC2030" s="563">
        <v>0</v>
      </c>
      <c r="AD2030" s="563"/>
      <c r="AE2030" s="563">
        <v>564939.4</v>
      </c>
      <c r="AF2030" s="564">
        <v>45985</v>
      </c>
      <c r="AG2030" s="564">
        <v>47811</v>
      </c>
      <c r="AH2030" s="563">
        <v>564939.4</v>
      </c>
      <c r="AI2030" s="565">
        <f t="shared" si="63"/>
        <v>4.7397260273972606</v>
      </c>
      <c r="AJ2030" s="565">
        <v>5.0027397260274</v>
      </c>
      <c r="AK2030" s="566">
        <v>9.2499999999999999E-2</v>
      </c>
      <c r="AL2030" s="567">
        <f t="shared" si="64"/>
        <v>4.7397260273972606</v>
      </c>
      <c r="AM2030" s="567">
        <v>5.0027397260274</v>
      </c>
      <c r="AN2030" s="568">
        <v>9.2499999999999999E-2</v>
      </c>
      <c r="AO2030" s="562" t="s">
        <v>977</v>
      </c>
      <c r="AP2030" s="562" t="s">
        <v>978</v>
      </c>
    </row>
    <row r="2031" spans="1:42" s="562" customFormat="1" ht="12" x14ac:dyDescent="0.25">
      <c r="A2031" s="562" t="s">
        <v>4716</v>
      </c>
      <c r="B2031" s="562" t="s">
        <v>4717</v>
      </c>
      <c r="C2031" s="562">
        <v>1</v>
      </c>
      <c r="D2031" s="562" t="s">
        <v>30</v>
      </c>
      <c r="E2031" s="562" t="s">
        <v>958</v>
      </c>
      <c r="F2031" s="562" t="s">
        <v>959</v>
      </c>
      <c r="G2031" s="562" t="s">
        <v>1727</v>
      </c>
      <c r="H2031" s="562" t="s">
        <v>1660</v>
      </c>
      <c r="I2031" s="562" t="s">
        <v>1661</v>
      </c>
      <c r="J2031" s="562" t="s">
        <v>1662</v>
      </c>
      <c r="K2031" s="562" t="s">
        <v>4718</v>
      </c>
      <c r="L2031" s="562" t="s">
        <v>964</v>
      </c>
      <c r="M2031" s="562" t="s">
        <v>970</v>
      </c>
      <c r="N2031" s="562">
        <v>1</v>
      </c>
      <c r="O2031" s="562">
        <v>1</v>
      </c>
      <c r="P2031" s="562">
        <v>1</v>
      </c>
      <c r="Q2031" s="562">
        <v>0</v>
      </c>
      <c r="R2031" s="562">
        <v>0</v>
      </c>
      <c r="S2031" s="562">
        <v>1</v>
      </c>
      <c r="T2031" s="562">
        <v>1</v>
      </c>
      <c r="U2031" s="562">
        <v>1</v>
      </c>
      <c r="V2031" s="562">
        <v>0</v>
      </c>
      <c r="W2031" s="563">
        <v>2352100.7000000002</v>
      </c>
      <c r="X2031" s="563">
        <v>0</v>
      </c>
      <c r="Y2031" s="563">
        <v>0</v>
      </c>
      <c r="Z2031" s="563">
        <v>0</v>
      </c>
      <c r="AA2031" s="563">
        <v>0</v>
      </c>
      <c r="AB2031" s="563">
        <v>0</v>
      </c>
      <c r="AC2031" s="563">
        <v>0</v>
      </c>
      <c r="AD2031" s="563"/>
      <c r="AE2031" s="563">
        <v>2352100.7000000002</v>
      </c>
      <c r="AF2031" s="564">
        <v>45985</v>
      </c>
      <c r="AG2031" s="564">
        <v>47811</v>
      </c>
      <c r="AH2031" s="563">
        <v>2352100.7000000002</v>
      </c>
      <c r="AI2031" s="565">
        <f t="shared" si="63"/>
        <v>4.7397260273972606</v>
      </c>
      <c r="AJ2031" s="565">
        <v>5.0027397260274</v>
      </c>
      <c r="AK2031" s="566">
        <v>9.2499999999999999E-2</v>
      </c>
      <c r="AL2031" s="567">
        <f t="shared" si="64"/>
        <v>4.7397260273972606</v>
      </c>
      <c r="AM2031" s="567">
        <v>5.0027397260274</v>
      </c>
      <c r="AN2031" s="568">
        <v>9.2499999999999999E-2</v>
      </c>
      <c r="AO2031" s="562" t="s">
        <v>977</v>
      </c>
      <c r="AP2031" s="562" t="s">
        <v>978</v>
      </c>
    </row>
    <row r="2032" spans="1:42" s="562" customFormat="1" ht="12" x14ac:dyDescent="0.25">
      <c r="A2032" s="562" t="s">
        <v>4719</v>
      </c>
      <c r="B2032" s="562" t="s">
        <v>4720</v>
      </c>
      <c r="C2032" s="562">
        <v>1</v>
      </c>
      <c r="D2032" s="562" t="s">
        <v>30</v>
      </c>
      <c r="E2032" s="562" t="s">
        <v>958</v>
      </c>
      <c r="F2032" s="562" t="s">
        <v>959</v>
      </c>
      <c r="G2032" s="562" t="s">
        <v>1727</v>
      </c>
      <c r="H2032" s="562" t="s">
        <v>1660</v>
      </c>
      <c r="I2032" s="562" t="s">
        <v>1661</v>
      </c>
      <c r="J2032" s="562" t="s">
        <v>1662</v>
      </c>
      <c r="K2032" s="562" t="s">
        <v>4721</v>
      </c>
      <c r="L2032" s="562" t="s">
        <v>964</v>
      </c>
      <c r="M2032" s="562" t="s">
        <v>970</v>
      </c>
      <c r="N2032" s="562">
        <v>1</v>
      </c>
      <c r="O2032" s="562">
        <v>1</v>
      </c>
      <c r="P2032" s="562">
        <v>1</v>
      </c>
      <c r="Q2032" s="562">
        <v>0</v>
      </c>
      <c r="R2032" s="562">
        <v>0</v>
      </c>
      <c r="S2032" s="562">
        <v>1</v>
      </c>
      <c r="T2032" s="562">
        <v>1</v>
      </c>
      <c r="U2032" s="562">
        <v>1</v>
      </c>
      <c r="V2032" s="562">
        <v>0</v>
      </c>
      <c r="W2032" s="563">
        <v>497547.46</v>
      </c>
      <c r="X2032" s="563">
        <v>0</v>
      </c>
      <c r="Y2032" s="563">
        <v>0</v>
      </c>
      <c r="Z2032" s="563">
        <v>0</v>
      </c>
      <c r="AA2032" s="563">
        <v>0</v>
      </c>
      <c r="AB2032" s="563">
        <v>0</v>
      </c>
      <c r="AC2032" s="563">
        <v>0</v>
      </c>
      <c r="AD2032" s="563"/>
      <c r="AE2032" s="563">
        <v>497547.46</v>
      </c>
      <c r="AF2032" s="564">
        <v>45985</v>
      </c>
      <c r="AG2032" s="564">
        <v>47811</v>
      </c>
      <c r="AH2032" s="563">
        <v>497547.46</v>
      </c>
      <c r="AI2032" s="565">
        <f t="shared" si="63"/>
        <v>4.7397260273972606</v>
      </c>
      <c r="AJ2032" s="565">
        <v>5.0027397260274</v>
      </c>
      <c r="AK2032" s="566">
        <v>9.2499999999999999E-2</v>
      </c>
      <c r="AL2032" s="567">
        <f t="shared" si="64"/>
        <v>4.7397260273972606</v>
      </c>
      <c r="AM2032" s="567">
        <v>5.0027397260274</v>
      </c>
      <c r="AN2032" s="568">
        <v>9.2499999999999999E-2</v>
      </c>
      <c r="AO2032" s="562" t="s">
        <v>977</v>
      </c>
      <c r="AP2032" s="562" t="s">
        <v>978</v>
      </c>
    </row>
    <row r="2033" spans="1:42" s="562" customFormat="1" ht="12" x14ac:dyDescent="0.25">
      <c r="A2033" s="562" t="s">
        <v>4722</v>
      </c>
      <c r="B2033" s="562" t="s">
        <v>4723</v>
      </c>
      <c r="C2033" s="562">
        <v>1</v>
      </c>
      <c r="D2033" s="562" t="s">
        <v>30</v>
      </c>
      <c r="E2033" s="562" t="s">
        <v>958</v>
      </c>
      <c r="F2033" s="562" t="s">
        <v>959</v>
      </c>
      <c r="G2033" s="562" t="s">
        <v>1727</v>
      </c>
      <c r="H2033" s="562" t="s">
        <v>1660</v>
      </c>
      <c r="I2033" s="562" t="s">
        <v>1661</v>
      </c>
      <c r="J2033" s="562" t="s">
        <v>1662</v>
      </c>
      <c r="K2033" s="562" t="s">
        <v>3506</v>
      </c>
      <c r="L2033" s="562" t="s">
        <v>964</v>
      </c>
      <c r="M2033" s="562" t="s">
        <v>970</v>
      </c>
      <c r="N2033" s="562">
        <v>1</v>
      </c>
      <c r="O2033" s="562">
        <v>1</v>
      </c>
      <c r="P2033" s="562">
        <v>1</v>
      </c>
      <c r="Q2033" s="562">
        <v>0</v>
      </c>
      <c r="R2033" s="562">
        <v>0</v>
      </c>
      <c r="S2033" s="562">
        <v>1</v>
      </c>
      <c r="T2033" s="562">
        <v>1</v>
      </c>
      <c r="U2033" s="562">
        <v>1</v>
      </c>
      <c r="V2033" s="562">
        <v>0</v>
      </c>
      <c r="W2033" s="563">
        <v>1552302.88</v>
      </c>
      <c r="X2033" s="563">
        <v>0</v>
      </c>
      <c r="Y2033" s="563">
        <v>0</v>
      </c>
      <c r="Z2033" s="563">
        <v>0</v>
      </c>
      <c r="AA2033" s="563">
        <v>0</v>
      </c>
      <c r="AB2033" s="563">
        <v>0</v>
      </c>
      <c r="AC2033" s="563">
        <v>0</v>
      </c>
      <c r="AD2033" s="563"/>
      <c r="AE2033" s="563">
        <v>1552302.88</v>
      </c>
      <c r="AF2033" s="564">
        <v>45985</v>
      </c>
      <c r="AG2033" s="564">
        <v>47811</v>
      </c>
      <c r="AH2033" s="563">
        <v>1552302.88</v>
      </c>
      <c r="AI2033" s="565">
        <f t="shared" si="63"/>
        <v>4.7397260273972606</v>
      </c>
      <c r="AJ2033" s="565">
        <v>5.0027397260274</v>
      </c>
      <c r="AK2033" s="566">
        <v>9.2499999999999999E-2</v>
      </c>
      <c r="AL2033" s="567">
        <f t="shared" si="64"/>
        <v>4.7397260273972606</v>
      </c>
      <c r="AM2033" s="567">
        <v>5.0027397260274</v>
      </c>
      <c r="AN2033" s="568">
        <v>9.2499999999999999E-2</v>
      </c>
      <c r="AO2033" s="562" t="s">
        <v>977</v>
      </c>
      <c r="AP2033" s="562" t="s">
        <v>978</v>
      </c>
    </row>
    <row r="2034" spans="1:42" s="562" customFormat="1" ht="12" x14ac:dyDescent="0.25">
      <c r="A2034" s="562" t="s">
        <v>4724</v>
      </c>
      <c r="B2034" s="562" t="s">
        <v>4725</v>
      </c>
      <c r="C2034" s="562">
        <v>1</v>
      </c>
      <c r="D2034" s="562" t="s">
        <v>30</v>
      </c>
      <c r="E2034" s="562" t="s">
        <v>958</v>
      </c>
      <c r="F2034" s="562" t="s">
        <v>959</v>
      </c>
      <c r="G2034" s="562" t="s">
        <v>1727</v>
      </c>
      <c r="H2034" s="562" t="s">
        <v>1660</v>
      </c>
      <c r="I2034" s="562" t="s">
        <v>1661</v>
      </c>
      <c r="J2034" s="562" t="s">
        <v>1662</v>
      </c>
      <c r="K2034" s="562" t="s">
        <v>4726</v>
      </c>
      <c r="L2034" s="562" t="s">
        <v>964</v>
      </c>
      <c r="M2034" s="562" t="s">
        <v>970</v>
      </c>
      <c r="N2034" s="562">
        <v>1</v>
      </c>
      <c r="O2034" s="562">
        <v>1</v>
      </c>
      <c r="P2034" s="562">
        <v>1</v>
      </c>
      <c r="Q2034" s="562">
        <v>0</v>
      </c>
      <c r="R2034" s="562">
        <v>0</v>
      </c>
      <c r="S2034" s="562">
        <v>1</v>
      </c>
      <c r="T2034" s="562">
        <v>1</v>
      </c>
      <c r="U2034" s="562">
        <v>1</v>
      </c>
      <c r="V2034" s="562">
        <v>0</v>
      </c>
      <c r="W2034" s="563">
        <v>344784.86</v>
      </c>
      <c r="X2034" s="563">
        <v>0</v>
      </c>
      <c r="Y2034" s="563">
        <v>0</v>
      </c>
      <c r="Z2034" s="563">
        <v>0</v>
      </c>
      <c r="AA2034" s="563">
        <v>0</v>
      </c>
      <c r="AB2034" s="563">
        <v>0</v>
      </c>
      <c r="AC2034" s="563">
        <v>0</v>
      </c>
      <c r="AD2034" s="563"/>
      <c r="AE2034" s="563">
        <v>344784.86</v>
      </c>
      <c r="AF2034" s="564">
        <v>45985</v>
      </c>
      <c r="AG2034" s="564">
        <v>47811</v>
      </c>
      <c r="AH2034" s="563">
        <v>344784.86</v>
      </c>
      <c r="AI2034" s="565">
        <f t="shared" si="63"/>
        <v>4.7397260273972606</v>
      </c>
      <c r="AJ2034" s="565">
        <v>5.0027397260274</v>
      </c>
      <c r="AK2034" s="566">
        <v>9.2499999999999999E-2</v>
      </c>
      <c r="AL2034" s="567">
        <f t="shared" si="64"/>
        <v>4.7397260273972606</v>
      </c>
      <c r="AM2034" s="567">
        <v>5.0027397260274</v>
      </c>
      <c r="AN2034" s="568">
        <v>9.2499999999999999E-2</v>
      </c>
      <c r="AO2034" s="562" t="s">
        <v>977</v>
      </c>
      <c r="AP2034" s="562" t="s">
        <v>978</v>
      </c>
    </row>
    <row r="2035" spans="1:42" s="562" customFormat="1" ht="12" x14ac:dyDescent="0.25">
      <c r="A2035" s="562" t="s">
        <v>4727</v>
      </c>
      <c r="B2035" s="562" t="s">
        <v>4728</v>
      </c>
      <c r="C2035" s="562">
        <v>1</v>
      </c>
      <c r="D2035" s="562" t="s">
        <v>30</v>
      </c>
      <c r="E2035" s="562" t="s">
        <v>958</v>
      </c>
      <c r="F2035" s="562" t="s">
        <v>959</v>
      </c>
      <c r="G2035" s="562" t="s">
        <v>1727</v>
      </c>
      <c r="H2035" s="562" t="s">
        <v>1660</v>
      </c>
      <c r="I2035" s="562" t="s">
        <v>1661</v>
      </c>
      <c r="J2035" s="562" t="s">
        <v>1662</v>
      </c>
      <c r="K2035" s="562" t="s">
        <v>3097</v>
      </c>
      <c r="L2035" s="562" t="s">
        <v>964</v>
      </c>
      <c r="M2035" s="562" t="s">
        <v>970</v>
      </c>
      <c r="N2035" s="562">
        <v>1</v>
      </c>
      <c r="O2035" s="562">
        <v>1</v>
      </c>
      <c r="P2035" s="562">
        <v>1</v>
      </c>
      <c r="Q2035" s="562">
        <v>0</v>
      </c>
      <c r="R2035" s="562">
        <v>0</v>
      </c>
      <c r="S2035" s="562">
        <v>1</v>
      </c>
      <c r="T2035" s="562">
        <v>1</v>
      </c>
      <c r="U2035" s="562">
        <v>1</v>
      </c>
      <c r="V2035" s="562">
        <v>0</v>
      </c>
      <c r="W2035" s="563">
        <v>6698094.1500000004</v>
      </c>
      <c r="X2035" s="563">
        <v>0</v>
      </c>
      <c r="Y2035" s="563">
        <v>0</v>
      </c>
      <c r="Z2035" s="563">
        <v>0</v>
      </c>
      <c r="AA2035" s="563">
        <v>0</v>
      </c>
      <c r="AB2035" s="563">
        <v>0</v>
      </c>
      <c r="AC2035" s="563">
        <v>0</v>
      </c>
      <c r="AD2035" s="563"/>
      <c r="AE2035" s="563">
        <v>6698094.1500000004</v>
      </c>
      <c r="AF2035" s="564">
        <v>45985</v>
      </c>
      <c r="AG2035" s="564">
        <v>47811</v>
      </c>
      <c r="AH2035" s="563">
        <v>6698094.1500000004</v>
      </c>
      <c r="AI2035" s="565">
        <f t="shared" si="63"/>
        <v>4.7397260273972606</v>
      </c>
      <c r="AJ2035" s="565">
        <v>5.0027397260274</v>
      </c>
      <c r="AK2035" s="566">
        <v>9.2499999999999999E-2</v>
      </c>
      <c r="AL2035" s="567">
        <f t="shared" si="64"/>
        <v>4.7397260273972606</v>
      </c>
      <c r="AM2035" s="567">
        <v>5.0027397260274</v>
      </c>
      <c r="AN2035" s="568">
        <v>9.2499999999999999E-2</v>
      </c>
      <c r="AO2035" s="562" t="s">
        <v>977</v>
      </c>
      <c r="AP2035" s="562" t="s">
        <v>978</v>
      </c>
    </row>
    <row r="2036" spans="1:42" s="562" customFormat="1" ht="12" x14ac:dyDescent="0.25">
      <c r="A2036" s="562" t="s">
        <v>4729</v>
      </c>
      <c r="B2036" s="562" t="s">
        <v>4730</v>
      </c>
      <c r="C2036" s="562">
        <v>1</v>
      </c>
      <c r="D2036" s="562" t="s">
        <v>30</v>
      </c>
      <c r="E2036" s="562" t="s">
        <v>958</v>
      </c>
      <c r="F2036" s="562" t="s">
        <v>959</v>
      </c>
      <c r="G2036" s="562" t="s">
        <v>1727</v>
      </c>
      <c r="H2036" s="562" t="s">
        <v>1660</v>
      </c>
      <c r="I2036" s="562" t="s">
        <v>1661</v>
      </c>
      <c r="J2036" s="562" t="s">
        <v>1662</v>
      </c>
      <c r="K2036" s="562" t="s">
        <v>2707</v>
      </c>
      <c r="L2036" s="562" t="s">
        <v>964</v>
      </c>
      <c r="M2036" s="562" t="s">
        <v>970</v>
      </c>
      <c r="N2036" s="562">
        <v>1</v>
      </c>
      <c r="O2036" s="562">
        <v>1</v>
      </c>
      <c r="P2036" s="562">
        <v>1</v>
      </c>
      <c r="Q2036" s="562">
        <v>0</v>
      </c>
      <c r="R2036" s="562">
        <v>0</v>
      </c>
      <c r="S2036" s="562">
        <v>1</v>
      </c>
      <c r="T2036" s="562">
        <v>1</v>
      </c>
      <c r="U2036" s="562">
        <v>1</v>
      </c>
      <c r="V2036" s="562">
        <v>0</v>
      </c>
      <c r="W2036" s="563">
        <v>5853506.1600000001</v>
      </c>
      <c r="X2036" s="563">
        <v>0</v>
      </c>
      <c r="Y2036" s="563">
        <v>0</v>
      </c>
      <c r="Z2036" s="563">
        <v>0</v>
      </c>
      <c r="AA2036" s="563">
        <v>0</v>
      </c>
      <c r="AB2036" s="563">
        <v>0</v>
      </c>
      <c r="AC2036" s="563">
        <v>0</v>
      </c>
      <c r="AD2036" s="563"/>
      <c r="AE2036" s="563">
        <v>5853506.1600000001</v>
      </c>
      <c r="AF2036" s="564">
        <v>45985</v>
      </c>
      <c r="AG2036" s="564">
        <v>47811</v>
      </c>
      <c r="AH2036" s="563">
        <v>5853506.1600000001</v>
      </c>
      <c r="AI2036" s="565">
        <f t="shared" si="63"/>
        <v>4.7397260273972606</v>
      </c>
      <c r="AJ2036" s="565">
        <v>5.0027397260274</v>
      </c>
      <c r="AK2036" s="566">
        <v>9.2499999999999999E-2</v>
      </c>
      <c r="AL2036" s="567">
        <f t="shared" si="64"/>
        <v>4.7397260273972606</v>
      </c>
      <c r="AM2036" s="567">
        <v>5.0027397260274</v>
      </c>
      <c r="AN2036" s="568">
        <v>9.2499999999999999E-2</v>
      </c>
      <c r="AO2036" s="562" t="s">
        <v>977</v>
      </c>
      <c r="AP2036" s="562" t="s">
        <v>978</v>
      </c>
    </row>
    <row r="2037" spans="1:42" s="562" customFormat="1" ht="12" x14ac:dyDescent="0.25">
      <c r="A2037" s="562" t="s">
        <v>4731</v>
      </c>
      <c r="B2037" s="562" t="s">
        <v>4732</v>
      </c>
      <c r="C2037" s="562">
        <v>1</v>
      </c>
      <c r="D2037" s="562" t="s">
        <v>30</v>
      </c>
      <c r="E2037" s="562" t="s">
        <v>958</v>
      </c>
      <c r="F2037" s="562" t="s">
        <v>959</v>
      </c>
      <c r="G2037" s="562" t="s">
        <v>1727</v>
      </c>
      <c r="H2037" s="562" t="s">
        <v>1660</v>
      </c>
      <c r="I2037" s="562" t="s">
        <v>1661</v>
      </c>
      <c r="J2037" s="562" t="s">
        <v>1662</v>
      </c>
      <c r="K2037" s="562" t="s">
        <v>4733</v>
      </c>
      <c r="L2037" s="562" t="s">
        <v>964</v>
      </c>
      <c r="M2037" s="562" t="s">
        <v>970</v>
      </c>
      <c r="N2037" s="562">
        <v>1</v>
      </c>
      <c r="O2037" s="562">
        <v>1</v>
      </c>
      <c r="P2037" s="562">
        <v>1</v>
      </c>
      <c r="Q2037" s="562">
        <v>0</v>
      </c>
      <c r="R2037" s="562">
        <v>0</v>
      </c>
      <c r="S2037" s="562">
        <v>1</v>
      </c>
      <c r="T2037" s="562">
        <v>1</v>
      </c>
      <c r="U2037" s="562">
        <v>1</v>
      </c>
      <c r="V2037" s="562">
        <v>0</v>
      </c>
      <c r="W2037" s="563">
        <v>4094789.01</v>
      </c>
      <c r="X2037" s="563">
        <v>0</v>
      </c>
      <c r="Y2037" s="563">
        <v>0</v>
      </c>
      <c r="Z2037" s="563">
        <v>0</v>
      </c>
      <c r="AA2037" s="563">
        <v>0</v>
      </c>
      <c r="AB2037" s="563">
        <v>0</v>
      </c>
      <c r="AC2037" s="563">
        <v>0</v>
      </c>
      <c r="AD2037" s="563"/>
      <c r="AE2037" s="563">
        <v>4094789.01</v>
      </c>
      <c r="AF2037" s="564">
        <v>45985</v>
      </c>
      <c r="AG2037" s="564">
        <v>47811</v>
      </c>
      <c r="AH2037" s="563">
        <v>4094789.01</v>
      </c>
      <c r="AI2037" s="565">
        <f t="shared" si="63"/>
        <v>4.7397260273972606</v>
      </c>
      <c r="AJ2037" s="565">
        <v>5.0027397260274</v>
      </c>
      <c r="AK2037" s="566">
        <v>9.2499999999999999E-2</v>
      </c>
      <c r="AL2037" s="567">
        <f t="shared" si="64"/>
        <v>4.7397260273972606</v>
      </c>
      <c r="AM2037" s="567">
        <v>5.0027397260274</v>
      </c>
      <c r="AN2037" s="568">
        <v>9.2499999999999999E-2</v>
      </c>
      <c r="AO2037" s="562" t="s">
        <v>977</v>
      </c>
      <c r="AP2037" s="562" t="s">
        <v>978</v>
      </c>
    </row>
    <row r="2038" spans="1:42" s="562" customFormat="1" ht="12" x14ac:dyDescent="0.25">
      <c r="A2038" s="562" t="s">
        <v>4734</v>
      </c>
      <c r="B2038" s="562" t="s">
        <v>4735</v>
      </c>
      <c r="C2038" s="562">
        <v>1</v>
      </c>
      <c r="D2038" s="562" t="s">
        <v>30</v>
      </c>
      <c r="E2038" s="562" t="s">
        <v>958</v>
      </c>
      <c r="F2038" s="562" t="s">
        <v>959</v>
      </c>
      <c r="G2038" s="562" t="s">
        <v>1727</v>
      </c>
      <c r="H2038" s="562" t="s">
        <v>1660</v>
      </c>
      <c r="I2038" s="562" t="s">
        <v>1661</v>
      </c>
      <c r="J2038" s="562" t="s">
        <v>1662</v>
      </c>
      <c r="K2038" s="562" t="s">
        <v>4464</v>
      </c>
      <c r="L2038" s="562" t="s">
        <v>964</v>
      </c>
      <c r="M2038" s="562" t="s">
        <v>970</v>
      </c>
      <c r="N2038" s="562">
        <v>1</v>
      </c>
      <c r="O2038" s="562">
        <v>1</v>
      </c>
      <c r="P2038" s="562">
        <v>1</v>
      </c>
      <c r="Q2038" s="562">
        <v>0</v>
      </c>
      <c r="R2038" s="562">
        <v>0</v>
      </c>
      <c r="S2038" s="562">
        <v>1</v>
      </c>
      <c r="T2038" s="562">
        <v>1</v>
      </c>
      <c r="U2038" s="562">
        <v>1</v>
      </c>
      <c r="V2038" s="562">
        <v>0</v>
      </c>
      <c r="W2038" s="563">
        <v>3332436.36</v>
      </c>
      <c r="X2038" s="563">
        <v>0</v>
      </c>
      <c r="Y2038" s="563">
        <v>0</v>
      </c>
      <c r="Z2038" s="563">
        <v>0</v>
      </c>
      <c r="AA2038" s="563">
        <v>0</v>
      </c>
      <c r="AB2038" s="563">
        <v>0</v>
      </c>
      <c r="AC2038" s="563">
        <v>0</v>
      </c>
      <c r="AD2038" s="563"/>
      <c r="AE2038" s="563">
        <v>3332436.36</v>
      </c>
      <c r="AF2038" s="564">
        <v>45985</v>
      </c>
      <c r="AG2038" s="564">
        <v>47811</v>
      </c>
      <c r="AH2038" s="563">
        <v>3332436.36</v>
      </c>
      <c r="AI2038" s="565">
        <f t="shared" si="63"/>
        <v>4.7397260273972606</v>
      </c>
      <c r="AJ2038" s="565">
        <v>5.0027397260274</v>
      </c>
      <c r="AK2038" s="566">
        <v>9.2499999999999999E-2</v>
      </c>
      <c r="AL2038" s="567">
        <f t="shared" si="64"/>
        <v>4.7397260273972606</v>
      </c>
      <c r="AM2038" s="567">
        <v>5.0027397260274</v>
      </c>
      <c r="AN2038" s="568">
        <v>9.2499999999999999E-2</v>
      </c>
      <c r="AO2038" s="562" t="s">
        <v>977</v>
      </c>
      <c r="AP2038" s="562" t="s">
        <v>978</v>
      </c>
    </row>
    <row r="2039" spans="1:42" s="562" customFormat="1" ht="12" x14ac:dyDescent="0.25">
      <c r="A2039" s="562" t="s">
        <v>4736</v>
      </c>
      <c r="B2039" s="562" t="s">
        <v>4737</v>
      </c>
      <c r="C2039" s="562">
        <v>1</v>
      </c>
      <c r="D2039" s="562" t="s">
        <v>30</v>
      </c>
      <c r="E2039" s="562" t="s">
        <v>958</v>
      </c>
      <c r="F2039" s="562" t="s">
        <v>959</v>
      </c>
      <c r="G2039" s="562" t="s">
        <v>973</v>
      </c>
      <c r="H2039" s="562" t="s">
        <v>974</v>
      </c>
      <c r="I2039" s="562" t="s">
        <v>975</v>
      </c>
      <c r="J2039" s="562" t="s">
        <v>4998</v>
      </c>
      <c r="K2039" s="562" t="s">
        <v>976</v>
      </c>
      <c r="L2039" s="562" t="s">
        <v>964</v>
      </c>
      <c r="M2039" s="562" t="s">
        <v>970</v>
      </c>
      <c r="N2039" s="562">
        <v>1</v>
      </c>
      <c r="O2039" s="562">
        <v>1</v>
      </c>
      <c r="P2039" s="562">
        <v>1</v>
      </c>
      <c r="Q2039" s="562">
        <v>1</v>
      </c>
      <c r="R2039" s="562">
        <v>1</v>
      </c>
      <c r="S2039" s="562">
        <v>1</v>
      </c>
      <c r="T2039" s="562">
        <v>0</v>
      </c>
      <c r="U2039" s="562">
        <v>0</v>
      </c>
      <c r="V2039" s="562">
        <v>0</v>
      </c>
      <c r="W2039" s="563">
        <v>2152868.54</v>
      </c>
      <c r="X2039" s="563">
        <v>0</v>
      </c>
      <c r="Y2039" s="563">
        <v>0</v>
      </c>
      <c r="Z2039" s="563">
        <v>0</v>
      </c>
      <c r="AA2039" s="563">
        <v>0</v>
      </c>
      <c r="AB2039" s="563">
        <v>0</v>
      </c>
      <c r="AC2039" s="563">
        <v>0</v>
      </c>
      <c r="AD2039" s="563"/>
      <c r="AE2039" s="563">
        <v>2152868.54</v>
      </c>
      <c r="AF2039" s="564">
        <v>45989</v>
      </c>
      <c r="AG2039" s="564">
        <v>47085</v>
      </c>
      <c r="AH2039" s="563">
        <v>2152868.54</v>
      </c>
      <c r="AI2039" s="565">
        <f t="shared" si="63"/>
        <v>2.7506849315068491</v>
      </c>
      <c r="AJ2039" s="565">
        <v>3.0027397260274</v>
      </c>
      <c r="AK2039" s="566">
        <v>8.7499999999999994E-2</v>
      </c>
      <c r="AL2039" s="567">
        <f t="shared" si="64"/>
        <v>2.7506849315068491</v>
      </c>
      <c r="AM2039" s="567">
        <v>3.0027397260274</v>
      </c>
      <c r="AN2039" s="568">
        <v>8.7499999999999994E-2</v>
      </c>
      <c r="AO2039" s="562" t="s">
        <v>977</v>
      </c>
      <c r="AP2039" s="562" t="s">
        <v>978</v>
      </c>
    </row>
    <row r="2040" spans="1:42" s="562" customFormat="1" ht="12" x14ac:dyDescent="0.25">
      <c r="A2040" s="562" t="s">
        <v>4738</v>
      </c>
      <c r="B2040" s="562" t="s">
        <v>4739</v>
      </c>
      <c r="C2040" s="562">
        <v>1</v>
      </c>
      <c r="D2040" s="562" t="s">
        <v>30</v>
      </c>
      <c r="E2040" s="562" t="s">
        <v>958</v>
      </c>
      <c r="F2040" s="562" t="s">
        <v>959</v>
      </c>
      <c r="G2040" s="562" t="s">
        <v>973</v>
      </c>
      <c r="H2040" s="562" t="s">
        <v>974</v>
      </c>
      <c r="I2040" s="562" t="s">
        <v>975</v>
      </c>
      <c r="J2040" s="562" t="s">
        <v>4998</v>
      </c>
      <c r="K2040" s="562" t="s">
        <v>976</v>
      </c>
      <c r="L2040" s="562" t="s">
        <v>964</v>
      </c>
      <c r="M2040" s="562" t="s">
        <v>970</v>
      </c>
      <c r="N2040" s="562">
        <v>1</v>
      </c>
      <c r="O2040" s="562">
        <v>1</v>
      </c>
      <c r="P2040" s="562">
        <v>1</v>
      </c>
      <c r="Q2040" s="562">
        <v>1</v>
      </c>
      <c r="R2040" s="562">
        <v>1</v>
      </c>
      <c r="S2040" s="562">
        <v>1</v>
      </c>
      <c r="T2040" s="562">
        <v>0</v>
      </c>
      <c r="U2040" s="562">
        <v>0</v>
      </c>
      <c r="V2040" s="562">
        <v>0</v>
      </c>
      <c r="W2040" s="563">
        <v>8487361.8699999992</v>
      </c>
      <c r="X2040" s="563">
        <v>0</v>
      </c>
      <c r="Y2040" s="563">
        <v>0</v>
      </c>
      <c r="Z2040" s="563">
        <v>0</v>
      </c>
      <c r="AA2040" s="563">
        <v>0</v>
      </c>
      <c r="AB2040" s="563">
        <v>0</v>
      </c>
      <c r="AC2040" s="563">
        <v>0</v>
      </c>
      <c r="AD2040" s="563"/>
      <c r="AE2040" s="563">
        <v>8487361.8699999992</v>
      </c>
      <c r="AF2040" s="564">
        <v>45945</v>
      </c>
      <c r="AG2040" s="564">
        <v>47771</v>
      </c>
      <c r="AH2040" s="563">
        <v>8487361.8699999992</v>
      </c>
      <c r="AI2040" s="565">
        <f t="shared" si="63"/>
        <v>4.6301369863013697</v>
      </c>
      <c r="AJ2040" s="565">
        <v>5.0027397260274</v>
      </c>
      <c r="AK2040" s="566">
        <v>9.2499999999999999E-2</v>
      </c>
      <c r="AL2040" s="567">
        <f t="shared" si="64"/>
        <v>4.6301369863013697</v>
      </c>
      <c r="AM2040" s="567">
        <v>5.0027397260274</v>
      </c>
      <c r="AN2040" s="568">
        <v>9.2499999999999999E-2</v>
      </c>
      <c r="AO2040" s="562" t="s">
        <v>977</v>
      </c>
      <c r="AP2040" s="562" t="s">
        <v>978</v>
      </c>
    </row>
    <row r="2041" spans="1:42" s="562" customFormat="1" ht="12" x14ac:dyDescent="0.25">
      <c r="A2041" s="562" t="s">
        <v>4740</v>
      </c>
      <c r="B2041" s="562" t="s">
        <v>4741</v>
      </c>
      <c r="C2041" s="562">
        <v>1</v>
      </c>
      <c r="D2041" s="562" t="s">
        <v>30</v>
      </c>
      <c r="E2041" s="562" t="s">
        <v>958</v>
      </c>
      <c r="F2041" s="562" t="s">
        <v>959</v>
      </c>
      <c r="G2041" s="562" t="s">
        <v>973</v>
      </c>
      <c r="H2041" s="562" t="s">
        <v>974</v>
      </c>
      <c r="I2041" s="562" t="s">
        <v>975</v>
      </c>
      <c r="J2041" s="562" t="s">
        <v>4998</v>
      </c>
      <c r="K2041" s="562" t="s">
        <v>976</v>
      </c>
      <c r="L2041" s="562" t="s">
        <v>964</v>
      </c>
      <c r="M2041" s="562" t="s">
        <v>970</v>
      </c>
      <c r="N2041" s="562">
        <v>1</v>
      </c>
      <c r="O2041" s="562">
        <v>1</v>
      </c>
      <c r="P2041" s="562">
        <v>1</v>
      </c>
      <c r="Q2041" s="562">
        <v>1</v>
      </c>
      <c r="R2041" s="562">
        <v>1</v>
      </c>
      <c r="S2041" s="562">
        <v>1</v>
      </c>
      <c r="T2041" s="562">
        <v>0</v>
      </c>
      <c r="U2041" s="562">
        <v>0</v>
      </c>
      <c r="V2041" s="562">
        <v>0</v>
      </c>
      <c r="W2041" s="563">
        <v>2424269.54</v>
      </c>
      <c r="X2041" s="563">
        <v>0</v>
      </c>
      <c r="Y2041" s="563">
        <v>0</v>
      </c>
      <c r="Z2041" s="563">
        <v>0</v>
      </c>
      <c r="AA2041" s="563">
        <v>0</v>
      </c>
      <c r="AB2041" s="563">
        <v>0</v>
      </c>
      <c r="AC2041" s="563">
        <v>0</v>
      </c>
      <c r="AD2041" s="563"/>
      <c r="AE2041" s="563">
        <v>2424269.54</v>
      </c>
      <c r="AF2041" s="564">
        <v>45945</v>
      </c>
      <c r="AG2041" s="564">
        <v>48502</v>
      </c>
      <c r="AH2041" s="563">
        <v>2424269.54</v>
      </c>
      <c r="AI2041" s="565">
        <f t="shared" si="63"/>
        <v>6.6328767123287671</v>
      </c>
      <c r="AJ2041" s="565">
        <v>7.0054794520547903</v>
      </c>
      <c r="AK2041" s="566">
        <v>9.5000000000000001E-2</v>
      </c>
      <c r="AL2041" s="567">
        <f t="shared" si="64"/>
        <v>6.6328767123287671</v>
      </c>
      <c r="AM2041" s="567">
        <v>7.0054794520547903</v>
      </c>
      <c r="AN2041" s="568">
        <v>9.5000000000000001E-2</v>
      </c>
      <c r="AO2041" s="562" t="s">
        <v>977</v>
      </c>
      <c r="AP2041" s="562" t="s">
        <v>978</v>
      </c>
    </row>
    <row r="2042" spans="1:42" s="562" customFormat="1" ht="12" x14ac:dyDescent="0.25">
      <c r="A2042" s="562" t="s">
        <v>4742</v>
      </c>
      <c r="B2042" s="562" t="s">
        <v>4743</v>
      </c>
      <c r="C2042" s="562">
        <v>1</v>
      </c>
      <c r="D2042" s="562" t="s">
        <v>30</v>
      </c>
      <c r="E2042" s="562" t="s">
        <v>958</v>
      </c>
      <c r="F2042" s="562" t="s">
        <v>959</v>
      </c>
      <c r="G2042" s="562" t="s">
        <v>973</v>
      </c>
      <c r="H2042" s="562" t="s">
        <v>974</v>
      </c>
      <c r="I2042" s="562" t="s">
        <v>975</v>
      </c>
      <c r="J2042" s="562" t="s">
        <v>4998</v>
      </c>
      <c r="K2042" s="562" t="s">
        <v>976</v>
      </c>
      <c r="L2042" s="562" t="s">
        <v>964</v>
      </c>
      <c r="M2042" s="562" t="s">
        <v>970</v>
      </c>
      <c r="N2042" s="562">
        <v>1</v>
      </c>
      <c r="O2042" s="562">
        <v>1</v>
      </c>
      <c r="P2042" s="562">
        <v>1</v>
      </c>
      <c r="Q2042" s="562">
        <v>1</v>
      </c>
      <c r="R2042" s="562">
        <v>1</v>
      </c>
      <c r="S2042" s="562">
        <v>1</v>
      </c>
      <c r="T2042" s="562">
        <v>0</v>
      </c>
      <c r="U2042" s="562">
        <v>0</v>
      </c>
      <c r="V2042" s="562">
        <v>0</v>
      </c>
      <c r="W2042" s="563">
        <v>2083194.85</v>
      </c>
      <c r="X2042" s="563">
        <v>0</v>
      </c>
      <c r="Y2042" s="563">
        <v>0</v>
      </c>
      <c r="Z2042" s="563">
        <v>0</v>
      </c>
      <c r="AA2042" s="563">
        <v>0</v>
      </c>
      <c r="AB2042" s="563">
        <v>0</v>
      </c>
      <c r="AC2042" s="563">
        <v>0</v>
      </c>
      <c r="AD2042" s="563"/>
      <c r="AE2042" s="563">
        <v>2083194.85</v>
      </c>
      <c r="AF2042" s="564">
        <v>45901</v>
      </c>
      <c r="AG2042" s="564">
        <v>47727</v>
      </c>
      <c r="AH2042" s="563">
        <v>2083194.85</v>
      </c>
      <c r="AI2042" s="565">
        <f t="shared" si="63"/>
        <v>4.5095890410958903</v>
      </c>
      <c r="AJ2042" s="565">
        <v>5.0027397260274</v>
      </c>
      <c r="AK2042" s="566">
        <v>9.2499999999999999E-2</v>
      </c>
      <c r="AL2042" s="567">
        <f t="shared" si="64"/>
        <v>4.5095890410958903</v>
      </c>
      <c r="AM2042" s="567">
        <v>5.0027397260274</v>
      </c>
      <c r="AN2042" s="568">
        <v>9.2499999999999999E-2</v>
      </c>
      <c r="AO2042" s="562" t="s">
        <v>977</v>
      </c>
      <c r="AP2042" s="562" t="s">
        <v>978</v>
      </c>
    </row>
    <row r="2043" spans="1:42" s="562" customFormat="1" ht="12" x14ac:dyDescent="0.25">
      <c r="A2043" s="562" t="s">
        <v>4744</v>
      </c>
      <c r="B2043" s="562" t="s">
        <v>4745</v>
      </c>
      <c r="C2043" s="562">
        <v>1</v>
      </c>
      <c r="D2043" s="562" t="s">
        <v>30</v>
      </c>
      <c r="E2043" s="562" t="s">
        <v>958</v>
      </c>
      <c r="F2043" s="562" t="s">
        <v>959</v>
      </c>
      <c r="G2043" s="562" t="s">
        <v>973</v>
      </c>
      <c r="H2043" s="562" t="s">
        <v>974</v>
      </c>
      <c r="I2043" s="562" t="s">
        <v>975</v>
      </c>
      <c r="J2043" s="562" t="s">
        <v>4998</v>
      </c>
      <c r="K2043" s="562" t="s">
        <v>976</v>
      </c>
      <c r="L2043" s="562" t="s">
        <v>964</v>
      </c>
      <c r="M2043" s="562" t="s">
        <v>970</v>
      </c>
      <c r="N2043" s="562">
        <v>1</v>
      </c>
      <c r="O2043" s="562">
        <v>1</v>
      </c>
      <c r="P2043" s="562">
        <v>1</v>
      </c>
      <c r="Q2043" s="562">
        <v>1</v>
      </c>
      <c r="R2043" s="562">
        <v>1</v>
      </c>
      <c r="S2043" s="562">
        <v>1</v>
      </c>
      <c r="T2043" s="562">
        <v>0</v>
      </c>
      <c r="U2043" s="562">
        <v>0</v>
      </c>
      <c r="V2043" s="562">
        <v>0</v>
      </c>
      <c r="W2043" s="563">
        <v>2318981.87</v>
      </c>
      <c r="X2043" s="563">
        <v>0</v>
      </c>
      <c r="Y2043" s="563">
        <v>0</v>
      </c>
      <c r="Z2043" s="563">
        <v>0</v>
      </c>
      <c r="AA2043" s="563">
        <v>0</v>
      </c>
      <c r="AB2043" s="563">
        <v>0</v>
      </c>
      <c r="AC2043" s="563">
        <v>0</v>
      </c>
      <c r="AD2043" s="563"/>
      <c r="AE2043" s="563">
        <v>2318981.87</v>
      </c>
      <c r="AF2043" s="564">
        <v>47362</v>
      </c>
      <c r="AG2043" s="564">
        <v>47727</v>
      </c>
      <c r="AH2043" s="563">
        <v>2318981.87</v>
      </c>
      <c r="AI2043" s="565">
        <f t="shared" si="63"/>
        <v>4.5095890410958903</v>
      </c>
      <c r="AJ2043" s="565">
        <v>1</v>
      </c>
      <c r="AK2043" s="566">
        <v>9.2499999999999999E-2</v>
      </c>
      <c r="AL2043" s="567">
        <f t="shared" si="64"/>
        <v>4.5095890410958903</v>
      </c>
      <c r="AM2043" s="567">
        <v>1</v>
      </c>
      <c r="AN2043" s="568">
        <v>9.2499999999999999E-2</v>
      </c>
      <c r="AO2043" s="562" t="s">
        <v>977</v>
      </c>
      <c r="AP2043" s="562" t="s">
        <v>978</v>
      </c>
    </row>
    <row r="2044" spans="1:42" s="562" customFormat="1" ht="12" x14ac:dyDescent="0.25">
      <c r="A2044" s="562" t="s">
        <v>4746</v>
      </c>
      <c r="B2044" s="562" t="s">
        <v>4747</v>
      </c>
      <c r="C2044" s="562">
        <v>1</v>
      </c>
      <c r="D2044" s="562" t="s">
        <v>30</v>
      </c>
      <c r="E2044" s="562" t="s">
        <v>958</v>
      </c>
      <c r="F2044" s="562" t="s">
        <v>959</v>
      </c>
      <c r="G2044" s="562" t="s">
        <v>1207</v>
      </c>
      <c r="H2044" s="562" t="s">
        <v>974</v>
      </c>
      <c r="I2044" s="562" t="s">
        <v>1208</v>
      </c>
      <c r="J2044" s="562" t="s">
        <v>4998</v>
      </c>
      <c r="K2044" s="562" t="s">
        <v>1209</v>
      </c>
      <c r="L2044" s="562" t="s">
        <v>964</v>
      </c>
      <c r="M2044" s="562" t="s">
        <v>970</v>
      </c>
      <c r="N2044" s="562">
        <v>1</v>
      </c>
      <c r="O2044" s="562">
        <v>1</v>
      </c>
      <c r="P2044" s="562">
        <v>1</v>
      </c>
      <c r="Q2044" s="562">
        <v>1</v>
      </c>
      <c r="R2044" s="562">
        <v>1</v>
      </c>
      <c r="S2044" s="562">
        <v>1</v>
      </c>
      <c r="T2044" s="562">
        <v>0</v>
      </c>
      <c r="U2044" s="562">
        <v>0</v>
      </c>
      <c r="V2044" s="562">
        <v>0</v>
      </c>
      <c r="W2044" s="563">
        <v>366832.5</v>
      </c>
      <c r="X2044" s="563">
        <v>0</v>
      </c>
      <c r="Y2044" s="563">
        <v>0</v>
      </c>
      <c r="Z2044" s="563">
        <v>1247.23</v>
      </c>
      <c r="AA2044" s="563">
        <v>0</v>
      </c>
      <c r="AB2044" s="563">
        <v>0</v>
      </c>
      <c r="AC2044" s="563">
        <v>0</v>
      </c>
      <c r="AD2044" s="563"/>
      <c r="AE2044" s="563">
        <v>366832.5</v>
      </c>
      <c r="AF2044" s="564">
        <v>45999</v>
      </c>
      <c r="AG2044" s="564">
        <v>46364</v>
      </c>
      <c r="AH2044" s="563">
        <v>366832.5</v>
      </c>
      <c r="AI2044" s="565">
        <f t="shared" si="63"/>
        <v>0.77534246575342469</v>
      </c>
      <c r="AJ2044" s="565">
        <v>1</v>
      </c>
      <c r="AK2044" s="566">
        <v>4.0800000000000003E-2</v>
      </c>
      <c r="AL2044" s="567">
        <f t="shared" si="64"/>
        <v>0.77534246575342469</v>
      </c>
      <c r="AM2044" s="567">
        <v>1</v>
      </c>
      <c r="AN2044" s="568">
        <v>4.0800000000000003E-2</v>
      </c>
      <c r="AO2044" s="562" t="s">
        <v>977</v>
      </c>
      <c r="AP2044" s="562" t="s">
        <v>978</v>
      </c>
    </row>
    <row r="2045" spans="1:42" s="562" customFormat="1" ht="12" x14ac:dyDescent="0.25">
      <c r="A2045" s="562" t="s">
        <v>4748</v>
      </c>
      <c r="B2045" s="562" t="s">
        <v>4747</v>
      </c>
      <c r="C2045" s="562">
        <v>2</v>
      </c>
      <c r="D2045" s="562" t="s">
        <v>30</v>
      </c>
      <c r="E2045" s="562" t="s">
        <v>958</v>
      </c>
      <c r="F2045" s="562" t="s">
        <v>959</v>
      </c>
      <c r="G2045" s="562" t="s">
        <v>1207</v>
      </c>
      <c r="H2045" s="562" t="s">
        <v>974</v>
      </c>
      <c r="I2045" s="562" t="s">
        <v>1208</v>
      </c>
      <c r="J2045" s="562" t="s">
        <v>4998</v>
      </c>
      <c r="K2045" s="562" t="s">
        <v>1209</v>
      </c>
      <c r="L2045" s="562" t="s">
        <v>964</v>
      </c>
      <c r="M2045" s="562" t="s">
        <v>970</v>
      </c>
      <c r="N2045" s="562">
        <v>1</v>
      </c>
      <c r="O2045" s="562">
        <v>1</v>
      </c>
      <c r="P2045" s="562">
        <v>1</v>
      </c>
      <c r="Q2045" s="562">
        <v>1</v>
      </c>
      <c r="R2045" s="562">
        <v>1</v>
      </c>
      <c r="S2045" s="562">
        <v>1</v>
      </c>
      <c r="T2045" s="562">
        <v>0</v>
      </c>
      <c r="U2045" s="562">
        <v>0</v>
      </c>
      <c r="V2045" s="562">
        <v>0</v>
      </c>
      <c r="W2045" s="563">
        <v>1300655</v>
      </c>
      <c r="X2045" s="563">
        <v>0</v>
      </c>
      <c r="Y2045" s="563">
        <v>0</v>
      </c>
      <c r="Z2045" s="563">
        <v>5581.98</v>
      </c>
      <c r="AA2045" s="563">
        <v>0</v>
      </c>
      <c r="AB2045" s="563">
        <v>0</v>
      </c>
      <c r="AC2045" s="563">
        <v>0</v>
      </c>
      <c r="AD2045" s="563"/>
      <c r="AE2045" s="563">
        <v>1300655</v>
      </c>
      <c r="AF2045" s="564">
        <v>45999</v>
      </c>
      <c r="AG2045" s="564">
        <v>46729</v>
      </c>
      <c r="AH2045" s="563">
        <v>1300655</v>
      </c>
      <c r="AI2045" s="565">
        <f t="shared" si="63"/>
        <v>1.7753424657534247</v>
      </c>
      <c r="AJ2045" s="565">
        <v>2</v>
      </c>
      <c r="AK2045" s="566">
        <v>5.1499999999999997E-2</v>
      </c>
      <c r="AL2045" s="567">
        <f t="shared" si="64"/>
        <v>1.7753424657534247</v>
      </c>
      <c r="AM2045" s="567">
        <v>2</v>
      </c>
      <c r="AN2045" s="568">
        <v>5.1499999999999997E-2</v>
      </c>
      <c r="AO2045" s="562" t="s">
        <v>977</v>
      </c>
      <c r="AP2045" s="562" t="s">
        <v>978</v>
      </c>
    </row>
    <row r="2046" spans="1:42" s="562" customFormat="1" ht="12" x14ac:dyDescent="0.25">
      <c r="A2046" s="562" t="s">
        <v>4749</v>
      </c>
      <c r="B2046" s="562" t="s">
        <v>4747</v>
      </c>
      <c r="C2046" s="562">
        <v>3</v>
      </c>
      <c r="D2046" s="562" t="s">
        <v>30</v>
      </c>
      <c r="E2046" s="562" t="s">
        <v>958</v>
      </c>
      <c r="F2046" s="562" t="s">
        <v>959</v>
      </c>
      <c r="G2046" s="562" t="s">
        <v>1207</v>
      </c>
      <c r="H2046" s="562" t="s">
        <v>974</v>
      </c>
      <c r="I2046" s="562" t="s">
        <v>1208</v>
      </c>
      <c r="J2046" s="562" t="s">
        <v>4998</v>
      </c>
      <c r="K2046" s="562" t="s">
        <v>1209</v>
      </c>
      <c r="L2046" s="562" t="s">
        <v>964</v>
      </c>
      <c r="M2046" s="562" t="s">
        <v>970</v>
      </c>
      <c r="N2046" s="562">
        <v>1</v>
      </c>
      <c r="O2046" s="562">
        <v>1</v>
      </c>
      <c r="P2046" s="562">
        <v>1</v>
      </c>
      <c r="Q2046" s="562">
        <v>1</v>
      </c>
      <c r="R2046" s="562">
        <v>1</v>
      </c>
      <c r="S2046" s="562">
        <v>1</v>
      </c>
      <c r="T2046" s="562">
        <v>0</v>
      </c>
      <c r="U2046" s="562">
        <v>0</v>
      </c>
      <c r="V2046" s="562">
        <v>0</v>
      </c>
      <c r="W2046" s="563">
        <v>1841685</v>
      </c>
      <c r="X2046" s="563">
        <v>0</v>
      </c>
      <c r="Y2046" s="563">
        <v>0</v>
      </c>
      <c r="Z2046" s="563">
        <v>9684.19</v>
      </c>
      <c r="AA2046" s="563">
        <v>0</v>
      </c>
      <c r="AB2046" s="563">
        <v>0</v>
      </c>
      <c r="AC2046" s="563">
        <v>0</v>
      </c>
      <c r="AD2046" s="563"/>
      <c r="AE2046" s="563">
        <v>1841685</v>
      </c>
      <c r="AF2046" s="564">
        <v>45999</v>
      </c>
      <c r="AG2046" s="564">
        <v>47095</v>
      </c>
      <c r="AH2046" s="563">
        <v>1841685</v>
      </c>
      <c r="AI2046" s="565">
        <f t="shared" si="63"/>
        <v>2.7780821917808218</v>
      </c>
      <c r="AJ2046" s="565">
        <v>3.0027397260274</v>
      </c>
      <c r="AK2046" s="566">
        <v>6.3100000000000003E-2</v>
      </c>
      <c r="AL2046" s="567">
        <f t="shared" si="64"/>
        <v>2.7780821917808218</v>
      </c>
      <c r="AM2046" s="567">
        <v>3.0027397260274</v>
      </c>
      <c r="AN2046" s="568">
        <v>6.3100000000000003E-2</v>
      </c>
      <c r="AO2046" s="562" t="s">
        <v>977</v>
      </c>
      <c r="AP2046" s="562" t="s">
        <v>978</v>
      </c>
    </row>
    <row r="2047" spans="1:42" s="562" customFormat="1" ht="12" x14ac:dyDescent="0.25">
      <c r="A2047" s="562" t="s">
        <v>4750</v>
      </c>
      <c r="B2047" s="562" t="s">
        <v>4747</v>
      </c>
      <c r="C2047" s="562">
        <v>4</v>
      </c>
      <c r="D2047" s="562" t="s">
        <v>30</v>
      </c>
      <c r="E2047" s="562" t="s">
        <v>958</v>
      </c>
      <c r="F2047" s="562" t="s">
        <v>959</v>
      </c>
      <c r="G2047" s="562" t="s">
        <v>1207</v>
      </c>
      <c r="H2047" s="562" t="s">
        <v>974</v>
      </c>
      <c r="I2047" s="562" t="s">
        <v>1208</v>
      </c>
      <c r="J2047" s="562" t="s">
        <v>4998</v>
      </c>
      <c r="K2047" s="562" t="s">
        <v>1209</v>
      </c>
      <c r="L2047" s="562" t="s">
        <v>964</v>
      </c>
      <c r="M2047" s="562" t="s">
        <v>970</v>
      </c>
      <c r="N2047" s="562">
        <v>1</v>
      </c>
      <c r="O2047" s="562">
        <v>1</v>
      </c>
      <c r="P2047" s="562">
        <v>1</v>
      </c>
      <c r="Q2047" s="562">
        <v>1</v>
      </c>
      <c r="R2047" s="562">
        <v>1</v>
      </c>
      <c r="S2047" s="562">
        <v>1</v>
      </c>
      <c r="T2047" s="562">
        <v>0</v>
      </c>
      <c r="U2047" s="562">
        <v>0</v>
      </c>
      <c r="V2047" s="562">
        <v>0</v>
      </c>
      <c r="W2047" s="563">
        <v>3800485</v>
      </c>
      <c r="X2047" s="563">
        <v>0</v>
      </c>
      <c r="Y2047" s="563">
        <v>0</v>
      </c>
      <c r="Z2047" s="563">
        <v>21599.42</v>
      </c>
      <c r="AA2047" s="563">
        <v>0</v>
      </c>
      <c r="AB2047" s="563">
        <v>0</v>
      </c>
      <c r="AC2047" s="563">
        <v>0</v>
      </c>
      <c r="AD2047" s="563"/>
      <c r="AE2047" s="563">
        <v>3800485</v>
      </c>
      <c r="AF2047" s="564">
        <v>45999</v>
      </c>
      <c r="AG2047" s="564">
        <v>47460</v>
      </c>
      <c r="AH2047" s="563">
        <v>3800485</v>
      </c>
      <c r="AI2047" s="565">
        <f t="shared" si="63"/>
        <v>3.7780821917808218</v>
      </c>
      <c r="AJ2047" s="565">
        <v>4.0027397260274</v>
      </c>
      <c r="AK2047" s="566">
        <v>6.8199999999999997E-2</v>
      </c>
      <c r="AL2047" s="567">
        <f t="shared" si="64"/>
        <v>3.7780821917808218</v>
      </c>
      <c r="AM2047" s="567">
        <v>4.0027397260274</v>
      </c>
      <c r="AN2047" s="568">
        <v>6.8199999999999997E-2</v>
      </c>
      <c r="AO2047" s="562" t="s">
        <v>977</v>
      </c>
      <c r="AP2047" s="562" t="s">
        <v>978</v>
      </c>
    </row>
    <row r="2048" spans="1:42" s="562" customFormat="1" ht="12" x14ac:dyDescent="0.25">
      <c r="A2048" s="562" t="s">
        <v>4751</v>
      </c>
      <c r="B2048" s="562" t="s">
        <v>4747</v>
      </c>
      <c r="C2048" s="562">
        <v>5</v>
      </c>
      <c r="D2048" s="562" t="s">
        <v>30</v>
      </c>
      <c r="E2048" s="562" t="s">
        <v>958</v>
      </c>
      <c r="F2048" s="562" t="s">
        <v>959</v>
      </c>
      <c r="G2048" s="562" t="s">
        <v>1207</v>
      </c>
      <c r="H2048" s="562" t="s">
        <v>974</v>
      </c>
      <c r="I2048" s="562" t="s">
        <v>1208</v>
      </c>
      <c r="J2048" s="562" t="s">
        <v>4998</v>
      </c>
      <c r="K2048" s="562" t="s">
        <v>1209</v>
      </c>
      <c r="L2048" s="562" t="s">
        <v>964</v>
      </c>
      <c r="M2048" s="562" t="s">
        <v>970</v>
      </c>
      <c r="N2048" s="562">
        <v>1</v>
      </c>
      <c r="O2048" s="562">
        <v>1</v>
      </c>
      <c r="P2048" s="562">
        <v>1</v>
      </c>
      <c r="Q2048" s="562">
        <v>1</v>
      </c>
      <c r="R2048" s="562">
        <v>1</v>
      </c>
      <c r="S2048" s="562">
        <v>1</v>
      </c>
      <c r="T2048" s="562">
        <v>0</v>
      </c>
      <c r="U2048" s="562">
        <v>0</v>
      </c>
      <c r="V2048" s="562">
        <v>0</v>
      </c>
      <c r="W2048" s="563">
        <v>12642815</v>
      </c>
      <c r="X2048" s="563">
        <v>0</v>
      </c>
      <c r="Y2048" s="563">
        <v>0</v>
      </c>
      <c r="Z2048" s="563">
        <v>75119.39</v>
      </c>
      <c r="AA2048" s="563">
        <v>0</v>
      </c>
      <c r="AB2048" s="563">
        <v>0</v>
      </c>
      <c r="AC2048" s="563">
        <v>0</v>
      </c>
      <c r="AD2048" s="563"/>
      <c r="AE2048" s="563">
        <v>12642815</v>
      </c>
      <c r="AF2048" s="564">
        <v>45999</v>
      </c>
      <c r="AG2048" s="564">
        <v>47825</v>
      </c>
      <c r="AH2048" s="563">
        <v>12642815</v>
      </c>
      <c r="AI2048" s="565">
        <f t="shared" si="63"/>
        <v>4.7780821917808218</v>
      </c>
      <c r="AJ2048" s="565">
        <v>5.0027397260274</v>
      </c>
      <c r="AK2048" s="566">
        <v>7.1300000000000002E-2</v>
      </c>
      <c r="AL2048" s="567">
        <f t="shared" si="64"/>
        <v>4.7780821917808218</v>
      </c>
      <c r="AM2048" s="567">
        <v>5.0027397260274</v>
      </c>
      <c r="AN2048" s="568">
        <v>7.1300000000000002E-2</v>
      </c>
      <c r="AO2048" s="562" t="s">
        <v>977</v>
      </c>
      <c r="AP2048" s="562" t="s">
        <v>978</v>
      </c>
    </row>
    <row r="2049" spans="1:42" s="562" customFormat="1" ht="12" x14ac:dyDescent="0.25">
      <c r="A2049" s="562" t="s">
        <v>4752</v>
      </c>
      <c r="B2049" s="562" t="s">
        <v>4747</v>
      </c>
      <c r="C2049" s="562">
        <v>6</v>
      </c>
      <c r="D2049" s="562" t="s">
        <v>30</v>
      </c>
      <c r="E2049" s="562" t="s">
        <v>958</v>
      </c>
      <c r="F2049" s="562" t="s">
        <v>959</v>
      </c>
      <c r="G2049" s="562" t="s">
        <v>1207</v>
      </c>
      <c r="H2049" s="562" t="s">
        <v>974</v>
      </c>
      <c r="I2049" s="562" t="s">
        <v>1208</v>
      </c>
      <c r="J2049" s="562" t="s">
        <v>4998</v>
      </c>
      <c r="K2049" s="562" t="s">
        <v>1209</v>
      </c>
      <c r="L2049" s="562" t="s">
        <v>964</v>
      </c>
      <c r="M2049" s="562" t="s">
        <v>970</v>
      </c>
      <c r="N2049" s="562">
        <v>1</v>
      </c>
      <c r="O2049" s="562">
        <v>1</v>
      </c>
      <c r="P2049" s="562">
        <v>1</v>
      </c>
      <c r="Q2049" s="562">
        <v>1</v>
      </c>
      <c r="R2049" s="562">
        <v>1</v>
      </c>
      <c r="S2049" s="562">
        <v>1</v>
      </c>
      <c r="T2049" s="562">
        <v>0</v>
      </c>
      <c r="U2049" s="562">
        <v>0</v>
      </c>
      <c r="V2049" s="562">
        <v>0</v>
      </c>
      <c r="W2049" s="563">
        <v>540440</v>
      </c>
      <c r="X2049" s="563">
        <v>0</v>
      </c>
      <c r="Y2049" s="563">
        <v>0</v>
      </c>
      <c r="Z2049" s="563">
        <v>3310.19</v>
      </c>
      <c r="AA2049" s="563">
        <v>0</v>
      </c>
      <c r="AB2049" s="563">
        <v>0</v>
      </c>
      <c r="AC2049" s="563">
        <v>0</v>
      </c>
      <c r="AD2049" s="563"/>
      <c r="AE2049" s="563">
        <v>540440</v>
      </c>
      <c r="AF2049" s="564">
        <v>45999</v>
      </c>
      <c r="AG2049" s="564">
        <v>48190</v>
      </c>
      <c r="AH2049" s="563">
        <v>540440</v>
      </c>
      <c r="AI2049" s="565">
        <f t="shared" si="63"/>
        <v>5.7780821917808218</v>
      </c>
      <c r="AJ2049" s="565">
        <v>6.0027397260274</v>
      </c>
      <c r="AK2049" s="566">
        <v>7.3499999999999996E-2</v>
      </c>
      <c r="AL2049" s="567">
        <f t="shared" si="64"/>
        <v>5.7780821917808218</v>
      </c>
      <c r="AM2049" s="567">
        <v>6.0027397260274</v>
      </c>
      <c r="AN2049" s="568">
        <v>7.3499999999999996E-2</v>
      </c>
      <c r="AO2049" s="562" t="s">
        <v>977</v>
      </c>
      <c r="AP2049" s="562" t="s">
        <v>978</v>
      </c>
    </row>
    <row r="2050" spans="1:42" s="562" customFormat="1" ht="12" x14ac:dyDescent="0.25">
      <c r="A2050" s="562" t="s">
        <v>4753</v>
      </c>
      <c r="B2050" s="562" t="s">
        <v>4747</v>
      </c>
      <c r="C2050" s="562">
        <v>7</v>
      </c>
      <c r="D2050" s="562" t="s">
        <v>30</v>
      </c>
      <c r="E2050" s="562" t="s">
        <v>958</v>
      </c>
      <c r="F2050" s="562" t="s">
        <v>959</v>
      </c>
      <c r="G2050" s="562" t="s">
        <v>1207</v>
      </c>
      <c r="H2050" s="562" t="s">
        <v>974</v>
      </c>
      <c r="I2050" s="562" t="s">
        <v>1208</v>
      </c>
      <c r="J2050" s="562" t="s">
        <v>4998</v>
      </c>
      <c r="K2050" s="562" t="s">
        <v>1209</v>
      </c>
      <c r="L2050" s="562" t="s">
        <v>964</v>
      </c>
      <c r="M2050" s="562" t="s">
        <v>970</v>
      </c>
      <c r="N2050" s="562">
        <v>1</v>
      </c>
      <c r="O2050" s="562">
        <v>1</v>
      </c>
      <c r="P2050" s="562">
        <v>1</v>
      </c>
      <c r="Q2050" s="562">
        <v>1</v>
      </c>
      <c r="R2050" s="562">
        <v>1</v>
      </c>
      <c r="S2050" s="562">
        <v>1</v>
      </c>
      <c r="T2050" s="562">
        <v>0</v>
      </c>
      <c r="U2050" s="562">
        <v>0</v>
      </c>
      <c r="V2050" s="562">
        <v>0</v>
      </c>
      <c r="W2050" s="563">
        <v>212400</v>
      </c>
      <c r="X2050" s="563">
        <v>0</v>
      </c>
      <c r="Y2050" s="563">
        <v>0</v>
      </c>
      <c r="Z2050" s="563">
        <v>1334.58</v>
      </c>
      <c r="AA2050" s="563">
        <v>0</v>
      </c>
      <c r="AB2050" s="563">
        <v>0</v>
      </c>
      <c r="AC2050" s="563">
        <v>0</v>
      </c>
      <c r="AD2050" s="563"/>
      <c r="AE2050" s="563">
        <v>212400</v>
      </c>
      <c r="AF2050" s="564">
        <v>45999</v>
      </c>
      <c r="AG2050" s="564">
        <v>48556</v>
      </c>
      <c r="AH2050" s="563">
        <v>212400</v>
      </c>
      <c r="AI2050" s="565">
        <f t="shared" si="63"/>
        <v>6.7808219178082192</v>
      </c>
      <c r="AJ2050" s="565">
        <v>7.0054794520547903</v>
      </c>
      <c r="AK2050" s="566">
        <v>7.5399999999999995E-2</v>
      </c>
      <c r="AL2050" s="567">
        <f t="shared" si="64"/>
        <v>6.7808219178082192</v>
      </c>
      <c r="AM2050" s="567">
        <v>7.0054794520547903</v>
      </c>
      <c r="AN2050" s="568">
        <v>7.5399999999999995E-2</v>
      </c>
      <c r="AO2050" s="562" t="s">
        <v>977</v>
      </c>
      <c r="AP2050" s="562" t="s">
        <v>978</v>
      </c>
    </row>
    <row r="2051" spans="1:42" s="562" customFormat="1" ht="12" x14ac:dyDescent="0.25">
      <c r="A2051" s="562" t="s">
        <v>4754</v>
      </c>
      <c r="B2051" s="562" t="s">
        <v>4747</v>
      </c>
      <c r="C2051" s="562">
        <v>8</v>
      </c>
      <c r="D2051" s="562" t="s">
        <v>30</v>
      </c>
      <c r="E2051" s="562" t="s">
        <v>958</v>
      </c>
      <c r="F2051" s="562" t="s">
        <v>959</v>
      </c>
      <c r="G2051" s="562" t="s">
        <v>1207</v>
      </c>
      <c r="H2051" s="562" t="s">
        <v>974</v>
      </c>
      <c r="I2051" s="562" t="s">
        <v>1208</v>
      </c>
      <c r="J2051" s="562" t="s">
        <v>4998</v>
      </c>
      <c r="K2051" s="562" t="s">
        <v>1209</v>
      </c>
      <c r="L2051" s="562" t="s">
        <v>964</v>
      </c>
      <c r="M2051" s="562" t="s">
        <v>970</v>
      </c>
      <c r="N2051" s="562">
        <v>1</v>
      </c>
      <c r="O2051" s="562">
        <v>1</v>
      </c>
      <c r="P2051" s="562">
        <v>1</v>
      </c>
      <c r="Q2051" s="562">
        <v>1</v>
      </c>
      <c r="R2051" s="562">
        <v>1</v>
      </c>
      <c r="S2051" s="562">
        <v>1</v>
      </c>
      <c r="T2051" s="562">
        <v>0</v>
      </c>
      <c r="U2051" s="562">
        <v>0</v>
      </c>
      <c r="V2051" s="562">
        <v>0</v>
      </c>
      <c r="W2051" s="563">
        <v>36285</v>
      </c>
      <c r="X2051" s="563">
        <v>0</v>
      </c>
      <c r="Y2051" s="563">
        <v>0</v>
      </c>
      <c r="Z2051" s="563">
        <v>233.43</v>
      </c>
      <c r="AA2051" s="563">
        <v>0</v>
      </c>
      <c r="AB2051" s="563">
        <v>0</v>
      </c>
      <c r="AC2051" s="563">
        <v>0</v>
      </c>
      <c r="AD2051" s="563"/>
      <c r="AE2051" s="563">
        <v>36285</v>
      </c>
      <c r="AF2051" s="564">
        <v>45999</v>
      </c>
      <c r="AG2051" s="564">
        <v>48921</v>
      </c>
      <c r="AH2051" s="563">
        <v>36285</v>
      </c>
      <c r="AI2051" s="565">
        <f t="shared" ref="AI2051:AI2094" si="65">+(AG2051-$AQ$1)/365</f>
        <v>7.7808219178082192</v>
      </c>
      <c r="AJ2051" s="565">
        <v>8.0054794520547894</v>
      </c>
      <c r="AK2051" s="566">
        <v>7.7200000000000005E-2</v>
      </c>
      <c r="AL2051" s="567">
        <f t="shared" si="64"/>
        <v>7.7808219178082192</v>
      </c>
      <c r="AM2051" s="567">
        <v>8.0054794520547894</v>
      </c>
      <c r="AN2051" s="568">
        <v>7.7200000000000005E-2</v>
      </c>
      <c r="AO2051" s="562" t="s">
        <v>977</v>
      </c>
      <c r="AP2051" s="562" t="s">
        <v>978</v>
      </c>
    </row>
    <row r="2052" spans="1:42" s="562" customFormat="1" ht="12" x14ac:dyDescent="0.25">
      <c r="A2052" s="562" t="s">
        <v>4755</v>
      </c>
      <c r="B2052" s="562" t="s">
        <v>4756</v>
      </c>
      <c r="C2052" s="562">
        <v>1</v>
      </c>
      <c r="D2052" s="562" t="s">
        <v>30</v>
      </c>
      <c r="E2052" s="562" t="s">
        <v>958</v>
      </c>
      <c r="F2052" s="562" t="s">
        <v>959</v>
      </c>
      <c r="G2052" s="562" t="s">
        <v>973</v>
      </c>
      <c r="H2052" s="562" t="s">
        <v>974</v>
      </c>
      <c r="I2052" s="562" t="s">
        <v>975</v>
      </c>
      <c r="J2052" s="562" t="s">
        <v>4998</v>
      </c>
      <c r="K2052" s="562" t="s">
        <v>976</v>
      </c>
      <c r="L2052" s="562" t="s">
        <v>964</v>
      </c>
      <c r="M2052" s="562" t="s">
        <v>970</v>
      </c>
      <c r="N2052" s="562">
        <v>1</v>
      </c>
      <c r="O2052" s="562">
        <v>1</v>
      </c>
      <c r="P2052" s="562">
        <v>1</v>
      </c>
      <c r="Q2052" s="562">
        <v>1</v>
      </c>
      <c r="R2052" s="562">
        <v>1</v>
      </c>
      <c r="S2052" s="562">
        <v>1</v>
      </c>
      <c r="T2052" s="562">
        <v>0</v>
      </c>
      <c r="U2052" s="562">
        <v>0</v>
      </c>
      <c r="V2052" s="562">
        <v>0</v>
      </c>
      <c r="W2052" s="563">
        <v>6266374</v>
      </c>
      <c r="X2052" s="563">
        <v>0</v>
      </c>
      <c r="Y2052" s="563">
        <v>0</v>
      </c>
      <c r="Z2052" s="563">
        <v>0</v>
      </c>
      <c r="AA2052" s="563">
        <v>0</v>
      </c>
      <c r="AB2052" s="563">
        <v>0</v>
      </c>
      <c r="AC2052" s="563">
        <v>0</v>
      </c>
      <c r="AD2052" s="563"/>
      <c r="AE2052" s="563">
        <v>6266374</v>
      </c>
      <c r="AF2052" s="564">
        <v>45901</v>
      </c>
      <c r="AG2052" s="564">
        <v>47727</v>
      </c>
      <c r="AH2052" s="563">
        <v>6266374</v>
      </c>
      <c r="AI2052" s="565">
        <f t="shared" si="65"/>
        <v>4.5095890410958903</v>
      </c>
      <c r="AJ2052" s="565">
        <v>5.0027397260274</v>
      </c>
      <c r="AK2052" s="566">
        <v>9.2499999999999999E-2</v>
      </c>
      <c r="AL2052" s="567">
        <f t="shared" si="64"/>
        <v>4.5095890410958903</v>
      </c>
      <c r="AM2052" s="567">
        <v>5.0027397260274</v>
      </c>
      <c r="AN2052" s="568">
        <v>9.2499999999999999E-2</v>
      </c>
      <c r="AO2052" s="562" t="s">
        <v>977</v>
      </c>
      <c r="AP2052" s="562" t="s">
        <v>978</v>
      </c>
    </row>
    <row r="2053" spans="1:42" s="562" customFormat="1" ht="12" x14ac:dyDescent="0.25">
      <c r="A2053" s="562" t="s">
        <v>4757</v>
      </c>
      <c r="B2053" s="562" t="s">
        <v>4758</v>
      </c>
      <c r="C2053" s="562">
        <v>1</v>
      </c>
      <c r="D2053" s="562" t="s">
        <v>30</v>
      </c>
      <c r="E2053" s="562" t="s">
        <v>958</v>
      </c>
      <c r="F2053" s="562" t="s">
        <v>959</v>
      </c>
      <c r="G2053" s="562" t="s">
        <v>973</v>
      </c>
      <c r="H2053" s="562" t="s">
        <v>974</v>
      </c>
      <c r="I2053" s="562" t="s">
        <v>975</v>
      </c>
      <c r="J2053" s="562" t="s">
        <v>4998</v>
      </c>
      <c r="K2053" s="562" t="s">
        <v>976</v>
      </c>
      <c r="L2053" s="562" t="s">
        <v>964</v>
      </c>
      <c r="M2053" s="562" t="s">
        <v>970</v>
      </c>
      <c r="N2053" s="562">
        <v>1</v>
      </c>
      <c r="O2053" s="562">
        <v>1</v>
      </c>
      <c r="P2053" s="562">
        <v>1</v>
      </c>
      <c r="Q2053" s="562">
        <v>1</v>
      </c>
      <c r="R2053" s="562">
        <v>1</v>
      </c>
      <c r="S2053" s="562">
        <v>1</v>
      </c>
      <c r="T2053" s="562">
        <v>0</v>
      </c>
      <c r="U2053" s="562">
        <v>0</v>
      </c>
      <c r="V2053" s="562">
        <v>0</v>
      </c>
      <c r="W2053" s="563">
        <v>2695542</v>
      </c>
      <c r="X2053" s="563">
        <v>0</v>
      </c>
      <c r="Y2053" s="563">
        <v>0</v>
      </c>
      <c r="Z2053" s="563">
        <v>0</v>
      </c>
      <c r="AA2053" s="563">
        <v>0</v>
      </c>
      <c r="AB2053" s="563">
        <v>0</v>
      </c>
      <c r="AC2053" s="563">
        <v>0</v>
      </c>
      <c r="AD2053" s="563"/>
      <c r="AE2053" s="563">
        <v>2695542</v>
      </c>
      <c r="AF2053" s="564">
        <v>45911</v>
      </c>
      <c r="AG2053" s="564">
        <v>47007</v>
      </c>
      <c r="AH2053" s="563">
        <v>2695542</v>
      </c>
      <c r="AI2053" s="565">
        <f t="shared" si="65"/>
        <v>2.536986301369863</v>
      </c>
      <c r="AJ2053" s="565">
        <v>3.0027397260274</v>
      </c>
      <c r="AK2053" s="566">
        <v>8.7499999999999994E-2</v>
      </c>
      <c r="AL2053" s="567">
        <f t="shared" si="64"/>
        <v>2.536986301369863</v>
      </c>
      <c r="AM2053" s="567">
        <v>3.0027397260274</v>
      </c>
      <c r="AN2053" s="568">
        <v>8.7499999999999994E-2</v>
      </c>
      <c r="AO2053" s="562" t="s">
        <v>977</v>
      </c>
      <c r="AP2053" s="562" t="s">
        <v>978</v>
      </c>
    </row>
    <row r="2054" spans="1:42" s="562" customFormat="1" ht="12" x14ac:dyDescent="0.25">
      <c r="A2054" s="562" t="s">
        <v>4759</v>
      </c>
      <c r="B2054" s="562" t="s">
        <v>4760</v>
      </c>
      <c r="C2054" s="562">
        <v>1</v>
      </c>
      <c r="D2054" s="562" t="s">
        <v>30</v>
      </c>
      <c r="E2054" s="562" t="s">
        <v>958</v>
      </c>
      <c r="F2054" s="562" t="s">
        <v>959</v>
      </c>
      <c r="G2054" s="562" t="s">
        <v>973</v>
      </c>
      <c r="H2054" s="562" t="s">
        <v>974</v>
      </c>
      <c r="I2054" s="562" t="s">
        <v>975</v>
      </c>
      <c r="J2054" s="562" t="s">
        <v>4998</v>
      </c>
      <c r="K2054" s="562" t="s">
        <v>976</v>
      </c>
      <c r="L2054" s="562" t="s">
        <v>964</v>
      </c>
      <c r="M2054" s="562" t="s">
        <v>970</v>
      </c>
      <c r="N2054" s="562">
        <v>1</v>
      </c>
      <c r="O2054" s="562">
        <v>1</v>
      </c>
      <c r="P2054" s="562">
        <v>1</v>
      </c>
      <c r="Q2054" s="562">
        <v>1</v>
      </c>
      <c r="R2054" s="562">
        <v>1</v>
      </c>
      <c r="S2054" s="562">
        <v>1</v>
      </c>
      <c r="T2054" s="562">
        <v>0</v>
      </c>
      <c r="U2054" s="562">
        <v>0</v>
      </c>
      <c r="V2054" s="562">
        <v>0</v>
      </c>
      <c r="W2054" s="563">
        <v>561540.32999999996</v>
      </c>
      <c r="X2054" s="563">
        <v>0</v>
      </c>
      <c r="Y2054" s="563">
        <v>0</v>
      </c>
      <c r="Z2054" s="563">
        <v>0</v>
      </c>
      <c r="AA2054" s="563">
        <v>0</v>
      </c>
      <c r="AB2054" s="563">
        <v>0</v>
      </c>
      <c r="AC2054" s="563">
        <v>0</v>
      </c>
      <c r="AD2054" s="563"/>
      <c r="AE2054" s="563">
        <v>561540.32999999996</v>
      </c>
      <c r="AF2054" s="564">
        <v>45901</v>
      </c>
      <c r="AG2054" s="564">
        <v>47727</v>
      </c>
      <c r="AH2054" s="563">
        <v>561540.32999999996</v>
      </c>
      <c r="AI2054" s="565">
        <f t="shared" si="65"/>
        <v>4.5095890410958903</v>
      </c>
      <c r="AJ2054" s="565">
        <v>5.0027397260274</v>
      </c>
      <c r="AK2054" s="566">
        <v>9.2499999999999999E-2</v>
      </c>
      <c r="AL2054" s="567">
        <f t="shared" ref="AL2054:AM2096" si="66">+AI2054</f>
        <v>4.5095890410958903</v>
      </c>
      <c r="AM2054" s="567">
        <v>5.0027397260274</v>
      </c>
      <c r="AN2054" s="568">
        <v>9.2499999999999999E-2</v>
      </c>
      <c r="AO2054" s="562" t="s">
        <v>977</v>
      </c>
      <c r="AP2054" s="562" t="s">
        <v>978</v>
      </c>
    </row>
    <row r="2055" spans="1:42" s="562" customFormat="1" ht="12" x14ac:dyDescent="0.25">
      <c r="A2055" s="562" t="s">
        <v>4761</v>
      </c>
      <c r="B2055" s="562" t="s">
        <v>4762</v>
      </c>
      <c r="C2055" s="562">
        <v>1</v>
      </c>
      <c r="D2055" s="562" t="s">
        <v>30</v>
      </c>
      <c r="E2055" s="562" t="s">
        <v>958</v>
      </c>
      <c r="F2055" s="562" t="s">
        <v>959</v>
      </c>
      <c r="G2055" s="562" t="s">
        <v>973</v>
      </c>
      <c r="H2055" s="562" t="s">
        <v>974</v>
      </c>
      <c r="I2055" s="562" t="s">
        <v>975</v>
      </c>
      <c r="J2055" s="562" t="s">
        <v>4998</v>
      </c>
      <c r="K2055" s="562" t="s">
        <v>976</v>
      </c>
      <c r="L2055" s="562" t="s">
        <v>964</v>
      </c>
      <c r="M2055" s="562" t="s">
        <v>970</v>
      </c>
      <c r="N2055" s="562">
        <v>1</v>
      </c>
      <c r="O2055" s="562">
        <v>1</v>
      </c>
      <c r="P2055" s="562">
        <v>1</v>
      </c>
      <c r="Q2055" s="562">
        <v>1</v>
      </c>
      <c r="R2055" s="562">
        <v>1</v>
      </c>
      <c r="S2055" s="562">
        <v>1</v>
      </c>
      <c r="T2055" s="562">
        <v>0</v>
      </c>
      <c r="U2055" s="562">
        <v>0</v>
      </c>
      <c r="V2055" s="562">
        <v>0</v>
      </c>
      <c r="W2055" s="563">
        <v>1682178.32</v>
      </c>
      <c r="X2055" s="563">
        <v>0</v>
      </c>
      <c r="Y2055" s="563">
        <v>0</v>
      </c>
      <c r="Z2055" s="563">
        <v>0</v>
      </c>
      <c r="AA2055" s="563">
        <v>0</v>
      </c>
      <c r="AB2055" s="563">
        <v>0</v>
      </c>
      <c r="AC2055" s="563">
        <v>0</v>
      </c>
      <c r="AD2055" s="563"/>
      <c r="AE2055" s="563">
        <v>1682178.32</v>
      </c>
      <c r="AF2055" s="564">
        <v>45901</v>
      </c>
      <c r="AG2055" s="564">
        <v>47727</v>
      </c>
      <c r="AH2055" s="563">
        <v>1682178.32</v>
      </c>
      <c r="AI2055" s="565">
        <f t="shared" si="65"/>
        <v>4.5095890410958903</v>
      </c>
      <c r="AJ2055" s="565">
        <v>5.0027397260274</v>
      </c>
      <c r="AK2055" s="566">
        <v>9.2499999999999999E-2</v>
      </c>
      <c r="AL2055" s="567">
        <f t="shared" si="66"/>
        <v>4.5095890410958903</v>
      </c>
      <c r="AM2055" s="567">
        <v>5.0027397260274</v>
      </c>
      <c r="AN2055" s="568">
        <v>9.2499999999999999E-2</v>
      </c>
      <c r="AO2055" s="562" t="s">
        <v>977</v>
      </c>
      <c r="AP2055" s="562" t="s">
        <v>978</v>
      </c>
    </row>
    <row r="2056" spans="1:42" s="562" customFormat="1" ht="12" x14ac:dyDescent="0.25">
      <c r="A2056" s="562" t="s">
        <v>4763</v>
      </c>
      <c r="B2056" s="562" t="s">
        <v>4764</v>
      </c>
      <c r="C2056" s="562">
        <v>1</v>
      </c>
      <c r="D2056" s="562" t="s">
        <v>30</v>
      </c>
      <c r="E2056" s="562" t="s">
        <v>958</v>
      </c>
      <c r="F2056" s="562" t="s">
        <v>959</v>
      </c>
      <c r="G2056" s="562" t="s">
        <v>1659</v>
      </c>
      <c r="H2056" s="562" t="s">
        <v>1660</v>
      </c>
      <c r="I2056" s="562" t="s">
        <v>1661</v>
      </c>
      <c r="J2056" s="562" t="s">
        <v>1662</v>
      </c>
      <c r="K2056" s="562" t="s">
        <v>1663</v>
      </c>
      <c r="L2056" s="562" t="s">
        <v>964</v>
      </c>
      <c r="M2056" s="562" t="s">
        <v>970</v>
      </c>
      <c r="N2056" s="562">
        <v>1</v>
      </c>
      <c r="O2056" s="562">
        <v>1</v>
      </c>
      <c r="P2056" s="562">
        <v>1</v>
      </c>
      <c r="Q2056" s="562">
        <v>0</v>
      </c>
      <c r="R2056" s="562">
        <v>0</v>
      </c>
      <c r="S2056" s="562">
        <v>1</v>
      </c>
      <c r="T2056" s="562">
        <v>1</v>
      </c>
      <c r="U2056" s="562">
        <v>1</v>
      </c>
      <c r="V2056" s="562">
        <v>0</v>
      </c>
      <c r="W2056" s="563">
        <v>200000000</v>
      </c>
      <c r="X2056" s="563">
        <v>0</v>
      </c>
      <c r="Y2056" s="563">
        <v>0</v>
      </c>
      <c r="Z2056" s="563">
        <v>0</v>
      </c>
      <c r="AA2056" s="563">
        <v>0</v>
      </c>
      <c r="AB2056" s="563">
        <v>0</v>
      </c>
      <c r="AC2056" s="563">
        <v>0</v>
      </c>
      <c r="AD2056" s="563"/>
      <c r="AE2056" s="563">
        <v>200000000</v>
      </c>
      <c r="AF2056" s="564">
        <v>45945</v>
      </c>
      <c r="AG2056" s="564">
        <v>47041</v>
      </c>
      <c r="AH2056" s="563">
        <v>200000000</v>
      </c>
      <c r="AI2056" s="565">
        <f t="shared" si="65"/>
        <v>2.6301369863013697</v>
      </c>
      <c r="AJ2056" s="565">
        <v>3.0027397260274</v>
      </c>
      <c r="AK2056" s="566">
        <v>8.7499999999999994E-2</v>
      </c>
      <c r="AL2056" s="567">
        <f t="shared" si="66"/>
        <v>2.6301369863013697</v>
      </c>
      <c r="AM2056" s="567">
        <v>3.0027397260274</v>
      </c>
      <c r="AN2056" s="568">
        <v>8.7499999999999994E-2</v>
      </c>
      <c r="AO2056" s="562" t="s">
        <v>977</v>
      </c>
      <c r="AP2056" s="562" t="s">
        <v>978</v>
      </c>
    </row>
    <row r="2057" spans="1:42" s="562" customFormat="1" ht="12" x14ac:dyDescent="0.25">
      <c r="A2057" s="562" t="s">
        <v>4765</v>
      </c>
      <c r="B2057" s="562" t="s">
        <v>4766</v>
      </c>
      <c r="C2057" s="562">
        <v>1</v>
      </c>
      <c r="D2057" s="562" t="s">
        <v>30</v>
      </c>
      <c r="E2057" s="562" t="s">
        <v>958</v>
      </c>
      <c r="F2057" s="562" t="s">
        <v>959</v>
      </c>
      <c r="G2057" s="562" t="s">
        <v>973</v>
      </c>
      <c r="H2057" s="562" t="s">
        <v>974</v>
      </c>
      <c r="I2057" s="562" t="s">
        <v>975</v>
      </c>
      <c r="J2057" s="562" t="s">
        <v>4998</v>
      </c>
      <c r="K2057" s="562" t="s">
        <v>976</v>
      </c>
      <c r="L2057" s="562" t="s">
        <v>964</v>
      </c>
      <c r="M2057" s="562" t="s">
        <v>970</v>
      </c>
      <c r="N2057" s="562">
        <v>1</v>
      </c>
      <c r="O2057" s="562">
        <v>1</v>
      </c>
      <c r="P2057" s="562">
        <v>1</v>
      </c>
      <c r="Q2057" s="562">
        <v>1</v>
      </c>
      <c r="R2057" s="562">
        <v>1</v>
      </c>
      <c r="S2057" s="562">
        <v>1</v>
      </c>
      <c r="T2057" s="562">
        <v>0</v>
      </c>
      <c r="U2057" s="562">
        <v>0</v>
      </c>
      <c r="V2057" s="562">
        <v>0</v>
      </c>
      <c r="W2057" s="563">
        <v>832076.49</v>
      </c>
      <c r="X2057" s="563">
        <v>0</v>
      </c>
      <c r="Y2057" s="563">
        <v>0</v>
      </c>
      <c r="Z2057" s="563">
        <v>0</v>
      </c>
      <c r="AA2057" s="563">
        <v>0</v>
      </c>
      <c r="AB2057" s="563">
        <v>0</v>
      </c>
      <c r="AC2057" s="563">
        <v>0</v>
      </c>
      <c r="AD2057" s="563"/>
      <c r="AE2057" s="563">
        <v>832076.49</v>
      </c>
      <c r="AF2057" s="564">
        <v>45901</v>
      </c>
      <c r="AG2057" s="564">
        <v>47727</v>
      </c>
      <c r="AH2057" s="563">
        <v>832076.49</v>
      </c>
      <c r="AI2057" s="565">
        <f t="shared" si="65"/>
        <v>4.5095890410958903</v>
      </c>
      <c r="AJ2057" s="565">
        <v>5.0027397260274</v>
      </c>
      <c r="AK2057" s="566">
        <v>9.2499999999999999E-2</v>
      </c>
      <c r="AL2057" s="567">
        <f t="shared" si="66"/>
        <v>4.5095890410958903</v>
      </c>
      <c r="AM2057" s="567">
        <v>5.0027397260274</v>
      </c>
      <c r="AN2057" s="568">
        <v>9.2499999999999999E-2</v>
      </c>
      <c r="AO2057" s="562" t="s">
        <v>977</v>
      </c>
      <c r="AP2057" s="562" t="s">
        <v>978</v>
      </c>
    </row>
    <row r="2058" spans="1:42" s="562" customFormat="1" ht="12" x14ac:dyDescent="0.25">
      <c r="A2058" s="562" t="s">
        <v>4767</v>
      </c>
      <c r="B2058" s="562" t="s">
        <v>4768</v>
      </c>
      <c r="C2058" s="562">
        <v>1</v>
      </c>
      <c r="D2058" s="562" t="s">
        <v>30</v>
      </c>
      <c r="E2058" s="562" t="s">
        <v>958</v>
      </c>
      <c r="F2058" s="562" t="s">
        <v>959</v>
      </c>
      <c r="G2058" s="562" t="s">
        <v>2268</v>
      </c>
      <c r="H2058" s="562" t="s">
        <v>1660</v>
      </c>
      <c r="I2058" s="562" t="s">
        <v>962</v>
      </c>
      <c r="J2058" s="562" t="s">
        <v>1662</v>
      </c>
      <c r="K2058" s="562" t="s">
        <v>2268</v>
      </c>
      <c r="L2058" s="562" t="s">
        <v>964</v>
      </c>
      <c r="M2058" s="562" t="s">
        <v>970</v>
      </c>
      <c r="N2058" s="562">
        <v>1</v>
      </c>
      <c r="O2058" s="562">
        <v>1</v>
      </c>
      <c r="P2058" s="562">
        <v>1</v>
      </c>
      <c r="Q2058" s="562">
        <v>0</v>
      </c>
      <c r="R2058" s="562">
        <v>1</v>
      </c>
      <c r="S2058" s="562">
        <v>1</v>
      </c>
      <c r="T2058" s="562">
        <v>1</v>
      </c>
      <c r="U2058" s="562">
        <v>0</v>
      </c>
      <c r="V2058" s="562">
        <v>0</v>
      </c>
      <c r="W2058" s="563">
        <v>30000000</v>
      </c>
      <c r="X2058" s="563">
        <v>0</v>
      </c>
      <c r="Y2058" s="563">
        <v>0</v>
      </c>
      <c r="Z2058" s="563">
        <v>0</v>
      </c>
      <c r="AA2058" s="563">
        <v>0</v>
      </c>
      <c r="AB2058" s="563">
        <v>0</v>
      </c>
      <c r="AC2058" s="563">
        <v>0</v>
      </c>
      <c r="AD2058" s="563"/>
      <c r="AE2058" s="563">
        <v>30000000</v>
      </c>
      <c r="AF2058" s="564">
        <v>45799</v>
      </c>
      <c r="AG2058" s="564">
        <v>46164</v>
      </c>
      <c r="AH2058" s="563">
        <v>30000000</v>
      </c>
      <c r="AI2058" s="565">
        <f t="shared" si="65"/>
        <v>0.22739726027397261</v>
      </c>
      <c r="AJ2058" s="565">
        <v>1</v>
      </c>
      <c r="AK2058" s="566">
        <v>4.9000000000000002E-2</v>
      </c>
      <c r="AL2058" s="567">
        <f t="shared" si="66"/>
        <v>0.22739726027397261</v>
      </c>
      <c r="AM2058" s="567">
        <v>1</v>
      </c>
      <c r="AN2058" s="568">
        <v>4.9000000000000002E-2</v>
      </c>
      <c r="AO2058" s="562" t="s">
        <v>977</v>
      </c>
      <c r="AP2058" s="562" t="s">
        <v>978</v>
      </c>
    </row>
    <row r="2059" spans="1:42" s="562" customFormat="1" ht="12" x14ac:dyDescent="0.25">
      <c r="A2059" s="562" t="s">
        <v>4769</v>
      </c>
      <c r="B2059" s="562" t="s">
        <v>4770</v>
      </c>
      <c r="C2059" s="562">
        <v>1</v>
      </c>
      <c r="D2059" s="562" t="s">
        <v>30</v>
      </c>
      <c r="E2059" s="562" t="s">
        <v>958</v>
      </c>
      <c r="F2059" s="562" t="s">
        <v>959</v>
      </c>
      <c r="G2059" s="562" t="s">
        <v>2268</v>
      </c>
      <c r="H2059" s="562" t="s">
        <v>1660</v>
      </c>
      <c r="I2059" s="562" t="s">
        <v>962</v>
      </c>
      <c r="J2059" s="562" t="s">
        <v>1662</v>
      </c>
      <c r="K2059" s="562" t="s">
        <v>2268</v>
      </c>
      <c r="L2059" s="562" t="s">
        <v>964</v>
      </c>
      <c r="M2059" s="562" t="s">
        <v>970</v>
      </c>
      <c r="N2059" s="562">
        <v>1</v>
      </c>
      <c r="O2059" s="562">
        <v>1</v>
      </c>
      <c r="P2059" s="562">
        <v>1</v>
      </c>
      <c r="Q2059" s="562">
        <v>0</v>
      </c>
      <c r="R2059" s="562">
        <v>1</v>
      </c>
      <c r="S2059" s="562">
        <v>1</v>
      </c>
      <c r="T2059" s="562">
        <v>1</v>
      </c>
      <c r="U2059" s="562">
        <v>0</v>
      </c>
      <c r="V2059" s="562">
        <v>0</v>
      </c>
      <c r="W2059" s="563">
        <v>65570000</v>
      </c>
      <c r="X2059" s="563">
        <v>0</v>
      </c>
      <c r="Y2059" s="563">
        <v>0</v>
      </c>
      <c r="Z2059" s="563">
        <v>0</v>
      </c>
      <c r="AA2059" s="563">
        <v>0</v>
      </c>
      <c r="AB2059" s="563">
        <v>0</v>
      </c>
      <c r="AC2059" s="563">
        <v>0</v>
      </c>
      <c r="AD2059" s="563"/>
      <c r="AE2059" s="563">
        <v>65570000</v>
      </c>
      <c r="AF2059" s="564">
        <v>45799</v>
      </c>
      <c r="AG2059" s="564">
        <v>46164</v>
      </c>
      <c r="AH2059" s="563">
        <v>65570000</v>
      </c>
      <c r="AI2059" s="565">
        <f t="shared" si="65"/>
        <v>0.22739726027397261</v>
      </c>
      <c r="AJ2059" s="565">
        <v>1</v>
      </c>
      <c r="AK2059" s="566">
        <v>4.9000000000000002E-2</v>
      </c>
      <c r="AL2059" s="567">
        <f t="shared" si="66"/>
        <v>0.22739726027397261</v>
      </c>
      <c r="AM2059" s="567">
        <v>1</v>
      </c>
      <c r="AN2059" s="568">
        <v>4.9000000000000002E-2</v>
      </c>
      <c r="AO2059" s="562" t="s">
        <v>977</v>
      </c>
      <c r="AP2059" s="562" t="s">
        <v>978</v>
      </c>
    </row>
    <row r="2060" spans="1:42" s="562" customFormat="1" ht="12" x14ac:dyDescent="0.25">
      <c r="A2060" s="562" t="s">
        <v>4771</v>
      </c>
      <c r="B2060" s="562" t="s">
        <v>4772</v>
      </c>
      <c r="C2060" s="562">
        <v>1</v>
      </c>
      <c r="D2060" s="562" t="s">
        <v>30</v>
      </c>
      <c r="E2060" s="562" t="s">
        <v>958</v>
      </c>
      <c r="F2060" s="562" t="s">
        <v>959</v>
      </c>
      <c r="G2060" s="562" t="s">
        <v>973</v>
      </c>
      <c r="H2060" s="562" t="s">
        <v>974</v>
      </c>
      <c r="I2060" s="562" t="s">
        <v>975</v>
      </c>
      <c r="J2060" s="562" t="s">
        <v>4998</v>
      </c>
      <c r="K2060" s="562" t="s">
        <v>976</v>
      </c>
      <c r="L2060" s="562" t="s">
        <v>964</v>
      </c>
      <c r="M2060" s="562" t="s">
        <v>970</v>
      </c>
      <c r="N2060" s="562">
        <v>1</v>
      </c>
      <c r="O2060" s="562">
        <v>1</v>
      </c>
      <c r="P2060" s="562">
        <v>1</v>
      </c>
      <c r="Q2060" s="562">
        <v>1</v>
      </c>
      <c r="R2060" s="562">
        <v>1</v>
      </c>
      <c r="S2060" s="562">
        <v>1</v>
      </c>
      <c r="T2060" s="562">
        <v>0</v>
      </c>
      <c r="U2060" s="562">
        <v>0</v>
      </c>
      <c r="V2060" s="562">
        <v>0</v>
      </c>
      <c r="W2060" s="563">
        <v>2220300</v>
      </c>
      <c r="X2060" s="563">
        <v>0</v>
      </c>
      <c r="Y2060" s="563">
        <v>0</v>
      </c>
      <c r="Z2060" s="563">
        <v>0</v>
      </c>
      <c r="AA2060" s="563">
        <v>0</v>
      </c>
      <c r="AB2060" s="563">
        <v>0</v>
      </c>
      <c r="AC2060" s="563">
        <v>0</v>
      </c>
      <c r="AD2060" s="563"/>
      <c r="AE2060" s="563">
        <v>2220300</v>
      </c>
      <c r="AF2060" s="564">
        <v>46010</v>
      </c>
      <c r="AG2060" s="564">
        <v>47836</v>
      </c>
      <c r="AH2060" s="563">
        <v>2220300</v>
      </c>
      <c r="AI2060" s="565">
        <f t="shared" si="65"/>
        <v>4.8082191780821919</v>
      </c>
      <c r="AJ2060" s="565">
        <v>5.0027397260274</v>
      </c>
      <c r="AK2060" s="566">
        <v>9.2499999999999999E-2</v>
      </c>
      <c r="AL2060" s="567">
        <f t="shared" si="66"/>
        <v>4.8082191780821919</v>
      </c>
      <c r="AM2060" s="567">
        <v>5.0027397260274</v>
      </c>
      <c r="AN2060" s="568">
        <v>9.2499999999999999E-2</v>
      </c>
      <c r="AO2060" s="562" t="s">
        <v>977</v>
      </c>
      <c r="AP2060" s="562" t="s">
        <v>978</v>
      </c>
    </row>
    <row r="2061" spans="1:42" s="562" customFormat="1" ht="12" x14ac:dyDescent="0.25">
      <c r="A2061" s="562" t="s">
        <v>4773</v>
      </c>
      <c r="B2061" s="562" t="s">
        <v>4774</v>
      </c>
      <c r="C2061" s="562">
        <v>1</v>
      </c>
      <c r="D2061" s="562" t="s">
        <v>30</v>
      </c>
      <c r="E2061" s="562" t="s">
        <v>958</v>
      </c>
      <c r="F2061" s="562" t="s">
        <v>959</v>
      </c>
      <c r="G2061" s="562" t="s">
        <v>2037</v>
      </c>
      <c r="H2061" s="562" t="s">
        <v>1660</v>
      </c>
      <c r="I2061" s="562" t="s">
        <v>1661</v>
      </c>
      <c r="J2061" s="562" t="s">
        <v>1662</v>
      </c>
      <c r="K2061" s="562" t="s">
        <v>2037</v>
      </c>
      <c r="L2061" s="562" t="s">
        <v>964</v>
      </c>
      <c r="M2061" s="562" t="s">
        <v>970</v>
      </c>
      <c r="N2061" s="562">
        <v>1</v>
      </c>
      <c r="O2061" s="562">
        <v>1</v>
      </c>
      <c r="P2061" s="562">
        <v>1</v>
      </c>
      <c r="Q2061" s="562">
        <v>0</v>
      </c>
      <c r="R2061" s="562">
        <v>0</v>
      </c>
      <c r="S2061" s="562">
        <v>1</v>
      </c>
      <c r="T2061" s="562">
        <v>1</v>
      </c>
      <c r="U2061" s="562">
        <v>1</v>
      </c>
      <c r="V2061" s="562">
        <v>0</v>
      </c>
      <c r="W2061" s="563">
        <v>26000000</v>
      </c>
      <c r="X2061" s="563">
        <v>0</v>
      </c>
      <c r="Y2061" s="563">
        <v>0</v>
      </c>
      <c r="Z2061" s="563">
        <v>0</v>
      </c>
      <c r="AA2061" s="563">
        <v>0</v>
      </c>
      <c r="AB2061" s="563">
        <v>0</v>
      </c>
      <c r="AC2061" s="563">
        <v>0</v>
      </c>
      <c r="AD2061" s="563"/>
      <c r="AE2061" s="563">
        <v>26000000</v>
      </c>
      <c r="AF2061" s="564">
        <v>45924</v>
      </c>
      <c r="AG2061" s="564">
        <v>47566</v>
      </c>
      <c r="AH2061" s="563">
        <v>26000000</v>
      </c>
      <c r="AI2061" s="565">
        <f t="shared" si="65"/>
        <v>4.0684931506849313</v>
      </c>
      <c r="AJ2061" s="565">
        <v>4.4986301369863</v>
      </c>
      <c r="AK2061" s="566">
        <v>9.2499999999999999E-2</v>
      </c>
      <c r="AL2061" s="567">
        <f t="shared" si="66"/>
        <v>4.0684931506849313</v>
      </c>
      <c r="AM2061" s="567">
        <v>4.4986301369863</v>
      </c>
      <c r="AN2061" s="568">
        <v>9.2499999999999999E-2</v>
      </c>
      <c r="AO2061" s="562" t="s">
        <v>977</v>
      </c>
      <c r="AP2061" s="562" t="s">
        <v>978</v>
      </c>
    </row>
    <row r="2062" spans="1:42" s="562" customFormat="1" ht="12" x14ac:dyDescent="0.25">
      <c r="A2062" s="562" t="s">
        <v>4775</v>
      </c>
      <c r="B2062" s="562" t="s">
        <v>4776</v>
      </c>
      <c r="C2062" s="562">
        <v>1</v>
      </c>
      <c r="D2062" s="562" t="s">
        <v>30</v>
      </c>
      <c r="E2062" s="562" t="s">
        <v>958</v>
      </c>
      <c r="F2062" s="562" t="s">
        <v>959</v>
      </c>
      <c r="G2062" s="562" t="s">
        <v>973</v>
      </c>
      <c r="H2062" s="562" t="s">
        <v>974</v>
      </c>
      <c r="I2062" s="562" t="s">
        <v>975</v>
      </c>
      <c r="J2062" s="562" t="s">
        <v>4998</v>
      </c>
      <c r="K2062" s="562" t="s">
        <v>976</v>
      </c>
      <c r="L2062" s="562" t="s">
        <v>964</v>
      </c>
      <c r="M2062" s="562" t="s">
        <v>970</v>
      </c>
      <c r="N2062" s="562">
        <v>1</v>
      </c>
      <c r="O2062" s="562">
        <v>1</v>
      </c>
      <c r="P2062" s="562">
        <v>1</v>
      </c>
      <c r="Q2062" s="562">
        <v>1</v>
      </c>
      <c r="R2062" s="562">
        <v>1</v>
      </c>
      <c r="S2062" s="562">
        <v>1</v>
      </c>
      <c r="T2062" s="562">
        <v>0</v>
      </c>
      <c r="U2062" s="562">
        <v>0</v>
      </c>
      <c r="V2062" s="562">
        <v>0</v>
      </c>
      <c r="W2062" s="563">
        <v>1522080</v>
      </c>
      <c r="X2062" s="563">
        <v>0</v>
      </c>
      <c r="Y2062" s="563">
        <v>0</v>
      </c>
      <c r="Z2062" s="563">
        <v>0</v>
      </c>
      <c r="AA2062" s="563">
        <v>0</v>
      </c>
      <c r="AB2062" s="563">
        <v>0</v>
      </c>
      <c r="AC2062" s="563">
        <v>0</v>
      </c>
      <c r="AD2062" s="563"/>
      <c r="AE2062" s="563">
        <v>1522080</v>
      </c>
      <c r="AF2062" s="564">
        <v>45901</v>
      </c>
      <c r="AG2062" s="564">
        <v>47727</v>
      </c>
      <c r="AH2062" s="563">
        <v>1522080</v>
      </c>
      <c r="AI2062" s="565">
        <f t="shared" si="65"/>
        <v>4.5095890410958903</v>
      </c>
      <c r="AJ2062" s="565">
        <v>5.0027397260274</v>
      </c>
      <c r="AK2062" s="566">
        <v>9.2499999999999999E-2</v>
      </c>
      <c r="AL2062" s="567">
        <f t="shared" si="66"/>
        <v>4.5095890410958903</v>
      </c>
      <c r="AM2062" s="567">
        <v>5.0027397260274</v>
      </c>
      <c r="AN2062" s="568">
        <v>9.2499999999999999E-2</v>
      </c>
      <c r="AO2062" s="562" t="s">
        <v>977</v>
      </c>
      <c r="AP2062" s="562" t="s">
        <v>978</v>
      </c>
    </row>
    <row r="2063" spans="1:42" s="562" customFormat="1" ht="12" x14ac:dyDescent="0.25">
      <c r="A2063" s="562" t="s">
        <v>4777</v>
      </c>
      <c r="B2063" s="562" t="s">
        <v>4778</v>
      </c>
      <c r="C2063" s="562">
        <v>1</v>
      </c>
      <c r="D2063" s="562" t="s">
        <v>30</v>
      </c>
      <c r="E2063" s="562" t="s">
        <v>958</v>
      </c>
      <c r="F2063" s="562" t="s">
        <v>959</v>
      </c>
      <c r="G2063" s="562" t="s">
        <v>2268</v>
      </c>
      <c r="H2063" s="562" t="s">
        <v>1660</v>
      </c>
      <c r="I2063" s="562" t="s">
        <v>962</v>
      </c>
      <c r="J2063" s="562" t="s">
        <v>1662</v>
      </c>
      <c r="K2063" s="562" t="s">
        <v>2268</v>
      </c>
      <c r="L2063" s="562" t="s">
        <v>964</v>
      </c>
      <c r="M2063" s="562" t="s">
        <v>970</v>
      </c>
      <c r="N2063" s="562">
        <v>1</v>
      </c>
      <c r="O2063" s="562">
        <v>1</v>
      </c>
      <c r="P2063" s="562">
        <v>1</v>
      </c>
      <c r="Q2063" s="562">
        <v>0</v>
      </c>
      <c r="R2063" s="562">
        <v>1</v>
      </c>
      <c r="S2063" s="562">
        <v>1</v>
      </c>
      <c r="T2063" s="562">
        <v>1</v>
      </c>
      <c r="U2063" s="562">
        <v>0</v>
      </c>
      <c r="V2063" s="562">
        <v>0</v>
      </c>
      <c r="W2063" s="563">
        <v>61000000</v>
      </c>
      <c r="X2063" s="563">
        <v>0</v>
      </c>
      <c r="Y2063" s="563">
        <v>0</v>
      </c>
      <c r="Z2063" s="563">
        <v>0</v>
      </c>
      <c r="AA2063" s="563">
        <v>0</v>
      </c>
      <c r="AB2063" s="563">
        <v>0</v>
      </c>
      <c r="AC2063" s="563">
        <v>0</v>
      </c>
      <c r="AD2063" s="563"/>
      <c r="AE2063" s="563">
        <v>61000000</v>
      </c>
      <c r="AF2063" s="564">
        <v>45799</v>
      </c>
      <c r="AG2063" s="564">
        <v>46164</v>
      </c>
      <c r="AH2063" s="563">
        <v>61000000</v>
      </c>
      <c r="AI2063" s="565">
        <f t="shared" si="65"/>
        <v>0.22739726027397261</v>
      </c>
      <c r="AJ2063" s="565">
        <v>1</v>
      </c>
      <c r="AK2063" s="566">
        <v>4.9000000000000002E-2</v>
      </c>
      <c r="AL2063" s="567">
        <f t="shared" si="66"/>
        <v>0.22739726027397261</v>
      </c>
      <c r="AM2063" s="567">
        <v>1</v>
      </c>
      <c r="AN2063" s="568">
        <v>4.9000000000000002E-2</v>
      </c>
      <c r="AO2063" s="562" t="s">
        <v>977</v>
      </c>
      <c r="AP2063" s="562" t="s">
        <v>978</v>
      </c>
    </row>
    <row r="2064" spans="1:42" s="562" customFormat="1" ht="12" x14ac:dyDescent="0.25">
      <c r="A2064" s="562" t="s">
        <v>4779</v>
      </c>
      <c r="B2064" s="562" t="s">
        <v>4780</v>
      </c>
      <c r="C2064" s="562">
        <v>1</v>
      </c>
      <c r="D2064" s="562" t="s">
        <v>30</v>
      </c>
      <c r="E2064" s="562" t="s">
        <v>958</v>
      </c>
      <c r="F2064" s="562" t="s">
        <v>959</v>
      </c>
      <c r="G2064" s="562" t="s">
        <v>973</v>
      </c>
      <c r="H2064" s="562" t="s">
        <v>974</v>
      </c>
      <c r="I2064" s="562" t="s">
        <v>975</v>
      </c>
      <c r="J2064" s="562" t="s">
        <v>4998</v>
      </c>
      <c r="K2064" s="562" t="s">
        <v>976</v>
      </c>
      <c r="L2064" s="562" t="s">
        <v>964</v>
      </c>
      <c r="M2064" s="562" t="s">
        <v>970</v>
      </c>
      <c r="N2064" s="562">
        <v>1</v>
      </c>
      <c r="O2064" s="562">
        <v>1</v>
      </c>
      <c r="P2064" s="562">
        <v>1</v>
      </c>
      <c r="Q2064" s="562">
        <v>1</v>
      </c>
      <c r="R2064" s="562">
        <v>1</v>
      </c>
      <c r="S2064" s="562">
        <v>1</v>
      </c>
      <c r="T2064" s="562">
        <v>0</v>
      </c>
      <c r="U2064" s="562">
        <v>0</v>
      </c>
      <c r="V2064" s="562">
        <v>0</v>
      </c>
      <c r="W2064" s="563">
        <v>2377669.44</v>
      </c>
      <c r="X2064" s="563">
        <v>0</v>
      </c>
      <c r="Y2064" s="563">
        <v>0</v>
      </c>
      <c r="Z2064" s="563">
        <v>0</v>
      </c>
      <c r="AA2064" s="563">
        <v>0</v>
      </c>
      <c r="AB2064" s="563">
        <v>0</v>
      </c>
      <c r="AC2064" s="563">
        <v>0</v>
      </c>
      <c r="AD2064" s="563"/>
      <c r="AE2064" s="563">
        <v>2377669.44</v>
      </c>
      <c r="AF2064" s="564">
        <v>45901</v>
      </c>
      <c r="AG2064" s="564">
        <v>47727</v>
      </c>
      <c r="AH2064" s="563">
        <v>2377669.44</v>
      </c>
      <c r="AI2064" s="565">
        <f t="shared" si="65"/>
        <v>4.5095890410958903</v>
      </c>
      <c r="AJ2064" s="565">
        <v>5.0027397260274</v>
      </c>
      <c r="AK2064" s="566">
        <v>9.2499999999999999E-2</v>
      </c>
      <c r="AL2064" s="567">
        <f t="shared" si="66"/>
        <v>4.5095890410958903</v>
      </c>
      <c r="AM2064" s="567">
        <v>5.0027397260274</v>
      </c>
      <c r="AN2064" s="568">
        <v>9.2499999999999999E-2</v>
      </c>
      <c r="AO2064" s="562" t="s">
        <v>977</v>
      </c>
      <c r="AP2064" s="562" t="s">
        <v>978</v>
      </c>
    </row>
    <row r="2065" spans="1:42" s="562" customFormat="1" ht="12" x14ac:dyDescent="0.25">
      <c r="A2065" s="562" t="s">
        <v>4781</v>
      </c>
      <c r="B2065" s="562" t="s">
        <v>4782</v>
      </c>
      <c r="C2065" s="562">
        <v>1</v>
      </c>
      <c r="D2065" s="562" t="s">
        <v>30</v>
      </c>
      <c r="E2065" s="562" t="s">
        <v>958</v>
      </c>
      <c r="F2065" s="562" t="s">
        <v>959</v>
      </c>
      <c r="G2065" s="562" t="s">
        <v>973</v>
      </c>
      <c r="H2065" s="562" t="s">
        <v>974</v>
      </c>
      <c r="I2065" s="562" t="s">
        <v>975</v>
      </c>
      <c r="J2065" s="562" t="s">
        <v>4998</v>
      </c>
      <c r="K2065" s="562" t="s">
        <v>976</v>
      </c>
      <c r="L2065" s="562" t="s">
        <v>964</v>
      </c>
      <c r="M2065" s="562" t="s">
        <v>970</v>
      </c>
      <c r="N2065" s="562">
        <v>1</v>
      </c>
      <c r="O2065" s="562">
        <v>1</v>
      </c>
      <c r="P2065" s="562">
        <v>1</v>
      </c>
      <c r="Q2065" s="562">
        <v>1</v>
      </c>
      <c r="R2065" s="562">
        <v>1</v>
      </c>
      <c r="S2065" s="562">
        <v>1</v>
      </c>
      <c r="T2065" s="562">
        <v>0</v>
      </c>
      <c r="U2065" s="562">
        <v>0</v>
      </c>
      <c r="V2065" s="562">
        <v>0</v>
      </c>
      <c r="W2065" s="563">
        <v>50000000</v>
      </c>
      <c r="X2065" s="563">
        <v>0</v>
      </c>
      <c r="Y2065" s="563">
        <v>0</v>
      </c>
      <c r="Z2065" s="563">
        <v>0</v>
      </c>
      <c r="AA2065" s="563">
        <v>0</v>
      </c>
      <c r="AB2065" s="563">
        <v>0</v>
      </c>
      <c r="AC2065" s="563">
        <v>0</v>
      </c>
      <c r="AD2065" s="563"/>
      <c r="AE2065" s="563">
        <v>50000000</v>
      </c>
      <c r="AF2065" s="564">
        <v>45799</v>
      </c>
      <c r="AG2065" s="564">
        <v>46895</v>
      </c>
      <c r="AH2065" s="563">
        <v>50000000</v>
      </c>
      <c r="AI2065" s="565">
        <f t="shared" si="65"/>
        <v>2.2301369863013698</v>
      </c>
      <c r="AJ2065" s="565">
        <v>3.0027397260274</v>
      </c>
      <c r="AK2065" s="566">
        <v>8.7499999999999994E-2</v>
      </c>
      <c r="AL2065" s="567">
        <f t="shared" si="66"/>
        <v>2.2301369863013698</v>
      </c>
      <c r="AM2065" s="567">
        <v>3.0027397260274</v>
      </c>
      <c r="AN2065" s="568">
        <v>8.7499999999999994E-2</v>
      </c>
      <c r="AO2065" s="562" t="s">
        <v>977</v>
      </c>
      <c r="AP2065" s="562" t="s">
        <v>978</v>
      </c>
    </row>
    <row r="2066" spans="1:42" s="562" customFormat="1" ht="12" x14ac:dyDescent="0.25">
      <c r="A2066" s="562" t="s">
        <v>4783</v>
      </c>
      <c r="B2066" s="562" t="s">
        <v>4784</v>
      </c>
      <c r="C2066" s="562">
        <v>1</v>
      </c>
      <c r="D2066" s="562" t="s">
        <v>30</v>
      </c>
      <c r="E2066" s="562" t="s">
        <v>958</v>
      </c>
      <c r="F2066" s="562" t="s">
        <v>959</v>
      </c>
      <c r="G2066" s="562" t="s">
        <v>973</v>
      </c>
      <c r="H2066" s="562" t="s">
        <v>974</v>
      </c>
      <c r="I2066" s="562" t="s">
        <v>975</v>
      </c>
      <c r="J2066" s="562" t="s">
        <v>4998</v>
      </c>
      <c r="K2066" s="562" t="s">
        <v>976</v>
      </c>
      <c r="L2066" s="562" t="s">
        <v>964</v>
      </c>
      <c r="M2066" s="562" t="s">
        <v>970</v>
      </c>
      <c r="N2066" s="562">
        <v>1</v>
      </c>
      <c r="O2066" s="562">
        <v>1</v>
      </c>
      <c r="P2066" s="562">
        <v>1</v>
      </c>
      <c r="Q2066" s="562">
        <v>1</v>
      </c>
      <c r="R2066" s="562">
        <v>1</v>
      </c>
      <c r="S2066" s="562">
        <v>1</v>
      </c>
      <c r="T2066" s="562">
        <v>0</v>
      </c>
      <c r="U2066" s="562">
        <v>0</v>
      </c>
      <c r="V2066" s="562">
        <v>0</v>
      </c>
      <c r="W2066" s="563">
        <v>50000000</v>
      </c>
      <c r="X2066" s="563">
        <v>0</v>
      </c>
      <c r="Y2066" s="563">
        <v>0</v>
      </c>
      <c r="Z2066" s="563">
        <v>0</v>
      </c>
      <c r="AA2066" s="563">
        <v>0</v>
      </c>
      <c r="AB2066" s="563">
        <v>0</v>
      </c>
      <c r="AC2066" s="563">
        <v>0</v>
      </c>
      <c r="AD2066" s="563"/>
      <c r="AE2066" s="563">
        <v>50000000</v>
      </c>
      <c r="AF2066" s="564">
        <v>45799</v>
      </c>
      <c r="AG2066" s="564">
        <v>46895</v>
      </c>
      <c r="AH2066" s="563">
        <v>50000000</v>
      </c>
      <c r="AI2066" s="565">
        <f t="shared" si="65"/>
        <v>2.2301369863013698</v>
      </c>
      <c r="AJ2066" s="565">
        <v>3.0027397260274</v>
      </c>
      <c r="AK2066" s="566">
        <v>8.7499999999999994E-2</v>
      </c>
      <c r="AL2066" s="567">
        <f t="shared" si="66"/>
        <v>2.2301369863013698</v>
      </c>
      <c r="AM2066" s="567">
        <v>3.0027397260274</v>
      </c>
      <c r="AN2066" s="568">
        <v>8.7499999999999994E-2</v>
      </c>
      <c r="AO2066" s="562" t="s">
        <v>977</v>
      </c>
      <c r="AP2066" s="562" t="s">
        <v>978</v>
      </c>
    </row>
    <row r="2067" spans="1:42" s="562" customFormat="1" ht="12" x14ac:dyDescent="0.25">
      <c r="A2067" s="562" t="s">
        <v>4785</v>
      </c>
      <c r="B2067" s="562" t="s">
        <v>4786</v>
      </c>
      <c r="C2067" s="562">
        <v>1</v>
      </c>
      <c r="D2067" s="562" t="s">
        <v>30</v>
      </c>
      <c r="E2067" s="562" t="s">
        <v>958</v>
      </c>
      <c r="F2067" s="562" t="s">
        <v>959</v>
      </c>
      <c r="G2067" s="562" t="s">
        <v>973</v>
      </c>
      <c r="H2067" s="562" t="s">
        <v>974</v>
      </c>
      <c r="I2067" s="562" t="s">
        <v>975</v>
      </c>
      <c r="J2067" s="562" t="s">
        <v>4998</v>
      </c>
      <c r="K2067" s="562" t="s">
        <v>976</v>
      </c>
      <c r="L2067" s="562" t="s">
        <v>964</v>
      </c>
      <c r="M2067" s="562" t="s">
        <v>970</v>
      </c>
      <c r="N2067" s="562">
        <v>1</v>
      </c>
      <c r="O2067" s="562">
        <v>1</v>
      </c>
      <c r="P2067" s="562">
        <v>1</v>
      </c>
      <c r="Q2067" s="562">
        <v>1</v>
      </c>
      <c r="R2067" s="562">
        <v>1</v>
      </c>
      <c r="S2067" s="562">
        <v>1</v>
      </c>
      <c r="T2067" s="562">
        <v>0</v>
      </c>
      <c r="U2067" s="562">
        <v>0</v>
      </c>
      <c r="V2067" s="562">
        <v>0</v>
      </c>
      <c r="W2067" s="563">
        <v>5000000</v>
      </c>
      <c r="X2067" s="563">
        <v>0</v>
      </c>
      <c r="Y2067" s="563">
        <v>0</v>
      </c>
      <c r="Z2067" s="563">
        <v>0</v>
      </c>
      <c r="AA2067" s="563">
        <v>0</v>
      </c>
      <c r="AB2067" s="563">
        <v>0</v>
      </c>
      <c r="AC2067" s="563">
        <v>0</v>
      </c>
      <c r="AD2067" s="563"/>
      <c r="AE2067" s="563">
        <v>5000000</v>
      </c>
      <c r="AF2067" s="564">
        <v>45751</v>
      </c>
      <c r="AG2067" s="564">
        <v>46847</v>
      </c>
      <c r="AH2067" s="563">
        <v>5000000</v>
      </c>
      <c r="AI2067" s="565">
        <f t="shared" si="65"/>
        <v>2.0986301369863014</v>
      </c>
      <c r="AJ2067" s="565">
        <v>3.0027397260274</v>
      </c>
      <c r="AK2067" s="566">
        <v>8.7499999999999994E-2</v>
      </c>
      <c r="AL2067" s="567">
        <f t="shared" si="66"/>
        <v>2.0986301369863014</v>
      </c>
      <c r="AM2067" s="567">
        <v>3.0027397260274</v>
      </c>
      <c r="AN2067" s="568">
        <v>8.7499999999999994E-2</v>
      </c>
      <c r="AO2067" s="562" t="s">
        <v>977</v>
      </c>
      <c r="AP2067" s="562" t="s">
        <v>978</v>
      </c>
    </row>
    <row r="2068" spans="1:42" s="562" customFormat="1" ht="12" x14ac:dyDescent="0.25">
      <c r="A2068" s="562" t="s">
        <v>4787</v>
      </c>
      <c r="B2068" s="562" t="s">
        <v>4788</v>
      </c>
      <c r="C2068" s="562">
        <v>1</v>
      </c>
      <c r="D2068" s="562" t="s">
        <v>30</v>
      </c>
      <c r="E2068" s="562" t="s">
        <v>958</v>
      </c>
      <c r="F2068" s="562" t="s">
        <v>959</v>
      </c>
      <c r="G2068" s="562" t="s">
        <v>973</v>
      </c>
      <c r="H2068" s="562" t="s">
        <v>974</v>
      </c>
      <c r="I2068" s="562" t="s">
        <v>975</v>
      </c>
      <c r="J2068" s="562" t="s">
        <v>4998</v>
      </c>
      <c r="K2068" s="562" t="s">
        <v>976</v>
      </c>
      <c r="L2068" s="562" t="s">
        <v>964</v>
      </c>
      <c r="M2068" s="562" t="s">
        <v>970</v>
      </c>
      <c r="N2068" s="562">
        <v>1</v>
      </c>
      <c r="O2068" s="562">
        <v>1</v>
      </c>
      <c r="P2068" s="562">
        <v>1</v>
      </c>
      <c r="Q2068" s="562">
        <v>1</v>
      </c>
      <c r="R2068" s="562">
        <v>1</v>
      </c>
      <c r="S2068" s="562">
        <v>1</v>
      </c>
      <c r="T2068" s="562">
        <v>0</v>
      </c>
      <c r="U2068" s="562">
        <v>0</v>
      </c>
      <c r="V2068" s="562">
        <v>0</v>
      </c>
      <c r="W2068" s="563">
        <v>6000000</v>
      </c>
      <c r="X2068" s="563">
        <v>0</v>
      </c>
      <c r="Y2068" s="563">
        <v>0</v>
      </c>
      <c r="Z2068" s="563">
        <v>0</v>
      </c>
      <c r="AA2068" s="563">
        <v>0</v>
      </c>
      <c r="AB2068" s="563">
        <v>0</v>
      </c>
      <c r="AC2068" s="563">
        <v>0</v>
      </c>
      <c r="AD2068" s="563"/>
      <c r="AE2068" s="563">
        <v>6000000</v>
      </c>
      <c r="AF2068" s="564">
        <v>45799</v>
      </c>
      <c r="AG2068" s="564">
        <v>46895</v>
      </c>
      <c r="AH2068" s="563">
        <v>6000000</v>
      </c>
      <c r="AI2068" s="565">
        <f t="shared" si="65"/>
        <v>2.2301369863013698</v>
      </c>
      <c r="AJ2068" s="565">
        <v>3.0027397260274</v>
      </c>
      <c r="AK2068" s="566">
        <v>8.7499999999999994E-2</v>
      </c>
      <c r="AL2068" s="567">
        <f t="shared" si="66"/>
        <v>2.2301369863013698</v>
      </c>
      <c r="AM2068" s="567">
        <v>3.0027397260274</v>
      </c>
      <c r="AN2068" s="568">
        <v>8.7499999999999994E-2</v>
      </c>
      <c r="AO2068" s="562" t="s">
        <v>977</v>
      </c>
      <c r="AP2068" s="562" t="s">
        <v>978</v>
      </c>
    </row>
    <row r="2069" spans="1:42" s="562" customFormat="1" ht="12" x14ac:dyDescent="0.25">
      <c r="A2069" s="562" t="s">
        <v>4789</v>
      </c>
      <c r="B2069" s="562" t="s">
        <v>4790</v>
      </c>
      <c r="C2069" s="562">
        <v>1</v>
      </c>
      <c r="D2069" s="562" t="s">
        <v>30</v>
      </c>
      <c r="E2069" s="562" t="s">
        <v>958</v>
      </c>
      <c r="F2069" s="562" t="s">
        <v>959</v>
      </c>
      <c r="G2069" s="562" t="s">
        <v>973</v>
      </c>
      <c r="H2069" s="562" t="s">
        <v>974</v>
      </c>
      <c r="I2069" s="562" t="s">
        <v>975</v>
      </c>
      <c r="J2069" s="562" t="s">
        <v>4998</v>
      </c>
      <c r="K2069" s="562" t="s">
        <v>976</v>
      </c>
      <c r="L2069" s="562" t="s">
        <v>964</v>
      </c>
      <c r="M2069" s="562" t="s">
        <v>970</v>
      </c>
      <c r="N2069" s="562">
        <v>1</v>
      </c>
      <c r="O2069" s="562">
        <v>1</v>
      </c>
      <c r="P2069" s="562">
        <v>1</v>
      </c>
      <c r="Q2069" s="562">
        <v>1</v>
      </c>
      <c r="R2069" s="562">
        <v>1</v>
      </c>
      <c r="S2069" s="562">
        <v>1</v>
      </c>
      <c r="T2069" s="562">
        <v>0</v>
      </c>
      <c r="U2069" s="562">
        <v>0</v>
      </c>
      <c r="V2069" s="562">
        <v>0</v>
      </c>
      <c r="W2069" s="563">
        <v>6000000</v>
      </c>
      <c r="X2069" s="563">
        <v>0</v>
      </c>
      <c r="Y2069" s="563">
        <v>0</v>
      </c>
      <c r="Z2069" s="563">
        <v>0</v>
      </c>
      <c r="AA2069" s="563">
        <v>0</v>
      </c>
      <c r="AB2069" s="563">
        <v>0</v>
      </c>
      <c r="AC2069" s="563">
        <v>0</v>
      </c>
      <c r="AD2069" s="563"/>
      <c r="AE2069" s="563">
        <v>6000000</v>
      </c>
      <c r="AF2069" s="564">
        <v>45835</v>
      </c>
      <c r="AG2069" s="564">
        <v>46931</v>
      </c>
      <c r="AH2069" s="563">
        <v>6000000</v>
      </c>
      <c r="AI2069" s="565">
        <f t="shared" si="65"/>
        <v>2.3287671232876712</v>
      </c>
      <c r="AJ2069" s="565">
        <v>3.0027397260274</v>
      </c>
      <c r="AK2069" s="566">
        <v>8.7499999999999994E-2</v>
      </c>
      <c r="AL2069" s="567">
        <f t="shared" si="66"/>
        <v>2.3287671232876712</v>
      </c>
      <c r="AM2069" s="567">
        <v>3.0027397260274</v>
      </c>
      <c r="AN2069" s="568">
        <v>8.7499999999999994E-2</v>
      </c>
      <c r="AO2069" s="562" t="s">
        <v>977</v>
      </c>
      <c r="AP2069" s="562" t="s">
        <v>978</v>
      </c>
    </row>
    <row r="2070" spans="1:42" s="562" customFormat="1" ht="12" x14ac:dyDescent="0.25">
      <c r="A2070" s="562" t="s">
        <v>4791</v>
      </c>
      <c r="B2070" s="562" t="s">
        <v>4792</v>
      </c>
      <c r="C2070" s="562">
        <v>1</v>
      </c>
      <c r="D2070" s="562" t="s">
        <v>30</v>
      </c>
      <c r="E2070" s="562" t="s">
        <v>958</v>
      </c>
      <c r="F2070" s="562" t="s">
        <v>959</v>
      </c>
      <c r="G2070" s="562" t="s">
        <v>973</v>
      </c>
      <c r="H2070" s="562" t="s">
        <v>974</v>
      </c>
      <c r="I2070" s="562" t="s">
        <v>975</v>
      </c>
      <c r="J2070" s="562" t="s">
        <v>4998</v>
      </c>
      <c r="K2070" s="562" t="s">
        <v>976</v>
      </c>
      <c r="L2070" s="562" t="s">
        <v>964</v>
      </c>
      <c r="M2070" s="562" t="s">
        <v>970</v>
      </c>
      <c r="N2070" s="562">
        <v>1</v>
      </c>
      <c r="O2070" s="562">
        <v>1</v>
      </c>
      <c r="P2070" s="562">
        <v>1</v>
      </c>
      <c r="Q2070" s="562">
        <v>1</v>
      </c>
      <c r="R2070" s="562">
        <v>1</v>
      </c>
      <c r="S2070" s="562">
        <v>1</v>
      </c>
      <c r="T2070" s="562">
        <v>0</v>
      </c>
      <c r="U2070" s="562">
        <v>0</v>
      </c>
      <c r="V2070" s="562">
        <v>0</v>
      </c>
      <c r="W2070" s="563">
        <v>60350000</v>
      </c>
      <c r="X2070" s="563">
        <v>0</v>
      </c>
      <c r="Y2070" s="563">
        <v>0</v>
      </c>
      <c r="Z2070" s="563">
        <v>0</v>
      </c>
      <c r="AA2070" s="563">
        <v>0</v>
      </c>
      <c r="AB2070" s="563">
        <v>0</v>
      </c>
      <c r="AC2070" s="563">
        <v>0</v>
      </c>
      <c r="AD2070" s="563"/>
      <c r="AE2070" s="563">
        <v>60350000</v>
      </c>
      <c r="AF2070" s="564">
        <v>46037</v>
      </c>
      <c r="AG2070" s="564">
        <v>46402</v>
      </c>
      <c r="AH2070" s="563">
        <v>60350000</v>
      </c>
      <c r="AI2070" s="565">
        <f t="shared" si="65"/>
        <v>0.8794520547945206</v>
      </c>
      <c r="AJ2070" s="565">
        <v>1</v>
      </c>
      <c r="AK2070" s="566">
        <v>4.9000000000000002E-2</v>
      </c>
      <c r="AL2070" s="567">
        <f t="shared" si="66"/>
        <v>0.8794520547945206</v>
      </c>
      <c r="AM2070" s="567">
        <v>1</v>
      </c>
      <c r="AN2070" s="568">
        <v>4.9000000000000002E-2</v>
      </c>
      <c r="AO2070" s="562" t="s">
        <v>977</v>
      </c>
      <c r="AP2070" s="562" t="s">
        <v>978</v>
      </c>
    </row>
    <row r="2071" spans="1:42" s="562" customFormat="1" ht="12" x14ac:dyDescent="0.25">
      <c r="A2071" s="562" t="s">
        <v>4793</v>
      </c>
      <c r="B2071" s="562" t="s">
        <v>4794</v>
      </c>
      <c r="C2071" s="562">
        <v>1</v>
      </c>
      <c r="D2071" s="562" t="s">
        <v>30</v>
      </c>
      <c r="E2071" s="562" t="s">
        <v>958</v>
      </c>
      <c r="F2071" s="562" t="s">
        <v>959</v>
      </c>
      <c r="G2071" s="562" t="s">
        <v>973</v>
      </c>
      <c r="H2071" s="562" t="s">
        <v>974</v>
      </c>
      <c r="I2071" s="562" t="s">
        <v>975</v>
      </c>
      <c r="J2071" s="562" t="s">
        <v>4998</v>
      </c>
      <c r="K2071" s="562" t="s">
        <v>976</v>
      </c>
      <c r="L2071" s="562" t="s">
        <v>964</v>
      </c>
      <c r="M2071" s="562" t="s">
        <v>970</v>
      </c>
      <c r="N2071" s="562">
        <v>1</v>
      </c>
      <c r="O2071" s="562">
        <v>1</v>
      </c>
      <c r="P2071" s="562">
        <v>1</v>
      </c>
      <c r="Q2071" s="562">
        <v>1</v>
      </c>
      <c r="R2071" s="562">
        <v>1</v>
      </c>
      <c r="S2071" s="562">
        <v>1</v>
      </c>
      <c r="T2071" s="562">
        <v>0</v>
      </c>
      <c r="U2071" s="562">
        <v>0</v>
      </c>
      <c r="V2071" s="562">
        <v>0</v>
      </c>
      <c r="W2071" s="563">
        <v>60350000</v>
      </c>
      <c r="X2071" s="563">
        <v>0</v>
      </c>
      <c r="Y2071" s="563">
        <v>0</v>
      </c>
      <c r="Z2071" s="563">
        <v>0</v>
      </c>
      <c r="AA2071" s="563">
        <v>0</v>
      </c>
      <c r="AB2071" s="563">
        <v>0</v>
      </c>
      <c r="AC2071" s="563">
        <v>0</v>
      </c>
      <c r="AD2071" s="563"/>
      <c r="AE2071" s="563">
        <v>60350000</v>
      </c>
      <c r="AF2071" s="564">
        <v>46037</v>
      </c>
      <c r="AG2071" s="564">
        <v>46402</v>
      </c>
      <c r="AH2071" s="563">
        <v>60350000</v>
      </c>
      <c r="AI2071" s="565">
        <f t="shared" si="65"/>
        <v>0.8794520547945206</v>
      </c>
      <c r="AJ2071" s="565">
        <v>1</v>
      </c>
      <c r="AK2071" s="566">
        <v>4.9000000000000002E-2</v>
      </c>
      <c r="AL2071" s="567">
        <f t="shared" si="66"/>
        <v>0.8794520547945206</v>
      </c>
      <c r="AM2071" s="567">
        <v>1</v>
      </c>
      <c r="AN2071" s="568">
        <v>4.9000000000000002E-2</v>
      </c>
      <c r="AO2071" s="562" t="s">
        <v>977</v>
      </c>
      <c r="AP2071" s="562" t="s">
        <v>978</v>
      </c>
    </row>
    <row r="2072" spans="1:42" s="562" customFormat="1" ht="12" x14ac:dyDescent="0.25">
      <c r="A2072" s="562" t="s">
        <v>4795</v>
      </c>
      <c r="B2072" s="562" t="s">
        <v>4796</v>
      </c>
      <c r="C2072" s="562">
        <v>1</v>
      </c>
      <c r="D2072" s="562" t="s">
        <v>30</v>
      </c>
      <c r="E2072" s="562" t="s">
        <v>958</v>
      </c>
      <c r="F2072" s="562" t="s">
        <v>959</v>
      </c>
      <c r="G2072" s="562" t="s">
        <v>2268</v>
      </c>
      <c r="H2072" s="562" t="s">
        <v>1660</v>
      </c>
      <c r="I2072" s="562" t="s">
        <v>1661</v>
      </c>
      <c r="J2072" s="562" t="s">
        <v>1662</v>
      </c>
      <c r="K2072" s="562" t="s">
        <v>2268</v>
      </c>
      <c r="L2072" s="562" t="s">
        <v>964</v>
      </c>
      <c r="M2072" s="562" t="s">
        <v>970</v>
      </c>
      <c r="N2072" s="562">
        <v>1</v>
      </c>
      <c r="O2072" s="562">
        <v>1</v>
      </c>
      <c r="P2072" s="562">
        <v>1</v>
      </c>
      <c r="Q2072" s="562">
        <v>0</v>
      </c>
      <c r="R2072" s="562">
        <v>1</v>
      </c>
      <c r="S2072" s="562">
        <v>1</v>
      </c>
      <c r="T2072" s="562">
        <v>1</v>
      </c>
      <c r="U2072" s="562">
        <v>0</v>
      </c>
      <c r="V2072" s="562">
        <v>0</v>
      </c>
      <c r="W2072" s="563">
        <v>95899248.780000001</v>
      </c>
      <c r="X2072" s="563">
        <v>0</v>
      </c>
      <c r="Y2072" s="563">
        <v>0</v>
      </c>
      <c r="Z2072" s="563">
        <v>0</v>
      </c>
      <c r="AA2072" s="563">
        <v>0</v>
      </c>
      <c r="AB2072" s="563">
        <v>0</v>
      </c>
      <c r="AC2072" s="563">
        <v>0</v>
      </c>
      <c r="AD2072" s="563"/>
      <c r="AE2072" s="563">
        <v>95899248.780000001</v>
      </c>
      <c r="AF2072" s="564">
        <v>45799</v>
      </c>
      <c r="AG2072" s="564">
        <v>46164</v>
      </c>
      <c r="AH2072" s="563">
        <v>95899248.780000001</v>
      </c>
      <c r="AI2072" s="565">
        <f t="shared" si="65"/>
        <v>0.22739726027397261</v>
      </c>
      <c r="AJ2072" s="565">
        <v>1</v>
      </c>
      <c r="AK2072" s="566">
        <v>4.9000000000000002E-2</v>
      </c>
      <c r="AL2072" s="567">
        <f t="shared" si="66"/>
        <v>0.22739726027397261</v>
      </c>
      <c r="AM2072" s="567">
        <v>1</v>
      </c>
      <c r="AN2072" s="568">
        <v>4.9000000000000002E-2</v>
      </c>
      <c r="AO2072" s="562" t="s">
        <v>977</v>
      </c>
      <c r="AP2072" s="562" t="s">
        <v>978</v>
      </c>
    </row>
    <row r="2073" spans="1:42" s="562" customFormat="1" ht="12" x14ac:dyDescent="0.25">
      <c r="A2073" s="562" t="s">
        <v>4797</v>
      </c>
      <c r="B2073" s="562" t="s">
        <v>4798</v>
      </c>
      <c r="C2073" s="562">
        <v>1</v>
      </c>
      <c r="D2073" s="562" t="s">
        <v>30</v>
      </c>
      <c r="E2073" s="562" t="s">
        <v>958</v>
      </c>
      <c r="F2073" s="562" t="s">
        <v>959</v>
      </c>
      <c r="G2073" s="562" t="s">
        <v>973</v>
      </c>
      <c r="H2073" s="562" t="s">
        <v>974</v>
      </c>
      <c r="I2073" s="562" t="s">
        <v>975</v>
      </c>
      <c r="J2073" s="562" t="s">
        <v>4998</v>
      </c>
      <c r="K2073" s="562" t="s">
        <v>976</v>
      </c>
      <c r="L2073" s="562" t="s">
        <v>964</v>
      </c>
      <c r="M2073" s="562" t="s">
        <v>970</v>
      </c>
      <c r="N2073" s="562">
        <v>1</v>
      </c>
      <c r="O2073" s="562">
        <v>1</v>
      </c>
      <c r="P2073" s="562">
        <v>1</v>
      </c>
      <c r="Q2073" s="562">
        <v>1</v>
      </c>
      <c r="R2073" s="562">
        <v>1</v>
      </c>
      <c r="S2073" s="562">
        <v>1</v>
      </c>
      <c r="T2073" s="562">
        <v>0</v>
      </c>
      <c r="U2073" s="562">
        <v>0</v>
      </c>
      <c r="V2073" s="562">
        <v>0</v>
      </c>
      <c r="W2073" s="563">
        <v>1500000</v>
      </c>
      <c r="X2073" s="563">
        <v>0</v>
      </c>
      <c r="Y2073" s="563">
        <v>0</v>
      </c>
      <c r="Z2073" s="563">
        <v>0</v>
      </c>
      <c r="AA2073" s="563">
        <v>0</v>
      </c>
      <c r="AB2073" s="563">
        <v>0</v>
      </c>
      <c r="AC2073" s="563">
        <v>0</v>
      </c>
      <c r="AD2073" s="563"/>
      <c r="AE2073" s="563">
        <v>1500000</v>
      </c>
      <c r="AF2073" s="564">
        <v>45751</v>
      </c>
      <c r="AG2073" s="564">
        <v>46847</v>
      </c>
      <c r="AH2073" s="563">
        <v>1500000</v>
      </c>
      <c r="AI2073" s="565">
        <f t="shared" si="65"/>
        <v>2.0986301369863014</v>
      </c>
      <c r="AJ2073" s="565">
        <v>3.0027397260274</v>
      </c>
      <c r="AK2073" s="566">
        <v>8.7499999999999994E-2</v>
      </c>
      <c r="AL2073" s="567">
        <f t="shared" si="66"/>
        <v>2.0986301369863014</v>
      </c>
      <c r="AM2073" s="567">
        <v>3.0027397260274</v>
      </c>
      <c r="AN2073" s="568">
        <v>8.7499999999999994E-2</v>
      </c>
      <c r="AO2073" s="562" t="s">
        <v>977</v>
      </c>
      <c r="AP2073" s="562" t="s">
        <v>978</v>
      </c>
    </row>
    <row r="2074" spans="1:42" s="562" customFormat="1" ht="12" x14ac:dyDescent="0.25">
      <c r="A2074" s="562" t="s">
        <v>4799</v>
      </c>
      <c r="B2074" s="562" t="s">
        <v>4800</v>
      </c>
      <c r="C2074" s="562">
        <v>1</v>
      </c>
      <c r="D2074" s="562" t="s">
        <v>30</v>
      </c>
      <c r="E2074" s="562" t="s">
        <v>958</v>
      </c>
      <c r="F2074" s="562" t="s">
        <v>959</v>
      </c>
      <c r="G2074" s="562" t="s">
        <v>973</v>
      </c>
      <c r="H2074" s="562" t="s">
        <v>974</v>
      </c>
      <c r="I2074" s="562" t="s">
        <v>975</v>
      </c>
      <c r="J2074" s="562" t="s">
        <v>4998</v>
      </c>
      <c r="K2074" s="562" t="s">
        <v>976</v>
      </c>
      <c r="L2074" s="562" t="s">
        <v>964</v>
      </c>
      <c r="M2074" s="562" t="s">
        <v>970</v>
      </c>
      <c r="N2074" s="562">
        <v>1</v>
      </c>
      <c r="O2074" s="562">
        <v>1</v>
      </c>
      <c r="P2074" s="562">
        <v>1</v>
      </c>
      <c r="Q2074" s="562">
        <v>1</v>
      </c>
      <c r="R2074" s="562">
        <v>1</v>
      </c>
      <c r="S2074" s="562">
        <v>1</v>
      </c>
      <c r="T2074" s="562">
        <v>0</v>
      </c>
      <c r="U2074" s="562">
        <v>0</v>
      </c>
      <c r="V2074" s="562">
        <v>0</v>
      </c>
      <c r="W2074" s="563">
        <v>5000000</v>
      </c>
      <c r="X2074" s="563">
        <v>0</v>
      </c>
      <c r="Y2074" s="563">
        <v>0</v>
      </c>
      <c r="Z2074" s="563">
        <v>0</v>
      </c>
      <c r="AA2074" s="563">
        <v>0</v>
      </c>
      <c r="AB2074" s="563">
        <v>0</v>
      </c>
      <c r="AC2074" s="563">
        <v>0</v>
      </c>
      <c r="AD2074" s="563"/>
      <c r="AE2074" s="563">
        <v>5000000</v>
      </c>
      <c r="AF2074" s="564">
        <v>45835</v>
      </c>
      <c r="AG2074" s="564">
        <v>46931</v>
      </c>
      <c r="AH2074" s="563">
        <v>5000000</v>
      </c>
      <c r="AI2074" s="565">
        <f t="shared" si="65"/>
        <v>2.3287671232876712</v>
      </c>
      <c r="AJ2074" s="565">
        <v>3.0027397260274</v>
      </c>
      <c r="AK2074" s="566">
        <v>8.7499999999999994E-2</v>
      </c>
      <c r="AL2074" s="567">
        <f t="shared" si="66"/>
        <v>2.3287671232876712</v>
      </c>
      <c r="AM2074" s="567">
        <v>3.0027397260274</v>
      </c>
      <c r="AN2074" s="568">
        <v>8.7499999999999994E-2</v>
      </c>
      <c r="AO2074" s="562" t="s">
        <v>977</v>
      </c>
      <c r="AP2074" s="562" t="s">
        <v>978</v>
      </c>
    </row>
    <row r="2075" spans="1:42" s="562" customFormat="1" ht="12" x14ac:dyDescent="0.25">
      <c r="A2075" s="562" t="s">
        <v>4801</v>
      </c>
      <c r="B2075" s="562" t="s">
        <v>4802</v>
      </c>
      <c r="C2075" s="562">
        <v>1</v>
      </c>
      <c r="D2075" s="562" t="s">
        <v>30</v>
      </c>
      <c r="E2075" s="562" t="s">
        <v>958</v>
      </c>
      <c r="F2075" s="562" t="s">
        <v>959</v>
      </c>
      <c r="G2075" s="562" t="s">
        <v>973</v>
      </c>
      <c r="H2075" s="562" t="s">
        <v>974</v>
      </c>
      <c r="I2075" s="562" t="s">
        <v>975</v>
      </c>
      <c r="J2075" s="562" t="s">
        <v>4998</v>
      </c>
      <c r="K2075" s="562" t="s">
        <v>976</v>
      </c>
      <c r="L2075" s="562" t="s">
        <v>964</v>
      </c>
      <c r="M2075" s="562" t="s">
        <v>970</v>
      </c>
      <c r="N2075" s="562">
        <v>1</v>
      </c>
      <c r="O2075" s="562">
        <v>1</v>
      </c>
      <c r="P2075" s="562">
        <v>1</v>
      </c>
      <c r="Q2075" s="562">
        <v>1</v>
      </c>
      <c r="R2075" s="562">
        <v>1</v>
      </c>
      <c r="S2075" s="562">
        <v>1</v>
      </c>
      <c r="T2075" s="562">
        <v>0</v>
      </c>
      <c r="U2075" s="562">
        <v>0</v>
      </c>
      <c r="V2075" s="562">
        <v>0</v>
      </c>
      <c r="W2075" s="563">
        <v>5000000</v>
      </c>
      <c r="X2075" s="563">
        <v>0</v>
      </c>
      <c r="Y2075" s="563">
        <v>0</v>
      </c>
      <c r="Z2075" s="563">
        <v>0</v>
      </c>
      <c r="AA2075" s="563">
        <v>0</v>
      </c>
      <c r="AB2075" s="563">
        <v>0</v>
      </c>
      <c r="AC2075" s="563">
        <v>0</v>
      </c>
      <c r="AD2075" s="563"/>
      <c r="AE2075" s="563">
        <v>5000000</v>
      </c>
      <c r="AF2075" s="564">
        <v>45911</v>
      </c>
      <c r="AG2075" s="564">
        <v>47007</v>
      </c>
      <c r="AH2075" s="563">
        <v>5000000</v>
      </c>
      <c r="AI2075" s="565">
        <f t="shared" si="65"/>
        <v>2.536986301369863</v>
      </c>
      <c r="AJ2075" s="565">
        <v>3.0027397260274</v>
      </c>
      <c r="AK2075" s="566">
        <v>8.7499999999999994E-2</v>
      </c>
      <c r="AL2075" s="567">
        <f t="shared" si="66"/>
        <v>2.536986301369863</v>
      </c>
      <c r="AM2075" s="567">
        <v>3.0027397260274</v>
      </c>
      <c r="AN2075" s="568">
        <v>8.7499999999999994E-2</v>
      </c>
      <c r="AO2075" s="562" t="s">
        <v>977</v>
      </c>
      <c r="AP2075" s="562" t="s">
        <v>978</v>
      </c>
    </row>
    <row r="2076" spans="1:42" s="562" customFormat="1" ht="12" x14ac:dyDescent="0.25">
      <c r="A2076" s="562" t="s">
        <v>4803</v>
      </c>
      <c r="B2076" s="562" t="s">
        <v>4804</v>
      </c>
      <c r="C2076" s="562">
        <v>1</v>
      </c>
      <c r="D2076" s="562" t="s">
        <v>30</v>
      </c>
      <c r="E2076" s="562" t="s">
        <v>958</v>
      </c>
      <c r="F2076" s="562" t="s">
        <v>959</v>
      </c>
      <c r="G2076" s="562" t="s">
        <v>973</v>
      </c>
      <c r="H2076" s="562" t="s">
        <v>974</v>
      </c>
      <c r="I2076" s="562" t="s">
        <v>975</v>
      </c>
      <c r="J2076" s="562" t="s">
        <v>4998</v>
      </c>
      <c r="K2076" s="562" t="s">
        <v>976</v>
      </c>
      <c r="L2076" s="562" t="s">
        <v>964</v>
      </c>
      <c r="M2076" s="562" t="s">
        <v>970</v>
      </c>
      <c r="N2076" s="562">
        <v>1</v>
      </c>
      <c r="O2076" s="562">
        <v>1</v>
      </c>
      <c r="P2076" s="562">
        <v>1</v>
      </c>
      <c r="Q2076" s="562">
        <v>1</v>
      </c>
      <c r="R2076" s="562">
        <v>1</v>
      </c>
      <c r="S2076" s="562">
        <v>1</v>
      </c>
      <c r="T2076" s="562">
        <v>0</v>
      </c>
      <c r="U2076" s="562">
        <v>0</v>
      </c>
      <c r="V2076" s="562">
        <v>0</v>
      </c>
      <c r="W2076" s="563">
        <v>5000000</v>
      </c>
      <c r="X2076" s="563">
        <v>0</v>
      </c>
      <c r="Y2076" s="563">
        <v>0</v>
      </c>
      <c r="Z2076" s="563">
        <v>0</v>
      </c>
      <c r="AA2076" s="563">
        <v>0</v>
      </c>
      <c r="AB2076" s="563">
        <v>0</v>
      </c>
      <c r="AC2076" s="563">
        <v>0</v>
      </c>
      <c r="AD2076" s="563"/>
      <c r="AE2076" s="563">
        <v>5000000</v>
      </c>
      <c r="AF2076" s="564">
        <v>45945</v>
      </c>
      <c r="AG2076" s="564">
        <v>47041</v>
      </c>
      <c r="AH2076" s="563">
        <v>5000000</v>
      </c>
      <c r="AI2076" s="565">
        <f t="shared" si="65"/>
        <v>2.6301369863013697</v>
      </c>
      <c r="AJ2076" s="565">
        <v>3.0027397260274</v>
      </c>
      <c r="AK2076" s="566">
        <v>8.7499999999999994E-2</v>
      </c>
      <c r="AL2076" s="567">
        <f t="shared" si="66"/>
        <v>2.6301369863013697</v>
      </c>
      <c r="AM2076" s="567">
        <v>3.0027397260274</v>
      </c>
      <c r="AN2076" s="568">
        <v>8.7499999999999994E-2</v>
      </c>
      <c r="AO2076" s="562" t="s">
        <v>977</v>
      </c>
      <c r="AP2076" s="562" t="s">
        <v>978</v>
      </c>
    </row>
    <row r="2077" spans="1:42" s="562" customFormat="1" ht="12" x14ac:dyDescent="0.25">
      <c r="A2077" s="562" t="s">
        <v>4805</v>
      </c>
      <c r="B2077" s="562" t="s">
        <v>4806</v>
      </c>
      <c r="C2077" s="562">
        <v>1</v>
      </c>
      <c r="D2077" s="562" t="s">
        <v>30</v>
      </c>
      <c r="E2077" s="562" t="s">
        <v>958</v>
      </c>
      <c r="F2077" s="562" t="s">
        <v>959</v>
      </c>
      <c r="G2077" s="562" t="s">
        <v>973</v>
      </c>
      <c r="H2077" s="562" t="s">
        <v>974</v>
      </c>
      <c r="I2077" s="562" t="s">
        <v>975</v>
      </c>
      <c r="J2077" s="562" t="s">
        <v>4998</v>
      </c>
      <c r="K2077" s="562" t="s">
        <v>976</v>
      </c>
      <c r="L2077" s="562" t="s">
        <v>964</v>
      </c>
      <c r="M2077" s="562" t="s">
        <v>970</v>
      </c>
      <c r="N2077" s="562">
        <v>1</v>
      </c>
      <c r="O2077" s="562">
        <v>1</v>
      </c>
      <c r="P2077" s="562">
        <v>1</v>
      </c>
      <c r="Q2077" s="562">
        <v>1</v>
      </c>
      <c r="R2077" s="562">
        <v>1</v>
      </c>
      <c r="S2077" s="562">
        <v>1</v>
      </c>
      <c r="T2077" s="562">
        <v>0</v>
      </c>
      <c r="U2077" s="562">
        <v>0</v>
      </c>
      <c r="V2077" s="562">
        <v>0</v>
      </c>
      <c r="W2077" s="563">
        <v>1500000</v>
      </c>
      <c r="X2077" s="563">
        <v>0</v>
      </c>
      <c r="Y2077" s="563">
        <v>0</v>
      </c>
      <c r="Z2077" s="563">
        <v>0</v>
      </c>
      <c r="AA2077" s="563">
        <v>0</v>
      </c>
      <c r="AB2077" s="563">
        <v>0</v>
      </c>
      <c r="AC2077" s="563">
        <v>0</v>
      </c>
      <c r="AD2077" s="563"/>
      <c r="AE2077" s="563">
        <v>1500000</v>
      </c>
      <c r="AF2077" s="564">
        <v>45751</v>
      </c>
      <c r="AG2077" s="564">
        <v>46847</v>
      </c>
      <c r="AH2077" s="563">
        <v>1500000</v>
      </c>
      <c r="AI2077" s="565">
        <f t="shared" si="65"/>
        <v>2.0986301369863014</v>
      </c>
      <c r="AJ2077" s="565">
        <v>3.0027397260274</v>
      </c>
      <c r="AK2077" s="566">
        <v>8.7499999999999994E-2</v>
      </c>
      <c r="AL2077" s="567">
        <f t="shared" si="66"/>
        <v>2.0986301369863014</v>
      </c>
      <c r="AM2077" s="567">
        <v>3.0027397260274</v>
      </c>
      <c r="AN2077" s="568">
        <v>8.7499999999999994E-2</v>
      </c>
      <c r="AO2077" s="562" t="s">
        <v>977</v>
      </c>
      <c r="AP2077" s="562" t="s">
        <v>978</v>
      </c>
    </row>
    <row r="2078" spans="1:42" s="562" customFormat="1" ht="12" x14ac:dyDescent="0.25">
      <c r="A2078" s="562" t="s">
        <v>4807</v>
      </c>
      <c r="B2078" s="562" t="s">
        <v>4808</v>
      </c>
      <c r="C2078" s="562">
        <v>1</v>
      </c>
      <c r="D2078" s="562" t="s">
        <v>30</v>
      </c>
      <c r="E2078" s="562" t="s">
        <v>958</v>
      </c>
      <c r="F2078" s="562" t="s">
        <v>959</v>
      </c>
      <c r="G2078" s="562" t="s">
        <v>973</v>
      </c>
      <c r="H2078" s="562" t="s">
        <v>974</v>
      </c>
      <c r="I2078" s="562" t="s">
        <v>975</v>
      </c>
      <c r="J2078" s="562" t="s">
        <v>4998</v>
      </c>
      <c r="K2078" s="562" t="s">
        <v>976</v>
      </c>
      <c r="L2078" s="562" t="s">
        <v>964</v>
      </c>
      <c r="M2078" s="562" t="s">
        <v>970</v>
      </c>
      <c r="N2078" s="562">
        <v>1</v>
      </c>
      <c r="O2078" s="562">
        <v>1</v>
      </c>
      <c r="P2078" s="562">
        <v>1</v>
      </c>
      <c r="Q2078" s="562">
        <v>1</v>
      </c>
      <c r="R2078" s="562">
        <v>1</v>
      </c>
      <c r="S2078" s="562">
        <v>1</v>
      </c>
      <c r="T2078" s="562">
        <v>0</v>
      </c>
      <c r="U2078" s="562">
        <v>0</v>
      </c>
      <c r="V2078" s="562">
        <v>0</v>
      </c>
      <c r="W2078" s="563">
        <v>1000000</v>
      </c>
      <c r="X2078" s="563">
        <v>0</v>
      </c>
      <c r="Y2078" s="563">
        <v>0</v>
      </c>
      <c r="Z2078" s="563">
        <v>0</v>
      </c>
      <c r="AA2078" s="563">
        <v>0</v>
      </c>
      <c r="AB2078" s="563">
        <v>0</v>
      </c>
      <c r="AC2078" s="563">
        <v>0</v>
      </c>
      <c r="AD2078" s="563"/>
      <c r="AE2078" s="563">
        <v>1000000</v>
      </c>
      <c r="AF2078" s="564">
        <v>45751</v>
      </c>
      <c r="AG2078" s="564">
        <v>46847</v>
      </c>
      <c r="AH2078" s="563">
        <v>1000000</v>
      </c>
      <c r="AI2078" s="565">
        <f t="shared" si="65"/>
        <v>2.0986301369863014</v>
      </c>
      <c r="AJ2078" s="565">
        <v>3.0027397260274</v>
      </c>
      <c r="AK2078" s="566">
        <v>8.7499999999999994E-2</v>
      </c>
      <c r="AL2078" s="567">
        <f t="shared" si="66"/>
        <v>2.0986301369863014</v>
      </c>
      <c r="AM2078" s="567">
        <v>3.0027397260274</v>
      </c>
      <c r="AN2078" s="568">
        <v>8.7499999999999994E-2</v>
      </c>
      <c r="AO2078" s="562" t="s">
        <v>977</v>
      </c>
      <c r="AP2078" s="562" t="s">
        <v>978</v>
      </c>
    </row>
    <row r="2079" spans="1:42" s="562" customFormat="1" ht="12" x14ac:dyDescent="0.25">
      <c r="A2079" s="562" t="s">
        <v>4809</v>
      </c>
      <c r="B2079" s="562" t="s">
        <v>4810</v>
      </c>
      <c r="C2079" s="562">
        <v>1</v>
      </c>
      <c r="D2079" s="562" t="s">
        <v>30</v>
      </c>
      <c r="E2079" s="562" t="s">
        <v>958</v>
      </c>
      <c r="F2079" s="562" t="s">
        <v>959</v>
      </c>
      <c r="G2079" s="562" t="s">
        <v>973</v>
      </c>
      <c r="H2079" s="562" t="s">
        <v>974</v>
      </c>
      <c r="I2079" s="562" t="s">
        <v>975</v>
      </c>
      <c r="J2079" s="562" t="s">
        <v>4998</v>
      </c>
      <c r="K2079" s="562" t="s">
        <v>976</v>
      </c>
      <c r="L2079" s="562" t="s">
        <v>964</v>
      </c>
      <c r="M2079" s="562" t="s">
        <v>970</v>
      </c>
      <c r="N2079" s="562">
        <v>1</v>
      </c>
      <c r="O2079" s="562">
        <v>1</v>
      </c>
      <c r="P2079" s="562">
        <v>1</v>
      </c>
      <c r="Q2079" s="562">
        <v>1</v>
      </c>
      <c r="R2079" s="562">
        <v>1</v>
      </c>
      <c r="S2079" s="562">
        <v>1</v>
      </c>
      <c r="T2079" s="562">
        <v>0</v>
      </c>
      <c r="U2079" s="562">
        <v>0</v>
      </c>
      <c r="V2079" s="562">
        <v>0</v>
      </c>
      <c r="W2079" s="563">
        <v>2638920</v>
      </c>
      <c r="X2079" s="563">
        <v>0</v>
      </c>
      <c r="Y2079" s="563">
        <v>0</v>
      </c>
      <c r="Z2079" s="563">
        <v>0</v>
      </c>
      <c r="AA2079" s="563">
        <v>0</v>
      </c>
      <c r="AB2079" s="563">
        <v>0</v>
      </c>
      <c r="AC2079" s="563">
        <v>0</v>
      </c>
      <c r="AD2079" s="563"/>
      <c r="AE2079" s="563">
        <v>2638920</v>
      </c>
      <c r="AF2079" s="564">
        <v>45751</v>
      </c>
      <c r="AG2079" s="564">
        <v>46847</v>
      </c>
      <c r="AH2079" s="563">
        <v>2638920</v>
      </c>
      <c r="AI2079" s="565">
        <f>+(AG2079-$AQ$1)/365</f>
        <v>2.0986301369863014</v>
      </c>
      <c r="AJ2079" s="565">
        <v>3.0027397260274</v>
      </c>
      <c r="AK2079" s="566">
        <v>8.7499999999999994E-2</v>
      </c>
      <c r="AL2079" s="567">
        <f t="shared" si="66"/>
        <v>2.0986301369863014</v>
      </c>
      <c r="AM2079" s="567">
        <v>3.0027397260274</v>
      </c>
      <c r="AN2079" s="568">
        <v>8.7499999999999994E-2</v>
      </c>
      <c r="AO2079" s="562" t="s">
        <v>977</v>
      </c>
      <c r="AP2079" s="562" t="s">
        <v>978</v>
      </c>
    </row>
    <row r="2080" spans="1:42" s="562" customFormat="1" ht="12" x14ac:dyDescent="0.25">
      <c r="A2080" s="562" t="s">
        <v>4967</v>
      </c>
      <c r="B2080" s="562" t="s">
        <v>4968</v>
      </c>
      <c r="C2080" s="562">
        <v>1</v>
      </c>
      <c r="D2080" s="562" t="s">
        <v>30</v>
      </c>
      <c r="E2080" s="562" t="s">
        <v>958</v>
      </c>
      <c r="F2080" s="562" t="s">
        <v>959</v>
      </c>
      <c r="H2080" s="562" t="s">
        <v>974</v>
      </c>
      <c r="I2080" s="562" t="s">
        <v>975</v>
      </c>
      <c r="J2080" s="562" t="s">
        <v>4998</v>
      </c>
      <c r="K2080" s="562" t="s">
        <v>976</v>
      </c>
      <c r="L2080" s="562" t="s">
        <v>964</v>
      </c>
      <c r="M2080" s="562" t="s">
        <v>970</v>
      </c>
      <c r="N2080" s="562">
        <v>1</v>
      </c>
      <c r="O2080" s="562">
        <v>1</v>
      </c>
      <c r="P2080" s="562">
        <v>1</v>
      </c>
      <c r="Q2080" s="562">
        <v>1</v>
      </c>
      <c r="R2080" s="562">
        <v>1</v>
      </c>
      <c r="S2080" s="562">
        <v>1</v>
      </c>
      <c r="T2080" s="562">
        <v>0</v>
      </c>
      <c r="U2080" s="562">
        <v>0</v>
      </c>
      <c r="V2080" s="562">
        <v>0</v>
      </c>
      <c r="W2080" s="563">
        <v>0</v>
      </c>
      <c r="X2080" s="563">
        <v>3012869.73</v>
      </c>
      <c r="Y2080" s="563">
        <v>0</v>
      </c>
      <c r="Z2080" s="563">
        <v>0</v>
      </c>
      <c r="AA2080" s="563">
        <v>0</v>
      </c>
      <c r="AB2080" s="563">
        <v>0</v>
      </c>
      <c r="AC2080" s="563">
        <v>0</v>
      </c>
      <c r="AD2080" s="563"/>
      <c r="AE2080" s="563">
        <v>3012869.73</v>
      </c>
      <c r="AF2080" s="564">
        <v>46058</v>
      </c>
      <c r="AG2080" s="564">
        <v>47154</v>
      </c>
      <c r="AH2080" s="563">
        <v>3012869.73</v>
      </c>
      <c r="AI2080" s="565">
        <f t="shared" si="65"/>
        <v>2.9397260273972603</v>
      </c>
      <c r="AJ2080" s="565">
        <f>+(AG2080-AF2080)/365</f>
        <v>3.0027397260273974</v>
      </c>
      <c r="AK2080" s="566">
        <v>8.7499999999999994E-2</v>
      </c>
      <c r="AL2080" s="567">
        <f t="shared" si="66"/>
        <v>2.9397260273972603</v>
      </c>
      <c r="AM2080" s="569">
        <f>+AJ2080</f>
        <v>3.0027397260273974</v>
      </c>
      <c r="AN2080" s="566">
        <v>8.7499999999999994E-2</v>
      </c>
      <c r="AO2080" s="562" t="s">
        <v>977</v>
      </c>
      <c r="AP2080" s="562" t="s">
        <v>978</v>
      </c>
    </row>
    <row r="2081" spans="1:42" s="562" customFormat="1" ht="12" x14ac:dyDescent="0.25">
      <c r="A2081" s="562" t="s">
        <v>4969</v>
      </c>
      <c r="B2081" s="562" t="s">
        <v>4970</v>
      </c>
      <c r="C2081" s="562">
        <v>1</v>
      </c>
      <c r="D2081" s="562" t="s">
        <v>30</v>
      </c>
      <c r="E2081" s="562" t="s">
        <v>958</v>
      </c>
      <c r="F2081" s="562" t="s">
        <v>959</v>
      </c>
      <c r="H2081" s="562" t="s">
        <v>974</v>
      </c>
      <c r="I2081" s="562" t="s">
        <v>975</v>
      </c>
      <c r="J2081" s="562" t="s">
        <v>4998</v>
      </c>
      <c r="K2081" s="562" t="s">
        <v>976</v>
      </c>
      <c r="L2081" s="562" t="s">
        <v>964</v>
      </c>
      <c r="M2081" s="562" t="s">
        <v>970</v>
      </c>
      <c r="N2081" s="562">
        <v>1</v>
      </c>
      <c r="O2081" s="562">
        <v>1</v>
      </c>
      <c r="P2081" s="562">
        <v>1</v>
      </c>
      <c r="Q2081" s="562">
        <v>1</v>
      </c>
      <c r="R2081" s="562">
        <v>1</v>
      </c>
      <c r="S2081" s="562">
        <v>1</v>
      </c>
      <c r="T2081" s="562">
        <v>0</v>
      </c>
      <c r="U2081" s="562">
        <v>0</v>
      </c>
      <c r="V2081" s="562">
        <v>0</v>
      </c>
      <c r="W2081" s="563">
        <v>0</v>
      </c>
      <c r="X2081" s="563">
        <v>4015635.77</v>
      </c>
      <c r="Y2081" s="563">
        <v>0</v>
      </c>
      <c r="Z2081" s="563">
        <v>0</v>
      </c>
      <c r="AA2081" s="563">
        <v>0</v>
      </c>
      <c r="AB2081" s="563">
        <v>0</v>
      </c>
      <c r="AC2081" s="563">
        <v>0</v>
      </c>
      <c r="AD2081" s="563"/>
      <c r="AE2081" s="563">
        <v>4015635.77</v>
      </c>
      <c r="AF2081" s="564">
        <v>45985</v>
      </c>
      <c r="AG2081" s="564">
        <v>47081</v>
      </c>
      <c r="AH2081" s="563">
        <v>4015635.77</v>
      </c>
      <c r="AI2081" s="565">
        <f t="shared" si="65"/>
        <v>2.7397260273972601</v>
      </c>
      <c r="AJ2081" s="565">
        <f t="shared" ref="AJ2081:AJ2093" si="67">+(AG2081-AF2081)/365</f>
        <v>3.0027397260273974</v>
      </c>
      <c r="AK2081" s="566">
        <v>8.7499999999999994E-2</v>
      </c>
      <c r="AL2081" s="567">
        <f t="shared" si="66"/>
        <v>2.7397260273972601</v>
      </c>
      <c r="AM2081" s="569">
        <f t="shared" si="66"/>
        <v>3.0027397260273974</v>
      </c>
      <c r="AN2081" s="566">
        <v>8.7499999999999994E-2</v>
      </c>
      <c r="AO2081" s="562" t="s">
        <v>977</v>
      </c>
      <c r="AP2081" s="562" t="s">
        <v>978</v>
      </c>
    </row>
    <row r="2082" spans="1:42" s="562" customFormat="1" ht="12" x14ac:dyDescent="0.25">
      <c r="A2082" s="562" t="s">
        <v>4971</v>
      </c>
      <c r="B2082" s="562" t="s">
        <v>4972</v>
      </c>
      <c r="C2082" s="562">
        <v>1</v>
      </c>
      <c r="D2082" s="562" t="s">
        <v>30</v>
      </c>
      <c r="E2082" s="562" t="s">
        <v>958</v>
      </c>
      <c r="F2082" s="562" t="s">
        <v>959</v>
      </c>
      <c r="H2082" s="562" t="s">
        <v>974</v>
      </c>
      <c r="I2082" s="562" t="s">
        <v>975</v>
      </c>
      <c r="J2082" s="562" t="s">
        <v>4998</v>
      </c>
      <c r="K2082" s="562" t="s">
        <v>976</v>
      </c>
      <c r="L2082" s="562" t="s">
        <v>964</v>
      </c>
      <c r="M2082" s="562" t="s">
        <v>970</v>
      </c>
      <c r="N2082" s="562">
        <v>1</v>
      </c>
      <c r="O2082" s="562">
        <v>1</v>
      </c>
      <c r="P2082" s="562">
        <v>1</v>
      </c>
      <c r="Q2082" s="562">
        <v>1</v>
      </c>
      <c r="R2082" s="562">
        <v>1</v>
      </c>
      <c r="S2082" s="562">
        <v>1</v>
      </c>
      <c r="T2082" s="562">
        <v>0</v>
      </c>
      <c r="U2082" s="562">
        <v>0</v>
      </c>
      <c r="V2082" s="562">
        <v>0</v>
      </c>
      <c r="W2082" s="563">
        <v>0</v>
      </c>
      <c r="X2082" s="563">
        <v>13000000</v>
      </c>
      <c r="Y2082" s="563">
        <v>0</v>
      </c>
      <c r="Z2082" s="563">
        <v>0</v>
      </c>
      <c r="AA2082" s="563">
        <v>0</v>
      </c>
      <c r="AB2082" s="563">
        <v>0</v>
      </c>
      <c r="AC2082" s="563">
        <v>0</v>
      </c>
      <c r="AD2082" s="563"/>
      <c r="AE2082" s="563">
        <v>13000000</v>
      </c>
      <c r="AF2082" s="564">
        <v>46071</v>
      </c>
      <c r="AG2082" s="564">
        <v>46436</v>
      </c>
      <c r="AH2082" s="563">
        <v>13000000</v>
      </c>
      <c r="AI2082" s="565">
        <f>+(AG2082-$AQ$1)/365</f>
        <v>0.9726027397260274</v>
      </c>
      <c r="AJ2082" s="565">
        <f t="shared" si="67"/>
        <v>1</v>
      </c>
      <c r="AK2082" s="566">
        <v>4.4900000000000002E-2</v>
      </c>
      <c r="AL2082" s="567">
        <f t="shared" si="66"/>
        <v>0.9726027397260274</v>
      </c>
      <c r="AM2082" s="569">
        <f t="shared" si="66"/>
        <v>1</v>
      </c>
      <c r="AN2082" s="566">
        <v>4.4900000000000002E-2</v>
      </c>
      <c r="AO2082" s="562" t="s">
        <v>977</v>
      </c>
      <c r="AP2082" s="562" t="s">
        <v>978</v>
      </c>
    </row>
    <row r="2083" spans="1:42" s="562" customFormat="1" ht="12" x14ac:dyDescent="0.25">
      <c r="A2083" s="562" t="s">
        <v>4973</v>
      </c>
      <c r="B2083" s="562" t="s">
        <v>4974</v>
      </c>
      <c r="C2083" s="562">
        <v>1</v>
      </c>
      <c r="D2083" s="562" t="s">
        <v>30</v>
      </c>
      <c r="E2083" s="562" t="s">
        <v>958</v>
      </c>
      <c r="F2083" s="562" t="s">
        <v>959</v>
      </c>
      <c r="H2083" s="562" t="s">
        <v>974</v>
      </c>
      <c r="I2083" s="562" t="s">
        <v>975</v>
      </c>
      <c r="J2083" s="562" t="s">
        <v>4998</v>
      </c>
      <c r="K2083" s="562" t="s">
        <v>976</v>
      </c>
      <c r="L2083" s="562" t="s">
        <v>964</v>
      </c>
      <c r="M2083" s="562" t="s">
        <v>970</v>
      </c>
      <c r="N2083" s="562">
        <v>1</v>
      </c>
      <c r="O2083" s="562">
        <v>1</v>
      </c>
      <c r="P2083" s="562">
        <v>1</v>
      </c>
      <c r="Q2083" s="562">
        <v>1</v>
      </c>
      <c r="R2083" s="562">
        <v>1</v>
      </c>
      <c r="S2083" s="562">
        <v>1</v>
      </c>
      <c r="T2083" s="562">
        <v>0</v>
      </c>
      <c r="U2083" s="562">
        <v>0</v>
      </c>
      <c r="V2083" s="562">
        <v>0</v>
      </c>
      <c r="W2083" s="563">
        <v>0</v>
      </c>
      <c r="X2083" s="563">
        <v>12000000</v>
      </c>
      <c r="Y2083" s="563">
        <v>0</v>
      </c>
      <c r="Z2083" s="563">
        <v>0</v>
      </c>
      <c r="AA2083" s="563">
        <v>0</v>
      </c>
      <c r="AB2083" s="563">
        <v>0</v>
      </c>
      <c r="AC2083" s="563">
        <v>0</v>
      </c>
      <c r="AD2083" s="563"/>
      <c r="AE2083" s="563">
        <v>12000000</v>
      </c>
      <c r="AF2083" s="564">
        <v>46071</v>
      </c>
      <c r="AG2083" s="564">
        <v>46436</v>
      </c>
      <c r="AH2083" s="563">
        <v>12000000</v>
      </c>
      <c r="AI2083" s="565">
        <f>+(AG2083-$AQ$1)/365</f>
        <v>0.9726027397260274</v>
      </c>
      <c r="AJ2083" s="565">
        <f t="shared" si="67"/>
        <v>1</v>
      </c>
      <c r="AK2083" s="566">
        <v>4.4900000000000002E-2</v>
      </c>
      <c r="AL2083" s="567">
        <f t="shared" si="66"/>
        <v>0.9726027397260274</v>
      </c>
      <c r="AM2083" s="569">
        <f t="shared" si="66"/>
        <v>1</v>
      </c>
      <c r="AN2083" s="566">
        <v>4.4900000000000002E-2</v>
      </c>
      <c r="AO2083" s="562" t="s">
        <v>977</v>
      </c>
      <c r="AP2083" s="562" t="s">
        <v>978</v>
      </c>
    </row>
    <row r="2084" spans="1:42" s="562" customFormat="1" ht="12" x14ac:dyDescent="0.25">
      <c r="A2084" s="562" t="s">
        <v>4975</v>
      </c>
      <c r="B2084" s="562" t="s">
        <v>4976</v>
      </c>
      <c r="C2084" s="562">
        <v>1</v>
      </c>
      <c r="D2084" s="562" t="s">
        <v>30</v>
      </c>
      <c r="E2084" s="562" t="s">
        <v>958</v>
      </c>
      <c r="F2084" s="562" t="s">
        <v>959</v>
      </c>
      <c r="H2084" s="562" t="s">
        <v>974</v>
      </c>
      <c r="I2084" s="562" t="s">
        <v>975</v>
      </c>
      <c r="J2084" s="562" t="s">
        <v>4998</v>
      </c>
      <c r="K2084" s="562" t="s">
        <v>976</v>
      </c>
      <c r="L2084" s="562" t="s">
        <v>964</v>
      </c>
      <c r="M2084" s="562" t="s">
        <v>970</v>
      </c>
      <c r="N2084" s="562">
        <v>1</v>
      </c>
      <c r="O2084" s="562">
        <v>1</v>
      </c>
      <c r="P2084" s="562">
        <v>1</v>
      </c>
      <c r="Q2084" s="562">
        <v>1</v>
      </c>
      <c r="R2084" s="562">
        <v>1</v>
      </c>
      <c r="S2084" s="562">
        <v>1</v>
      </c>
      <c r="T2084" s="562">
        <v>0</v>
      </c>
      <c r="U2084" s="562">
        <v>0</v>
      </c>
      <c r="V2084" s="562">
        <v>0</v>
      </c>
      <c r="W2084" s="563">
        <v>0</v>
      </c>
      <c r="X2084" s="563">
        <v>10000000</v>
      </c>
      <c r="Y2084" s="563">
        <v>0</v>
      </c>
      <c r="Z2084" s="563">
        <v>0</v>
      </c>
      <c r="AA2084" s="563">
        <v>0</v>
      </c>
      <c r="AB2084" s="563">
        <v>0</v>
      </c>
      <c r="AC2084" s="563">
        <v>0</v>
      </c>
      <c r="AD2084" s="563"/>
      <c r="AE2084" s="563">
        <v>10000000</v>
      </c>
      <c r="AF2084" s="564">
        <v>46071</v>
      </c>
      <c r="AG2084" s="564">
        <v>46436</v>
      </c>
      <c r="AH2084" s="563">
        <v>10000000</v>
      </c>
      <c r="AI2084" s="565">
        <f t="shared" si="65"/>
        <v>0.9726027397260274</v>
      </c>
      <c r="AJ2084" s="565">
        <f t="shared" si="67"/>
        <v>1</v>
      </c>
      <c r="AK2084" s="566">
        <v>4.4900000000000002E-2</v>
      </c>
      <c r="AL2084" s="567">
        <f t="shared" si="66"/>
        <v>0.9726027397260274</v>
      </c>
      <c r="AM2084" s="569">
        <f t="shared" si="66"/>
        <v>1</v>
      </c>
      <c r="AN2084" s="566">
        <v>4.4900000000000002E-2</v>
      </c>
      <c r="AO2084" s="562" t="s">
        <v>977</v>
      </c>
      <c r="AP2084" s="562" t="s">
        <v>978</v>
      </c>
    </row>
    <row r="2085" spans="1:42" s="562" customFormat="1" ht="12" x14ac:dyDescent="0.25">
      <c r="A2085" s="562" t="s">
        <v>4977</v>
      </c>
      <c r="B2085" s="562" t="s">
        <v>4978</v>
      </c>
      <c r="C2085" s="562">
        <v>1</v>
      </c>
      <c r="D2085" s="562" t="s">
        <v>30</v>
      </c>
      <c r="E2085" s="562" t="s">
        <v>958</v>
      </c>
      <c r="F2085" s="562" t="s">
        <v>959</v>
      </c>
      <c r="G2085" s="562" t="s">
        <v>1659</v>
      </c>
      <c r="H2085" s="562" t="s">
        <v>1660</v>
      </c>
      <c r="I2085" s="562" t="s">
        <v>1661</v>
      </c>
      <c r="J2085" s="562" t="s">
        <v>1662</v>
      </c>
      <c r="K2085" s="562" t="s">
        <v>1663</v>
      </c>
      <c r="L2085" s="562" t="s">
        <v>964</v>
      </c>
      <c r="M2085" s="562" t="s">
        <v>970</v>
      </c>
      <c r="N2085" s="562">
        <v>1</v>
      </c>
      <c r="O2085" s="562">
        <v>1</v>
      </c>
      <c r="P2085" s="562">
        <v>1</v>
      </c>
      <c r="Q2085" s="562">
        <v>0</v>
      </c>
      <c r="R2085" s="562">
        <v>0</v>
      </c>
      <c r="S2085" s="562">
        <v>1</v>
      </c>
      <c r="T2085" s="562">
        <v>1</v>
      </c>
      <c r="U2085" s="562">
        <v>1</v>
      </c>
      <c r="V2085" s="562">
        <v>0</v>
      </c>
      <c r="W2085" s="563">
        <v>0</v>
      </c>
      <c r="X2085" s="563">
        <v>200000000</v>
      </c>
      <c r="Y2085" s="563">
        <v>0</v>
      </c>
      <c r="Z2085" s="563">
        <v>0</v>
      </c>
      <c r="AA2085" s="563">
        <v>0</v>
      </c>
      <c r="AB2085" s="563">
        <v>0</v>
      </c>
      <c r="AC2085" s="563">
        <v>0</v>
      </c>
      <c r="AD2085" s="563"/>
      <c r="AE2085" s="563">
        <v>200000000</v>
      </c>
      <c r="AF2085" s="564">
        <v>46071</v>
      </c>
      <c r="AG2085" s="564">
        <v>47167</v>
      </c>
      <c r="AH2085" s="563">
        <v>200000000</v>
      </c>
      <c r="AI2085" s="565">
        <f t="shared" si="65"/>
        <v>2.9753424657534246</v>
      </c>
      <c r="AJ2085" s="565">
        <f t="shared" si="67"/>
        <v>3.0027397260273974</v>
      </c>
      <c r="AK2085" s="566">
        <v>8.1199999999999994E-2</v>
      </c>
      <c r="AL2085" s="567">
        <f t="shared" si="66"/>
        <v>2.9753424657534246</v>
      </c>
      <c r="AM2085" s="569">
        <f t="shared" si="66"/>
        <v>3.0027397260273974</v>
      </c>
      <c r="AN2085" s="566">
        <v>8.1199999999999994E-2</v>
      </c>
      <c r="AO2085" s="562" t="s">
        <v>977</v>
      </c>
      <c r="AP2085" s="562" t="s">
        <v>978</v>
      </c>
    </row>
    <row r="2086" spans="1:42" s="562" customFormat="1" ht="12" x14ac:dyDescent="0.25">
      <c r="A2086" s="562" t="s">
        <v>4979</v>
      </c>
      <c r="B2086" s="562" t="s">
        <v>4980</v>
      </c>
      <c r="C2086" s="562">
        <v>1</v>
      </c>
      <c r="D2086" s="562" t="s">
        <v>30</v>
      </c>
      <c r="E2086" s="562" t="s">
        <v>958</v>
      </c>
      <c r="F2086" s="562" t="s">
        <v>959</v>
      </c>
      <c r="H2086" s="562" t="s">
        <v>974</v>
      </c>
      <c r="I2086" s="562" t="s">
        <v>975</v>
      </c>
      <c r="J2086" s="562" t="s">
        <v>4998</v>
      </c>
      <c r="K2086" s="562" t="s">
        <v>976</v>
      </c>
      <c r="L2086" s="562" t="s">
        <v>964</v>
      </c>
      <c r="M2086" s="562" t="s">
        <v>970</v>
      </c>
      <c r="N2086" s="562">
        <v>1</v>
      </c>
      <c r="O2086" s="562">
        <v>1</v>
      </c>
      <c r="P2086" s="562">
        <v>1</v>
      </c>
      <c r="Q2086" s="562">
        <v>1</v>
      </c>
      <c r="R2086" s="562">
        <v>1</v>
      </c>
      <c r="S2086" s="562">
        <v>1</v>
      </c>
      <c r="T2086" s="562">
        <v>0</v>
      </c>
      <c r="U2086" s="562">
        <v>0</v>
      </c>
      <c r="V2086" s="562">
        <v>0</v>
      </c>
      <c r="W2086" s="563">
        <v>0</v>
      </c>
      <c r="X2086" s="563">
        <v>30000000</v>
      </c>
      <c r="Y2086" s="563">
        <v>0</v>
      </c>
      <c r="Z2086" s="563">
        <v>0</v>
      </c>
      <c r="AA2086" s="563">
        <v>0</v>
      </c>
      <c r="AB2086" s="563">
        <v>0</v>
      </c>
      <c r="AC2086" s="563">
        <v>0</v>
      </c>
      <c r="AD2086" s="563"/>
      <c r="AE2086" s="563">
        <v>30000000</v>
      </c>
      <c r="AF2086" s="564">
        <v>46071</v>
      </c>
      <c r="AG2086" s="564">
        <v>47167</v>
      </c>
      <c r="AH2086" s="563">
        <v>30000000</v>
      </c>
      <c r="AI2086" s="565">
        <f>+(AG2086-$AQ$1)/365</f>
        <v>2.9753424657534246</v>
      </c>
      <c r="AJ2086" s="565">
        <f t="shared" si="67"/>
        <v>3.0027397260273974</v>
      </c>
      <c r="AK2086" s="566">
        <v>8.1199999999999994E-2</v>
      </c>
      <c r="AL2086" s="567">
        <f t="shared" si="66"/>
        <v>2.9753424657534246</v>
      </c>
      <c r="AM2086" s="569">
        <f t="shared" si="66"/>
        <v>3.0027397260273974</v>
      </c>
      <c r="AN2086" s="566">
        <v>8.1199999999999994E-2</v>
      </c>
      <c r="AO2086" s="562" t="s">
        <v>977</v>
      </c>
      <c r="AP2086" s="562" t="s">
        <v>978</v>
      </c>
    </row>
    <row r="2087" spans="1:42" s="562" customFormat="1" ht="12" x14ac:dyDescent="0.25">
      <c r="A2087" s="562" t="s">
        <v>4981</v>
      </c>
      <c r="B2087" s="562" t="s">
        <v>4982</v>
      </c>
      <c r="C2087" s="562">
        <v>1</v>
      </c>
      <c r="D2087" s="562" t="s">
        <v>30</v>
      </c>
      <c r="E2087" s="562" t="s">
        <v>958</v>
      </c>
      <c r="F2087" s="562" t="s">
        <v>959</v>
      </c>
      <c r="H2087" s="562" t="s">
        <v>974</v>
      </c>
      <c r="I2087" s="562" t="s">
        <v>975</v>
      </c>
      <c r="J2087" s="562" t="s">
        <v>4998</v>
      </c>
      <c r="K2087" s="562" t="s">
        <v>976</v>
      </c>
      <c r="L2087" s="562" t="s">
        <v>964</v>
      </c>
      <c r="M2087" s="562" t="s">
        <v>970</v>
      </c>
      <c r="N2087" s="562">
        <v>1</v>
      </c>
      <c r="O2087" s="562">
        <v>1</v>
      </c>
      <c r="P2087" s="562">
        <v>1</v>
      </c>
      <c r="Q2087" s="562">
        <v>1</v>
      </c>
      <c r="R2087" s="562">
        <v>1</v>
      </c>
      <c r="S2087" s="562">
        <v>1</v>
      </c>
      <c r="T2087" s="562">
        <v>0</v>
      </c>
      <c r="U2087" s="562">
        <v>0</v>
      </c>
      <c r="V2087" s="562">
        <v>0</v>
      </c>
      <c r="W2087" s="563">
        <v>0</v>
      </c>
      <c r="X2087" s="563">
        <v>5000000</v>
      </c>
      <c r="Y2087" s="563">
        <v>0</v>
      </c>
      <c r="Z2087" s="563">
        <v>0</v>
      </c>
      <c r="AA2087" s="563">
        <v>0</v>
      </c>
      <c r="AB2087" s="563">
        <v>0</v>
      </c>
      <c r="AC2087" s="563">
        <v>0</v>
      </c>
      <c r="AD2087" s="563"/>
      <c r="AE2087" s="563">
        <v>5000000</v>
      </c>
      <c r="AF2087" s="564">
        <v>46071</v>
      </c>
      <c r="AG2087" s="564">
        <v>47167</v>
      </c>
      <c r="AH2087" s="563">
        <v>5000000</v>
      </c>
      <c r="AI2087" s="565">
        <f t="shared" si="65"/>
        <v>2.9753424657534246</v>
      </c>
      <c r="AJ2087" s="565">
        <f t="shared" si="67"/>
        <v>3.0027397260273974</v>
      </c>
      <c r="AK2087" s="566">
        <v>8.1199999999999994E-2</v>
      </c>
      <c r="AL2087" s="567">
        <f t="shared" si="66"/>
        <v>2.9753424657534246</v>
      </c>
      <c r="AM2087" s="569">
        <f t="shared" si="66"/>
        <v>3.0027397260273974</v>
      </c>
      <c r="AN2087" s="566">
        <v>8.1199999999999994E-2</v>
      </c>
      <c r="AO2087" s="562" t="s">
        <v>977</v>
      </c>
      <c r="AP2087" s="562" t="s">
        <v>978</v>
      </c>
    </row>
    <row r="2088" spans="1:42" s="562" customFormat="1" ht="12" x14ac:dyDescent="0.25">
      <c r="A2088" s="562" t="s">
        <v>4983</v>
      </c>
      <c r="B2088" s="562" t="s">
        <v>4984</v>
      </c>
      <c r="C2088" s="562">
        <v>1</v>
      </c>
      <c r="D2088" s="562" t="s">
        <v>30</v>
      </c>
      <c r="E2088" s="562" t="s">
        <v>958</v>
      </c>
      <c r="F2088" s="562" t="s">
        <v>959</v>
      </c>
      <c r="H2088" s="562" t="s">
        <v>974</v>
      </c>
      <c r="I2088" s="562" t="s">
        <v>975</v>
      </c>
      <c r="J2088" s="562" t="s">
        <v>4998</v>
      </c>
      <c r="K2088" s="562" t="s">
        <v>976</v>
      </c>
      <c r="L2088" s="562" t="s">
        <v>964</v>
      </c>
      <c r="M2088" s="562" t="s">
        <v>970</v>
      </c>
      <c r="N2088" s="562">
        <v>1</v>
      </c>
      <c r="O2088" s="562">
        <v>1</v>
      </c>
      <c r="P2088" s="562">
        <v>1</v>
      </c>
      <c r="Q2088" s="562">
        <v>1</v>
      </c>
      <c r="R2088" s="562">
        <v>1</v>
      </c>
      <c r="S2088" s="562">
        <v>1</v>
      </c>
      <c r="T2088" s="562">
        <v>0</v>
      </c>
      <c r="U2088" s="562">
        <v>0</v>
      </c>
      <c r="V2088" s="562">
        <v>0</v>
      </c>
      <c r="W2088" s="563">
        <v>0</v>
      </c>
      <c r="X2088" s="563">
        <v>2100000</v>
      </c>
      <c r="Y2088" s="563">
        <v>0</v>
      </c>
      <c r="Z2088" s="563">
        <v>0</v>
      </c>
      <c r="AA2088" s="563">
        <v>0</v>
      </c>
      <c r="AB2088" s="563">
        <v>0</v>
      </c>
      <c r="AC2088" s="563">
        <v>0</v>
      </c>
      <c r="AD2088" s="563"/>
      <c r="AE2088" s="563">
        <v>2100000</v>
      </c>
      <c r="AF2088" s="564">
        <v>46076</v>
      </c>
      <c r="AG2088" s="564">
        <v>47902</v>
      </c>
      <c r="AH2088" s="563">
        <v>2100000</v>
      </c>
      <c r="AI2088" s="565">
        <f t="shared" si="65"/>
        <v>4.9890410958904106</v>
      </c>
      <c r="AJ2088" s="565">
        <f t="shared" si="67"/>
        <v>5.0027397260273974</v>
      </c>
      <c r="AK2088" s="566">
        <v>8.2900000000000001E-2</v>
      </c>
      <c r="AL2088" s="567">
        <f t="shared" si="66"/>
        <v>4.9890410958904106</v>
      </c>
      <c r="AM2088" s="569">
        <f t="shared" si="66"/>
        <v>5.0027397260273974</v>
      </c>
      <c r="AN2088" s="566">
        <v>8.2900000000000001E-2</v>
      </c>
      <c r="AO2088" s="562" t="s">
        <v>977</v>
      </c>
      <c r="AP2088" s="562" t="s">
        <v>978</v>
      </c>
    </row>
    <row r="2089" spans="1:42" s="562" customFormat="1" ht="12" x14ac:dyDescent="0.25">
      <c r="A2089" s="562" t="s">
        <v>4985</v>
      </c>
      <c r="B2089" s="562" t="s">
        <v>4986</v>
      </c>
      <c r="C2089" s="562">
        <v>1</v>
      </c>
      <c r="D2089" s="562" t="s">
        <v>30</v>
      </c>
      <c r="E2089" s="562" t="s">
        <v>958</v>
      </c>
      <c r="F2089" s="562" t="s">
        <v>959</v>
      </c>
      <c r="H2089" s="562" t="s">
        <v>974</v>
      </c>
      <c r="I2089" s="562" t="s">
        <v>975</v>
      </c>
      <c r="J2089" s="562" t="s">
        <v>4998</v>
      </c>
      <c r="K2089" s="562" t="s">
        <v>976</v>
      </c>
      <c r="L2089" s="562" t="s">
        <v>964</v>
      </c>
      <c r="M2089" s="562" t="s">
        <v>970</v>
      </c>
      <c r="N2089" s="562">
        <v>1</v>
      </c>
      <c r="O2089" s="562">
        <v>1</v>
      </c>
      <c r="P2089" s="562">
        <v>1</v>
      </c>
      <c r="Q2089" s="562">
        <v>1</v>
      </c>
      <c r="R2089" s="562">
        <v>1</v>
      </c>
      <c r="S2089" s="562">
        <v>1</v>
      </c>
      <c r="T2089" s="562">
        <v>0</v>
      </c>
      <c r="U2089" s="562">
        <v>0</v>
      </c>
      <c r="V2089" s="562">
        <v>0</v>
      </c>
      <c r="W2089" s="563">
        <v>0</v>
      </c>
      <c r="X2089" s="563">
        <v>5000000</v>
      </c>
      <c r="Y2089" s="563">
        <v>0</v>
      </c>
      <c r="Z2089" s="563">
        <v>0</v>
      </c>
      <c r="AA2089" s="563">
        <v>0</v>
      </c>
      <c r="AB2089" s="563">
        <v>0</v>
      </c>
      <c r="AC2089" s="563">
        <v>0</v>
      </c>
      <c r="AD2089" s="563"/>
      <c r="AE2089" s="563">
        <v>5000000</v>
      </c>
      <c r="AF2089" s="564">
        <v>46071</v>
      </c>
      <c r="AG2089" s="564">
        <v>46436</v>
      </c>
      <c r="AH2089" s="563">
        <v>5000000</v>
      </c>
      <c r="AI2089" s="565">
        <f t="shared" si="65"/>
        <v>0.9726027397260274</v>
      </c>
      <c r="AJ2089" s="565">
        <f t="shared" si="67"/>
        <v>1</v>
      </c>
      <c r="AK2089" s="566">
        <v>4.4900000000000002E-2</v>
      </c>
      <c r="AL2089" s="567">
        <f t="shared" si="66"/>
        <v>0.9726027397260274</v>
      </c>
      <c r="AM2089" s="569">
        <f t="shared" si="66"/>
        <v>1</v>
      </c>
      <c r="AN2089" s="566">
        <v>4.4900000000000002E-2</v>
      </c>
      <c r="AO2089" s="562" t="s">
        <v>977</v>
      </c>
      <c r="AP2089" s="562" t="s">
        <v>978</v>
      </c>
    </row>
    <row r="2090" spans="1:42" s="562" customFormat="1" ht="12" x14ac:dyDescent="0.25">
      <c r="A2090" s="562" t="s">
        <v>4987</v>
      </c>
      <c r="B2090" s="562" t="s">
        <v>4988</v>
      </c>
      <c r="C2090" s="562">
        <v>1</v>
      </c>
      <c r="D2090" s="562" t="s">
        <v>30</v>
      </c>
      <c r="E2090" s="562" t="s">
        <v>958</v>
      </c>
      <c r="F2090" s="562" t="s">
        <v>959</v>
      </c>
      <c r="H2090" s="562" t="s">
        <v>974</v>
      </c>
      <c r="I2090" s="562" t="s">
        <v>975</v>
      </c>
      <c r="J2090" s="562" t="s">
        <v>4998</v>
      </c>
      <c r="K2090" s="562" t="s">
        <v>976</v>
      </c>
      <c r="L2090" s="562" t="s">
        <v>964</v>
      </c>
      <c r="M2090" s="562" t="s">
        <v>970</v>
      </c>
      <c r="N2090" s="562">
        <v>1</v>
      </c>
      <c r="O2090" s="562">
        <v>1</v>
      </c>
      <c r="P2090" s="562">
        <v>1</v>
      </c>
      <c r="Q2090" s="562">
        <v>1</v>
      </c>
      <c r="R2090" s="562">
        <v>1</v>
      </c>
      <c r="S2090" s="562">
        <v>1</v>
      </c>
      <c r="T2090" s="562">
        <v>0</v>
      </c>
      <c r="U2090" s="562">
        <v>0</v>
      </c>
      <c r="V2090" s="562">
        <v>0</v>
      </c>
      <c r="W2090" s="563">
        <v>0</v>
      </c>
      <c r="X2090" s="563">
        <v>3500000</v>
      </c>
      <c r="Y2090" s="563">
        <v>0</v>
      </c>
      <c r="Z2090" s="563">
        <v>0</v>
      </c>
      <c r="AA2090" s="563">
        <v>0</v>
      </c>
      <c r="AB2090" s="563">
        <v>0</v>
      </c>
      <c r="AC2090" s="563">
        <v>0</v>
      </c>
      <c r="AD2090" s="563"/>
      <c r="AE2090" s="563">
        <v>3500000</v>
      </c>
      <c r="AF2090" s="564">
        <v>46071</v>
      </c>
      <c r="AG2090" s="564">
        <v>47167</v>
      </c>
      <c r="AH2090" s="563">
        <v>3500000</v>
      </c>
      <c r="AI2090" s="565">
        <f t="shared" si="65"/>
        <v>2.9753424657534246</v>
      </c>
      <c r="AJ2090" s="565">
        <f t="shared" si="67"/>
        <v>3.0027397260273974</v>
      </c>
      <c r="AK2090" s="566">
        <v>8.1199999999999994E-2</v>
      </c>
      <c r="AL2090" s="567">
        <f t="shared" si="66"/>
        <v>2.9753424657534246</v>
      </c>
      <c r="AM2090" s="569">
        <f t="shared" si="66"/>
        <v>3.0027397260273974</v>
      </c>
      <c r="AN2090" s="566">
        <v>8.1199999999999994E-2</v>
      </c>
      <c r="AO2090" s="562" t="s">
        <v>977</v>
      </c>
      <c r="AP2090" s="562" t="s">
        <v>978</v>
      </c>
    </row>
    <row r="2091" spans="1:42" s="562" customFormat="1" ht="12" x14ac:dyDescent="0.25">
      <c r="A2091" s="562" t="s">
        <v>4989</v>
      </c>
      <c r="B2091" s="562" t="s">
        <v>4990</v>
      </c>
      <c r="C2091" s="562">
        <v>1</v>
      </c>
      <c r="D2091" s="562" t="s">
        <v>30</v>
      </c>
      <c r="E2091" s="562" t="s">
        <v>958</v>
      </c>
      <c r="F2091" s="562" t="s">
        <v>959</v>
      </c>
      <c r="H2091" s="562" t="s">
        <v>974</v>
      </c>
      <c r="I2091" s="562" t="s">
        <v>975</v>
      </c>
      <c r="J2091" s="562" t="s">
        <v>4998</v>
      </c>
      <c r="K2091" s="562" t="s">
        <v>976</v>
      </c>
      <c r="L2091" s="562" t="s">
        <v>964</v>
      </c>
      <c r="M2091" s="562" t="s">
        <v>970</v>
      </c>
      <c r="N2091" s="562">
        <v>1</v>
      </c>
      <c r="O2091" s="562">
        <v>1</v>
      </c>
      <c r="P2091" s="562">
        <v>1</v>
      </c>
      <c r="Q2091" s="562">
        <v>1</v>
      </c>
      <c r="R2091" s="562">
        <v>1</v>
      </c>
      <c r="S2091" s="562">
        <v>1</v>
      </c>
      <c r="T2091" s="562">
        <v>0</v>
      </c>
      <c r="U2091" s="562">
        <v>0</v>
      </c>
      <c r="V2091" s="562">
        <v>0</v>
      </c>
      <c r="W2091" s="563">
        <v>0</v>
      </c>
      <c r="X2091" s="563">
        <v>6250000</v>
      </c>
      <c r="Y2091" s="563">
        <v>0</v>
      </c>
      <c r="Z2091" s="563">
        <v>0</v>
      </c>
      <c r="AA2091" s="563">
        <v>0</v>
      </c>
      <c r="AB2091" s="563">
        <v>0</v>
      </c>
      <c r="AC2091" s="563">
        <v>0</v>
      </c>
      <c r="AD2091" s="563"/>
      <c r="AE2091" s="563">
        <v>6250000</v>
      </c>
      <c r="AF2091" s="564">
        <v>46071</v>
      </c>
      <c r="AG2091" s="564">
        <v>47167</v>
      </c>
      <c r="AH2091" s="563">
        <v>6250000</v>
      </c>
      <c r="AI2091" s="565">
        <f t="shared" si="65"/>
        <v>2.9753424657534246</v>
      </c>
      <c r="AJ2091" s="565">
        <f t="shared" si="67"/>
        <v>3.0027397260273974</v>
      </c>
      <c r="AK2091" s="566">
        <v>8.1199999999999994E-2</v>
      </c>
      <c r="AL2091" s="567">
        <f t="shared" si="66"/>
        <v>2.9753424657534246</v>
      </c>
      <c r="AM2091" s="569">
        <f t="shared" si="66"/>
        <v>3.0027397260273974</v>
      </c>
      <c r="AN2091" s="566">
        <v>8.1199999999999994E-2</v>
      </c>
      <c r="AO2091" s="562" t="s">
        <v>977</v>
      </c>
      <c r="AP2091" s="562" t="s">
        <v>978</v>
      </c>
    </row>
    <row r="2092" spans="1:42" s="562" customFormat="1" ht="12" x14ac:dyDescent="0.25">
      <c r="A2092" s="562" t="s">
        <v>4991</v>
      </c>
      <c r="B2092" s="562" t="s">
        <v>4992</v>
      </c>
      <c r="C2092" s="562">
        <v>1</v>
      </c>
      <c r="D2092" s="562" t="s">
        <v>30</v>
      </c>
      <c r="E2092" s="562" t="s">
        <v>958</v>
      </c>
      <c r="F2092" s="562" t="s">
        <v>959</v>
      </c>
      <c r="H2092" s="562" t="s">
        <v>974</v>
      </c>
      <c r="I2092" s="562" t="s">
        <v>975</v>
      </c>
      <c r="J2092" s="562" t="s">
        <v>4998</v>
      </c>
      <c r="K2092" s="562" t="s">
        <v>976</v>
      </c>
      <c r="L2092" s="562" t="s">
        <v>964</v>
      </c>
      <c r="M2092" s="562" t="s">
        <v>970</v>
      </c>
      <c r="N2092" s="562">
        <v>1</v>
      </c>
      <c r="O2092" s="562">
        <v>1</v>
      </c>
      <c r="P2092" s="562">
        <v>1</v>
      </c>
      <c r="Q2092" s="562">
        <v>1</v>
      </c>
      <c r="R2092" s="562">
        <v>1</v>
      </c>
      <c r="S2092" s="562">
        <v>1</v>
      </c>
      <c r="T2092" s="562">
        <v>0</v>
      </c>
      <c r="U2092" s="562">
        <v>0</v>
      </c>
      <c r="V2092" s="562">
        <v>0</v>
      </c>
      <c r="W2092" s="563">
        <v>0</v>
      </c>
      <c r="X2092" s="563">
        <v>10000000</v>
      </c>
      <c r="Y2092" s="563">
        <v>0</v>
      </c>
      <c r="Z2092" s="563">
        <v>0</v>
      </c>
      <c r="AA2092" s="563">
        <v>0</v>
      </c>
      <c r="AB2092" s="563">
        <v>0</v>
      </c>
      <c r="AC2092" s="563">
        <v>0</v>
      </c>
      <c r="AD2092" s="563"/>
      <c r="AE2092" s="563">
        <v>10000000</v>
      </c>
      <c r="AF2092" s="564">
        <v>46071</v>
      </c>
      <c r="AG2092" s="564">
        <v>47167</v>
      </c>
      <c r="AH2092" s="563">
        <v>10000000</v>
      </c>
      <c r="AI2092" s="565">
        <f t="shared" si="65"/>
        <v>2.9753424657534246</v>
      </c>
      <c r="AJ2092" s="565">
        <f t="shared" si="67"/>
        <v>3.0027397260273974</v>
      </c>
      <c r="AK2092" s="566">
        <v>8.1199999999999994E-2</v>
      </c>
      <c r="AL2092" s="567">
        <f t="shared" si="66"/>
        <v>2.9753424657534246</v>
      </c>
      <c r="AM2092" s="569">
        <f t="shared" si="66"/>
        <v>3.0027397260273974</v>
      </c>
      <c r="AN2092" s="566">
        <v>8.1199999999999994E-2</v>
      </c>
      <c r="AO2092" s="562" t="s">
        <v>977</v>
      </c>
      <c r="AP2092" s="562" t="s">
        <v>978</v>
      </c>
    </row>
    <row r="2093" spans="1:42" s="562" customFormat="1" ht="12" x14ac:dyDescent="0.25">
      <c r="A2093" s="562" t="s">
        <v>4993</v>
      </c>
      <c r="B2093" s="562" t="s">
        <v>4994</v>
      </c>
      <c r="C2093" s="562">
        <v>1</v>
      </c>
      <c r="D2093" s="562" t="s">
        <v>30</v>
      </c>
      <c r="E2093" s="562" t="s">
        <v>958</v>
      </c>
      <c r="F2093" s="562" t="s">
        <v>959</v>
      </c>
      <c r="G2093" s="562" t="s">
        <v>1659</v>
      </c>
      <c r="H2093" s="562" t="s">
        <v>1660</v>
      </c>
      <c r="I2093" s="562" t="s">
        <v>1661</v>
      </c>
      <c r="J2093" s="562" t="s">
        <v>1662</v>
      </c>
      <c r="K2093" s="562" t="s">
        <v>1663</v>
      </c>
      <c r="L2093" s="562" t="s">
        <v>964</v>
      </c>
      <c r="M2093" s="562" t="s">
        <v>970</v>
      </c>
      <c r="N2093" s="562">
        <v>1</v>
      </c>
      <c r="O2093" s="562">
        <v>1</v>
      </c>
      <c r="P2093" s="562">
        <v>1</v>
      </c>
      <c r="Q2093" s="562">
        <v>0</v>
      </c>
      <c r="R2093" s="562">
        <v>0</v>
      </c>
      <c r="S2093" s="562">
        <v>1</v>
      </c>
      <c r="T2093" s="562">
        <v>1</v>
      </c>
      <c r="U2093" s="562">
        <v>1</v>
      </c>
      <c r="V2093" s="562">
        <v>0</v>
      </c>
      <c r="W2093" s="563">
        <v>0</v>
      </c>
      <c r="X2093" s="563">
        <v>100000000</v>
      </c>
      <c r="Y2093" s="563">
        <v>0</v>
      </c>
      <c r="Z2093" s="563">
        <v>0</v>
      </c>
      <c r="AA2093" s="563">
        <v>0</v>
      </c>
      <c r="AB2093" s="563">
        <v>0</v>
      </c>
      <c r="AC2093" s="563">
        <v>0</v>
      </c>
      <c r="AD2093" s="563"/>
      <c r="AE2093" s="563">
        <v>100000000</v>
      </c>
      <c r="AF2093" s="564">
        <v>46071</v>
      </c>
      <c r="AG2093" s="564">
        <v>47167</v>
      </c>
      <c r="AH2093" s="563">
        <v>100000000</v>
      </c>
      <c r="AI2093" s="565">
        <f t="shared" si="65"/>
        <v>2.9753424657534246</v>
      </c>
      <c r="AJ2093" s="565">
        <f t="shared" si="67"/>
        <v>3.0027397260273974</v>
      </c>
      <c r="AK2093" s="566">
        <v>8.1199999999999994E-2</v>
      </c>
      <c r="AL2093" s="567">
        <f t="shared" si="66"/>
        <v>2.9753424657534246</v>
      </c>
      <c r="AM2093" s="569">
        <f t="shared" si="66"/>
        <v>3.0027397260273974</v>
      </c>
      <c r="AN2093" s="566">
        <v>8.1199999999999994E-2</v>
      </c>
      <c r="AO2093" s="562" t="s">
        <v>977</v>
      </c>
      <c r="AP2093" s="562" t="s">
        <v>978</v>
      </c>
    </row>
    <row r="2094" spans="1:42" s="562" customFormat="1" ht="12" x14ac:dyDescent="0.25">
      <c r="A2094" s="562" t="s">
        <v>4995</v>
      </c>
      <c r="B2094" s="562" t="s">
        <v>4996</v>
      </c>
      <c r="C2094" s="562">
        <v>1</v>
      </c>
      <c r="D2094" s="562" t="s">
        <v>30</v>
      </c>
      <c r="E2094" s="562" t="s">
        <v>958</v>
      </c>
      <c r="F2094" s="562" t="s">
        <v>959</v>
      </c>
      <c r="H2094" s="562" t="s">
        <v>974</v>
      </c>
      <c r="I2094" s="562" t="s">
        <v>975</v>
      </c>
      <c r="J2094" s="562" t="s">
        <v>4998</v>
      </c>
      <c r="K2094" s="562" t="s">
        <v>976</v>
      </c>
      <c r="L2094" s="562" t="s">
        <v>964</v>
      </c>
      <c r="M2094" s="562" t="s">
        <v>970</v>
      </c>
      <c r="N2094" s="562">
        <v>1</v>
      </c>
      <c r="O2094" s="562">
        <v>1</v>
      </c>
      <c r="P2094" s="562">
        <v>1</v>
      </c>
      <c r="Q2094" s="562">
        <v>1</v>
      </c>
      <c r="R2094" s="562">
        <v>1</v>
      </c>
      <c r="S2094" s="562">
        <v>1</v>
      </c>
      <c r="T2094" s="562">
        <v>0</v>
      </c>
      <c r="U2094" s="562">
        <v>0</v>
      </c>
      <c r="V2094" s="562">
        <v>0</v>
      </c>
      <c r="W2094" s="563">
        <v>0</v>
      </c>
      <c r="X2094" s="563">
        <v>380000</v>
      </c>
      <c r="Y2094" s="563">
        <v>0</v>
      </c>
      <c r="Z2094" s="563">
        <v>0</v>
      </c>
      <c r="AA2094" s="563">
        <v>0</v>
      </c>
      <c r="AB2094" s="563">
        <v>0</v>
      </c>
      <c r="AC2094" s="563">
        <v>0</v>
      </c>
      <c r="AD2094" s="563"/>
      <c r="AE2094" s="563">
        <v>380000</v>
      </c>
      <c r="AF2094" s="564">
        <v>46071</v>
      </c>
      <c r="AG2094" s="564">
        <v>47167</v>
      </c>
      <c r="AH2094" s="563">
        <v>380000</v>
      </c>
      <c r="AI2094" s="565">
        <f t="shared" si="65"/>
        <v>2.9753424657534246</v>
      </c>
      <c r="AJ2094" s="565">
        <f>+(AG2094-AF2094)/365</f>
        <v>3.0027397260273974</v>
      </c>
      <c r="AK2094" s="566">
        <v>8.1199999999999994E-2</v>
      </c>
      <c r="AL2094" s="567">
        <f t="shared" si="66"/>
        <v>2.9753424657534246</v>
      </c>
      <c r="AM2094" s="569">
        <f>+AJ2094</f>
        <v>3.0027397260273974</v>
      </c>
      <c r="AN2094" s="566">
        <v>8.1199999999999994E-2</v>
      </c>
      <c r="AO2094" s="562" t="s">
        <v>977</v>
      </c>
      <c r="AP2094" s="562" t="s">
        <v>978</v>
      </c>
    </row>
    <row r="2095" spans="1:42" s="562" customFormat="1" ht="12" x14ac:dyDescent="0.25">
      <c r="A2095" s="562" t="s">
        <v>2524</v>
      </c>
      <c r="B2095" s="562" t="s">
        <v>2525</v>
      </c>
      <c r="C2095" s="562">
        <v>1</v>
      </c>
      <c r="D2095" s="562" t="s">
        <v>30</v>
      </c>
      <c r="E2095" s="562" t="s">
        <v>958</v>
      </c>
      <c r="F2095" s="562" t="s">
        <v>959</v>
      </c>
      <c r="G2095" s="562" t="s">
        <v>2526</v>
      </c>
      <c r="H2095" s="562" t="s">
        <v>2526</v>
      </c>
      <c r="I2095" s="562" t="s">
        <v>962</v>
      </c>
      <c r="J2095" s="562" t="s">
        <v>5000</v>
      </c>
      <c r="K2095" s="562" t="s">
        <v>2527</v>
      </c>
      <c r="L2095" s="562" t="s">
        <v>964</v>
      </c>
      <c r="M2095" s="562" t="s">
        <v>2528</v>
      </c>
      <c r="N2095" s="562">
        <v>1</v>
      </c>
      <c r="O2095" s="562">
        <v>1</v>
      </c>
      <c r="P2095" s="562">
        <v>1</v>
      </c>
      <c r="Q2095" s="562">
        <v>0</v>
      </c>
      <c r="R2095" s="562">
        <v>1</v>
      </c>
      <c r="S2095" s="562">
        <v>1</v>
      </c>
      <c r="T2095" s="562">
        <v>1</v>
      </c>
      <c r="U2095" s="562">
        <v>0</v>
      </c>
      <c r="V2095" s="562">
        <v>0</v>
      </c>
      <c r="W2095" s="563">
        <v>2631385026.0300002</v>
      </c>
      <c r="X2095" s="563">
        <v>0</v>
      </c>
      <c r="Y2095" s="563">
        <v>0</v>
      </c>
      <c r="Z2095" s="563">
        <v>0</v>
      </c>
      <c r="AA2095" s="563">
        <v>0</v>
      </c>
      <c r="AB2095" s="563">
        <v>0</v>
      </c>
      <c r="AC2095" s="563">
        <v>0</v>
      </c>
      <c r="AD2095" s="563"/>
      <c r="AE2095" s="563">
        <v>2631385026.0300002</v>
      </c>
      <c r="AF2095" s="564">
        <v>45296</v>
      </c>
      <c r="AG2095" s="564">
        <v>51322</v>
      </c>
      <c r="AH2095" s="563">
        <v>2957066124.1100001</v>
      </c>
      <c r="AI2095" s="565">
        <v>14.435616438356201</v>
      </c>
      <c r="AJ2095" s="565">
        <v>16.5095890410959</v>
      </c>
      <c r="AK2095" s="562">
        <v>1.2999999999999999E-2</v>
      </c>
      <c r="AL2095" s="567">
        <f t="shared" si="66"/>
        <v>14.435616438356201</v>
      </c>
      <c r="AM2095" s="567">
        <v>16.5095890410959</v>
      </c>
      <c r="AN2095" s="562">
        <v>1.2999999999999999E-2</v>
      </c>
      <c r="AO2095" s="562" t="s">
        <v>966</v>
      </c>
      <c r="AP2095" s="562" t="s">
        <v>2527</v>
      </c>
    </row>
    <row r="2096" spans="1:42" s="562" customFormat="1" ht="12" x14ac:dyDescent="0.25">
      <c r="A2096" s="562" t="s">
        <v>2529</v>
      </c>
      <c r="B2096" s="562" t="s">
        <v>2530</v>
      </c>
      <c r="C2096" s="562">
        <v>1</v>
      </c>
      <c r="D2096" s="562" t="s">
        <v>30</v>
      </c>
      <c r="E2096" s="562" t="s">
        <v>958</v>
      </c>
      <c r="F2096" s="562" t="s">
        <v>959</v>
      </c>
      <c r="G2096" s="562" t="s">
        <v>2531</v>
      </c>
      <c r="H2096" s="562" t="s">
        <v>2531</v>
      </c>
      <c r="I2096" s="562" t="s">
        <v>962</v>
      </c>
      <c r="J2096" s="562" t="s">
        <v>969</v>
      </c>
      <c r="K2096" s="562" t="s">
        <v>156</v>
      </c>
      <c r="L2096" s="562" t="s">
        <v>964</v>
      </c>
      <c r="M2096" s="562" t="s">
        <v>965</v>
      </c>
      <c r="N2096" s="562">
        <v>1</v>
      </c>
      <c r="O2096" s="562">
        <v>1</v>
      </c>
      <c r="P2096" s="562">
        <v>1</v>
      </c>
      <c r="Q2096" s="562">
        <v>0</v>
      </c>
      <c r="R2096" s="562">
        <v>1</v>
      </c>
      <c r="S2096" s="562">
        <v>1</v>
      </c>
      <c r="T2096" s="562">
        <v>1</v>
      </c>
      <c r="U2096" s="562">
        <v>0</v>
      </c>
      <c r="V2096" s="562">
        <v>0</v>
      </c>
      <c r="W2096" s="563">
        <v>71189075</v>
      </c>
      <c r="X2096" s="563">
        <v>0</v>
      </c>
      <c r="Y2096" s="563">
        <v>0</v>
      </c>
      <c r="Z2096" s="563">
        <v>0</v>
      </c>
      <c r="AA2096" s="563">
        <v>0</v>
      </c>
      <c r="AB2096" s="563">
        <v>0</v>
      </c>
      <c r="AC2096" s="563">
        <v>0</v>
      </c>
      <c r="AD2096" s="563"/>
      <c r="AE2096" s="563">
        <v>71189075</v>
      </c>
      <c r="AF2096" s="564">
        <v>45296</v>
      </c>
      <c r="AG2096" s="564">
        <v>51322</v>
      </c>
      <c r="AH2096" s="563">
        <v>80000000</v>
      </c>
      <c r="AI2096" s="565">
        <v>14.435616438356201</v>
      </c>
      <c r="AJ2096" s="565">
        <v>16.5095890410959</v>
      </c>
      <c r="AK2096" s="562">
        <v>1.2999999999999999E-2</v>
      </c>
      <c r="AL2096" s="567">
        <f t="shared" si="66"/>
        <v>14.435616438356201</v>
      </c>
      <c r="AM2096" s="567">
        <v>16.5095890410959</v>
      </c>
      <c r="AN2096" s="562">
        <v>1.2999999999999999E-2</v>
      </c>
      <c r="AO2096" s="562" t="s">
        <v>966</v>
      </c>
      <c r="AP2096" s="562" t="s">
        <v>156</v>
      </c>
    </row>
    <row r="2097" spans="24:38" x14ac:dyDescent="0.3">
      <c r="X2097" s="198"/>
      <c r="Y2097" s="198"/>
      <c r="Z2097" s="198"/>
      <c r="AL2097" s="200"/>
    </row>
  </sheetData>
  <autoFilter ref="A1:AQ2096" xr:uid="{E05986CE-9ECA-4CF5-A50C-D41D7D3CBF7C}"/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812C-2C77-44DC-A960-0E1923EE77BB}">
  <sheetPr codeName="Hoja21">
    <tabColor rgb="FF7030A0"/>
  </sheetPr>
  <dimension ref="A1:BY51"/>
  <sheetViews>
    <sheetView showGridLines="0" zoomScale="110" zoomScaleNormal="110" workbookViewId="0">
      <pane xSplit="1" ySplit="6" topLeftCell="AH7" activePane="bottomRight" state="frozen"/>
      <selection activeCell="F18" sqref="F18"/>
      <selection pane="topRight" activeCell="F18" sqref="F18"/>
      <selection pane="bottomLeft" activeCell="F18" sqref="F18"/>
      <selection pane="bottomRight" sqref="A1:AH1"/>
    </sheetView>
  </sheetViews>
  <sheetFormatPr baseColWidth="10" defaultColWidth="9.109375" defaultRowHeight="14.4" x14ac:dyDescent="0.3"/>
  <cols>
    <col min="1" max="1" width="23.5546875" customWidth="1"/>
    <col min="2" max="2" width="5.44140625" customWidth="1"/>
    <col min="3" max="4" width="6.44140625" customWidth="1"/>
    <col min="5" max="5" width="5.5546875" customWidth="1"/>
    <col min="6" max="7" width="6.44140625" customWidth="1"/>
    <col min="8" max="8" width="6" customWidth="1"/>
    <col min="9" max="9" width="6.44140625" style="154" customWidth="1"/>
    <col min="10" max="10" width="6.44140625" customWidth="1"/>
    <col min="11" max="11" width="5.5546875" customWidth="1"/>
    <col min="12" max="13" width="6.5546875" customWidth="1"/>
    <col min="14" max="16" width="6.44140625" customWidth="1"/>
    <col min="17" max="17" width="6.5546875" customWidth="1"/>
    <col min="18" max="18" width="6.44140625" customWidth="1"/>
    <col min="19" max="20" width="6.5546875" customWidth="1"/>
    <col min="21" max="21" width="7.44140625" customWidth="1"/>
    <col min="22" max="22" width="8.44140625" customWidth="1"/>
    <col min="23" max="23" width="9.44140625" customWidth="1"/>
    <col min="24" max="24" width="9.109375" customWidth="1"/>
    <col min="25" max="25" width="7.6640625" customWidth="1"/>
    <col min="26" max="26" width="9" customWidth="1"/>
    <col min="27" max="27" width="7.6640625" customWidth="1"/>
    <col min="28" max="28" width="10.44140625" customWidth="1"/>
    <col min="29" max="33" width="11" customWidth="1"/>
    <col min="34" max="34" width="9.5546875" style="426" customWidth="1"/>
    <col min="35" max="35" width="10.109375" style="427" customWidth="1"/>
    <col min="36" max="36" width="14.88671875" style="427" customWidth="1"/>
    <col min="37" max="39" width="15.44140625" style="427" customWidth="1"/>
    <col min="40" max="40" width="11.44140625" style="427" customWidth="1"/>
    <col min="41" max="41" width="12" style="427" customWidth="1"/>
    <col min="42" max="42" width="10.44140625" style="427" customWidth="1"/>
    <col min="43" max="43" width="10.5546875" style="360" customWidth="1"/>
    <col min="44" max="44" width="9.5546875" style="361" customWidth="1"/>
    <col min="45" max="45" width="9.109375" style="361" customWidth="1"/>
    <col min="46" max="46" width="9" style="361" customWidth="1"/>
    <col min="47" max="47" width="11.109375" style="361" customWidth="1"/>
    <col min="48" max="48" width="11.109375" style="362" customWidth="1"/>
    <col min="49" max="51" width="9.109375" style="362" customWidth="1"/>
    <col min="52" max="52" width="7.6640625" style="362" customWidth="1"/>
    <col min="53" max="53" width="7.33203125" style="362" customWidth="1"/>
    <col min="54" max="54" width="7.5546875" style="362" customWidth="1"/>
    <col min="55" max="56" width="6.88671875" customWidth="1"/>
    <col min="57" max="57" width="6" customWidth="1"/>
    <col min="58" max="58" width="6.33203125" customWidth="1"/>
    <col min="59" max="59" width="7.88671875" customWidth="1"/>
    <col min="60" max="60" width="9.5546875" customWidth="1"/>
    <col min="61" max="62" width="9.33203125" customWidth="1"/>
    <col min="66" max="66" width="7.5546875" customWidth="1"/>
    <col min="67" max="67" width="6.88671875" customWidth="1"/>
    <col min="68" max="69" width="7.44140625" customWidth="1"/>
    <col min="70" max="70" width="6" customWidth="1"/>
    <col min="76" max="76" width="6.6640625" customWidth="1"/>
    <col min="77" max="77" width="8.5546875" customWidth="1"/>
  </cols>
  <sheetData>
    <row r="1" spans="1:77" x14ac:dyDescent="0.3">
      <c r="A1" s="631" t="s">
        <v>5211</v>
      </c>
      <c r="B1" s="632"/>
      <c r="C1" s="632"/>
      <c r="D1" s="632"/>
      <c r="E1" s="632"/>
      <c r="F1" s="632"/>
      <c r="G1" s="632"/>
      <c r="H1" s="632"/>
      <c r="I1" s="632"/>
      <c r="J1" s="632"/>
      <c r="K1" s="632"/>
      <c r="L1" s="632"/>
      <c r="M1" s="632"/>
      <c r="N1" s="632"/>
      <c r="O1" s="632"/>
      <c r="P1" s="632"/>
      <c r="Q1" s="632"/>
      <c r="R1" s="632"/>
      <c r="S1" s="632"/>
      <c r="T1" s="632"/>
      <c r="U1" s="632"/>
      <c r="V1" s="632"/>
      <c r="W1" s="632"/>
      <c r="X1" s="632"/>
      <c r="Y1" s="632"/>
      <c r="Z1" s="632"/>
      <c r="AA1" s="632"/>
      <c r="AB1" s="632"/>
      <c r="AC1" s="632"/>
      <c r="AD1" s="632"/>
      <c r="AE1" s="632"/>
      <c r="AF1" s="632"/>
      <c r="AG1" s="632"/>
      <c r="AH1" s="632"/>
      <c r="AI1" s="359"/>
      <c r="AJ1" s="359"/>
      <c r="AK1" s="359"/>
      <c r="AL1" s="359"/>
      <c r="AM1" s="359"/>
      <c r="AN1" s="359"/>
      <c r="AO1" s="359"/>
      <c r="AP1" s="359"/>
    </row>
    <row r="2" spans="1:77" x14ac:dyDescent="0.3">
      <c r="A2" s="631" t="s">
        <v>5212</v>
      </c>
      <c r="B2" s="632"/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  <c r="Z2" s="632"/>
      <c r="AA2" s="632"/>
      <c r="AB2" s="632"/>
      <c r="AC2" s="632"/>
      <c r="AD2" s="632"/>
      <c r="AE2" s="632"/>
      <c r="AF2" s="632"/>
      <c r="AG2" s="632"/>
      <c r="AH2" s="632"/>
      <c r="AI2" s="359"/>
      <c r="AJ2" s="359"/>
      <c r="AK2" s="359"/>
      <c r="AL2" s="359"/>
      <c r="AM2" s="359"/>
      <c r="AN2" s="359"/>
      <c r="AO2" s="359"/>
      <c r="AP2" s="359"/>
    </row>
    <row r="3" spans="1:77" x14ac:dyDescent="0.3">
      <c r="A3" s="631" t="s">
        <v>5213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  <c r="P3" s="632"/>
      <c r="Q3" s="632"/>
      <c r="R3" s="632"/>
      <c r="S3" s="632"/>
      <c r="T3" s="632"/>
      <c r="U3" s="632"/>
      <c r="V3" s="632"/>
      <c r="W3" s="632"/>
      <c r="X3" s="632"/>
      <c r="Y3" s="632"/>
      <c r="Z3" s="632"/>
      <c r="AA3" s="632"/>
      <c r="AB3" s="632"/>
      <c r="AC3" s="632"/>
      <c r="AD3" s="632"/>
      <c r="AE3" s="632"/>
      <c r="AF3" s="632"/>
      <c r="AG3" s="632"/>
      <c r="AH3" s="632"/>
      <c r="AI3" s="359"/>
      <c r="AJ3" s="359"/>
      <c r="AK3" s="359"/>
      <c r="AL3" s="359"/>
      <c r="AM3" s="359"/>
      <c r="AN3" s="359"/>
      <c r="AO3" s="359"/>
      <c r="AP3" s="359"/>
    </row>
    <row r="4" spans="1:77" x14ac:dyDescent="0.3">
      <c r="A4" s="631" t="s">
        <v>5214</v>
      </c>
      <c r="B4" s="632"/>
      <c r="C4" s="632"/>
      <c r="D4" s="632"/>
      <c r="E4" s="632"/>
      <c r="F4" s="632"/>
      <c r="G4" s="632"/>
      <c r="H4" s="632"/>
      <c r="I4" s="632"/>
      <c r="J4" s="632"/>
      <c r="K4" s="632"/>
      <c r="L4" s="632"/>
      <c r="M4" s="632"/>
      <c r="N4" s="632"/>
      <c r="O4" s="632"/>
      <c r="P4" s="632"/>
      <c r="Q4" s="632"/>
      <c r="R4" s="632"/>
      <c r="S4" s="632"/>
      <c r="T4" s="632"/>
      <c r="U4" s="632"/>
      <c r="V4" s="632"/>
      <c r="W4" s="632"/>
      <c r="X4" s="632"/>
      <c r="Y4" s="632"/>
      <c r="Z4" s="632"/>
      <c r="AA4" s="632"/>
      <c r="AB4" s="632"/>
      <c r="AC4" s="632"/>
      <c r="AD4" s="632"/>
      <c r="AE4" s="632"/>
      <c r="AF4" s="632"/>
      <c r="AG4" s="632"/>
      <c r="AH4" s="632"/>
      <c r="AI4" s="359"/>
      <c r="AJ4" s="359"/>
      <c r="AK4" s="359"/>
      <c r="AL4" s="359"/>
      <c r="AM4" s="359"/>
      <c r="AN4" s="359"/>
      <c r="AO4" s="359"/>
      <c r="AP4" s="359"/>
    </row>
    <row r="5" spans="1:77" x14ac:dyDescent="0.3">
      <c r="A5" s="363"/>
      <c r="B5" s="363"/>
      <c r="C5" s="363"/>
      <c r="D5" s="363"/>
      <c r="E5" s="363"/>
      <c r="F5" s="363"/>
      <c r="G5" s="363"/>
      <c r="H5" s="363"/>
      <c r="I5" s="364"/>
      <c r="J5" s="363"/>
      <c r="K5" s="363"/>
      <c r="L5" s="363"/>
      <c r="M5" s="363"/>
      <c r="N5" s="363"/>
      <c r="O5" s="363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5"/>
      <c r="AG5" s="365"/>
      <c r="AH5" s="366"/>
      <c r="AI5" s="367"/>
      <c r="AJ5" s="367"/>
      <c r="AK5" s="367"/>
      <c r="AL5" s="367"/>
      <c r="AM5" s="367"/>
      <c r="AN5" s="367"/>
      <c r="AO5" s="367"/>
      <c r="AP5" s="367"/>
    </row>
    <row r="6" spans="1:77" ht="26.25" customHeight="1" x14ac:dyDescent="0.3">
      <c r="A6" s="368" t="s">
        <v>5054</v>
      </c>
      <c r="B6" s="369">
        <v>2005</v>
      </c>
      <c r="C6" s="369">
        <v>2006</v>
      </c>
      <c r="D6" s="369">
        <v>2007</v>
      </c>
      <c r="E6" s="369">
        <v>2008</v>
      </c>
      <c r="F6" s="369">
        <v>2009</v>
      </c>
      <c r="G6" s="369">
        <v>2010</v>
      </c>
      <c r="H6" s="369">
        <v>2011</v>
      </c>
      <c r="I6" s="370">
        <v>2012</v>
      </c>
      <c r="J6" s="369">
        <v>2013</v>
      </c>
      <c r="K6" s="369">
        <v>2014</v>
      </c>
      <c r="L6" s="369">
        <v>2015</v>
      </c>
      <c r="M6" s="371">
        <v>2016</v>
      </c>
      <c r="N6" s="372">
        <v>42887</v>
      </c>
      <c r="O6" s="371">
        <v>2017</v>
      </c>
      <c r="P6" s="372">
        <v>43252</v>
      </c>
      <c r="Q6" s="371">
        <v>2018</v>
      </c>
      <c r="R6" s="372">
        <v>43617</v>
      </c>
      <c r="S6" s="371">
        <v>2019</v>
      </c>
      <c r="T6" s="372">
        <v>43983</v>
      </c>
      <c r="U6" s="371">
        <v>2020</v>
      </c>
      <c r="V6" s="369" t="s">
        <v>5215</v>
      </c>
      <c r="W6" s="369" t="s">
        <v>5216</v>
      </c>
      <c r="X6" s="369" t="s">
        <v>5217</v>
      </c>
      <c r="Y6" s="369" t="s">
        <v>5218</v>
      </c>
      <c r="Z6" s="369" t="s">
        <v>5219</v>
      </c>
      <c r="AA6" s="369" t="s">
        <v>5220</v>
      </c>
      <c r="AB6" s="369" t="s">
        <v>5221</v>
      </c>
      <c r="AC6" s="369" t="s">
        <v>5222</v>
      </c>
      <c r="AD6" s="369" t="s">
        <v>5223</v>
      </c>
      <c r="AE6" s="369" t="s">
        <v>5224</v>
      </c>
      <c r="AF6" s="369" t="s">
        <v>5225</v>
      </c>
      <c r="AG6" s="369" t="s">
        <v>5226</v>
      </c>
      <c r="AH6" s="369" t="s">
        <v>5227</v>
      </c>
      <c r="AI6" s="369" t="s">
        <v>5228</v>
      </c>
      <c r="AJ6" s="369" t="s">
        <v>5229</v>
      </c>
      <c r="AK6" s="369" t="s">
        <v>5230</v>
      </c>
      <c r="AL6" s="369" t="s">
        <v>5231</v>
      </c>
      <c r="AM6" s="369" t="s">
        <v>5232</v>
      </c>
      <c r="AN6" s="369" t="s">
        <v>5233</v>
      </c>
      <c r="AO6" s="369" t="s">
        <v>5234</v>
      </c>
      <c r="AP6" s="369" t="s">
        <v>5235</v>
      </c>
      <c r="AQ6" s="369" t="s">
        <v>5236</v>
      </c>
      <c r="AR6" s="369" t="s">
        <v>5237</v>
      </c>
      <c r="AS6" s="369" t="s">
        <v>5238</v>
      </c>
      <c r="AT6" s="369" t="s">
        <v>5239</v>
      </c>
      <c r="AU6" s="369" t="s">
        <v>5240</v>
      </c>
      <c r="AV6" s="369" t="s">
        <v>5241</v>
      </c>
      <c r="AW6" s="369" t="s">
        <v>5242</v>
      </c>
      <c r="AX6" s="369" t="s">
        <v>5243</v>
      </c>
      <c r="AY6" s="369" t="s">
        <v>5244</v>
      </c>
      <c r="AZ6" s="369" t="s">
        <v>5245</v>
      </c>
      <c r="BA6" s="369" t="s">
        <v>5246</v>
      </c>
      <c r="BB6" s="369" t="s">
        <v>5247</v>
      </c>
      <c r="BC6" s="369" t="s">
        <v>5248</v>
      </c>
      <c r="BD6" s="369" t="s">
        <v>5249</v>
      </c>
      <c r="BE6" s="369" t="s">
        <v>5250</v>
      </c>
      <c r="BF6" s="369" t="s">
        <v>5251</v>
      </c>
      <c r="BG6" s="369" t="s">
        <v>5252</v>
      </c>
      <c r="BH6" s="369" t="s">
        <v>5253</v>
      </c>
      <c r="BI6" s="369" t="s">
        <v>5254</v>
      </c>
      <c r="BJ6" s="369" t="s">
        <v>5255</v>
      </c>
      <c r="BK6" s="373" t="s">
        <v>5256</v>
      </c>
      <c r="BL6" s="373" t="s">
        <v>5257</v>
      </c>
      <c r="BM6" s="373" t="s">
        <v>5258</v>
      </c>
      <c r="BN6" s="373" t="s">
        <v>5259</v>
      </c>
      <c r="BO6" s="373" t="s">
        <v>5260</v>
      </c>
      <c r="BP6" s="373" t="s">
        <v>5261</v>
      </c>
      <c r="BQ6" s="373" t="s">
        <v>5262</v>
      </c>
      <c r="BR6" s="373" t="s">
        <v>5263</v>
      </c>
      <c r="BS6" s="373" t="s">
        <v>5264</v>
      </c>
      <c r="BT6" s="373" t="s">
        <v>5265</v>
      </c>
      <c r="BU6" s="373" t="s">
        <v>5266</v>
      </c>
      <c r="BV6" s="373" t="s">
        <v>5267</v>
      </c>
      <c r="BW6" s="373" t="s">
        <v>5268</v>
      </c>
      <c r="BX6" s="373" t="s">
        <v>5269</v>
      </c>
      <c r="BY6" s="373" t="s">
        <v>5270</v>
      </c>
    </row>
    <row r="7" spans="1:77" ht="20.399999999999999" x14ac:dyDescent="0.3">
      <c r="A7" s="374"/>
      <c r="B7" s="374"/>
      <c r="C7" s="374"/>
      <c r="D7" s="374"/>
      <c r="E7" s="374"/>
      <c r="F7" s="374"/>
      <c r="G7" s="374"/>
      <c r="H7" s="374"/>
      <c r="I7" s="375"/>
      <c r="J7" s="374"/>
      <c r="K7" s="374"/>
      <c r="L7" s="374"/>
      <c r="M7" s="374"/>
      <c r="N7" s="374"/>
      <c r="O7" s="374"/>
      <c r="P7" s="365"/>
      <c r="Q7" s="365"/>
      <c r="R7" s="365"/>
      <c r="S7" s="365"/>
      <c r="T7" s="365"/>
      <c r="U7" s="365"/>
      <c r="V7" s="365"/>
      <c r="W7" s="365"/>
      <c r="X7" s="365"/>
      <c r="Y7" s="365"/>
      <c r="Z7" s="365"/>
      <c r="AA7" s="365"/>
      <c r="AB7" s="365"/>
      <c r="AC7" s="365"/>
      <c r="AD7" s="365"/>
      <c r="AE7" s="365"/>
      <c r="AF7" s="365"/>
      <c r="AG7" s="365"/>
      <c r="AH7" s="365"/>
      <c r="AI7" s="367"/>
      <c r="AJ7" s="367"/>
      <c r="AK7" s="367"/>
      <c r="AL7" s="367"/>
      <c r="AM7" s="367"/>
      <c r="AN7" s="367"/>
      <c r="AO7" s="367"/>
      <c r="AP7" s="367"/>
      <c r="AQ7" s="376" t="s">
        <v>5271</v>
      </c>
      <c r="AR7" s="377"/>
      <c r="AS7" s="377"/>
      <c r="AT7" s="377"/>
      <c r="AU7" s="377"/>
      <c r="AV7" s="377"/>
      <c r="AW7" s="377"/>
      <c r="AX7" s="377"/>
      <c r="AY7" s="377"/>
      <c r="AZ7" s="377"/>
      <c r="BA7" s="377"/>
      <c r="BB7" s="377"/>
      <c r="BC7" s="377"/>
      <c r="BD7" s="377"/>
      <c r="BE7" s="377"/>
      <c r="BF7" s="377"/>
      <c r="BG7" s="377"/>
      <c r="BH7" s="377"/>
      <c r="BI7" s="377"/>
      <c r="BJ7" s="377"/>
    </row>
    <row r="8" spans="1:77" x14ac:dyDescent="0.3">
      <c r="A8" s="378" t="s">
        <v>5272</v>
      </c>
      <c r="B8" s="378">
        <v>11.92</v>
      </c>
      <c r="C8" s="378">
        <v>12.15</v>
      </c>
      <c r="D8" s="378">
        <v>11.91</v>
      </c>
      <c r="E8" s="378">
        <v>12.08</v>
      </c>
      <c r="F8" s="378">
        <v>9.69</v>
      </c>
      <c r="G8" s="379">
        <v>9.09</v>
      </c>
      <c r="H8" s="379">
        <v>8.8894016935533724</v>
      </c>
      <c r="I8" s="380">
        <v>8.236981156936281</v>
      </c>
      <c r="J8" s="381">
        <v>8.0034394280115517</v>
      </c>
      <c r="K8" s="381">
        <v>7.27828682951447</v>
      </c>
      <c r="L8" s="381">
        <v>8.4013247525055927</v>
      </c>
      <c r="M8" s="381">
        <v>7.6547003856863123</v>
      </c>
      <c r="N8" s="381">
        <v>7.2244725703161921</v>
      </c>
      <c r="O8" s="381">
        <v>6.9274656003547426</v>
      </c>
      <c r="P8" s="382">
        <v>6.4391111899304061</v>
      </c>
      <c r="Q8" s="382">
        <v>6.3372629440337507</v>
      </c>
      <c r="R8" s="382">
        <v>6.2460770119747036</v>
      </c>
      <c r="S8" s="382">
        <v>5.9877263494280033</v>
      </c>
      <c r="T8" s="382">
        <v>6.151745635265697</v>
      </c>
      <c r="U8" s="382">
        <v>10.956843358519007</v>
      </c>
      <c r="V8" s="383">
        <v>10.48</v>
      </c>
      <c r="W8" s="383">
        <f>+((AS9*W10)+(AS10*W18))/AS11</f>
        <v>12.519999997897266</v>
      </c>
      <c r="X8" s="383">
        <v>10.49</v>
      </c>
      <c r="Y8" s="384">
        <v>10.42</v>
      </c>
      <c r="Z8" s="384">
        <v>10.49</v>
      </c>
      <c r="AA8" s="384">
        <v>10.45</v>
      </c>
      <c r="AB8" s="384">
        <v>10.35</v>
      </c>
      <c r="AC8" s="384">
        <v>10.28</v>
      </c>
      <c r="AD8" s="384">
        <v>10.32</v>
      </c>
      <c r="AE8" s="384">
        <v>10.34</v>
      </c>
      <c r="AF8" s="384">
        <v>10.28</v>
      </c>
      <c r="AG8" s="384">
        <v>10.23</v>
      </c>
      <c r="AH8" s="384">
        <v>10.199999999999999</v>
      </c>
      <c r="AI8" s="385">
        <v>10.130000000000001</v>
      </c>
      <c r="AJ8" s="385">
        <v>10.07</v>
      </c>
      <c r="AK8" s="385">
        <v>10.1</v>
      </c>
      <c r="AL8" s="385">
        <v>10.199999999999999</v>
      </c>
      <c r="AM8" s="385">
        <v>10.31</v>
      </c>
      <c r="AN8" s="385">
        <v>10.28</v>
      </c>
      <c r="AO8" s="385">
        <v>10.33</v>
      </c>
      <c r="AP8" s="385">
        <v>10.23</v>
      </c>
      <c r="AQ8" s="385">
        <v>10.17</v>
      </c>
      <c r="AR8" s="385">
        <v>10.11</v>
      </c>
      <c r="AS8" s="385">
        <v>10.050000000000001</v>
      </c>
      <c r="AT8" s="385">
        <v>10.02</v>
      </c>
      <c r="AU8" s="385">
        <v>10.039999999999999</v>
      </c>
      <c r="AV8" s="385">
        <v>10.050000000000001</v>
      </c>
      <c r="AW8" s="385">
        <v>9.98</v>
      </c>
      <c r="AX8" s="385">
        <v>9.94</v>
      </c>
      <c r="AY8" s="385">
        <v>9.89</v>
      </c>
      <c r="AZ8" s="385">
        <v>10.34</v>
      </c>
      <c r="BA8" s="385">
        <v>10.28</v>
      </c>
      <c r="BB8" s="385">
        <v>10.23</v>
      </c>
      <c r="BC8" s="385">
        <v>10.25</v>
      </c>
      <c r="BD8" s="385">
        <v>10.06</v>
      </c>
      <c r="BE8" s="385">
        <v>10.08</v>
      </c>
      <c r="BF8" s="385">
        <v>10.01</v>
      </c>
      <c r="BG8" s="385">
        <v>9.98</v>
      </c>
      <c r="BH8" s="385">
        <v>9.98</v>
      </c>
      <c r="BI8" s="385">
        <v>9.93</v>
      </c>
      <c r="BJ8" s="385">
        <v>9.85</v>
      </c>
      <c r="BK8" s="386">
        <v>9.86</v>
      </c>
      <c r="BL8" s="386">
        <v>9.75</v>
      </c>
      <c r="BM8" s="385">
        <v>9.68</v>
      </c>
      <c r="BN8" s="385">
        <v>9.6</v>
      </c>
      <c r="BO8" s="385">
        <v>9.5</v>
      </c>
      <c r="BP8" s="385">
        <v>9.68</v>
      </c>
      <c r="BQ8" s="385">
        <v>9.39</v>
      </c>
      <c r="BR8" s="385">
        <v>9.35</v>
      </c>
      <c r="BS8" s="385">
        <v>9.34</v>
      </c>
      <c r="BT8" s="385">
        <v>9.2899999999999991</v>
      </c>
      <c r="BU8" s="385">
        <v>9.1601165683996815</v>
      </c>
      <c r="BV8" s="385">
        <v>9.32</v>
      </c>
      <c r="BW8" s="385">
        <v>9.2100000000000009</v>
      </c>
      <c r="BX8" s="387">
        <v>9.39</v>
      </c>
      <c r="BY8" s="387">
        <v>9.2200000000000006</v>
      </c>
    </row>
    <row r="9" spans="1:77" x14ac:dyDescent="0.3">
      <c r="A9" s="363"/>
      <c r="B9" s="363"/>
      <c r="C9" s="363"/>
      <c r="D9" s="363"/>
      <c r="E9" s="363"/>
      <c r="F9" s="363"/>
      <c r="G9" s="363"/>
      <c r="H9" s="363"/>
      <c r="I9" s="364"/>
      <c r="J9" s="363"/>
      <c r="K9" s="363"/>
      <c r="L9" s="363"/>
      <c r="M9" s="363"/>
      <c r="N9" s="363"/>
      <c r="O9" s="363"/>
      <c r="P9" s="388"/>
      <c r="Q9" s="388"/>
      <c r="R9" s="388"/>
      <c r="S9" s="388"/>
      <c r="T9" s="388"/>
      <c r="U9" s="388"/>
      <c r="V9" s="388"/>
      <c r="W9" s="388"/>
      <c r="X9" s="388"/>
      <c r="Y9" s="388"/>
      <c r="Z9" s="388"/>
      <c r="AA9" s="388"/>
      <c r="AB9" s="388"/>
      <c r="AC9" s="388"/>
      <c r="AD9" s="388"/>
      <c r="AE9" s="388"/>
      <c r="AF9" s="389"/>
      <c r="AG9" s="389"/>
      <c r="AH9" s="389"/>
      <c r="AI9" s="364"/>
      <c r="AJ9" s="364"/>
      <c r="AK9" s="390"/>
      <c r="AL9" s="390"/>
      <c r="AM9" s="390"/>
      <c r="AN9" s="390"/>
      <c r="AO9" s="390"/>
      <c r="AP9" s="390"/>
      <c r="AQ9" s="390"/>
      <c r="AR9" s="391" t="s">
        <v>5273</v>
      </c>
      <c r="AS9" s="392">
        <v>44088889547.270012</v>
      </c>
      <c r="AT9" s="392"/>
      <c r="AU9" s="392"/>
      <c r="AV9" s="392"/>
      <c r="AW9" s="392"/>
      <c r="AX9" s="392"/>
      <c r="AY9" s="392"/>
      <c r="AZ9" s="392"/>
      <c r="BA9" s="392"/>
      <c r="BB9" s="392"/>
      <c r="BC9" s="392"/>
      <c r="BD9" s="392"/>
      <c r="BE9" s="392"/>
      <c r="BF9" s="392"/>
      <c r="BG9" s="392"/>
      <c r="BH9" s="392"/>
      <c r="BI9" s="392"/>
      <c r="BJ9" s="392"/>
      <c r="BK9" s="393"/>
      <c r="BL9" s="393"/>
      <c r="BX9" s="220"/>
    </row>
    <row r="10" spans="1:77" x14ac:dyDescent="0.3">
      <c r="A10" s="363" t="s">
        <v>5274</v>
      </c>
      <c r="B10" s="394">
        <v>13.9391167685169</v>
      </c>
      <c r="C10" s="394">
        <v>14.01</v>
      </c>
      <c r="D10" s="394">
        <v>13.488865499810256</v>
      </c>
      <c r="E10" s="394">
        <v>14.096770515803364</v>
      </c>
      <c r="F10" s="394">
        <v>11.12</v>
      </c>
      <c r="G10" s="394">
        <v>10.044548619464663</v>
      </c>
      <c r="H10" s="394">
        <v>9.9180825472848699</v>
      </c>
      <c r="I10" s="395">
        <v>9.5641211276872529</v>
      </c>
      <c r="J10" s="394">
        <v>9.1124377890863624</v>
      </c>
      <c r="K10" s="394">
        <v>8.2413346165726598</v>
      </c>
      <c r="L10" s="396">
        <v>9.2904929212364653</v>
      </c>
      <c r="M10" s="396">
        <v>8.3852979975799204</v>
      </c>
      <c r="N10" s="396">
        <v>7.7326544733204221</v>
      </c>
      <c r="O10" s="396">
        <v>7.2101368745504733</v>
      </c>
      <c r="P10" s="397">
        <v>6.5737801999266043</v>
      </c>
      <c r="Q10" s="397">
        <v>6.5029868468075422</v>
      </c>
      <c r="R10" s="397">
        <v>6.5088134933837134</v>
      </c>
      <c r="S10" s="397">
        <v>6.2011235992062153</v>
      </c>
      <c r="T10" s="397">
        <v>6.5814334351505446</v>
      </c>
      <c r="U10" s="397">
        <v>12.886671805394473</v>
      </c>
      <c r="V10" s="397">
        <v>12.64</v>
      </c>
      <c r="W10" s="397">
        <v>12.52</v>
      </c>
      <c r="X10" s="397">
        <v>12.48</v>
      </c>
      <c r="Y10" s="397">
        <v>12.39</v>
      </c>
      <c r="Z10" s="397">
        <v>12.33</v>
      </c>
      <c r="AA10" s="397">
        <v>12.32</v>
      </c>
      <c r="AB10" s="397">
        <v>12.21</v>
      </c>
      <c r="AC10" s="397">
        <v>12.14</v>
      </c>
      <c r="AD10" s="397">
        <v>12.19</v>
      </c>
      <c r="AE10" s="397">
        <v>12.17</v>
      </c>
      <c r="AF10" s="398">
        <v>12.11</v>
      </c>
      <c r="AG10" s="398">
        <v>12.04</v>
      </c>
      <c r="AH10" s="398">
        <v>12.03</v>
      </c>
      <c r="AI10" s="399">
        <v>11.97</v>
      </c>
      <c r="AJ10" s="399">
        <v>11.92</v>
      </c>
      <c r="AK10" s="397">
        <v>11.94</v>
      </c>
      <c r="AL10" s="397">
        <v>12.07</v>
      </c>
      <c r="AM10" s="397">
        <v>12.16</v>
      </c>
      <c r="AN10" s="397">
        <v>12.09</v>
      </c>
      <c r="AO10" s="397">
        <v>12.02</v>
      </c>
      <c r="AP10" s="397">
        <v>11.97</v>
      </c>
      <c r="AQ10" s="397">
        <v>11.92</v>
      </c>
      <c r="AR10" s="397">
        <v>11.91</v>
      </c>
      <c r="AS10" s="397">
        <v>11.84</v>
      </c>
      <c r="AT10" s="397">
        <v>11.82</v>
      </c>
      <c r="AU10" s="397">
        <v>11.83</v>
      </c>
      <c r="AV10" s="397">
        <v>11.85</v>
      </c>
      <c r="AW10" s="397">
        <v>11.8</v>
      </c>
      <c r="AX10" s="397">
        <v>11.72</v>
      </c>
      <c r="AY10" s="397">
        <v>11.68</v>
      </c>
      <c r="AZ10" s="397">
        <v>11.61</v>
      </c>
      <c r="BA10" s="397">
        <v>11.56</v>
      </c>
      <c r="BB10" s="397">
        <v>11.53</v>
      </c>
      <c r="BC10" s="397">
        <v>11.49</v>
      </c>
      <c r="BD10" s="397">
        <v>11.26</v>
      </c>
      <c r="BE10" s="397">
        <v>11.33</v>
      </c>
      <c r="BF10" s="397">
        <v>11.31</v>
      </c>
      <c r="BG10" s="397">
        <v>11.32</v>
      </c>
      <c r="BH10" s="397">
        <v>11.35</v>
      </c>
      <c r="BI10" s="397">
        <v>11.3</v>
      </c>
      <c r="BJ10" s="397">
        <v>11.27</v>
      </c>
      <c r="BK10" s="400">
        <v>11.42</v>
      </c>
      <c r="BL10" s="400">
        <v>11.32</v>
      </c>
      <c r="BM10" s="401">
        <v>11.28</v>
      </c>
      <c r="BN10" s="401">
        <v>11.24</v>
      </c>
      <c r="BO10" s="401">
        <v>11.2</v>
      </c>
      <c r="BP10" s="401">
        <v>11.07</v>
      </c>
      <c r="BQ10" s="401">
        <v>11.1</v>
      </c>
      <c r="BR10" s="401">
        <v>11.1</v>
      </c>
      <c r="BS10" s="401">
        <v>11.11</v>
      </c>
      <c r="BT10" s="401">
        <v>11.08</v>
      </c>
      <c r="BU10" s="401">
        <v>11.019349546960433</v>
      </c>
      <c r="BV10" s="401">
        <v>11.29</v>
      </c>
      <c r="BW10" s="401">
        <v>11.15</v>
      </c>
      <c r="BX10" s="402">
        <v>11.46</v>
      </c>
      <c r="BY10" s="401">
        <v>11.28</v>
      </c>
    </row>
    <row r="11" spans="1:77" x14ac:dyDescent="0.3">
      <c r="A11" s="374"/>
      <c r="B11" s="403"/>
      <c r="C11" s="403"/>
      <c r="D11" s="403"/>
      <c r="E11" s="403"/>
      <c r="F11" s="403"/>
      <c r="G11" s="403"/>
      <c r="H11" s="403"/>
      <c r="I11" s="404"/>
      <c r="J11" s="403"/>
      <c r="K11" s="403"/>
      <c r="L11" s="403"/>
      <c r="M11" s="403"/>
      <c r="N11" s="403"/>
      <c r="O11" s="403"/>
      <c r="P11" s="405"/>
      <c r="Q11" s="405"/>
      <c r="R11" s="405"/>
      <c r="S11" s="405"/>
      <c r="T11" s="405"/>
      <c r="U11" s="405"/>
      <c r="V11" s="405"/>
      <c r="W11" s="405"/>
      <c r="X11" s="405"/>
      <c r="Y11" s="405"/>
      <c r="Z11" s="405"/>
      <c r="AA11" s="405"/>
      <c r="AB11" s="405"/>
      <c r="AC11" s="405"/>
      <c r="AD11" s="405"/>
      <c r="AE11" s="405"/>
      <c r="AF11" s="406"/>
      <c r="AG11" s="406"/>
      <c r="AH11" s="406"/>
      <c r="AI11" s="404"/>
      <c r="AJ11" s="404"/>
      <c r="AK11" s="407"/>
      <c r="AL11" s="407"/>
      <c r="AM11" s="407"/>
      <c r="AN11" s="407"/>
      <c r="AO11" s="407"/>
      <c r="AP11" s="407"/>
      <c r="AQ11" s="407"/>
      <c r="AR11" s="408"/>
      <c r="AS11" s="392">
        <f>+AS9+AS10</f>
        <v>44088889559.110008</v>
      </c>
      <c r="AT11" s="392"/>
      <c r="AU11" s="392"/>
      <c r="AV11" s="392"/>
      <c r="AW11" s="392"/>
      <c r="AX11" s="392"/>
      <c r="AY11" s="392"/>
      <c r="AZ11" s="392"/>
      <c r="BA11" s="392"/>
      <c r="BB11" s="392"/>
      <c r="BC11" s="392"/>
      <c r="BD11" s="392"/>
      <c r="BE11" s="392"/>
      <c r="BF11" s="392"/>
      <c r="BG11" s="392"/>
      <c r="BH11" s="392"/>
      <c r="BI11" s="392"/>
      <c r="BJ11" s="392"/>
      <c r="BK11" s="393"/>
      <c r="BL11" s="393"/>
      <c r="BQ11" s="409"/>
      <c r="BX11" s="220"/>
    </row>
    <row r="12" spans="1:77" x14ac:dyDescent="0.3">
      <c r="A12" s="374" t="s">
        <v>5275</v>
      </c>
      <c r="B12" s="403">
        <v>11.630975221183336</v>
      </c>
      <c r="C12" s="403">
        <v>11.21</v>
      </c>
      <c r="D12" s="403">
        <v>11.237035595844382</v>
      </c>
      <c r="E12" s="403">
        <v>13.482473679285642</v>
      </c>
      <c r="F12" s="403">
        <v>12.373530831948953</v>
      </c>
      <c r="G12" s="403">
        <v>12.015933823701259</v>
      </c>
      <c r="H12" s="403">
        <v>12.5297902798817</v>
      </c>
      <c r="I12" s="404">
        <v>11.886175549022848</v>
      </c>
      <c r="J12" s="403">
        <v>11.419208786905676</v>
      </c>
      <c r="K12" s="403">
        <v>10.305223153123837</v>
      </c>
      <c r="L12" s="403">
        <v>12.888507413482539</v>
      </c>
      <c r="M12" s="403">
        <v>14.013779581381863</v>
      </c>
      <c r="N12" s="403">
        <v>13.978380248460404</v>
      </c>
      <c r="O12" s="403">
        <v>14.275670702333626</v>
      </c>
      <c r="P12" s="405">
        <v>14.049644366986721</v>
      </c>
      <c r="Q12" s="405">
        <v>14.089863257525046</v>
      </c>
      <c r="R12" s="405">
        <v>14.191969801016382</v>
      </c>
      <c r="S12" s="405">
        <v>13.962862953960707</v>
      </c>
      <c r="T12" s="405">
        <v>14.230820702503555</v>
      </c>
      <c r="U12" s="405">
        <v>13.84492051478464</v>
      </c>
      <c r="V12" s="405">
        <v>13.71</v>
      </c>
      <c r="W12" s="405">
        <v>13.71</v>
      </c>
      <c r="X12" s="405">
        <v>13.63</v>
      </c>
      <c r="Y12" s="405">
        <v>13.37</v>
      </c>
      <c r="Z12" s="405">
        <v>13.33</v>
      </c>
      <c r="AA12" s="405">
        <v>13.3</v>
      </c>
      <c r="AB12" s="405">
        <v>13.22</v>
      </c>
      <c r="AC12" s="405">
        <v>13.16</v>
      </c>
      <c r="AD12" s="405">
        <v>13.21</v>
      </c>
      <c r="AE12" s="405">
        <v>13.2</v>
      </c>
      <c r="AF12" s="406">
        <v>13.15</v>
      </c>
      <c r="AG12" s="406">
        <v>13.02</v>
      </c>
      <c r="AH12" s="406">
        <v>13</v>
      </c>
      <c r="AI12" s="404">
        <v>12.98</v>
      </c>
      <c r="AJ12" s="404">
        <v>12.93</v>
      </c>
      <c r="AK12" s="407">
        <v>13.06</v>
      </c>
      <c r="AL12" s="407">
        <v>12.97</v>
      </c>
      <c r="AM12" s="407">
        <v>13.1</v>
      </c>
      <c r="AN12" s="407">
        <v>13.01</v>
      </c>
      <c r="AO12" s="407">
        <v>12.95</v>
      </c>
      <c r="AP12" s="407">
        <v>12.87</v>
      </c>
      <c r="AQ12" s="407">
        <v>12.82</v>
      </c>
      <c r="AR12" s="407">
        <v>12.77</v>
      </c>
      <c r="AS12" s="407">
        <v>12.71</v>
      </c>
      <c r="AT12" s="407">
        <v>12.67</v>
      </c>
      <c r="AU12" s="407">
        <v>12.76</v>
      </c>
      <c r="AV12" s="407">
        <v>12.8</v>
      </c>
      <c r="AW12" s="407">
        <v>12.77</v>
      </c>
      <c r="AX12" s="407">
        <v>12.67</v>
      </c>
      <c r="AY12" s="407">
        <v>12.65</v>
      </c>
      <c r="AZ12" s="407">
        <v>12.57</v>
      </c>
      <c r="BA12" s="407">
        <v>12.55</v>
      </c>
      <c r="BB12" s="407">
        <v>12.51</v>
      </c>
      <c r="BC12" s="407">
        <v>12.49</v>
      </c>
      <c r="BD12" s="407">
        <v>12.1</v>
      </c>
      <c r="BE12" s="407">
        <v>12.28</v>
      </c>
      <c r="BF12" s="407">
        <v>12.27</v>
      </c>
      <c r="BG12" s="407">
        <v>12.3</v>
      </c>
      <c r="BH12" s="407">
        <v>12.36</v>
      </c>
      <c r="BI12" s="407">
        <v>12.3</v>
      </c>
      <c r="BJ12" s="407">
        <v>12.31</v>
      </c>
      <c r="BK12" s="410">
        <v>12.22</v>
      </c>
      <c r="BL12" s="410">
        <v>12.14</v>
      </c>
      <c r="BM12" s="407">
        <v>12.09</v>
      </c>
      <c r="BN12" s="407">
        <v>12.01</v>
      </c>
      <c r="BO12" s="407">
        <v>11.96</v>
      </c>
      <c r="BP12" s="407">
        <v>11.79</v>
      </c>
      <c r="BQ12" s="407">
        <v>11.87</v>
      </c>
      <c r="BR12" s="407">
        <v>11.91</v>
      </c>
      <c r="BS12" s="407">
        <v>11.98</v>
      </c>
      <c r="BT12" s="407">
        <v>11.98</v>
      </c>
      <c r="BU12" s="407">
        <v>11.894758709834049</v>
      </c>
      <c r="BV12" s="407">
        <v>12.38</v>
      </c>
      <c r="BW12" s="407">
        <v>12.2</v>
      </c>
      <c r="BX12" s="411">
        <v>12.18</v>
      </c>
      <c r="BY12" s="407">
        <v>12.03</v>
      </c>
    </row>
    <row r="13" spans="1:77" x14ac:dyDescent="0.3">
      <c r="A13" s="374" t="s">
        <v>5276</v>
      </c>
      <c r="B13" s="403">
        <v>10.714713325430546</v>
      </c>
      <c r="C13" s="403">
        <v>11.25</v>
      </c>
      <c r="D13" s="403">
        <v>11.090501817873976</v>
      </c>
      <c r="E13" s="403">
        <v>10.681896180405385</v>
      </c>
      <c r="F13" s="403">
        <v>10.31</v>
      </c>
      <c r="G13" s="403">
        <v>6.7453344614839237</v>
      </c>
      <c r="H13" s="403">
        <v>7.0938869422236284</v>
      </c>
      <c r="I13" s="404">
        <v>7.0968474915039641</v>
      </c>
      <c r="J13" s="403">
        <v>7.4910472938760453</v>
      </c>
      <c r="K13" s="403">
        <v>7.2987903574650472</v>
      </c>
      <c r="L13" s="403">
        <v>7.3523016881699261</v>
      </c>
      <c r="M13" s="403">
        <v>7.2167876354641418</v>
      </c>
      <c r="N13" s="403">
        <v>7.2434015854527125</v>
      </c>
      <c r="O13" s="403">
        <v>7.3238260406654856</v>
      </c>
      <c r="P13" s="405">
        <v>7.5113343846161005</v>
      </c>
      <c r="Q13" s="405">
        <v>7.65490546264681</v>
      </c>
      <c r="R13" s="405">
        <v>7.4521404719604689</v>
      </c>
      <c r="S13" s="405">
        <v>7.767812626033721</v>
      </c>
      <c r="T13" s="405">
        <v>7.644484998942441</v>
      </c>
      <c r="U13" s="405">
        <v>7.6195595205167983</v>
      </c>
      <c r="V13" s="405">
        <v>7.07</v>
      </c>
      <c r="W13" s="405">
        <v>7.07</v>
      </c>
      <c r="X13" s="405">
        <v>6.95</v>
      </c>
      <c r="Y13" s="405">
        <v>6.97</v>
      </c>
      <c r="Z13" s="405">
        <v>6.88</v>
      </c>
      <c r="AA13" s="405">
        <v>6.93</v>
      </c>
      <c r="AB13" s="405">
        <v>6.96</v>
      </c>
      <c r="AC13" s="405">
        <v>6.89</v>
      </c>
      <c r="AD13" s="405">
        <v>6.96</v>
      </c>
      <c r="AE13" s="405">
        <v>6.99</v>
      </c>
      <c r="AF13" s="406">
        <v>6.92</v>
      </c>
      <c r="AG13" s="406">
        <v>6.88</v>
      </c>
      <c r="AH13" s="406">
        <v>6.94</v>
      </c>
      <c r="AI13" s="404">
        <v>6.86</v>
      </c>
      <c r="AJ13" s="404">
        <v>6.78</v>
      </c>
      <c r="AK13" s="407">
        <v>6.76</v>
      </c>
      <c r="AL13" s="407">
        <v>8.65</v>
      </c>
      <c r="AM13" s="407">
        <v>8.94</v>
      </c>
      <c r="AN13" s="407">
        <v>8.91</v>
      </c>
      <c r="AO13" s="407">
        <v>8.83</v>
      </c>
      <c r="AP13" s="407">
        <v>9.01</v>
      </c>
      <c r="AQ13" s="407">
        <v>8.99</v>
      </c>
      <c r="AR13" s="407">
        <v>8.93</v>
      </c>
      <c r="AS13" s="407">
        <v>8.8800000000000008</v>
      </c>
      <c r="AT13" s="407">
        <v>8.84</v>
      </c>
      <c r="AU13" s="407">
        <v>8.77</v>
      </c>
      <c r="AV13" s="407">
        <v>8.7799999999999994</v>
      </c>
      <c r="AW13" s="407">
        <v>8.82</v>
      </c>
      <c r="AX13" s="407">
        <v>8.7100000000000009</v>
      </c>
      <c r="AY13" s="407">
        <v>8.7100000000000009</v>
      </c>
      <c r="AZ13" s="407">
        <v>8.68</v>
      </c>
      <c r="BA13" s="407">
        <v>8.6300000000000008</v>
      </c>
      <c r="BB13" s="407">
        <v>8.68</v>
      </c>
      <c r="BC13" s="407">
        <v>8.67</v>
      </c>
      <c r="BD13" s="407">
        <v>8.6300000000000008</v>
      </c>
      <c r="BE13" s="407">
        <v>8.58</v>
      </c>
      <c r="BF13" s="407">
        <v>8.68</v>
      </c>
      <c r="BG13" s="407">
        <v>8.69</v>
      </c>
      <c r="BH13" s="407">
        <v>8.73</v>
      </c>
      <c r="BI13" s="407">
        <v>8.7799999999999994</v>
      </c>
      <c r="BJ13" s="407">
        <v>8.7200000000000006</v>
      </c>
      <c r="BK13" s="410">
        <v>8.77</v>
      </c>
      <c r="BL13" s="410">
        <v>8.77</v>
      </c>
      <c r="BM13" s="407">
        <v>8.74</v>
      </c>
      <c r="BN13" s="407">
        <v>8.81</v>
      </c>
      <c r="BO13" s="407">
        <v>8.8699999999999992</v>
      </c>
      <c r="BP13" s="407">
        <v>8.85</v>
      </c>
      <c r="BQ13" s="407">
        <v>8.8000000000000007</v>
      </c>
      <c r="BR13" s="407">
        <v>8.8000000000000007</v>
      </c>
      <c r="BS13" s="407">
        <v>8.77</v>
      </c>
      <c r="BT13" s="407">
        <v>8.6999999999999993</v>
      </c>
      <c r="BU13" s="407">
        <v>8.7616858113655862</v>
      </c>
      <c r="BV13" s="407">
        <v>8.69</v>
      </c>
      <c r="BW13" s="407">
        <v>8.8699999999999992</v>
      </c>
      <c r="BX13" s="411">
        <v>9.16</v>
      </c>
      <c r="BY13" s="407">
        <v>9.08</v>
      </c>
    </row>
    <row r="14" spans="1:77" x14ac:dyDescent="0.3">
      <c r="A14" s="374" t="s">
        <v>5277</v>
      </c>
      <c r="B14" s="403">
        <v>17.119872683169998</v>
      </c>
      <c r="C14" s="403">
        <v>18.059999999999999</v>
      </c>
      <c r="D14" s="403">
        <v>17.120282912639539</v>
      </c>
      <c r="E14" s="403">
        <v>16.076909393944625</v>
      </c>
      <c r="F14" s="403">
        <v>6.789216417408432</v>
      </c>
      <c r="G14" s="403">
        <v>7.5516779301656838</v>
      </c>
      <c r="H14" s="403">
        <v>6.801894444656523</v>
      </c>
      <c r="I14" s="404">
        <v>5.9962573017688641</v>
      </c>
      <c r="J14" s="403">
        <v>5.2116225329067838</v>
      </c>
      <c r="K14" s="403">
        <v>7.1788650273630159</v>
      </c>
      <c r="L14" s="403">
        <v>7.0039708311663</v>
      </c>
      <c r="M14" s="403">
        <v>4.5724427191594668</v>
      </c>
      <c r="N14" s="403">
        <v>4.0331466680469301</v>
      </c>
      <c r="O14" s="403">
        <v>3.4161674844477621</v>
      </c>
      <c r="P14" s="405">
        <v>2.955580553906592</v>
      </c>
      <c r="Q14" s="405">
        <v>2.434279493600513</v>
      </c>
      <c r="R14" s="405">
        <v>1.9393769793047093</v>
      </c>
      <c r="S14" s="405">
        <v>1.393606656663871</v>
      </c>
      <c r="T14" s="405">
        <v>1.2275408244675241</v>
      </c>
      <c r="U14" s="405">
        <v>13.548179351002771</v>
      </c>
      <c r="V14" s="405">
        <v>13.2</v>
      </c>
      <c r="W14" s="405">
        <v>13.2</v>
      </c>
      <c r="X14" s="405">
        <v>13.06</v>
      </c>
      <c r="Y14" s="405">
        <v>12.98</v>
      </c>
      <c r="Z14" s="405">
        <v>12.92</v>
      </c>
      <c r="AA14" s="405">
        <v>13.29</v>
      </c>
      <c r="AB14" s="405">
        <v>12.63</v>
      </c>
      <c r="AC14" s="405">
        <v>12.55</v>
      </c>
      <c r="AD14" s="405">
        <v>12.48</v>
      </c>
      <c r="AE14" s="405">
        <v>12.4</v>
      </c>
      <c r="AF14" s="406">
        <v>12.33</v>
      </c>
      <c r="AG14" s="406">
        <v>12.26</v>
      </c>
      <c r="AH14" s="406">
        <v>12.18</v>
      </c>
      <c r="AI14" s="404">
        <v>12.1</v>
      </c>
      <c r="AJ14" s="404">
        <v>12.03</v>
      </c>
      <c r="AK14" s="407">
        <v>11.95</v>
      </c>
      <c r="AL14" s="407">
        <v>11.88</v>
      </c>
      <c r="AM14" s="407">
        <v>11.8</v>
      </c>
      <c r="AN14" s="407">
        <v>11.73</v>
      </c>
      <c r="AO14" s="407">
        <v>11.65</v>
      </c>
      <c r="AP14" s="407">
        <v>11.57</v>
      </c>
      <c r="AQ14" s="407">
        <v>11.49</v>
      </c>
      <c r="AR14" s="407">
        <v>11.28</v>
      </c>
      <c r="AS14" s="407">
        <v>11.2</v>
      </c>
      <c r="AT14" s="407">
        <v>11.17</v>
      </c>
      <c r="AU14" s="407">
        <v>11.08</v>
      </c>
      <c r="AV14" s="407">
        <v>11.02</v>
      </c>
      <c r="AW14" s="407">
        <v>10.94</v>
      </c>
      <c r="AX14" s="407">
        <v>10.86</v>
      </c>
      <c r="AY14" s="407">
        <v>10.78</v>
      </c>
      <c r="AZ14" s="407">
        <v>10.7</v>
      </c>
      <c r="BA14" s="407">
        <v>10.62</v>
      </c>
      <c r="BB14" s="407">
        <v>10.55</v>
      </c>
      <c r="BC14" s="407">
        <v>10.47</v>
      </c>
      <c r="BD14" s="407">
        <v>10.39</v>
      </c>
      <c r="BE14" s="407">
        <v>10.32</v>
      </c>
      <c r="BF14" s="407">
        <v>10.24</v>
      </c>
      <c r="BG14" s="407">
        <v>10.15</v>
      </c>
      <c r="BH14" s="407">
        <v>10.08</v>
      </c>
      <c r="BI14" s="407">
        <v>10</v>
      </c>
      <c r="BJ14" s="407">
        <v>9.92</v>
      </c>
      <c r="BK14" s="410">
        <v>10.02</v>
      </c>
      <c r="BL14" s="410">
        <v>9.86</v>
      </c>
      <c r="BM14" s="407">
        <v>9.82</v>
      </c>
      <c r="BN14" s="407">
        <v>9.83</v>
      </c>
      <c r="BO14" s="407">
        <v>9.76</v>
      </c>
      <c r="BP14" s="407">
        <v>9.68</v>
      </c>
      <c r="BQ14" s="407">
        <v>9.64</v>
      </c>
      <c r="BR14" s="407">
        <v>9.56</v>
      </c>
      <c r="BS14" s="407">
        <v>9.4740000000000002</v>
      </c>
      <c r="BT14" s="407">
        <v>9.41</v>
      </c>
      <c r="BU14" s="407">
        <v>9.3312624676589593</v>
      </c>
      <c r="BV14" s="407">
        <v>9.26</v>
      </c>
      <c r="BW14" s="407">
        <v>9.08</v>
      </c>
      <c r="BX14" s="411">
        <v>10.130000000000001</v>
      </c>
      <c r="BY14" s="407">
        <v>9.8699999999999992</v>
      </c>
    </row>
    <row r="15" spans="1:77" x14ac:dyDescent="0.3">
      <c r="A15" s="374" t="s">
        <v>5278</v>
      </c>
      <c r="B15" s="403">
        <v>4.3704581326058634</v>
      </c>
      <c r="C15" s="403">
        <v>11.52</v>
      </c>
      <c r="D15" s="403">
        <v>9.0958690610346409</v>
      </c>
      <c r="E15" s="403">
        <v>8.3241172390730807</v>
      </c>
      <c r="F15" s="403">
        <v>7.5069003567609469</v>
      </c>
      <c r="G15" s="403">
        <v>6.8231552486632765</v>
      </c>
      <c r="H15" s="403">
        <v>6.0480560586440291</v>
      </c>
      <c r="I15" s="404">
        <v>5.2465753424657535</v>
      </c>
      <c r="J15" s="403">
        <v>4.2465753424657535</v>
      </c>
      <c r="K15" s="403">
        <v>4.6711723724665637</v>
      </c>
      <c r="L15" s="403">
        <v>3.6733147658810341</v>
      </c>
      <c r="M15" s="403">
        <v>2.7048750104989012</v>
      </c>
      <c r="N15" s="403">
        <v>2.2134989753871253</v>
      </c>
      <c r="O15" s="403">
        <v>1.7237784872897421</v>
      </c>
      <c r="P15" s="405">
        <v>1.243023032595086</v>
      </c>
      <c r="Q15" s="405">
        <v>0.73891344446683882</v>
      </c>
      <c r="R15" s="405">
        <v>0.24988628974599231</v>
      </c>
      <c r="S15" s="405">
        <v>0</v>
      </c>
      <c r="T15" s="405">
        <v>0</v>
      </c>
      <c r="U15" s="405">
        <v>0</v>
      </c>
      <c r="V15" s="405">
        <v>0</v>
      </c>
      <c r="W15" s="405">
        <v>0</v>
      </c>
      <c r="X15" s="405">
        <v>0</v>
      </c>
      <c r="Y15" s="405">
        <v>0</v>
      </c>
      <c r="Z15" s="405">
        <v>0</v>
      </c>
      <c r="AA15" s="405">
        <v>0</v>
      </c>
      <c r="AB15" s="405">
        <v>0</v>
      </c>
      <c r="AC15" s="405">
        <v>0</v>
      </c>
      <c r="AD15" s="405">
        <v>0</v>
      </c>
      <c r="AE15" s="405">
        <v>0</v>
      </c>
      <c r="AF15" s="406">
        <v>0</v>
      </c>
      <c r="AG15" s="406">
        <v>0</v>
      </c>
      <c r="AH15" s="406">
        <v>0</v>
      </c>
      <c r="AI15" s="412">
        <v>0</v>
      </c>
      <c r="AJ15" s="404"/>
      <c r="AK15" s="407"/>
      <c r="AL15" s="407"/>
      <c r="AM15" s="407"/>
      <c r="AN15" s="407"/>
      <c r="AO15" s="407"/>
      <c r="AP15" s="407"/>
      <c r="AQ15" s="407"/>
      <c r="AR15" s="407">
        <v>0</v>
      </c>
      <c r="AS15" s="407">
        <v>0</v>
      </c>
      <c r="AT15" s="407">
        <v>0</v>
      </c>
      <c r="AU15" s="407">
        <v>0</v>
      </c>
      <c r="AV15" s="407">
        <v>0</v>
      </c>
      <c r="AW15" s="407">
        <v>0</v>
      </c>
      <c r="AX15" s="407">
        <v>0</v>
      </c>
      <c r="AY15" s="407">
        <v>0</v>
      </c>
      <c r="AZ15" s="407">
        <v>0</v>
      </c>
      <c r="BA15" s="407">
        <v>0</v>
      </c>
      <c r="BB15" s="407">
        <v>0</v>
      </c>
      <c r="BC15" s="407">
        <v>0</v>
      </c>
      <c r="BD15" s="407">
        <v>0</v>
      </c>
      <c r="BE15" s="407">
        <v>0</v>
      </c>
      <c r="BF15" s="407">
        <v>0</v>
      </c>
      <c r="BG15" s="407">
        <v>0</v>
      </c>
      <c r="BH15" s="407">
        <v>0</v>
      </c>
      <c r="BI15" s="407">
        <v>0</v>
      </c>
      <c r="BJ15" s="407">
        <v>0</v>
      </c>
      <c r="BK15" s="410">
        <v>0</v>
      </c>
      <c r="BL15" s="410">
        <v>0</v>
      </c>
      <c r="BM15" s="407">
        <v>0</v>
      </c>
      <c r="BN15" s="407">
        <v>0</v>
      </c>
      <c r="BO15" s="407">
        <v>0</v>
      </c>
      <c r="BP15" s="407">
        <v>0</v>
      </c>
      <c r="BQ15" s="407">
        <v>0</v>
      </c>
      <c r="BR15" s="407">
        <v>0</v>
      </c>
      <c r="BS15" s="407">
        <v>0</v>
      </c>
      <c r="BT15" s="407">
        <v>0</v>
      </c>
      <c r="BU15" s="407">
        <v>0</v>
      </c>
      <c r="BV15" s="407">
        <v>0</v>
      </c>
      <c r="BW15" s="407">
        <v>0</v>
      </c>
      <c r="BX15" s="411">
        <v>0</v>
      </c>
      <c r="BY15" s="407">
        <v>0</v>
      </c>
    </row>
    <row r="16" spans="1:77" ht="24.6" customHeight="1" x14ac:dyDescent="0.3">
      <c r="A16" s="413" t="s">
        <v>435</v>
      </c>
      <c r="B16" s="403"/>
      <c r="C16" s="403"/>
      <c r="D16" s="403"/>
      <c r="E16" s="403"/>
      <c r="F16" s="403"/>
      <c r="G16" s="403"/>
      <c r="H16" s="403"/>
      <c r="I16" s="404"/>
      <c r="J16" s="403"/>
      <c r="K16" s="403"/>
      <c r="L16" s="403"/>
      <c r="M16" s="403"/>
      <c r="N16" s="403"/>
      <c r="O16" s="403"/>
      <c r="P16" s="405"/>
      <c r="Q16" s="405"/>
      <c r="R16" s="405"/>
      <c r="S16" s="405"/>
      <c r="T16" s="405"/>
      <c r="U16" s="405"/>
      <c r="V16" s="405"/>
      <c r="W16" s="405"/>
      <c r="X16" s="405"/>
      <c r="Y16" s="405"/>
      <c r="Z16" s="405"/>
      <c r="AA16" s="405"/>
      <c r="AB16" s="405"/>
      <c r="AC16" s="405"/>
      <c r="AD16" s="405"/>
      <c r="AE16" s="405"/>
      <c r="AF16" s="406"/>
      <c r="AG16" s="406"/>
      <c r="AH16" s="406"/>
      <c r="AI16" s="412"/>
      <c r="AJ16" s="404"/>
      <c r="AK16" s="407"/>
      <c r="AL16" s="407"/>
      <c r="AM16" s="407"/>
      <c r="AN16" s="407"/>
      <c r="AO16" s="407"/>
      <c r="AP16" s="407"/>
      <c r="AQ16" s="407"/>
      <c r="AR16" s="407">
        <v>18.46</v>
      </c>
      <c r="AS16" s="407">
        <v>18.38</v>
      </c>
      <c r="AT16" s="407">
        <v>18.29</v>
      </c>
      <c r="AU16" s="407">
        <v>18.21</v>
      </c>
      <c r="AV16" s="407">
        <v>18.12</v>
      </c>
      <c r="AW16" s="407">
        <v>18.04</v>
      </c>
      <c r="AX16" s="407">
        <v>17.96</v>
      </c>
      <c r="AY16" s="407">
        <v>17.87</v>
      </c>
      <c r="AZ16" s="407">
        <v>17.79</v>
      </c>
      <c r="BA16" s="407">
        <v>17.71</v>
      </c>
      <c r="BB16" s="407">
        <v>17.62</v>
      </c>
      <c r="BC16" s="407">
        <v>17.54</v>
      </c>
      <c r="BD16" s="407">
        <v>17.45</v>
      </c>
      <c r="BE16" s="407">
        <v>17.37</v>
      </c>
      <c r="BF16" s="407">
        <v>17.29</v>
      </c>
      <c r="BG16" s="407">
        <v>17.2</v>
      </c>
      <c r="BH16" s="407">
        <v>17.12</v>
      </c>
      <c r="BI16" s="407">
        <v>17.04</v>
      </c>
      <c r="BJ16" s="407">
        <v>16.95</v>
      </c>
      <c r="BK16" s="410">
        <v>16.920000000000002</v>
      </c>
      <c r="BL16" s="410">
        <v>16.829999999999998</v>
      </c>
      <c r="BM16" s="407">
        <v>16.75</v>
      </c>
      <c r="BN16" s="407">
        <v>16.670000000000002</v>
      </c>
      <c r="BO16" s="407">
        <v>16.600000000000001</v>
      </c>
      <c r="BP16" s="407">
        <v>16.52</v>
      </c>
      <c r="BQ16" s="407">
        <v>16.43</v>
      </c>
      <c r="BR16" s="407">
        <v>16.350000000000001</v>
      </c>
      <c r="BS16" s="407">
        <v>16.260000000000002</v>
      </c>
      <c r="BT16" s="407">
        <v>16.18</v>
      </c>
      <c r="BU16" s="407">
        <v>16.096829310536425</v>
      </c>
      <c r="BV16" s="407">
        <v>16.010000000000002</v>
      </c>
      <c r="BW16" s="407">
        <v>15.93</v>
      </c>
      <c r="BX16" s="411">
        <v>15.93</v>
      </c>
      <c r="BY16" s="407">
        <v>15.76</v>
      </c>
    </row>
    <row r="17" spans="1:77" x14ac:dyDescent="0.3">
      <c r="A17" s="374"/>
      <c r="B17" s="403"/>
      <c r="C17" s="403"/>
      <c r="D17" s="403"/>
      <c r="E17" s="403"/>
      <c r="F17" s="403"/>
      <c r="G17" s="403"/>
      <c r="H17" s="403"/>
      <c r="I17" s="404"/>
      <c r="J17" s="403"/>
      <c r="K17" s="403"/>
      <c r="L17" s="403"/>
      <c r="M17" s="403"/>
      <c r="N17" s="403"/>
      <c r="O17" s="403"/>
      <c r="P17" s="405"/>
      <c r="Q17" s="405"/>
      <c r="R17" s="405"/>
      <c r="S17" s="405"/>
      <c r="T17" s="405"/>
      <c r="U17" s="405"/>
      <c r="V17" s="405"/>
      <c r="W17" s="405"/>
      <c r="X17" s="405"/>
      <c r="Y17" s="405"/>
      <c r="Z17" s="405"/>
      <c r="AA17" s="405"/>
      <c r="AB17" s="405"/>
      <c r="AC17" s="405"/>
      <c r="AD17" s="405"/>
      <c r="AE17" s="405"/>
      <c r="AF17" s="406"/>
      <c r="AG17" s="406"/>
      <c r="AH17" s="406"/>
      <c r="AI17" s="404"/>
      <c r="AJ17" s="404"/>
      <c r="AK17" s="407"/>
      <c r="AL17" s="407"/>
      <c r="AM17" s="407"/>
      <c r="AN17" s="407"/>
      <c r="AO17" s="407"/>
      <c r="AP17" s="407"/>
      <c r="AQ17" s="407"/>
      <c r="AV17" s="361"/>
      <c r="AW17" s="361"/>
      <c r="AX17" s="361"/>
      <c r="AY17" s="361"/>
      <c r="AZ17" s="361"/>
      <c r="BA17" s="361"/>
      <c r="BB17" s="361"/>
      <c r="BC17" s="361"/>
      <c r="BD17" s="361"/>
      <c r="BE17" s="361"/>
      <c r="BF17" s="361"/>
      <c r="BG17" s="361"/>
      <c r="BH17" s="361"/>
      <c r="BI17" s="361"/>
      <c r="BJ17" s="361"/>
      <c r="BK17" s="414"/>
      <c r="BL17" s="414"/>
      <c r="BX17" s="220"/>
    </row>
    <row r="18" spans="1:77" x14ac:dyDescent="0.3">
      <c r="A18" s="363" t="s">
        <v>5279</v>
      </c>
      <c r="B18" s="394">
        <v>5.98</v>
      </c>
      <c r="C18" s="394">
        <v>6.35</v>
      </c>
      <c r="D18" s="394">
        <v>6.75</v>
      </c>
      <c r="E18" s="394">
        <v>6.35</v>
      </c>
      <c r="F18" s="394">
        <v>5.97</v>
      </c>
      <c r="G18" s="394">
        <v>7.48</v>
      </c>
      <c r="H18" s="394">
        <v>6.59</v>
      </c>
      <c r="I18" s="394">
        <v>6.41</v>
      </c>
      <c r="J18" s="394">
        <v>6.56</v>
      </c>
      <c r="K18" s="394">
        <v>5.93</v>
      </c>
      <c r="L18" s="394">
        <v>6.9687000000000001</v>
      </c>
      <c r="M18" s="394">
        <v>6.1486000000000001</v>
      </c>
      <c r="N18" s="394">
        <v>6.2565252398011175</v>
      </c>
      <c r="O18" s="394">
        <v>6.3201000000000001</v>
      </c>
      <c r="P18" s="415">
        <v>6.1113635881382082</v>
      </c>
      <c r="Q18" s="415">
        <v>5.9055999999999997</v>
      </c>
      <c r="R18" s="415">
        <v>5.5261804714588365</v>
      </c>
      <c r="S18" s="415">
        <v>5.3680982406484343</v>
      </c>
      <c r="T18" s="415">
        <v>4.988885972959352</v>
      </c>
      <c r="U18" s="415">
        <v>5.5193642587683209</v>
      </c>
      <c r="V18" s="415">
        <v>4.7699999999999996</v>
      </c>
      <c r="W18" s="415">
        <v>4.6900000000000004</v>
      </c>
      <c r="X18" s="415">
        <v>4.71</v>
      </c>
      <c r="Y18" s="416">
        <v>4.67</v>
      </c>
      <c r="Z18" s="416">
        <v>5.0599999999999996</v>
      </c>
      <c r="AA18" s="416">
        <v>5.0199999999999996</v>
      </c>
      <c r="AB18" s="416">
        <v>4.92</v>
      </c>
      <c r="AC18" s="416">
        <v>4.84</v>
      </c>
      <c r="AD18" s="416">
        <v>4.8</v>
      </c>
      <c r="AE18" s="416">
        <v>4.8499999999999996</v>
      </c>
      <c r="AF18" s="416">
        <v>4.91</v>
      </c>
      <c r="AG18" s="416">
        <v>4.84</v>
      </c>
      <c r="AH18" s="416">
        <v>4.75</v>
      </c>
      <c r="AI18" s="394">
        <v>4.6900000000000004</v>
      </c>
      <c r="AJ18" s="394">
        <v>4.8099999999999996</v>
      </c>
      <c r="AK18" s="417">
        <v>4.78</v>
      </c>
      <c r="AL18" s="417">
        <v>4.9000000000000004</v>
      </c>
      <c r="AM18" s="417">
        <v>4.84</v>
      </c>
      <c r="AN18" s="417">
        <v>4.9000000000000004</v>
      </c>
      <c r="AO18" s="417">
        <v>5.1100000000000003</v>
      </c>
      <c r="AP18" s="417">
        <v>5.04</v>
      </c>
      <c r="AQ18" s="417">
        <v>5.0199999999999996</v>
      </c>
      <c r="AR18" s="417">
        <v>5.01</v>
      </c>
      <c r="AS18" s="417">
        <v>5</v>
      </c>
      <c r="AT18" s="417">
        <v>4.9800000000000004</v>
      </c>
      <c r="AU18" s="417">
        <v>4.95</v>
      </c>
      <c r="AV18" s="417">
        <v>4.8899999999999997</v>
      </c>
      <c r="AW18" s="417">
        <v>4.8600000000000003</v>
      </c>
      <c r="AX18" s="417">
        <v>4.8499999999999996</v>
      </c>
      <c r="AY18" s="417">
        <v>4.76</v>
      </c>
      <c r="AZ18" s="417">
        <v>6.8</v>
      </c>
      <c r="BA18" s="417">
        <v>6.75</v>
      </c>
      <c r="BB18" s="417">
        <v>6.69</v>
      </c>
      <c r="BC18" s="417">
        <v>6.86</v>
      </c>
      <c r="BD18" s="417">
        <v>6.79</v>
      </c>
      <c r="BE18" s="417">
        <v>6.7</v>
      </c>
      <c r="BF18" s="417">
        <v>6.52</v>
      </c>
      <c r="BG18" s="417">
        <v>6.41</v>
      </c>
      <c r="BH18" s="417">
        <v>6.35</v>
      </c>
      <c r="BI18" s="417">
        <v>6.29</v>
      </c>
      <c r="BJ18" s="417">
        <v>6.17</v>
      </c>
      <c r="BK18" s="418">
        <v>6.03</v>
      </c>
      <c r="BL18" s="418">
        <v>5.92</v>
      </c>
      <c r="BM18" s="417">
        <v>5.86</v>
      </c>
      <c r="BN18" s="417">
        <v>5.79</v>
      </c>
      <c r="BO18" s="419">
        <v>5.66</v>
      </c>
      <c r="BP18" s="419">
        <v>5.56</v>
      </c>
      <c r="BQ18" s="419">
        <v>5.55</v>
      </c>
      <c r="BR18" s="419">
        <v>5.48</v>
      </c>
      <c r="BS18" s="419">
        <v>5.44</v>
      </c>
      <c r="BT18" s="419">
        <v>5.41</v>
      </c>
      <c r="BU18" s="419">
        <v>5.2541268999604478</v>
      </c>
      <c r="BV18" s="419">
        <v>5.15</v>
      </c>
      <c r="BW18" s="407">
        <v>5.04</v>
      </c>
      <c r="BX18" s="411">
        <v>4.8899999999999997</v>
      </c>
      <c r="BY18" s="407">
        <v>4.8</v>
      </c>
    </row>
    <row r="19" spans="1:77" x14ac:dyDescent="0.3">
      <c r="A19" s="374"/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6"/>
      <c r="Q19" s="406"/>
      <c r="R19" s="406"/>
      <c r="S19" s="406"/>
      <c r="T19" s="406"/>
      <c r="U19" s="406"/>
      <c r="V19" s="406"/>
      <c r="W19" s="406"/>
      <c r="X19" s="406"/>
      <c r="Y19" s="420"/>
      <c r="Z19" s="420"/>
      <c r="AA19" s="420"/>
      <c r="AB19" s="420"/>
      <c r="AC19" s="420"/>
      <c r="AD19" s="420"/>
      <c r="AE19" s="420"/>
      <c r="AF19" s="420"/>
      <c r="AG19" s="420"/>
      <c r="AH19" s="420"/>
      <c r="AI19" s="403"/>
      <c r="AJ19" s="403"/>
      <c r="AK19" s="421"/>
      <c r="AL19" s="421"/>
      <c r="AM19" s="421"/>
      <c r="AN19" s="421"/>
      <c r="AO19" s="421"/>
      <c r="AP19" s="421"/>
      <c r="AQ19" s="421"/>
      <c r="AV19" s="361"/>
      <c r="AW19" s="361"/>
      <c r="AX19" s="361"/>
      <c r="AY19" s="361"/>
      <c r="AZ19" s="361"/>
      <c r="BA19" s="361"/>
      <c r="BB19" s="361"/>
      <c r="BC19" s="361"/>
      <c r="BD19" s="361"/>
      <c r="BE19" s="361"/>
      <c r="BF19" s="361"/>
      <c r="BG19" s="361"/>
      <c r="BH19" s="361"/>
      <c r="BI19" s="361"/>
      <c r="BJ19" s="361"/>
      <c r="BK19" s="414"/>
      <c r="BL19" s="414"/>
    </row>
    <row r="20" spans="1:77" x14ac:dyDescent="0.3">
      <c r="A20" s="374" t="s">
        <v>5280</v>
      </c>
      <c r="B20" s="403">
        <v>7.35</v>
      </c>
      <c r="C20" s="403">
        <v>7.09</v>
      </c>
      <c r="D20" s="403">
        <v>6.94</v>
      </c>
      <c r="E20" s="403">
        <v>6.42</v>
      </c>
      <c r="F20" s="403">
        <v>6.09</v>
      </c>
      <c r="G20" s="403">
        <v>7.61</v>
      </c>
      <c r="H20" s="403">
        <v>6.09</v>
      </c>
      <c r="I20" s="403">
        <v>6.22</v>
      </c>
      <c r="J20" s="403">
        <v>6.5</v>
      </c>
      <c r="K20" s="403">
        <v>5.86</v>
      </c>
      <c r="L20" s="403">
        <v>6.9093999999999998</v>
      </c>
      <c r="M20" s="403">
        <v>6.0984999999999996</v>
      </c>
      <c r="N20" s="403">
        <v>6.2489044003435597</v>
      </c>
      <c r="O20" s="403">
        <v>6.3384</v>
      </c>
      <c r="P20" s="406">
        <v>6.1472015468006918</v>
      </c>
      <c r="Q20" s="406">
        <v>5.9272</v>
      </c>
      <c r="R20" s="406">
        <v>5.5564611747449195</v>
      </c>
      <c r="S20" s="406">
        <v>5.4066897380755474</v>
      </c>
      <c r="T20" s="406">
        <v>5.2075353621314813</v>
      </c>
      <c r="U20" s="406">
        <v>5.2643919323784933</v>
      </c>
      <c r="V20" s="406">
        <v>4.78</v>
      </c>
      <c r="W20" s="406">
        <v>4.4400000000000004</v>
      </c>
      <c r="X20" s="406">
        <v>4.45</v>
      </c>
      <c r="Y20" s="420">
        <v>4.41</v>
      </c>
      <c r="Z20" s="420">
        <v>4.8</v>
      </c>
      <c r="AA20" s="420">
        <v>4.78</v>
      </c>
      <c r="AB20" s="420">
        <v>4.68</v>
      </c>
      <c r="AC20" s="420">
        <v>4.5999999999999996</v>
      </c>
      <c r="AD20" s="420">
        <v>4.5599999999999996</v>
      </c>
      <c r="AE20" s="420">
        <v>4.6100000000000003</v>
      </c>
      <c r="AF20" s="420">
        <v>4.6900000000000004</v>
      </c>
      <c r="AG20" s="420">
        <v>4.62</v>
      </c>
      <c r="AH20" s="420">
        <v>4.53</v>
      </c>
      <c r="AI20" s="403">
        <v>4.47</v>
      </c>
      <c r="AJ20" s="403">
        <v>4.6100000000000003</v>
      </c>
      <c r="AK20" s="421">
        <v>4.58</v>
      </c>
      <c r="AL20" s="421">
        <v>4.68</v>
      </c>
      <c r="AM20" s="421">
        <v>4.62</v>
      </c>
      <c r="AN20" s="421">
        <v>4.6900000000000004</v>
      </c>
      <c r="AO20" s="421">
        <v>4.9000000000000004</v>
      </c>
      <c r="AP20" s="421">
        <v>4.84</v>
      </c>
      <c r="AQ20" s="421">
        <v>4.83</v>
      </c>
      <c r="AR20" s="421">
        <v>4.82</v>
      </c>
      <c r="AS20" s="421">
        <v>4.8099999999999996</v>
      </c>
      <c r="AT20" s="421">
        <v>4.8</v>
      </c>
      <c r="AU20" s="421">
        <v>4.7699999999999996</v>
      </c>
      <c r="AV20" s="421">
        <v>4.71</v>
      </c>
      <c r="AW20" s="421">
        <v>4.6900000000000004</v>
      </c>
      <c r="AX20" s="421">
        <v>4.6399999999999997</v>
      </c>
      <c r="AY20" s="421">
        <v>4.55</v>
      </c>
      <c r="AZ20" s="421">
        <v>4.72</v>
      </c>
      <c r="BA20" s="421">
        <v>4.71</v>
      </c>
      <c r="BB20" s="421">
        <v>4.66</v>
      </c>
      <c r="BC20" s="421">
        <v>4.87</v>
      </c>
      <c r="BD20" s="421">
        <v>4.8499999999999996</v>
      </c>
      <c r="BE20" s="421">
        <v>4.78</v>
      </c>
      <c r="BF20" s="421">
        <v>4.6900000000000004</v>
      </c>
      <c r="BG20" s="421">
        <v>4.62</v>
      </c>
      <c r="BH20" s="421">
        <v>4.58</v>
      </c>
      <c r="BI20" s="421">
        <v>4.55</v>
      </c>
      <c r="BJ20" s="421">
        <v>4.45</v>
      </c>
      <c r="BK20" s="422">
        <v>4.4000000000000004</v>
      </c>
      <c r="BL20" s="422">
        <v>4.3499999999999996</v>
      </c>
      <c r="BM20" s="421">
        <v>4.32</v>
      </c>
      <c r="BN20" s="421">
        <v>4.29</v>
      </c>
      <c r="BO20" s="407">
        <v>4.21</v>
      </c>
      <c r="BP20" s="407">
        <v>4.1500000000000004</v>
      </c>
      <c r="BQ20" s="407">
        <v>4.1399999999999997</v>
      </c>
      <c r="BR20" s="407">
        <v>4.12</v>
      </c>
      <c r="BS20" s="407">
        <v>4.1100000000000003</v>
      </c>
      <c r="BT20" s="407">
        <v>4.1100000000000003</v>
      </c>
      <c r="BU20" s="407">
        <v>4.0699356752370059</v>
      </c>
      <c r="BV20" s="407">
        <v>3.98</v>
      </c>
      <c r="BW20" s="407">
        <v>3.87</v>
      </c>
      <c r="BX20" s="407">
        <v>3.77</v>
      </c>
      <c r="BY20" s="407">
        <v>3.69</v>
      </c>
    </row>
    <row r="21" spans="1:77" x14ac:dyDescent="0.3">
      <c r="A21" s="374" t="s">
        <v>5281</v>
      </c>
      <c r="B21" s="403">
        <v>3.17</v>
      </c>
      <c r="C21" s="403">
        <v>3.07</v>
      </c>
      <c r="D21" s="403">
        <v>2.92</v>
      </c>
      <c r="E21" s="403">
        <v>3.48</v>
      </c>
      <c r="F21" s="403">
        <v>3.08</v>
      </c>
      <c r="G21" s="403">
        <v>6.96</v>
      </c>
      <c r="H21" s="403">
        <v>8.76</v>
      </c>
      <c r="I21" s="403">
        <v>7.96</v>
      </c>
      <c r="J21" s="403">
        <v>7.2</v>
      </c>
      <c r="K21" s="403">
        <v>6.38</v>
      </c>
      <c r="L21" s="403">
        <v>7.8792</v>
      </c>
      <c r="M21" s="403">
        <v>6.9177999999999997</v>
      </c>
      <c r="N21" s="403">
        <v>6.398081004482929</v>
      </c>
      <c r="O21" s="403">
        <v>5.9843999999999999</v>
      </c>
      <c r="P21" s="406">
        <v>5.4907768889493704</v>
      </c>
      <c r="Q21" s="406">
        <v>5.5560999999999998</v>
      </c>
      <c r="R21" s="406">
        <v>5.0278559571835277</v>
      </c>
      <c r="S21" s="406">
        <v>4.5890858254925275</v>
      </c>
      <c r="T21" s="406">
        <v>2.3689708398169729</v>
      </c>
      <c r="U21" s="406">
        <v>9.252739286145756</v>
      </c>
      <c r="V21" s="406">
        <v>8.61</v>
      </c>
      <c r="W21" s="406">
        <v>8.6199999999999992</v>
      </c>
      <c r="X21" s="406">
        <v>8.6199999999999992</v>
      </c>
      <c r="Y21" s="420">
        <v>8.4499999999999993</v>
      </c>
      <c r="Z21" s="420">
        <v>9.44</v>
      </c>
      <c r="AA21" s="420">
        <v>9.27</v>
      </c>
      <c r="AB21" s="420">
        <v>9.0500000000000007</v>
      </c>
      <c r="AC21" s="420">
        <v>8.9700000000000006</v>
      </c>
      <c r="AD21" s="420">
        <v>8.89</v>
      </c>
      <c r="AE21" s="420">
        <v>8.8000000000000007</v>
      </c>
      <c r="AF21" s="420">
        <v>8.77</v>
      </c>
      <c r="AG21" s="420">
        <v>8.69</v>
      </c>
      <c r="AH21" s="420">
        <v>8.6</v>
      </c>
      <c r="AI21" s="403">
        <v>8.52</v>
      </c>
      <c r="AJ21" s="403">
        <v>8.44</v>
      </c>
      <c r="AK21" s="421">
        <v>8.35</v>
      </c>
      <c r="AL21" s="421">
        <v>9.64</v>
      </c>
      <c r="AM21" s="421">
        <v>9.5500000000000007</v>
      </c>
      <c r="AN21" s="421">
        <v>9.4700000000000006</v>
      </c>
      <c r="AO21" s="421">
        <v>9.39</v>
      </c>
      <c r="AP21" s="421">
        <v>9.3000000000000007</v>
      </c>
      <c r="AQ21" s="421">
        <v>9.31</v>
      </c>
      <c r="AR21" s="421">
        <v>9.2200000000000006</v>
      </c>
      <c r="AS21" s="421">
        <v>9.14</v>
      </c>
      <c r="AT21" s="421">
        <v>9.06</v>
      </c>
      <c r="AU21" s="421">
        <v>8.9700000000000006</v>
      </c>
      <c r="AV21" s="421">
        <v>8.89</v>
      </c>
      <c r="AW21" s="421">
        <v>8.89</v>
      </c>
      <c r="AX21" s="421">
        <v>10.8</v>
      </c>
      <c r="AY21" s="421">
        <v>10.72</v>
      </c>
      <c r="AZ21" s="421">
        <v>16.010000000000002</v>
      </c>
      <c r="BA21" s="421">
        <v>15.93</v>
      </c>
      <c r="BB21" s="421">
        <v>15.85</v>
      </c>
      <c r="BC21" s="421">
        <v>15.81</v>
      </c>
      <c r="BD21" s="421">
        <v>15.72</v>
      </c>
      <c r="BE21" s="421">
        <v>15.64</v>
      </c>
      <c r="BF21" s="421">
        <v>15.58</v>
      </c>
      <c r="BG21" s="421">
        <v>15.5</v>
      </c>
      <c r="BH21" s="421">
        <v>15.42</v>
      </c>
      <c r="BI21" s="421">
        <v>15.38</v>
      </c>
      <c r="BJ21" s="421">
        <v>15.3</v>
      </c>
      <c r="BK21" s="422">
        <v>15.21</v>
      </c>
      <c r="BL21" s="422">
        <v>15.16</v>
      </c>
      <c r="BM21" s="421">
        <v>15.08</v>
      </c>
      <c r="BN21" s="421">
        <v>14.98</v>
      </c>
      <c r="BO21" s="421">
        <v>14.97</v>
      </c>
      <c r="BP21" s="421">
        <v>14.87</v>
      </c>
      <c r="BQ21" s="421">
        <v>14.79</v>
      </c>
      <c r="BR21" s="421">
        <v>14.74</v>
      </c>
      <c r="BS21" s="421">
        <v>14.66</v>
      </c>
      <c r="BT21" s="411">
        <v>14.57</v>
      </c>
      <c r="BU21" s="411">
        <v>12.495220175855104</v>
      </c>
      <c r="BV21" s="411">
        <v>12.41</v>
      </c>
      <c r="BW21" s="411">
        <v>12.33</v>
      </c>
      <c r="BX21" s="411">
        <v>12.22</v>
      </c>
      <c r="BY21" s="411">
        <v>12.13</v>
      </c>
    </row>
    <row r="22" spans="1:77" x14ac:dyDescent="0.3">
      <c r="A22" s="374"/>
      <c r="B22" s="374"/>
      <c r="C22" s="374"/>
      <c r="D22" s="374"/>
      <c r="E22" s="374"/>
      <c r="F22" s="374"/>
      <c r="G22" s="374"/>
      <c r="H22" s="374"/>
      <c r="I22" s="375"/>
      <c r="J22" s="374"/>
      <c r="K22" s="374"/>
      <c r="L22" s="374"/>
      <c r="M22" s="374"/>
      <c r="N22" s="374"/>
      <c r="O22" s="374"/>
      <c r="P22" s="423"/>
      <c r="Q22" s="423"/>
      <c r="R22" s="423"/>
      <c r="S22" s="423"/>
      <c r="T22" s="423"/>
      <c r="U22" s="423"/>
      <c r="V22" s="423"/>
      <c r="W22" s="423"/>
      <c r="X22" s="423"/>
      <c r="Y22" s="423"/>
      <c r="Z22" s="423"/>
      <c r="AA22" s="423"/>
      <c r="AB22" s="423"/>
      <c r="AC22" s="423"/>
      <c r="AD22" s="423"/>
      <c r="AE22" s="423"/>
      <c r="AF22" s="423"/>
      <c r="AG22" s="366"/>
      <c r="AH22" s="366"/>
      <c r="AI22" s="423"/>
      <c r="AJ22" s="367"/>
      <c r="AK22" s="367"/>
      <c r="AL22" s="367"/>
      <c r="AM22" s="367"/>
      <c r="AN22" s="367"/>
      <c r="AO22" s="367"/>
      <c r="AP22" s="367"/>
    </row>
    <row r="23" spans="1:77" x14ac:dyDescent="0.3">
      <c r="A23" s="374" t="s">
        <v>5282</v>
      </c>
      <c r="B23" s="374"/>
      <c r="C23" s="374"/>
      <c r="D23" s="374"/>
      <c r="E23" s="374"/>
      <c r="F23" s="374"/>
      <c r="G23" s="374"/>
      <c r="H23" s="374"/>
      <c r="I23" s="375"/>
      <c r="J23" s="374"/>
      <c r="K23" s="374"/>
      <c r="L23" s="374"/>
      <c r="M23" s="374"/>
      <c r="N23" s="374"/>
      <c r="O23" s="374"/>
      <c r="P23" s="365"/>
      <c r="Q23" s="365"/>
      <c r="R23" s="365"/>
      <c r="S23" s="365"/>
      <c r="T23" s="365"/>
      <c r="U23" s="365"/>
      <c r="V23" s="365"/>
      <c r="W23" s="365"/>
      <c r="X23" s="365"/>
      <c r="Y23" s="365"/>
      <c r="Z23" s="365"/>
      <c r="AA23" s="365"/>
      <c r="AB23" s="365"/>
      <c r="AC23" s="365"/>
      <c r="AD23" s="365"/>
      <c r="AE23" s="365"/>
      <c r="AF23" s="365"/>
      <c r="AG23" s="365"/>
      <c r="AH23" s="366"/>
      <c r="AI23" s="367"/>
      <c r="AJ23" s="367"/>
      <c r="AK23" s="367"/>
      <c r="AL23" s="367"/>
      <c r="AM23" s="367"/>
      <c r="AN23" s="367"/>
      <c r="AO23" s="367"/>
      <c r="AP23" s="367"/>
    </row>
    <row r="24" spans="1:77" x14ac:dyDescent="0.3">
      <c r="A24" s="374" t="s">
        <v>5283</v>
      </c>
      <c r="B24" s="374"/>
      <c r="C24" s="374"/>
      <c r="D24" s="374"/>
      <c r="E24" s="374"/>
      <c r="F24" s="374"/>
      <c r="G24" s="374"/>
      <c r="H24" s="374"/>
      <c r="I24" s="375"/>
      <c r="J24" s="374"/>
      <c r="K24" s="374"/>
      <c r="L24" s="374"/>
      <c r="M24" s="374"/>
      <c r="N24" s="374"/>
      <c r="O24" s="374"/>
      <c r="P24" s="365"/>
      <c r="Q24" s="365"/>
      <c r="R24" s="365"/>
      <c r="S24" s="365"/>
      <c r="T24" s="365"/>
      <c r="U24" s="365"/>
      <c r="V24" s="365"/>
      <c r="W24" s="365"/>
      <c r="X24" s="365"/>
      <c r="Y24" s="365"/>
      <c r="Z24" s="365"/>
      <c r="AA24" s="365"/>
      <c r="AB24" s="365"/>
      <c r="AC24" s="365"/>
      <c r="AD24" s="365"/>
      <c r="AE24" s="365"/>
      <c r="AF24" s="365"/>
      <c r="AG24" s="365"/>
      <c r="AH24" s="366"/>
      <c r="AI24" s="367"/>
      <c r="AJ24" s="367"/>
      <c r="AK24" s="367"/>
      <c r="AL24" s="367"/>
      <c r="AM24" s="367"/>
      <c r="AN24" s="367"/>
      <c r="AO24" s="367"/>
      <c r="AP24" s="367"/>
    </row>
    <row r="25" spans="1:77" x14ac:dyDescent="0.3">
      <c r="A25" s="374" t="s">
        <v>5284</v>
      </c>
      <c r="B25" s="424"/>
      <c r="C25" s="424"/>
      <c r="D25" s="424"/>
      <c r="E25" s="424"/>
      <c r="F25" s="424"/>
      <c r="G25" s="424"/>
      <c r="H25" s="424"/>
      <c r="I25" s="425"/>
      <c r="J25" s="424"/>
      <c r="K25" s="424"/>
      <c r="L25" s="424"/>
      <c r="M25" s="424"/>
      <c r="N25" s="424"/>
      <c r="O25" s="424"/>
      <c r="P25" s="365"/>
      <c r="Q25" s="365"/>
      <c r="R25" s="365"/>
      <c r="S25" s="365"/>
      <c r="T25" s="365"/>
      <c r="U25" s="365"/>
      <c r="V25" s="365"/>
      <c r="W25" s="365"/>
      <c r="X25" s="365"/>
      <c r="Y25" s="365"/>
      <c r="Z25" s="365"/>
      <c r="AA25" s="365"/>
      <c r="AB25" s="365"/>
      <c r="AC25" s="365"/>
      <c r="AD25" s="365"/>
      <c r="AE25" s="365"/>
      <c r="AF25" s="365"/>
      <c r="AG25" s="365"/>
      <c r="AH25" s="366"/>
      <c r="AI25" s="367"/>
      <c r="AJ25" s="367"/>
      <c r="AK25" s="367"/>
      <c r="AL25" s="367"/>
      <c r="AM25" s="367"/>
      <c r="AN25" s="367"/>
      <c r="AO25" s="367"/>
      <c r="AP25" s="367"/>
    </row>
    <row r="26" spans="1:77" x14ac:dyDescent="0.3">
      <c r="A26" s="374" t="s">
        <v>5285</v>
      </c>
      <c r="B26" s="365"/>
      <c r="C26" s="365"/>
      <c r="D26" s="365"/>
      <c r="E26" s="365"/>
      <c r="F26" s="365"/>
      <c r="G26" s="365"/>
      <c r="H26" s="365"/>
      <c r="I26" s="423"/>
      <c r="J26" s="365"/>
      <c r="K26" s="365"/>
      <c r="L26" s="365"/>
      <c r="M26" s="365"/>
      <c r="N26" s="365"/>
      <c r="O26" s="365"/>
      <c r="P26" s="365"/>
      <c r="Q26" s="365"/>
      <c r="R26" s="365"/>
      <c r="S26" s="365"/>
      <c r="T26" s="365"/>
      <c r="U26" s="365"/>
      <c r="V26" s="365"/>
      <c r="W26" s="365"/>
      <c r="X26" s="365"/>
      <c r="Y26" s="365"/>
      <c r="Z26" s="365"/>
      <c r="AA26" s="365"/>
      <c r="AB26" s="365"/>
      <c r="AC26" s="365"/>
      <c r="AD26" s="365"/>
      <c r="AE26" s="365"/>
      <c r="AF26" s="365"/>
      <c r="AG26" s="365"/>
      <c r="AH26" s="366"/>
      <c r="AI26" s="367"/>
      <c r="AJ26" s="367"/>
      <c r="AK26" s="367"/>
      <c r="AL26" s="367"/>
      <c r="AM26" s="367"/>
      <c r="AN26" s="367"/>
      <c r="AO26" s="367"/>
      <c r="AP26" s="367"/>
    </row>
    <row r="27" spans="1:77" x14ac:dyDescent="0.3">
      <c r="A27" s="365"/>
      <c r="B27" s="365"/>
      <c r="C27" s="365"/>
      <c r="D27" s="365"/>
      <c r="E27" s="365"/>
      <c r="F27" s="365"/>
      <c r="G27" s="365"/>
      <c r="H27" s="365"/>
      <c r="I27" s="423"/>
      <c r="J27" s="365"/>
      <c r="K27" s="365"/>
      <c r="L27" s="365"/>
      <c r="M27" s="365"/>
      <c r="N27" s="365"/>
      <c r="O27" s="365"/>
      <c r="P27" s="365"/>
      <c r="Q27" s="365"/>
      <c r="R27" s="365"/>
      <c r="S27" s="365"/>
      <c r="T27" s="365"/>
      <c r="U27" s="365"/>
      <c r="V27" s="365"/>
      <c r="W27" s="365"/>
      <c r="X27" s="365"/>
      <c r="Y27" s="365"/>
      <c r="Z27" s="365"/>
      <c r="AA27" s="365"/>
      <c r="AB27" s="365"/>
      <c r="AC27" s="365"/>
      <c r="AD27" s="365"/>
      <c r="AE27" s="365"/>
      <c r="AF27" s="365"/>
      <c r="AG27" s="365"/>
      <c r="AH27" s="366"/>
      <c r="AI27" s="367"/>
      <c r="AJ27" s="367"/>
      <c r="AK27" s="367"/>
      <c r="AL27" s="367"/>
      <c r="AM27" s="367"/>
      <c r="AN27" s="367"/>
      <c r="AO27" s="367"/>
      <c r="AP27" s="367"/>
    </row>
    <row r="28" spans="1:77" x14ac:dyDescent="0.3">
      <c r="A28" s="365"/>
      <c r="B28" s="365"/>
      <c r="C28" s="365"/>
      <c r="D28" s="365"/>
      <c r="E28" s="365"/>
      <c r="F28" s="365"/>
      <c r="G28" s="365"/>
      <c r="H28" s="365"/>
      <c r="I28" s="423"/>
      <c r="J28" s="365"/>
      <c r="K28" s="365"/>
      <c r="L28" s="365"/>
      <c r="M28" s="365"/>
      <c r="N28" s="365"/>
      <c r="O28" s="365"/>
      <c r="P28" s="365"/>
      <c r="Q28" s="365"/>
      <c r="R28" s="365"/>
      <c r="S28" s="365"/>
      <c r="T28" s="365"/>
      <c r="U28" s="365"/>
      <c r="V28" s="365"/>
      <c r="W28" s="365"/>
      <c r="X28" s="365"/>
      <c r="Y28" s="365"/>
      <c r="Z28" s="365"/>
      <c r="AA28" s="365"/>
      <c r="AB28" s="365"/>
      <c r="AC28" s="365"/>
      <c r="AD28" s="365"/>
      <c r="AE28" s="365"/>
      <c r="AF28" s="365"/>
      <c r="AG28" s="365"/>
      <c r="AH28" s="366"/>
      <c r="AI28" s="367"/>
      <c r="AJ28" s="367"/>
      <c r="AK28" s="367"/>
      <c r="AL28" s="367"/>
      <c r="AM28" s="367"/>
      <c r="AN28" s="367"/>
      <c r="AO28" s="367"/>
      <c r="AP28" s="367"/>
    </row>
    <row r="29" spans="1:77" x14ac:dyDescent="0.3">
      <c r="A29" s="365"/>
      <c r="B29" s="365"/>
      <c r="C29" s="365"/>
      <c r="D29" s="365"/>
      <c r="E29" s="365"/>
      <c r="F29" s="365"/>
      <c r="G29" s="365"/>
      <c r="H29" s="365"/>
      <c r="I29" s="423"/>
      <c r="J29" s="365"/>
      <c r="K29" s="365"/>
      <c r="L29" s="365"/>
      <c r="M29" s="365"/>
      <c r="N29" s="365"/>
      <c r="O29" s="365"/>
      <c r="P29" s="365"/>
      <c r="Q29" s="365"/>
      <c r="R29" s="365"/>
      <c r="S29" s="365"/>
      <c r="T29" s="365"/>
      <c r="U29" s="365"/>
      <c r="V29" s="365"/>
      <c r="W29" s="365"/>
      <c r="X29" s="365"/>
      <c r="Y29" s="365"/>
      <c r="Z29" s="365"/>
      <c r="AA29" s="365"/>
      <c r="AB29" s="365"/>
      <c r="AC29" s="365"/>
      <c r="AD29" s="365"/>
      <c r="AE29" s="365"/>
      <c r="AF29" s="365"/>
      <c r="AG29" s="365"/>
      <c r="AH29" s="366"/>
      <c r="AI29" s="367"/>
      <c r="AJ29" s="367"/>
      <c r="AK29" s="367"/>
      <c r="AL29" s="367"/>
      <c r="AM29" s="367"/>
      <c r="AN29" s="367"/>
      <c r="AO29" s="367"/>
      <c r="AP29" s="367"/>
    </row>
    <row r="30" spans="1:77" x14ac:dyDescent="0.3">
      <c r="A30" s="365"/>
      <c r="B30" s="365"/>
      <c r="C30" s="365"/>
      <c r="D30" s="365"/>
      <c r="E30" s="365"/>
      <c r="F30" s="365"/>
      <c r="G30" s="365"/>
      <c r="H30" s="365"/>
      <c r="I30" s="423"/>
      <c r="J30" s="365"/>
      <c r="K30" s="365"/>
      <c r="L30" s="365"/>
      <c r="M30" s="365"/>
      <c r="N30" s="365"/>
      <c r="O30" s="365"/>
      <c r="P30" s="365"/>
      <c r="Q30" s="365"/>
      <c r="R30" s="365"/>
      <c r="S30" s="365"/>
      <c r="T30" s="365"/>
      <c r="U30" s="365"/>
      <c r="V30" s="365"/>
      <c r="W30" s="365"/>
      <c r="X30" s="365"/>
      <c r="Y30" s="365"/>
      <c r="Z30" s="365"/>
      <c r="AA30" s="365"/>
      <c r="AB30" s="365"/>
      <c r="AC30" s="365"/>
      <c r="AD30" s="365"/>
      <c r="AE30" s="365"/>
      <c r="AF30" s="365"/>
      <c r="AG30" s="365"/>
      <c r="AH30" s="366"/>
      <c r="AI30" s="367"/>
      <c r="AJ30" s="367"/>
      <c r="AK30" s="367"/>
      <c r="AL30" s="367"/>
      <c r="AM30" s="367"/>
      <c r="AN30" s="367"/>
      <c r="AO30" s="367"/>
      <c r="AP30" s="367"/>
    </row>
    <row r="31" spans="1:77" x14ac:dyDescent="0.3">
      <c r="A31" s="365"/>
      <c r="B31" s="365"/>
      <c r="C31" s="365"/>
      <c r="D31" s="365"/>
      <c r="E31" s="365"/>
      <c r="F31" s="365"/>
      <c r="G31" s="365"/>
      <c r="H31" s="365"/>
      <c r="I31" s="423"/>
      <c r="J31" s="365"/>
      <c r="K31" s="365"/>
      <c r="L31" s="365"/>
      <c r="M31" s="365"/>
      <c r="N31" s="365"/>
      <c r="O31" s="365"/>
      <c r="P31" s="365"/>
      <c r="Q31" s="365"/>
      <c r="R31" s="365"/>
      <c r="S31" s="365"/>
      <c r="T31" s="365"/>
      <c r="U31" s="365"/>
      <c r="V31" s="365"/>
      <c r="W31" s="365"/>
      <c r="X31" s="365"/>
      <c r="Y31" s="365"/>
      <c r="Z31" s="365"/>
      <c r="AA31" s="365"/>
      <c r="AB31" s="365"/>
      <c r="AC31" s="365"/>
      <c r="AD31" s="365"/>
      <c r="AE31" s="365"/>
      <c r="AF31" s="365"/>
      <c r="AG31" s="365"/>
      <c r="AH31" s="366"/>
      <c r="AI31" s="367"/>
      <c r="AJ31" s="367"/>
      <c r="AK31" s="367"/>
      <c r="AL31" s="367"/>
      <c r="AM31" s="367"/>
      <c r="AN31" s="367"/>
      <c r="AO31" s="367"/>
      <c r="AP31" s="367"/>
    </row>
    <row r="32" spans="1:77" x14ac:dyDescent="0.3">
      <c r="A32" s="365"/>
      <c r="B32" s="365"/>
      <c r="C32" s="365"/>
      <c r="D32" s="365"/>
      <c r="E32" s="365"/>
      <c r="F32" s="365"/>
      <c r="G32" s="365"/>
      <c r="H32" s="365"/>
      <c r="I32" s="423"/>
      <c r="J32" s="365"/>
      <c r="K32" s="365"/>
      <c r="L32" s="365"/>
      <c r="M32" s="365"/>
      <c r="N32" s="365"/>
      <c r="O32" s="365"/>
      <c r="P32" s="365"/>
      <c r="Q32" s="365"/>
      <c r="R32" s="365"/>
      <c r="S32" s="365"/>
      <c r="T32" s="365"/>
      <c r="U32" s="365"/>
      <c r="V32" s="365"/>
      <c r="W32" s="365"/>
      <c r="X32" s="365"/>
      <c r="Y32" s="365"/>
      <c r="Z32" s="365"/>
      <c r="AA32" s="365"/>
      <c r="AB32" s="365"/>
      <c r="AC32" s="365"/>
      <c r="AD32" s="365"/>
      <c r="AE32" s="365"/>
      <c r="AF32" s="365"/>
      <c r="AG32" s="365"/>
      <c r="AH32" s="366"/>
      <c r="AI32" s="367"/>
      <c r="AJ32" s="367"/>
      <c r="AK32" s="367"/>
      <c r="AL32" s="367"/>
      <c r="AM32" s="367"/>
      <c r="AN32" s="367"/>
      <c r="AO32" s="367"/>
      <c r="AP32" s="367"/>
    </row>
    <row r="33" spans="1:42" x14ac:dyDescent="0.3">
      <c r="A33" s="365"/>
      <c r="B33" s="365"/>
      <c r="C33" s="365"/>
      <c r="D33" s="365"/>
      <c r="E33" s="365"/>
      <c r="F33" s="365"/>
      <c r="G33" s="365"/>
      <c r="H33" s="365"/>
      <c r="I33" s="423"/>
      <c r="J33" s="365"/>
      <c r="K33" s="365"/>
      <c r="L33" s="365"/>
      <c r="M33" s="365"/>
      <c r="N33" s="365"/>
      <c r="O33" s="365"/>
      <c r="P33" s="365"/>
      <c r="Q33" s="365"/>
      <c r="R33" s="365"/>
      <c r="S33" s="365"/>
      <c r="T33" s="365"/>
      <c r="U33" s="365"/>
      <c r="V33" s="365"/>
      <c r="W33" s="365"/>
      <c r="X33" s="365"/>
      <c r="Y33" s="365"/>
      <c r="Z33" s="365"/>
      <c r="AA33" s="365"/>
      <c r="AB33" s="365"/>
      <c r="AC33" s="365"/>
      <c r="AD33" s="365"/>
      <c r="AE33" s="365"/>
      <c r="AF33" s="365"/>
      <c r="AG33" s="365"/>
      <c r="AH33" s="366"/>
      <c r="AI33" s="367"/>
      <c r="AJ33" s="367"/>
      <c r="AK33" s="367"/>
      <c r="AL33" s="367"/>
      <c r="AM33" s="367"/>
      <c r="AN33" s="367"/>
      <c r="AO33" s="367"/>
      <c r="AP33" s="367"/>
    </row>
    <row r="34" spans="1:42" x14ac:dyDescent="0.3">
      <c r="A34" s="365"/>
      <c r="B34" s="365"/>
      <c r="C34" s="365"/>
      <c r="D34" s="365"/>
      <c r="E34" s="365"/>
      <c r="F34" s="365"/>
      <c r="G34" s="365"/>
      <c r="H34" s="365"/>
      <c r="I34" s="423"/>
      <c r="J34" s="365"/>
      <c r="K34" s="365"/>
      <c r="L34" s="365"/>
      <c r="M34" s="365"/>
      <c r="N34" s="365"/>
      <c r="O34" s="365"/>
      <c r="P34" s="365"/>
      <c r="Q34" s="365"/>
      <c r="R34" s="365"/>
      <c r="S34" s="365"/>
      <c r="T34" s="365"/>
      <c r="U34" s="365"/>
      <c r="V34" s="365"/>
      <c r="W34" s="365"/>
      <c r="X34" s="365"/>
      <c r="Y34" s="365"/>
      <c r="Z34" s="365"/>
      <c r="AA34" s="365"/>
      <c r="AB34" s="365"/>
      <c r="AC34" s="365"/>
      <c r="AD34" s="365"/>
      <c r="AE34" s="365"/>
      <c r="AF34" s="365"/>
      <c r="AG34" s="365"/>
      <c r="AH34" s="366"/>
      <c r="AI34" s="367"/>
      <c r="AJ34" s="367"/>
      <c r="AK34" s="367"/>
      <c r="AL34" s="367"/>
      <c r="AM34" s="367"/>
      <c r="AN34" s="367"/>
      <c r="AO34" s="367"/>
      <c r="AP34" s="367"/>
    </row>
    <row r="35" spans="1:42" x14ac:dyDescent="0.3">
      <c r="A35" s="365"/>
      <c r="B35" s="365"/>
      <c r="C35" s="365"/>
      <c r="D35" s="365"/>
      <c r="E35" s="365"/>
      <c r="F35" s="365"/>
      <c r="G35" s="365"/>
      <c r="H35" s="365"/>
      <c r="I35" s="423"/>
      <c r="J35" s="365"/>
      <c r="K35" s="365"/>
      <c r="L35" s="365"/>
      <c r="M35" s="365"/>
      <c r="N35" s="365"/>
      <c r="O35" s="365"/>
      <c r="P35" s="365"/>
      <c r="Q35" s="365"/>
      <c r="R35" s="365"/>
      <c r="S35" s="365"/>
      <c r="T35" s="365"/>
      <c r="U35" s="365"/>
      <c r="V35" s="365"/>
      <c r="W35" s="365"/>
      <c r="X35" s="365"/>
      <c r="Y35" s="365"/>
      <c r="Z35" s="365"/>
      <c r="AA35" s="365"/>
      <c r="AB35" s="365"/>
      <c r="AC35" s="365"/>
      <c r="AD35" s="365"/>
      <c r="AE35" s="365"/>
      <c r="AF35" s="365"/>
      <c r="AG35" s="365"/>
      <c r="AH35" s="366"/>
      <c r="AI35" s="367"/>
      <c r="AJ35" s="367"/>
      <c r="AK35" s="367"/>
      <c r="AL35" s="367"/>
      <c r="AM35" s="367"/>
      <c r="AN35" s="367"/>
      <c r="AO35" s="367"/>
      <c r="AP35" s="367"/>
    </row>
    <row r="36" spans="1:42" x14ac:dyDescent="0.3">
      <c r="A36" s="365"/>
      <c r="B36" s="365"/>
      <c r="C36" s="365"/>
      <c r="D36" s="365"/>
      <c r="E36" s="365"/>
      <c r="F36" s="365"/>
      <c r="G36" s="365"/>
      <c r="H36" s="365"/>
      <c r="I36" s="423"/>
      <c r="J36" s="365"/>
      <c r="K36" s="365"/>
      <c r="L36" s="365"/>
      <c r="M36" s="365"/>
      <c r="N36" s="365"/>
      <c r="O36" s="365"/>
      <c r="P36" s="365"/>
      <c r="Q36" s="365"/>
      <c r="R36" s="365"/>
      <c r="S36" s="365"/>
      <c r="T36" s="365"/>
      <c r="U36" s="365"/>
      <c r="V36" s="365"/>
      <c r="W36" s="365"/>
      <c r="X36" s="365"/>
      <c r="Y36" s="365"/>
      <c r="Z36" s="365"/>
      <c r="AA36" s="365"/>
      <c r="AB36" s="365"/>
      <c r="AC36" s="365"/>
      <c r="AD36" s="365"/>
      <c r="AE36" s="365"/>
      <c r="AF36" s="365"/>
      <c r="AG36" s="365"/>
      <c r="AH36" s="366"/>
      <c r="AI36" s="367"/>
      <c r="AJ36" s="367"/>
      <c r="AK36" s="367"/>
      <c r="AL36" s="367"/>
      <c r="AM36" s="367"/>
      <c r="AN36" s="367"/>
      <c r="AO36" s="367"/>
      <c r="AP36" s="367"/>
    </row>
    <row r="37" spans="1:42" x14ac:dyDescent="0.3">
      <c r="A37" s="365"/>
      <c r="B37" s="365"/>
      <c r="C37" s="365"/>
      <c r="D37" s="365"/>
      <c r="E37" s="365"/>
      <c r="F37" s="365"/>
      <c r="G37" s="365"/>
      <c r="H37" s="365"/>
      <c r="I37" s="423"/>
      <c r="J37" s="365"/>
      <c r="K37" s="365"/>
      <c r="L37" s="365"/>
      <c r="M37" s="365"/>
      <c r="N37" s="365"/>
      <c r="O37" s="365"/>
      <c r="P37" s="365"/>
      <c r="Q37" s="365"/>
      <c r="R37" s="365"/>
      <c r="S37" s="365"/>
      <c r="T37" s="365"/>
      <c r="U37" s="365"/>
      <c r="V37" s="365"/>
      <c r="W37" s="365"/>
      <c r="X37" s="365"/>
      <c r="Y37" s="365"/>
      <c r="Z37" s="365"/>
      <c r="AA37" s="365"/>
      <c r="AB37" s="365"/>
      <c r="AC37" s="365"/>
      <c r="AD37" s="365"/>
      <c r="AE37" s="365"/>
      <c r="AF37" s="365"/>
      <c r="AG37" s="365"/>
      <c r="AH37" s="366"/>
      <c r="AI37" s="367"/>
      <c r="AJ37" s="367"/>
      <c r="AK37" s="367"/>
      <c r="AL37" s="367"/>
      <c r="AM37" s="367"/>
      <c r="AN37" s="367"/>
      <c r="AO37" s="367"/>
      <c r="AP37" s="367"/>
    </row>
    <row r="38" spans="1:42" x14ac:dyDescent="0.3">
      <c r="A38" s="365"/>
      <c r="B38" s="365"/>
      <c r="C38" s="365"/>
      <c r="D38" s="365"/>
      <c r="E38" s="365"/>
      <c r="F38" s="365"/>
      <c r="G38" s="365"/>
      <c r="H38" s="365"/>
      <c r="I38" s="423"/>
      <c r="J38" s="365"/>
      <c r="K38" s="365"/>
      <c r="L38" s="365"/>
      <c r="M38" s="365"/>
      <c r="N38" s="365"/>
      <c r="O38" s="365"/>
      <c r="P38" s="365"/>
      <c r="Q38" s="365"/>
      <c r="R38" s="365"/>
      <c r="S38" s="365"/>
      <c r="T38" s="365"/>
      <c r="U38" s="365"/>
      <c r="V38" s="365"/>
      <c r="W38" s="365"/>
      <c r="X38" s="365"/>
      <c r="Y38" s="365"/>
      <c r="Z38" s="365"/>
      <c r="AA38" s="365"/>
      <c r="AB38" s="365"/>
      <c r="AC38" s="365"/>
      <c r="AD38" s="365"/>
      <c r="AE38" s="365"/>
      <c r="AF38" s="365"/>
      <c r="AG38" s="365"/>
      <c r="AH38" s="366"/>
      <c r="AI38" s="367"/>
      <c r="AJ38" s="367"/>
      <c r="AK38" s="367"/>
      <c r="AL38" s="367"/>
      <c r="AM38" s="367"/>
      <c r="AN38" s="367"/>
      <c r="AO38" s="367"/>
      <c r="AP38" s="367"/>
    </row>
    <row r="39" spans="1:42" x14ac:dyDescent="0.3">
      <c r="A39" s="365"/>
      <c r="B39" s="365"/>
      <c r="C39" s="365"/>
      <c r="D39" s="365"/>
      <c r="E39" s="365"/>
      <c r="F39" s="365"/>
      <c r="G39" s="365"/>
      <c r="H39" s="365"/>
      <c r="I39" s="423"/>
      <c r="J39" s="365"/>
      <c r="K39" s="365"/>
      <c r="L39" s="365"/>
      <c r="M39" s="365"/>
      <c r="N39" s="365"/>
      <c r="O39" s="365"/>
      <c r="P39" s="365"/>
      <c r="Q39" s="365"/>
      <c r="R39" s="365"/>
      <c r="S39" s="365"/>
      <c r="T39" s="365"/>
      <c r="U39" s="365"/>
      <c r="V39" s="365"/>
      <c r="W39" s="365"/>
      <c r="X39" s="365"/>
      <c r="Y39" s="365"/>
      <c r="Z39" s="365"/>
      <c r="AA39" s="365"/>
      <c r="AB39" s="365"/>
      <c r="AC39" s="365"/>
      <c r="AD39" s="365"/>
      <c r="AE39" s="365"/>
      <c r="AF39" s="365"/>
      <c r="AG39" s="365"/>
      <c r="AH39" s="366"/>
      <c r="AI39" s="367"/>
      <c r="AJ39" s="367"/>
      <c r="AK39" s="367"/>
      <c r="AL39" s="367"/>
      <c r="AM39" s="367"/>
      <c r="AN39" s="367"/>
      <c r="AO39" s="367"/>
      <c r="AP39" s="367"/>
    </row>
    <row r="40" spans="1:42" x14ac:dyDescent="0.3">
      <c r="A40" s="365"/>
      <c r="B40" s="365"/>
      <c r="C40" s="365"/>
      <c r="D40" s="365"/>
      <c r="E40" s="365"/>
      <c r="F40" s="365"/>
      <c r="G40" s="365"/>
      <c r="H40" s="365"/>
      <c r="I40" s="423"/>
      <c r="J40" s="365"/>
      <c r="K40" s="365"/>
      <c r="L40" s="365"/>
      <c r="M40" s="365"/>
      <c r="N40" s="365"/>
      <c r="O40" s="365"/>
      <c r="P40" s="365"/>
      <c r="Q40" s="365"/>
      <c r="R40" s="365"/>
      <c r="S40" s="365"/>
      <c r="T40" s="365"/>
      <c r="U40" s="365"/>
      <c r="V40" s="365"/>
      <c r="W40" s="365"/>
      <c r="X40" s="365"/>
      <c r="Y40" s="365"/>
      <c r="Z40" s="365"/>
      <c r="AA40" s="365"/>
      <c r="AB40" s="365"/>
      <c r="AC40" s="365"/>
      <c r="AD40" s="365"/>
      <c r="AE40" s="365"/>
      <c r="AF40" s="365"/>
      <c r="AG40" s="365"/>
      <c r="AH40" s="366"/>
      <c r="AI40" s="367"/>
      <c r="AJ40" s="367"/>
      <c r="AK40" s="367"/>
      <c r="AL40" s="367"/>
      <c r="AM40" s="367"/>
      <c r="AN40" s="367"/>
      <c r="AO40" s="367"/>
      <c r="AP40" s="367"/>
    </row>
    <row r="41" spans="1:42" x14ac:dyDescent="0.3">
      <c r="A41" s="365"/>
      <c r="B41" s="365"/>
      <c r="C41" s="365"/>
      <c r="D41" s="365"/>
      <c r="E41" s="365"/>
      <c r="F41" s="365"/>
      <c r="G41" s="365"/>
      <c r="H41" s="365"/>
      <c r="I41" s="423"/>
      <c r="J41" s="365"/>
      <c r="K41" s="365"/>
      <c r="L41" s="365"/>
      <c r="M41" s="365"/>
      <c r="N41" s="365"/>
      <c r="O41" s="365"/>
      <c r="P41" s="365"/>
      <c r="Q41" s="365"/>
      <c r="R41" s="365"/>
      <c r="S41" s="365"/>
      <c r="T41" s="365"/>
      <c r="U41" s="365"/>
      <c r="V41" s="365"/>
      <c r="W41" s="365"/>
      <c r="X41" s="365"/>
      <c r="Y41" s="365"/>
      <c r="Z41" s="365"/>
      <c r="AA41" s="365"/>
      <c r="AB41" s="365"/>
      <c r="AC41" s="365"/>
      <c r="AD41" s="365"/>
      <c r="AE41" s="365"/>
      <c r="AF41" s="365"/>
      <c r="AG41" s="365"/>
      <c r="AH41" s="366"/>
      <c r="AI41" s="367"/>
      <c r="AJ41" s="367"/>
      <c r="AK41" s="367"/>
      <c r="AL41" s="367"/>
      <c r="AM41" s="367"/>
      <c r="AN41" s="367"/>
      <c r="AO41" s="367"/>
      <c r="AP41" s="367"/>
    </row>
    <row r="42" spans="1:42" x14ac:dyDescent="0.3">
      <c r="A42" s="365"/>
      <c r="B42" s="365"/>
      <c r="C42" s="365"/>
      <c r="D42" s="365"/>
      <c r="E42" s="365"/>
      <c r="F42" s="365"/>
      <c r="G42" s="365"/>
      <c r="H42" s="365"/>
      <c r="I42" s="423"/>
      <c r="J42" s="365"/>
      <c r="K42" s="365"/>
      <c r="L42" s="365"/>
      <c r="M42" s="365"/>
      <c r="N42" s="365"/>
      <c r="O42" s="365"/>
      <c r="P42" s="365"/>
      <c r="Q42" s="365"/>
      <c r="R42" s="365"/>
      <c r="S42" s="365"/>
      <c r="T42" s="365"/>
      <c r="U42" s="365"/>
      <c r="V42" s="365"/>
      <c r="W42" s="365"/>
      <c r="X42" s="365"/>
      <c r="Y42" s="365"/>
      <c r="Z42" s="365"/>
      <c r="AA42" s="365"/>
      <c r="AB42" s="365"/>
      <c r="AC42" s="365"/>
      <c r="AD42" s="365"/>
      <c r="AE42" s="365"/>
      <c r="AF42" s="365"/>
      <c r="AG42" s="365"/>
      <c r="AH42" s="366"/>
      <c r="AI42" s="367"/>
      <c r="AJ42" s="367"/>
      <c r="AK42" s="367"/>
      <c r="AL42" s="367"/>
      <c r="AM42" s="367"/>
      <c r="AN42" s="367"/>
      <c r="AO42" s="367"/>
      <c r="AP42" s="367"/>
    </row>
    <row r="43" spans="1:42" x14ac:dyDescent="0.3">
      <c r="A43" s="365"/>
      <c r="B43" s="365"/>
      <c r="C43" s="365"/>
      <c r="D43" s="365"/>
      <c r="E43" s="365"/>
      <c r="F43" s="365"/>
      <c r="G43" s="365"/>
      <c r="H43" s="365"/>
      <c r="I43" s="423"/>
      <c r="J43" s="365"/>
      <c r="K43" s="365"/>
      <c r="L43" s="365"/>
      <c r="M43" s="365"/>
      <c r="N43" s="365"/>
      <c r="O43" s="365"/>
      <c r="P43" s="365"/>
      <c r="Q43" s="365"/>
      <c r="R43" s="365"/>
      <c r="S43" s="365"/>
      <c r="T43" s="365"/>
      <c r="U43" s="365"/>
      <c r="V43" s="365"/>
      <c r="W43" s="365"/>
      <c r="X43" s="365"/>
      <c r="Y43" s="365"/>
      <c r="Z43" s="365"/>
      <c r="AA43" s="365"/>
      <c r="AB43" s="365"/>
      <c r="AC43" s="365"/>
      <c r="AD43" s="365"/>
      <c r="AE43" s="365"/>
      <c r="AF43" s="365"/>
      <c r="AG43" s="365"/>
      <c r="AH43" s="366"/>
      <c r="AI43" s="367"/>
      <c r="AJ43" s="367"/>
      <c r="AK43" s="367"/>
      <c r="AL43" s="367"/>
      <c r="AM43" s="367"/>
      <c r="AN43" s="367"/>
      <c r="AO43" s="367"/>
      <c r="AP43" s="367"/>
    </row>
    <row r="44" spans="1:42" x14ac:dyDescent="0.3">
      <c r="A44" s="365"/>
      <c r="B44" s="365"/>
      <c r="C44" s="365"/>
      <c r="D44" s="365"/>
      <c r="E44" s="365"/>
      <c r="F44" s="365"/>
      <c r="G44" s="365"/>
      <c r="H44" s="365"/>
      <c r="I44" s="423"/>
      <c r="J44" s="365"/>
      <c r="K44" s="365"/>
      <c r="L44" s="365"/>
      <c r="M44" s="365"/>
      <c r="N44" s="365"/>
      <c r="O44" s="365"/>
      <c r="P44" s="365"/>
      <c r="Q44" s="365"/>
      <c r="R44" s="365"/>
      <c r="S44" s="365"/>
      <c r="T44" s="365"/>
      <c r="U44" s="365"/>
      <c r="V44" s="365"/>
      <c r="W44" s="365"/>
      <c r="X44" s="365"/>
      <c r="Y44" s="365"/>
      <c r="Z44" s="365"/>
      <c r="AA44" s="365"/>
      <c r="AB44" s="365"/>
      <c r="AC44" s="365"/>
      <c r="AD44" s="365"/>
      <c r="AE44" s="365"/>
      <c r="AF44" s="365"/>
      <c r="AG44" s="365"/>
      <c r="AH44" s="366"/>
      <c r="AI44" s="367"/>
      <c r="AJ44" s="367"/>
      <c r="AK44" s="367"/>
      <c r="AL44" s="367"/>
      <c r="AM44" s="367"/>
      <c r="AN44" s="367"/>
      <c r="AO44" s="367"/>
      <c r="AP44" s="367"/>
    </row>
    <row r="45" spans="1:42" x14ac:dyDescent="0.3">
      <c r="A45" s="365"/>
      <c r="B45" s="365"/>
      <c r="C45" s="365"/>
      <c r="D45" s="365"/>
      <c r="E45" s="365"/>
      <c r="F45" s="365"/>
      <c r="G45" s="365"/>
      <c r="H45" s="365"/>
      <c r="I45" s="423"/>
      <c r="J45" s="365"/>
      <c r="K45" s="365"/>
      <c r="L45" s="365"/>
      <c r="M45" s="365"/>
      <c r="N45" s="365"/>
      <c r="O45" s="365"/>
      <c r="P45" s="365"/>
      <c r="Q45" s="365"/>
      <c r="R45" s="365"/>
      <c r="S45" s="365"/>
      <c r="T45" s="365"/>
      <c r="U45" s="365"/>
      <c r="V45" s="365"/>
      <c r="W45" s="365"/>
      <c r="X45" s="365"/>
      <c r="Y45" s="365"/>
      <c r="Z45" s="365"/>
      <c r="AA45" s="365"/>
      <c r="AB45" s="365"/>
      <c r="AC45" s="365"/>
      <c r="AD45" s="365"/>
      <c r="AE45" s="365"/>
      <c r="AF45" s="365"/>
      <c r="AG45" s="365"/>
      <c r="AH45" s="366"/>
      <c r="AI45" s="367"/>
      <c r="AJ45" s="367"/>
      <c r="AK45" s="367"/>
      <c r="AL45" s="367"/>
      <c r="AM45" s="367"/>
      <c r="AN45" s="367"/>
      <c r="AO45" s="367"/>
      <c r="AP45" s="367"/>
    </row>
    <row r="46" spans="1:42" x14ac:dyDescent="0.3">
      <c r="A46" s="365"/>
      <c r="B46" s="365"/>
      <c r="C46" s="365"/>
      <c r="D46" s="365"/>
      <c r="E46" s="365"/>
      <c r="F46" s="365"/>
      <c r="G46" s="365"/>
      <c r="H46" s="365"/>
      <c r="I46" s="423"/>
      <c r="J46" s="365"/>
      <c r="K46" s="365"/>
      <c r="L46" s="365"/>
      <c r="M46" s="365"/>
      <c r="N46" s="365"/>
      <c r="O46" s="365"/>
      <c r="P46" s="365"/>
      <c r="Q46" s="365"/>
      <c r="R46" s="365"/>
      <c r="S46" s="365"/>
      <c r="T46" s="365"/>
      <c r="U46" s="365"/>
      <c r="V46" s="365"/>
      <c r="W46" s="365"/>
      <c r="X46" s="365"/>
      <c r="Y46" s="365"/>
      <c r="Z46" s="365"/>
      <c r="AA46" s="365"/>
      <c r="AB46" s="365"/>
      <c r="AC46" s="365"/>
      <c r="AD46" s="365"/>
      <c r="AE46" s="365"/>
      <c r="AF46" s="365"/>
      <c r="AG46" s="365"/>
      <c r="AH46" s="366"/>
      <c r="AI46" s="367"/>
      <c r="AJ46" s="367"/>
      <c r="AK46" s="367"/>
      <c r="AL46" s="367"/>
      <c r="AM46" s="367"/>
      <c r="AN46" s="367"/>
      <c r="AO46" s="367"/>
      <c r="AP46" s="367"/>
    </row>
    <row r="47" spans="1:42" x14ac:dyDescent="0.3">
      <c r="A47" s="365"/>
      <c r="B47" s="365"/>
      <c r="C47" s="365"/>
      <c r="D47" s="365"/>
      <c r="E47" s="365"/>
      <c r="F47" s="365"/>
      <c r="G47" s="365"/>
      <c r="H47" s="365"/>
      <c r="I47" s="423"/>
      <c r="J47" s="365"/>
      <c r="K47" s="365"/>
      <c r="L47" s="365"/>
      <c r="M47" s="365"/>
      <c r="N47" s="365"/>
      <c r="O47" s="365"/>
      <c r="P47" s="365"/>
      <c r="Q47" s="365"/>
      <c r="R47" s="365"/>
      <c r="S47" s="365"/>
      <c r="T47" s="365"/>
      <c r="U47" s="365"/>
      <c r="V47" s="365"/>
      <c r="W47" s="365"/>
      <c r="X47" s="365"/>
      <c r="Y47" s="365"/>
      <c r="Z47" s="365"/>
      <c r="AA47" s="365"/>
      <c r="AB47" s="365"/>
      <c r="AC47" s="365"/>
      <c r="AD47" s="365"/>
      <c r="AE47" s="365"/>
      <c r="AF47" s="365"/>
      <c r="AG47" s="365"/>
      <c r="AH47" s="366"/>
      <c r="AI47" s="367"/>
      <c r="AJ47" s="367"/>
      <c r="AK47" s="367"/>
      <c r="AL47" s="367"/>
      <c r="AM47" s="367"/>
      <c r="AN47" s="367"/>
      <c r="AO47" s="367"/>
      <c r="AP47" s="367"/>
    </row>
    <row r="48" spans="1:42" x14ac:dyDescent="0.3">
      <c r="A48" s="365"/>
      <c r="B48" s="365"/>
      <c r="C48" s="365"/>
      <c r="D48" s="365"/>
      <c r="E48" s="365"/>
      <c r="F48" s="365"/>
      <c r="G48" s="365"/>
      <c r="H48" s="365"/>
      <c r="I48" s="423"/>
      <c r="J48" s="365"/>
      <c r="K48" s="365"/>
      <c r="L48" s="365"/>
      <c r="M48" s="365"/>
      <c r="N48" s="365"/>
      <c r="O48" s="365"/>
      <c r="P48" s="365"/>
      <c r="Q48" s="365"/>
      <c r="R48" s="365"/>
      <c r="S48" s="365"/>
      <c r="T48" s="365"/>
      <c r="U48" s="365"/>
      <c r="V48" s="365"/>
      <c r="W48" s="365"/>
      <c r="X48" s="365"/>
      <c r="Y48" s="365"/>
      <c r="Z48" s="365"/>
      <c r="AA48" s="365"/>
      <c r="AB48" s="365"/>
      <c r="AC48" s="365"/>
      <c r="AD48" s="365"/>
      <c r="AE48" s="365"/>
      <c r="AF48" s="365"/>
      <c r="AG48" s="365"/>
      <c r="AH48" s="366"/>
      <c r="AI48" s="367"/>
      <c r="AJ48" s="367"/>
      <c r="AK48" s="367"/>
      <c r="AL48" s="367"/>
      <c r="AM48" s="367"/>
      <c r="AN48" s="367"/>
      <c r="AO48" s="367"/>
      <c r="AP48" s="367"/>
    </row>
    <row r="51" spans="1:1" x14ac:dyDescent="0.3">
      <c r="A51" s="365"/>
    </row>
  </sheetData>
  <mergeCells count="4">
    <mergeCell ref="A1:AH1"/>
    <mergeCell ref="A2:AH2"/>
    <mergeCell ref="A3:AH3"/>
    <mergeCell ref="A4:AH4"/>
  </mergeCells>
  <hyperlinks>
    <hyperlink ref="A6" location="INDICE!A1" display="Menú Principal" xr:uid="{EE02E219-2A75-40C3-8D2D-43C8910EB2BE}"/>
  </hyperlinks>
  <printOptions horizontalCentered="1" verticalCentered="1"/>
  <pageMargins left="0.118110236220472" right="0.118110236220472" top="0.15748031496063" bottom="0.15748031496063" header="0.31496062992126" footer="0.31496062992126"/>
  <pageSetup paperSize="9" scale="75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91B20-DB0D-4DDA-ABF7-0733F69BECF3}">
  <sheetPr codeName="Hoja24">
    <tabColor rgb="FF7030A0"/>
  </sheetPr>
  <dimension ref="A1:BY53"/>
  <sheetViews>
    <sheetView showGridLines="0" zoomScale="120" zoomScaleNormal="120" workbookViewId="0">
      <pane xSplit="1" topLeftCell="AH1" activePane="topRight" state="frozen"/>
      <selection activeCell="F18" sqref="F18"/>
      <selection pane="topRight" sqref="A1:AH1"/>
    </sheetView>
  </sheetViews>
  <sheetFormatPr baseColWidth="10" defaultColWidth="11.44140625" defaultRowHeight="14.4" x14ac:dyDescent="0.3"/>
  <cols>
    <col min="1" max="1" width="24" style="429" customWidth="1"/>
    <col min="2" max="2" width="9" style="429" customWidth="1"/>
    <col min="3" max="7" width="8.44140625" style="429" customWidth="1"/>
    <col min="8" max="8" width="8.5546875" style="429" customWidth="1"/>
    <col min="9" max="9" width="8.44140625" style="270" customWidth="1"/>
    <col min="10" max="10" width="8.5546875" style="429" customWidth="1"/>
    <col min="11" max="11" width="8.44140625" style="429" customWidth="1"/>
    <col min="12" max="12" width="8.5546875" style="429" customWidth="1"/>
    <col min="13" max="13" width="9" style="429" customWidth="1"/>
    <col min="14" max="14" width="8.44140625" style="429" customWidth="1"/>
    <col min="15" max="15" width="9.44140625" style="429" customWidth="1"/>
    <col min="16" max="18" width="10.44140625" style="429" customWidth="1"/>
    <col min="19" max="19" width="7.44140625" style="429" customWidth="1"/>
    <col min="20" max="20" width="8.44140625" style="429" customWidth="1"/>
    <col min="21" max="21" width="7.44140625" style="429" customWidth="1"/>
    <col min="22" max="23" width="8.44140625" style="429" customWidth="1"/>
    <col min="24" max="24" width="11.5546875" style="426" customWidth="1"/>
    <col min="25" max="25" width="9.44140625" style="426" customWidth="1"/>
    <col min="26" max="35" width="7.5546875" style="426" customWidth="1"/>
    <col min="36" max="36" width="9.33203125" style="427" customWidth="1"/>
    <col min="37" max="37" width="7.5546875" style="427" customWidth="1"/>
    <col min="38" max="38" width="9.44140625" style="427" customWidth="1"/>
    <col min="39" max="39" width="8.88671875" style="427" customWidth="1"/>
    <col min="40" max="40" width="7.44140625" style="427" customWidth="1"/>
    <col min="41" max="41" width="8.6640625" style="362" customWidth="1"/>
    <col min="42" max="46" width="6" style="362" customWidth="1"/>
    <col min="47" max="47" width="7.5546875" style="362" customWidth="1"/>
    <col min="48" max="48" width="9.33203125" style="362" customWidth="1"/>
    <col min="49" max="50" width="8.33203125" style="362" customWidth="1"/>
    <col min="51" max="51" width="9.33203125" style="362" customWidth="1"/>
    <col min="52" max="53" width="7.33203125" style="362" customWidth="1"/>
    <col min="54" max="54" width="7.6640625" style="362" customWidth="1"/>
    <col min="55" max="56" width="6.109375" style="429" customWidth="1"/>
    <col min="57" max="57" width="5.6640625" style="429" customWidth="1"/>
    <col min="58" max="58" width="6.5546875" style="429" customWidth="1"/>
    <col min="59" max="59" width="7.5546875" style="429" customWidth="1"/>
    <col min="60" max="61" width="9" style="429" customWidth="1"/>
    <col min="62" max="63" width="8.88671875" style="429" customWidth="1"/>
    <col min="64" max="64" width="6.5546875" style="429" customWidth="1"/>
    <col min="65" max="65" width="8.5546875" style="429" customWidth="1"/>
    <col min="66" max="66" width="6.6640625" style="429" customWidth="1"/>
    <col min="67" max="67" width="5.88671875" style="429" customWidth="1"/>
    <col min="68" max="68" width="6.5546875" style="429" customWidth="1"/>
    <col min="69" max="69" width="6.33203125" style="429" customWidth="1"/>
    <col min="70" max="70" width="5" style="429" customWidth="1"/>
    <col min="71" max="71" width="6.6640625" style="429" customWidth="1"/>
    <col min="72" max="72" width="9.5546875" style="429" bestFit="1" customWidth="1"/>
    <col min="73" max="73" width="9.44140625" style="429" customWidth="1"/>
    <col min="74" max="74" width="10.33203125" style="429" customWidth="1"/>
    <col min="75" max="75" width="8.109375" style="429" customWidth="1"/>
    <col min="76" max="76" width="6.44140625" style="429" customWidth="1"/>
    <col min="77" max="77" width="7.88671875" style="429" customWidth="1"/>
    <col min="78" max="16384" width="11.44140625" style="429"/>
  </cols>
  <sheetData>
    <row r="1" spans="1:77" ht="15" customHeight="1" x14ac:dyDescent="0.3">
      <c r="A1" s="633" t="s">
        <v>5211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  <c r="U1" s="634"/>
      <c r="V1" s="634"/>
      <c r="W1" s="634"/>
      <c r="X1" s="634"/>
      <c r="Y1" s="634"/>
      <c r="Z1" s="634"/>
      <c r="AA1" s="634"/>
      <c r="AB1" s="634"/>
      <c r="AC1" s="634"/>
      <c r="AD1" s="634"/>
      <c r="AE1" s="634"/>
      <c r="AF1" s="634"/>
      <c r="AG1" s="634"/>
      <c r="AH1" s="634"/>
      <c r="AI1" s="428"/>
      <c r="AJ1" s="359"/>
      <c r="AK1" s="359"/>
      <c r="AL1" s="359"/>
      <c r="AM1" s="359"/>
    </row>
    <row r="2" spans="1:77" ht="15" customHeight="1" x14ac:dyDescent="0.3">
      <c r="A2" s="633" t="s">
        <v>5286</v>
      </c>
      <c r="B2" s="634"/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  <c r="P2" s="634"/>
      <c r="Q2" s="634"/>
      <c r="R2" s="634"/>
      <c r="S2" s="634"/>
      <c r="T2" s="634"/>
      <c r="U2" s="634"/>
      <c r="V2" s="634"/>
      <c r="W2" s="634"/>
      <c r="X2" s="634"/>
      <c r="Y2" s="634"/>
      <c r="Z2" s="634"/>
      <c r="AA2" s="634"/>
      <c r="AB2" s="634"/>
      <c r="AC2" s="634"/>
      <c r="AD2" s="634"/>
      <c r="AE2" s="634"/>
      <c r="AF2" s="634"/>
      <c r="AG2" s="634"/>
      <c r="AH2" s="634"/>
      <c r="AI2" s="428"/>
      <c r="AJ2" s="359"/>
      <c r="AK2" s="359"/>
      <c r="AL2" s="359"/>
      <c r="AM2" s="359"/>
    </row>
    <row r="3" spans="1:77" x14ac:dyDescent="0.3">
      <c r="A3" s="631" t="s">
        <v>5213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  <c r="P3" s="632"/>
      <c r="Q3" s="632"/>
      <c r="R3" s="632"/>
      <c r="S3" s="632"/>
      <c r="T3" s="632"/>
      <c r="U3" s="632"/>
      <c r="V3" s="632"/>
      <c r="W3" s="632"/>
      <c r="X3" s="632"/>
      <c r="Y3" s="632"/>
      <c r="Z3" s="632"/>
      <c r="AA3" s="632"/>
      <c r="AB3" s="632"/>
      <c r="AC3" s="632"/>
      <c r="AD3" s="632"/>
      <c r="AE3" s="632"/>
      <c r="AF3" s="632"/>
      <c r="AG3" s="632"/>
      <c r="AH3" s="632"/>
      <c r="AI3" s="428"/>
      <c r="AJ3" s="359"/>
      <c r="AK3" s="359"/>
      <c r="AL3" s="359"/>
      <c r="AM3" s="359"/>
    </row>
    <row r="4" spans="1:77" x14ac:dyDescent="0.3">
      <c r="A4" s="635" t="s">
        <v>5214</v>
      </c>
      <c r="B4" s="636"/>
      <c r="C4" s="636"/>
      <c r="D4" s="636"/>
      <c r="E4" s="636"/>
      <c r="F4" s="636"/>
      <c r="G4" s="636"/>
      <c r="H4" s="636"/>
      <c r="I4" s="636"/>
      <c r="J4" s="636"/>
      <c r="K4" s="636"/>
      <c r="L4" s="636"/>
      <c r="M4" s="636"/>
      <c r="N4" s="636"/>
      <c r="O4" s="636"/>
      <c r="P4" s="636"/>
      <c r="Q4" s="636"/>
      <c r="R4" s="636"/>
      <c r="S4" s="636"/>
      <c r="T4" s="636"/>
      <c r="U4" s="636"/>
      <c r="V4" s="636"/>
      <c r="W4" s="636"/>
      <c r="X4" s="636"/>
      <c r="Y4" s="636"/>
      <c r="Z4" s="636"/>
      <c r="AA4" s="636"/>
      <c r="AB4" s="636"/>
      <c r="AC4" s="636"/>
      <c r="AD4" s="636"/>
      <c r="AE4" s="636"/>
      <c r="AF4" s="636"/>
      <c r="AG4" s="636"/>
      <c r="AH4" s="636"/>
      <c r="AI4" s="430"/>
      <c r="AJ4" s="430"/>
      <c r="AK4" s="430"/>
      <c r="AL4" s="430"/>
      <c r="AM4" s="430"/>
      <c r="AN4" s="426"/>
    </row>
    <row r="5" spans="1:77" x14ac:dyDescent="0.3">
      <c r="A5" s="317" t="s">
        <v>5054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431"/>
      <c r="Q5" s="431"/>
      <c r="R5" s="431"/>
      <c r="S5" s="431"/>
      <c r="T5" s="431"/>
      <c r="U5" s="431"/>
      <c r="V5" s="431"/>
      <c r="W5" s="431"/>
      <c r="X5" s="366"/>
      <c r="Y5" s="366"/>
      <c r="Z5" s="366"/>
      <c r="AA5" s="366"/>
      <c r="AB5" s="366"/>
      <c r="AC5" s="366"/>
      <c r="AD5" s="366"/>
      <c r="AE5" s="366"/>
      <c r="AF5" s="366"/>
      <c r="AG5" s="366"/>
      <c r="AH5" s="366"/>
      <c r="AI5" s="366"/>
      <c r="AJ5" s="366"/>
      <c r="AK5" s="367"/>
      <c r="AL5" s="367"/>
      <c r="AM5" s="367"/>
    </row>
    <row r="6" spans="1:77" ht="34.35" customHeight="1" x14ac:dyDescent="0.3">
      <c r="A6" s="432" t="s">
        <v>5287</v>
      </c>
      <c r="B6" s="371">
        <v>2005</v>
      </c>
      <c r="C6" s="371">
        <v>2006</v>
      </c>
      <c r="D6" s="371">
        <v>2007</v>
      </c>
      <c r="E6" s="371">
        <v>2008</v>
      </c>
      <c r="F6" s="371">
        <v>2009</v>
      </c>
      <c r="G6" s="371">
        <v>2010</v>
      </c>
      <c r="H6" s="371">
        <v>2011</v>
      </c>
      <c r="I6" s="371">
        <v>2012</v>
      </c>
      <c r="J6" s="371">
        <v>2013</v>
      </c>
      <c r="K6" s="371">
        <v>2014</v>
      </c>
      <c r="L6" s="371">
        <v>2015</v>
      </c>
      <c r="M6" s="371">
        <v>2016</v>
      </c>
      <c r="N6" s="372">
        <v>42887</v>
      </c>
      <c r="O6" s="371">
        <v>2017</v>
      </c>
      <c r="P6" s="372">
        <v>43252</v>
      </c>
      <c r="Q6" s="371">
        <v>2018</v>
      </c>
      <c r="R6" s="372">
        <v>43617</v>
      </c>
      <c r="S6" s="371">
        <v>2019</v>
      </c>
      <c r="T6" s="372">
        <v>43983</v>
      </c>
      <c r="U6" s="371">
        <v>2020</v>
      </c>
      <c r="V6" s="369" t="s">
        <v>5215</v>
      </c>
      <c r="W6" s="369" t="s">
        <v>5216</v>
      </c>
      <c r="X6" s="369" t="s">
        <v>5217</v>
      </c>
      <c r="Y6" s="369" t="s">
        <v>5218</v>
      </c>
      <c r="Z6" s="369" t="s">
        <v>5219</v>
      </c>
      <c r="AA6" s="369" t="s">
        <v>5220</v>
      </c>
      <c r="AB6" s="369" t="s">
        <v>5221</v>
      </c>
      <c r="AC6" s="369" t="s">
        <v>5222</v>
      </c>
      <c r="AD6" s="369" t="s">
        <v>5223</v>
      </c>
      <c r="AE6" s="369" t="s">
        <v>5224</v>
      </c>
      <c r="AF6" s="369" t="s">
        <v>5225</v>
      </c>
      <c r="AG6" s="369" t="s">
        <v>5226</v>
      </c>
      <c r="AH6" s="369" t="s">
        <v>5227</v>
      </c>
      <c r="AI6" s="369" t="s">
        <v>5228</v>
      </c>
      <c r="AJ6" s="369" t="s">
        <v>5229</v>
      </c>
      <c r="AK6" s="369" t="s">
        <v>5230</v>
      </c>
      <c r="AL6" s="369" t="s">
        <v>5231</v>
      </c>
      <c r="AM6" s="369" t="s">
        <v>5232</v>
      </c>
      <c r="AN6" s="369" t="s">
        <v>5233</v>
      </c>
      <c r="AO6" s="369" t="s">
        <v>5234</v>
      </c>
      <c r="AP6" s="369" t="s">
        <v>5235</v>
      </c>
      <c r="AQ6" s="369" t="s">
        <v>5236</v>
      </c>
      <c r="AR6" s="369" t="s">
        <v>5237</v>
      </c>
      <c r="AS6" s="369" t="s">
        <v>5238</v>
      </c>
      <c r="AT6" s="369" t="s">
        <v>5239</v>
      </c>
      <c r="AU6" s="369" t="s">
        <v>5240</v>
      </c>
      <c r="AV6" s="369" t="s">
        <v>5241</v>
      </c>
      <c r="AW6" s="369" t="s">
        <v>5242</v>
      </c>
      <c r="AX6" s="369" t="s">
        <v>5243</v>
      </c>
      <c r="AY6" s="369" t="s">
        <v>5244</v>
      </c>
      <c r="AZ6" s="369" t="s">
        <v>5245</v>
      </c>
      <c r="BA6" s="369" t="s">
        <v>5246</v>
      </c>
      <c r="BB6" s="369" t="s">
        <v>5247</v>
      </c>
      <c r="BC6" s="369" t="s">
        <v>5248</v>
      </c>
      <c r="BD6" s="369" t="s">
        <v>5249</v>
      </c>
      <c r="BE6" s="369" t="s">
        <v>5250</v>
      </c>
      <c r="BF6" s="369" t="s">
        <v>5251</v>
      </c>
      <c r="BG6" s="369" t="s">
        <v>5252</v>
      </c>
      <c r="BH6" s="369" t="s">
        <v>5253</v>
      </c>
      <c r="BI6" s="369" t="s">
        <v>5254</v>
      </c>
      <c r="BJ6" s="369" t="s">
        <v>5255</v>
      </c>
      <c r="BK6" s="373" t="s">
        <v>5256</v>
      </c>
      <c r="BL6" s="373" t="s">
        <v>5257</v>
      </c>
      <c r="BM6" s="373" t="s">
        <v>5258</v>
      </c>
      <c r="BN6" s="373" t="s">
        <v>5259</v>
      </c>
      <c r="BO6" s="373" t="s">
        <v>5260</v>
      </c>
      <c r="BP6" s="373" t="s">
        <v>5261</v>
      </c>
      <c r="BQ6" s="373" t="s">
        <v>5262</v>
      </c>
      <c r="BR6" s="373" t="s">
        <v>5263</v>
      </c>
      <c r="BS6" s="373" t="s">
        <v>5264</v>
      </c>
      <c r="BT6" s="373" t="s">
        <v>5265</v>
      </c>
      <c r="BU6" s="373" t="s">
        <v>5266</v>
      </c>
      <c r="BV6" s="373" t="s">
        <v>5267</v>
      </c>
      <c r="BW6" s="373" t="s">
        <v>5268</v>
      </c>
      <c r="BX6" s="373" t="s">
        <v>5269</v>
      </c>
      <c r="BY6" s="373" t="s">
        <v>5270</v>
      </c>
    </row>
    <row r="7" spans="1:77" x14ac:dyDescent="0.3">
      <c r="A7" s="433"/>
      <c r="B7" s="433"/>
      <c r="C7" s="433"/>
      <c r="D7" s="433"/>
      <c r="E7" s="433"/>
      <c r="F7" s="433"/>
      <c r="G7" s="433"/>
      <c r="H7" s="433"/>
      <c r="I7" s="433" t="s">
        <v>5288</v>
      </c>
      <c r="J7" s="433"/>
      <c r="K7" s="433"/>
      <c r="L7" s="433"/>
      <c r="M7" s="433"/>
      <c r="N7" s="433"/>
      <c r="O7" s="433"/>
      <c r="P7" s="431"/>
      <c r="Q7" s="431"/>
      <c r="R7" s="431"/>
      <c r="S7" s="431"/>
      <c r="T7" s="431"/>
      <c r="U7" s="431"/>
      <c r="V7" s="431"/>
      <c r="W7" s="431"/>
      <c r="X7" s="431"/>
      <c r="Y7" s="431"/>
      <c r="Z7" s="431"/>
      <c r="AA7" s="431"/>
      <c r="AB7" s="431"/>
      <c r="AC7" s="431"/>
      <c r="AD7" s="431"/>
      <c r="AE7" s="431"/>
      <c r="AF7" s="434"/>
      <c r="AG7" s="434"/>
      <c r="AH7" s="434"/>
      <c r="AI7" s="366"/>
      <c r="AJ7" s="366"/>
      <c r="AK7" s="435"/>
      <c r="AL7" s="435"/>
      <c r="AM7" s="435"/>
      <c r="AN7" s="435"/>
      <c r="AO7" s="435"/>
      <c r="AP7" s="435"/>
      <c r="AQ7" s="435"/>
      <c r="BC7" s="362"/>
      <c r="BD7" s="362"/>
      <c r="BE7" s="362"/>
      <c r="BF7" s="362"/>
      <c r="BG7" s="362"/>
      <c r="BH7" s="362"/>
      <c r="BI7" s="362"/>
      <c r="BJ7" s="362"/>
      <c r="BK7" s="436"/>
      <c r="BL7" s="436"/>
      <c r="BM7" s="436"/>
      <c r="BN7"/>
    </row>
    <row r="8" spans="1:77" x14ac:dyDescent="0.3">
      <c r="A8" s="437" t="s">
        <v>5272</v>
      </c>
      <c r="B8" s="437">
        <v>18.420000000000002</v>
      </c>
      <c r="C8" s="437">
        <v>19.13</v>
      </c>
      <c r="D8" s="437">
        <v>18.920000000000002</v>
      </c>
      <c r="E8" s="437">
        <v>19.45</v>
      </c>
      <c r="F8" s="437">
        <v>16.579999999999998</v>
      </c>
      <c r="G8" s="438">
        <v>14.98</v>
      </c>
      <c r="H8" s="438">
        <v>14.717387353977379</v>
      </c>
      <c r="I8" s="438">
        <v>13.423047073068119</v>
      </c>
      <c r="J8" s="439">
        <v>12.945533604184266</v>
      </c>
      <c r="K8" s="439">
        <v>11.736706784191083</v>
      </c>
      <c r="L8" s="439">
        <v>12.430403181652041</v>
      </c>
      <c r="M8" s="439">
        <v>11.611402984422103</v>
      </c>
      <c r="N8" s="439">
        <v>10.927863220533194</v>
      </c>
      <c r="O8" s="439">
        <v>10.716885655487957</v>
      </c>
      <c r="P8" s="438">
        <v>10.363891975586411</v>
      </c>
      <c r="Q8" s="438">
        <v>10.370821709977616</v>
      </c>
      <c r="R8" s="438">
        <v>10.321016699781158</v>
      </c>
      <c r="S8" s="438">
        <v>10.15620534001846</v>
      </c>
      <c r="T8" s="438">
        <v>10.48783141501379</v>
      </c>
      <c r="U8" s="438">
        <v>14.309009836495772</v>
      </c>
      <c r="V8" s="439">
        <v>13.89</v>
      </c>
      <c r="W8" s="439">
        <v>14.21</v>
      </c>
      <c r="X8" s="439">
        <v>14.24</v>
      </c>
      <c r="Y8" s="440">
        <v>14.32</v>
      </c>
      <c r="Z8" s="440">
        <v>14.42</v>
      </c>
      <c r="AA8" s="440">
        <v>14.42</v>
      </c>
      <c r="AB8" s="440">
        <v>14.17</v>
      </c>
      <c r="AC8" s="440">
        <v>14.17</v>
      </c>
      <c r="AD8" s="440">
        <v>14.19</v>
      </c>
      <c r="AE8" s="440">
        <v>14.31</v>
      </c>
      <c r="AF8" s="440">
        <v>14.26</v>
      </c>
      <c r="AG8" s="440">
        <v>14.23</v>
      </c>
      <c r="AH8" s="440">
        <v>14.25</v>
      </c>
      <c r="AI8" s="385">
        <v>14.23</v>
      </c>
      <c r="AJ8" s="385">
        <v>14.21</v>
      </c>
      <c r="AK8" s="385">
        <v>14.3</v>
      </c>
      <c r="AL8" s="385">
        <v>14.41</v>
      </c>
      <c r="AM8" s="385">
        <v>14.48</v>
      </c>
      <c r="AN8" s="385">
        <v>14.52</v>
      </c>
      <c r="AO8" s="385">
        <v>14.6</v>
      </c>
      <c r="AP8" s="385">
        <v>14.5</v>
      </c>
      <c r="AQ8" s="385">
        <v>14.48</v>
      </c>
      <c r="AR8" s="385">
        <v>14.48</v>
      </c>
      <c r="AS8" s="385">
        <v>14.47</v>
      </c>
      <c r="AT8" s="385">
        <v>14.48</v>
      </c>
      <c r="AU8" s="385">
        <v>14.54</v>
      </c>
      <c r="AV8" s="385">
        <v>14.56</v>
      </c>
      <c r="AW8" s="385">
        <v>14.5</v>
      </c>
      <c r="AX8" s="385">
        <v>14.49</v>
      </c>
      <c r="AY8" s="385">
        <v>14.48</v>
      </c>
      <c r="AZ8" s="385">
        <v>14.64</v>
      </c>
      <c r="BA8" s="385">
        <v>14.63</v>
      </c>
      <c r="BB8" s="385">
        <v>14.62</v>
      </c>
      <c r="BC8" s="385">
        <v>14.63</v>
      </c>
      <c r="BD8" s="385">
        <v>14.42</v>
      </c>
      <c r="BE8" s="385">
        <v>14.45</v>
      </c>
      <c r="BF8" s="385">
        <v>14.4</v>
      </c>
      <c r="BG8" s="385">
        <v>14.34</v>
      </c>
      <c r="BH8" s="385">
        <v>14.34</v>
      </c>
      <c r="BI8" s="385">
        <v>14.29</v>
      </c>
      <c r="BJ8" s="385">
        <v>14.26</v>
      </c>
      <c r="BK8" s="386">
        <v>14.33</v>
      </c>
      <c r="BL8" s="386">
        <v>14.28</v>
      </c>
      <c r="BM8" s="386">
        <v>14.24</v>
      </c>
      <c r="BN8" s="386">
        <v>14.15</v>
      </c>
      <c r="BO8" s="386">
        <v>14.06</v>
      </c>
      <c r="BP8" s="386">
        <v>13.95</v>
      </c>
      <c r="BQ8" s="386">
        <v>13.98</v>
      </c>
      <c r="BR8" s="386">
        <v>14.01</v>
      </c>
      <c r="BS8" s="386">
        <v>14.04</v>
      </c>
      <c r="BT8" s="386">
        <v>14.01</v>
      </c>
      <c r="BU8" s="386">
        <v>13.860152561290183</v>
      </c>
      <c r="BV8" s="386">
        <v>14.01</v>
      </c>
      <c r="BW8" s="386">
        <v>13.85</v>
      </c>
      <c r="BX8" s="441">
        <v>13.73</v>
      </c>
      <c r="BY8" s="441">
        <v>13.67</v>
      </c>
    </row>
    <row r="9" spans="1:77" s="270" customFormat="1" x14ac:dyDescent="0.3">
      <c r="A9" s="390"/>
      <c r="B9" s="390"/>
      <c r="C9" s="390"/>
      <c r="D9" s="390"/>
      <c r="E9" s="390"/>
      <c r="F9" s="390"/>
      <c r="G9" s="390"/>
      <c r="H9" s="390"/>
      <c r="I9" s="390"/>
      <c r="J9" s="390"/>
      <c r="K9" s="390"/>
      <c r="L9" s="390" t="s">
        <v>5289</v>
      </c>
      <c r="M9" s="390" t="s">
        <v>5289</v>
      </c>
      <c r="N9" s="390" t="s">
        <v>5289</v>
      </c>
      <c r="O9" s="390" t="s">
        <v>5289</v>
      </c>
      <c r="P9" s="390" t="s">
        <v>5289</v>
      </c>
      <c r="Q9" s="390" t="s">
        <v>5289</v>
      </c>
      <c r="R9" s="390" t="s">
        <v>5289</v>
      </c>
      <c r="S9" s="390" t="s">
        <v>5289</v>
      </c>
      <c r="T9" s="390" t="s">
        <v>5289</v>
      </c>
      <c r="U9" s="390" t="s">
        <v>5289</v>
      </c>
      <c r="V9" s="390" t="s">
        <v>5289</v>
      </c>
      <c r="W9" s="390" t="s">
        <v>5289</v>
      </c>
      <c r="X9" s="390"/>
      <c r="Y9" s="390"/>
      <c r="Z9" s="390"/>
      <c r="AA9" s="390"/>
      <c r="AB9" s="390"/>
      <c r="AC9" s="390"/>
      <c r="AD9" s="390"/>
      <c r="AE9" s="390"/>
      <c r="AF9" s="442"/>
      <c r="AG9" s="442"/>
      <c r="AH9" s="442"/>
      <c r="AI9" s="443"/>
      <c r="AJ9" s="364"/>
      <c r="AK9" s="444"/>
      <c r="AL9" s="444"/>
      <c r="AM9" s="444"/>
      <c r="AN9" s="444"/>
      <c r="AO9" s="444"/>
      <c r="AP9" s="444"/>
      <c r="AQ9" s="444"/>
      <c r="BK9"/>
      <c r="BL9"/>
      <c r="BM9"/>
      <c r="BN9"/>
      <c r="BX9" s="268"/>
    </row>
    <row r="10" spans="1:77" s="270" customFormat="1" x14ac:dyDescent="0.3">
      <c r="A10" s="390" t="s">
        <v>5274</v>
      </c>
      <c r="B10" s="419">
        <v>21.31</v>
      </c>
      <c r="C10" s="419">
        <v>21.77</v>
      </c>
      <c r="D10" s="419">
        <v>21.150426629662455</v>
      </c>
      <c r="E10" s="419">
        <v>22.50538727543443</v>
      </c>
      <c r="F10" s="419">
        <v>19.536197910295392</v>
      </c>
      <c r="G10" s="419">
        <v>18.188473724704519</v>
      </c>
      <c r="H10" s="419">
        <v>16.889610926501391</v>
      </c>
      <c r="I10" s="445">
        <v>16.355720201296492</v>
      </c>
      <c r="J10" s="445">
        <v>15.39298756562669</v>
      </c>
      <c r="K10" s="445">
        <v>13.270046109861507</v>
      </c>
      <c r="L10" s="445">
        <v>14.104733850231218</v>
      </c>
      <c r="M10" s="445">
        <v>12.615836427222936</v>
      </c>
      <c r="N10" s="445">
        <v>11.785755845608556</v>
      </c>
      <c r="O10" s="445">
        <v>11.154639366879774</v>
      </c>
      <c r="P10" s="445">
        <v>10.54656292376642</v>
      </c>
      <c r="Q10" s="445">
        <v>10.522478321606409</v>
      </c>
      <c r="R10" s="445">
        <v>10.498414855468869</v>
      </c>
      <c r="S10" s="445">
        <v>10.283609184523192</v>
      </c>
      <c r="T10" s="445">
        <v>10.897657993831199</v>
      </c>
      <c r="U10" s="445">
        <v>15.904984627840278</v>
      </c>
      <c r="V10" s="445">
        <v>15.613539552466317</v>
      </c>
      <c r="W10" s="445">
        <v>16.07</v>
      </c>
      <c r="X10" s="445">
        <v>16.100000000000001</v>
      </c>
      <c r="Y10" s="445">
        <v>15.98</v>
      </c>
      <c r="Z10" s="445">
        <v>16</v>
      </c>
      <c r="AA10" s="445">
        <v>16</v>
      </c>
      <c r="AB10" s="445">
        <v>15.75</v>
      </c>
      <c r="AC10" s="445">
        <v>15.75</v>
      </c>
      <c r="AD10" s="445">
        <v>15.77</v>
      </c>
      <c r="AE10" s="445">
        <v>15.83</v>
      </c>
      <c r="AF10" s="446">
        <v>15.84</v>
      </c>
      <c r="AG10" s="446">
        <v>15.79</v>
      </c>
      <c r="AH10" s="446">
        <v>15.82</v>
      </c>
      <c r="AI10" s="447">
        <v>15.84</v>
      </c>
      <c r="AJ10" s="447">
        <v>15.86</v>
      </c>
      <c r="AK10" s="445">
        <v>15.98</v>
      </c>
      <c r="AL10" s="445">
        <v>16.18</v>
      </c>
      <c r="AM10" s="445">
        <v>16.2</v>
      </c>
      <c r="AN10" s="445">
        <v>16.190000000000001</v>
      </c>
      <c r="AO10" s="445">
        <v>16.2</v>
      </c>
      <c r="AP10" s="445">
        <v>16.190000000000001</v>
      </c>
      <c r="AQ10" s="445">
        <v>16.2</v>
      </c>
      <c r="AR10" s="445">
        <v>16.27</v>
      </c>
      <c r="AS10" s="445">
        <v>16.260000000000002</v>
      </c>
      <c r="AT10" s="445">
        <v>16.29</v>
      </c>
      <c r="AU10" s="445">
        <v>16.329999999999998</v>
      </c>
      <c r="AV10" s="445">
        <v>16.350000000000001</v>
      </c>
      <c r="AW10" s="445">
        <v>16.38</v>
      </c>
      <c r="AX10" s="445">
        <v>16.34</v>
      </c>
      <c r="AY10" s="445">
        <v>16.36</v>
      </c>
      <c r="AZ10" s="445">
        <v>16.36</v>
      </c>
      <c r="BA10" s="445">
        <v>16.39</v>
      </c>
      <c r="BB10" s="445">
        <v>16.41</v>
      </c>
      <c r="BC10" s="445">
        <v>16.440000000000001</v>
      </c>
      <c r="BD10" s="445">
        <v>16.190000000000001</v>
      </c>
      <c r="BE10" s="445">
        <v>16.29</v>
      </c>
      <c r="BF10" s="445">
        <v>16.309999999999999</v>
      </c>
      <c r="BG10" s="445">
        <v>16.29</v>
      </c>
      <c r="BH10" s="445">
        <v>16.309999999999999</v>
      </c>
      <c r="BI10" s="445">
        <v>16.29</v>
      </c>
      <c r="BJ10" s="445">
        <v>16.329999999999998</v>
      </c>
      <c r="BK10" s="448">
        <v>16.62</v>
      </c>
      <c r="BL10" s="448">
        <v>16.62</v>
      </c>
      <c r="BM10" s="448">
        <v>16.62</v>
      </c>
      <c r="BN10" s="448">
        <v>16.600000000000001</v>
      </c>
      <c r="BO10" s="448">
        <v>16.64</v>
      </c>
      <c r="BP10" s="448">
        <v>16.53</v>
      </c>
      <c r="BQ10" s="448">
        <v>16.579999999999998</v>
      </c>
      <c r="BR10" s="448">
        <v>16.649999999999999</v>
      </c>
      <c r="BS10" s="448">
        <v>16.75</v>
      </c>
      <c r="BT10" s="448">
        <v>16.77</v>
      </c>
      <c r="BU10" s="448">
        <v>16.735443098997727</v>
      </c>
      <c r="BV10" s="448">
        <v>16.97</v>
      </c>
      <c r="BW10" s="448">
        <v>16.73</v>
      </c>
      <c r="BX10" s="449">
        <v>16.559999999999999</v>
      </c>
      <c r="BY10" s="449">
        <v>16.57</v>
      </c>
    </row>
    <row r="11" spans="1:77" s="270" customFormat="1" x14ac:dyDescent="0.3">
      <c r="A11" s="433"/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S11" s="407"/>
      <c r="T11" s="407"/>
      <c r="U11" s="407"/>
      <c r="V11" s="407"/>
      <c r="W11" s="407"/>
      <c r="X11" s="407"/>
      <c r="Y11" s="407"/>
      <c r="Z11" s="407"/>
      <c r="AA11" s="407"/>
      <c r="AB11" s="407"/>
      <c r="AC11" s="407"/>
      <c r="AD11" s="407"/>
      <c r="AE11" s="407"/>
      <c r="AF11" s="421"/>
      <c r="AG11" s="421"/>
      <c r="AH11" s="421"/>
      <c r="AI11" s="450"/>
      <c r="AJ11" s="404"/>
      <c r="AK11" s="407"/>
      <c r="AL11" s="407"/>
      <c r="AM11" s="407"/>
      <c r="AN11" s="407"/>
      <c r="AO11" s="407"/>
      <c r="AP11" s="407"/>
      <c r="AQ11" s="407"/>
      <c r="BK11"/>
      <c r="BL11"/>
      <c r="BM11"/>
      <c r="BN11"/>
      <c r="BX11" s="268"/>
    </row>
    <row r="12" spans="1:77" s="270" customFormat="1" x14ac:dyDescent="0.3">
      <c r="A12" s="433" t="s">
        <v>5275</v>
      </c>
      <c r="B12" s="407">
        <v>20.48</v>
      </c>
      <c r="C12" s="407">
        <v>19.88</v>
      </c>
      <c r="D12" s="407">
        <v>18.85212810239252</v>
      </c>
      <c r="E12" s="407">
        <v>21.643510439675431</v>
      </c>
      <c r="F12" s="407">
        <v>19.876124312527892</v>
      </c>
      <c r="G12" s="407">
        <v>20.091633158705374</v>
      </c>
      <c r="H12" s="407">
        <v>20.327982540592995</v>
      </c>
      <c r="I12" s="451">
        <v>19.245822254389847</v>
      </c>
      <c r="J12" s="451">
        <v>18.992608366831686</v>
      </c>
      <c r="K12" s="451">
        <v>17.342230533749628</v>
      </c>
      <c r="L12" s="451">
        <v>19.241867837988504</v>
      </c>
      <c r="M12" s="451">
        <v>19.928450474115042</v>
      </c>
      <c r="N12" s="451">
        <v>20.141842769165581</v>
      </c>
      <c r="O12" s="451">
        <v>20.585210648393108</v>
      </c>
      <c r="P12" s="451">
        <v>20.686676405533348</v>
      </c>
      <c r="Q12" s="451">
        <v>20.153048767865169</v>
      </c>
      <c r="R12" s="451">
        <v>19.544701303321801</v>
      </c>
      <c r="S12" s="451">
        <v>19.192259428034998</v>
      </c>
      <c r="T12" s="451">
        <v>19.102273615229539</v>
      </c>
      <c r="U12" s="451">
        <v>17.6034246200451</v>
      </c>
      <c r="V12" s="451">
        <v>17.84</v>
      </c>
      <c r="W12" s="451">
        <v>17.86</v>
      </c>
      <c r="X12" s="451">
        <v>17.88</v>
      </c>
      <c r="Y12" s="451">
        <v>17.45</v>
      </c>
      <c r="Z12" s="451">
        <v>17.45</v>
      </c>
      <c r="AA12" s="451">
        <v>17.45</v>
      </c>
      <c r="AB12" s="451">
        <v>17.309999999999999</v>
      </c>
      <c r="AC12" s="451">
        <v>17.309999999999999</v>
      </c>
      <c r="AD12" s="451">
        <v>17.28</v>
      </c>
      <c r="AE12" s="451">
        <v>17.350000000000001</v>
      </c>
      <c r="AF12" s="452">
        <v>17.36</v>
      </c>
      <c r="AG12" s="452">
        <v>17.18</v>
      </c>
      <c r="AH12" s="452">
        <v>17.2</v>
      </c>
      <c r="AI12" s="453">
        <v>17.239999999999998</v>
      </c>
      <c r="AJ12" s="453">
        <v>17.27</v>
      </c>
      <c r="AK12" s="451">
        <v>17.510000000000002</v>
      </c>
      <c r="AL12" s="451">
        <v>17.48</v>
      </c>
      <c r="AM12" s="451">
        <v>17.38</v>
      </c>
      <c r="AN12" s="451">
        <v>17.350000000000001</v>
      </c>
      <c r="AO12" s="451">
        <v>17.37</v>
      </c>
      <c r="AP12" s="451">
        <v>17.350000000000001</v>
      </c>
      <c r="AQ12" s="451">
        <v>17.37</v>
      </c>
      <c r="AR12" s="451">
        <v>17.399999999999999</v>
      </c>
      <c r="AS12" s="451">
        <v>17.38</v>
      </c>
      <c r="AT12" s="451">
        <v>17.37</v>
      </c>
      <c r="AU12" s="451">
        <v>17.440000000000001</v>
      </c>
      <c r="AV12" s="451">
        <v>17.47</v>
      </c>
      <c r="AW12" s="451">
        <v>17.5</v>
      </c>
      <c r="AX12" s="451">
        <v>17.420000000000002</v>
      </c>
      <c r="AY12" s="451">
        <v>17.43</v>
      </c>
      <c r="AZ12" s="451">
        <v>17.43</v>
      </c>
      <c r="BA12" s="451">
        <v>17.489999999999998</v>
      </c>
      <c r="BB12" s="451">
        <v>17.52</v>
      </c>
      <c r="BC12" s="451">
        <v>17.559999999999999</v>
      </c>
      <c r="BD12" s="451">
        <v>17.079999999999998</v>
      </c>
      <c r="BE12" s="451">
        <v>17.260000000000002</v>
      </c>
      <c r="BF12" s="451">
        <v>17.28</v>
      </c>
      <c r="BG12" s="451">
        <v>17.190000000000001</v>
      </c>
      <c r="BH12" s="451">
        <v>17.22</v>
      </c>
      <c r="BI12" s="451">
        <v>17.149999999999999</v>
      </c>
      <c r="BJ12" s="451">
        <v>17.23</v>
      </c>
      <c r="BK12" s="454">
        <v>17.09</v>
      </c>
      <c r="BL12" s="454">
        <v>17.09</v>
      </c>
      <c r="BM12" s="454">
        <v>17.11</v>
      </c>
      <c r="BN12" s="454">
        <v>17.09</v>
      </c>
      <c r="BO12" s="454">
        <v>17.12</v>
      </c>
      <c r="BP12" s="454">
        <v>16.93</v>
      </c>
      <c r="BQ12" s="454">
        <v>17</v>
      </c>
      <c r="BR12" s="454">
        <v>17.11</v>
      </c>
      <c r="BS12" s="454">
        <v>17.27</v>
      </c>
      <c r="BT12" s="454">
        <v>17.309999999999999</v>
      </c>
      <c r="BU12" s="454">
        <v>17.629394371588901</v>
      </c>
      <c r="BV12" s="454">
        <v>17.61</v>
      </c>
      <c r="BW12" s="454">
        <v>17.29</v>
      </c>
      <c r="BX12" s="455">
        <v>17.260000000000002</v>
      </c>
      <c r="BY12" s="455">
        <v>17.260000000000002</v>
      </c>
    </row>
    <row r="13" spans="1:77" s="270" customFormat="1" x14ac:dyDescent="0.3">
      <c r="A13" s="433" t="s">
        <v>5276</v>
      </c>
      <c r="B13" s="407">
        <v>21.7</v>
      </c>
      <c r="C13" s="407">
        <v>22.12</v>
      </c>
      <c r="D13" s="407">
        <v>21.629773832303695</v>
      </c>
      <c r="E13" s="407">
        <v>22.262545764234737</v>
      </c>
      <c r="F13" s="407">
        <v>22.602975558646101</v>
      </c>
      <c r="G13" s="407">
        <v>15.501218690000762</v>
      </c>
      <c r="H13" s="407">
        <v>12.428656193136536</v>
      </c>
      <c r="I13" s="451">
        <v>12.280795419048028</v>
      </c>
      <c r="J13" s="451">
        <v>11.678387443675927</v>
      </c>
      <c r="K13" s="451">
        <v>11.813116781091953</v>
      </c>
      <c r="L13" s="451">
        <v>12.420785966552828</v>
      </c>
      <c r="M13" s="451">
        <v>11.912610178907013</v>
      </c>
      <c r="N13" s="451">
        <v>12.251379303923887</v>
      </c>
      <c r="O13" s="451">
        <v>12.51676962649951</v>
      </c>
      <c r="P13" s="451">
        <v>12.9231939936</v>
      </c>
      <c r="Q13" s="451">
        <v>12.795730706997338</v>
      </c>
      <c r="R13" s="451">
        <v>12.826628810512947</v>
      </c>
      <c r="S13" s="451">
        <v>13.320668154232409</v>
      </c>
      <c r="T13" s="451">
        <v>13.557960347433623</v>
      </c>
      <c r="U13" s="451">
        <v>13.847207320385598</v>
      </c>
      <c r="V13" s="451">
        <v>13.71</v>
      </c>
      <c r="W13" s="451">
        <v>13.71</v>
      </c>
      <c r="X13" s="451">
        <v>13.77</v>
      </c>
      <c r="Y13" s="451">
        <v>13.91</v>
      </c>
      <c r="Z13" s="451">
        <v>13.91</v>
      </c>
      <c r="AA13" s="451">
        <v>13.91</v>
      </c>
      <c r="AB13" s="451">
        <v>14.17</v>
      </c>
      <c r="AC13" s="451">
        <v>14.17</v>
      </c>
      <c r="AD13" s="451">
        <v>14.21</v>
      </c>
      <c r="AE13" s="451">
        <v>14.37</v>
      </c>
      <c r="AF13" s="452">
        <v>14.38</v>
      </c>
      <c r="AG13" s="452">
        <v>14.45</v>
      </c>
      <c r="AH13" s="452">
        <v>14.61</v>
      </c>
      <c r="AI13" s="453">
        <v>14.61</v>
      </c>
      <c r="AJ13" s="453">
        <v>14.63</v>
      </c>
      <c r="AK13" s="451">
        <v>14.72</v>
      </c>
      <c r="AL13" s="451">
        <v>16.7</v>
      </c>
      <c r="AM13" s="451">
        <v>16.86</v>
      </c>
      <c r="AN13" s="451">
        <v>16.899999999999999</v>
      </c>
      <c r="AO13" s="451">
        <v>16.899999999999999</v>
      </c>
      <c r="AP13" s="451">
        <v>16.86</v>
      </c>
      <c r="AQ13" s="451">
        <v>16.940000000000001</v>
      </c>
      <c r="AR13" s="451">
        <v>16.920000000000002</v>
      </c>
      <c r="AS13" s="451">
        <v>16.97</v>
      </c>
      <c r="AT13" s="451">
        <v>17.02</v>
      </c>
      <c r="AU13" s="451">
        <v>17.02</v>
      </c>
      <c r="AV13" s="451">
        <v>17.03</v>
      </c>
      <c r="AW13" s="451">
        <v>17.149999999999999</v>
      </c>
      <c r="AX13" s="451">
        <v>17.12</v>
      </c>
      <c r="AY13" s="451">
        <v>17.190000000000001</v>
      </c>
      <c r="AZ13" s="451">
        <v>17.239999999999998</v>
      </c>
      <c r="BA13" s="451">
        <v>17.25</v>
      </c>
      <c r="BB13" s="451">
        <v>17.29</v>
      </c>
      <c r="BC13" s="451">
        <v>17.39</v>
      </c>
      <c r="BD13" s="451">
        <v>17.329999999999998</v>
      </c>
      <c r="BE13" s="451">
        <v>17.350000000000001</v>
      </c>
      <c r="BF13" s="451">
        <v>17.43</v>
      </c>
      <c r="BG13" s="451">
        <v>17.52</v>
      </c>
      <c r="BH13" s="451">
        <v>17.5</v>
      </c>
      <c r="BI13" s="451">
        <v>17.649999999999999</v>
      </c>
      <c r="BJ13" s="451">
        <v>17.68</v>
      </c>
      <c r="BK13" s="454">
        <v>17.690000000000001</v>
      </c>
      <c r="BL13" s="454">
        <v>17.760000000000002</v>
      </c>
      <c r="BM13" s="454">
        <v>17.82</v>
      </c>
      <c r="BN13" s="454">
        <v>17.82</v>
      </c>
      <c r="BO13" s="454">
        <v>17.97</v>
      </c>
      <c r="BP13" s="454">
        <v>17.98</v>
      </c>
      <c r="BQ13" s="454">
        <v>18</v>
      </c>
      <c r="BR13" s="454">
        <v>18.09</v>
      </c>
      <c r="BS13" s="454">
        <v>18.149999999999999</v>
      </c>
      <c r="BT13" s="454">
        <v>18.14</v>
      </c>
      <c r="BU13" s="454">
        <v>18.29252718686957</v>
      </c>
      <c r="BV13" s="454">
        <v>18.29</v>
      </c>
      <c r="BW13" s="454">
        <v>18.39</v>
      </c>
      <c r="BX13" s="455">
        <v>18.48</v>
      </c>
      <c r="BY13" s="455">
        <v>18.57</v>
      </c>
    </row>
    <row r="14" spans="1:77" s="270" customFormat="1" x14ac:dyDescent="0.3">
      <c r="A14" s="433" t="s">
        <v>5277</v>
      </c>
      <c r="B14" s="407">
        <v>21.86</v>
      </c>
      <c r="C14" s="407">
        <v>23.69</v>
      </c>
      <c r="D14" s="407">
        <v>23.746336265542642</v>
      </c>
      <c r="E14" s="407">
        <v>23.649241023698217</v>
      </c>
      <c r="F14" s="407">
        <v>14.669459662737498</v>
      </c>
      <c r="G14" s="407">
        <v>14.90348360208484</v>
      </c>
      <c r="H14" s="407">
        <v>15.221070402909499</v>
      </c>
      <c r="I14" s="451">
        <v>15.430071517807402</v>
      </c>
      <c r="J14" s="451">
        <v>15.208259155786013</v>
      </c>
      <c r="K14" s="451">
        <v>10.814917061270334</v>
      </c>
      <c r="L14" s="451">
        <v>9.6109779708382579</v>
      </c>
      <c r="M14" s="451">
        <v>6.9292910376085972</v>
      </c>
      <c r="N14" s="451">
        <v>6.0966442647707622</v>
      </c>
      <c r="O14" s="451">
        <v>5.4819354973741499</v>
      </c>
      <c r="P14" s="451">
        <v>5.2083742624603042</v>
      </c>
      <c r="Q14" s="451">
        <v>5.0572364958512246</v>
      </c>
      <c r="R14" s="451">
        <v>4.706512369901624</v>
      </c>
      <c r="S14" s="451">
        <v>4.3928317309869529</v>
      </c>
      <c r="T14" s="451">
        <v>4.7131080744694973</v>
      </c>
      <c r="U14" s="451">
        <v>14.856612794836833</v>
      </c>
      <c r="V14" s="451">
        <v>14.74</v>
      </c>
      <c r="W14" s="451">
        <v>15.01</v>
      </c>
      <c r="X14" s="451">
        <v>14.95</v>
      </c>
      <c r="Y14" s="451">
        <v>15.03</v>
      </c>
      <c r="Z14" s="451">
        <v>15.03</v>
      </c>
      <c r="AA14" s="451">
        <v>15.03</v>
      </c>
      <c r="AB14" s="451">
        <v>14.46</v>
      </c>
      <c r="AC14" s="451">
        <v>14.45</v>
      </c>
      <c r="AD14" s="451">
        <v>14.46</v>
      </c>
      <c r="AE14" s="451">
        <v>14.46</v>
      </c>
      <c r="AF14" s="452">
        <v>14.47</v>
      </c>
      <c r="AG14" s="452">
        <v>14.47</v>
      </c>
      <c r="AH14" s="452">
        <v>14.47</v>
      </c>
      <c r="AI14" s="453">
        <v>14.47</v>
      </c>
      <c r="AJ14" s="453">
        <v>14.47</v>
      </c>
      <c r="AK14" s="451">
        <v>14.48</v>
      </c>
      <c r="AL14" s="451">
        <v>14.48</v>
      </c>
      <c r="AM14" s="451">
        <v>14.48</v>
      </c>
      <c r="AN14" s="451">
        <v>14.48</v>
      </c>
      <c r="AO14" s="451">
        <v>14.48</v>
      </c>
      <c r="AP14" s="451">
        <v>14.48</v>
      </c>
      <c r="AQ14" s="451">
        <v>14.48</v>
      </c>
      <c r="AR14" s="451">
        <v>14.38</v>
      </c>
      <c r="AS14" s="451">
        <v>14.38</v>
      </c>
      <c r="AT14" s="451">
        <v>14.44</v>
      </c>
      <c r="AU14" s="451">
        <v>14.44</v>
      </c>
      <c r="AV14" s="451">
        <v>14.45</v>
      </c>
      <c r="AW14" s="451">
        <v>14.45</v>
      </c>
      <c r="AX14" s="451">
        <v>14.45</v>
      </c>
      <c r="AY14" s="451">
        <v>14.44</v>
      </c>
      <c r="AZ14" s="451">
        <v>14.44</v>
      </c>
      <c r="BA14" s="451">
        <v>14.43</v>
      </c>
      <c r="BB14" s="451">
        <v>14.44</v>
      </c>
      <c r="BC14" s="451">
        <v>14.44</v>
      </c>
      <c r="BD14" s="451">
        <v>14.44</v>
      </c>
      <c r="BE14" s="451">
        <v>14.44</v>
      </c>
      <c r="BF14" s="451">
        <v>14.44</v>
      </c>
      <c r="BG14" s="451">
        <v>14.43</v>
      </c>
      <c r="BH14" s="451">
        <v>14.43</v>
      </c>
      <c r="BI14" s="451">
        <v>14.43</v>
      </c>
      <c r="BJ14" s="451">
        <v>14.43</v>
      </c>
      <c r="BK14" s="454">
        <v>15.34</v>
      </c>
      <c r="BL14" s="454">
        <v>15.34</v>
      </c>
      <c r="BM14" s="454">
        <v>15.28</v>
      </c>
      <c r="BN14" s="454">
        <v>15.29</v>
      </c>
      <c r="BO14" s="454">
        <v>15.29</v>
      </c>
      <c r="BP14" s="454">
        <v>15.29</v>
      </c>
      <c r="BQ14" s="454">
        <v>15.32</v>
      </c>
      <c r="BR14" s="454">
        <v>15.32</v>
      </c>
      <c r="BS14" s="454">
        <v>15.32</v>
      </c>
      <c r="BT14" s="454">
        <v>15.33</v>
      </c>
      <c r="BU14" s="454">
        <v>15.330639996669728</v>
      </c>
      <c r="BV14" s="454">
        <v>15.33</v>
      </c>
      <c r="BW14" s="454">
        <v>15.14</v>
      </c>
      <c r="BX14" s="455">
        <v>14.74</v>
      </c>
      <c r="BY14" s="455">
        <v>13.95</v>
      </c>
    </row>
    <row r="15" spans="1:77" s="270" customFormat="1" x14ac:dyDescent="0.3">
      <c r="A15" s="433" t="s">
        <v>5278</v>
      </c>
      <c r="B15" s="407">
        <v>9.8699999999999992</v>
      </c>
      <c r="C15" s="407">
        <v>11.52</v>
      </c>
      <c r="D15" s="407">
        <v>11.773845788569897</v>
      </c>
      <c r="E15" s="407">
        <v>11.8495780811856</v>
      </c>
      <c r="F15" s="407">
        <v>11.879295603660466</v>
      </c>
      <c r="G15" s="407">
        <v>11.916904973613404</v>
      </c>
      <c r="H15" s="407">
        <v>11.967278601962169</v>
      </c>
      <c r="I15" s="451">
        <v>12</v>
      </c>
      <c r="J15" s="451">
        <v>12</v>
      </c>
      <c r="K15" s="451">
        <v>5.1581853164434817</v>
      </c>
      <c r="L15" s="451">
        <v>5.1478961901766116</v>
      </c>
      <c r="M15" s="451">
        <v>5.1729171781756023</v>
      </c>
      <c r="N15" s="451">
        <v>5.1515009126466831</v>
      </c>
      <c r="O15" s="451">
        <v>5.0413671451584152</v>
      </c>
      <c r="P15" s="451">
        <v>4.9623905318909678</v>
      </c>
      <c r="Q15" s="451">
        <v>4.962390521515351</v>
      </c>
      <c r="R15" s="451">
        <v>4.8843813977954564</v>
      </c>
      <c r="S15" s="451">
        <v>0</v>
      </c>
      <c r="T15" s="451">
        <v>0</v>
      </c>
      <c r="U15" s="451">
        <v>0</v>
      </c>
      <c r="V15" s="451">
        <v>0</v>
      </c>
      <c r="W15" s="451">
        <v>0</v>
      </c>
      <c r="X15" s="451">
        <v>0</v>
      </c>
      <c r="Y15" s="451">
        <v>0</v>
      </c>
      <c r="Z15" s="451">
        <v>0</v>
      </c>
      <c r="AA15" s="451">
        <v>0</v>
      </c>
      <c r="AB15" s="451">
        <v>0</v>
      </c>
      <c r="AC15" s="451">
        <v>0</v>
      </c>
      <c r="AD15" s="451">
        <v>0</v>
      </c>
      <c r="AE15" s="451">
        <v>0</v>
      </c>
      <c r="AF15" s="452">
        <v>0</v>
      </c>
      <c r="AG15" s="452">
        <v>0</v>
      </c>
      <c r="AH15" s="452">
        <v>0</v>
      </c>
      <c r="AI15" s="452">
        <v>0</v>
      </c>
      <c r="AJ15" s="453">
        <v>0</v>
      </c>
      <c r="AK15" s="451">
        <v>0</v>
      </c>
      <c r="AL15" s="451">
        <v>0</v>
      </c>
      <c r="AM15" s="451">
        <v>0</v>
      </c>
      <c r="AN15" s="451">
        <v>0</v>
      </c>
      <c r="AO15" s="451">
        <v>0</v>
      </c>
      <c r="AP15" s="451">
        <v>0</v>
      </c>
      <c r="AQ15" s="451">
        <v>0</v>
      </c>
      <c r="AR15" s="451">
        <v>0</v>
      </c>
      <c r="AS15" s="451">
        <v>0</v>
      </c>
      <c r="AT15" s="451">
        <v>0</v>
      </c>
      <c r="AU15" s="451">
        <v>0</v>
      </c>
      <c r="AV15" s="451">
        <v>0</v>
      </c>
      <c r="AW15" s="451">
        <v>0</v>
      </c>
      <c r="AX15" s="451">
        <v>0</v>
      </c>
      <c r="AY15" s="451">
        <v>0</v>
      </c>
      <c r="AZ15" s="451">
        <v>0</v>
      </c>
      <c r="BA15" s="451">
        <v>0</v>
      </c>
      <c r="BB15" s="451">
        <v>0</v>
      </c>
      <c r="BC15" s="451">
        <v>0</v>
      </c>
      <c r="BD15" s="451">
        <v>0</v>
      </c>
      <c r="BE15" s="451">
        <v>0</v>
      </c>
      <c r="BF15" s="451">
        <v>0</v>
      </c>
      <c r="BG15" s="451">
        <v>0</v>
      </c>
      <c r="BH15" s="451">
        <v>0</v>
      </c>
      <c r="BI15" s="451">
        <v>0</v>
      </c>
      <c r="BJ15" s="451">
        <v>0</v>
      </c>
      <c r="BK15" s="454">
        <v>0</v>
      </c>
      <c r="BL15" s="454">
        <v>0</v>
      </c>
      <c r="BM15" s="454">
        <v>0</v>
      </c>
      <c r="BN15" s="454">
        <v>0</v>
      </c>
      <c r="BO15" s="454">
        <v>0</v>
      </c>
      <c r="BP15" s="454">
        <v>0</v>
      </c>
      <c r="BQ15" s="454">
        <v>0</v>
      </c>
      <c r="BR15" s="454">
        <v>0</v>
      </c>
      <c r="BS15" s="454">
        <v>0</v>
      </c>
      <c r="BT15" s="456">
        <v>0</v>
      </c>
      <c r="BU15" s="456">
        <v>0</v>
      </c>
      <c r="BV15" s="456">
        <v>0</v>
      </c>
      <c r="BW15" s="456">
        <v>0</v>
      </c>
      <c r="BX15" s="457">
        <v>0</v>
      </c>
      <c r="BY15" s="457">
        <v>0</v>
      </c>
    </row>
    <row r="16" spans="1:77" s="270" customFormat="1" ht="21.6" x14ac:dyDescent="0.3">
      <c r="A16" s="458" t="s">
        <v>435</v>
      </c>
      <c r="B16" s="407"/>
      <c r="C16" s="407"/>
      <c r="D16" s="407"/>
      <c r="E16" s="407"/>
      <c r="F16" s="407"/>
      <c r="G16" s="407"/>
      <c r="H16" s="407"/>
      <c r="I16" s="451"/>
      <c r="J16" s="451"/>
      <c r="K16" s="451"/>
      <c r="L16" s="451"/>
      <c r="M16" s="451"/>
      <c r="N16" s="451"/>
      <c r="O16" s="451"/>
      <c r="P16" s="451"/>
      <c r="Q16" s="451"/>
      <c r="R16" s="451"/>
      <c r="S16" s="451"/>
      <c r="T16" s="451"/>
      <c r="U16" s="451"/>
      <c r="V16" s="451"/>
      <c r="W16" s="451"/>
      <c r="X16" s="451"/>
      <c r="Y16" s="451"/>
      <c r="Z16" s="451"/>
      <c r="AA16" s="451"/>
      <c r="AB16" s="451"/>
      <c r="AC16" s="451"/>
      <c r="AD16" s="451"/>
      <c r="AE16" s="451"/>
      <c r="AF16" s="452"/>
      <c r="AG16" s="452"/>
      <c r="AH16" s="452"/>
      <c r="AI16" s="459"/>
      <c r="AJ16" s="453"/>
      <c r="AK16" s="451"/>
      <c r="AL16" s="451"/>
      <c r="AM16" s="451"/>
      <c r="AN16" s="451"/>
      <c r="AO16" s="451"/>
      <c r="AP16" s="451"/>
      <c r="AQ16" s="451"/>
      <c r="AR16" s="451">
        <v>18.52</v>
      </c>
      <c r="AS16" s="451">
        <v>18.52</v>
      </c>
      <c r="AT16" s="451">
        <v>18.52</v>
      </c>
      <c r="AU16" s="451">
        <v>18.52</v>
      </c>
      <c r="AV16" s="451">
        <v>18.52</v>
      </c>
      <c r="AW16" s="451">
        <v>18.52</v>
      </c>
      <c r="AX16" s="451">
        <v>18.52</v>
      </c>
      <c r="AY16" s="451">
        <v>18.52</v>
      </c>
      <c r="AZ16" s="451">
        <v>18.52</v>
      </c>
      <c r="BA16" s="451">
        <v>18.52</v>
      </c>
      <c r="BB16" s="451">
        <v>18.52</v>
      </c>
      <c r="BC16" s="451">
        <v>18.52</v>
      </c>
      <c r="BD16" s="451">
        <v>18.52</v>
      </c>
      <c r="BE16" s="451">
        <v>18.52</v>
      </c>
      <c r="BF16" s="451">
        <v>18.52</v>
      </c>
      <c r="BG16" s="451">
        <v>18.52</v>
      </c>
      <c r="BH16" s="451">
        <v>18.52</v>
      </c>
      <c r="BI16" s="451">
        <v>18.52</v>
      </c>
      <c r="BJ16" s="451">
        <v>18.52</v>
      </c>
      <c r="BK16" s="454">
        <v>17.62</v>
      </c>
      <c r="BL16" s="454">
        <v>17.62</v>
      </c>
      <c r="BM16" s="454">
        <v>17.62</v>
      </c>
      <c r="BN16" s="454">
        <v>17.62</v>
      </c>
      <c r="BO16" s="454">
        <v>17.63</v>
      </c>
      <c r="BP16" s="454">
        <v>17.63</v>
      </c>
      <c r="BQ16" s="454">
        <v>17.63</v>
      </c>
      <c r="BR16" s="454">
        <v>17.63</v>
      </c>
      <c r="BS16" s="454">
        <v>17.63</v>
      </c>
      <c r="BT16" s="454">
        <v>17.63</v>
      </c>
      <c r="BU16" s="454">
        <v>17.629394371588901</v>
      </c>
      <c r="BV16" s="454">
        <v>17.63</v>
      </c>
      <c r="BW16" s="454">
        <v>17.63</v>
      </c>
      <c r="BX16" s="455">
        <v>17.63</v>
      </c>
      <c r="BY16" s="455">
        <v>17.63</v>
      </c>
    </row>
    <row r="17" spans="1:77" s="270" customFormat="1" x14ac:dyDescent="0.3">
      <c r="A17" s="433"/>
      <c r="B17" s="407"/>
      <c r="C17" s="407"/>
      <c r="D17" s="407"/>
      <c r="E17" s="407"/>
      <c r="F17" s="407"/>
      <c r="G17" s="407"/>
      <c r="H17" s="407"/>
      <c r="I17" s="451"/>
      <c r="J17" s="451"/>
      <c r="K17" s="451"/>
      <c r="L17" s="451"/>
      <c r="M17" s="451"/>
      <c r="N17" s="451"/>
      <c r="O17" s="451"/>
      <c r="P17" s="451"/>
      <c r="Q17" s="451"/>
      <c r="R17" s="451"/>
      <c r="S17" s="451"/>
      <c r="T17" s="451"/>
      <c r="U17" s="451"/>
      <c r="V17" s="451"/>
      <c r="W17" s="451"/>
      <c r="X17" s="451"/>
      <c r="Y17" s="451"/>
      <c r="Z17" s="451"/>
      <c r="AA17" s="451"/>
      <c r="AB17" s="451"/>
      <c r="AC17" s="451"/>
      <c r="AD17" s="451"/>
      <c r="AE17" s="451"/>
      <c r="AF17" s="452"/>
      <c r="AG17" s="452"/>
      <c r="AH17" s="452"/>
      <c r="AI17" s="459"/>
      <c r="AJ17" s="453"/>
      <c r="AK17" s="451"/>
      <c r="AL17" s="451"/>
      <c r="AM17" s="451"/>
      <c r="AN17" s="451"/>
      <c r="AO17" s="451"/>
      <c r="AP17" s="451"/>
      <c r="AQ17" s="451"/>
      <c r="AR17" s="460"/>
      <c r="AS17" s="460"/>
      <c r="AT17" s="460"/>
      <c r="AU17" s="460"/>
      <c r="AV17" s="460"/>
      <c r="AW17" s="460"/>
      <c r="AX17" s="460"/>
      <c r="AY17" s="460"/>
      <c r="AZ17" s="460"/>
      <c r="BA17" s="460"/>
      <c r="BB17" s="460"/>
      <c r="BC17" s="460"/>
      <c r="BD17" s="460"/>
      <c r="BE17" s="460"/>
      <c r="BF17" s="460"/>
      <c r="BG17" s="460"/>
      <c r="BK17"/>
      <c r="BL17"/>
      <c r="BN17"/>
    </row>
    <row r="18" spans="1:77" x14ac:dyDescent="0.3">
      <c r="A18" s="442" t="s">
        <v>5279</v>
      </c>
      <c r="B18" s="417">
        <v>9.94</v>
      </c>
      <c r="C18" s="417">
        <v>10.89</v>
      </c>
      <c r="D18" s="417">
        <v>11.61</v>
      </c>
      <c r="E18" s="417">
        <v>10.99</v>
      </c>
      <c r="F18" s="417">
        <v>8.67</v>
      </c>
      <c r="G18" s="417">
        <v>10.029999999999999</v>
      </c>
      <c r="H18" s="417">
        <v>9.8699999999999992</v>
      </c>
      <c r="I18" s="461">
        <v>9.39</v>
      </c>
      <c r="J18" s="461">
        <v>9.76</v>
      </c>
      <c r="K18" s="461">
        <v>9.59</v>
      </c>
      <c r="L18" s="461">
        <v>9.7337000000000007</v>
      </c>
      <c r="M18" s="461">
        <v>9.5408000000000008</v>
      </c>
      <c r="N18" s="461">
        <v>9.2938127527750947</v>
      </c>
      <c r="O18" s="461">
        <v>9.7763000000000009</v>
      </c>
      <c r="P18" s="446">
        <v>9.919320762173653</v>
      </c>
      <c r="Q18" s="446">
        <v>9.9757999999999996</v>
      </c>
      <c r="R18" s="446">
        <v>9.8349467109901045</v>
      </c>
      <c r="S18" s="446">
        <v>9.7862708478740714</v>
      </c>
      <c r="T18" s="446">
        <v>9.378721970492693</v>
      </c>
      <c r="U18" s="446">
        <v>9.8121958395235769</v>
      </c>
      <c r="V18" s="446">
        <v>9.2100000000000009</v>
      </c>
      <c r="W18" s="446">
        <v>9.17</v>
      </c>
      <c r="X18" s="446">
        <v>9.18</v>
      </c>
      <c r="Y18" s="462">
        <v>9.2799999999999994</v>
      </c>
      <c r="Z18" s="462">
        <v>9.73</v>
      </c>
      <c r="AA18" s="462">
        <v>9.73</v>
      </c>
      <c r="AB18" s="462">
        <v>9.5500000000000007</v>
      </c>
      <c r="AC18" s="462">
        <v>9.5299999999999994</v>
      </c>
      <c r="AD18" s="462">
        <v>9.52</v>
      </c>
      <c r="AE18" s="462">
        <v>9.73</v>
      </c>
      <c r="AF18" s="463">
        <v>9.6199999999999992</v>
      </c>
      <c r="AG18" s="463">
        <v>9.59</v>
      </c>
      <c r="AH18" s="463">
        <v>9.5500000000000007</v>
      </c>
      <c r="AI18" s="464">
        <v>9.48</v>
      </c>
      <c r="AJ18" s="464">
        <v>9.5</v>
      </c>
      <c r="AK18" s="446">
        <v>9.4600000000000009</v>
      </c>
      <c r="AL18" s="446">
        <v>9.42</v>
      </c>
      <c r="AM18" s="446">
        <v>9.41</v>
      </c>
      <c r="AN18" s="446">
        <v>9.5299999999999994</v>
      </c>
      <c r="AO18" s="446">
        <v>9.67</v>
      </c>
      <c r="AP18" s="446">
        <v>9.4600000000000009</v>
      </c>
      <c r="AQ18" s="446">
        <v>9.43</v>
      </c>
      <c r="AR18" s="446">
        <v>9.42</v>
      </c>
      <c r="AS18" s="446">
        <v>9.41</v>
      </c>
      <c r="AT18" s="446">
        <v>9.4</v>
      </c>
      <c r="AU18" s="446">
        <v>9.44</v>
      </c>
      <c r="AV18" s="446">
        <v>9.41</v>
      </c>
      <c r="AW18" s="446">
        <v>9.1999999999999993</v>
      </c>
      <c r="AX18" s="446">
        <v>9.17</v>
      </c>
      <c r="AY18" s="446">
        <v>9.1</v>
      </c>
      <c r="AZ18" s="446">
        <v>9.82</v>
      </c>
      <c r="BA18" s="446">
        <v>9.7899999999999991</v>
      </c>
      <c r="BB18" s="446">
        <v>9.74</v>
      </c>
      <c r="BC18" s="446">
        <v>9.68</v>
      </c>
      <c r="BD18" s="446">
        <v>9.58</v>
      </c>
      <c r="BE18" s="446">
        <v>9.4700000000000006</v>
      </c>
      <c r="BF18" s="446">
        <v>9.3000000000000007</v>
      </c>
      <c r="BG18" s="446">
        <v>9.15</v>
      </c>
      <c r="BH18" s="446">
        <v>9.08</v>
      </c>
      <c r="BI18" s="446">
        <v>9.01</v>
      </c>
      <c r="BJ18" s="446">
        <v>8.9</v>
      </c>
      <c r="BK18" s="465">
        <v>8.68</v>
      </c>
      <c r="BL18" s="465">
        <v>8.58</v>
      </c>
      <c r="BM18" s="466">
        <v>8.52</v>
      </c>
      <c r="BN18" s="448">
        <v>8.39</v>
      </c>
      <c r="BO18" s="448">
        <v>8.23</v>
      </c>
      <c r="BP18" s="448">
        <v>8.16</v>
      </c>
      <c r="BQ18" s="448">
        <v>8.16</v>
      </c>
      <c r="BR18" s="448">
        <v>8.11</v>
      </c>
      <c r="BS18" s="448">
        <v>8.1</v>
      </c>
      <c r="BT18" s="448">
        <v>8.0299999999999994</v>
      </c>
      <c r="BU18" s="448">
        <v>7.8195674041031182</v>
      </c>
      <c r="BV18" s="448">
        <v>7.76</v>
      </c>
      <c r="BW18" s="448">
        <v>7.65</v>
      </c>
      <c r="BX18" s="448">
        <v>7.56</v>
      </c>
      <c r="BY18" s="448">
        <v>7.47</v>
      </c>
    </row>
    <row r="19" spans="1:77" x14ac:dyDescent="0.3">
      <c r="A19" s="467"/>
      <c r="B19" s="421"/>
      <c r="C19" s="421"/>
      <c r="D19" s="421"/>
      <c r="E19" s="421"/>
      <c r="F19" s="421"/>
      <c r="G19" s="421"/>
      <c r="H19" s="421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8"/>
      <c r="U19" s="468"/>
      <c r="V19" s="468"/>
      <c r="W19" s="468"/>
      <c r="X19" s="468"/>
      <c r="Y19" s="469"/>
      <c r="Z19" s="469"/>
      <c r="AA19" s="469"/>
      <c r="AB19" s="469"/>
      <c r="AC19" s="469"/>
      <c r="AD19" s="469"/>
      <c r="AE19" s="469"/>
      <c r="AF19" s="470"/>
      <c r="AG19" s="470"/>
      <c r="AH19" s="470"/>
      <c r="AI19" s="471"/>
      <c r="AJ19" s="472"/>
      <c r="AK19" s="468"/>
      <c r="AL19" s="468"/>
      <c r="AM19" s="468"/>
      <c r="AN19" s="468"/>
      <c r="AO19" s="468"/>
      <c r="AP19" s="468"/>
      <c r="AQ19" s="468"/>
      <c r="AR19" s="452"/>
      <c r="AS19" s="460"/>
      <c r="AT19" s="460"/>
      <c r="AU19" s="460"/>
      <c r="AV19" s="460"/>
      <c r="AW19" s="460"/>
      <c r="AX19" s="460"/>
      <c r="AY19" s="460"/>
      <c r="AZ19" s="460"/>
      <c r="BA19" s="460"/>
      <c r="BB19" s="460"/>
      <c r="BC19" s="460"/>
      <c r="BD19" s="460"/>
      <c r="BE19" s="460"/>
      <c r="BF19" s="460"/>
      <c r="BG19" s="460"/>
      <c r="BK19"/>
      <c r="BL19"/>
      <c r="BN19"/>
      <c r="BR19" s="473"/>
    </row>
    <row r="20" spans="1:77" x14ac:dyDescent="0.3">
      <c r="A20" s="467" t="s">
        <v>5280</v>
      </c>
      <c r="B20" s="421">
        <v>12.3</v>
      </c>
      <c r="C20" s="421">
        <v>12.17</v>
      </c>
      <c r="D20" s="421">
        <v>11.82</v>
      </c>
      <c r="E20" s="421">
        <v>11.09</v>
      </c>
      <c r="F20" s="421">
        <v>8.74</v>
      </c>
      <c r="G20" s="421">
        <v>9.66</v>
      </c>
      <c r="H20" s="421">
        <v>9.5</v>
      </c>
      <c r="I20" s="452">
        <v>9.1300000000000008</v>
      </c>
      <c r="J20" s="452">
        <v>9.59</v>
      </c>
      <c r="K20" s="452">
        <v>9.44</v>
      </c>
      <c r="L20" s="452">
        <v>9.5877999999999997</v>
      </c>
      <c r="M20" s="452">
        <v>9.3805999999999994</v>
      </c>
      <c r="N20" s="452">
        <v>9.1501140056379064</v>
      </c>
      <c r="O20" s="452">
        <v>9.6562999999999999</v>
      </c>
      <c r="P20" s="452">
        <v>9.7995558581175004</v>
      </c>
      <c r="Q20" s="452">
        <v>9.9014000000000006</v>
      </c>
      <c r="R20" s="452">
        <v>9.7506749407104341</v>
      </c>
      <c r="S20" s="452">
        <v>9.720169180917603</v>
      </c>
      <c r="T20" s="452">
        <v>9.5303943660076076</v>
      </c>
      <c r="U20" s="452">
        <v>9.4861131599660684</v>
      </c>
      <c r="V20" s="452">
        <v>8.82</v>
      </c>
      <c r="W20" s="452">
        <v>8.77</v>
      </c>
      <c r="X20" s="452">
        <v>8.7899999999999991</v>
      </c>
      <c r="Y20" s="469">
        <v>8.8699999999999992</v>
      </c>
      <c r="Z20" s="469">
        <v>9.3800000000000008</v>
      </c>
      <c r="AA20" s="469">
        <v>9.3800000000000008</v>
      </c>
      <c r="AB20" s="469">
        <v>9.2200000000000006</v>
      </c>
      <c r="AC20" s="469">
        <v>9.19</v>
      </c>
      <c r="AD20" s="469">
        <v>9.18</v>
      </c>
      <c r="AE20" s="469">
        <v>9.39</v>
      </c>
      <c r="AF20" s="470">
        <v>9.2799999999999994</v>
      </c>
      <c r="AG20" s="470">
        <v>9.26</v>
      </c>
      <c r="AH20" s="470">
        <v>9.2100000000000009</v>
      </c>
      <c r="AI20" s="474">
        <v>9.14</v>
      </c>
      <c r="AJ20" s="474">
        <v>9.18</v>
      </c>
      <c r="AK20" s="452">
        <v>9.1199999999999992</v>
      </c>
      <c r="AL20" s="452">
        <v>9.1199999999999992</v>
      </c>
      <c r="AM20" s="452">
        <v>9.11</v>
      </c>
      <c r="AN20" s="452">
        <v>9.23</v>
      </c>
      <c r="AO20" s="452">
        <v>9.3699999999999992</v>
      </c>
      <c r="AP20" s="452">
        <v>9.16</v>
      </c>
      <c r="AQ20" s="452">
        <v>9.1300000000000008</v>
      </c>
      <c r="AR20" s="452">
        <v>9.1300000000000008</v>
      </c>
      <c r="AS20" s="452">
        <v>9.1199999999999992</v>
      </c>
      <c r="AT20" s="452">
        <v>9.11</v>
      </c>
      <c r="AU20" s="452">
        <v>9.14</v>
      </c>
      <c r="AV20" s="452">
        <v>9.1199999999999992</v>
      </c>
      <c r="AW20" s="452">
        <v>8.9</v>
      </c>
      <c r="AX20" s="452">
        <v>8.9</v>
      </c>
      <c r="AY20" s="452">
        <v>8.83</v>
      </c>
      <c r="AZ20" s="452">
        <v>8.39</v>
      </c>
      <c r="BA20" s="452">
        <v>8.3699999999999992</v>
      </c>
      <c r="BB20" s="452">
        <v>8.32</v>
      </c>
      <c r="BC20" s="452">
        <v>8.23</v>
      </c>
      <c r="BD20" s="452">
        <v>8.1300000000000008</v>
      </c>
      <c r="BE20" s="452">
        <v>8.0299999999999994</v>
      </c>
      <c r="BF20" s="452">
        <v>7.89</v>
      </c>
      <c r="BG20" s="452">
        <v>7.75</v>
      </c>
      <c r="BH20" s="452">
        <v>7.68</v>
      </c>
      <c r="BI20" s="452">
        <v>7.62</v>
      </c>
      <c r="BJ20" s="452">
        <v>7.51</v>
      </c>
      <c r="BK20" s="473">
        <v>7.33</v>
      </c>
      <c r="BL20" s="473">
        <v>7.26</v>
      </c>
      <c r="BM20" s="475">
        <v>7.22</v>
      </c>
      <c r="BN20" s="473">
        <v>7.11</v>
      </c>
      <c r="BO20" s="473">
        <v>6.97</v>
      </c>
      <c r="BP20" s="473">
        <v>6.9</v>
      </c>
      <c r="BQ20" s="473">
        <v>6.91</v>
      </c>
      <c r="BR20" s="473">
        <v>6.91</v>
      </c>
      <c r="BS20" s="473">
        <v>6.9</v>
      </c>
      <c r="BT20" s="473">
        <v>6.85</v>
      </c>
      <c r="BU20" s="473">
        <v>6.7966657194294289</v>
      </c>
      <c r="BV20" s="473">
        <v>6.74</v>
      </c>
      <c r="BW20" s="473">
        <v>6.63</v>
      </c>
      <c r="BX20" s="473">
        <v>6.57</v>
      </c>
      <c r="BY20" s="473">
        <v>6.49</v>
      </c>
    </row>
    <row r="21" spans="1:77" x14ac:dyDescent="0.3">
      <c r="A21" s="467" t="s">
        <v>5281</v>
      </c>
      <c r="B21" s="421">
        <v>7.2673033578820529</v>
      </c>
      <c r="C21" s="421">
        <v>7.4715087232731863</v>
      </c>
      <c r="D21" s="421">
        <v>7.43</v>
      </c>
      <c r="E21" s="421">
        <v>7</v>
      </c>
      <c r="F21" s="421">
        <v>7.04</v>
      </c>
      <c r="G21" s="421">
        <v>11.44</v>
      </c>
      <c r="H21" s="421">
        <v>11.49</v>
      </c>
      <c r="I21" s="452">
        <v>11.58</v>
      </c>
      <c r="J21" s="452">
        <v>11.75</v>
      </c>
      <c r="K21" s="452">
        <v>11.89</v>
      </c>
      <c r="L21" s="452">
        <v>11.974500000000001</v>
      </c>
      <c r="M21" s="452">
        <v>11.9993</v>
      </c>
      <c r="N21" s="452">
        <v>11.96299193547669</v>
      </c>
      <c r="O21" s="452">
        <v>11.9778</v>
      </c>
      <c r="P21" s="452">
        <v>11.993225338794579</v>
      </c>
      <c r="Q21" s="452">
        <v>11.180099999999999</v>
      </c>
      <c r="R21" s="452">
        <v>11.221793264552133</v>
      </c>
      <c r="S21" s="452">
        <v>11.1206067159975</v>
      </c>
      <c r="T21" s="452">
        <v>7.5613429885799963</v>
      </c>
      <c r="U21" s="452">
        <v>14.586788243167629</v>
      </c>
      <c r="V21" s="452">
        <v>15.26</v>
      </c>
      <c r="W21" s="452">
        <v>15.26</v>
      </c>
      <c r="X21" s="452">
        <v>15.26</v>
      </c>
      <c r="Y21" s="469">
        <v>15.26</v>
      </c>
      <c r="Z21" s="469">
        <v>15.59</v>
      </c>
      <c r="AA21" s="469">
        <v>15.59</v>
      </c>
      <c r="AB21" s="469">
        <v>15.37</v>
      </c>
      <c r="AC21" s="469">
        <v>15.37</v>
      </c>
      <c r="AD21" s="469">
        <v>15.37</v>
      </c>
      <c r="AE21" s="469">
        <v>15.37</v>
      </c>
      <c r="AF21" s="470">
        <v>15.46</v>
      </c>
      <c r="AG21" s="470">
        <v>15.46</v>
      </c>
      <c r="AH21" s="470">
        <v>15.46</v>
      </c>
      <c r="AI21" s="474">
        <v>15.46</v>
      </c>
      <c r="AJ21" s="474">
        <v>15.46</v>
      </c>
      <c r="AK21" s="452">
        <v>15.46</v>
      </c>
      <c r="AL21" s="452">
        <v>15.94</v>
      </c>
      <c r="AM21" s="452">
        <v>15.94</v>
      </c>
      <c r="AN21" s="452">
        <v>15.94</v>
      </c>
      <c r="AO21" s="452">
        <v>15.94</v>
      </c>
      <c r="AP21" s="452">
        <v>15.94</v>
      </c>
      <c r="AQ21" s="452">
        <v>16.059999999999999</v>
      </c>
      <c r="AR21" s="452">
        <v>16.059999999999999</v>
      </c>
      <c r="AS21" s="452">
        <v>16.059999999999999</v>
      </c>
      <c r="AT21" s="452">
        <v>16.059999999999999</v>
      </c>
      <c r="AU21" s="452">
        <v>16.059999999999999</v>
      </c>
      <c r="AV21" s="452">
        <v>16.059999999999999</v>
      </c>
      <c r="AW21" s="452">
        <v>16.18</v>
      </c>
      <c r="AX21" s="452">
        <v>16.82</v>
      </c>
      <c r="AY21" s="452">
        <v>16.82</v>
      </c>
      <c r="AZ21" s="452">
        <v>16.18</v>
      </c>
      <c r="BA21" s="452">
        <v>16.18</v>
      </c>
      <c r="BB21" s="452">
        <v>16.18</v>
      </c>
      <c r="BC21" s="452">
        <v>16.21</v>
      </c>
      <c r="BD21" s="452">
        <v>16.21</v>
      </c>
      <c r="BE21" s="452">
        <v>16.21</v>
      </c>
      <c r="BF21" s="452">
        <v>16.239999999999998</v>
      </c>
      <c r="BG21" s="452">
        <v>16.239999999999998</v>
      </c>
      <c r="BH21" s="452">
        <v>16.239999999999998</v>
      </c>
      <c r="BI21" s="452">
        <v>16.27</v>
      </c>
      <c r="BJ21" s="452">
        <v>16.27</v>
      </c>
      <c r="BK21" s="473">
        <v>16.27</v>
      </c>
      <c r="BL21" s="473">
        <v>16.3</v>
      </c>
      <c r="BM21" s="475">
        <v>16.3</v>
      </c>
      <c r="BN21" s="473">
        <v>16.3</v>
      </c>
      <c r="BO21" s="473">
        <v>16.34</v>
      </c>
      <c r="BP21" s="473">
        <v>16.329999999999998</v>
      </c>
      <c r="BQ21" s="473">
        <v>16.329999999999998</v>
      </c>
      <c r="BR21" s="473">
        <v>16.37</v>
      </c>
      <c r="BS21" s="473">
        <v>16.37</v>
      </c>
      <c r="BT21" s="473">
        <v>16.37</v>
      </c>
      <c r="BU21" s="473">
        <v>14.074407294950834</v>
      </c>
      <c r="BV21" s="473">
        <v>14.07</v>
      </c>
      <c r="BW21" s="473">
        <v>14.07</v>
      </c>
      <c r="BX21" s="473">
        <v>13.97</v>
      </c>
      <c r="BY21" s="473">
        <v>13.97</v>
      </c>
    </row>
    <row r="22" spans="1:77" x14ac:dyDescent="0.3">
      <c r="A22" s="433"/>
      <c r="B22" s="433"/>
      <c r="C22" s="433"/>
      <c r="D22" s="433"/>
      <c r="E22" s="433"/>
      <c r="F22" s="433"/>
      <c r="G22" s="433"/>
      <c r="H22" s="433"/>
      <c r="I22" s="433"/>
      <c r="J22" s="433"/>
      <c r="K22" s="433"/>
      <c r="L22" s="433"/>
      <c r="M22" s="433"/>
      <c r="N22" s="433"/>
      <c r="O22" s="433"/>
      <c r="P22" s="431"/>
      <c r="Q22" s="431"/>
      <c r="R22" s="431"/>
      <c r="S22" s="431"/>
      <c r="T22" s="431"/>
      <c r="U22" s="431"/>
      <c r="V22" s="431"/>
      <c r="W22" s="431"/>
      <c r="X22" s="366"/>
      <c r="Y22" s="366"/>
      <c r="Z22" s="366"/>
      <c r="AA22" s="366"/>
      <c r="AB22" s="366"/>
      <c r="AC22" s="366"/>
      <c r="AD22" s="366"/>
      <c r="AE22" s="366"/>
      <c r="AF22" s="366"/>
      <c r="AG22" s="366"/>
      <c r="AH22" s="366"/>
      <c r="AI22" s="366"/>
      <c r="AJ22" s="423"/>
      <c r="AK22" s="366"/>
      <c r="AL22" s="366"/>
      <c r="AM22" s="366"/>
      <c r="AN22" s="426"/>
    </row>
    <row r="23" spans="1:77" x14ac:dyDescent="0.3">
      <c r="A23" s="467" t="s">
        <v>5290</v>
      </c>
      <c r="B23" s="433"/>
      <c r="C23" s="433"/>
      <c r="D23" s="433"/>
      <c r="E23" s="433"/>
      <c r="F23" s="433"/>
      <c r="G23" s="433"/>
      <c r="H23" s="433"/>
      <c r="I23" s="407"/>
      <c r="J23" s="407"/>
      <c r="K23" s="407"/>
      <c r="L23" s="407"/>
      <c r="M23" s="407"/>
      <c r="N23" s="407"/>
      <c r="O23" s="407"/>
      <c r="P23" s="431"/>
      <c r="Q23" s="431"/>
      <c r="R23" s="431"/>
      <c r="S23" s="431"/>
      <c r="T23" s="431"/>
      <c r="U23" s="431"/>
      <c r="V23" s="431"/>
      <c r="W23" s="431"/>
      <c r="X23" s="366"/>
      <c r="Y23" s="366"/>
      <c r="Z23" s="366"/>
      <c r="AA23" s="366"/>
      <c r="AB23" s="366"/>
      <c r="AC23" s="366"/>
      <c r="AD23" s="366"/>
      <c r="AE23" s="366"/>
      <c r="AF23" s="366"/>
      <c r="AG23" s="366"/>
      <c r="AH23" s="366"/>
      <c r="AI23" s="366"/>
      <c r="AJ23" s="366"/>
      <c r="AK23" s="366"/>
      <c r="AL23" s="366"/>
      <c r="AM23" s="366"/>
      <c r="AN23" s="426"/>
      <c r="AR23" s="476"/>
    </row>
    <row r="24" spans="1:77" x14ac:dyDescent="0.3">
      <c r="A24" s="433" t="s">
        <v>5291</v>
      </c>
      <c r="B24" s="433"/>
      <c r="C24" s="433"/>
      <c r="D24" s="433"/>
      <c r="E24" s="433"/>
      <c r="F24" s="433"/>
      <c r="G24" s="433"/>
      <c r="H24" s="433"/>
      <c r="I24" s="433"/>
      <c r="J24" s="433"/>
      <c r="K24" s="433"/>
      <c r="L24" s="433"/>
      <c r="M24" s="433"/>
      <c r="N24" s="433"/>
      <c r="O24" s="433"/>
      <c r="P24" s="431"/>
      <c r="Q24" s="431"/>
      <c r="R24" s="431"/>
      <c r="S24" s="431"/>
      <c r="T24" s="431"/>
      <c r="U24" s="431"/>
      <c r="V24" s="431"/>
      <c r="W24" s="431"/>
      <c r="X24" s="366"/>
      <c r="Y24" s="366"/>
      <c r="Z24" s="366"/>
      <c r="AA24" s="366"/>
      <c r="AB24" s="366"/>
      <c r="AC24" s="366"/>
      <c r="AD24" s="366"/>
      <c r="AE24" s="366"/>
      <c r="AF24" s="366"/>
      <c r="AG24" s="366"/>
      <c r="AH24" s="366"/>
      <c r="AI24" s="366"/>
      <c r="AJ24" s="366"/>
      <c r="AK24" s="366"/>
      <c r="AL24" s="366"/>
      <c r="AM24" s="366"/>
      <c r="AN24" s="426"/>
    </row>
    <row r="25" spans="1:77" x14ac:dyDescent="0.3">
      <c r="A25" s="433" t="s">
        <v>5292</v>
      </c>
      <c r="B25" s="477"/>
      <c r="C25" s="477"/>
      <c r="D25" s="477"/>
      <c r="E25" s="477"/>
      <c r="F25" s="477"/>
      <c r="G25" s="477"/>
      <c r="H25" s="477"/>
      <c r="I25" s="477"/>
      <c r="J25" s="477"/>
      <c r="K25" s="477"/>
      <c r="L25" s="477"/>
      <c r="M25" s="477"/>
      <c r="N25" s="477"/>
      <c r="O25" s="477"/>
      <c r="P25" s="431"/>
      <c r="Q25" s="431"/>
      <c r="R25" s="431"/>
      <c r="S25" s="431"/>
      <c r="T25" s="431"/>
      <c r="U25" s="431"/>
      <c r="V25" s="431"/>
      <c r="W25" s="431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426"/>
    </row>
    <row r="26" spans="1:77" x14ac:dyDescent="0.3">
      <c r="A26" s="374" t="s">
        <v>5285</v>
      </c>
      <c r="B26" s="431"/>
      <c r="C26" s="431"/>
      <c r="D26" s="431"/>
      <c r="E26" s="431"/>
      <c r="F26" s="431"/>
      <c r="G26" s="431"/>
      <c r="H26" s="431"/>
      <c r="I26" s="431"/>
      <c r="J26" s="431"/>
      <c r="K26" s="431"/>
      <c r="L26" s="431"/>
      <c r="M26" s="431"/>
      <c r="N26" s="431"/>
      <c r="O26" s="431"/>
      <c r="P26" s="431"/>
      <c r="Q26" s="431"/>
      <c r="R26" s="431"/>
      <c r="S26" s="431"/>
      <c r="T26" s="431"/>
      <c r="U26" s="431"/>
      <c r="V26" s="431"/>
      <c r="W26" s="431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7"/>
      <c r="AK26" s="367"/>
      <c r="AL26" s="367"/>
      <c r="AM26" s="367"/>
    </row>
    <row r="27" spans="1:77" x14ac:dyDescent="0.3">
      <c r="A27" s="431"/>
      <c r="B27" s="431"/>
      <c r="C27" s="431"/>
      <c r="D27" s="431"/>
      <c r="E27" s="431"/>
      <c r="F27" s="431"/>
      <c r="G27" s="431"/>
      <c r="H27" s="431"/>
      <c r="I27" s="431"/>
      <c r="J27" s="431"/>
      <c r="K27" s="431"/>
      <c r="L27" s="431"/>
      <c r="M27" s="431"/>
      <c r="N27" s="431"/>
      <c r="O27" s="431"/>
      <c r="P27" s="431"/>
      <c r="Q27" s="431"/>
      <c r="R27" s="431"/>
      <c r="S27" s="431"/>
      <c r="T27" s="431"/>
      <c r="U27" s="431"/>
      <c r="V27" s="431"/>
      <c r="W27" s="431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7"/>
      <c r="AK27" s="367"/>
      <c r="AL27" s="367"/>
      <c r="AM27" s="367"/>
      <c r="AN27" s="478"/>
      <c r="AO27" s="479"/>
      <c r="AP27" s="479"/>
      <c r="AQ27" s="479"/>
    </row>
    <row r="28" spans="1:77" x14ac:dyDescent="0.3">
      <c r="A28" s="431"/>
      <c r="B28" s="431"/>
      <c r="C28" s="431"/>
      <c r="D28" s="431"/>
      <c r="E28" s="431"/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7"/>
      <c r="AK28" s="367"/>
      <c r="AL28" s="367"/>
      <c r="AM28" s="367"/>
      <c r="AN28" s="480"/>
    </row>
    <row r="29" spans="1:77" x14ac:dyDescent="0.3">
      <c r="A29" s="431"/>
      <c r="B29" s="431"/>
      <c r="C29" s="431"/>
      <c r="D29" s="431"/>
      <c r="E29" s="431"/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7"/>
      <c r="AK29" s="367"/>
      <c r="AL29" s="367"/>
      <c r="AM29" s="367"/>
    </row>
    <row r="30" spans="1:77" x14ac:dyDescent="0.3">
      <c r="A30" s="431"/>
      <c r="B30" s="431"/>
      <c r="C30" s="431"/>
      <c r="D30" s="431"/>
      <c r="E30" s="431"/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366"/>
      <c r="Y30" s="366"/>
      <c r="Z30" s="366"/>
      <c r="AA30" s="366"/>
      <c r="AB30" s="366"/>
      <c r="AC30" s="366"/>
      <c r="AD30" s="366"/>
      <c r="AE30" s="366"/>
      <c r="AF30" s="366"/>
      <c r="AG30" s="366"/>
      <c r="AH30" s="366"/>
      <c r="AI30" s="366"/>
      <c r="AJ30" s="367"/>
      <c r="AK30" s="367"/>
      <c r="AL30" s="367"/>
      <c r="AM30" s="367"/>
    </row>
    <row r="31" spans="1:77" x14ac:dyDescent="0.3">
      <c r="A31" s="431"/>
      <c r="B31" s="431"/>
      <c r="C31" s="431"/>
      <c r="D31" s="431"/>
      <c r="E31" s="431"/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366"/>
      <c r="Y31" s="366"/>
      <c r="Z31" s="366"/>
      <c r="AA31" s="366"/>
      <c r="AB31" s="366"/>
      <c r="AC31" s="366"/>
      <c r="AD31" s="366"/>
      <c r="AE31" s="366"/>
      <c r="AF31" s="366"/>
      <c r="AG31" s="366"/>
      <c r="AH31" s="366"/>
      <c r="AI31" s="366"/>
      <c r="AJ31" s="367"/>
      <c r="AK31" s="367"/>
      <c r="AL31" s="367"/>
      <c r="AM31" s="367"/>
    </row>
    <row r="32" spans="1:77" x14ac:dyDescent="0.3">
      <c r="A32" s="431"/>
      <c r="B32" s="431"/>
      <c r="C32" s="431"/>
      <c r="D32" s="431"/>
      <c r="E32" s="431"/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366"/>
      <c r="Y32" s="366"/>
      <c r="Z32" s="366"/>
      <c r="AA32" s="366"/>
      <c r="AB32" s="366"/>
      <c r="AC32" s="366"/>
      <c r="AD32" s="366"/>
      <c r="AE32" s="366"/>
      <c r="AF32" s="366"/>
      <c r="AG32" s="366"/>
      <c r="AH32" s="366"/>
      <c r="AI32" s="366"/>
      <c r="AJ32" s="367"/>
      <c r="AK32" s="367"/>
      <c r="AL32" s="367"/>
      <c r="AM32" s="367"/>
    </row>
    <row r="33" spans="1:39" x14ac:dyDescent="0.3">
      <c r="A33" s="431"/>
      <c r="B33" s="431"/>
      <c r="C33" s="431"/>
      <c r="D33" s="431"/>
      <c r="E33" s="431"/>
      <c r="F33" s="431"/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  <c r="T33" s="431"/>
      <c r="U33" s="431"/>
      <c r="V33" s="431"/>
      <c r="W33" s="431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7"/>
      <c r="AK33" s="367"/>
      <c r="AL33" s="367"/>
      <c r="AM33" s="367"/>
    </row>
    <row r="34" spans="1:39" x14ac:dyDescent="0.3">
      <c r="A34" s="431"/>
      <c r="B34" s="431"/>
      <c r="C34" s="431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7"/>
      <c r="AK34" s="367"/>
      <c r="AL34" s="367"/>
      <c r="AM34" s="367"/>
    </row>
    <row r="35" spans="1:39" x14ac:dyDescent="0.3">
      <c r="A35" s="431"/>
      <c r="B35" s="431"/>
      <c r="C35" s="431"/>
      <c r="D35" s="431"/>
      <c r="E35" s="431"/>
      <c r="F35" s="431"/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431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7"/>
      <c r="AK35" s="367"/>
      <c r="AL35" s="367"/>
      <c r="AM35" s="367"/>
    </row>
    <row r="36" spans="1:39" x14ac:dyDescent="0.3">
      <c r="A36" s="431"/>
      <c r="B36" s="431"/>
      <c r="C36" s="431"/>
      <c r="D36" s="431"/>
      <c r="E36" s="431"/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1"/>
      <c r="R36" s="431"/>
      <c r="S36" s="431"/>
      <c r="T36" s="431"/>
      <c r="U36" s="431"/>
      <c r="V36" s="431"/>
      <c r="W36" s="431"/>
      <c r="X36" s="366"/>
      <c r="Y36" s="366"/>
      <c r="Z36" s="366"/>
      <c r="AA36" s="366"/>
      <c r="AB36" s="366"/>
      <c r="AC36" s="366"/>
      <c r="AD36" s="366"/>
      <c r="AE36" s="366"/>
      <c r="AF36" s="366"/>
      <c r="AG36" s="366"/>
      <c r="AH36" s="366"/>
      <c r="AI36" s="366"/>
      <c r="AJ36" s="367"/>
      <c r="AK36" s="367"/>
      <c r="AL36" s="367"/>
      <c r="AM36" s="367"/>
    </row>
    <row r="37" spans="1:39" x14ac:dyDescent="0.3">
      <c r="A37" s="431"/>
      <c r="B37" s="431"/>
      <c r="C37" s="431"/>
      <c r="D37" s="431"/>
      <c r="E37" s="431"/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431"/>
      <c r="X37" s="366"/>
      <c r="Y37" s="366"/>
      <c r="Z37" s="366"/>
      <c r="AA37" s="366"/>
      <c r="AB37" s="366"/>
      <c r="AC37" s="366"/>
      <c r="AD37" s="366"/>
      <c r="AE37" s="366"/>
      <c r="AF37" s="366"/>
      <c r="AG37" s="366"/>
      <c r="AH37" s="366"/>
      <c r="AI37" s="366"/>
      <c r="AJ37" s="367"/>
      <c r="AK37" s="367"/>
      <c r="AL37" s="367"/>
      <c r="AM37" s="367"/>
    </row>
    <row r="38" spans="1:39" x14ac:dyDescent="0.3">
      <c r="A38" s="431"/>
      <c r="B38" s="431"/>
      <c r="C38" s="431"/>
      <c r="D38" s="431"/>
      <c r="E38" s="431"/>
      <c r="F38" s="431"/>
      <c r="G38" s="431"/>
      <c r="H38" s="431"/>
      <c r="I38" s="431"/>
      <c r="J38" s="431"/>
      <c r="K38" s="431"/>
      <c r="L38" s="431"/>
      <c r="M38" s="431"/>
      <c r="N38" s="431"/>
      <c r="O38" s="431"/>
      <c r="P38" s="431"/>
      <c r="Q38" s="431"/>
      <c r="R38" s="431"/>
      <c r="S38" s="431"/>
      <c r="T38" s="431"/>
      <c r="U38" s="431"/>
      <c r="V38" s="431"/>
      <c r="W38" s="431"/>
      <c r="X38" s="366"/>
      <c r="Y38" s="366"/>
      <c r="Z38" s="366"/>
      <c r="AA38" s="366"/>
      <c r="AB38" s="366"/>
      <c r="AC38" s="366"/>
      <c r="AD38" s="366"/>
      <c r="AE38" s="366"/>
      <c r="AF38" s="366"/>
      <c r="AG38" s="366"/>
      <c r="AH38" s="366"/>
      <c r="AI38" s="366"/>
      <c r="AJ38" s="367"/>
      <c r="AK38" s="367"/>
      <c r="AL38" s="367"/>
      <c r="AM38" s="367"/>
    </row>
    <row r="39" spans="1:39" x14ac:dyDescent="0.3">
      <c r="A39" s="431"/>
      <c r="B39" s="431"/>
      <c r="C39" s="431"/>
      <c r="D39" s="431"/>
      <c r="E39" s="431"/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366"/>
      <c r="Y39" s="366"/>
      <c r="Z39" s="366"/>
      <c r="AA39" s="366"/>
      <c r="AB39" s="366"/>
      <c r="AC39" s="366"/>
      <c r="AD39" s="366"/>
      <c r="AE39" s="366"/>
      <c r="AF39" s="366"/>
      <c r="AG39" s="366"/>
      <c r="AH39" s="366"/>
      <c r="AI39" s="366"/>
      <c r="AJ39" s="367"/>
      <c r="AK39" s="367"/>
      <c r="AL39" s="367"/>
      <c r="AM39" s="367"/>
    </row>
    <row r="40" spans="1:39" x14ac:dyDescent="0.3">
      <c r="A40" s="431"/>
      <c r="B40" s="431"/>
      <c r="C40" s="431"/>
      <c r="D40" s="431"/>
      <c r="E40" s="431"/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S40" s="431"/>
      <c r="T40" s="431"/>
      <c r="U40" s="431"/>
      <c r="V40" s="431"/>
      <c r="W40" s="431"/>
      <c r="X40" s="366"/>
      <c r="Y40" s="366"/>
      <c r="Z40" s="366"/>
      <c r="AA40" s="366"/>
      <c r="AB40" s="366"/>
      <c r="AC40" s="366"/>
      <c r="AD40" s="366"/>
      <c r="AE40" s="366"/>
      <c r="AF40" s="366"/>
      <c r="AG40" s="366"/>
      <c r="AH40" s="366"/>
      <c r="AI40" s="366"/>
      <c r="AJ40" s="367"/>
      <c r="AK40" s="367"/>
      <c r="AL40" s="367"/>
      <c r="AM40" s="367"/>
    </row>
    <row r="41" spans="1:39" x14ac:dyDescent="0.3">
      <c r="A41" s="431"/>
      <c r="B41" s="431"/>
      <c r="C41" s="431"/>
      <c r="D41" s="431"/>
      <c r="E41" s="431"/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366"/>
      <c r="Y41" s="366"/>
      <c r="Z41" s="366"/>
      <c r="AA41" s="366"/>
      <c r="AB41" s="366"/>
      <c r="AC41" s="366"/>
      <c r="AD41" s="366"/>
      <c r="AE41" s="366"/>
      <c r="AF41" s="366"/>
      <c r="AG41" s="366"/>
      <c r="AH41" s="366"/>
      <c r="AI41" s="366"/>
      <c r="AJ41" s="367"/>
      <c r="AK41" s="367"/>
      <c r="AL41" s="367"/>
      <c r="AM41" s="367"/>
    </row>
    <row r="42" spans="1:39" x14ac:dyDescent="0.3">
      <c r="A42" s="431"/>
      <c r="B42" s="431"/>
      <c r="C42" s="431"/>
      <c r="D42" s="431"/>
      <c r="E42" s="431"/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366"/>
      <c r="Y42" s="366"/>
      <c r="Z42" s="366"/>
      <c r="AA42" s="366"/>
      <c r="AB42" s="366"/>
      <c r="AC42" s="366"/>
      <c r="AD42" s="366"/>
      <c r="AE42" s="366"/>
      <c r="AF42" s="366"/>
      <c r="AG42" s="366"/>
      <c r="AH42" s="366"/>
      <c r="AI42" s="366"/>
      <c r="AJ42" s="367"/>
      <c r="AK42" s="367"/>
      <c r="AL42" s="367"/>
      <c r="AM42" s="367"/>
    </row>
    <row r="43" spans="1:39" x14ac:dyDescent="0.3">
      <c r="A43" s="431"/>
      <c r="B43" s="431"/>
      <c r="C43" s="431"/>
      <c r="D43" s="431"/>
      <c r="E43" s="431"/>
      <c r="F43" s="431"/>
      <c r="G43" s="431"/>
      <c r="H43" s="431"/>
      <c r="I43" s="431"/>
      <c r="J43" s="431"/>
      <c r="K43" s="431"/>
      <c r="L43" s="431"/>
      <c r="M43" s="431"/>
      <c r="N43" s="431"/>
      <c r="O43" s="431"/>
      <c r="P43" s="431"/>
      <c r="Q43" s="431"/>
      <c r="R43" s="431"/>
      <c r="S43" s="431"/>
      <c r="T43" s="431"/>
      <c r="U43" s="431"/>
      <c r="V43" s="431"/>
      <c r="W43" s="431"/>
      <c r="X43" s="366"/>
      <c r="Y43" s="366"/>
      <c r="Z43" s="366"/>
      <c r="AA43" s="366"/>
      <c r="AB43" s="366"/>
      <c r="AC43" s="366"/>
      <c r="AD43" s="366"/>
      <c r="AE43" s="366"/>
      <c r="AF43" s="366"/>
      <c r="AG43" s="366"/>
      <c r="AH43" s="366"/>
      <c r="AI43" s="366"/>
      <c r="AJ43" s="367"/>
      <c r="AK43" s="367"/>
      <c r="AL43" s="367"/>
      <c r="AM43" s="367"/>
    </row>
    <row r="44" spans="1:39" x14ac:dyDescent="0.3">
      <c r="A44" s="431"/>
      <c r="B44" s="431"/>
      <c r="C44" s="431"/>
      <c r="D44" s="431"/>
      <c r="E44" s="431"/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  <c r="T44" s="431"/>
      <c r="U44" s="431"/>
      <c r="V44" s="431"/>
      <c r="W44" s="431"/>
      <c r="X44" s="366"/>
      <c r="Y44" s="366"/>
      <c r="Z44" s="366"/>
      <c r="AA44" s="366"/>
      <c r="AB44" s="366"/>
      <c r="AC44" s="366"/>
      <c r="AD44" s="366"/>
      <c r="AE44" s="366"/>
      <c r="AF44" s="366"/>
      <c r="AG44" s="366"/>
      <c r="AH44" s="366"/>
      <c r="AI44" s="366"/>
      <c r="AJ44" s="367"/>
      <c r="AK44" s="367"/>
      <c r="AL44" s="367"/>
      <c r="AM44" s="367"/>
    </row>
    <row r="45" spans="1:39" x14ac:dyDescent="0.3">
      <c r="A45" s="431"/>
      <c r="B45" s="431"/>
      <c r="C45" s="431"/>
      <c r="D45" s="431"/>
      <c r="E45" s="431"/>
      <c r="F45" s="431"/>
      <c r="G45" s="431"/>
      <c r="H45" s="431"/>
      <c r="I45" s="431"/>
      <c r="J45" s="431"/>
      <c r="K45" s="431"/>
      <c r="L45" s="431"/>
      <c r="M45" s="431"/>
      <c r="N45" s="431"/>
      <c r="O45" s="431"/>
      <c r="P45" s="431"/>
      <c r="Q45" s="431"/>
      <c r="R45" s="431"/>
      <c r="S45" s="431"/>
      <c r="T45" s="431"/>
      <c r="U45" s="431"/>
      <c r="V45" s="431"/>
      <c r="W45" s="431"/>
      <c r="X45" s="366"/>
      <c r="Y45" s="366"/>
      <c r="Z45" s="366"/>
      <c r="AA45" s="366"/>
      <c r="AB45" s="366"/>
      <c r="AC45" s="366"/>
      <c r="AD45" s="366"/>
      <c r="AE45" s="366"/>
      <c r="AF45" s="366"/>
      <c r="AG45" s="366"/>
      <c r="AH45" s="366"/>
      <c r="AI45" s="366"/>
      <c r="AJ45" s="367"/>
      <c r="AK45" s="367"/>
      <c r="AL45" s="367"/>
      <c r="AM45" s="367"/>
    </row>
    <row r="46" spans="1:39" x14ac:dyDescent="0.3">
      <c r="A46" s="431"/>
      <c r="B46" s="431"/>
      <c r="C46" s="431"/>
      <c r="D46" s="431"/>
      <c r="E46" s="431"/>
      <c r="F46" s="431"/>
      <c r="G46" s="431"/>
      <c r="H46" s="431"/>
      <c r="I46" s="431"/>
      <c r="J46" s="431"/>
      <c r="K46" s="431"/>
      <c r="L46" s="431"/>
      <c r="M46" s="431"/>
      <c r="N46" s="431"/>
      <c r="O46" s="431"/>
      <c r="P46" s="431"/>
      <c r="Q46" s="431"/>
      <c r="R46" s="431"/>
      <c r="S46" s="431"/>
      <c r="T46" s="431"/>
      <c r="U46" s="431"/>
      <c r="V46" s="431"/>
      <c r="W46" s="431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7"/>
      <c r="AK46" s="367"/>
      <c r="AL46" s="367"/>
      <c r="AM46" s="367"/>
    </row>
    <row r="47" spans="1:39" x14ac:dyDescent="0.3">
      <c r="A47" s="431"/>
      <c r="B47" s="431"/>
      <c r="C47" s="431"/>
      <c r="D47" s="431"/>
      <c r="E47" s="431"/>
      <c r="F47" s="431"/>
      <c r="G47" s="431"/>
      <c r="H47" s="431"/>
      <c r="I47" s="431"/>
      <c r="J47" s="431"/>
      <c r="K47" s="431"/>
      <c r="L47" s="431"/>
      <c r="M47" s="431"/>
      <c r="N47" s="431"/>
      <c r="O47" s="431"/>
      <c r="P47" s="431"/>
      <c r="Q47" s="431"/>
      <c r="R47" s="431"/>
      <c r="S47" s="431"/>
      <c r="T47" s="431"/>
      <c r="U47" s="431"/>
      <c r="V47" s="431"/>
      <c r="W47" s="431"/>
      <c r="X47" s="366"/>
      <c r="Y47" s="366"/>
      <c r="Z47" s="366"/>
      <c r="AA47" s="366"/>
      <c r="AB47" s="366"/>
      <c r="AC47" s="366"/>
      <c r="AD47" s="366"/>
      <c r="AE47" s="366"/>
      <c r="AF47" s="366"/>
      <c r="AG47" s="366"/>
      <c r="AH47" s="366"/>
      <c r="AI47" s="366"/>
      <c r="AJ47" s="367"/>
      <c r="AK47" s="367"/>
      <c r="AL47" s="367"/>
      <c r="AM47" s="367"/>
    </row>
    <row r="48" spans="1:39" x14ac:dyDescent="0.3">
      <c r="A48" s="431"/>
      <c r="B48" s="431"/>
      <c r="C48" s="431"/>
      <c r="D48" s="431"/>
      <c r="E48" s="431"/>
      <c r="F48" s="431"/>
      <c r="G48" s="431"/>
      <c r="H48" s="431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S48" s="431"/>
      <c r="T48" s="431"/>
      <c r="U48" s="431"/>
      <c r="V48" s="431"/>
      <c r="W48" s="431"/>
      <c r="X48" s="366"/>
      <c r="Y48" s="366"/>
      <c r="Z48" s="366"/>
      <c r="AA48" s="366"/>
      <c r="AB48" s="366"/>
      <c r="AC48" s="366"/>
      <c r="AD48" s="366"/>
      <c r="AE48" s="366"/>
      <c r="AF48" s="366"/>
      <c r="AG48" s="366"/>
      <c r="AH48" s="366"/>
      <c r="AI48" s="366"/>
      <c r="AJ48" s="367"/>
      <c r="AK48" s="367"/>
      <c r="AL48" s="367"/>
      <c r="AM48" s="367"/>
    </row>
    <row r="49" spans="1:39" x14ac:dyDescent="0.3">
      <c r="A49" s="431"/>
      <c r="B49" s="431"/>
      <c r="C49" s="431"/>
      <c r="D49" s="431"/>
      <c r="E49" s="431"/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  <c r="T49" s="431"/>
      <c r="U49" s="431"/>
      <c r="V49" s="431"/>
      <c r="W49" s="431"/>
      <c r="X49" s="366"/>
      <c r="Y49" s="366"/>
      <c r="Z49" s="366"/>
      <c r="AA49" s="366"/>
      <c r="AB49" s="366"/>
      <c r="AC49" s="366"/>
      <c r="AD49" s="366"/>
      <c r="AE49" s="366"/>
      <c r="AF49" s="366"/>
      <c r="AG49" s="366"/>
      <c r="AH49" s="366"/>
      <c r="AI49" s="366"/>
      <c r="AJ49" s="367"/>
      <c r="AK49" s="367"/>
      <c r="AL49" s="367"/>
      <c r="AM49" s="367"/>
    </row>
    <row r="50" spans="1:39" x14ac:dyDescent="0.3">
      <c r="A50" s="431"/>
      <c r="B50" s="431"/>
      <c r="C50" s="431"/>
      <c r="D50" s="431"/>
      <c r="E50" s="431"/>
      <c r="F50" s="431"/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S50" s="431"/>
      <c r="T50" s="431"/>
      <c r="U50" s="431"/>
      <c r="V50" s="431"/>
      <c r="W50" s="431"/>
      <c r="X50" s="366"/>
      <c r="Y50" s="366"/>
      <c r="Z50" s="366"/>
      <c r="AA50" s="366"/>
      <c r="AB50" s="366"/>
      <c r="AC50" s="366"/>
      <c r="AD50" s="366"/>
      <c r="AE50" s="366"/>
      <c r="AF50" s="366"/>
      <c r="AG50" s="366"/>
      <c r="AH50" s="366"/>
      <c r="AI50" s="366"/>
      <c r="AJ50" s="367"/>
      <c r="AK50" s="367"/>
      <c r="AL50" s="367"/>
      <c r="AM50" s="367"/>
    </row>
    <row r="51" spans="1:39" x14ac:dyDescent="0.3">
      <c r="A51" s="431"/>
      <c r="B51" s="431"/>
      <c r="C51" s="431"/>
      <c r="D51" s="431"/>
      <c r="E51" s="431"/>
      <c r="F51" s="431"/>
      <c r="G51" s="431"/>
      <c r="H51" s="431"/>
      <c r="I51" s="431"/>
      <c r="J51" s="431"/>
      <c r="K51" s="431"/>
      <c r="L51" s="431"/>
      <c r="M51" s="431"/>
      <c r="N51" s="431"/>
      <c r="O51" s="431"/>
      <c r="P51" s="431"/>
      <c r="Q51" s="431"/>
      <c r="R51" s="431"/>
      <c r="S51" s="431"/>
      <c r="T51" s="431"/>
      <c r="U51" s="431"/>
      <c r="V51" s="431"/>
      <c r="W51" s="431"/>
      <c r="X51" s="366"/>
      <c r="Y51" s="366"/>
      <c r="Z51" s="366"/>
      <c r="AA51" s="366"/>
      <c r="AB51" s="366"/>
      <c r="AC51" s="366"/>
      <c r="AD51" s="366"/>
      <c r="AE51" s="366"/>
      <c r="AF51" s="366"/>
      <c r="AG51" s="366"/>
      <c r="AH51" s="366"/>
      <c r="AI51" s="366"/>
      <c r="AJ51" s="367"/>
      <c r="AK51" s="367"/>
      <c r="AL51" s="367"/>
      <c r="AM51" s="367"/>
    </row>
    <row r="53" spans="1:39" x14ac:dyDescent="0.3">
      <c r="B53" s="431"/>
    </row>
  </sheetData>
  <mergeCells count="4">
    <mergeCell ref="A1:AH1"/>
    <mergeCell ref="A2:AH2"/>
    <mergeCell ref="A3:AH3"/>
    <mergeCell ref="A4:AH4"/>
  </mergeCells>
  <hyperlinks>
    <hyperlink ref="A5" location="INDICE!A1" display="Menú Principal" xr:uid="{D767913E-1C17-47D2-9726-92635C92C708}"/>
  </hyperlinks>
  <printOptions horizontalCentered="1" verticalCentered="1"/>
  <pageMargins left="0.31496062992126" right="0.118110236220472" top="0.15748031496063" bottom="0.15748031496063" header="0.31496062992126" footer="0.31496062992126"/>
  <pageSetup paperSize="9" scale="75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DE640-3568-4FF4-8FFF-2E0BDC4014DD}">
  <sheetPr codeName="Hoja25">
    <tabColor rgb="FF7030A0"/>
  </sheetPr>
  <dimension ref="A1:BY51"/>
  <sheetViews>
    <sheetView showGridLines="0" zoomScale="130" zoomScaleNormal="130" workbookViewId="0">
      <pane xSplit="1" topLeftCell="B1" activePane="topRight" state="frozen"/>
      <selection activeCell="F18" sqref="F18"/>
      <selection pane="topRight" sqref="A1:AH1"/>
    </sheetView>
  </sheetViews>
  <sheetFormatPr baseColWidth="10" defaultColWidth="9.109375" defaultRowHeight="14.4" x14ac:dyDescent="0.3"/>
  <cols>
    <col min="1" max="1" width="24.5546875" customWidth="1"/>
    <col min="2" max="7" width="5.5546875" customWidth="1"/>
    <col min="8" max="8" width="5.44140625" customWidth="1"/>
    <col min="9" max="9" width="6.44140625" style="154" customWidth="1"/>
    <col min="10" max="13" width="6.44140625" customWidth="1"/>
    <col min="14" max="14" width="6.5546875" customWidth="1"/>
    <col min="15" max="15" width="6.44140625" customWidth="1"/>
    <col min="16" max="17" width="6.5546875" customWidth="1"/>
    <col min="18" max="18" width="7" bestFit="1" customWidth="1"/>
    <col min="19" max="19" width="7.44140625" customWidth="1"/>
    <col min="20" max="20" width="7.44140625" bestFit="1" customWidth="1"/>
    <col min="21" max="21" width="8" customWidth="1"/>
    <col min="22" max="22" width="8.5546875" customWidth="1"/>
    <col min="23" max="23" width="9.44140625" bestFit="1" customWidth="1"/>
    <col min="24" max="24" width="12.5546875" bestFit="1" customWidth="1"/>
    <col min="25" max="25" width="9.5546875" customWidth="1"/>
    <col min="26" max="26" width="12.5546875" customWidth="1"/>
    <col min="27" max="27" width="11.44140625" customWidth="1"/>
    <col min="28" max="28" width="10.44140625" customWidth="1"/>
    <col min="29" max="29" width="9.5546875" customWidth="1"/>
    <col min="30" max="33" width="6.88671875" customWidth="1"/>
    <col min="34" max="34" width="6.88671875" style="426" customWidth="1"/>
    <col min="35" max="35" width="6.88671875" style="427" customWidth="1"/>
    <col min="36" max="36" width="8.6640625" style="427" customWidth="1"/>
    <col min="37" max="37" width="7.88671875" style="427" customWidth="1"/>
    <col min="38" max="38" width="10.109375" style="427" customWidth="1"/>
    <col min="39" max="39" width="9.6640625" style="427" customWidth="1"/>
    <col min="40" max="40" width="5.44140625" style="361" customWidth="1"/>
    <col min="41" max="41" width="6.6640625" style="361" customWidth="1"/>
    <col min="42" max="42" width="5.88671875" style="361" customWidth="1"/>
    <col min="43" max="43" width="5.5546875" style="361" customWidth="1"/>
    <col min="44" max="44" width="5.44140625" style="362" customWidth="1"/>
    <col min="45" max="45" width="5.109375" style="362" customWidth="1"/>
    <col min="46" max="46" width="4.88671875" style="362" customWidth="1"/>
    <col min="47" max="47" width="7.88671875" style="362" customWidth="1"/>
    <col min="48" max="48" width="8.88671875" style="362" customWidth="1"/>
    <col min="49" max="49" width="7.5546875" customWidth="1"/>
    <col min="50" max="50" width="8.109375" customWidth="1"/>
    <col min="51" max="51" width="8.5546875" customWidth="1"/>
    <col min="52" max="52" width="7.44140625" customWidth="1"/>
    <col min="53" max="53" width="6.33203125" customWidth="1"/>
    <col min="54" max="54" width="7.5546875" customWidth="1"/>
    <col min="55" max="55" width="6.44140625" customWidth="1"/>
    <col min="56" max="56" width="6.109375" customWidth="1"/>
    <col min="57" max="57" width="6.44140625" customWidth="1"/>
    <col min="58" max="58" width="6.6640625" customWidth="1"/>
    <col min="59" max="61" width="8.5546875" customWidth="1"/>
    <col min="62" max="62" width="9.33203125" customWidth="1"/>
    <col min="64" max="64" width="6.88671875" customWidth="1"/>
    <col min="66" max="66" width="7.44140625" customWidth="1"/>
    <col min="67" max="68" width="6.44140625" customWidth="1"/>
    <col min="69" max="69" width="6.6640625" customWidth="1"/>
    <col min="70" max="70" width="6.109375" customWidth="1"/>
    <col min="71" max="71" width="6.33203125" customWidth="1"/>
    <col min="76" max="76" width="7.33203125" customWidth="1"/>
    <col min="77" max="77" width="7.6640625" customWidth="1"/>
  </cols>
  <sheetData>
    <row r="1" spans="1:77" x14ac:dyDescent="0.3">
      <c r="A1" s="637" t="s">
        <v>5211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  <c r="U1" s="638"/>
      <c r="V1" s="638"/>
      <c r="W1" s="638"/>
      <c r="X1" s="638"/>
      <c r="Y1" s="638"/>
      <c r="Z1" s="638"/>
      <c r="AA1" s="638"/>
      <c r="AB1" s="638"/>
      <c r="AC1" s="638"/>
      <c r="AD1" s="638"/>
      <c r="AE1" s="638"/>
      <c r="AF1" s="638"/>
      <c r="AG1" s="638"/>
      <c r="AH1" s="638"/>
      <c r="AI1" s="359"/>
      <c r="AJ1" s="359"/>
      <c r="AK1" s="359"/>
      <c r="AL1" s="359"/>
    </row>
    <row r="2" spans="1:77" x14ac:dyDescent="0.3">
      <c r="A2" s="637" t="s">
        <v>5293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638"/>
      <c r="AE2" s="638"/>
      <c r="AF2" s="638"/>
      <c r="AG2" s="638"/>
      <c r="AH2" s="638"/>
      <c r="AI2" s="359"/>
      <c r="AJ2" s="359"/>
      <c r="AK2" s="359"/>
      <c r="AL2" s="359"/>
    </row>
    <row r="3" spans="1:77" x14ac:dyDescent="0.3">
      <c r="A3" s="637" t="s">
        <v>5213</v>
      </c>
      <c r="B3" s="638"/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8"/>
      <c r="S3" s="638"/>
      <c r="T3" s="638"/>
      <c r="U3" s="638"/>
      <c r="V3" s="638"/>
      <c r="W3" s="638"/>
      <c r="X3" s="638"/>
      <c r="Y3" s="638"/>
      <c r="Z3" s="638"/>
      <c r="AA3" s="638"/>
      <c r="AB3" s="638"/>
      <c r="AC3" s="638"/>
      <c r="AD3" s="638"/>
      <c r="AE3" s="638"/>
      <c r="AF3" s="638"/>
      <c r="AG3" s="638"/>
      <c r="AH3" s="638"/>
      <c r="AI3" s="481"/>
      <c r="AJ3" s="481"/>
      <c r="AK3" s="481"/>
      <c r="AL3" s="481"/>
      <c r="AM3" s="154"/>
      <c r="AN3"/>
      <c r="AO3"/>
      <c r="AP3"/>
      <c r="AQ3"/>
      <c r="AR3"/>
      <c r="AS3"/>
      <c r="AT3"/>
    </row>
    <row r="4" spans="1:77" x14ac:dyDescent="0.3">
      <c r="A4" s="639" t="s">
        <v>5294</v>
      </c>
      <c r="B4" s="640"/>
      <c r="C4" s="640"/>
      <c r="D4" s="640"/>
      <c r="E4" s="640"/>
      <c r="F4" s="640"/>
      <c r="G4" s="640"/>
      <c r="H4" s="640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482"/>
      <c r="AJ4" s="482"/>
      <c r="AK4" s="482"/>
      <c r="AL4" s="482"/>
      <c r="AM4" s="154"/>
      <c r="AN4"/>
      <c r="AO4"/>
      <c r="AP4"/>
      <c r="AQ4"/>
      <c r="AR4"/>
      <c r="AS4"/>
      <c r="AT4"/>
    </row>
    <row r="5" spans="1:77" x14ac:dyDescent="0.3">
      <c r="A5" s="364"/>
      <c r="B5" s="364"/>
      <c r="C5" s="364"/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  <c r="AH5" s="483"/>
      <c r="AI5" s="484"/>
      <c r="AJ5" s="484"/>
      <c r="AK5" s="484"/>
      <c r="AL5" s="485"/>
      <c r="AM5" s="486"/>
      <c r="AN5" s="486"/>
      <c r="AO5" s="486"/>
      <c r="AP5" s="486"/>
      <c r="AQ5" s="486"/>
      <c r="AR5" s="486"/>
      <c r="AS5"/>
      <c r="AT5"/>
    </row>
    <row r="6" spans="1:77" ht="35.1" customHeight="1" x14ac:dyDescent="0.3">
      <c r="A6" s="487" t="s">
        <v>5054</v>
      </c>
      <c r="B6" s="370">
        <v>2005</v>
      </c>
      <c r="C6" s="370">
        <v>2006</v>
      </c>
      <c r="D6" s="370">
        <v>2007</v>
      </c>
      <c r="E6" s="370">
        <v>2008</v>
      </c>
      <c r="F6" s="370">
        <v>2009</v>
      </c>
      <c r="G6" s="370">
        <v>2010</v>
      </c>
      <c r="H6" s="370">
        <v>2011</v>
      </c>
      <c r="I6" s="370">
        <v>2012</v>
      </c>
      <c r="J6" s="370">
        <v>2013</v>
      </c>
      <c r="K6" s="370">
        <v>2014</v>
      </c>
      <c r="L6" s="370">
        <v>2015</v>
      </c>
      <c r="M6" s="371">
        <v>2016</v>
      </c>
      <c r="N6" s="372">
        <v>42887</v>
      </c>
      <c r="O6" s="371">
        <v>2017</v>
      </c>
      <c r="P6" s="372">
        <v>43252</v>
      </c>
      <c r="Q6" s="371">
        <v>2018</v>
      </c>
      <c r="R6" s="372">
        <v>43617</v>
      </c>
      <c r="S6" s="371">
        <v>2019</v>
      </c>
      <c r="T6" s="372">
        <v>43983</v>
      </c>
      <c r="U6" s="371">
        <v>2020</v>
      </c>
      <c r="V6" s="369" t="s">
        <v>5215</v>
      </c>
      <c r="W6" s="369" t="s">
        <v>5216</v>
      </c>
      <c r="X6" s="369" t="s">
        <v>5217</v>
      </c>
      <c r="Y6" s="369" t="s">
        <v>5218</v>
      </c>
      <c r="Z6" s="369" t="s">
        <v>5219</v>
      </c>
      <c r="AA6" s="369" t="s">
        <v>5220</v>
      </c>
      <c r="AB6" s="369" t="s">
        <v>5221</v>
      </c>
      <c r="AC6" s="369" t="s">
        <v>5222</v>
      </c>
      <c r="AD6" s="369" t="s">
        <v>5223</v>
      </c>
      <c r="AE6" s="369" t="s">
        <v>5224</v>
      </c>
      <c r="AF6" s="369" t="s">
        <v>5225</v>
      </c>
      <c r="AG6" s="369" t="s">
        <v>5226</v>
      </c>
      <c r="AH6" s="369" t="s">
        <v>5227</v>
      </c>
      <c r="AI6" s="369" t="s">
        <v>5228</v>
      </c>
      <c r="AJ6" s="369" t="s">
        <v>5229</v>
      </c>
      <c r="AK6" s="369" t="s">
        <v>5230</v>
      </c>
      <c r="AL6" s="369" t="s">
        <v>5231</v>
      </c>
      <c r="AM6" s="369" t="s">
        <v>5295</v>
      </c>
      <c r="AN6" s="369" t="s">
        <v>5233</v>
      </c>
      <c r="AO6" s="369" t="s">
        <v>5234</v>
      </c>
      <c r="AP6" s="369" t="s">
        <v>5235</v>
      </c>
      <c r="AQ6" s="369" t="s">
        <v>5236</v>
      </c>
      <c r="AR6" s="369" t="s">
        <v>5237</v>
      </c>
      <c r="AS6" s="369" t="s">
        <v>5238</v>
      </c>
      <c r="AT6" s="369" t="s">
        <v>5239</v>
      </c>
      <c r="AU6" s="369" t="s">
        <v>5240</v>
      </c>
      <c r="AV6" s="369" t="s">
        <v>5241</v>
      </c>
      <c r="AW6" s="369" t="s">
        <v>5242</v>
      </c>
      <c r="AX6" s="369" t="s">
        <v>5243</v>
      </c>
      <c r="AY6" s="369" t="s">
        <v>5244</v>
      </c>
      <c r="AZ6" s="369" t="s">
        <v>5245</v>
      </c>
      <c r="BA6" s="369" t="s">
        <v>5246</v>
      </c>
      <c r="BB6" s="369" t="s">
        <v>5247</v>
      </c>
      <c r="BC6" s="369" t="s">
        <v>5248</v>
      </c>
      <c r="BD6" s="369" t="s">
        <v>5249</v>
      </c>
      <c r="BE6" s="369" t="s">
        <v>5250</v>
      </c>
      <c r="BF6" s="369" t="s">
        <v>5251</v>
      </c>
      <c r="BG6" s="369" t="s">
        <v>5252</v>
      </c>
      <c r="BH6" s="369" t="s">
        <v>5253</v>
      </c>
      <c r="BI6" s="369" t="s">
        <v>5254</v>
      </c>
      <c r="BJ6" s="369" t="s">
        <v>5255</v>
      </c>
      <c r="BK6" s="373" t="s">
        <v>5256</v>
      </c>
      <c r="BL6" s="373" t="s">
        <v>5257</v>
      </c>
      <c r="BM6" s="373" t="s">
        <v>5258</v>
      </c>
      <c r="BN6" s="373" t="s">
        <v>5259</v>
      </c>
      <c r="BO6" s="373" t="s">
        <v>5260</v>
      </c>
      <c r="BP6" s="373" t="s">
        <v>5261</v>
      </c>
      <c r="BQ6" s="373" t="s">
        <v>5262</v>
      </c>
      <c r="BR6" s="373" t="s">
        <v>5263</v>
      </c>
      <c r="BS6" s="373" t="s">
        <v>5264</v>
      </c>
      <c r="BT6" s="373" t="s">
        <v>5265</v>
      </c>
      <c r="BU6" s="373" t="s">
        <v>5266</v>
      </c>
      <c r="BV6" s="373" t="s">
        <v>5267</v>
      </c>
      <c r="BW6" s="373" t="s">
        <v>5268</v>
      </c>
      <c r="BX6" s="373" t="s">
        <v>5269</v>
      </c>
      <c r="BY6" s="373" t="s">
        <v>5270</v>
      </c>
    </row>
    <row r="7" spans="1:77" x14ac:dyDescent="0.3">
      <c r="A7" s="375"/>
      <c r="B7" s="375"/>
      <c r="C7" s="375"/>
      <c r="D7" s="375"/>
      <c r="E7" s="375"/>
      <c r="F7" s="375"/>
      <c r="G7" s="375"/>
      <c r="H7" s="375"/>
      <c r="I7" s="375"/>
      <c r="J7" s="375"/>
      <c r="K7" s="375"/>
      <c r="L7" s="375"/>
      <c r="M7" s="375"/>
      <c r="N7" s="375"/>
      <c r="O7" s="375"/>
      <c r="P7" s="425"/>
      <c r="Q7" s="425"/>
      <c r="R7" s="425"/>
      <c r="S7" s="425"/>
      <c r="T7" s="425"/>
      <c r="U7" s="425"/>
      <c r="V7" s="425"/>
      <c r="W7" s="425"/>
      <c r="X7" s="425"/>
      <c r="Y7" s="425"/>
      <c r="Z7" s="425"/>
      <c r="AA7" s="425"/>
      <c r="AB7" s="425"/>
      <c r="AC7" s="425"/>
      <c r="AD7" s="425"/>
      <c r="AE7" s="425"/>
      <c r="AF7" s="424"/>
      <c r="AG7" s="424"/>
      <c r="AH7" s="424"/>
      <c r="AI7" s="484"/>
      <c r="AJ7" s="484"/>
      <c r="AK7" s="484"/>
      <c r="AL7" s="484"/>
      <c r="AM7" s="484"/>
      <c r="AN7" s="484"/>
      <c r="AO7" s="484"/>
      <c r="AP7" s="484"/>
      <c r="AQ7" s="484"/>
      <c r="AR7" s="486"/>
      <c r="AS7"/>
      <c r="AT7"/>
      <c r="AU7"/>
      <c r="AV7"/>
    </row>
    <row r="8" spans="1:77" x14ac:dyDescent="0.3">
      <c r="A8" s="488" t="s">
        <v>5272</v>
      </c>
      <c r="B8" s="488">
        <v>6.46</v>
      </c>
      <c r="C8" s="488">
        <v>6.87</v>
      </c>
      <c r="D8" s="488">
        <v>6.71</v>
      </c>
      <c r="E8" s="488">
        <v>6.35</v>
      </c>
      <c r="F8" s="488">
        <v>4.93</v>
      </c>
      <c r="G8" s="385">
        <v>5.17</v>
      </c>
      <c r="H8" s="385">
        <v>5.1373137331657643</v>
      </c>
      <c r="I8" s="380">
        <v>5.186470625596395</v>
      </c>
      <c r="J8" s="381">
        <v>5.3914911819680693</v>
      </c>
      <c r="K8" s="381">
        <v>5.4156188468377842</v>
      </c>
      <c r="L8" s="381">
        <v>5.4210713190094078</v>
      </c>
      <c r="M8" s="381">
        <v>5.9223736760102259</v>
      </c>
      <c r="N8" s="381">
        <v>5.9819853286230886</v>
      </c>
      <c r="O8" s="381">
        <v>6.1809889095907549</v>
      </c>
      <c r="P8" s="385">
        <v>6.2974959635064396</v>
      </c>
      <c r="Q8" s="385">
        <v>6.1950939322442258</v>
      </c>
      <c r="R8" s="385">
        <v>6.1433054894538301</v>
      </c>
      <c r="S8" s="385">
        <v>6.1637045035196234</v>
      </c>
      <c r="T8" s="385">
        <v>6.12081465121652</v>
      </c>
      <c r="U8" s="385">
        <v>4.8811160901226343</v>
      </c>
      <c r="V8" s="489">
        <v>4.84</v>
      </c>
      <c r="W8" s="489">
        <v>4.8899999999999997</v>
      </c>
      <c r="X8" s="489">
        <v>4.88</v>
      </c>
      <c r="Y8" s="490">
        <v>4.88</v>
      </c>
      <c r="Z8" s="490">
        <v>4.76</v>
      </c>
      <c r="AA8" s="490">
        <v>4.76</v>
      </c>
      <c r="AB8" s="490">
        <v>3.92</v>
      </c>
      <c r="AC8" s="490">
        <v>3.92</v>
      </c>
      <c r="AD8" s="490">
        <v>3.87</v>
      </c>
      <c r="AE8" s="490">
        <v>3.88</v>
      </c>
      <c r="AF8" s="490">
        <v>3.9</v>
      </c>
      <c r="AG8" s="490">
        <v>3.86</v>
      </c>
      <c r="AH8" s="490">
        <v>3.85</v>
      </c>
      <c r="AI8" s="385">
        <v>3.86</v>
      </c>
      <c r="AJ8" s="385">
        <v>4.17</v>
      </c>
      <c r="AK8" s="385">
        <v>4.25</v>
      </c>
      <c r="AL8" s="385">
        <v>4.37</v>
      </c>
      <c r="AM8" s="385">
        <v>4.66</v>
      </c>
      <c r="AN8" s="385">
        <v>4.72</v>
      </c>
      <c r="AO8" s="385">
        <v>4.8099999999999996</v>
      </c>
      <c r="AP8" s="385">
        <v>4.71</v>
      </c>
      <c r="AQ8" s="385">
        <v>4.87</v>
      </c>
      <c r="AR8" s="385">
        <v>5.08</v>
      </c>
      <c r="AS8" s="385">
        <v>5.19</v>
      </c>
      <c r="AT8" s="385">
        <v>5.23</v>
      </c>
      <c r="AU8" s="385">
        <v>5.21</v>
      </c>
      <c r="AV8" s="385">
        <v>5.23</v>
      </c>
      <c r="AW8" s="385">
        <v>5.29</v>
      </c>
      <c r="AX8" s="385">
        <v>5.35</v>
      </c>
      <c r="AY8" s="385">
        <v>5.36</v>
      </c>
      <c r="AZ8" s="385">
        <v>5.25</v>
      </c>
      <c r="BA8" s="385">
        <v>5.26</v>
      </c>
      <c r="BB8" s="385">
        <v>5.3</v>
      </c>
      <c r="BC8" s="385">
        <v>5.33</v>
      </c>
      <c r="BD8" s="385">
        <v>5.37</v>
      </c>
      <c r="BE8" s="385">
        <v>5.36</v>
      </c>
      <c r="BF8" s="385">
        <v>5.35</v>
      </c>
      <c r="BG8" s="385">
        <v>5.4</v>
      </c>
      <c r="BH8" s="385">
        <v>5.23</v>
      </c>
      <c r="BI8" s="385">
        <v>5.22</v>
      </c>
      <c r="BJ8" s="385">
        <v>5.15</v>
      </c>
      <c r="BK8" s="386">
        <v>5.26</v>
      </c>
      <c r="BL8" s="386">
        <v>4.8</v>
      </c>
      <c r="BM8" s="386">
        <v>4.0199999999999996</v>
      </c>
      <c r="BN8" s="386">
        <v>5.39</v>
      </c>
      <c r="BO8" s="386">
        <v>5.31</v>
      </c>
      <c r="BP8" s="386">
        <v>5.26</v>
      </c>
      <c r="BQ8" s="386">
        <v>5.23</v>
      </c>
      <c r="BR8" s="386">
        <v>5.25</v>
      </c>
      <c r="BS8" s="386">
        <v>5.25</v>
      </c>
      <c r="BT8" s="386">
        <v>5.27</v>
      </c>
      <c r="BU8" s="386">
        <v>5.25</v>
      </c>
      <c r="BV8" s="386">
        <v>5.26</v>
      </c>
      <c r="BW8" s="386">
        <v>5.19</v>
      </c>
      <c r="BX8" s="441">
        <v>5.47</v>
      </c>
      <c r="BY8" s="441">
        <v>5.47</v>
      </c>
    </row>
    <row r="9" spans="1:77" x14ac:dyDescent="0.3">
      <c r="A9" s="375"/>
      <c r="B9" s="375"/>
      <c r="C9" s="375"/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491"/>
      <c r="Z9" s="491"/>
      <c r="AA9" s="491"/>
      <c r="AB9" s="491"/>
      <c r="AC9" s="491"/>
      <c r="AD9" s="491"/>
      <c r="AE9" s="491"/>
      <c r="AF9" s="492"/>
      <c r="AG9" s="492"/>
      <c r="AH9" s="492"/>
      <c r="AI9" s="493"/>
      <c r="AJ9" s="375"/>
      <c r="AK9" s="493"/>
      <c r="AL9" s="493"/>
      <c r="AM9" s="493"/>
      <c r="AN9" s="493"/>
      <c r="AO9" s="493"/>
      <c r="AP9" s="493"/>
      <c r="AQ9" s="493"/>
      <c r="AR9" s="486"/>
      <c r="AS9"/>
      <c r="AT9"/>
      <c r="AU9"/>
      <c r="AV9"/>
      <c r="BX9" s="220"/>
    </row>
    <row r="10" spans="1:77" s="154" customFormat="1" x14ac:dyDescent="0.3">
      <c r="A10" s="364" t="s">
        <v>5274</v>
      </c>
      <c r="B10" s="395">
        <v>6.63</v>
      </c>
      <c r="C10" s="395">
        <v>7.12</v>
      </c>
      <c r="D10" s="395">
        <v>6.91</v>
      </c>
      <c r="E10" s="395">
        <v>6.52</v>
      </c>
      <c r="F10" s="395">
        <v>4.33</v>
      </c>
      <c r="G10" s="395">
        <v>4.3899999999999997</v>
      </c>
      <c r="H10" s="395">
        <v>4.54</v>
      </c>
      <c r="I10" s="494">
        <v>4.5207153314710338</v>
      </c>
      <c r="J10" s="494">
        <v>4.7088474881101803</v>
      </c>
      <c r="K10" s="494">
        <v>5.0482091678188903</v>
      </c>
      <c r="L10" s="494">
        <v>5.0915390136959502</v>
      </c>
      <c r="M10" s="494">
        <v>5.9978412592117181</v>
      </c>
      <c r="N10" s="494">
        <v>6.2281169017774767</v>
      </c>
      <c r="O10" s="494">
        <v>6.3503447994857982</v>
      </c>
      <c r="P10" s="494">
        <v>6.4792704461455175</v>
      </c>
      <c r="Q10" s="494">
        <v>6.3499648048330775</v>
      </c>
      <c r="R10" s="494">
        <v>6.2904091220375911</v>
      </c>
      <c r="S10" s="494">
        <v>6.2851413962339953</v>
      </c>
      <c r="T10" s="494">
        <v>6.1611965856265893</v>
      </c>
      <c r="U10" s="494">
        <v>4.4371261116866689</v>
      </c>
      <c r="V10" s="495">
        <v>4.3514069112845837</v>
      </c>
      <c r="W10" s="495">
        <v>4.41</v>
      </c>
      <c r="X10" s="495">
        <v>4.4000000000000004</v>
      </c>
      <c r="Y10" s="496">
        <v>4.26</v>
      </c>
      <c r="Z10" s="496">
        <v>4.2699999999999996</v>
      </c>
      <c r="AA10" s="496">
        <v>4.2699999999999996</v>
      </c>
      <c r="AB10" s="496">
        <v>3.1</v>
      </c>
      <c r="AC10" s="496">
        <v>3.1</v>
      </c>
      <c r="AD10" s="496">
        <v>3.04</v>
      </c>
      <c r="AE10" s="496">
        <v>3.04</v>
      </c>
      <c r="AF10" s="416">
        <v>3.03</v>
      </c>
      <c r="AG10" s="416">
        <v>3</v>
      </c>
      <c r="AH10" s="416">
        <v>2.99</v>
      </c>
      <c r="AI10" s="494">
        <v>2.99</v>
      </c>
      <c r="AJ10" s="494">
        <v>3.36</v>
      </c>
      <c r="AK10" s="497">
        <v>3.48</v>
      </c>
      <c r="AL10" s="497">
        <v>3.61</v>
      </c>
      <c r="AM10" s="497">
        <v>4.04</v>
      </c>
      <c r="AN10" s="497">
        <v>4.12</v>
      </c>
      <c r="AO10" s="497">
        <v>4.2</v>
      </c>
      <c r="AP10" s="497">
        <v>4.05</v>
      </c>
      <c r="AQ10" s="497">
        <v>4.25</v>
      </c>
      <c r="AR10" s="497">
        <v>4.51</v>
      </c>
      <c r="AS10" s="497">
        <v>4.6500000000000004</v>
      </c>
      <c r="AT10" s="497">
        <v>4.7</v>
      </c>
      <c r="AU10" s="497">
        <v>4.67</v>
      </c>
      <c r="AV10" s="497">
        <v>4.7</v>
      </c>
      <c r="AW10" s="497">
        <v>4.7699999999999996</v>
      </c>
      <c r="AX10" s="497">
        <v>4.87</v>
      </c>
      <c r="AY10" s="497">
        <v>4.88</v>
      </c>
      <c r="AZ10" s="497">
        <v>4.91</v>
      </c>
      <c r="BA10" s="497">
        <v>4.92</v>
      </c>
      <c r="BB10" s="497">
        <v>4.95</v>
      </c>
      <c r="BC10" s="497">
        <v>4.9400000000000004</v>
      </c>
      <c r="BD10" s="497">
        <v>4.9800000000000004</v>
      </c>
      <c r="BE10" s="497">
        <v>4.93</v>
      </c>
      <c r="BF10" s="497">
        <v>4.8899999999999997</v>
      </c>
      <c r="BG10" s="497">
        <v>4.93</v>
      </c>
      <c r="BH10" s="497">
        <v>4.6900000000000004</v>
      </c>
      <c r="BI10" s="497">
        <v>4.6399999999999997</v>
      </c>
      <c r="BJ10" s="497">
        <v>4.54</v>
      </c>
      <c r="BK10" s="448">
        <v>4.6500000000000004</v>
      </c>
      <c r="BL10" s="448">
        <v>3.98</v>
      </c>
      <c r="BM10" s="448">
        <v>3.98</v>
      </c>
      <c r="BN10" s="448">
        <v>4.75</v>
      </c>
      <c r="BO10" s="448">
        <v>4.59</v>
      </c>
      <c r="BP10" s="448">
        <v>4.51</v>
      </c>
      <c r="BQ10" s="448">
        <v>4.4400000000000004</v>
      </c>
      <c r="BR10" s="448">
        <v>4.4400000000000004</v>
      </c>
      <c r="BS10" s="448">
        <v>4.42</v>
      </c>
      <c r="BT10" s="448">
        <v>4.41</v>
      </c>
      <c r="BU10" s="448">
        <v>4.3600000000000003</v>
      </c>
      <c r="BV10" s="448">
        <v>4.3600000000000003</v>
      </c>
      <c r="BW10" s="448">
        <v>4.2699999999999996</v>
      </c>
      <c r="BX10" s="449">
        <v>4.68</v>
      </c>
      <c r="BY10" s="449">
        <v>4.66</v>
      </c>
    </row>
    <row r="11" spans="1:77" s="154" customFormat="1" x14ac:dyDescent="0.3">
      <c r="A11" s="375"/>
      <c r="B11" s="404"/>
      <c r="C11" s="404"/>
      <c r="D11" s="404"/>
      <c r="E11" s="404"/>
      <c r="F11" s="404"/>
      <c r="G11" s="404"/>
      <c r="H11" s="404"/>
      <c r="I11" s="404"/>
      <c r="J11" s="404"/>
      <c r="K11" s="404"/>
      <c r="L11" s="404"/>
      <c r="M11" s="404"/>
      <c r="N11" s="404"/>
      <c r="O11" s="404"/>
      <c r="P11" s="404"/>
      <c r="Q11" s="404"/>
      <c r="R11" s="404"/>
      <c r="S11" s="404"/>
      <c r="T11" s="404"/>
      <c r="U11" s="404"/>
      <c r="V11" s="498"/>
      <c r="W11" s="498"/>
      <c r="X11" s="498"/>
      <c r="Y11" s="499"/>
      <c r="Z11" s="499"/>
      <c r="AA11" s="499"/>
      <c r="AB11" s="499"/>
      <c r="AC11" s="499"/>
      <c r="AD11" s="499"/>
      <c r="AE11" s="499"/>
      <c r="AF11" s="500"/>
      <c r="AG11" s="500"/>
      <c r="AH11" s="500"/>
      <c r="AI11" s="501"/>
      <c r="AJ11" s="404"/>
      <c r="AK11" s="407"/>
      <c r="AL11" s="407"/>
      <c r="AM11" s="407"/>
      <c r="AN11" s="407"/>
      <c r="AO11" s="407"/>
      <c r="AP11" s="407"/>
      <c r="AQ11" s="407"/>
      <c r="AR11" s="502"/>
      <c r="AS11" s="346"/>
      <c r="AT11" s="346"/>
      <c r="AU11" s="346"/>
      <c r="AV11" s="346"/>
      <c r="AW11" s="346"/>
      <c r="AX11" s="346"/>
      <c r="AY11" s="346"/>
      <c r="AZ11" s="346"/>
      <c r="BA11" s="346"/>
      <c r="BB11" s="346"/>
      <c r="BC11" s="346"/>
      <c r="BD11" s="346"/>
      <c r="BE11" s="346"/>
      <c r="BF11" s="346"/>
      <c r="BG11" s="346"/>
      <c r="BH11" s="346"/>
      <c r="BI11" s="346"/>
      <c r="BJ11" s="346"/>
      <c r="BK11" s="503"/>
      <c r="BL11" s="503"/>
      <c r="BM11" s="503"/>
      <c r="BN11" s="503"/>
      <c r="BX11" s="220"/>
    </row>
    <row r="12" spans="1:77" s="154" customFormat="1" x14ac:dyDescent="0.3">
      <c r="A12" s="375" t="s">
        <v>5296</v>
      </c>
      <c r="B12" s="404">
        <v>4.87</v>
      </c>
      <c r="C12" s="404">
        <v>5.54</v>
      </c>
      <c r="D12" s="404">
        <v>5.23</v>
      </c>
      <c r="E12" s="404">
        <v>4.32</v>
      </c>
      <c r="F12" s="404">
        <v>3.64</v>
      </c>
      <c r="G12" s="404">
        <v>3.46</v>
      </c>
      <c r="H12" s="404">
        <v>2.96</v>
      </c>
      <c r="I12" s="453">
        <v>2.84651181171236</v>
      </c>
      <c r="J12" s="453">
        <v>2.5640643760749673</v>
      </c>
      <c r="K12" s="453">
        <v>2.3671836338306602</v>
      </c>
      <c r="L12" s="453">
        <v>2.25112173757263</v>
      </c>
      <c r="M12" s="453">
        <v>2.9731292154593221</v>
      </c>
      <c r="N12" s="453">
        <v>2.9209853807496162</v>
      </c>
      <c r="O12" s="453">
        <v>2.8886514565385357</v>
      </c>
      <c r="P12" s="453">
        <v>2.8695431823316837</v>
      </c>
      <c r="Q12" s="453">
        <v>2.8379996592149968</v>
      </c>
      <c r="R12" s="453">
        <v>2.7308350853708743</v>
      </c>
      <c r="S12" s="453">
        <v>2.5892517809937186</v>
      </c>
      <c r="T12" s="453">
        <v>2.4933968180315924</v>
      </c>
      <c r="U12" s="453">
        <v>2.104967466649649</v>
      </c>
      <c r="V12" s="405">
        <v>2.0499999999999998</v>
      </c>
      <c r="W12" s="405">
        <v>2.0499999999999998</v>
      </c>
      <c r="X12" s="405">
        <v>2.04</v>
      </c>
      <c r="Y12" s="504">
        <v>1.91</v>
      </c>
      <c r="Z12" s="504">
        <v>1.91</v>
      </c>
      <c r="AA12" s="504">
        <v>1.91</v>
      </c>
      <c r="AB12" s="504">
        <v>1.99</v>
      </c>
      <c r="AC12" s="504">
        <v>1.99</v>
      </c>
      <c r="AD12" s="504">
        <v>1.95</v>
      </c>
      <c r="AE12" s="504">
        <v>1.95</v>
      </c>
      <c r="AF12" s="420">
        <v>1.95</v>
      </c>
      <c r="AG12" s="420">
        <v>1.92</v>
      </c>
      <c r="AH12" s="420">
        <v>1.94</v>
      </c>
      <c r="AI12" s="412">
        <v>1.94</v>
      </c>
      <c r="AJ12" s="453">
        <v>2.72</v>
      </c>
      <c r="AK12" s="451">
        <v>2.97</v>
      </c>
      <c r="AL12" s="451">
        <v>3.27</v>
      </c>
      <c r="AM12" s="451">
        <v>4.1100000000000003</v>
      </c>
      <c r="AN12" s="451">
        <v>4.2300000000000004</v>
      </c>
      <c r="AO12" s="451">
        <v>4.38</v>
      </c>
      <c r="AP12" s="451">
        <v>4.1399999999999997</v>
      </c>
      <c r="AQ12" s="451">
        <v>4.54</v>
      </c>
      <c r="AR12" s="451">
        <v>4.92</v>
      </c>
      <c r="AS12" s="451">
        <v>5.18</v>
      </c>
      <c r="AT12" s="451">
        <v>5.29</v>
      </c>
      <c r="AU12" s="451">
        <v>5.24</v>
      </c>
      <c r="AV12" s="451">
        <v>5.22</v>
      </c>
      <c r="AW12" s="451">
        <v>5.34</v>
      </c>
      <c r="AX12" s="451">
        <v>5.52</v>
      </c>
      <c r="AY12" s="451">
        <v>5.53</v>
      </c>
      <c r="AZ12" s="451">
        <v>5.59</v>
      </c>
      <c r="BA12" s="451">
        <v>5.6</v>
      </c>
      <c r="BB12" s="451">
        <v>5.64</v>
      </c>
      <c r="BC12" s="451">
        <v>5.64</v>
      </c>
      <c r="BD12" s="451">
        <v>5.69</v>
      </c>
      <c r="BE12" s="451">
        <v>5.61</v>
      </c>
      <c r="BF12" s="451">
        <v>5.53</v>
      </c>
      <c r="BG12" s="451">
        <v>5.57</v>
      </c>
      <c r="BH12" s="451">
        <v>5.15</v>
      </c>
      <c r="BI12" s="451">
        <v>5.07</v>
      </c>
      <c r="BJ12" s="451">
        <v>4.91</v>
      </c>
      <c r="BK12" s="454">
        <v>4.7699999999999996</v>
      </c>
      <c r="BL12" s="454">
        <v>3.61</v>
      </c>
      <c r="BM12" s="454">
        <v>3.62</v>
      </c>
      <c r="BN12" s="454">
        <v>4.97</v>
      </c>
      <c r="BO12" s="454">
        <v>4.71</v>
      </c>
      <c r="BP12" s="454">
        <v>4.59</v>
      </c>
      <c r="BQ12" s="454">
        <v>4.46</v>
      </c>
      <c r="BR12" s="454">
        <v>4.47</v>
      </c>
      <c r="BS12" s="454">
        <v>4.43</v>
      </c>
      <c r="BT12" s="454">
        <v>4.41</v>
      </c>
      <c r="BU12" s="454">
        <v>4.34</v>
      </c>
      <c r="BV12" s="454">
        <v>4.34</v>
      </c>
      <c r="BW12" s="454">
        <v>4.2300000000000004</v>
      </c>
      <c r="BX12" s="455">
        <v>4.38</v>
      </c>
      <c r="BY12" s="455">
        <v>4.3499999999999996</v>
      </c>
    </row>
    <row r="13" spans="1:77" s="154" customFormat="1" x14ac:dyDescent="0.3">
      <c r="A13" s="375" t="s">
        <v>5297</v>
      </c>
      <c r="B13" s="404">
        <v>4.2300000000000004</v>
      </c>
      <c r="C13" s="404">
        <v>4.6100000000000003</v>
      </c>
      <c r="D13" s="404">
        <v>4.47</v>
      </c>
      <c r="E13" s="404">
        <v>3.68</v>
      </c>
      <c r="F13" s="404">
        <v>3.14</v>
      </c>
      <c r="G13" s="404">
        <v>4.38</v>
      </c>
      <c r="H13" s="404">
        <v>5.48</v>
      </c>
      <c r="I13" s="453">
        <v>5.7431292845744064</v>
      </c>
      <c r="J13" s="453">
        <v>6.1335651842809007</v>
      </c>
      <c r="K13" s="453">
        <v>6.19131235701827</v>
      </c>
      <c r="L13" s="453">
        <v>6.1923407641327897</v>
      </c>
      <c r="M13" s="453">
        <v>6.3583494983023252</v>
      </c>
      <c r="N13" s="453">
        <v>6.2606420054511434</v>
      </c>
      <c r="O13" s="453">
        <v>6.1748690100660566</v>
      </c>
      <c r="P13" s="453">
        <v>6.0887900616758746</v>
      </c>
      <c r="Q13" s="453">
        <v>6.0255966167018418</v>
      </c>
      <c r="R13" s="453">
        <v>5.9778433936616766</v>
      </c>
      <c r="S13" s="453">
        <v>5.7865293735544627</v>
      </c>
      <c r="T13" s="453">
        <v>5.7012874490552807</v>
      </c>
      <c r="U13" s="453">
        <v>5.6089431104585241</v>
      </c>
      <c r="V13" s="405">
        <v>5.64</v>
      </c>
      <c r="W13" s="405">
        <v>5.64</v>
      </c>
      <c r="X13" s="405">
        <v>5.64</v>
      </c>
      <c r="Y13" s="504">
        <v>5.58</v>
      </c>
      <c r="Z13" s="504">
        <v>5.58</v>
      </c>
      <c r="AA13" s="504">
        <v>5.58</v>
      </c>
      <c r="AB13" s="504">
        <v>5.57</v>
      </c>
      <c r="AC13" s="504">
        <v>5.57</v>
      </c>
      <c r="AD13" s="504">
        <v>5.53</v>
      </c>
      <c r="AE13" s="504">
        <v>5.5</v>
      </c>
      <c r="AF13" s="420">
        <v>5.5</v>
      </c>
      <c r="AG13" s="420">
        <v>5.5</v>
      </c>
      <c r="AH13" s="420">
        <v>5.46</v>
      </c>
      <c r="AI13" s="453">
        <v>5.47</v>
      </c>
      <c r="AJ13" s="453">
        <v>5.33</v>
      </c>
      <c r="AK13" s="451">
        <v>5.21</v>
      </c>
      <c r="AL13" s="451">
        <v>5.04</v>
      </c>
      <c r="AM13" s="451">
        <v>5.07</v>
      </c>
      <c r="AN13" s="451">
        <v>5.2</v>
      </c>
      <c r="AO13" s="451">
        <v>5.27</v>
      </c>
      <c r="AP13" s="451">
        <v>4.99</v>
      </c>
      <c r="AQ13" s="451">
        <v>4.9800000000000004</v>
      </c>
      <c r="AR13" s="451">
        <v>4.9400000000000004</v>
      </c>
      <c r="AS13" s="451">
        <v>4.99</v>
      </c>
      <c r="AT13" s="451">
        <v>4.9800000000000004</v>
      </c>
      <c r="AU13" s="451">
        <v>4.9800000000000004</v>
      </c>
      <c r="AV13" s="451">
        <v>5.36</v>
      </c>
      <c r="AW13" s="451">
        <v>5.34</v>
      </c>
      <c r="AX13" s="451">
        <v>5.32</v>
      </c>
      <c r="AY13" s="451">
        <v>5.35</v>
      </c>
      <c r="AZ13" s="451">
        <v>5.35</v>
      </c>
      <c r="BA13" s="451">
        <v>5.38</v>
      </c>
      <c r="BB13" s="451">
        <v>5.43</v>
      </c>
      <c r="BC13" s="451">
        <v>5.42</v>
      </c>
      <c r="BD13" s="451">
        <v>5.38</v>
      </c>
      <c r="BE13" s="451">
        <v>5.39</v>
      </c>
      <c r="BF13" s="451">
        <v>5.37</v>
      </c>
      <c r="BG13" s="451">
        <v>5.35</v>
      </c>
      <c r="BH13" s="451">
        <v>5.27</v>
      </c>
      <c r="BI13" s="451">
        <v>5.26</v>
      </c>
      <c r="BJ13" s="451">
        <v>5.25</v>
      </c>
      <c r="BK13" s="454">
        <v>5.33</v>
      </c>
      <c r="BL13" s="454">
        <v>5.32</v>
      </c>
      <c r="BM13" s="454">
        <v>5.31</v>
      </c>
      <c r="BN13" s="454">
        <v>5.21</v>
      </c>
      <c r="BO13" s="454">
        <v>5.1100000000000003</v>
      </c>
      <c r="BP13" s="454">
        <v>5.0599999999999996</v>
      </c>
      <c r="BQ13" s="454">
        <v>5.1100000000000003</v>
      </c>
      <c r="BR13" s="454">
        <v>5.08</v>
      </c>
      <c r="BS13" s="454">
        <v>5.0599999999999996</v>
      </c>
      <c r="BT13" s="454">
        <v>5.0599999999999996</v>
      </c>
      <c r="BU13" s="454">
        <v>5.05</v>
      </c>
      <c r="BV13" s="454">
        <v>5.05</v>
      </c>
      <c r="BW13" s="454">
        <v>5.0599999999999996</v>
      </c>
      <c r="BX13" s="455">
        <v>4.93</v>
      </c>
      <c r="BY13" s="455">
        <v>4.93</v>
      </c>
    </row>
    <row r="14" spans="1:77" s="154" customFormat="1" x14ac:dyDescent="0.3">
      <c r="A14" s="375" t="s">
        <v>5298</v>
      </c>
      <c r="B14" s="404">
        <v>8.98</v>
      </c>
      <c r="C14" s="404">
        <v>9.81</v>
      </c>
      <c r="D14" s="404">
        <v>9.83</v>
      </c>
      <c r="E14" s="404">
        <v>9.84</v>
      </c>
      <c r="F14" s="404">
        <v>8.73</v>
      </c>
      <c r="G14" s="404">
        <v>8.75</v>
      </c>
      <c r="H14" s="404">
        <v>8.92</v>
      </c>
      <c r="I14" s="453">
        <v>9.0982167520051345</v>
      </c>
      <c r="J14" s="453">
        <v>8.8287382448906957</v>
      </c>
      <c r="K14" s="453">
        <v>7.5706900513263999</v>
      </c>
      <c r="L14" s="453">
        <v>7.9701399843944198</v>
      </c>
      <c r="M14" s="453">
        <v>8.464847169075739</v>
      </c>
      <c r="N14" s="453">
        <v>8.4391472046533913</v>
      </c>
      <c r="O14" s="453">
        <v>8.3345282342833915</v>
      </c>
      <c r="P14" s="453">
        <v>8.2443270624865566</v>
      </c>
      <c r="Q14" s="453">
        <v>8.1830906080131065</v>
      </c>
      <c r="R14" s="453">
        <v>8.3744736113888365</v>
      </c>
      <c r="S14" s="453">
        <v>8.4998639215195269</v>
      </c>
      <c r="T14" s="453">
        <v>8.7138453934224067</v>
      </c>
      <c r="U14" s="453">
        <v>6.3813103992867308</v>
      </c>
      <c r="V14" s="405">
        <v>6.3</v>
      </c>
      <c r="W14" s="405">
        <v>6.4</v>
      </c>
      <c r="X14" s="405">
        <v>6.6</v>
      </c>
      <c r="Y14" s="504">
        <v>6.41</v>
      </c>
      <c r="Z14" s="504">
        <v>6.41</v>
      </c>
      <c r="AA14" s="504">
        <v>6.41</v>
      </c>
      <c r="AB14" s="504">
        <v>3.62</v>
      </c>
      <c r="AC14" s="504">
        <v>3.62</v>
      </c>
      <c r="AD14" s="504">
        <v>3.62</v>
      </c>
      <c r="AE14" s="504">
        <v>3.62</v>
      </c>
      <c r="AF14" s="420">
        <v>3.62</v>
      </c>
      <c r="AG14" s="420">
        <v>3.62</v>
      </c>
      <c r="AH14" s="420">
        <v>3.62</v>
      </c>
      <c r="AI14" s="453">
        <v>3.61</v>
      </c>
      <c r="AJ14" s="453">
        <v>3.61</v>
      </c>
      <c r="AK14" s="451">
        <v>3.65</v>
      </c>
      <c r="AL14" s="451">
        <v>3.65</v>
      </c>
      <c r="AM14" s="451">
        <v>3.67</v>
      </c>
      <c r="AN14" s="451">
        <v>3.68</v>
      </c>
      <c r="AO14" s="451">
        <v>3.68</v>
      </c>
      <c r="AP14" s="451">
        <v>3.69</v>
      </c>
      <c r="AQ14" s="451">
        <v>3.69</v>
      </c>
      <c r="AR14" s="451">
        <v>3.7</v>
      </c>
      <c r="AS14" s="451">
        <v>3.7</v>
      </c>
      <c r="AT14" s="451">
        <v>3.68</v>
      </c>
      <c r="AU14" s="451">
        <v>3.68</v>
      </c>
      <c r="AV14" s="451">
        <v>3.68</v>
      </c>
      <c r="AW14" s="451">
        <v>3.7</v>
      </c>
      <c r="AX14" s="451">
        <v>3.7</v>
      </c>
      <c r="AY14" s="451">
        <v>3.71</v>
      </c>
      <c r="AZ14" s="451">
        <v>3.71</v>
      </c>
      <c r="BA14" s="451">
        <v>3.71</v>
      </c>
      <c r="BB14" s="451">
        <v>3.71</v>
      </c>
      <c r="BC14" s="451">
        <v>3.71</v>
      </c>
      <c r="BD14" s="451">
        <v>3.7</v>
      </c>
      <c r="BE14" s="451">
        <v>3.7</v>
      </c>
      <c r="BF14" s="451">
        <v>3.69</v>
      </c>
      <c r="BG14" s="451">
        <v>3.69</v>
      </c>
      <c r="BH14" s="451">
        <v>3.69</v>
      </c>
      <c r="BI14" s="451">
        <v>3.69</v>
      </c>
      <c r="BJ14" s="451">
        <v>3.68</v>
      </c>
      <c r="BK14" s="454">
        <v>3.98</v>
      </c>
      <c r="BL14" s="454">
        <v>3.98</v>
      </c>
      <c r="BM14" s="454">
        <v>3.98</v>
      </c>
      <c r="BN14" s="454">
        <v>3.98</v>
      </c>
      <c r="BO14" s="454">
        <v>3.98</v>
      </c>
      <c r="BP14" s="454">
        <v>3.98</v>
      </c>
      <c r="BQ14" s="454">
        <v>3.97</v>
      </c>
      <c r="BR14" s="454">
        <v>3.96</v>
      </c>
      <c r="BS14" s="454">
        <v>3.96</v>
      </c>
      <c r="BT14" s="454">
        <v>3.95</v>
      </c>
      <c r="BU14" s="505">
        <v>3.95</v>
      </c>
      <c r="BV14" s="454">
        <v>3.94</v>
      </c>
      <c r="BW14" s="454">
        <v>3.88</v>
      </c>
      <c r="BX14" s="455">
        <v>4.96</v>
      </c>
      <c r="BY14" s="455">
        <v>4.6500000000000004</v>
      </c>
    </row>
    <row r="15" spans="1:77" x14ac:dyDescent="0.3">
      <c r="A15" s="375" t="s">
        <v>5299</v>
      </c>
      <c r="B15" s="404">
        <v>7.09</v>
      </c>
      <c r="C15" s="404">
        <v>6.55</v>
      </c>
      <c r="D15" s="404">
        <v>6.4</v>
      </c>
      <c r="E15" s="404">
        <v>6.37</v>
      </c>
      <c r="F15" s="404">
        <v>6.37</v>
      </c>
      <c r="G15" s="404">
        <v>6.37</v>
      </c>
      <c r="H15" s="404">
        <v>6.37</v>
      </c>
      <c r="I15" s="453">
        <v>6.370000000000001</v>
      </c>
      <c r="J15" s="453">
        <v>6.370000000000001</v>
      </c>
      <c r="K15" s="453">
        <v>5.8715249301980297</v>
      </c>
      <c r="L15" s="453">
        <v>6.2270846919665397</v>
      </c>
      <c r="M15" s="453">
        <v>6.4079065306710525</v>
      </c>
      <c r="N15" s="453">
        <v>6.4075833537371345</v>
      </c>
      <c r="O15" s="453">
        <v>6.2962930163433697</v>
      </c>
      <c r="P15" s="453">
        <v>6.2763126212410567</v>
      </c>
      <c r="Q15" s="453">
        <v>6.2763126052573339</v>
      </c>
      <c r="R15" s="453">
        <v>6.1561389218405616</v>
      </c>
      <c r="S15" s="453">
        <v>0</v>
      </c>
      <c r="T15" s="453">
        <v>0</v>
      </c>
      <c r="U15" s="453">
        <v>0</v>
      </c>
      <c r="V15" s="453">
        <v>0</v>
      </c>
      <c r="W15" s="453">
        <v>0</v>
      </c>
      <c r="X15" s="453">
        <v>0</v>
      </c>
      <c r="Y15" s="506">
        <v>0</v>
      </c>
      <c r="Z15" s="506">
        <v>0</v>
      </c>
      <c r="AA15" s="506">
        <v>0</v>
      </c>
      <c r="AB15" s="506">
        <v>0</v>
      </c>
      <c r="AC15" s="506">
        <v>0</v>
      </c>
      <c r="AD15" s="506">
        <v>0</v>
      </c>
      <c r="AE15" s="506">
        <v>0</v>
      </c>
      <c r="AF15" s="507">
        <v>0</v>
      </c>
      <c r="AG15" s="507">
        <v>0</v>
      </c>
      <c r="AH15" s="507">
        <v>0</v>
      </c>
      <c r="AI15" s="453">
        <v>0</v>
      </c>
      <c r="AJ15" s="453">
        <v>0</v>
      </c>
      <c r="AK15" s="451">
        <v>0</v>
      </c>
      <c r="AL15" s="451">
        <v>0</v>
      </c>
      <c r="AM15" s="451">
        <v>0</v>
      </c>
      <c r="AN15" s="451">
        <v>0</v>
      </c>
      <c r="AO15" s="451">
        <v>0</v>
      </c>
      <c r="AP15" s="451">
        <v>0</v>
      </c>
      <c r="AQ15" s="451">
        <v>0</v>
      </c>
      <c r="AR15" s="451">
        <v>0</v>
      </c>
      <c r="AS15" s="451">
        <v>0</v>
      </c>
      <c r="AT15" s="451">
        <v>0</v>
      </c>
      <c r="AU15" s="451">
        <v>0</v>
      </c>
      <c r="AV15" s="451">
        <v>0</v>
      </c>
      <c r="AW15" s="451">
        <v>0</v>
      </c>
      <c r="AX15" s="451">
        <v>0</v>
      </c>
      <c r="AY15" s="451">
        <v>0</v>
      </c>
      <c r="AZ15" s="451">
        <v>0</v>
      </c>
      <c r="BA15" s="451">
        <v>0</v>
      </c>
      <c r="BB15" s="451">
        <v>0</v>
      </c>
      <c r="BC15" s="451">
        <v>0</v>
      </c>
      <c r="BD15" s="451">
        <v>0</v>
      </c>
      <c r="BE15" s="451">
        <v>0</v>
      </c>
      <c r="BF15" s="451">
        <v>0</v>
      </c>
      <c r="BG15" s="451">
        <v>0</v>
      </c>
      <c r="BH15" s="451">
        <v>0</v>
      </c>
      <c r="BI15" s="451">
        <v>0</v>
      </c>
      <c r="BJ15" s="451">
        <v>0</v>
      </c>
      <c r="BK15" s="454"/>
      <c r="BL15" s="454">
        <v>0</v>
      </c>
      <c r="BM15" s="454"/>
      <c r="BN15" s="454">
        <v>0</v>
      </c>
      <c r="BO15" s="454">
        <v>0</v>
      </c>
      <c r="BP15" s="454">
        <v>0</v>
      </c>
      <c r="BQ15" s="454">
        <v>0</v>
      </c>
      <c r="BR15" s="454">
        <v>0</v>
      </c>
      <c r="BS15" s="454">
        <v>0</v>
      </c>
      <c r="BT15" s="454">
        <v>0</v>
      </c>
      <c r="BU15" s="454">
        <v>0</v>
      </c>
      <c r="BV15" s="454">
        <v>0</v>
      </c>
      <c r="BW15" s="454">
        <v>0</v>
      </c>
      <c r="BX15" s="220"/>
      <c r="BY15" s="455">
        <v>0</v>
      </c>
    </row>
    <row r="16" spans="1:77" ht="21.6" x14ac:dyDescent="0.3">
      <c r="A16" s="458" t="s">
        <v>435</v>
      </c>
      <c r="B16" s="404"/>
      <c r="C16" s="404"/>
      <c r="D16" s="404"/>
      <c r="E16" s="404"/>
      <c r="F16" s="404"/>
      <c r="G16" s="404"/>
      <c r="H16" s="404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506"/>
      <c r="Z16" s="506"/>
      <c r="AA16" s="506"/>
      <c r="AB16" s="506"/>
      <c r="AC16" s="506"/>
      <c r="AD16" s="506"/>
      <c r="AE16" s="506"/>
      <c r="AF16" s="507"/>
      <c r="AG16" s="507"/>
      <c r="AH16" s="507"/>
      <c r="AI16" s="453"/>
      <c r="AJ16" s="453"/>
      <c r="AK16" s="451"/>
      <c r="AL16" s="451"/>
      <c r="AM16" s="451"/>
      <c r="AN16" s="451"/>
      <c r="AO16" s="451"/>
      <c r="AP16" s="451"/>
      <c r="AQ16" s="451"/>
      <c r="AR16" s="451">
        <v>6.98</v>
      </c>
      <c r="AS16" s="451">
        <v>6.98</v>
      </c>
      <c r="AT16" s="451">
        <v>6.98</v>
      </c>
      <c r="AU16" s="451">
        <v>6.98</v>
      </c>
      <c r="AV16" s="451">
        <v>6.98</v>
      </c>
      <c r="AW16" s="451">
        <v>6.98</v>
      </c>
      <c r="AX16" s="451">
        <v>6.98</v>
      </c>
      <c r="AY16" s="451">
        <v>6.98</v>
      </c>
      <c r="AZ16" s="451">
        <v>6.98</v>
      </c>
      <c r="BA16" s="451">
        <v>6.98</v>
      </c>
      <c r="BB16" s="451">
        <v>6.98</v>
      </c>
      <c r="BC16" s="451">
        <v>6.98</v>
      </c>
      <c r="BD16" s="451">
        <v>6.98</v>
      </c>
      <c r="BE16" s="451">
        <v>6.98</v>
      </c>
      <c r="BF16" s="451">
        <v>6.98</v>
      </c>
      <c r="BG16" s="451">
        <v>6.98</v>
      </c>
      <c r="BH16" s="451">
        <v>6.98</v>
      </c>
      <c r="BI16" s="451">
        <v>6.98</v>
      </c>
      <c r="BJ16" s="451">
        <v>6.98</v>
      </c>
      <c r="BK16" s="454">
        <v>6.95</v>
      </c>
      <c r="BL16" s="454">
        <v>6.95</v>
      </c>
      <c r="BM16" s="454">
        <v>6.95</v>
      </c>
      <c r="BN16" s="454">
        <v>6.95</v>
      </c>
      <c r="BO16" s="454">
        <v>6.95</v>
      </c>
      <c r="BP16" s="454">
        <v>6.95</v>
      </c>
      <c r="BQ16" s="454">
        <v>6.95</v>
      </c>
      <c r="BR16" s="454">
        <v>6.95</v>
      </c>
      <c r="BS16" s="454">
        <v>6.95</v>
      </c>
      <c r="BT16" s="454">
        <v>6.95</v>
      </c>
      <c r="BU16" s="454">
        <v>6.95</v>
      </c>
      <c r="BV16" s="454">
        <v>6.95</v>
      </c>
      <c r="BW16" s="454">
        <v>6.95</v>
      </c>
      <c r="BX16" s="455">
        <v>6.95</v>
      </c>
      <c r="BY16" s="455">
        <v>6.95</v>
      </c>
    </row>
    <row r="17" spans="1:77" x14ac:dyDescent="0.3">
      <c r="A17" s="375"/>
      <c r="B17" s="404"/>
      <c r="C17" s="404"/>
      <c r="D17" s="404"/>
      <c r="E17" s="404"/>
      <c r="F17" s="404"/>
      <c r="G17" s="404"/>
      <c r="H17" s="404"/>
      <c r="I17" s="453"/>
      <c r="J17" s="453"/>
      <c r="K17" s="453"/>
      <c r="L17" s="453"/>
      <c r="M17" s="453"/>
      <c r="N17" s="453"/>
      <c r="O17" s="453"/>
      <c r="P17" s="453"/>
      <c r="Q17" s="453"/>
      <c r="R17" s="453"/>
      <c r="S17" s="453"/>
      <c r="T17" s="453"/>
      <c r="U17" s="453"/>
      <c r="V17" s="453"/>
      <c r="W17" s="453"/>
      <c r="X17" s="453"/>
      <c r="Y17" s="506"/>
      <c r="Z17" s="506"/>
      <c r="AA17" s="506"/>
      <c r="AB17" s="506"/>
      <c r="AC17" s="506"/>
      <c r="AD17" s="506"/>
      <c r="AE17" s="506"/>
      <c r="AF17" s="507"/>
      <c r="AG17" s="507"/>
      <c r="AH17" s="507"/>
      <c r="AI17" s="453"/>
      <c r="AJ17" s="453"/>
      <c r="AK17" s="451"/>
      <c r="AL17" s="451"/>
      <c r="AM17" s="451"/>
      <c r="AN17" s="451"/>
      <c r="AO17" s="451"/>
      <c r="AP17" s="451"/>
      <c r="AQ17" s="451"/>
      <c r="AR17" s="502"/>
      <c r="AS17" s="346"/>
      <c r="AT17" s="346"/>
      <c r="AU17" s="346"/>
      <c r="AV17" s="346"/>
      <c r="AW17" s="346"/>
      <c r="AX17" s="346"/>
      <c r="AY17" s="346"/>
      <c r="AZ17" s="346"/>
      <c r="BA17" s="346"/>
      <c r="BB17" s="346"/>
      <c r="BC17" s="346"/>
      <c r="BD17" s="346"/>
      <c r="BE17" s="346"/>
      <c r="BF17" s="346"/>
      <c r="BG17" s="346"/>
      <c r="BH17" s="346"/>
      <c r="BI17" s="346"/>
      <c r="BJ17" s="346"/>
      <c r="BK17" s="503"/>
      <c r="BL17" s="503"/>
      <c r="BX17" s="220"/>
    </row>
    <row r="18" spans="1:77" x14ac:dyDescent="0.3">
      <c r="A18" s="363" t="s">
        <v>5279</v>
      </c>
      <c r="B18" s="394">
        <v>5.97</v>
      </c>
      <c r="C18" s="394">
        <v>6.06</v>
      </c>
      <c r="D18" s="394">
        <v>6.06</v>
      </c>
      <c r="E18" s="394">
        <v>5.88</v>
      </c>
      <c r="F18" s="394">
        <v>6.5</v>
      </c>
      <c r="G18" s="394">
        <v>6.65</v>
      </c>
      <c r="H18" s="394">
        <v>6.47</v>
      </c>
      <c r="I18" s="508">
        <v>6.15</v>
      </c>
      <c r="J18" s="508">
        <v>6.28</v>
      </c>
      <c r="K18" s="508">
        <v>5.93</v>
      </c>
      <c r="L18" s="508">
        <v>5.9518000000000004</v>
      </c>
      <c r="M18" s="508">
        <v>5.7667999999999999</v>
      </c>
      <c r="N18" s="508">
        <v>5.51317209898653</v>
      </c>
      <c r="O18" s="508">
        <v>5.8170999999999999</v>
      </c>
      <c r="P18" s="508">
        <v>5.8551065024592601</v>
      </c>
      <c r="Q18" s="508">
        <v>5.7916999999999996</v>
      </c>
      <c r="R18" s="508">
        <v>5.7402423304039507</v>
      </c>
      <c r="S18" s="508">
        <v>5.8110958722140307</v>
      </c>
      <c r="T18" s="508">
        <v>6.0115294385017197</v>
      </c>
      <c r="U18" s="508">
        <v>6.1321009805946698</v>
      </c>
      <c r="V18" s="508">
        <v>6.18001291299203</v>
      </c>
      <c r="W18" s="508">
        <v>6.18</v>
      </c>
      <c r="X18" s="508">
        <v>6.18</v>
      </c>
      <c r="Y18" s="508">
        <v>6.22</v>
      </c>
      <c r="Z18" s="508">
        <v>6.23</v>
      </c>
      <c r="AA18" s="508">
        <v>6.23</v>
      </c>
      <c r="AB18" s="508">
        <v>6.31</v>
      </c>
      <c r="AC18" s="508">
        <v>6.31</v>
      </c>
      <c r="AD18" s="508">
        <v>6.33</v>
      </c>
      <c r="AE18" s="508">
        <v>6.41</v>
      </c>
      <c r="AF18" s="508">
        <v>6.43</v>
      </c>
      <c r="AG18" s="508">
        <v>6.43</v>
      </c>
      <c r="AH18" s="508">
        <v>6.42</v>
      </c>
      <c r="AI18" s="508">
        <v>6.43</v>
      </c>
      <c r="AJ18" s="508">
        <v>6.48</v>
      </c>
      <c r="AK18" s="461">
        <v>6.46</v>
      </c>
      <c r="AL18" s="461">
        <v>6.51</v>
      </c>
      <c r="AM18" s="461">
        <v>6.5</v>
      </c>
      <c r="AN18" s="461">
        <v>6.52</v>
      </c>
      <c r="AO18" s="461">
        <v>6.67</v>
      </c>
      <c r="AP18" s="461">
        <v>6.69</v>
      </c>
      <c r="AQ18" s="461">
        <v>6.7</v>
      </c>
      <c r="AR18" s="461">
        <v>6.71</v>
      </c>
      <c r="AS18" s="461">
        <v>6.72</v>
      </c>
      <c r="AT18" s="461">
        <v>6.73</v>
      </c>
      <c r="AU18" s="461">
        <v>6.74</v>
      </c>
      <c r="AV18" s="461">
        <v>6.74</v>
      </c>
      <c r="AW18" s="461">
        <v>6.74</v>
      </c>
      <c r="AX18" s="461">
        <v>6.74</v>
      </c>
      <c r="AY18" s="461">
        <v>6.72</v>
      </c>
      <c r="AZ18" s="461">
        <v>6.19</v>
      </c>
      <c r="BA18" s="461">
        <v>6.21</v>
      </c>
      <c r="BB18" s="461">
        <v>6.25</v>
      </c>
      <c r="BC18" s="461">
        <v>6.38</v>
      </c>
      <c r="BD18" s="461">
        <v>6.46</v>
      </c>
      <c r="BE18" s="461">
        <v>6.5</v>
      </c>
      <c r="BF18" s="461">
        <v>6.58</v>
      </c>
      <c r="BG18" s="461">
        <v>6.64</v>
      </c>
      <c r="BH18" s="461">
        <v>6.68</v>
      </c>
      <c r="BI18" s="461">
        <v>6.73</v>
      </c>
      <c r="BJ18" s="461">
        <v>6.72</v>
      </c>
      <c r="BK18" s="465">
        <v>6.76</v>
      </c>
      <c r="BL18" s="465">
        <v>6.82</v>
      </c>
      <c r="BM18" s="509">
        <v>6.86</v>
      </c>
      <c r="BN18" s="509">
        <v>6.89</v>
      </c>
      <c r="BO18" s="448">
        <v>6.93</v>
      </c>
      <c r="BP18" s="448">
        <v>6.96</v>
      </c>
      <c r="BQ18" s="448">
        <v>6.98</v>
      </c>
      <c r="BR18" s="448">
        <v>7.04</v>
      </c>
      <c r="BS18" s="448">
        <v>7.08</v>
      </c>
      <c r="BT18" s="448">
        <v>7.13</v>
      </c>
      <c r="BU18" s="448">
        <v>7.13</v>
      </c>
      <c r="BV18" s="448">
        <v>7.16</v>
      </c>
      <c r="BW18" s="448">
        <v>7.16</v>
      </c>
      <c r="BX18" s="448">
        <v>7.18</v>
      </c>
      <c r="BY18" s="448">
        <v>7.19</v>
      </c>
    </row>
    <row r="19" spans="1:77" x14ac:dyDescent="0.3">
      <c r="A19" s="374"/>
      <c r="B19" s="403"/>
      <c r="C19" s="403"/>
      <c r="D19" s="403"/>
      <c r="E19" s="403"/>
      <c r="F19" s="403"/>
      <c r="G19" s="403"/>
      <c r="H19" s="403"/>
      <c r="I19" s="472"/>
      <c r="J19" s="472"/>
      <c r="K19" s="472"/>
      <c r="L19" s="472"/>
      <c r="M19" s="472"/>
      <c r="N19" s="472"/>
      <c r="O19" s="472"/>
      <c r="P19" s="472"/>
      <c r="Q19" s="472"/>
      <c r="R19" s="472"/>
      <c r="S19" s="472"/>
      <c r="T19" s="472"/>
      <c r="U19" s="472"/>
      <c r="V19" s="472"/>
      <c r="W19" s="472"/>
      <c r="X19" s="472"/>
      <c r="Y19" s="510"/>
      <c r="Z19" s="510"/>
      <c r="AA19" s="510"/>
      <c r="AB19" s="510"/>
      <c r="AC19" s="510"/>
      <c r="AD19" s="510"/>
      <c r="AE19" s="510"/>
      <c r="AF19" s="510"/>
      <c r="AG19" s="510"/>
      <c r="AH19" s="510"/>
      <c r="AI19" s="472"/>
      <c r="AJ19" s="472"/>
      <c r="AK19" s="468"/>
      <c r="AL19" s="468"/>
      <c r="AM19" s="468"/>
      <c r="AN19" s="468"/>
      <c r="AO19" s="468"/>
      <c r="AP19" s="468"/>
      <c r="AQ19" s="468"/>
      <c r="AR19" s="486"/>
      <c r="AS19"/>
      <c r="AT19"/>
      <c r="AU19"/>
      <c r="AV19"/>
      <c r="BX19" s="448"/>
    </row>
    <row r="20" spans="1:77" x14ac:dyDescent="0.3">
      <c r="A20" s="374" t="s">
        <v>5300</v>
      </c>
      <c r="B20" s="403">
        <v>5.91</v>
      </c>
      <c r="C20" s="403">
        <v>6.04</v>
      </c>
      <c r="D20" s="403">
        <v>5.95</v>
      </c>
      <c r="E20" s="403">
        <v>5.82</v>
      </c>
      <c r="F20" s="403">
        <v>6.43</v>
      </c>
      <c r="G20" s="403">
        <v>6.52</v>
      </c>
      <c r="H20" s="403">
        <v>6.32</v>
      </c>
      <c r="I20" s="474">
        <v>6.04</v>
      </c>
      <c r="J20" s="474">
        <v>6.21</v>
      </c>
      <c r="K20" s="474">
        <v>5.86</v>
      </c>
      <c r="L20" s="474">
        <v>5.8833000000000002</v>
      </c>
      <c r="M20" s="474">
        <v>5.6863999999999999</v>
      </c>
      <c r="N20" s="474">
        <v>5.4329373312152196</v>
      </c>
      <c r="O20" s="474">
        <v>5.7525000000000004</v>
      </c>
      <c r="P20" s="474">
        <v>5.7889388498127099</v>
      </c>
      <c r="Q20" s="474">
        <v>5.7929000000000004</v>
      </c>
      <c r="R20" s="474">
        <v>5.7346247514002604</v>
      </c>
      <c r="S20" s="474">
        <v>5.8175451467046804</v>
      </c>
      <c r="T20" s="474">
        <v>6.0266526087313199</v>
      </c>
      <c r="U20" s="474">
        <v>6.1594598684256701</v>
      </c>
      <c r="V20" s="474">
        <v>6.21</v>
      </c>
      <c r="W20" s="474">
        <v>6.21</v>
      </c>
      <c r="X20" s="474">
        <v>6.21</v>
      </c>
      <c r="Y20" s="507">
        <v>6.25</v>
      </c>
      <c r="Z20" s="507">
        <v>6.26</v>
      </c>
      <c r="AA20" s="507">
        <v>6.26</v>
      </c>
      <c r="AB20" s="507">
        <v>6.35</v>
      </c>
      <c r="AC20" s="507">
        <v>6.35</v>
      </c>
      <c r="AD20" s="507">
        <v>6.36</v>
      </c>
      <c r="AE20" s="507">
        <v>6.45</v>
      </c>
      <c r="AF20" s="507">
        <v>6.47</v>
      </c>
      <c r="AG20" s="507">
        <v>6.47</v>
      </c>
      <c r="AH20" s="507">
        <v>6.46</v>
      </c>
      <c r="AI20" s="474">
        <v>6.47</v>
      </c>
      <c r="AJ20" s="474">
        <v>6.52</v>
      </c>
      <c r="AK20" s="452">
        <v>6.5</v>
      </c>
      <c r="AL20" s="452">
        <v>6.55</v>
      </c>
      <c r="AM20" s="452">
        <v>6.55</v>
      </c>
      <c r="AN20" s="452">
        <v>6.57</v>
      </c>
      <c r="AO20" s="452">
        <v>6.72</v>
      </c>
      <c r="AP20" s="452">
        <v>6.75</v>
      </c>
      <c r="AQ20" s="452">
        <v>6.75</v>
      </c>
      <c r="AR20" s="452">
        <v>6.76</v>
      </c>
      <c r="AS20" s="452">
        <v>6.77</v>
      </c>
      <c r="AT20" s="452">
        <v>6.78</v>
      </c>
      <c r="AU20" s="452">
        <v>6.79</v>
      </c>
      <c r="AV20" s="452">
        <v>6.79</v>
      </c>
      <c r="AW20" s="452">
        <v>6.79</v>
      </c>
      <c r="AX20" s="452">
        <v>6.79</v>
      </c>
      <c r="AY20" s="452">
        <v>6.77</v>
      </c>
      <c r="AZ20" s="452">
        <v>7.3</v>
      </c>
      <c r="BA20" s="452">
        <v>7.3</v>
      </c>
      <c r="BB20" s="452">
        <v>7.36</v>
      </c>
      <c r="BC20" s="452">
        <v>7.51</v>
      </c>
      <c r="BD20" s="452">
        <v>7.59</v>
      </c>
      <c r="BE20" s="452">
        <v>7.62</v>
      </c>
      <c r="BF20" s="452">
        <v>7.66</v>
      </c>
      <c r="BG20" s="452">
        <v>7.7</v>
      </c>
      <c r="BH20" s="452">
        <v>7.74</v>
      </c>
      <c r="BI20" s="452">
        <v>7.77</v>
      </c>
      <c r="BJ20" s="452">
        <v>7.75</v>
      </c>
      <c r="BK20" s="473">
        <v>7.74</v>
      </c>
      <c r="BL20" s="473">
        <v>7.76</v>
      </c>
      <c r="BM20" s="475">
        <v>7.79</v>
      </c>
      <c r="BN20" s="475">
        <v>7.8</v>
      </c>
      <c r="BO20" s="475">
        <v>7.81</v>
      </c>
      <c r="BP20" s="475">
        <v>7.83</v>
      </c>
      <c r="BQ20" s="475">
        <v>7.85</v>
      </c>
      <c r="BR20" s="475">
        <v>7.88</v>
      </c>
      <c r="BS20" s="475">
        <v>7.91</v>
      </c>
      <c r="BT20" s="475">
        <v>7.96</v>
      </c>
      <c r="BU20" s="475">
        <v>7.99</v>
      </c>
      <c r="BV20" s="475">
        <v>8.02</v>
      </c>
      <c r="BW20" s="475">
        <v>8.01</v>
      </c>
      <c r="BX20" s="475">
        <v>8</v>
      </c>
      <c r="BY20" s="475">
        <v>8</v>
      </c>
    </row>
    <row r="21" spans="1:77" x14ac:dyDescent="0.3">
      <c r="A21" s="374" t="s">
        <v>5301</v>
      </c>
      <c r="B21" s="403">
        <v>8.5500000000000007</v>
      </c>
      <c r="C21" s="403">
        <v>8.2200000000000006</v>
      </c>
      <c r="D21" s="403">
        <v>8.2100000000000009</v>
      </c>
      <c r="E21" s="403">
        <v>8.17</v>
      </c>
      <c r="F21" s="403">
        <v>8.18</v>
      </c>
      <c r="G21" s="403">
        <v>7.13</v>
      </c>
      <c r="H21" s="403">
        <v>7.11</v>
      </c>
      <c r="I21" s="474">
        <v>7.08</v>
      </c>
      <c r="J21" s="474">
        <v>7.05</v>
      </c>
      <c r="K21" s="474">
        <v>7.02</v>
      </c>
      <c r="L21" s="474">
        <v>7.0045999999999999</v>
      </c>
      <c r="M21" s="474">
        <v>7.0004999999999997</v>
      </c>
      <c r="N21" s="474">
        <v>7.0035189261556896</v>
      </c>
      <c r="O21" s="474">
        <v>7.0022000000000002</v>
      </c>
      <c r="P21" s="474">
        <v>7.0008962371849197</v>
      </c>
      <c r="Q21" s="474">
        <v>5.7714999999999996</v>
      </c>
      <c r="R21" s="474">
        <v>5.8326898968281995</v>
      </c>
      <c r="S21" s="474">
        <v>5.6809100739962899</v>
      </c>
      <c r="T21" s="474">
        <v>5.8303195906459901</v>
      </c>
      <c r="U21" s="474">
        <v>5.7315046097989697</v>
      </c>
      <c r="V21" s="474">
        <v>5.7802078674113799</v>
      </c>
      <c r="W21" s="474">
        <v>5.78</v>
      </c>
      <c r="X21" s="474">
        <v>5.78</v>
      </c>
      <c r="Y21" s="507">
        <v>5.78</v>
      </c>
      <c r="Z21" s="507">
        <v>5.66</v>
      </c>
      <c r="AA21" s="507">
        <v>5.66</v>
      </c>
      <c r="AB21" s="507">
        <v>5.66</v>
      </c>
      <c r="AC21" s="507">
        <v>5.66</v>
      </c>
      <c r="AD21" s="507">
        <v>5.66</v>
      </c>
      <c r="AE21" s="507">
        <v>5.66</v>
      </c>
      <c r="AF21" s="507">
        <v>5.71</v>
      </c>
      <c r="AG21" s="507">
        <v>5.71</v>
      </c>
      <c r="AH21" s="507">
        <v>5.71</v>
      </c>
      <c r="AI21" s="474">
        <v>5.71</v>
      </c>
      <c r="AJ21" s="474">
        <v>5.71</v>
      </c>
      <c r="AK21" s="452">
        <v>5.71</v>
      </c>
      <c r="AL21" s="452">
        <v>5.55</v>
      </c>
      <c r="AM21" s="452">
        <v>5.55</v>
      </c>
      <c r="AN21" s="452">
        <v>5.55</v>
      </c>
      <c r="AO21" s="452">
        <v>5.55</v>
      </c>
      <c r="AP21" s="452">
        <v>5.55</v>
      </c>
      <c r="AQ21" s="452">
        <v>5.62</v>
      </c>
      <c r="AR21" s="452">
        <v>5.62</v>
      </c>
      <c r="AS21" s="452">
        <v>5.62</v>
      </c>
      <c r="AT21" s="452">
        <v>5.62</v>
      </c>
      <c r="AU21" s="452">
        <v>5.62</v>
      </c>
      <c r="AV21" s="452">
        <v>5.62</v>
      </c>
      <c r="AW21" s="452">
        <v>5.69</v>
      </c>
      <c r="AX21" s="452">
        <v>5.39</v>
      </c>
      <c r="AY21" s="452">
        <v>5.39</v>
      </c>
      <c r="AZ21" s="452">
        <v>1.28</v>
      </c>
      <c r="BA21" s="452">
        <v>1.28</v>
      </c>
      <c r="BB21" s="452">
        <v>1.28</v>
      </c>
      <c r="BC21" s="452">
        <v>1.28</v>
      </c>
      <c r="BD21" s="452">
        <v>1.28</v>
      </c>
      <c r="BE21" s="452">
        <v>1.28</v>
      </c>
      <c r="BF21" s="452">
        <v>1.28</v>
      </c>
      <c r="BG21" s="452">
        <v>1.28</v>
      </c>
      <c r="BH21" s="452">
        <v>1.28</v>
      </c>
      <c r="BI21" s="452">
        <v>1.29</v>
      </c>
      <c r="BJ21" s="452">
        <v>1.29</v>
      </c>
      <c r="BK21" s="473">
        <v>1.29</v>
      </c>
      <c r="BL21" s="473">
        <v>1.29</v>
      </c>
      <c r="BM21" s="475">
        <v>1.29</v>
      </c>
      <c r="BN21" s="475">
        <v>1.29</v>
      </c>
      <c r="BO21" s="475">
        <v>1.29</v>
      </c>
      <c r="BP21" s="475">
        <v>1.29</v>
      </c>
      <c r="BQ21" s="475">
        <v>1.29</v>
      </c>
      <c r="BR21" s="475">
        <v>1.29</v>
      </c>
      <c r="BS21" s="475">
        <v>1.29</v>
      </c>
      <c r="BT21" s="475">
        <v>1.29</v>
      </c>
      <c r="BU21" s="475">
        <v>1.84</v>
      </c>
      <c r="BV21" s="475">
        <v>1.84</v>
      </c>
      <c r="BW21" s="475">
        <v>1.84</v>
      </c>
      <c r="BX21" s="475">
        <v>1.86</v>
      </c>
      <c r="BY21" s="475">
        <v>1.86</v>
      </c>
    </row>
    <row r="22" spans="1:77" x14ac:dyDescent="0.3">
      <c r="A22" s="375"/>
      <c r="B22" s="375"/>
      <c r="C22" s="375"/>
      <c r="D22" s="375"/>
      <c r="E22" s="375"/>
      <c r="F22" s="375"/>
      <c r="G22" s="375"/>
      <c r="H22" s="375"/>
      <c r="I22" s="375"/>
      <c r="J22" s="375"/>
      <c r="K22" s="375"/>
      <c r="L22" s="375"/>
      <c r="M22" s="375"/>
      <c r="N22" s="375"/>
      <c r="O22" s="375"/>
      <c r="P22" s="425"/>
      <c r="Q22" s="425"/>
      <c r="R22" s="425"/>
      <c r="S22" s="425"/>
      <c r="T22" s="425"/>
      <c r="U22" s="425"/>
      <c r="V22" s="425"/>
      <c r="W22" s="425"/>
      <c r="X22" s="425"/>
      <c r="Y22" s="425"/>
      <c r="Z22" s="425"/>
      <c r="AA22" s="425"/>
      <c r="AB22" s="425"/>
      <c r="AC22" s="425"/>
      <c r="AD22" s="425"/>
      <c r="AE22" s="425"/>
      <c r="AF22" s="425"/>
      <c r="AG22" s="425"/>
      <c r="AH22" s="483"/>
      <c r="AI22" s="425"/>
      <c r="AJ22" s="484"/>
      <c r="AK22" s="484"/>
      <c r="AL22" s="484"/>
      <c r="AM22" s="511"/>
      <c r="AN22" s="486"/>
      <c r="AO22" s="486"/>
      <c r="AP22" s="486"/>
      <c r="AQ22" s="486"/>
      <c r="AR22" s="486"/>
    </row>
    <row r="23" spans="1:77" x14ac:dyDescent="0.3">
      <c r="A23" s="375" t="s">
        <v>5302</v>
      </c>
      <c r="B23" s="375"/>
      <c r="C23" s="375"/>
      <c r="D23" s="375"/>
      <c r="E23" s="375"/>
      <c r="F23" s="375"/>
      <c r="G23" s="375"/>
      <c r="H23" s="375"/>
      <c r="I23" s="375"/>
      <c r="J23" s="375"/>
      <c r="K23" s="375"/>
      <c r="L23" s="375"/>
      <c r="M23" s="375"/>
      <c r="N23" s="375"/>
      <c r="O23" s="375"/>
      <c r="P23" s="425"/>
      <c r="Q23" s="425"/>
      <c r="R23" s="425"/>
      <c r="S23" s="425"/>
      <c r="T23" s="425"/>
      <c r="U23" s="425"/>
      <c r="V23" s="425"/>
      <c r="W23" s="425"/>
      <c r="X23" s="425"/>
      <c r="Y23" s="425"/>
      <c r="Z23" s="425"/>
      <c r="AA23" s="425"/>
      <c r="AB23" s="425"/>
      <c r="AC23" s="425"/>
      <c r="AD23" s="425"/>
      <c r="AE23" s="425"/>
      <c r="AF23" s="425"/>
      <c r="AG23" s="425"/>
      <c r="AH23" s="483"/>
      <c r="AI23" s="484"/>
      <c r="AJ23" s="484"/>
      <c r="AK23" s="484"/>
      <c r="AL23" s="484"/>
      <c r="AM23" s="511"/>
      <c r="AN23" s="486"/>
      <c r="AO23" s="486"/>
      <c r="AP23" s="486"/>
      <c r="AQ23" s="486"/>
      <c r="AR23" s="486"/>
    </row>
    <row r="24" spans="1:77" x14ac:dyDescent="0.3">
      <c r="A24" s="375" t="s">
        <v>5303</v>
      </c>
      <c r="B24" s="375"/>
      <c r="C24" s="375"/>
      <c r="D24" s="375"/>
      <c r="E24" s="375"/>
      <c r="F24" s="375"/>
      <c r="G24" s="375"/>
      <c r="H24" s="375"/>
      <c r="I24" s="375"/>
      <c r="J24" s="375"/>
      <c r="K24" s="375"/>
      <c r="L24" s="375"/>
      <c r="M24" s="375"/>
      <c r="N24" s="375"/>
      <c r="O24" s="37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5"/>
      <c r="AD24" s="425"/>
      <c r="AE24" s="425"/>
      <c r="AF24" s="425"/>
      <c r="AG24" s="425"/>
      <c r="AH24" s="483"/>
      <c r="AI24" s="484"/>
      <c r="AJ24" s="484"/>
      <c r="AK24" s="484"/>
      <c r="AL24" s="484"/>
      <c r="AM24" s="511"/>
      <c r="AN24" s="486"/>
      <c r="AO24" s="486"/>
      <c r="AP24" s="486"/>
      <c r="AQ24" s="486"/>
      <c r="AR24" s="486"/>
    </row>
    <row r="25" spans="1:77" x14ac:dyDescent="0.3">
      <c r="A25" s="375" t="s">
        <v>5304</v>
      </c>
      <c r="B25" s="375"/>
      <c r="C25" s="375"/>
      <c r="D25" s="375"/>
      <c r="E25" s="375"/>
      <c r="F25" s="375"/>
      <c r="G25" s="375"/>
      <c r="H25" s="375"/>
      <c r="I25" s="375"/>
      <c r="J25" s="375"/>
      <c r="K25" s="375"/>
      <c r="L25" s="375"/>
      <c r="M25" s="375"/>
      <c r="N25" s="375"/>
      <c r="O25" s="375"/>
      <c r="P25" s="425"/>
      <c r="Q25" s="425"/>
      <c r="R25" s="425"/>
      <c r="S25" s="425"/>
      <c r="T25" s="425"/>
      <c r="U25" s="425"/>
      <c r="V25" s="425"/>
      <c r="W25" s="425"/>
      <c r="X25" s="425"/>
      <c r="Y25" s="425"/>
      <c r="Z25" s="425"/>
      <c r="AA25" s="425"/>
      <c r="AB25" s="425"/>
      <c r="AC25" s="425"/>
      <c r="AD25" s="425"/>
      <c r="AE25" s="425"/>
      <c r="AF25" s="425"/>
      <c r="AG25" s="425"/>
      <c r="AH25" s="483"/>
      <c r="AI25" s="484"/>
      <c r="AJ25" s="484"/>
      <c r="AK25" s="484"/>
      <c r="AL25" s="484"/>
      <c r="AM25" s="511"/>
      <c r="AN25" s="486"/>
      <c r="AO25" s="486"/>
      <c r="AP25" s="486"/>
      <c r="AQ25" s="486"/>
      <c r="AR25" s="486"/>
    </row>
    <row r="26" spans="1:77" x14ac:dyDescent="0.3">
      <c r="A26" s="375"/>
      <c r="B26" s="375"/>
      <c r="C26" s="375"/>
      <c r="D26" s="375"/>
      <c r="E26" s="375"/>
      <c r="F26" s="375"/>
      <c r="G26" s="375"/>
      <c r="H26" s="375"/>
      <c r="I26" s="375"/>
      <c r="J26" s="375"/>
      <c r="K26" s="375"/>
      <c r="L26" s="375"/>
      <c r="M26" s="375"/>
      <c r="N26" s="375"/>
      <c r="O26" s="375"/>
      <c r="P26" s="425"/>
      <c r="Q26" s="425"/>
      <c r="R26" s="425"/>
      <c r="S26" s="425"/>
      <c r="T26" s="425"/>
      <c r="U26" s="425"/>
      <c r="V26" s="425"/>
      <c r="W26" s="425"/>
      <c r="X26" s="425"/>
      <c r="Y26" s="425"/>
      <c r="Z26" s="425"/>
      <c r="AA26" s="425"/>
      <c r="AB26" s="425"/>
      <c r="AC26" s="425"/>
      <c r="AD26" s="425"/>
      <c r="AE26" s="425"/>
      <c r="AF26" s="425"/>
      <c r="AG26" s="425"/>
      <c r="AH26" s="483"/>
      <c r="AI26" s="484"/>
      <c r="AJ26" s="484"/>
      <c r="AK26" s="484"/>
      <c r="AL26" s="484"/>
      <c r="AM26" s="511"/>
      <c r="AN26" s="486"/>
      <c r="AO26" s="486"/>
      <c r="AP26" s="486"/>
      <c r="AQ26" s="486"/>
      <c r="AR26" s="486"/>
    </row>
    <row r="27" spans="1:77" x14ac:dyDescent="0.3">
      <c r="A27" s="374" t="s">
        <v>5282</v>
      </c>
      <c r="B27" s="375"/>
      <c r="C27" s="375"/>
      <c r="D27" s="375"/>
      <c r="E27" s="375"/>
      <c r="F27" s="375"/>
      <c r="G27" s="375"/>
      <c r="H27" s="375"/>
      <c r="I27" s="375"/>
      <c r="J27" s="375"/>
      <c r="K27" s="375"/>
      <c r="L27" s="375"/>
      <c r="M27" s="375"/>
      <c r="N27" s="375"/>
      <c r="O27" s="375"/>
      <c r="P27" s="425"/>
      <c r="Q27" s="425"/>
      <c r="R27" s="425"/>
      <c r="S27" s="425"/>
      <c r="T27" s="425"/>
      <c r="U27" s="425"/>
      <c r="V27" s="425"/>
      <c r="W27" s="425"/>
      <c r="X27" s="425"/>
      <c r="Y27" s="425"/>
      <c r="Z27" s="425"/>
      <c r="AA27" s="425"/>
      <c r="AB27" s="425"/>
      <c r="AC27" s="425"/>
      <c r="AD27" s="425"/>
      <c r="AE27" s="425"/>
      <c r="AF27" s="425"/>
      <c r="AG27" s="425"/>
      <c r="AH27" s="483"/>
      <c r="AI27" s="484"/>
      <c r="AJ27" s="484"/>
      <c r="AK27" s="484"/>
      <c r="AL27" s="484"/>
      <c r="AM27" s="511"/>
      <c r="AN27" s="486"/>
      <c r="AO27" s="486"/>
      <c r="AP27" s="486"/>
      <c r="AQ27" s="486"/>
      <c r="AR27" s="486"/>
    </row>
    <row r="28" spans="1:77" x14ac:dyDescent="0.3">
      <c r="A28" s="375" t="s">
        <v>5283</v>
      </c>
      <c r="B28" s="375"/>
      <c r="C28" s="375"/>
      <c r="D28" s="375"/>
      <c r="E28" s="375"/>
      <c r="F28" s="375"/>
      <c r="G28" s="375"/>
      <c r="H28" s="375"/>
      <c r="I28" s="375"/>
      <c r="J28" s="375"/>
      <c r="K28" s="375"/>
      <c r="L28" s="375"/>
      <c r="M28" s="375"/>
      <c r="N28" s="375"/>
      <c r="O28" s="375"/>
      <c r="P28" s="425"/>
      <c r="Q28" s="425"/>
      <c r="R28" s="425"/>
      <c r="S28" s="425"/>
      <c r="T28" s="425"/>
      <c r="U28" s="425"/>
      <c r="V28" s="425"/>
      <c r="W28" s="425"/>
      <c r="X28" s="425"/>
      <c r="Y28" s="425"/>
      <c r="Z28" s="425"/>
      <c r="AA28" s="425"/>
      <c r="AB28" s="425"/>
      <c r="AC28" s="425"/>
      <c r="AD28" s="425"/>
      <c r="AE28" s="425"/>
      <c r="AF28" s="425"/>
      <c r="AG28" s="425"/>
      <c r="AH28" s="483"/>
      <c r="AI28" s="484"/>
      <c r="AJ28" s="484"/>
      <c r="AK28" s="484"/>
      <c r="AL28" s="484"/>
      <c r="AM28" s="512"/>
      <c r="AN28" s="486"/>
      <c r="AO28" s="486"/>
      <c r="AP28" s="486"/>
      <c r="AQ28" s="486"/>
      <c r="AR28" s="486"/>
    </row>
    <row r="29" spans="1:77" x14ac:dyDescent="0.3">
      <c r="A29" s="375" t="s">
        <v>5284</v>
      </c>
      <c r="B29" s="425"/>
      <c r="C29" s="425"/>
      <c r="D29" s="425"/>
      <c r="E29" s="425"/>
      <c r="F29" s="425"/>
      <c r="G29" s="425"/>
      <c r="H29" s="425"/>
      <c r="I29" s="425"/>
      <c r="J29" s="425"/>
      <c r="K29" s="425"/>
      <c r="L29" s="425"/>
      <c r="M29" s="425"/>
      <c r="N29" s="425"/>
      <c r="O29" s="425"/>
      <c r="P29" s="425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  <c r="AB29" s="425"/>
      <c r="AC29" s="425"/>
      <c r="AD29" s="425"/>
      <c r="AE29" s="425"/>
      <c r="AF29" s="425"/>
      <c r="AG29" s="425"/>
      <c r="AH29" s="483"/>
      <c r="AI29" s="484"/>
      <c r="AJ29" s="484"/>
      <c r="AK29" s="484"/>
      <c r="AL29" s="484"/>
      <c r="AM29" s="511"/>
      <c r="AN29" s="486"/>
      <c r="AO29" s="486"/>
      <c r="AP29" s="486"/>
      <c r="AQ29" s="486"/>
      <c r="AR29" s="486"/>
    </row>
    <row r="30" spans="1:77" x14ac:dyDescent="0.3">
      <c r="A30" s="374" t="s">
        <v>5305</v>
      </c>
      <c r="B30" s="425"/>
      <c r="C30" s="425"/>
      <c r="D30" s="425"/>
      <c r="E30" s="425"/>
      <c r="F30" s="425"/>
      <c r="G30" s="425"/>
      <c r="H30" s="425"/>
      <c r="I30" s="425"/>
      <c r="J30" s="425"/>
      <c r="K30" s="425"/>
      <c r="L30" s="425"/>
      <c r="M30" s="425"/>
      <c r="N30" s="425"/>
      <c r="O30" s="425"/>
      <c r="P30" s="425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  <c r="AB30" s="425"/>
      <c r="AC30" s="425"/>
      <c r="AD30" s="425"/>
      <c r="AE30" s="425"/>
      <c r="AF30" s="425"/>
      <c r="AG30" s="425"/>
      <c r="AH30" s="483"/>
      <c r="AI30" s="484"/>
      <c r="AJ30" s="484"/>
      <c r="AK30" s="484"/>
      <c r="AL30" s="484"/>
      <c r="AM30" s="511"/>
      <c r="AN30" s="486"/>
      <c r="AO30" s="486"/>
      <c r="AP30" s="486"/>
      <c r="AQ30" s="486"/>
      <c r="AR30" s="486"/>
    </row>
    <row r="31" spans="1:77" x14ac:dyDescent="0.3">
      <c r="A31" s="425"/>
      <c r="B31" s="425"/>
      <c r="C31" s="425"/>
      <c r="D31" s="425"/>
      <c r="E31" s="425"/>
      <c r="F31" s="425"/>
      <c r="G31" s="425"/>
      <c r="H31" s="425"/>
      <c r="I31" s="425"/>
      <c r="J31" s="425"/>
      <c r="K31" s="425"/>
      <c r="L31" s="425"/>
      <c r="M31" s="425"/>
      <c r="N31" s="425"/>
      <c r="O31" s="425"/>
      <c r="P31" s="425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  <c r="AB31" s="425"/>
      <c r="AC31" s="425"/>
      <c r="AD31" s="425"/>
      <c r="AE31" s="425"/>
      <c r="AF31" s="425"/>
      <c r="AG31" s="425"/>
      <c r="AH31" s="483"/>
      <c r="AI31" s="484"/>
      <c r="AJ31" s="484"/>
      <c r="AK31" s="484"/>
      <c r="AL31" s="484"/>
      <c r="AM31" s="511"/>
      <c r="AN31" s="486"/>
      <c r="AO31" s="486"/>
      <c r="AP31" s="486"/>
      <c r="AQ31" s="486"/>
      <c r="AR31" s="486"/>
    </row>
    <row r="32" spans="1:77" x14ac:dyDescent="0.3">
      <c r="A32" s="425"/>
      <c r="B32" s="425"/>
      <c r="C32" s="425"/>
      <c r="D32" s="425"/>
      <c r="E32" s="425"/>
      <c r="F32" s="425"/>
      <c r="G32" s="425"/>
      <c r="H32" s="425"/>
      <c r="I32" s="425"/>
      <c r="J32" s="425"/>
      <c r="K32" s="425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83"/>
      <c r="AI32" s="484"/>
      <c r="AJ32" s="484"/>
      <c r="AK32" s="484"/>
      <c r="AL32" s="484"/>
      <c r="AM32" s="511"/>
      <c r="AN32" s="486"/>
      <c r="AO32" s="486"/>
      <c r="AP32" s="486"/>
      <c r="AQ32" s="486"/>
      <c r="AR32" s="486"/>
    </row>
    <row r="33" spans="1:44" x14ac:dyDescent="0.3">
      <c r="A33" s="425"/>
      <c r="B33" s="425"/>
      <c r="C33" s="425"/>
      <c r="D33" s="425"/>
      <c r="E33" s="425"/>
      <c r="F33" s="425"/>
      <c r="G33" s="425"/>
      <c r="H33" s="425"/>
      <c r="I33" s="425"/>
      <c r="J33" s="425"/>
      <c r="K33" s="425"/>
      <c r="L33" s="425"/>
      <c r="M33" s="425"/>
      <c r="N33" s="425"/>
      <c r="O33" s="425"/>
      <c r="P33" s="425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  <c r="AB33" s="425"/>
      <c r="AC33" s="425"/>
      <c r="AD33" s="425"/>
      <c r="AE33" s="425"/>
      <c r="AF33" s="425"/>
      <c r="AG33" s="425"/>
      <c r="AH33" s="483"/>
      <c r="AI33" s="484"/>
      <c r="AJ33" s="484"/>
      <c r="AK33" s="484"/>
      <c r="AL33" s="484"/>
      <c r="AM33" s="511"/>
      <c r="AN33" s="486"/>
      <c r="AO33" s="486"/>
      <c r="AP33" s="486"/>
      <c r="AQ33" s="486"/>
      <c r="AR33" s="486"/>
    </row>
    <row r="34" spans="1:44" x14ac:dyDescent="0.3">
      <c r="A34" s="425"/>
      <c r="B34" s="425"/>
      <c r="C34" s="425"/>
      <c r="D34" s="425"/>
      <c r="E34" s="425"/>
      <c r="F34" s="425"/>
      <c r="G34" s="425"/>
      <c r="H34" s="425"/>
      <c r="I34" s="425"/>
      <c r="J34" s="425"/>
      <c r="K34" s="425"/>
      <c r="L34" s="425"/>
      <c r="M34" s="425"/>
      <c r="N34" s="425"/>
      <c r="O34" s="425"/>
      <c r="P34" s="425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  <c r="AB34" s="425"/>
      <c r="AC34" s="425"/>
      <c r="AD34" s="425"/>
      <c r="AE34" s="425"/>
      <c r="AF34" s="425"/>
      <c r="AG34" s="425"/>
      <c r="AH34" s="483"/>
      <c r="AI34" s="484"/>
      <c r="AJ34" s="484"/>
      <c r="AK34" s="484"/>
      <c r="AL34" s="484"/>
      <c r="AM34" s="511"/>
      <c r="AN34" s="486"/>
      <c r="AO34" s="486"/>
      <c r="AP34" s="486"/>
      <c r="AQ34" s="486"/>
      <c r="AR34" s="486"/>
    </row>
    <row r="35" spans="1:44" x14ac:dyDescent="0.3">
      <c r="A35" s="425"/>
      <c r="B35" s="425"/>
      <c r="C35" s="425"/>
      <c r="D35" s="425"/>
      <c r="E35" s="425"/>
      <c r="F35" s="425"/>
      <c r="G35" s="425"/>
      <c r="H35" s="425"/>
      <c r="I35" s="425"/>
      <c r="J35" s="425"/>
      <c r="K35" s="425"/>
      <c r="L35" s="425"/>
      <c r="M35" s="425"/>
      <c r="N35" s="425"/>
      <c r="O35" s="425"/>
      <c r="P35" s="423"/>
      <c r="Q35" s="423"/>
      <c r="R35" s="423"/>
      <c r="S35" s="423"/>
      <c r="T35" s="423"/>
      <c r="U35" s="423"/>
      <c r="V35" s="423"/>
      <c r="W35" s="423"/>
      <c r="X35" s="423"/>
      <c r="Y35" s="423"/>
      <c r="Z35" s="423"/>
      <c r="AA35" s="423"/>
      <c r="AB35" s="423"/>
      <c r="AC35" s="423"/>
      <c r="AD35" s="423"/>
      <c r="AE35" s="423"/>
      <c r="AF35" s="423"/>
      <c r="AG35" s="423"/>
      <c r="AH35" s="366"/>
      <c r="AI35" s="513"/>
      <c r="AJ35" s="513"/>
      <c r="AK35" s="513"/>
      <c r="AL35" s="513"/>
      <c r="AM35" s="511"/>
      <c r="AN35" s="486"/>
      <c r="AO35" s="486"/>
      <c r="AP35" s="486"/>
      <c r="AQ35" s="486"/>
      <c r="AR35" s="486"/>
    </row>
    <row r="36" spans="1:44" x14ac:dyDescent="0.3">
      <c r="A36" s="425"/>
      <c r="B36" s="425"/>
      <c r="C36" s="425"/>
      <c r="D36" s="425"/>
      <c r="E36" s="425"/>
      <c r="F36" s="425"/>
      <c r="G36" s="425"/>
      <c r="H36" s="425"/>
      <c r="I36" s="425"/>
      <c r="J36" s="425"/>
      <c r="K36" s="425"/>
      <c r="L36" s="425"/>
      <c r="M36" s="425"/>
      <c r="N36" s="425"/>
      <c r="O36" s="425"/>
      <c r="P36" s="425"/>
      <c r="Q36" s="425"/>
      <c r="R36" s="425"/>
      <c r="S36" s="425"/>
      <c r="T36" s="425"/>
      <c r="U36" s="425"/>
      <c r="V36" s="425"/>
      <c r="W36" s="425"/>
      <c r="X36" s="425"/>
      <c r="Y36" s="425"/>
      <c r="Z36" s="425"/>
      <c r="AA36" s="425"/>
      <c r="AB36" s="425"/>
      <c r="AC36" s="425"/>
      <c r="AD36" s="425"/>
      <c r="AE36" s="425"/>
      <c r="AF36" s="425"/>
      <c r="AG36" s="425"/>
      <c r="AH36" s="483"/>
      <c r="AI36" s="484"/>
      <c r="AJ36" s="484"/>
      <c r="AK36" s="484"/>
      <c r="AL36" s="484"/>
      <c r="AM36" s="511"/>
      <c r="AN36" s="486"/>
      <c r="AO36" s="486"/>
      <c r="AP36" s="486"/>
      <c r="AQ36" s="486"/>
      <c r="AR36" s="486"/>
    </row>
    <row r="37" spans="1:44" x14ac:dyDescent="0.3">
      <c r="A37" s="425"/>
      <c r="B37" s="425"/>
      <c r="C37" s="425"/>
      <c r="D37" s="425"/>
      <c r="E37" s="425"/>
      <c r="F37" s="425"/>
      <c r="G37" s="425"/>
      <c r="H37" s="425"/>
      <c r="I37" s="425"/>
      <c r="J37" s="425"/>
      <c r="K37" s="425"/>
      <c r="L37" s="425"/>
      <c r="M37" s="425"/>
      <c r="N37" s="425"/>
      <c r="O37" s="425"/>
      <c r="P37" s="425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  <c r="AB37" s="425"/>
      <c r="AC37" s="425"/>
      <c r="AD37" s="425"/>
      <c r="AE37" s="425"/>
      <c r="AF37" s="425"/>
      <c r="AG37" s="425"/>
      <c r="AH37" s="483"/>
      <c r="AI37" s="484"/>
      <c r="AJ37" s="484"/>
      <c r="AK37" s="484"/>
      <c r="AL37" s="484"/>
      <c r="AM37" s="511"/>
      <c r="AN37" s="486"/>
      <c r="AO37" s="486"/>
      <c r="AP37" s="486"/>
      <c r="AQ37" s="486"/>
      <c r="AR37" s="486"/>
    </row>
    <row r="38" spans="1:44" x14ac:dyDescent="0.3">
      <c r="A38" s="425"/>
      <c r="B38" s="425"/>
      <c r="C38" s="425"/>
      <c r="D38" s="425"/>
      <c r="E38" s="425"/>
      <c r="F38" s="425"/>
      <c r="G38" s="425"/>
      <c r="H38" s="425"/>
      <c r="I38" s="425"/>
      <c r="J38" s="425"/>
      <c r="K38" s="425"/>
      <c r="L38" s="425"/>
      <c r="M38" s="425"/>
      <c r="N38" s="425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  <c r="AB38" s="425"/>
      <c r="AC38" s="425"/>
      <c r="AD38" s="425"/>
      <c r="AE38" s="425"/>
      <c r="AF38" s="425"/>
      <c r="AG38" s="425"/>
      <c r="AH38" s="483"/>
      <c r="AI38" s="425"/>
      <c r="AJ38" s="425"/>
      <c r="AK38" s="425"/>
      <c r="AL38" s="425"/>
    </row>
    <row r="39" spans="1:44" x14ac:dyDescent="0.3">
      <c r="A39" s="425"/>
      <c r="B39" s="425"/>
      <c r="C39" s="425"/>
      <c r="D39" s="425"/>
      <c r="E39" s="425"/>
      <c r="F39" s="425"/>
      <c r="G39" s="425"/>
      <c r="H39" s="425"/>
      <c r="I39" s="425"/>
      <c r="J39" s="425"/>
      <c r="K39" s="425"/>
      <c r="L39" s="425"/>
      <c r="M39" s="425"/>
      <c r="N39" s="425"/>
      <c r="O39" s="425"/>
      <c r="P39" s="425"/>
      <c r="Q39" s="425"/>
      <c r="R39" s="425"/>
      <c r="S39" s="425"/>
      <c r="T39" s="425"/>
      <c r="U39" s="425"/>
      <c r="V39" s="425"/>
      <c r="W39" s="425"/>
      <c r="X39" s="425"/>
      <c r="Y39" s="425"/>
      <c r="Z39" s="425"/>
      <c r="AA39" s="425"/>
      <c r="AB39" s="425"/>
      <c r="AC39" s="425"/>
      <c r="AD39" s="425"/>
      <c r="AE39" s="425"/>
      <c r="AF39" s="425"/>
      <c r="AG39" s="425"/>
      <c r="AH39" s="483"/>
      <c r="AI39" s="425"/>
      <c r="AJ39" s="425"/>
      <c r="AK39" s="425"/>
      <c r="AL39" s="425"/>
    </row>
    <row r="40" spans="1:44" x14ac:dyDescent="0.3">
      <c r="A40" s="425"/>
      <c r="B40" s="425"/>
      <c r="C40" s="425"/>
      <c r="D40" s="425"/>
      <c r="E40" s="425"/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  <c r="AB40" s="425"/>
      <c r="AC40" s="425"/>
      <c r="AD40" s="425"/>
      <c r="AE40" s="425"/>
      <c r="AF40" s="425"/>
      <c r="AG40" s="425"/>
      <c r="AH40" s="483"/>
      <c r="AI40" s="425"/>
      <c r="AJ40" s="425"/>
      <c r="AK40" s="425"/>
      <c r="AL40" s="425"/>
    </row>
    <row r="41" spans="1:44" x14ac:dyDescent="0.3">
      <c r="A41" s="425"/>
      <c r="B41" s="425"/>
      <c r="C41" s="425"/>
      <c r="D41" s="425"/>
      <c r="E41" s="425"/>
      <c r="F41" s="425"/>
      <c r="G41" s="425"/>
      <c r="H41" s="425"/>
      <c r="I41" s="425"/>
      <c r="J41" s="425"/>
      <c r="K41" s="425"/>
      <c r="L41" s="425"/>
      <c r="M41" s="425"/>
      <c r="N41" s="425"/>
      <c r="O41" s="425"/>
      <c r="P41" s="425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  <c r="AB41" s="425"/>
      <c r="AC41" s="425"/>
      <c r="AD41" s="425"/>
      <c r="AE41" s="425"/>
      <c r="AF41" s="425"/>
      <c r="AG41" s="425"/>
      <c r="AH41" s="483"/>
      <c r="AI41" s="425"/>
      <c r="AJ41" s="425"/>
      <c r="AK41" s="425"/>
      <c r="AL41" s="425"/>
    </row>
    <row r="42" spans="1:44" x14ac:dyDescent="0.3">
      <c r="A42" s="425"/>
      <c r="B42" s="425"/>
      <c r="C42" s="425"/>
      <c r="D42" s="425"/>
      <c r="E42" s="425"/>
      <c r="F42" s="425"/>
      <c r="G42" s="425"/>
      <c r="H42" s="425"/>
      <c r="I42" s="425"/>
      <c r="J42" s="425"/>
      <c r="K42" s="425"/>
      <c r="L42" s="425"/>
      <c r="M42" s="425"/>
      <c r="N42" s="425"/>
      <c r="O42" s="425"/>
      <c r="P42" s="425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  <c r="AB42" s="425"/>
      <c r="AC42" s="425"/>
      <c r="AD42" s="425"/>
      <c r="AE42" s="425"/>
      <c r="AF42" s="425"/>
      <c r="AG42" s="425"/>
      <c r="AH42" s="483"/>
      <c r="AI42" s="425"/>
      <c r="AJ42" s="425"/>
      <c r="AK42" s="425"/>
      <c r="AL42" s="425"/>
    </row>
    <row r="43" spans="1:44" x14ac:dyDescent="0.3">
      <c r="A43" s="425"/>
      <c r="B43" s="425"/>
      <c r="C43" s="425"/>
      <c r="D43" s="425"/>
      <c r="E43" s="425"/>
      <c r="F43" s="425"/>
      <c r="G43" s="425"/>
      <c r="H43" s="425"/>
      <c r="I43" s="425"/>
      <c r="J43" s="425"/>
      <c r="K43" s="425"/>
      <c r="L43" s="425"/>
      <c r="M43" s="425"/>
      <c r="N43" s="425"/>
      <c r="O43" s="425"/>
      <c r="P43" s="425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  <c r="AB43" s="425"/>
      <c r="AC43" s="425"/>
      <c r="AD43" s="425"/>
      <c r="AE43" s="425"/>
      <c r="AF43" s="425"/>
      <c r="AG43" s="425"/>
      <c r="AH43" s="483"/>
      <c r="AI43" s="425"/>
      <c r="AJ43" s="425"/>
      <c r="AK43" s="425"/>
      <c r="AL43" s="425"/>
    </row>
    <row r="44" spans="1:44" x14ac:dyDescent="0.3">
      <c r="A44" s="425"/>
      <c r="B44" s="425"/>
      <c r="C44" s="425"/>
      <c r="D44" s="425"/>
      <c r="E44" s="425"/>
      <c r="F44" s="425"/>
      <c r="G44" s="425"/>
      <c r="H44" s="425"/>
      <c r="I44" s="425"/>
      <c r="J44" s="425"/>
      <c r="K44" s="425"/>
      <c r="L44" s="425"/>
      <c r="M44" s="425"/>
      <c r="N44" s="425"/>
      <c r="O44" s="425"/>
      <c r="P44" s="425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  <c r="AB44" s="425"/>
      <c r="AC44" s="425"/>
      <c r="AD44" s="425"/>
      <c r="AE44" s="425"/>
      <c r="AF44" s="425"/>
      <c r="AG44" s="425"/>
      <c r="AH44" s="483"/>
      <c r="AI44" s="425"/>
      <c r="AJ44" s="425"/>
      <c r="AK44" s="425"/>
      <c r="AL44" s="425"/>
    </row>
    <row r="45" spans="1:44" x14ac:dyDescent="0.3">
      <c r="A45" s="425"/>
      <c r="B45" s="425"/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425"/>
      <c r="O45" s="425"/>
      <c r="P45" s="423"/>
      <c r="Q45" s="423"/>
      <c r="R45" s="423"/>
      <c r="S45" s="423"/>
      <c r="T45" s="423"/>
      <c r="U45" s="423"/>
      <c r="V45" s="423"/>
      <c r="W45" s="423"/>
      <c r="X45" s="423"/>
      <c r="Y45" s="423"/>
      <c r="Z45" s="423"/>
      <c r="AA45" s="423"/>
      <c r="AB45" s="423"/>
      <c r="AC45" s="423"/>
      <c r="AD45" s="423"/>
      <c r="AE45" s="423"/>
      <c r="AF45" s="423"/>
      <c r="AG45" s="423"/>
      <c r="AH45" s="366"/>
      <c r="AI45" s="423"/>
      <c r="AJ45" s="423"/>
      <c r="AK45" s="423"/>
      <c r="AL45" s="423"/>
    </row>
    <row r="46" spans="1:44" x14ac:dyDescent="0.3">
      <c r="A46" s="425"/>
      <c r="B46" s="425"/>
      <c r="C46" s="425"/>
      <c r="D46" s="425"/>
      <c r="E46" s="425"/>
      <c r="F46" s="425"/>
      <c r="G46" s="425"/>
      <c r="H46" s="425"/>
      <c r="I46" s="425"/>
      <c r="J46" s="425"/>
      <c r="K46" s="425"/>
      <c r="L46" s="425"/>
      <c r="M46" s="425"/>
      <c r="N46" s="425"/>
      <c r="O46" s="425"/>
      <c r="P46" s="425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  <c r="AB46" s="425"/>
      <c r="AC46" s="425"/>
      <c r="AD46" s="425"/>
      <c r="AE46" s="425"/>
      <c r="AF46" s="425"/>
      <c r="AG46" s="425"/>
      <c r="AH46" s="483"/>
      <c r="AI46" s="425"/>
      <c r="AJ46" s="425"/>
      <c r="AK46" s="425"/>
      <c r="AL46" s="425"/>
    </row>
    <row r="47" spans="1:44" x14ac:dyDescent="0.3">
      <c r="A47" s="425"/>
      <c r="B47" s="425"/>
      <c r="C47" s="425"/>
      <c r="D47" s="425"/>
      <c r="E47" s="425"/>
      <c r="F47" s="425"/>
      <c r="G47" s="425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  <c r="AB47" s="425"/>
      <c r="AC47" s="425"/>
      <c r="AD47" s="425"/>
      <c r="AE47" s="425"/>
      <c r="AF47" s="425"/>
      <c r="AG47" s="425"/>
      <c r="AH47" s="483"/>
      <c r="AI47" s="425"/>
      <c r="AJ47" s="425"/>
      <c r="AK47" s="425"/>
      <c r="AL47" s="425"/>
    </row>
    <row r="48" spans="1:44" x14ac:dyDescent="0.3">
      <c r="A48" s="425"/>
      <c r="B48" s="425"/>
      <c r="C48" s="425"/>
      <c r="D48" s="425"/>
      <c r="E48" s="425"/>
      <c r="F48" s="425"/>
      <c r="G48" s="425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  <c r="AB48" s="425"/>
      <c r="AC48" s="425"/>
      <c r="AD48" s="425"/>
      <c r="AE48" s="425"/>
      <c r="AF48" s="425"/>
      <c r="AG48" s="425"/>
      <c r="AH48" s="483"/>
      <c r="AI48" s="514"/>
      <c r="AJ48" s="514"/>
      <c r="AK48" s="514"/>
      <c r="AL48" s="514"/>
    </row>
    <row r="49" spans="1:38" x14ac:dyDescent="0.3">
      <c r="A49" s="425"/>
      <c r="B49" s="425"/>
      <c r="C49" s="425"/>
      <c r="D49" s="425"/>
      <c r="E49" s="425"/>
      <c r="F49" s="425"/>
      <c r="G49" s="425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  <c r="AB49" s="425"/>
      <c r="AC49" s="425"/>
      <c r="AD49" s="425"/>
      <c r="AE49" s="425"/>
      <c r="AF49" s="425"/>
      <c r="AG49" s="425"/>
      <c r="AH49" s="483"/>
      <c r="AI49" s="514"/>
      <c r="AJ49" s="514"/>
      <c r="AK49" s="514"/>
      <c r="AL49" s="514"/>
    </row>
    <row r="50" spans="1:38" x14ac:dyDescent="0.3">
      <c r="A50" s="425"/>
      <c r="B50" s="425"/>
      <c r="C50" s="425"/>
      <c r="D50" s="425"/>
      <c r="E50" s="425"/>
      <c r="F50" s="425"/>
      <c r="G50" s="425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  <c r="AB50" s="425"/>
      <c r="AC50" s="425"/>
      <c r="AD50" s="425"/>
      <c r="AE50" s="425"/>
      <c r="AF50" s="425"/>
      <c r="AG50" s="425"/>
      <c r="AH50" s="483"/>
      <c r="AI50" s="514"/>
      <c r="AJ50" s="514"/>
      <c r="AK50" s="514"/>
      <c r="AL50" s="514"/>
    </row>
    <row r="51" spans="1:38" x14ac:dyDescent="0.3">
      <c r="A51" s="425"/>
      <c r="B51" s="425"/>
      <c r="C51" s="425"/>
      <c r="D51" s="425"/>
      <c r="E51" s="425"/>
      <c r="F51" s="425"/>
      <c r="G51" s="425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  <c r="AB51" s="425"/>
      <c r="AC51" s="425"/>
      <c r="AD51" s="425"/>
      <c r="AE51" s="425"/>
      <c r="AF51" s="425"/>
      <c r="AG51" s="425"/>
      <c r="AH51" s="483"/>
      <c r="AI51" s="514"/>
      <c r="AJ51" s="514"/>
      <c r="AK51" s="514"/>
      <c r="AL51" s="514"/>
    </row>
  </sheetData>
  <mergeCells count="4">
    <mergeCell ref="A1:AH1"/>
    <mergeCell ref="A2:AH2"/>
    <mergeCell ref="A3:AH3"/>
    <mergeCell ref="A4:AH4"/>
  </mergeCells>
  <hyperlinks>
    <hyperlink ref="A6" location="INDICE!A1" display="Menú Principal" xr:uid="{86441CA4-5014-4D54-967E-A582D584B94A}"/>
  </hyperlinks>
  <printOptions horizontalCentered="1" verticalCentered="1"/>
  <pageMargins left="0.118110236220472" right="0.118110236220472" top="0.15748031496063" bottom="0.15748031496063" header="0.31496062992126" footer="0.31496062992126"/>
  <pageSetup paperSize="9" scale="75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B44D9-978A-4802-948C-9D8509AC79E2}">
  <sheetPr codeName="Hoja18">
    <tabColor rgb="FF7030A0"/>
  </sheetPr>
  <dimension ref="A1:M85"/>
  <sheetViews>
    <sheetView showGridLines="0" zoomScale="115" zoomScaleNormal="115" workbookViewId="0">
      <selection sqref="A1:G1"/>
    </sheetView>
  </sheetViews>
  <sheetFormatPr baseColWidth="10" defaultColWidth="11.44140625" defaultRowHeight="14.4" x14ac:dyDescent="0.3"/>
  <cols>
    <col min="1" max="1" width="7.5546875" customWidth="1"/>
    <col min="2" max="2" width="9.88671875" customWidth="1"/>
    <col min="3" max="3" width="15.6640625" customWidth="1"/>
    <col min="4" max="4" width="10.6640625" customWidth="1"/>
    <col min="5" max="5" width="60" customWidth="1"/>
    <col min="6" max="6" width="63" customWidth="1"/>
    <col min="7" max="7" width="13.109375" customWidth="1"/>
    <col min="8" max="8" width="15.109375" customWidth="1"/>
    <col min="9" max="9" width="9.109375" customWidth="1"/>
    <col min="10" max="10" width="64.109375" customWidth="1"/>
    <col min="11" max="11" width="17" customWidth="1"/>
    <col min="12" max="12" width="7.44140625" customWidth="1"/>
    <col min="13" max="13" width="13.6640625" bestFit="1" customWidth="1"/>
  </cols>
  <sheetData>
    <row r="1" spans="1:13" s="279" customFormat="1" ht="14.4" customHeight="1" x14ac:dyDescent="0.3">
      <c r="A1" s="642" t="s">
        <v>5052</v>
      </c>
      <c r="B1" s="642"/>
      <c r="C1" s="642"/>
      <c r="D1" s="642"/>
      <c r="E1" s="642"/>
      <c r="F1" s="642"/>
      <c r="G1" s="642"/>
      <c r="H1" s="276"/>
      <c r="I1" s="276"/>
      <c r="J1" s="277"/>
      <c r="K1" s="278"/>
      <c r="L1" s="278"/>
    </row>
    <row r="2" spans="1:13" s="279" customFormat="1" ht="14.4" customHeight="1" x14ac:dyDescent="0.3">
      <c r="A2" s="643" t="s">
        <v>5053</v>
      </c>
      <c r="B2" s="643"/>
      <c r="C2" s="643"/>
      <c r="D2" s="643"/>
      <c r="E2" s="643"/>
      <c r="F2" s="643"/>
      <c r="G2" s="643"/>
      <c r="H2" s="276"/>
      <c r="I2" s="276"/>
      <c r="J2" s="277"/>
      <c r="K2" s="278"/>
      <c r="L2" s="278"/>
    </row>
    <row r="3" spans="1:13" s="279" customFormat="1" ht="14.4" customHeight="1" x14ac:dyDescent="0.3">
      <c r="A3" s="280" t="s">
        <v>5054</v>
      </c>
      <c r="B3" s="276"/>
      <c r="C3" s="276"/>
      <c r="D3" s="276"/>
      <c r="E3" s="276"/>
      <c r="F3" s="276"/>
      <c r="G3" s="276"/>
      <c r="H3" s="276"/>
      <c r="I3" s="276"/>
      <c r="J3" s="277"/>
      <c r="K3" s="278"/>
      <c r="L3" s="278"/>
    </row>
    <row r="4" spans="1:13" s="279" customFormat="1" ht="14.4" customHeight="1" x14ac:dyDescent="0.3">
      <c r="A4" s="276"/>
      <c r="B4" s="276"/>
      <c r="C4" s="276"/>
      <c r="D4" s="276"/>
      <c r="E4" s="276"/>
      <c r="F4" s="276"/>
      <c r="G4" s="276"/>
      <c r="H4" s="276"/>
      <c r="I4" s="276"/>
      <c r="J4" s="277"/>
      <c r="K4" s="278"/>
      <c r="L4" s="278"/>
    </row>
    <row r="5" spans="1:13" s="285" customFormat="1" ht="33.75" customHeight="1" thickBot="1" x14ac:dyDescent="0.25">
      <c r="A5" s="281" t="s">
        <v>5055</v>
      </c>
      <c r="B5" s="282" t="s">
        <v>5056</v>
      </c>
      <c r="C5" s="283" t="s">
        <v>5057</v>
      </c>
      <c r="D5" s="282" t="s">
        <v>548</v>
      </c>
      <c r="E5" s="282" t="s">
        <v>550</v>
      </c>
      <c r="F5" s="282" t="s">
        <v>5058</v>
      </c>
      <c r="G5" s="284" t="s">
        <v>5059</v>
      </c>
      <c r="H5" s="284" t="s">
        <v>5060</v>
      </c>
      <c r="I5" s="276"/>
      <c r="J5" s="644" t="s">
        <v>5061</v>
      </c>
      <c r="K5" s="644"/>
      <c r="L5" s="644"/>
    </row>
    <row r="6" spans="1:13" s="220" customFormat="1" ht="17.100000000000001" customHeight="1" thickTop="1" x14ac:dyDescent="0.3">
      <c r="A6" s="286">
        <v>1</v>
      </c>
      <c r="B6" s="286">
        <v>23270000</v>
      </c>
      <c r="C6" s="286" t="s">
        <v>512</v>
      </c>
      <c r="D6" s="286" t="s">
        <v>67</v>
      </c>
      <c r="E6" s="287" t="s">
        <v>5062</v>
      </c>
      <c r="F6" s="287" t="s">
        <v>5062</v>
      </c>
      <c r="G6" s="288" t="s">
        <v>5063</v>
      </c>
      <c r="H6" s="286" t="s">
        <v>5064</v>
      </c>
      <c r="J6" s="289"/>
      <c r="K6" s="290" t="s">
        <v>5065</v>
      </c>
      <c r="L6" s="290" t="s">
        <v>5066</v>
      </c>
    </row>
    <row r="7" spans="1:13" s="220" customFormat="1" ht="17.100000000000001" customHeight="1" x14ac:dyDescent="0.3">
      <c r="A7" s="286">
        <v>2</v>
      </c>
      <c r="B7" s="286">
        <v>20490000</v>
      </c>
      <c r="C7" s="286" t="s">
        <v>519</v>
      </c>
      <c r="D7" s="286" t="s">
        <v>152</v>
      </c>
      <c r="E7" s="287" t="s">
        <v>964</v>
      </c>
      <c r="F7" s="287" t="s">
        <v>5067</v>
      </c>
      <c r="G7" s="291" t="s">
        <v>5068</v>
      </c>
      <c r="H7" s="286" t="s">
        <v>5069</v>
      </c>
      <c r="J7" s="289" t="s">
        <v>5070</v>
      </c>
      <c r="K7" s="292">
        <v>4053368.5</v>
      </c>
      <c r="L7" s="293">
        <v>1</v>
      </c>
    </row>
    <row r="8" spans="1:13" s="220" customFormat="1" ht="17.100000000000001" customHeight="1" x14ac:dyDescent="0.3">
      <c r="A8" s="286">
        <v>3</v>
      </c>
      <c r="B8" s="286">
        <v>20702100</v>
      </c>
      <c r="C8" s="286" t="s">
        <v>520</v>
      </c>
      <c r="D8" s="286" t="s">
        <v>271</v>
      </c>
      <c r="E8" s="287" t="s">
        <v>964</v>
      </c>
      <c r="F8" s="287" t="s">
        <v>5071</v>
      </c>
      <c r="G8" s="291" t="s">
        <v>5072</v>
      </c>
      <c r="H8" s="286" t="s">
        <v>5073</v>
      </c>
      <c r="J8" s="289" t="s">
        <v>5074</v>
      </c>
      <c r="K8" s="292">
        <v>3329800</v>
      </c>
      <c r="L8" s="294"/>
      <c r="M8" s="256"/>
    </row>
    <row r="9" spans="1:13" s="220" customFormat="1" ht="17.100000000000001" customHeight="1" x14ac:dyDescent="0.3">
      <c r="A9" s="286">
        <v>4</v>
      </c>
      <c r="B9" s="286">
        <v>20361000</v>
      </c>
      <c r="C9" s="286" t="s">
        <v>515</v>
      </c>
      <c r="D9" s="286" t="s">
        <v>152</v>
      </c>
      <c r="E9" s="287" t="s">
        <v>5075</v>
      </c>
      <c r="F9" s="287" t="s">
        <v>5075</v>
      </c>
      <c r="G9" s="291" t="s">
        <v>5076</v>
      </c>
      <c r="H9" s="286" t="s">
        <v>5077</v>
      </c>
      <c r="J9" s="286" t="s">
        <v>271</v>
      </c>
      <c r="K9" s="295">
        <v>1100000</v>
      </c>
      <c r="L9" s="296">
        <v>0.27137922446478774</v>
      </c>
      <c r="M9" s="297"/>
    </row>
    <row r="10" spans="1:13" s="220" customFormat="1" ht="17.100000000000001" customHeight="1" x14ac:dyDescent="0.3">
      <c r="A10" s="286">
        <v>5</v>
      </c>
      <c r="B10" s="286">
        <v>20882000</v>
      </c>
      <c r="C10" s="286" t="s">
        <v>5078</v>
      </c>
      <c r="D10" s="286" t="s">
        <v>292</v>
      </c>
      <c r="E10" s="287" t="s">
        <v>964</v>
      </c>
      <c r="F10" s="287" t="s">
        <v>5079</v>
      </c>
      <c r="G10" s="291" t="s">
        <v>5080</v>
      </c>
      <c r="H10" s="286" t="s">
        <v>5081</v>
      </c>
      <c r="J10" s="286" t="s">
        <v>152</v>
      </c>
      <c r="K10" s="295">
        <v>1003000</v>
      </c>
      <c r="L10" s="296">
        <v>0.24744851103471099</v>
      </c>
      <c r="M10" s="297"/>
    </row>
    <row r="11" spans="1:13" s="220" customFormat="1" ht="17.100000000000001" customHeight="1" x14ac:dyDescent="0.3">
      <c r="A11" s="286">
        <v>6</v>
      </c>
      <c r="B11" s="286">
        <v>20362000</v>
      </c>
      <c r="C11" s="286" t="s">
        <v>516</v>
      </c>
      <c r="D11" s="286" t="s">
        <v>152</v>
      </c>
      <c r="E11" s="287" t="s">
        <v>964</v>
      </c>
      <c r="F11" s="287" t="s">
        <v>5082</v>
      </c>
      <c r="G11" s="291" t="s">
        <v>5083</v>
      </c>
      <c r="H11" s="286" t="s">
        <v>5084</v>
      </c>
      <c r="J11" s="286" t="s">
        <v>292</v>
      </c>
      <c r="K11" s="295">
        <v>726800</v>
      </c>
      <c r="L11" s="296">
        <v>0.17930765485546157</v>
      </c>
      <c r="M11" s="297"/>
    </row>
    <row r="12" spans="1:13" s="220" customFormat="1" ht="17.100000000000001" customHeight="1" x14ac:dyDescent="0.3">
      <c r="A12" s="286">
        <v>7</v>
      </c>
      <c r="B12" s="286">
        <v>20363000</v>
      </c>
      <c r="C12" s="286" t="s">
        <v>518</v>
      </c>
      <c r="D12" s="286" t="s">
        <v>152</v>
      </c>
      <c r="E12" s="287" t="s">
        <v>964</v>
      </c>
      <c r="F12" s="287" t="s">
        <v>5085</v>
      </c>
      <c r="G12" s="291" t="s">
        <v>5083</v>
      </c>
      <c r="H12" s="286" t="s">
        <v>5084</v>
      </c>
      <c r="J12" s="286" t="s">
        <v>538</v>
      </c>
      <c r="K12" s="295">
        <v>500000</v>
      </c>
      <c r="L12" s="296">
        <v>0.12335419293853989</v>
      </c>
      <c r="M12" s="297"/>
    </row>
    <row r="13" spans="1:13" s="220" customFormat="1" ht="17.100000000000001" customHeight="1" x14ac:dyDescent="0.3">
      <c r="A13" s="286">
        <v>8</v>
      </c>
      <c r="B13" s="286">
        <v>20530000</v>
      </c>
      <c r="C13" s="286" t="s">
        <v>513</v>
      </c>
      <c r="D13" s="286" t="s">
        <v>152</v>
      </c>
      <c r="E13" s="287" t="s">
        <v>964</v>
      </c>
      <c r="F13" s="287" t="s">
        <v>5079</v>
      </c>
      <c r="G13" s="291" t="s">
        <v>5086</v>
      </c>
      <c r="H13" s="286" t="s">
        <v>5087</v>
      </c>
      <c r="K13" s="295"/>
      <c r="L13" s="296"/>
      <c r="M13" s="297"/>
    </row>
    <row r="14" spans="1:13" s="220" customFormat="1" ht="17.100000000000001" customHeight="1" x14ac:dyDescent="0.3">
      <c r="A14" s="286">
        <v>9</v>
      </c>
      <c r="B14" s="286">
        <v>20703100</v>
      </c>
      <c r="C14" s="286" t="s">
        <v>5088</v>
      </c>
      <c r="D14" s="286" t="s">
        <v>271</v>
      </c>
      <c r="E14" s="287" t="s">
        <v>964</v>
      </c>
      <c r="F14" s="287" t="s">
        <v>5089</v>
      </c>
      <c r="G14" s="291" t="s">
        <v>5090</v>
      </c>
      <c r="H14" s="286" t="s">
        <v>5091</v>
      </c>
      <c r="J14" s="289" t="s">
        <v>5092</v>
      </c>
      <c r="K14" s="298">
        <v>123568.5</v>
      </c>
      <c r="L14" s="296"/>
      <c r="M14" s="299"/>
    </row>
    <row r="15" spans="1:13" s="220" customFormat="1" ht="17.100000000000001" customHeight="1" x14ac:dyDescent="0.3">
      <c r="A15" s="286">
        <v>10</v>
      </c>
      <c r="B15" s="286">
        <v>20883000</v>
      </c>
      <c r="C15" s="286" t="s">
        <v>521</v>
      </c>
      <c r="D15" s="286" t="s">
        <v>292</v>
      </c>
      <c r="E15" s="287" t="s">
        <v>964</v>
      </c>
      <c r="F15" s="287" t="s">
        <v>5079</v>
      </c>
      <c r="G15" s="291" t="s">
        <v>5093</v>
      </c>
      <c r="H15" s="286" t="s">
        <v>5094</v>
      </c>
      <c r="J15" s="286" t="s">
        <v>67</v>
      </c>
      <c r="K15" s="295">
        <v>66726.5</v>
      </c>
      <c r="L15" s="300">
        <v>1.6461987110226964E-2</v>
      </c>
      <c r="M15" s="301"/>
    </row>
    <row r="16" spans="1:13" s="220" customFormat="1" ht="17.100000000000001" customHeight="1" x14ac:dyDescent="0.3">
      <c r="A16" s="286">
        <v>11</v>
      </c>
      <c r="B16" s="286">
        <v>20530004</v>
      </c>
      <c r="C16" s="286" t="s">
        <v>524</v>
      </c>
      <c r="D16" s="286" t="s">
        <v>152</v>
      </c>
      <c r="E16" s="287" t="s">
        <v>5075</v>
      </c>
      <c r="F16" s="287" t="s">
        <v>5075</v>
      </c>
      <c r="G16" s="291" t="s">
        <v>5095</v>
      </c>
      <c r="H16" s="286" t="s">
        <v>5096</v>
      </c>
      <c r="J16" s="286" t="s">
        <v>135</v>
      </c>
      <c r="K16" s="295">
        <v>56842</v>
      </c>
      <c r="L16" s="300">
        <v>1.4023398070024968E-2</v>
      </c>
      <c r="M16" s="301"/>
    </row>
    <row r="17" spans="1:13" s="220" customFormat="1" ht="17.100000000000001" customHeight="1" x14ac:dyDescent="0.3">
      <c r="A17" s="286">
        <v>12</v>
      </c>
      <c r="B17" s="286">
        <v>20530005</v>
      </c>
      <c r="C17" s="286" t="s">
        <v>525</v>
      </c>
      <c r="D17" s="286" t="s">
        <v>152</v>
      </c>
      <c r="E17" s="287" t="s">
        <v>5075</v>
      </c>
      <c r="F17" s="287" t="s">
        <v>5075</v>
      </c>
      <c r="G17" s="291" t="s">
        <v>5095</v>
      </c>
      <c r="H17" s="286" t="s">
        <v>5097</v>
      </c>
      <c r="K17" s="256"/>
      <c r="L17" s="300"/>
    </row>
    <row r="18" spans="1:13" s="220" customFormat="1" ht="17.100000000000001" customHeight="1" x14ac:dyDescent="0.3">
      <c r="A18" s="286">
        <v>13</v>
      </c>
      <c r="B18" s="286">
        <v>20530002</v>
      </c>
      <c r="C18" s="286" t="s">
        <v>526</v>
      </c>
      <c r="D18" s="286" t="s">
        <v>152</v>
      </c>
      <c r="E18" s="287" t="s">
        <v>5098</v>
      </c>
      <c r="F18" s="287" t="s">
        <v>5098</v>
      </c>
      <c r="G18" s="291" t="s">
        <v>5095</v>
      </c>
      <c r="H18" s="286" t="s">
        <v>5099</v>
      </c>
      <c r="J18" s="289" t="s">
        <v>5100</v>
      </c>
      <c r="K18" s="292">
        <v>600000</v>
      </c>
      <c r="L18" s="300"/>
    </row>
    <row r="19" spans="1:13" s="220" customFormat="1" ht="17.100000000000001" customHeight="1" x14ac:dyDescent="0.3">
      <c r="A19" s="286">
        <v>14</v>
      </c>
      <c r="B19" s="286">
        <v>20530003</v>
      </c>
      <c r="C19" s="286" t="s">
        <v>527</v>
      </c>
      <c r="D19" s="286" t="s">
        <v>152</v>
      </c>
      <c r="E19" s="287" t="s">
        <v>5098</v>
      </c>
      <c r="F19" s="287" t="s">
        <v>5098</v>
      </c>
      <c r="G19" s="291" t="s">
        <v>5095</v>
      </c>
      <c r="H19" s="286" t="s">
        <v>5101</v>
      </c>
      <c r="J19" s="286" t="s">
        <v>46</v>
      </c>
      <c r="K19" s="302">
        <v>100000</v>
      </c>
      <c r="L19" s="300">
        <v>2.4670838587707977E-2</v>
      </c>
      <c r="M19" s="301"/>
    </row>
    <row r="20" spans="1:13" s="220" customFormat="1" ht="17.100000000000001" customHeight="1" x14ac:dyDescent="0.3">
      <c r="A20" s="286">
        <v>15</v>
      </c>
      <c r="B20" s="286">
        <v>20884000</v>
      </c>
      <c r="C20" s="286" t="s">
        <v>529</v>
      </c>
      <c r="D20" s="286" t="s">
        <v>292</v>
      </c>
      <c r="E20" s="287" t="s">
        <v>5102</v>
      </c>
      <c r="F20" s="287" t="s">
        <v>5102</v>
      </c>
      <c r="G20" s="291" t="s">
        <v>5103</v>
      </c>
      <c r="H20" s="286" t="s">
        <v>5104</v>
      </c>
      <c r="J20" s="286" t="s">
        <v>5105</v>
      </c>
      <c r="K20" s="295">
        <v>500000</v>
      </c>
      <c r="L20" s="296">
        <v>0.12335419293853989</v>
      </c>
      <c r="M20" s="301"/>
    </row>
    <row r="21" spans="1:13" s="220" customFormat="1" ht="17.100000000000001" customHeight="1" x14ac:dyDescent="0.3">
      <c r="A21" s="286">
        <v>16</v>
      </c>
      <c r="B21" s="286">
        <v>20704100</v>
      </c>
      <c r="C21" s="286" t="s">
        <v>5106</v>
      </c>
      <c r="D21" s="286" t="s">
        <v>271</v>
      </c>
      <c r="E21" s="287" t="s">
        <v>964</v>
      </c>
      <c r="F21" s="287" t="s">
        <v>5079</v>
      </c>
      <c r="G21" s="291" t="s">
        <v>5107</v>
      </c>
      <c r="H21" s="286" t="s">
        <v>5108</v>
      </c>
      <c r="K21" s="302"/>
      <c r="L21" s="303"/>
      <c r="M21" s="297"/>
    </row>
    <row r="22" spans="1:13" s="220" customFormat="1" ht="17.100000000000001" customHeight="1" x14ac:dyDescent="0.3">
      <c r="A22" s="286">
        <v>17</v>
      </c>
      <c r="B22" s="286">
        <v>23271000</v>
      </c>
      <c r="C22" s="286" t="s">
        <v>531</v>
      </c>
      <c r="D22" s="286" t="s">
        <v>67</v>
      </c>
      <c r="E22" s="287" t="s">
        <v>5109</v>
      </c>
      <c r="F22" s="287" t="s">
        <v>5109</v>
      </c>
      <c r="G22" s="291" t="s">
        <v>5110</v>
      </c>
      <c r="H22" s="286" t="s">
        <v>5111</v>
      </c>
      <c r="K22" s="302"/>
      <c r="L22" s="303"/>
      <c r="M22" s="297"/>
    </row>
    <row r="23" spans="1:13" s="220" customFormat="1" ht="17.100000000000001" customHeight="1" x14ac:dyDescent="0.3">
      <c r="A23" s="286">
        <v>18</v>
      </c>
      <c r="B23" s="286">
        <v>20885000</v>
      </c>
      <c r="C23" s="286" t="s">
        <v>533</v>
      </c>
      <c r="D23" s="286" t="s">
        <v>292</v>
      </c>
      <c r="E23" s="287" t="s">
        <v>5112</v>
      </c>
      <c r="F23" s="287" t="s">
        <v>5112</v>
      </c>
      <c r="G23" s="291" t="s">
        <v>5113</v>
      </c>
      <c r="H23" s="286" t="s">
        <v>5114</v>
      </c>
      <c r="J23" s="286"/>
      <c r="K23" s="302"/>
      <c r="L23" s="303"/>
    </row>
    <row r="24" spans="1:13" s="220" customFormat="1" ht="17.100000000000001" customHeight="1" x14ac:dyDescent="0.3">
      <c r="A24" s="286">
        <v>19</v>
      </c>
      <c r="B24" s="286">
        <v>28115000</v>
      </c>
      <c r="C24" s="286" t="s">
        <v>5115</v>
      </c>
      <c r="D24" s="286" t="s">
        <v>46</v>
      </c>
      <c r="E24" s="287" t="s">
        <v>5116</v>
      </c>
      <c r="F24" s="287" t="s">
        <v>5116</v>
      </c>
      <c r="G24" s="291" t="s">
        <v>5117</v>
      </c>
      <c r="H24" s="286" t="s">
        <v>5118</v>
      </c>
      <c r="K24" s="298"/>
      <c r="L24" s="295"/>
    </row>
    <row r="25" spans="1:13" s="220" customFormat="1" ht="17.100000000000001" customHeight="1" x14ac:dyDescent="0.3">
      <c r="A25" s="286">
        <v>20</v>
      </c>
      <c r="B25" s="286">
        <v>206092000</v>
      </c>
      <c r="C25" s="286" t="s">
        <v>539</v>
      </c>
      <c r="D25" s="286" t="s">
        <v>538</v>
      </c>
      <c r="E25" s="287" t="s">
        <v>964</v>
      </c>
      <c r="F25" s="287" t="s">
        <v>5079</v>
      </c>
      <c r="G25" s="291" t="s">
        <v>5119</v>
      </c>
      <c r="H25" s="286" t="s">
        <v>5120</v>
      </c>
      <c r="K25" s="295"/>
      <c r="L25" s="303"/>
      <c r="M25" s="297"/>
    </row>
    <row r="26" spans="1:13" s="220" customFormat="1" x14ac:dyDescent="0.3">
      <c r="A26" s="286">
        <v>21</v>
      </c>
      <c r="B26" s="286">
        <v>20530001</v>
      </c>
      <c r="C26" s="286" t="s">
        <v>537</v>
      </c>
      <c r="D26" s="286" t="s">
        <v>152</v>
      </c>
      <c r="E26" s="287" t="s">
        <v>964</v>
      </c>
      <c r="F26" s="287" t="s">
        <v>5079</v>
      </c>
      <c r="G26" s="291" t="s">
        <v>5121</v>
      </c>
      <c r="H26" s="286" t="s">
        <v>5122</v>
      </c>
      <c r="K26" s="295"/>
      <c r="L26" s="303"/>
      <c r="M26" s="297"/>
    </row>
    <row r="27" spans="1:13" s="220" customFormat="1" ht="17.100000000000001" customHeight="1" x14ac:dyDescent="0.3">
      <c r="A27" s="286">
        <v>22</v>
      </c>
      <c r="B27" s="286">
        <v>23221000</v>
      </c>
      <c r="C27" s="286" t="s">
        <v>5123</v>
      </c>
      <c r="D27" s="286" t="s">
        <v>135</v>
      </c>
      <c r="E27" s="287" t="s">
        <v>5116</v>
      </c>
      <c r="F27" s="287" t="s">
        <v>5116</v>
      </c>
      <c r="G27" s="291" t="s">
        <v>5119</v>
      </c>
      <c r="H27" s="286" t="s">
        <v>5124</v>
      </c>
      <c r="J27" s="289"/>
      <c r="K27" s="295"/>
      <c r="L27" s="295"/>
    </row>
    <row r="28" spans="1:13" s="220" customFormat="1" ht="17.100000000000001" customHeight="1" x14ac:dyDescent="0.3">
      <c r="A28" s="286">
        <v>23</v>
      </c>
      <c r="B28" s="286">
        <v>28114000</v>
      </c>
      <c r="C28" s="286" t="s">
        <v>535</v>
      </c>
      <c r="D28" s="286" t="s">
        <v>5105</v>
      </c>
      <c r="E28" s="287" t="s">
        <v>964</v>
      </c>
      <c r="F28" s="287" t="s">
        <v>5067</v>
      </c>
      <c r="G28" s="291" t="s">
        <v>5125</v>
      </c>
      <c r="H28" s="286" t="s">
        <v>5126</v>
      </c>
      <c r="J28" s="289"/>
      <c r="K28" s="295"/>
      <c r="L28" s="295"/>
    </row>
    <row r="29" spans="1:13" s="220" customFormat="1" x14ac:dyDescent="0.3">
      <c r="D29" s="286"/>
      <c r="E29" s="287"/>
      <c r="F29" s="287"/>
      <c r="G29" s="291"/>
      <c r="H29" s="286"/>
    </row>
    <row r="30" spans="1:13" x14ac:dyDescent="0.3">
      <c r="A30" s="277"/>
      <c r="B30" s="277"/>
      <c r="C30" s="277"/>
      <c r="D30" s="277"/>
      <c r="E30" s="304"/>
      <c r="F30" s="304"/>
      <c r="G30" s="278"/>
      <c r="H30" s="277"/>
    </row>
    <row r="33" spans="1:13" s="279" customFormat="1" ht="40.5" customHeight="1" thickBot="1" x14ac:dyDescent="0.35">
      <c r="A33" s="281" t="s">
        <v>5055</v>
      </c>
      <c r="B33" s="281" t="s">
        <v>5127</v>
      </c>
      <c r="C33" s="283" t="s">
        <v>5128</v>
      </c>
      <c r="D33" s="281" t="s">
        <v>5129</v>
      </c>
      <c r="E33" s="645" t="s">
        <v>5130</v>
      </c>
      <c r="F33" s="645"/>
      <c r="G33" s="645"/>
      <c r="H33" s="645"/>
      <c r="I33" s="278"/>
      <c r="J33" s="644" t="s">
        <v>5131</v>
      </c>
      <c r="K33" s="644"/>
      <c r="L33" s="644"/>
    </row>
    <row r="34" spans="1:13" s="220" customFormat="1" ht="17.100000000000001" customHeight="1" thickTop="1" x14ac:dyDescent="0.3">
      <c r="A34" s="305">
        <v>1</v>
      </c>
      <c r="B34" s="305" t="s">
        <v>30</v>
      </c>
      <c r="C34" s="302">
        <v>26726.5</v>
      </c>
      <c r="D34" s="302">
        <v>26726.5</v>
      </c>
      <c r="E34" s="646" t="s">
        <v>5132</v>
      </c>
      <c r="F34" s="646"/>
      <c r="G34" s="646"/>
      <c r="J34" s="306"/>
      <c r="K34" s="307" t="s">
        <v>5065</v>
      </c>
      <c r="L34" s="307" t="s">
        <v>5066</v>
      </c>
    </row>
    <row r="35" spans="1:13" s="220" customFormat="1" ht="17.100000000000001" customHeight="1" x14ac:dyDescent="0.3">
      <c r="A35" s="305">
        <v>2</v>
      </c>
      <c r="B35" s="305" t="s">
        <v>30</v>
      </c>
      <c r="C35" s="302">
        <v>150000</v>
      </c>
      <c r="D35" s="302">
        <v>150000</v>
      </c>
      <c r="E35" s="308" t="s">
        <v>5133</v>
      </c>
      <c r="F35" s="308" t="s">
        <v>5134</v>
      </c>
      <c r="G35" s="308"/>
      <c r="J35" s="306" t="s">
        <v>5070</v>
      </c>
      <c r="K35" s="292">
        <v>4053368.5</v>
      </c>
      <c r="L35" s="309">
        <v>1</v>
      </c>
      <c r="M35" s="256"/>
    </row>
    <row r="36" spans="1:13" s="220" customFormat="1" ht="17.100000000000001" customHeight="1" x14ac:dyDescent="0.3">
      <c r="A36" s="305">
        <v>3</v>
      </c>
      <c r="B36" s="305" t="s">
        <v>30</v>
      </c>
      <c r="C36" s="302">
        <v>100000</v>
      </c>
      <c r="D36" s="302">
        <v>100000</v>
      </c>
      <c r="E36" s="308" t="s">
        <v>5135</v>
      </c>
      <c r="F36" s="308"/>
      <c r="G36" s="308"/>
      <c r="J36" s="287" t="s">
        <v>400</v>
      </c>
      <c r="K36" s="302">
        <v>3666000</v>
      </c>
      <c r="L36" s="303">
        <v>0.90443294262537444</v>
      </c>
      <c r="M36" s="310"/>
    </row>
    <row r="37" spans="1:13" s="220" customFormat="1" ht="17.100000000000001" customHeight="1" x14ac:dyDescent="0.3">
      <c r="A37" s="305">
        <v>4</v>
      </c>
      <c r="B37" s="305" t="s">
        <v>30</v>
      </c>
      <c r="C37" s="302">
        <v>70000</v>
      </c>
      <c r="D37" s="302">
        <v>70000</v>
      </c>
      <c r="E37" s="641" t="s">
        <v>5136</v>
      </c>
      <c r="F37" s="641"/>
      <c r="G37" s="641"/>
      <c r="H37" s="641"/>
      <c r="J37" s="287" t="s">
        <v>5116</v>
      </c>
      <c r="K37" s="302">
        <v>156842</v>
      </c>
      <c r="L37" s="303">
        <v>3.8694236657732944E-2</v>
      </c>
      <c r="M37" s="310"/>
    </row>
    <row r="38" spans="1:13" s="220" customFormat="1" ht="17.100000000000001" customHeight="1" x14ac:dyDescent="0.3">
      <c r="A38" s="305">
        <v>5</v>
      </c>
      <c r="B38" s="305" t="s">
        <v>30</v>
      </c>
      <c r="C38" s="302">
        <v>416000</v>
      </c>
      <c r="D38" s="302">
        <v>416000</v>
      </c>
      <c r="E38" s="308" t="s">
        <v>5137</v>
      </c>
      <c r="F38" s="308"/>
      <c r="G38" s="308"/>
      <c r="J38" s="287" t="s">
        <v>5098</v>
      </c>
      <c r="K38" s="302">
        <v>25000</v>
      </c>
      <c r="L38" s="303">
        <v>6.1677096469269941E-3</v>
      </c>
      <c r="M38" s="310"/>
    </row>
    <row r="39" spans="1:13" s="220" customFormat="1" ht="17.100000000000001" customHeight="1" x14ac:dyDescent="0.3">
      <c r="A39" s="305">
        <v>6</v>
      </c>
      <c r="B39" s="305" t="s">
        <v>30</v>
      </c>
      <c r="C39" s="302">
        <v>73200.767000000007</v>
      </c>
      <c r="D39" s="302">
        <v>73200.767000000007</v>
      </c>
      <c r="E39" s="641" t="s">
        <v>5138</v>
      </c>
      <c r="F39" s="641"/>
      <c r="G39" s="641"/>
      <c r="H39" s="641"/>
      <c r="J39" s="287" t="s">
        <v>5075</v>
      </c>
      <c r="K39" s="302">
        <v>78000</v>
      </c>
      <c r="L39" s="303">
        <v>1.9243254098412221E-2</v>
      </c>
      <c r="M39" s="310"/>
    </row>
    <row r="40" spans="1:13" s="220" customFormat="1" ht="17.100000000000001" customHeight="1" x14ac:dyDescent="0.3">
      <c r="A40" s="305">
        <v>7</v>
      </c>
      <c r="B40" s="305" t="s">
        <v>30</v>
      </c>
      <c r="C40" s="302">
        <v>76799.232999999993</v>
      </c>
      <c r="D40" s="302">
        <v>76799.232999999993</v>
      </c>
      <c r="E40" s="641" t="s">
        <v>5138</v>
      </c>
      <c r="F40" s="641"/>
      <c r="G40" s="641"/>
      <c r="J40" s="287" t="s">
        <v>5139</v>
      </c>
      <c r="K40" s="302">
        <v>40000</v>
      </c>
      <c r="L40" s="303">
        <v>9.8683354350831906E-3</v>
      </c>
      <c r="M40" s="297"/>
    </row>
    <row r="41" spans="1:13" s="220" customFormat="1" ht="17.100000000000001" customHeight="1" x14ac:dyDescent="0.3">
      <c r="A41" s="305">
        <v>8</v>
      </c>
      <c r="B41" s="305" t="s">
        <v>30</v>
      </c>
      <c r="C41" s="302">
        <v>400000</v>
      </c>
      <c r="D41" s="302">
        <v>400000</v>
      </c>
      <c r="E41" s="641" t="s">
        <v>5140</v>
      </c>
      <c r="F41" s="641"/>
      <c r="G41" s="641"/>
      <c r="H41" s="641"/>
      <c r="J41" s="287" t="s">
        <v>5141</v>
      </c>
      <c r="K41" s="302">
        <v>26726.5</v>
      </c>
      <c r="L41" s="303">
        <v>6.5936516751437723E-3</v>
      </c>
      <c r="M41" s="297"/>
    </row>
    <row r="42" spans="1:13" s="220" customFormat="1" ht="17.100000000000001" customHeight="1" x14ac:dyDescent="0.3">
      <c r="A42" s="305">
        <v>9</v>
      </c>
      <c r="B42" s="305" t="s">
        <v>30</v>
      </c>
      <c r="C42" s="302">
        <v>100000</v>
      </c>
      <c r="D42" s="302">
        <v>100000</v>
      </c>
      <c r="E42" s="308" t="s">
        <v>5142</v>
      </c>
      <c r="F42" s="308"/>
      <c r="G42" s="308"/>
      <c r="H42" s="308"/>
      <c r="J42" s="287" t="s">
        <v>5112</v>
      </c>
      <c r="K42" s="302">
        <v>28000</v>
      </c>
      <c r="L42" s="303">
        <v>6.9078348045582333E-3</v>
      </c>
      <c r="M42" s="297"/>
    </row>
    <row r="43" spans="1:13" s="220" customFormat="1" ht="17.100000000000001" customHeight="1" x14ac:dyDescent="0.3">
      <c r="A43" s="305">
        <v>10</v>
      </c>
      <c r="B43" s="305" t="s">
        <v>30</v>
      </c>
      <c r="C43" s="302">
        <v>250000</v>
      </c>
      <c r="D43" s="302">
        <v>250000</v>
      </c>
      <c r="E43" s="641" t="s">
        <v>5143</v>
      </c>
      <c r="F43" s="641"/>
      <c r="G43" s="641"/>
      <c r="H43" s="641"/>
      <c r="J43" s="287" t="s">
        <v>5102</v>
      </c>
      <c r="K43" s="302">
        <v>32800</v>
      </c>
      <c r="L43" s="303">
        <v>8.092035056768216E-3</v>
      </c>
      <c r="M43" s="297"/>
    </row>
    <row r="44" spans="1:13" s="220" customFormat="1" ht="17.100000000000001" customHeight="1" x14ac:dyDescent="0.3">
      <c r="A44" s="305">
        <v>11</v>
      </c>
      <c r="B44" s="305" t="s">
        <v>30</v>
      </c>
      <c r="C44" s="302">
        <v>2400</v>
      </c>
      <c r="D44" s="302">
        <v>2400</v>
      </c>
      <c r="E44" s="641" t="s">
        <v>5144</v>
      </c>
      <c r="F44" s="641"/>
      <c r="G44" s="641"/>
      <c r="H44" s="641"/>
      <c r="L44" s="296"/>
      <c r="M44" s="297"/>
    </row>
    <row r="45" spans="1:13" s="220" customFormat="1" ht="17.100000000000001" customHeight="1" x14ac:dyDescent="0.3">
      <c r="A45" s="305">
        <v>12</v>
      </c>
      <c r="B45" s="305" t="s">
        <v>30</v>
      </c>
      <c r="C45" s="302">
        <v>5600</v>
      </c>
      <c r="D45" s="302">
        <v>5600</v>
      </c>
      <c r="E45" s="641" t="s">
        <v>5144</v>
      </c>
      <c r="F45" s="641"/>
      <c r="G45" s="641"/>
      <c r="H45" s="641"/>
      <c r="J45" s="287"/>
      <c r="K45" s="302"/>
      <c r="L45" s="303"/>
      <c r="M45" s="297"/>
    </row>
    <row r="46" spans="1:13" s="220" customFormat="1" ht="17.100000000000001" customHeight="1" x14ac:dyDescent="0.3">
      <c r="A46" s="305">
        <v>13</v>
      </c>
      <c r="B46" s="305" t="s">
        <v>30</v>
      </c>
      <c r="C46" s="302">
        <v>7600</v>
      </c>
      <c r="D46" s="302">
        <v>7600</v>
      </c>
      <c r="E46" s="641" t="s">
        <v>5144</v>
      </c>
      <c r="F46" s="641"/>
      <c r="G46" s="641"/>
      <c r="H46" s="641"/>
      <c r="J46" s="287"/>
      <c r="K46" s="302"/>
      <c r="L46" s="303"/>
      <c r="M46" s="297"/>
    </row>
    <row r="47" spans="1:13" s="220" customFormat="1" ht="17.100000000000001" customHeight="1" x14ac:dyDescent="0.3">
      <c r="A47" s="305">
        <v>14</v>
      </c>
      <c r="B47" s="305" t="s">
        <v>30</v>
      </c>
      <c r="C47" s="302">
        <v>17400</v>
      </c>
      <c r="D47" s="302">
        <v>17400</v>
      </c>
      <c r="E47" s="641" t="s">
        <v>5144</v>
      </c>
      <c r="F47" s="641"/>
      <c r="G47" s="641"/>
      <c r="H47" s="641"/>
      <c r="L47" s="303"/>
      <c r="M47" s="297"/>
    </row>
    <row r="48" spans="1:13" s="220" customFormat="1" ht="17.100000000000001" customHeight="1" x14ac:dyDescent="0.3">
      <c r="A48" s="305">
        <v>15</v>
      </c>
      <c r="B48" s="305" t="s">
        <v>30</v>
      </c>
      <c r="C48" s="302">
        <v>32800</v>
      </c>
      <c r="D48" s="302">
        <v>32800</v>
      </c>
      <c r="E48" s="641" t="s">
        <v>5145</v>
      </c>
      <c r="F48" s="641"/>
      <c r="G48" s="641"/>
      <c r="H48" s="641"/>
      <c r="L48" s="303"/>
      <c r="M48" s="297"/>
    </row>
    <row r="49" spans="1:13" s="220" customFormat="1" ht="17.100000000000001" customHeight="1" x14ac:dyDescent="0.3">
      <c r="A49" s="305">
        <v>16</v>
      </c>
      <c r="B49" s="305" t="s">
        <v>30</v>
      </c>
      <c r="C49" s="302">
        <v>900000</v>
      </c>
      <c r="D49" s="302">
        <v>900000</v>
      </c>
      <c r="E49" s="308" t="s">
        <v>5146</v>
      </c>
      <c r="F49" s="308"/>
    </row>
    <row r="50" spans="1:13" s="220" customFormat="1" ht="17.100000000000001" customHeight="1" x14ac:dyDescent="0.3">
      <c r="A50" s="305">
        <v>17</v>
      </c>
      <c r="B50" s="305" t="s">
        <v>30</v>
      </c>
      <c r="C50" s="302">
        <v>40000</v>
      </c>
      <c r="D50" s="302">
        <v>40000</v>
      </c>
      <c r="E50" s="308" t="s">
        <v>5147</v>
      </c>
      <c r="F50" s="308"/>
    </row>
    <row r="51" spans="1:13" s="220" customFormat="1" ht="17.100000000000001" customHeight="1" x14ac:dyDescent="0.3">
      <c r="A51" s="305">
        <v>18</v>
      </c>
      <c r="B51" s="305" t="s">
        <v>30</v>
      </c>
      <c r="C51" s="302">
        <v>28000</v>
      </c>
      <c r="D51" s="302">
        <v>28000</v>
      </c>
      <c r="E51" s="641" t="s">
        <v>5148</v>
      </c>
      <c r="F51" s="641"/>
      <c r="G51" s="641"/>
      <c r="H51" s="641"/>
    </row>
    <row r="52" spans="1:13" s="220" customFormat="1" ht="17.100000000000001" customHeight="1" x14ac:dyDescent="0.3">
      <c r="A52" s="305">
        <v>19</v>
      </c>
      <c r="B52" s="305" t="s">
        <v>30</v>
      </c>
      <c r="C52" s="302">
        <v>100000</v>
      </c>
      <c r="D52" s="302">
        <v>100000</v>
      </c>
      <c r="E52" s="308" t="s">
        <v>5149</v>
      </c>
      <c r="F52" s="308"/>
    </row>
    <row r="53" spans="1:13" ht="17.100000000000001" customHeight="1" x14ac:dyDescent="0.3">
      <c r="A53" s="311">
        <v>20</v>
      </c>
      <c r="B53" s="311" t="s">
        <v>30</v>
      </c>
      <c r="C53" s="302">
        <v>500000</v>
      </c>
      <c r="D53" s="302">
        <v>500000</v>
      </c>
      <c r="E53" s="312" t="s">
        <v>5150</v>
      </c>
      <c r="F53" s="312"/>
    </row>
    <row r="54" spans="1:13" ht="17.100000000000001" customHeight="1" x14ac:dyDescent="0.3">
      <c r="A54" s="311">
        <v>21</v>
      </c>
      <c r="B54" s="311" t="s">
        <v>30</v>
      </c>
      <c r="C54" s="302">
        <v>200000</v>
      </c>
      <c r="D54" s="302">
        <v>200000</v>
      </c>
      <c r="E54" s="647" t="s">
        <v>5151</v>
      </c>
      <c r="F54" s="647"/>
      <c r="G54" s="647"/>
      <c r="H54" s="647"/>
    </row>
    <row r="55" spans="1:13" ht="15" customHeight="1" x14ac:dyDescent="0.3">
      <c r="A55" s="311">
        <v>22</v>
      </c>
      <c r="B55" s="311" t="s">
        <v>62</v>
      </c>
      <c r="C55" s="302">
        <v>48500</v>
      </c>
      <c r="D55" s="302">
        <v>56842</v>
      </c>
      <c r="E55" s="312" t="s">
        <v>5152</v>
      </c>
      <c r="F55" s="312"/>
    </row>
    <row r="56" spans="1:13" x14ac:dyDescent="0.3">
      <c r="A56" s="311">
        <v>23</v>
      </c>
      <c r="B56" s="311" t="s">
        <v>30</v>
      </c>
      <c r="C56" s="302">
        <v>500000</v>
      </c>
      <c r="D56" s="302">
        <v>500000</v>
      </c>
      <c r="E56" s="312" t="s">
        <v>5153</v>
      </c>
    </row>
    <row r="58" spans="1:13" x14ac:dyDescent="0.3">
      <c r="A58" s="311"/>
    </row>
    <row r="59" spans="1:13" x14ac:dyDescent="0.3">
      <c r="A59" s="311"/>
      <c r="D59" s="302">
        <f>SUBTOTAL(9,D34:D56)</f>
        <v>4053368.5</v>
      </c>
    </row>
    <row r="61" spans="1:13" s="279" customFormat="1" ht="15" customHeight="1" thickBot="1" x14ac:dyDescent="0.35">
      <c r="A61" s="650" t="s">
        <v>5055</v>
      </c>
      <c r="B61" s="650" t="s">
        <v>5154</v>
      </c>
      <c r="C61" s="652" t="s">
        <v>5155</v>
      </c>
      <c r="D61" s="650" t="s">
        <v>5156</v>
      </c>
      <c r="E61" s="650"/>
      <c r="F61" s="650" t="s">
        <v>5157</v>
      </c>
      <c r="G61" s="650"/>
      <c r="H61" s="650"/>
      <c r="I61" s="276"/>
      <c r="J61" s="644" t="s">
        <v>5158</v>
      </c>
      <c r="K61" s="644"/>
      <c r="L61" s="644"/>
    </row>
    <row r="62" spans="1:13" s="279" customFormat="1" ht="15.6" thickTop="1" thickBot="1" x14ac:dyDescent="0.35">
      <c r="A62" s="651"/>
      <c r="B62" s="651"/>
      <c r="C62" s="653"/>
      <c r="D62" s="651"/>
      <c r="E62" s="651"/>
      <c r="F62" s="651"/>
      <c r="G62" s="651"/>
      <c r="H62" s="651"/>
      <c r="I62" s="313"/>
      <c r="J62" s="314"/>
      <c r="K62" s="315" t="s">
        <v>5065</v>
      </c>
      <c r="L62" s="315" t="s">
        <v>5066</v>
      </c>
    </row>
    <row r="63" spans="1:13" s="220" customFormat="1" ht="17.100000000000001" customHeight="1" thickTop="1" x14ac:dyDescent="0.3">
      <c r="A63" s="305">
        <v>1</v>
      </c>
      <c r="B63" s="286">
        <v>12</v>
      </c>
      <c r="C63" s="286">
        <v>4</v>
      </c>
      <c r="D63" s="648" t="s">
        <v>5159</v>
      </c>
      <c r="E63" s="648"/>
      <c r="F63" s="646" t="s">
        <v>5160</v>
      </c>
      <c r="G63" s="646"/>
      <c r="H63" s="646"/>
      <c r="J63" s="289" t="s">
        <v>5070</v>
      </c>
      <c r="K63" s="292">
        <v>4053368.5</v>
      </c>
      <c r="L63" s="309">
        <v>1</v>
      </c>
    </row>
    <row r="64" spans="1:13" s="220" customFormat="1" ht="17.100000000000001" customHeight="1" x14ac:dyDescent="0.3">
      <c r="A64" s="305">
        <v>2</v>
      </c>
      <c r="B64" s="286">
        <v>24.5</v>
      </c>
      <c r="C64" s="286">
        <v>6</v>
      </c>
      <c r="D64" s="305" t="s">
        <v>5161</v>
      </c>
      <c r="E64" s="305"/>
      <c r="F64" s="308" t="s">
        <v>5162</v>
      </c>
      <c r="G64" s="305"/>
      <c r="J64" s="287" t="s">
        <v>5079</v>
      </c>
      <c r="K64" s="302">
        <v>2666000</v>
      </c>
      <c r="L64" s="303">
        <v>0.65772455674829466</v>
      </c>
      <c r="M64" s="310"/>
    </row>
    <row r="65" spans="1:13" s="220" customFormat="1" ht="17.100000000000001" customHeight="1" x14ac:dyDescent="0.3">
      <c r="A65" s="305">
        <v>3</v>
      </c>
      <c r="B65" s="286">
        <v>15.7</v>
      </c>
      <c r="C65" s="286">
        <v>6.9</v>
      </c>
      <c r="D65" s="305" t="s">
        <v>5161</v>
      </c>
      <c r="E65" s="305"/>
      <c r="F65" s="308" t="s">
        <v>5163</v>
      </c>
      <c r="G65" s="305"/>
      <c r="J65" s="287" t="s">
        <v>5164</v>
      </c>
      <c r="K65" s="302">
        <v>100000</v>
      </c>
      <c r="L65" s="303">
        <v>2.4670838587707977E-2</v>
      </c>
      <c r="M65" s="310"/>
    </row>
    <row r="66" spans="1:13" s="220" customFormat="1" ht="17.100000000000001" customHeight="1" x14ac:dyDescent="0.3">
      <c r="A66" s="305">
        <v>4</v>
      </c>
      <c r="B66" s="286">
        <v>25</v>
      </c>
      <c r="C66" s="286">
        <v>5.5</v>
      </c>
      <c r="D66" s="305" t="s">
        <v>5161</v>
      </c>
      <c r="E66" s="305"/>
      <c r="F66" s="308" t="s">
        <v>5163</v>
      </c>
      <c r="G66" s="305"/>
      <c r="J66" s="287" t="s">
        <v>5071</v>
      </c>
      <c r="K66" s="302">
        <v>100000</v>
      </c>
      <c r="L66" s="303">
        <v>2.4670838587707977E-2</v>
      </c>
      <c r="M66" s="310"/>
    </row>
    <row r="67" spans="1:13" s="220" customFormat="1" ht="17.100000000000001" customHeight="1" x14ac:dyDescent="0.3">
      <c r="A67" s="305">
        <v>5</v>
      </c>
      <c r="B67" s="286">
        <v>1</v>
      </c>
      <c r="C67" s="286">
        <v>0.08</v>
      </c>
      <c r="D67" s="305" t="s">
        <v>5161</v>
      </c>
      <c r="E67" s="305"/>
      <c r="F67" s="308" t="s">
        <v>5165</v>
      </c>
      <c r="G67" s="305"/>
      <c r="J67" s="287" t="s">
        <v>5067</v>
      </c>
      <c r="K67" s="302">
        <v>650000</v>
      </c>
      <c r="L67" s="303">
        <v>0.16036045082010184</v>
      </c>
      <c r="M67" s="310"/>
    </row>
    <row r="68" spans="1:13" s="220" customFormat="1" ht="17.100000000000001" customHeight="1" x14ac:dyDescent="0.3">
      <c r="A68" s="305">
        <v>6</v>
      </c>
      <c r="B68" s="286">
        <v>25</v>
      </c>
      <c r="C68" s="286">
        <v>5.5</v>
      </c>
      <c r="D68" s="305" t="s">
        <v>5161</v>
      </c>
      <c r="E68" s="305"/>
      <c r="F68" s="308" t="s">
        <v>5166</v>
      </c>
      <c r="G68" s="305"/>
      <c r="J68" s="287" t="s">
        <v>5085</v>
      </c>
      <c r="K68" s="302">
        <v>150000</v>
      </c>
      <c r="L68" s="303">
        <v>3.7006257881561963E-2</v>
      </c>
      <c r="M68" s="310"/>
    </row>
    <row r="69" spans="1:13" s="220" customFormat="1" ht="17.100000000000001" customHeight="1" x14ac:dyDescent="0.3">
      <c r="A69" s="305">
        <v>7</v>
      </c>
      <c r="B69" s="286">
        <v>25</v>
      </c>
      <c r="C69" s="286">
        <v>5.5</v>
      </c>
      <c r="D69" s="305" t="s">
        <v>5161</v>
      </c>
      <c r="E69" s="305"/>
      <c r="F69" s="308" t="s">
        <v>5166</v>
      </c>
      <c r="G69" s="305"/>
      <c r="J69" s="287" t="s">
        <v>5116</v>
      </c>
      <c r="K69" s="302">
        <v>156842</v>
      </c>
      <c r="L69" s="303">
        <v>3.8694236657732944E-2</v>
      </c>
      <c r="M69" s="310"/>
    </row>
    <row r="70" spans="1:13" s="220" customFormat="1" ht="17.100000000000001" customHeight="1" x14ac:dyDescent="0.3">
      <c r="A70" s="305">
        <v>8</v>
      </c>
      <c r="B70" s="286">
        <v>20</v>
      </c>
      <c r="C70" s="286">
        <v>5.4</v>
      </c>
      <c r="D70" s="305" t="s">
        <v>5161</v>
      </c>
      <c r="E70" s="305"/>
      <c r="F70" s="308" t="s">
        <v>5166</v>
      </c>
      <c r="G70" s="305"/>
      <c r="J70" s="287" t="s">
        <v>5098</v>
      </c>
      <c r="K70" s="302">
        <v>25000</v>
      </c>
      <c r="L70" s="303">
        <v>6.1677096469269941E-3</v>
      </c>
      <c r="M70" s="310"/>
    </row>
    <row r="71" spans="1:13" s="220" customFormat="1" ht="17.100000000000001" customHeight="1" x14ac:dyDescent="0.3">
      <c r="A71" s="305">
        <v>9</v>
      </c>
      <c r="B71" s="286">
        <v>16</v>
      </c>
      <c r="C71" s="286">
        <v>6</v>
      </c>
      <c r="D71" s="305" t="s">
        <v>5161</v>
      </c>
      <c r="E71" s="305"/>
      <c r="F71" s="308" t="s">
        <v>5163</v>
      </c>
      <c r="G71" s="305"/>
      <c r="J71" s="287" t="s">
        <v>5075</v>
      </c>
      <c r="K71" s="302">
        <v>78000</v>
      </c>
      <c r="L71" s="303">
        <v>1.9243254098412221E-2</v>
      </c>
      <c r="M71" s="310"/>
    </row>
    <row r="72" spans="1:13" s="220" customFormat="1" ht="17.100000000000001" customHeight="1" x14ac:dyDescent="0.3">
      <c r="A72" s="305">
        <v>10</v>
      </c>
      <c r="B72" s="286">
        <v>20</v>
      </c>
      <c r="C72" s="286">
        <v>6</v>
      </c>
      <c r="D72" s="305" t="s">
        <v>5161</v>
      </c>
      <c r="E72" s="305"/>
      <c r="F72" s="308" t="s">
        <v>5167</v>
      </c>
      <c r="G72" s="305"/>
      <c r="J72" s="287" t="s">
        <v>5139</v>
      </c>
      <c r="K72" s="302">
        <v>40000</v>
      </c>
      <c r="L72" s="303">
        <v>9.8683354350831906E-3</v>
      </c>
      <c r="M72" s="297"/>
    </row>
    <row r="73" spans="1:13" s="220" customFormat="1" ht="17.100000000000001" customHeight="1" x14ac:dyDescent="0.3">
      <c r="A73" s="305">
        <v>11</v>
      </c>
      <c r="B73" s="286">
        <v>14</v>
      </c>
      <c r="C73" s="286">
        <v>7</v>
      </c>
      <c r="D73" s="305" t="s">
        <v>5161</v>
      </c>
      <c r="E73" s="305"/>
      <c r="F73" s="308" t="s">
        <v>5163</v>
      </c>
      <c r="G73" s="305"/>
      <c r="J73" s="287" t="s">
        <v>5141</v>
      </c>
      <c r="K73" s="302">
        <v>26726.5</v>
      </c>
      <c r="L73" s="303">
        <v>6.5936516751437723E-3</v>
      </c>
      <c r="M73" s="297"/>
    </row>
    <row r="74" spans="1:13" s="220" customFormat="1" ht="17.100000000000001" customHeight="1" x14ac:dyDescent="0.3">
      <c r="A74" s="305">
        <v>12</v>
      </c>
      <c r="B74" s="286">
        <v>29</v>
      </c>
      <c r="C74" s="286">
        <v>10</v>
      </c>
      <c r="D74" s="305" t="s">
        <v>49</v>
      </c>
      <c r="E74" s="305"/>
      <c r="F74" s="308" t="s">
        <v>5163</v>
      </c>
      <c r="G74" s="305"/>
      <c r="J74" s="287" t="s">
        <v>5112</v>
      </c>
      <c r="K74" s="302">
        <v>28000</v>
      </c>
      <c r="L74" s="303">
        <v>6.9078348045582333E-3</v>
      </c>
      <c r="M74" s="297"/>
    </row>
    <row r="75" spans="1:13" s="220" customFormat="1" ht="17.100000000000001" customHeight="1" x14ac:dyDescent="0.3">
      <c r="A75" s="305">
        <v>13</v>
      </c>
      <c r="B75" s="286">
        <v>14</v>
      </c>
      <c r="C75" s="286">
        <v>7</v>
      </c>
      <c r="D75" s="305" t="s">
        <v>5161</v>
      </c>
      <c r="E75" s="305"/>
      <c r="F75" s="308" t="s">
        <v>5163</v>
      </c>
      <c r="G75" s="305"/>
      <c r="J75" s="287" t="s">
        <v>5102</v>
      </c>
      <c r="K75" s="302">
        <v>32800</v>
      </c>
      <c r="L75" s="303">
        <v>8.092035056768216E-3</v>
      </c>
      <c r="M75" s="297"/>
    </row>
    <row r="76" spans="1:13" s="220" customFormat="1" ht="17.100000000000001" customHeight="1" x14ac:dyDescent="0.3">
      <c r="A76" s="305">
        <v>14</v>
      </c>
      <c r="B76" s="286">
        <v>29</v>
      </c>
      <c r="C76" s="286">
        <v>10</v>
      </c>
      <c r="D76" s="305" t="s">
        <v>49</v>
      </c>
      <c r="E76" s="305"/>
      <c r="F76" s="308" t="s">
        <v>5163</v>
      </c>
      <c r="G76" s="305"/>
      <c r="J76" s="287"/>
      <c r="K76" s="302"/>
      <c r="L76" s="303"/>
    </row>
    <row r="77" spans="1:13" s="220" customFormat="1" ht="17.100000000000001" customHeight="1" x14ac:dyDescent="0.3">
      <c r="A77" s="305">
        <v>15</v>
      </c>
      <c r="B77" s="286">
        <v>15</v>
      </c>
      <c r="C77" s="286">
        <v>4.5</v>
      </c>
      <c r="D77" s="305" t="s">
        <v>5161</v>
      </c>
      <c r="E77" s="305"/>
      <c r="F77" s="308" t="s">
        <v>5167</v>
      </c>
      <c r="G77" s="305"/>
      <c r="K77" s="302"/>
      <c r="L77" s="303"/>
    </row>
    <row r="78" spans="1:13" s="220" customFormat="1" ht="17.100000000000001" customHeight="1" x14ac:dyDescent="0.3">
      <c r="A78" s="305">
        <v>16</v>
      </c>
      <c r="B78" s="286">
        <v>28.5</v>
      </c>
      <c r="C78" s="286">
        <v>10</v>
      </c>
      <c r="D78" s="305" t="s">
        <v>5161</v>
      </c>
      <c r="E78" s="305"/>
      <c r="F78" s="308" t="s">
        <v>5168</v>
      </c>
      <c r="G78" s="305"/>
      <c r="K78" s="302"/>
      <c r="L78" s="303"/>
    </row>
    <row r="79" spans="1:13" s="220" customFormat="1" ht="17.100000000000001" customHeight="1" x14ac:dyDescent="0.3">
      <c r="A79" s="305">
        <v>17</v>
      </c>
      <c r="B79" s="286">
        <v>20</v>
      </c>
      <c r="C79" s="286">
        <v>7</v>
      </c>
      <c r="D79" s="305" t="s">
        <v>5161</v>
      </c>
      <c r="E79" s="305"/>
      <c r="F79" s="308" t="s">
        <v>5168</v>
      </c>
      <c r="G79" s="305"/>
      <c r="K79" s="302"/>
      <c r="L79" s="303"/>
    </row>
    <row r="80" spans="1:13" s="220" customFormat="1" ht="17.100000000000001" customHeight="1" x14ac:dyDescent="0.3">
      <c r="A80" s="305">
        <v>18</v>
      </c>
      <c r="B80" s="286">
        <v>15</v>
      </c>
      <c r="C80" s="286">
        <v>4.5</v>
      </c>
      <c r="D80" s="305" t="s">
        <v>5161</v>
      </c>
      <c r="E80" s="305"/>
      <c r="F80" s="308" t="s">
        <v>5167</v>
      </c>
      <c r="G80" s="305"/>
    </row>
    <row r="81" spans="1:7" ht="17.100000000000001" customHeight="1" x14ac:dyDescent="0.3">
      <c r="A81" s="311">
        <v>19</v>
      </c>
      <c r="B81" s="277">
        <v>20</v>
      </c>
      <c r="C81" s="277">
        <v>5</v>
      </c>
      <c r="D81" s="311" t="s">
        <v>541</v>
      </c>
      <c r="E81" s="311"/>
      <c r="F81" s="312" t="s">
        <v>5168</v>
      </c>
      <c r="G81" s="311"/>
    </row>
    <row r="82" spans="1:7" ht="17.100000000000001" customHeight="1" x14ac:dyDescent="0.3">
      <c r="A82" s="311">
        <v>20</v>
      </c>
      <c r="B82" s="277">
        <v>4</v>
      </c>
      <c r="C82" s="277">
        <v>1</v>
      </c>
      <c r="D82" s="311" t="s">
        <v>541</v>
      </c>
      <c r="E82" s="311"/>
      <c r="F82" s="312" t="s">
        <v>5168</v>
      </c>
      <c r="G82" s="311"/>
    </row>
    <row r="83" spans="1:7" ht="17.100000000000001" customHeight="1" x14ac:dyDescent="0.3">
      <c r="A83" s="311">
        <v>21</v>
      </c>
      <c r="B83" s="277">
        <v>20</v>
      </c>
      <c r="C83" s="277">
        <v>5.5</v>
      </c>
      <c r="D83" s="311" t="s">
        <v>5161</v>
      </c>
      <c r="E83" s="311"/>
      <c r="F83" s="312" t="s">
        <v>5168</v>
      </c>
      <c r="G83" s="311"/>
    </row>
    <row r="84" spans="1:7" x14ac:dyDescent="0.3">
      <c r="A84" s="311">
        <v>22</v>
      </c>
      <c r="B84" s="277">
        <v>20</v>
      </c>
      <c r="C84" s="277">
        <v>7</v>
      </c>
      <c r="D84" s="311" t="s">
        <v>49</v>
      </c>
      <c r="E84" s="311"/>
      <c r="F84" s="312" t="s">
        <v>5168</v>
      </c>
      <c r="G84" s="311"/>
    </row>
    <row r="85" spans="1:7" x14ac:dyDescent="0.3">
      <c r="A85" s="311">
        <v>23</v>
      </c>
      <c r="B85" s="277">
        <v>12</v>
      </c>
      <c r="C85" s="277">
        <v>1</v>
      </c>
      <c r="D85" s="649" t="s">
        <v>541</v>
      </c>
      <c r="E85" s="649"/>
      <c r="F85" s="647" t="s">
        <v>5168</v>
      </c>
      <c r="G85" s="649"/>
    </row>
  </sheetData>
  <autoFilter ref="A33:M56" xr:uid="{EF7514B3-25CC-46E7-8FAE-0EA3610C2770}">
    <filterColumn colId="4" showButton="0"/>
    <filterColumn colId="5" showButton="0"/>
    <filterColumn colId="6" showButton="0"/>
    <filterColumn colId="9" showButton="0"/>
    <filterColumn colId="10" showButton="0"/>
  </autoFilter>
  <mergeCells count="28">
    <mergeCell ref="D63:E63"/>
    <mergeCell ref="F63:H63"/>
    <mergeCell ref="D85:E85"/>
    <mergeCell ref="F85:G85"/>
    <mergeCell ref="A61:A62"/>
    <mergeCell ref="B61:B62"/>
    <mergeCell ref="C61:C62"/>
    <mergeCell ref="D61:E62"/>
    <mergeCell ref="F61:H62"/>
    <mergeCell ref="J61:L61"/>
    <mergeCell ref="E45:H45"/>
    <mergeCell ref="E46:H46"/>
    <mergeCell ref="E47:H47"/>
    <mergeCell ref="E48:H48"/>
    <mergeCell ref="E51:H51"/>
    <mergeCell ref="E54:H54"/>
    <mergeCell ref="E44:H44"/>
    <mergeCell ref="A1:G1"/>
    <mergeCell ref="A2:G2"/>
    <mergeCell ref="J5:L5"/>
    <mergeCell ref="E33:H33"/>
    <mergeCell ref="J33:L33"/>
    <mergeCell ref="E34:G34"/>
    <mergeCell ref="E37:H37"/>
    <mergeCell ref="E39:H39"/>
    <mergeCell ref="E40:G40"/>
    <mergeCell ref="E41:H41"/>
    <mergeCell ref="E43:H43"/>
  </mergeCells>
  <hyperlinks>
    <hyperlink ref="A3" location="INDICE!A1" display="Menú Principal" xr:uid="{7D722D68-EF76-4BE3-AFC3-6774B83A6B53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83AFC-1298-4080-8089-8FA17EDA17BB}">
  <sheetPr codeName="Hoja20">
    <tabColor rgb="FF7030A0"/>
  </sheetPr>
  <dimension ref="A1:N40"/>
  <sheetViews>
    <sheetView showGridLines="0" workbookViewId="0">
      <selection sqref="A1:G1"/>
    </sheetView>
  </sheetViews>
  <sheetFormatPr baseColWidth="10" defaultColWidth="11.5546875" defaultRowHeight="14.4" x14ac:dyDescent="0.3"/>
  <cols>
    <col min="1" max="1" width="8.44140625" customWidth="1"/>
    <col min="3" max="3" width="15.109375" customWidth="1"/>
    <col min="4" max="4" width="15.5546875" customWidth="1"/>
    <col min="5" max="5" width="47.5546875" customWidth="1"/>
    <col min="6" max="6" width="35" customWidth="1"/>
    <col min="7" max="7" width="16.33203125" customWidth="1"/>
    <col min="8" max="8" width="24.109375" customWidth="1"/>
    <col min="9" max="9" width="30.5546875" customWidth="1"/>
    <col min="10" max="10" width="35.33203125" customWidth="1"/>
    <col min="11" max="11" width="13.5546875" bestFit="1" customWidth="1"/>
  </cols>
  <sheetData>
    <row r="1" spans="1:14" ht="15.75" customHeight="1" x14ac:dyDescent="0.3">
      <c r="A1" s="642" t="s">
        <v>5052</v>
      </c>
      <c r="B1" s="642"/>
      <c r="C1" s="642"/>
      <c r="D1" s="642"/>
      <c r="E1" s="642"/>
      <c r="F1" s="642"/>
      <c r="G1" s="642"/>
      <c r="H1" s="276"/>
      <c r="I1" s="276"/>
      <c r="J1" s="277"/>
      <c r="K1" s="278"/>
      <c r="L1" s="278"/>
      <c r="M1" s="279"/>
      <c r="N1" s="279"/>
    </row>
    <row r="2" spans="1:14" ht="15" customHeight="1" x14ac:dyDescent="0.3">
      <c r="A2" s="643" t="s">
        <v>5189</v>
      </c>
      <c r="B2" s="643"/>
      <c r="C2" s="643"/>
      <c r="D2" s="643"/>
      <c r="E2" s="643"/>
      <c r="F2" s="643"/>
      <c r="G2" s="643"/>
      <c r="H2" s="276"/>
      <c r="I2" s="276"/>
      <c r="J2" s="277"/>
      <c r="K2" s="278"/>
      <c r="L2" s="278"/>
      <c r="M2" s="279"/>
      <c r="N2" s="279"/>
    </row>
    <row r="3" spans="1:14" x14ac:dyDescent="0.3">
      <c r="A3" s="280" t="s">
        <v>5054</v>
      </c>
      <c r="B3" s="276"/>
      <c r="C3" s="276"/>
      <c r="D3" s="276"/>
      <c r="E3" s="276"/>
      <c r="F3" s="276"/>
      <c r="G3" s="276"/>
      <c r="H3" s="276"/>
      <c r="I3" s="276"/>
      <c r="J3" s="277"/>
      <c r="K3" s="278"/>
      <c r="L3" s="278"/>
      <c r="M3" s="279"/>
      <c r="N3" s="279"/>
    </row>
    <row r="4" spans="1:14" x14ac:dyDescent="0.3">
      <c r="A4" s="276"/>
      <c r="B4" s="276"/>
      <c r="C4" s="276"/>
      <c r="D4" s="276"/>
      <c r="E4" s="276"/>
      <c r="F4" s="276"/>
      <c r="G4" s="276"/>
      <c r="H4" s="276"/>
      <c r="I4" s="276"/>
      <c r="J4" s="277"/>
      <c r="K4" s="278"/>
      <c r="L4" s="278"/>
      <c r="M4" s="279"/>
      <c r="N4" s="279"/>
    </row>
    <row r="5" spans="1:14" ht="21" thickBot="1" x14ac:dyDescent="0.35">
      <c r="A5" s="281" t="s">
        <v>5055</v>
      </c>
      <c r="B5" s="282" t="s">
        <v>5056</v>
      </c>
      <c r="C5" s="283" t="s">
        <v>5057</v>
      </c>
      <c r="D5" s="282" t="s">
        <v>548</v>
      </c>
      <c r="E5" s="282" t="s">
        <v>550</v>
      </c>
      <c r="F5" s="282" t="s">
        <v>5058</v>
      </c>
      <c r="G5" s="284" t="s">
        <v>5059</v>
      </c>
      <c r="H5" s="284" t="s">
        <v>5060</v>
      </c>
      <c r="I5" s="276"/>
      <c r="J5" s="644" t="s">
        <v>5061</v>
      </c>
      <c r="K5" s="644"/>
      <c r="L5" s="644"/>
      <c r="M5" s="285"/>
      <c r="N5" s="285"/>
    </row>
    <row r="6" spans="1:14" ht="15" customHeight="1" thickTop="1" x14ac:dyDescent="0.3">
      <c r="A6" s="277">
        <v>1</v>
      </c>
      <c r="B6" s="277">
        <v>280270221</v>
      </c>
      <c r="C6" s="336" t="s">
        <v>542</v>
      </c>
      <c r="D6" s="336" t="s">
        <v>348</v>
      </c>
      <c r="E6" s="304" t="s">
        <v>400</v>
      </c>
      <c r="F6" s="304" t="s">
        <v>5079</v>
      </c>
      <c r="G6" s="337" t="s">
        <v>5190</v>
      </c>
      <c r="H6" s="277" t="s">
        <v>5191</v>
      </c>
      <c r="J6" s="314"/>
      <c r="K6" s="315" t="s">
        <v>5065</v>
      </c>
      <c r="L6" s="315" t="s">
        <v>5066</v>
      </c>
    </row>
    <row r="7" spans="1:14" ht="15" customHeight="1" x14ac:dyDescent="0.3">
      <c r="A7" s="277">
        <v>2</v>
      </c>
      <c r="B7" s="277">
        <v>280270222</v>
      </c>
      <c r="C7" s="336" t="s">
        <v>543</v>
      </c>
      <c r="D7" s="336" t="s">
        <v>348</v>
      </c>
      <c r="E7" s="304" t="s">
        <v>400</v>
      </c>
      <c r="F7" s="304" t="s">
        <v>5079</v>
      </c>
      <c r="G7" s="337" t="s">
        <v>5190</v>
      </c>
      <c r="H7" s="277" t="s">
        <v>5191</v>
      </c>
      <c r="J7" s="314" t="s">
        <v>5070</v>
      </c>
      <c r="K7" s="298">
        <v>4000000000</v>
      </c>
      <c r="L7" s="338">
        <v>1</v>
      </c>
    </row>
    <row r="8" spans="1:14" ht="15" customHeight="1" x14ac:dyDescent="0.3">
      <c r="A8" s="277"/>
      <c r="B8" s="277"/>
      <c r="C8" s="277"/>
      <c r="D8" s="277"/>
      <c r="E8" s="287"/>
      <c r="F8" s="304"/>
      <c r="G8" s="278"/>
      <c r="H8" s="277"/>
      <c r="J8" s="314" t="s">
        <v>349</v>
      </c>
      <c r="K8" s="298">
        <v>4000000000</v>
      </c>
      <c r="L8" s="303">
        <v>1</v>
      </c>
      <c r="M8" s="339"/>
    </row>
    <row r="9" spans="1:14" ht="15" customHeight="1" x14ac:dyDescent="0.3">
      <c r="A9" s="277"/>
      <c r="B9" s="277"/>
      <c r="C9" s="277"/>
      <c r="D9" s="277"/>
      <c r="E9" s="287"/>
      <c r="F9" s="304"/>
      <c r="G9" s="278"/>
      <c r="H9" s="277"/>
      <c r="J9" s="314" t="s">
        <v>542</v>
      </c>
      <c r="K9" s="340">
        <v>2200000000</v>
      </c>
      <c r="L9" s="295"/>
    </row>
    <row r="10" spans="1:14" ht="15" customHeight="1" x14ac:dyDescent="0.3">
      <c r="A10" s="277"/>
      <c r="B10" s="277"/>
      <c r="C10" s="277"/>
      <c r="D10" s="277"/>
      <c r="E10" s="287"/>
      <c r="F10" s="304"/>
      <c r="G10" s="278"/>
      <c r="H10" s="277"/>
      <c r="J10" s="314" t="s">
        <v>5192</v>
      </c>
      <c r="K10" s="340">
        <v>1800000000</v>
      </c>
      <c r="L10" s="303"/>
    </row>
    <row r="13" spans="1:14" ht="21" thickBot="1" x14ac:dyDescent="0.35">
      <c r="A13" s="281" t="s">
        <v>5055</v>
      </c>
      <c r="B13" s="281" t="s">
        <v>5127</v>
      </c>
      <c r="C13" s="283" t="s">
        <v>5128</v>
      </c>
      <c r="D13" s="281" t="s">
        <v>5129</v>
      </c>
      <c r="E13" s="645" t="s">
        <v>5130</v>
      </c>
      <c r="F13" s="645"/>
      <c r="G13" s="645"/>
      <c r="H13" s="645"/>
      <c r="I13" s="278"/>
      <c r="J13" s="644" t="s">
        <v>5131</v>
      </c>
      <c r="K13" s="644"/>
      <c r="L13" s="644"/>
      <c r="M13" s="279"/>
      <c r="N13" s="279"/>
    </row>
    <row r="14" spans="1:14" ht="15" customHeight="1" thickTop="1" x14ac:dyDescent="0.3">
      <c r="A14" s="311">
        <v>1</v>
      </c>
      <c r="B14" s="311" t="s">
        <v>30</v>
      </c>
      <c r="C14" s="340">
        <v>2200000000</v>
      </c>
      <c r="D14" s="340">
        <v>2200000000</v>
      </c>
      <c r="E14" s="654" t="s">
        <v>5193</v>
      </c>
      <c r="F14" s="654"/>
      <c r="G14" s="654"/>
      <c r="H14" s="654"/>
      <c r="J14" s="341"/>
      <c r="K14" s="342" t="s">
        <v>5065</v>
      </c>
      <c r="L14" s="342" t="s">
        <v>5066</v>
      </c>
    </row>
    <row r="15" spans="1:14" ht="15" customHeight="1" x14ac:dyDescent="0.3">
      <c r="A15" s="311">
        <v>2</v>
      </c>
      <c r="B15" s="311" t="s">
        <v>30</v>
      </c>
      <c r="C15" s="340">
        <v>1800000000</v>
      </c>
      <c r="D15" s="340">
        <v>1800000000</v>
      </c>
      <c r="E15" s="655" t="s">
        <v>5193</v>
      </c>
      <c r="F15" s="655"/>
      <c r="G15" s="655"/>
      <c r="J15" s="341" t="s">
        <v>5070</v>
      </c>
      <c r="K15" s="302">
        <v>4000000000</v>
      </c>
      <c r="L15" s="309">
        <v>1</v>
      </c>
      <c r="M15" s="153"/>
    </row>
    <row r="16" spans="1:14" ht="15" customHeight="1" x14ac:dyDescent="0.3">
      <c r="A16" s="311"/>
      <c r="B16" s="311"/>
      <c r="C16" s="302"/>
      <c r="D16" s="302"/>
      <c r="E16" s="647"/>
      <c r="F16" s="647"/>
      <c r="G16" s="647"/>
      <c r="J16" s="304" t="s">
        <v>400</v>
      </c>
      <c r="K16" s="302">
        <v>4000000000</v>
      </c>
      <c r="L16" s="303">
        <v>1</v>
      </c>
      <c r="M16" s="310"/>
    </row>
    <row r="17" spans="1:14" ht="15" customHeight="1" x14ac:dyDescent="0.3">
      <c r="A17" s="311"/>
      <c r="B17" s="311"/>
      <c r="C17" s="302"/>
      <c r="D17" s="292">
        <f>SUM(D14:D15)</f>
        <v>4000000000</v>
      </c>
      <c r="E17" s="312"/>
      <c r="F17" s="312"/>
      <c r="G17" s="312"/>
      <c r="J17" s="304"/>
      <c r="K17" s="302"/>
      <c r="L17" s="303"/>
      <c r="M17" s="310"/>
    </row>
    <row r="18" spans="1:14" ht="15" customHeight="1" x14ac:dyDescent="0.3">
      <c r="A18" s="311"/>
      <c r="B18" s="311"/>
      <c r="C18" s="302"/>
      <c r="D18" s="302"/>
      <c r="E18" s="312"/>
      <c r="F18" s="312"/>
      <c r="G18" s="312"/>
      <c r="J18" s="304"/>
      <c r="K18" s="302"/>
      <c r="L18" s="303"/>
      <c r="M18" s="310"/>
    </row>
    <row r="19" spans="1:14" ht="15" customHeight="1" x14ac:dyDescent="0.3">
      <c r="A19" s="311"/>
      <c r="D19" s="302"/>
    </row>
    <row r="21" spans="1:14" ht="15" thickBot="1" x14ac:dyDescent="0.35">
      <c r="A21" s="650" t="s">
        <v>5055</v>
      </c>
      <c r="B21" s="650" t="s">
        <v>5154</v>
      </c>
      <c r="C21" s="652" t="s">
        <v>5155</v>
      </c>
      <c r="D21" s="650" t="s">
        <v>5156</v>
      </c>
      <c r="E21" s="650"/>
      <c r="F21" s="650" t="s">
        <v>5157</v>
      </c>
      <c r="G21" s="650"/>
      <c r="H21" s="650"/>
      <c r="I21" s="276"/>
      <c r="J21" s="644" t="s">
        <v>5158</v>
      </c>
      <c r="K21" s="644"/>
      <c r="L21" s="644"/>
      <c r="M21" s="279"/>
      <c r="N21" s="279"/>
    </row>
    <row r="22" spans="1:14" ht="15.6" thickTop="1" thickBot="1" x14ac:dyDescent="0.35">
      <c r="A22" s="651"/>
      <c r="B22" s="651"/>
      <c r="C22" s="653"/>
      <c r="D22" s="651"/>
      <c r="E22" s="651"/>
      <c r="F22" s="651"/>
      <c r="G22" s="651"/>
      <c r="H22" s="651"/>
      <c r="I22" s="313"/>
      <c r="J22" s="314"/>
      <c r="K22" s="315" t="s">
        <v>5065</v>
      </c>
      <c r="L22" s="315" t="s">
        <v>5066</v>
      </c>
      <c r="M22" s="279"/>
      <c r="N22" s="279"/>
    </row>
    <row r="23" spans="1:14" ht="15" customHeight="1" thickTop="1" x14ac:dyDescent="0.3">
      <c r="A23" s="311">
        <v>1</v>
      </c>
      <c r="B23" s="277">
        <v>8</v>
      </c>
      <c r="C23" s="277">
        <v>6</v>
      </c>
      <c r="D23" s="656" t="s">
        <v>5194</v>
      </c>
      <c r="E23" s="656"/>
      <c r="F23" s="657" t="s">
        <v>5195</v>
      </c>
      <c r="G23" s="657"/>
      <c r="H23" s="657"/>
      <c r="J23" s="314" t="s">
        <v>5070</v>
      </c>
      <c r="K23" s="302">
        <v>4000000000</v>
      </c>
      <c r="L23" s="303">
        <v>1</v>
      </c>
    </row>
    <row r="24" spans="1:14" ht="15" customHeight="1" x14ac:dyDescent="0.3">
      <c r="A24" s="311">
        <v>2</v>
      </c>
      <c r="B24" s="277">
        <v>13</v>
      </c>
      <c r="C24" s="277">
        <v>11</v>
      </c>
      <c r="D24" s="649" t="s">
        <v>5194</v>
      </c>
      <c r="E24" s="649"/>
      <c r="F24" s="647" t="s">
        <v>5195</v>
      </c>
      <c r="G24" s="649"/>
      <c r="J24" s="304" t="s">
        <v>5079</v>
      </c>
      <c r="K24" s="302">
        <v>4000000000</v>
      </c>
      <c r="L24" s="303">
        <v>1</v>
      </c>
      <c r="M24" s="310"/>
    </row>
    <row r="25" spans="1:14" ht="15" customHeight="1" x14ac:dyDescent="0.3">
      <c r="A25" s="311"/>
      <c r="B25" s="277"/>
      <c r="C25" s="277"/>
      <c r="D25" s="649"/>
      <c r="E25" s="649"/>
      <c r="F25" s="647"/>
      <c r="G25" s="649"/>
      <c r="J25" s="304"/>
      <c r="K25" s="302"/>
      <c r="L25" s="303"/>
      <c r="M25" s="310"/>
    </row>
    <row r="26" spans="1:14" ht="15" customHeight="1" x14ac:dyDescent="0.3">
      <c r="A26" s="311"/>
      <c r="B26" s="277"/>
      <c r="C26" s="277"/>
      <c r="D26" s="649"/>
      <c r="E26" s="649"/>
      <c r="F26" s="647"/>
      <c r="G26" s="649"/>
      <c r="J26" s="304"/>
      <c r="K26" s="302"/>
      <c r="L26" s="303"/>
      <c r="M26" s="310"/>
    </row>
    <row r="27" spans="1:14" ht="15" customHeight="1" x14ac:dyDescent="0.3">
      <c r="A27" s="311"/>
      <c r="B27" s="277"/>
      <c r="C27" s="277"/>
      <c r="D27" s="649"/>
      <c r="E27" s="649"/>
      <c r="F27" s="647"/>
      <c r="G27" s="649"/>
      <c r="J27" s="304"/>
      <c r="K27" s="302"/>
      <c r="L27" s="303"/>
      <c r="M27" s="310"/>
    </row>
    <row r="28" spans="1:14" ht="15" customHeight="1" x14ac:dyDescent="0.3">
      <c r="A28" s="311"/>
      <c r="B28" s="277"/>
      <c r="C28" s="277"/>
      <c r="D28" s="649"/>
      <c r="E28" s="649"/>
      <c r="F28" s="647"/>
      <c r="G28" s="649"/>
      <c r="J28" s="304"/>
      <c r="K28" s="302"/>
      <c r="L28" s="303"/>
      <c r="M28" s="343"/>
    </row>
    <row r="29" spans="1:14" ht="15" customHeight="1" x14ac:dyDescent="0.3">
      <c r="A29" s="311"/>
      <c r="B29" s="277"/>
      <c r="C29" s="277"/>
      <c r="D29" s="649"/>
      <c r="E29" s="649"/>
      <c r="F29" s="647"/>
      <c r="G29" s="649"/>
      <c r="J29" s="304"/>
      <c r="K29" s="302"/>
      <c r="L29" s="303"/>
      <c r="M29" s="310"/>
    </row>
    <row r="30" spans="1:14" ht="15" customHeight="1" x14ac:dyDescent="0.3">
      <c r="A30" s="311"/>
      <c r="B30" s="277"/>
      <c r="C30" s="277"/>
      <c r="D30" s="649"/>
      <c r="E30" s="649"/>
      <c r="F30" s="647"/>
      <c r="G30" s="649"/>
      <c r="J30" s="304"/>
      <c r="K30" s="302"/>
      <c r="L30" s="303"/>
    </row>
    <row r="31" spans="1:14" ht="15" customHeight="1" x14ac:dyDescent="0.3">
      <c r="A31" s="311"/>
      <c r="B31" s="277"/>
      <c r="C31" s="277"/>
      <c r="D31" s="649"/>
      <c r="E31" s="649"/>
      <c r="F31" s="647"/>
      <c r="G31" s="649"/>
      <c r="J31" s="304"/>
      <c r="K31" s="302"/>
      <c r="L31" s="303"/>
    </row>
    <row r="32" spans="1:14" ht="15" customHeight="1" x14ac:dyDescent="0.3">
      <c r="A32" s="311"/>
      <c r="B32" s="277"/>
      <c r="C32" s="277"/>
      <c r="D32" s="649"/>
      <c r="E32" s="649"/>
      <c r="F32" s="647"/>
      <c r="G32" s="649"/>
      <c r="J32" s="304"/>
      <c r="K32" s="302"/>
      <c r="L32" s="303"/>
    </row>
    <row r="33" spans="1:12" ht="15" customHeight="1" x14ac:dyDescent="0.3">
      <c r="A33" s="311"/>
      <c r="B33" s="277"/>
      <c r="C33" s="277"/>
      <c r="D33" s="649"/>
      <c r="E33" s="649"/>
      <c r="F33" s="647"/>
      <c r="G33" s="649"/>
      <c r="J33" s="304"/>
      <c r="K33" s="302"/>
      <c r="L33" s="303"/>
    </row>
    <row r="34" spans="1:12" ht="15" customHeight="1" x14ac:dyDescent="0.3">
      <c r="A34" s="311"/>
      <c r="B34" s="277"/>
      <c r="C34" s="277"/>
      <c r="D34" s="649"/>
      <c r="E34" s="649"/>
      <c r="F34" s="647"/>
      <c r="G34" s="649"/>
    </row>
    <row r="35" spans="1:12" ht="15" customHeight="1" x14ac:dyDescent="0.3">
      <c r="A35" s="311"/>
      <c r="B35" s="277"/>
      <c r="C35" s="277"/>
      <c r="D35" s="649"/>
      <c r="E35" s="649"/>
      <c r="F35" s="647"/>
      <c r="G35" s="649"/>
    </row>
    <row r="36" spans="1:12" ht="15" customHeight="1" x14ac:dyDescent="0.3">
      <c r="A36" s="311"/>
      <c r="B36" s="277"/>
      <c r="C36" s="277"/>
      <c r="D36" s="649"/>
      <c r="E36" s="649"/>
      <c r="F36" s="647"/>
      <c r="G36" s="649"/>
    </row>
    <row r="37" spans="1:12" ht="15" customHeight="1" x14ac:dyDescent="0.3">
      <c r="A37" s="311"/>
      <c r="B37" s="277"/>
      <c r="C37" s="277"/>
      <c r="D37" s="649"/>
      <c r="E37" s="649"/>
      <c r="F37" s="647"/>
      <c r="G37" s="649"/>
    </row>
    <row r="38" spans="1:12" ht="15" customHeight="1" x14ac:dyDescent="0.3">
      <c r="A38" s="311"/>
      <c r="B38" s="277"/>
      <c r="C38" s="277"/>
      <c r="D38" s="649"/>
      <c r="E38" s="649"/>
      <c r="F38" s="647"/>
      <c r="G38" s="649"/>
    </row>
    <row r="39" spans="1:12" ht="15" customHeight="1" x14ac:dyDescent="0.3">
      <c r="A39" s="311"/>
      <c r="B39" s="277"/>
      <c r="C39" s="277"/>
      <c r="D39" s="649"/>
      <c r="E39" s="649"/>
      <c r="F39" s="647"/>
      <c r="G39" s="649"/>
    </row>
    <row r="40" spans="1:12" ht="15" customHeight="1" x14ac:dyDescent="0.3">
      <c r="A40" s="311"/>
      <c r="B40" s="277"/>
      <c r="C40" s="277"/>
      <c r="D40" s="649"/>
      <c r="E40" s="649"/>
      <c r="F40" s="647"/>
      <c r="G40" s="649"/>
    </row>
  </sheetData>
  <mergeCells count="50">
    <mergeCell ref="D38:E38"/>
    <mergeCell ref="F38:G38"/>
    <mergeCell ref="D39:E39"/>
    <mergeCell ref="F39:G39"/>
    <mergeCell ref="D40:E40"/>
    <mergeCell ref="F40:G40"/>
    <mergeCell ref="D35:E35"/>
    <mergeCell ref="F35:G35"/>
    <mergeCell ref="D36:E36"/>
    <mergeCell ref="F36:G36"/>
    <mergeCell ref="D37:E37"/>
    <mergeCell ref="F37:G37"/>
    <mergeCell ref="D32:E32"/>
    <mergeCell ref="F32:G32"/>
    <mergeCell ref="D33:E33"/>
    <mergeCell ref="F33:G33"/>
    <mergeCell ref="D34:E34"/>
    <mergeCell ref="F34:G34"/>
    <mergeCell ref="D29:E29"/>
    <mergeCell ref="F29:G29"/>
    <mergeCell ref="D30:E30"/>
    <mergeCell ref="F30:G30"/>
    <mergeCell ref="D31:E31"/>
    <mergeCell ref="F31:G31"/>
    <mergeCell ref="D26:E26"/>
    <mergeCell ref="F26:G26"/>
    <mergeCell ref="D27:E27"/>
    <mergeCell ref="F27:G27"/>
    <mergeCell ref="D28:E28"/>
    <mergeCell ref="F28:G28"/>
    <mergeCell ref="J21:L21"/>
    <mergeCell ref="D23:E23"/>
    <mergeCell ref="F23:H23"/>
    <mergeCell ref="D24:E24"/>
    <mergeCell ref="F24:G24"/>
    <mergeCell ref="D25:E25"/>
    <mergeCell ref="F25:G25"/>
    <mergeCell ref="E15:G15"/>
    <mergeCell ref="E16:G16"/>
    <mergeCell ref="A21:A22"/>
    <mergeCell ref="B21:B22"/>
    <mergeCell ref="C21:C22"/>
    <mergeCell ref="D21:E22"/>
    <mergeCell ref="F21:H22"/>
    <mergeCell ref="E14:H14"/>
    <mergeCell ref="A1:G1"/>
    <mergeCell ref="A2:G2"/>
    <mergeCell ref="J5:L5"/>
    <mergeCell ref="E13:H13"/>
    <mergeCell ref="J13:L13"/>
  </mergeCells>
  <hyperlinks>
    <hyperlink ref="A3" location="INDICE!A1" display="Menú Principal" xr:uid="{F0B60605-9BE2-42DF-931D-B40E85ED167F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799C8-E364-4387-B5BA-805205CA49F7}">
  <sheetPr codeName="Hoja19">
    <tabColor rgb="FF7030A0"/>
  </sheetPr>
  <dimension ref="A1:H23"/>
  <sheetViews>
    <sheetView showGridLines="0" workbookViewId="0"/>
  </sheetViews>
  <sheetFormatPr baseColWidth="10" defaultColWidth="9.109375" defaultRowHeight="14.4" x14ac:dyDescent="0.3"/>
  <cols>
    <col min="1" max="1" width="13.6640625" bestFit="1" customWidth="1"/>
    <col min="2" max="2" width="82.88671875" customWidth="1"/>
    <col min="3" max="3" width="16.44140625" bestFit="1" customWidth="1"/>
    <col min="4" max="4" width="16.33203125" bestFit="1" customWidth="1"/>
    <col min="5" max="5" width="12.5546875" bestFit="1" customWidth="1"/>
    <col min="8" max="8" width="16.33203125" bestFit="1" customWidth="1"/>
  </cols>
  <sheetData>
    <row r="1" spans="1:8" x14ac:dyDescent="0.3">
      <c r="A1" s="316"/>
    </row>
    <row r="2" spans="1:8" x14ac:dyDescent="0.3">
      <c r="A2" s="316"/>
    </row>
    <row r="3" spans="1:8" x14ac:dyDescent="0.3">
      <c r="A3" s="317" t="s">
        <v>5169</v>
      </c>
    </row>
    <row r="4" spans="1:8" ht="21.6" customHeight="1" x14ac:dyDescent="0.3">
      <c r="B4" s="318" t="s">
        <v>5170</v>
      </c>
    </row>
    <row r="5" spans="1:8" ht="8.4" customHeight="1" x14ac:dyDescent="0.3">
      <c r="B5" s="319"/>
      <c r="C5" s="319"/>
    </row>
    <row r="6" spans="1:8" x14ac:dyDescent="0.3">
      <c r="B6" s="658" t="s">
        <v>5171</v>
      </c>
      <c r="C6" s="658"/>
    </row>
    <row r="7" spans="1:8" x14ac:dyDescent="0.3">
      <c r="B7" s="320" t="s">
        <v>5172</v>
      </c>
      <c r="C7" s="321" t="s">
        <v>5173</v>
      </c>
    </row>
    <row r="8" spans="1:8" x14ac:dyDescent="0.3">
      <c r="B8" s="154" t="s">
        <v>5174</v>
      </c>
      <c r="C8" s="322">
        <v>3751160</v>
      </c>
      <c r="D8" s="323"/>
    </row>
    <row r="9" spans="1:8" x14ac:dyDescent="0.3">
      <c r="B9" s="324" t="s">
        <v>5175</v>
      </c>
      <c r="C9" s="325">
        <v>85000</v>
      </c>
      <c r="D9" s="323"/>
    </row>
    <row r="10" spans="1:8" ht="21" x14ac:dyDescent="0.4">
      <c r="B10" s="154" t="s">
        <v>5176</v>
      </c>
      <c r="C10" s="322">
        <v>185000</v>
      </c>
      <c r="D10" s="323"/>
      <c r="E10" s="326"/>
      <c r="H10" s="323"/>
    </row>
    <row r="11" spans="1:8" x14ac:dyDescent="0.3">
      <c r="B11" s="154" t="s">
        <v>5177</v>
      </c>
      <c r="C11" s="327">
        <f>3240716886.886/1000</f>
        <v>3240716.8868860002</v>
      </c>
      <c r="D11" s="323"/>
      <c r="E11" s="153"/>
      <c r="H11" s="328"/>
    </row>
    <row r="12" spans="1:8" x14ac:dyDescent="0.3">
      <c r="B12" s="154" t="s">
        <v>5178</v>
      </c>
      <c r="C12" s="329">
        <v>300000</v>
      </c>
      <c r="D12" s="323"/>
    </row>
    <row r="13" spans="1:8" x14ac:dyDescent="0.3">
      <c r="B13" s="154" t="s">
        <v>5179</v>
      </c>
      <c r="C13" s="322">
        <v>400000</v>
      </c>
      <c r="D13" s="323"/>
    </row>
    <row r="14" spans="1:8" ht="23.25" customHeight="1" x14ac:dyDescent="0.3">
      <c r="B14" s="324" t="s">
        <v>5180</v>
      </c>
      <c r="C14" s="330">
        <v>155000</v>
      </c>
      <c r="D14" s="323"/>
    </row>
    <row r="15" spans="1:8" ht="18.75" customHeight="1" x14ac:dyDescent="0.3">
      <c r="B15" s="331" t="s">
        <v>5181</v>
      </c>
      <c r="C15" s="330">
        <v>250000</v>
      </c>
      <c r="D15" s="323"/>
    </row>
    <row r="16" spans="1:8" x14ac:dyDescent="0.3">
      <c r="B16" s="320" t="s">
        <v>5182</v>
      </c>
      <c r="C16" s="332">
        <f>+SUM(C8:C15)</f>
        <v>8366876.8868860006</v>
      </c>
      <c r="D16" s="153"/>
    </row>
    <row r="17" spans="2:4" s="154" customFormat="1" x14ac:dyDescent="0.3">
      <c r="B17" s="333" t="s">
        <v>5183</v>
      </c>
      <c r="C17" s="334"/>
      <c r="D17" s="257"/>
    </row>
    <row r="18" spans="2:4" x14ac:dyDescent="0.3">
      <c r="B18" s="333" t="s">
        <v>5184</v>
      </c>
      <c r="C18" s="322"/>
    </row>
    <row r="19" spans="2:4" x14ac:dyDescent="0.3">
      <c r="B19" s="333" t="s">
        <v>5306</v>
      </c>
      <c r="C19" s="335"/>
    </row>
    <row r="20" spans="2:4" x14ac:dyDescent="0.3">
      <c r="B20" s="333" t="s">
        <v>5185</v>
      </c>
      <c r="C20" s="335"/>
    </row>
    <row r="21" spans="2:4" ht="18" customHeight="1" x14ac:dyDescent="0.3">
      <c r="B21" s="659" t="s">
        <v>5186</v>
      </c>
      <c r="C21" s="659"/>
    </row>
    <row r="22" spans="2:4" ht="31.2" customHeight="1" x14ac:dyDescent="0.3">
      <c r="B22" s="659" t="s">
        <v>5187</v>
      </c>
      <c r="C22" s="659"/>
    </row>
    <row r="23" spans="2:4" ht="12.6" customHeight="1" x14ac:dyDescent="0.3">
      <c r="B23" s="333" t="s">
        <v>5188</v>
      </c>
    </row>
  </sheetData>
  <mergeCells count="3">
    <mergeCell ref="B6:C6"/>
    <mergeCell ref="B21:C21"/>
    <mergeCell ref="B22:C22"/>
  </mergeCells>
  <hyperlinks>
    <hyperlink ref="A3" location="INDICE!A1" display="Manú Principal" xr:uid="{D56A36D3-2C90-4368-B017-44012887D527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7030A0"/>
  </sheetPr>
  <dimension ref="A1:F79"/>
  <sheetViews>
    <sheetView showGridLines="0" zoomScale="90" zoomScaleNormal="90" workbookViewId="0"/>
  </sheetViews>
  <sheetFormatPr baseColWidth="10" defaultRowHeight="14.4" x14ac:dyDescent="0.3"/>
  <cols>
    <col min="1" max="1" width="4.33203125" customWidth="1"/>
    <col min="2" max="2" width="70.5546875" customWidth="1"/>
    <col min="3" max="3" width="19.33203125" customWidth="1"/>
    <col min="4" max="4" width="16.33203125" customWidth="1"/>
    <col min="6" max="6" width="17.44140625" customWidth="1"/>
  </cols>
  <sheetData>
    <row r="1" spans="2:5" ht="15" customHeight="1" thickBot="1" x14ac:dyDescent="0.35"/>
    <row r="2" spans="2:5" ht="28.95" customHeight="1" x14ac:dyDescent="0.3">
      <c r="B2" s="570" t="s">
        <v>4811</v>
      </c>
      <c r="C2" s="571"/>
    </row>
    <row r="3" spans="2:5" x14ac:dyDescent="0.3">
      <c r="B3" s="572" t="s">
        <v>4812</v>
      </c>
      <c r="C3" s="573"/>
    </row>
    <row r="4" spans="2:5" x14ac:dyDescent="0.3">
      <c r="B4" s="22"/>
      <c r="C4" s="23" t="s">
        <v>4961</v>
      </c>
    </row>
    <row r="5" spans="2:5" x14ac:dyDescent="0.3">
      <c r="B5" s="162" t="s">
        <v>4813</v>
      </c>
      <c r="C5" s="25"/>
    </row>
    <row r="6" spans="2:5" ht="30" customHeight="1" x14ac:dyDescent="0.3">
      <c r="B6" s="163" t="s">
        <v>4814</v>
      </c>
      <c r="C6" s="26"/>
    </row>
    <row r="7" spans="2:5" x14ac:dyDescent="0.3">
      <c r="B7" s="164" t="s">
        <v>42</v>
      </c>
      <c r="C7" s="155">
        <v>1168366.497895</v>
      </c>
      <c r="D7" s="27"/>
    </row>
    <row r="8" spans="2:5" x14ac:dyDescent="0.3">
      <c r="B8" s="164" t="s">
        <v>72</v>
      </c>
      <c r="C8" s="155">
        <v>3449254.1081369999</v>
      </c>
    </row>
    <row r="9" spans="2:5" x14ac:dyDescent="0.3">
      <c r="B9" s="164" t="s">
        <v>4815</v>
      </c>
      <c r="C9" s="155">
        <v>29849687.747444998</v>
      </c>
    </row>
    <row r="10" spans="2:5" x14ac:dyDescent="0.3">
      <c r="B10" s="164" t="s">
        <v>4816</v>
      </c>
      <c r="C10" s="155">
        <v>0</v>
      </c>
    </row>
    <row r="11" spans="2:5" x14ac:dyDescent="0.3">
      <c r="B11" s="165" t="s">
        <v>4817</v>
      </c>
      <c r="C11" s="156">
        <v>34467308.353477001</v>
      </c>
    </row>
    <row r="12" spans="2:5" x14ac:dyDescent="0.3">
      <c r="B12" s="164" t="s">
        <v>4818</v>
      </c>
      <c r="C12" s="155">
        <v>15162440.2249</v>
      </c>
      <c r="D12" s="10"/>
      <c r="E12" s="27"/>
    </row>
    <row r="13" spans="2:5" x14ac:dyDescent="0.3">
      <c r="B13" s="165" t="s">
        <v>4819</v>
      </c>
      <c r="C13" s="156">
        <v>15162440.2249</v>
      </c>
    </row>
    <row r="14" spans="2:5" x14ac:dyDescent="0.3">
      <c r="B14" s="164" t="s">
        <v>4820</v>
      </c>
      <c r="C14" s="155">
        <v>1656022</v>
      </c>
    </row>
    <row r="15" spans="2:5" x14ac:dyDescent="0.3">
      <c r="B15" s="165" t="s">
        <v>4821</v>
      </c>
      <c r="C15" s="156">
        <v>1656022</v>
      </c>
    </row>
    <row r="16" spans="2:5" x14ac:dyDescent="0.3">
      <c r="B16" s="166" t="s">
        <v>4822</v>
      </c>
      <c r="C16" s="161">
        <f>+C15+C13+C11</f>
        <v>51285770.578377001</v>
      </c>
    </row>
    <row r="17" spans="1:6" x14ac:dyDescent="0.3">
      <c r="B17" s="167" t="s">
        <v>4823</v>
      </c>
      <c r="C17" s="157"/>
    </row>
    <row r="18" spans="1:6" x14ac:dyDescent="0.3">
      <c r="B18" s="168" t="s">
        <v>4824</v>
      </c>
      <c r="C18" s="155">
        <v>0</v>
      </c>
    </row>
    <row r="19" spans="1:6" ht="30" customHeight="1" x14ac:dyDescent="0.3">
      <c r="B19" s="169" t="s">
        <v>4825</v>
      </c>
      <c r="C19" s="158">
        <v>0</v>
      </c>
    </row>
    <row r="20" spans="1:6" ht="30" customHeight="1" x14ac:dyDescent="0.3">
      <c r="B20" s="168" t="s">
        <v>4826</v>
      </c>
      <c r="C20" s="155">
        <v>143172.14074999999</v>
      </c>
    </row>
    <row r="21" spans="1:6" ht="30" customHeight="1" x14ac:dyDescent="0.3">
      <c r="B21" s="169" t="s">
        <v>4827</v>
      </c>
      <c r="C21" s="158">
        <f>+C20</f>
        <v>143172.14074999999</v>
      </c>
    </row>
    <row r="22" spans="1:6" x14ac:dyDescent="0.3">
      <c r="B22" s="166" t="s">
        <v>4828</v>
      </c>
      <c r="C22" s="159">
        <f>+C21</f>
        <v>143172.14074999999</v>
      </c>
    </row>
    <row r="23" spans="1:6" ht="15.75" customHeight="1" thickBot="1" x14ac:dyDescent="0.35">
      <c r="B23" s="170" t="s">
        <v>4829</v>
      </c>
      <c r="C23" s="160">
        <f>+C16+C22</f>
        <v>51428942.719126999</v>
      </c>
    </row>
    <row r="24" spans="1:6" ht="15.75" customHeight="1" thickBot="1" x14ac:dyDescent="0.35">
      <c r="B24" s="7"/>
      <c r="C24" s="8"/>
    </row>
    <row r="25" spans="1:6" ht="28.95" customHeight="1" x14ac:dyDescent="0.3">
      <c r="B25" s="3" t="s">
        <v>4811</v>
      </c>
      <c r="C25" s="4"/>
    </row>
    <row r="26" spans="1:6" x14ac:dyDescent="0.3">
      <c r="B26" s="22"/>
      <c r="C26" s="23" t="s">
        <v>4961</v>
      </c>
    </row>
    <row r="27" spans="1:6" x14ac:dyDescent="0.3">
      <c r="B27" s="24" t="s">
        <v>4830</v>
      </c>
      <c r="C27" s="6"/>
    </row>
    <row r="28" spans="1:6" x14ac:dyDescent="0.3">
      <c r="A28" s="27"/>
      <c r="B28" s="164" t="s">
        <v>4831</v>
      </c>
      <c r="C28" s="155">
        <v>2022088.3780199999</v>
      </c>
    </row>
    <row r="29" spans="1:6" x14ac:dyDescent="0.3">
      <c r="B29" s="164" t="s">
        <v>4832</v>
      </c>
      <c r="C29" s="155">
        <v>2956225.01</v>
      </c>
      <c r="D29" s="10"/>
      <c r="E29" s="9"/>
      <c r="F29" s="9"/>
    </row>
    <row r="30" spans="1:6" x14ac:dyDescent="0.3">
      <c r="B30" s="171" t="s">
        <v>4833</v>
      </c>
      <c r="C30" s="158">
        <v>4978313.3880200004</v>
      </c>
    </row>
    <row r="31" spans="1:6" x14ac:dyDescent="0.3">
      <c r="B31" s="164" t="s">
        <v>4834</v>
      </c>
      <c r="C31" s="155">
        <v>0</v>
      </c>
    </row>
    <row r="32" spans="1:6" x14ac:dyDescent="0.3">
      <c r="B32" s="164" t="s">
        <v>4835</v>
      </c>
      <c r="C32" s="155">
        <v>20454.309590000001</v>
      </c>
    </row>
    <row r="33" spans="2:6" x14ac:dyDescent="0.3">
      <c r="B33" s="164" t="s">
        <v>4836</v>
      </c>
      <c r="C33" s="155">
        <v>1668942.1895534999</v>
      </c>
      <c r="D33" s="27"/>
      <c r="E33" s="27"/>
    </row>
    <row r="34" spans="2:6" x14ac:dyDescent="0.3">
      <c r="B34" s="171" t="s">
        <v>4837</v>
      </c>
      <c r="C34" s="158">
        <v>1689396.4991435001</v>
      </c>
      <c r="F34" s="27"/>
    </row>
    <row r="35" spans="2:6" x14ac:dyDescent="0.3">
      <c r="B35" s="164" t="s">
        <v>2526</v>
      </c>
      <c r="C35" s="155">
        <v>2631385.0260299998</v>
      </c>
    </row>
    <row r="36" spans="2:6" x14ac:dyDescent="0.3">
      <c r="B36" s="164" t="s">
        <v>2531</v>
      </c>
      <c r="C36" s="155">
        <v>71189.074999999997</v>
      </c>
      <c r="F36" s="27"/>
    </row>
    <row r="37" spans="2:6" x14ac:dyDescent="0.3">
      <c r="B37" s="164" t="s">
        <v>5009</v>
      </c>
      <c r="C37" s="155">
        <v>500000</v>
      </c>
      <c r="F37" s="27"/>
    </row>
    <row r="38" spans="2:6" x14ac:dyDescent="0.3">
      <c r="B38" s="171" t="s">
        <v>4838</v>
      </c>
      <c r="C38" s="158">
        <v>3202574.10103</v>
      </c>
    </row>
    <row r="39" spans="2:6" s="220" customFormat="1" x14ac:dyDescent="0.3">
      <c r="B39" s="228" t="s">
        <v>4839</v>
      </c>
      <c r="C39" s="229">
        <v>1513007.7674199729</v>
      </c>
      <c r="D39" s="230"/>
      <c r="E39" s="230"/>
    </row>
    <row r="40" spans="2:6" x14ac:dyDescent="0.3">
      <c r="B40" s="171" t="s">
        <v>4840</v>
      </c>
      <c r="C40" s="158">
        <f>+C39</f>
        <v>1513007.7674199729</v>
      </c>
    </row>
    <row r="41" spans="2:6" x14ac:dyDescent="0.3">
      <c r="B41" s="172" t="s">
        <v>4841</v>
      </c>
      <c r="C41" s="173"/>
    </row>
    <row r="42" spans="2:6" s="220" customFormat="1" x14ac:dyDescent="0.3">
      <c r="B42" s="228" t="s">
        <v>962</v>
      </c>
      <c r="C42" s="229">
        <v>545577.58114000026</v>
      </c>
    </row>
    <row r="43" spans="2:6" s="220" customFormat="1" x14ac:dyDescent="0.3">
      <c r="B43" s="228" t="s">
        <v>4842</v>
      </c>
      <c r="C43" s="229">
        <v>784.79044999999996</v>
      </c>
    </row>
    <row r="44" spans="2:6" s="220" customFormat="1" x14ac:dyDescent="0.3">
      <c r="B44" s="228" t="s">
        <v>4843</v>
      </c>
      <c r="C44" s="229">
        <v>14253.916080000001</v>
      </c>
    </row>
    <row r="45" spans="2:6" x14ac:dyDescent="0.3">
      <c r="B45" s="171" t="s">
        <v>4844</v>
      </c>
      <c r="C45" s="158">
        <f>+SUM(C42:C44)</f>
        <v>560616.28767000022</v>
      </c>
    </row>
    <row r="46" spans="2:6" x14ac:dyDescent="0.3">
      <c r="B46" s="172" t="s">
        <v>4845</v>
      </c>
      <c r="C46" s="174"/>
    </row>
    <row r="47" spans="2:6" s="220" customFormat="1" x14ac:dyDescent="0.3">
      <c r="B47" s="228" t="s">
        <v>962</v>
      </c>
      <c r="C47" s="229">
        <v>4429.1476099999991</v>
      </c>
    </row>
    <row r="48" spans="2:6" s="220" customFormat="1" x14ac:dyDescent="0.3">
      <c r="B48" s="228" t="s">
        <v>4842</v>
      </c>
      <c r="C48" s="229">
        <v>0</v>
      </c>
    </row>
    <row r="49" spans="1:5" s="220" customFormat="1" x14ac:dyDescent="0.3">
      <c r="B49" s="228" t="s">
        <v>4843</v>
      </c>
      <c r="C49" s="229">
        <v>8428.7014199999994</v>
      </c>
    </row>
    <row r="50" spans="1:5" x14ac:dyDescent="0.3">
      <c r="B50" s="171" t="s">
        <v>4846</v>
      </c>
      <c r="C50" s="158">
        <f>+SUM(C47:C49)</f>
        <v>12857.849029999998</v>
      </c>
    </row>
    <row r="51" spans="1:5" x14ac:dyDescent="0.3">
      <c r="B51" s="175" t="s">
        <v>4847</v>
      </c>
      <c r="C51" s="176">
        <f>+C45+C50</f>
        <v>573474.13670000026</v>
      </c>
    </row>
    <row r="52" spans="1:5" x14ac:dyDescent="0.3">
      <c r="B52" s="177" t="s">
        <v>4848</v>
      </c>
      <c r="C52" s="159">
        <f>+C30+C34+C38+C40+C45+C50</f>
        <v>11956765.892313473</v>
      </c>
    </row>
    <row r="53" spans="1:5" x14ac:dyDescent="0.3">
      <c r="B53" s="167" t="s">
        <v>4849</v>
      </c>
      <c r="C53" s="178"/>
    </row>
    <row r="54" spans="1:5" x14ac:dyDescent="0.3">
      <c r="B54" s="164" t="s">
        <v>4850</v>
      </c>
      <c r="C54" s="155">
        <f>1868553333.15/1000</f>
        <v>1868553.3331500001</v>
      </c>
    </row>
    <row r="55" spans="1:5" x14ac:dyDescent="0.3">
      <c r="B55" s="164" t="s">
        <v>4851</v>
      </c>
      <c r="C55" s="155">
        <v>591754.07666999998</v>
      </c>
      <c r="D55" s="151"/>
    </row>
    <row r="56" spans="1:5" x14ac:dyDescent="0.3">
      <c r="B56" s="179" t="s">
        <v>4852</v>
      </c>
      <c r="C56" s="155">
        <v>178468.05697999999</v>
      </c>
    </row>
    <row r="57" spans="1:5" x14ac:dyDescent="0.3">
      <c r="B57" s="179" t="s">
        <v>4853</v>
      </c>
      <c r="C57" s="155">
        <v>43862.703509999999</v>
      </c>
      <c r="D57" s="10"/>
      <c r="E57" s="10"/>
    </row>
    <row r="58" spans="1:5" s="220" customFormat="1" ht="13.8" customHeight="1" x14ac:dyDescent="0.3">
      <c r="B58" s="231" t="s">
        <v>4854</v>
      </c>
      <c r="C58" s="229">
        <v>244862.52713000102</v>
      </c>
    </row>
    <row r="59" spans="1:5" x14ac:dyDescent="0.3">
      <c r="B59" s="175" t="s">
        <v>5049</v>
      </c>
      <c r="C59" s="176">
        <f>+SUM(C54:C58)</f>
        <v>2927500.6974400012</v>
      </c>
    </row>
    <row r="60" spans="1:5" ht="15.75" customHeight="1" thickBot="1" x14ac:dyDescent="0.35">
      <c r="B60" s="170" t="s">
        <v>4855</v>
      </c>
      <c r="C60" s="180">
        <f>+C52+C59</f>
        <v>14884266.589753475</v>
      </c>
    </row>
    <row r="61" spans="1:5" ht="15.75" customHeight="1" thickBot="1" x14ac:dyDescent="0.35">
      <c r="A61" s="2"/>
      <c r="B61" s="181"/>
      <c r="C61" s="182"/>
    </row>
    <row r="62" spans="1:5" ht="28.95" customHeight="1" x14ac:dyDescent="0.3">
      <c r="B62" s="3" t="s">
        <v>4811</v>
      </c>
      <c r="C62" s="4"/>
    </row>
    <row r="63" spans="1:5" x14ac:dyDescent="0.3">
      <c r="B63" s="22"/>
      <c r="C63" s="23" t="s">
        <v>4961</v>
      </c>
    </row>
    <row r="64" spans="1:5" x14ac:dyDescent="0.3">
      <c r="B64" s="11" t="s">
        <v>4856</v>
      </c>
      <c r="C64" s="229">
        <v>387665.47213000001</v>
      </c>
    </row>
    <row r="65" spans="2:4" x14ac:dyDescent="0.3">
      <c r="B65" s="12" t="s">
        <v>4857</v>
      </c>
      <c r="C65" s="229">
        <v>273050.15526000003</v>
      </c>
      <c r="D65" s="151"/>
    </row>
    <row r="66" spans="2:4" x14ac:dyDescent="0.3">
      <c r="B66" s="5" t="s">
        <v>4858</v>
      </c>
      <c r="C66" s="159">
        <v>660715.62739000004</v>
      </c>
    </row>
    <row r="67" spans="2:4" x14ac:dyDescent="0.3">
      <c r="B67" s="13" t="s">
        <v>4859</v>
      </c>
      <c r="C67" s="14">
        <f>+C60+C66</f>
        <v>15544982.217143476</v>
      </c>
    </row>
    <row r="68" spans="2:4" ht="15.75" customHeight="1" thickBot="1" x14ac:dyDescent="0.35">
      <c r="B68" s="13" t="s">
        <v>4860</v>
      </c>
      <c r="C68" s="15">
        <f>+C67+C23</f>
        <v>66973924.936270475</v>
      </c>
    </row>
    <row r="69" spans="2:4" ht="15.75" customHeight="1" thickBot="1" x14ac:dyDescent="0.35">
      <c r="B69" s="16" t="s">
        <v>4861</v>
      </c>
      <c r="C69" s="152">
        <v>139046644.27000001</v>
      </c>
    </row>
    <row r="70" spans="2:4" ht="15.75" customHeight="1" thickBot="1" x14ac:dyDescent="0.35">
      <c r="B70" s="17"/>
      <c r="C70" s="18"/>
    </row>
    <row r="71" spans="2:4" ht="15.75" customHeight="1" thickBot="1" x14ac:dyDescent="0.35">
      <c r="B71" s="19" t="s">
        <v>4862</v>
      </c>
      <c r="C71" s="20">
        <f>+C68/C69</f>
        <v>0.48166516558444139</v>
      </c>
    </row>
    <row r="72" spans="2:4" x14ac:dyDescent="0.3">
      <c r="B72" s="2" t="s">
        <v>4863</v>
      </c>
      <c r="C72" s="21"/>
    </row>
    <row r="73" spans="2:4" x14ac:dyDescent="0.3">
      <c r="B73" s="183" t="s">
        <v>5010</v>
      </c>
      <c r="C73" s="2"/>
    </row>
    <row r="74" spans="2:4" x14ac:dyDescent="0.3">
      <c r="B74" s="183" t="s">
        <v>4864</v>
      </c>
      <c r="C74" s="184"/>
    </row>
    <row r="75" spans="2:4" x14ac:dyDescent="0.3">
      <c r="B75" s="183" t="s">
        <v>4865</v>
      </c>
      <c r="C75" s="184"/>
    </row>
    <row r="76" spans="2:4" x14ac:dyDescent="0.3">
      <c r="B76" s="183" t="s">
        <v>4866</v>
      </c>
      <c r="C76" s="183"/>
    </row>
    <row r="77" spans="2:4" x14ac:dyDescent="0.3">
      <c r="B77" s="183" t="s">
        <v>5011</v>
      </c>
      <c r="C77" s="183"/>
    </row>
    <row r="78" spans="2:4" ht="25.8" customHeight="1" x14ac:dyDescent="0.3">
      <c r="B78" s="574" t="s">
        <v>4867</v>
      </c>
      <c r="C78" s="574"/>
    </row>
    <row r="79" spans="2:4" ht="20.399999999999999" customHeight="1" x14ac:dyDescent="0.3">
      <c r="B79" s="575" t="s">
        <v>4868</v>
      </c>
      <c r="C79" s="575"/>
    </row>
  </sheetData>
  <mergeCells count="4">
    <mergeCell ref="B2:C2"/>
    <mergeCell ref="B3:C3"/>
    <mergeCell ref="B78:C78"/>
    <mergeCell ref="B79:C79"/>
  </mergeCells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7CBC9-914F-40C0-A4F4-FFC814EB425F}">
  <sheetPr codeName="Hoja22">
    <tabColor rgb="FF7030A0"/>
  </sheetPr>
  <dimension ref="A1:F8"/>
  <sheetViews>
    <sheetView workbookViewId="0">
      <selection sqref="A1:B1"/>
    </sheetView>
  </sheetViews>
  <sheetFormatPr baseColWidth="10" defaultColWidth="11.5546875" defaultRowHeight="14.4" x14ac:dyDescent="0.3"/>
  <cols>
    <col min="1" max="1" width="47.33203125" customWidth="1"/>
    <col min="2" max="2" width="45.33203125" customWidth="1"/>
    <col min="4" max="6" width="16.33203125" bestFit="1" customWidth="1"/>
  </cols>
  <sheetData>
    <row r="1" spans="1:6" ht="30" customHeight="1" x14ac:dyDescent="0.3">
      <c r="A1" s="660" t="s">
        <v>5196</v>
      </c>
      <c r="B1" s="661"/>
    </row>
    <row r="2" spans="1:6" ht="105.75" customHeight="1" x14ac:dyDescent="0.3">
      <c r="A2" s="662" t="s">
        <v>5197</v>
      </c>
      <c r="B2" s="662"/>
    </row>
    <row r="3" spans="1:6" ht="64.5" customHeight="1" x14ac:dyDescent="0.3">
      <c r="A3" s="663" t="s">
        <v>5198</v>
      </c>
      <c r="B3" s="663"/>
    </row>
    <row r="4" spans="1:6" x14ac:dyDescent="0.3">
      <c r="A4" s="664"/>
      <c r="B4" s="664"/>
      <c r="E4" s="323"/>
      <c r="F4" s="323"/>
    </row>
    <row r="5" spans="1:6" x14ac:dyDescent="0.3">
      <c r="A5" s="344" t="s">
        <v>5199</v>
      </c>
      <c r="B5" s="345" t="s">
        <v>5200</v>
      </c>
      <c r="D5" s="323"/>
      <c r="E5" s="323"/>
      <c r="F5" s="346"/>
    </row>
    <row r="6" spans="1:6" x14ac:dyDescent="0.3">
      <c r="A6" s="347" t="s">
        <v>5201</v>
      </c>
      <c r="B6" s="348">
        <f>[2]Detalle!B10/1000000</f>
        <v>5734.6104801599995</v>
      </c>
      <c r="D6" s="323"/>
      <c r="E6" s="323"/>
    </row>
    <row r="7" spans="1:6" ht="46.5" customHeight="1" x14ac:dyDescent="0.3">
      <c r="A7" s="663" t="s">
        <v>5202</v>
      </c>
      <c r="B7" s="663"/>
    </row>
    <row r="8" spans="1:6" x14ac:dyDescent="0.3">
      <c r="A8" s="349" t="s">
        <v>5203</v>
      </c>
      <c r="B8" s="154"/>
    </row>
  </sheetData>
  <mergeCells count="5">
    <mergeCell ref="A1:B1"/>
    <mergeCell ref="A2:B2"/>
    <mergeCell ref="A3:B3"/>
    <mergeCell ref="A4:B4"/>
    <mergeCell ref="A7:B7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D7ACC-FFDC-4D4B-9952-7F2F5AEF82FB}">
  <sheetPr codeName="Hoja23">
    <tabColor rgb="FF7030A0"/>
  </sheetPr>
  <dimension ref="A1:B11"/>
  <sheetViews>
    <sheetView workbookViewId="0">
      <selection activeCell="D14" sqref="D14"/>
    </sheetView>
  </sheetViews>
  <sheetFormatPr baseColWidth="10" defaultColWidth="11.5546875" defaultRowHeight="14.4" x14ac:dyDescent="0.3"/>
  <cols>
    <col min="1" max="1" width="67.88671875" customWidth="1"/>
    <col min="2" max="2" width="20.109375" customWidth="1"/>
  </cols>
  <sheetData>
    <row r="1" spans="1:2" x14ac:dyDescent="0.3">
      <c r="A1" s="666"/>
      <c r="B1" s="666"/>
    </row>
    <row r="2" spans="1:2" x14ac:dyDescent="0.3">
      <c r="A2" s="667" t="s">
        <v>5204</v>
      </c>
      <c r="B2" s="667"/>
    </row>
    <row r="3" spans="1:2" ht="45" customHeight="1" x14ac:dyDescent="0.3">
      <c r="A3" s="668" t="s">
        <v>5205</v>
      </c>
      <c r="B3" s="668"/>
    </row>
    <row r="4" spans="1:2" x14ac:dyDescent="0.3">
      <c r="A4" s="664" t="s">
        <v>5206</v>
      </c>
      <c r="B4" s="664"/>
    </row>
    <row r="5" spans="1:2" x14ac:dyDescent="0.3">
      <c r="A5" s="350" t="s">
        <v>5199</v>
      </c>
      <c r="B5" s="351" t="s">
        <v>5200</v>
      </c>
    </row>
    <row r="6" spans="1:2" x14ac:dyDescent="0.3">
      <c r="A6" s="352" t="s">
        <v>5207</v>
      </c>
      <c r="B6" s="353">
        <f>+[2]Detalle!B8</f>
        <v>2013.0772201700001</v>
      </c>
    </row>
    <row r="7" spans="1:2" x14ac:dyDescent="0.3">
      <c r="A7" s="354" t="s">
        <v>5208</v>
      </c>
      <c r="B7" s="355"/>
    </row>
    <row r="8" spans="1:2" x14ac:dyDescent="0.3">
      <c r="A8" s="356" t="s">
        <v>4891</v>
      </c>
      <c r="B8" s="357"/>
    </row>
    <row r="9" spans="1:2" ht="33.75" customHeight="1" x14ac:dyDescent="0.3">
      <c r="A9" s="669" t="s">
        <v>5209</v>
      </c>
      <c r="B9" s="669"/>
    </row>
    <row r="10" spans="1:2" x14ac:dyDescent="0.3">
      <c r="A10" s="665" t="s">
        <v>5210</v>
      </c>
      <c r="B10" s="665"/>
    </row>
    <row r="11" spans="1:2" x14ac:dyDescent="0.3">
      <c r="A11" s="358"/>
    </row>
  </sheetData>
  <mergeCells count="6">
    <mergeCell ref="A10:B10"/>
    <mergeCell ref="A1:B1"/>
    <mergeCell ref="A2:B2"/>
    <mergeCell ref="A3:B3"/>
    <mergeCell ref="A4:B4"/>
    <mergeCell ref="A9:B9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AW360"/>
  <sheetViews>
    <sheetView workbookViewId="0">
      <selection activeCell="J5" sqref="J5"/>
    </sheetView>
  </sheetViews>
  <sheetFormatPr baseColWidth="10" defaultRowHeight="14.4" x14ac:dyDescent="0.3"/>
  <cols>
    <col min="9" max="12" width="13.44140625" customWidth="1"/>
  </cols>
  <sheetData>
    <row r="1" spans="1:49" x14ac:dyDescent="0.3">
      <c r="A1" t="s">
        <v>545</v>
      </c>
      <c r="B1" t="s">
        <v>546</v>
      </c>
      <c r="C1" t="s">
        <v>547</v>
      </c>
      <c r="D1" t="s">
        <v>548</v>
      </c>
      <c r="E1" t="s">
        <v>549</v>
      </c>
      <c r="F1" t="s">
        <v>550</v>
      </c>
      <c r="G1" t="s">
        <v>551</v>
      </c>
      <c r="H1" t="s">
        <v>552</v>
      </c>
      <c r="I1" t="s">
        <v>553</v>
      </c>
      <c r="J1" t="s">
        <v>554</v>
      </c>
      <c r="K1" t="s">
        <v>555</v>
      </c>
      <c r="L1" t="s">
        <v>556</v>
      </c>
      <c r="M1" t="s">
        <v>557</v>
      </c>
      <c r="N1" t="s">
        <v>558</v>
      </c>
      <c r="O1" t="s">
        <v>559</v>
      </c>
      <c r="P1" t="s">
        <v>560</v>
      </c>
      <c r="Q1" t="s">
        <v>561</v>
      </c>
      <c r="R1" t="s">
        <v>562</v>
      </c>
      <c r="S1" t="s">
        <v>563</v>
      </c>
      <c r="T1" t="s">
        <v>564</v>
      </c>
      <c r="U1" t="s">
        <v>565</v>
      </c>
      <c r="V1" t="s">
        <v>566</v>
      </c>
      <c r="W1" t="s">
        <v>567</v>
      </c>
      <c r="X1" t="s">
        <v>568</v>
      </c>
      <c r="Y1" t="s">
        <v>569</v>
      </c>
      <c r="Z1" t="s">
        <v>570</v>
      </c>
      <c r="AA1" t="s">
        <v>571</v>
      </c>
      <c r="AB1" t="s">
        <v>572</v>
      </c>
      <c r="AC1" t="s">
        <v>573</v>
      </c>
      <c r="AD1" t="s">
        <v>574</v>
      </c>
      <c r="AE1" t="s">
        <v>575</v>
      </c>
      <c r="AF1" t="s">
        <v>576</v>
      </c>
      <c r="AG1" t="s">
        <v>577</v>
      </c>
      <c r="AH1" t="s">
        <v>578</v>
      </c>
      <c r="AI1" t="s">
        <v>579</v>
      </c>
      <c r="AJ1" t="s">
        <v>580</v>
      </c>
      <c r="AK1" t="s">
        <v>581</v>
      </c>
      <c r="AL1" t="s">
        <v>582</v>
      </c>
      <c r="AM1" t="s">
        <v>583</v>
      </c>
      <c r="AN1" t="s">
        <v>584</v>
      </c>
      <c r="AO1" t="s">
        <v>585</v>
      </c>
      <c r="AP1" t="s">
        <v>586</v>
      </c>
      <c r="AQ1" t="s">
        <v>587</v>
      </c>
      <c r="AR1" t="s">
        <v>588</v>
      </c>
      <c r="AS1" t="s">
        <v>589</v>
      </c>
      <c r="AT1" t="s">
        <v>590</v>
      </c>
      <c r="AU1" t="s">
        <v>591</v>
      </c>
      <c r="AV1" t="s">
        <v>592</v>
      </c>
      <c r="AW1" t="s">
        <v>593</v>
      </c>
    </row>
    <row r="2" spans="1:49" x14ac:dyDescent="0.3">
      <c r="A2">
        <v>20056000</v>
      </c>
      <c r="B2" t="s">
        <v>40</v>
      </c>
      <c r="C2" t="s">
        <v>30</v>
      </c>
      <c r="D2" t="s">
        <v>152</v>
      </c>
      <c r="E2" t="s">
        <v>253</v>
      </c>
      <c r="F2" t="s">
        <v>36</v>
      </c>
      <c r="G2" t="s">
        <v>594</v>
      </c>
      <c r="H2" t="s">
        <v>552</v>
      </c>
      <c r="I2">
        <v>408309.83999999997</v>
      </c>
      <c r="J2">
        <v>136103.28</v>
      </c>
      <c r="K2">
        <v>136103.28</v>
      </c>
      <c r="L2">
        <v>136103.28</v>
      </c>
      <c r="M2" t="s">
        <v>40</v>
      </c>
      <c r="N2" t="s">
        <v>40</v>
      </c>
      <c r="O2" t="s">
        <v>40</v>
      </c>
      <c r="P2" t="s">
        <v>40</v>
      </c>
      <c r="Q2" t="s">
        <v>40</v>
      </c>
      <c r="R2" t="s">
        <v>40</v>
      </c>
      <c r="S2" t="s">
        <v>40</v>
      </c>
      <c r="T2" t="s">
        <v>40</v>
      </c>
      <c r="U2" t="s">
        <v>40</v>
      </c>
      <c r="V2" t="s">
        <v>40</v>
      </c>
      <c r="W2" t="s">
        <v>40</v>
      </c>
      <c r="X2" t="s">
        <v>40</v>
      </c>
      <c r="Y2" t="s">
        <v>40</v>
      </c>
      <c r="Z2" t="s">
        <v>40</v>
      </c>
      <c r="AA2" t="s">
        <v>40</v>
      </c>
      <c r="AB2" t="s">
        <v>40</v>
      </c>
      <c r="AC2" t="s">
        <v>40</v>
      </c>
      <c r="AD2" t="s">
        <v>40</v>
      </c>
      <c r="AE2" t="s">
        <v>40</v>
      </c>
      <c r="AF2" t="s">
        <v>40</v>
      </c>
      <c r="AG2" t="s">
        <v>40</v>
      </c>
      <c r="AH2" t="s">
        <v>40</v>
      </c>
      <c r="AI2" t="s">
        <v>40</v>
      </c>
      <c r="AJ2" t="s">
        <v>40</v>
      </c>
      <c r="AK2" t="s">
        <v>40</v>
      </c>
      <c r="AL2" t="s">
        <v>40</v>
      </c>
      <c r="AM2" t="s">
        <v>40</v>
      </c>
      <c r="AN2" t="s">
        <v>40</v>
      </c>
      <c r="AO2" t="s">
        <v>40</v>
      </c>
      <c r="AP2" t="s">
        <v>40</v>
      </c>
      <c r="AQ2" t="s">
        <v>40</v>
      </c>
      <c r="AR2" t="s">
        <v>40</v>
      </c>
      <c r="AS2" t="s">
        <v>40</v>
      </c>
      <c r="AT2" t="s">
        <v>40</v>
      </c>
      <c r="AU2" t="s">
        <v>40</v>
      </c>
      <c r="AV2" t="s">
        <v>40</v>
      </c>
      <c r="AW2" t="s">
        <v>40</v>
      </c>
    </row>
    <row r="3" spans="1:49" x14ac:dyDescent="0.3">
      <c r="A3">
        <v>20061001</v>
      </c>
      <c r="B3" t="s">
        <v>40</v>
      </c>
      <c r="C3" t="s">
        <v>30</v>
      </c>
      <c r="D3" t="s">
        <v>152</v>
      </c>
      <c r="E3" t="s">
        <v>259</v>
      </c>
      <c r="F3" t="s">
        <v>36</v>
      </c>
      <c r="G3" t="s">
        <v>595</v>
      </c>
      <c r="H3" t="s">
        <v>552</v>
      </c>
      <c r="I3">
        <v>2796708.2399999998</v>
      </c>
      <c r="J3">
        <v>254246.18</v>
      </c>
      <c r="K3">
        <v>508492.36</v>
      </c>
      <c r="L3">
        <v>508492.36</v>
      </c>
      <c r="M3">
        <v>508492.36</v>
      </c>
      <c r="N3">
        <v>508492.36</v>
      </c>
      <c r="O3">
        <v>508492.62</v>
      </c>
      <c r="P3" t="s">
        <v>40</v>
      </c>
      <c r="Q3" t="s">
        <v>40</v>
      </c>
      <c r="R3" t="s">
        <v>40</v>
      </c>
      <c r="S3" t="s">
        <v>40</v>
      </c>
      <c r="T3" t="s">
        <v>40</v>
      </c>
      <c r="U3" t="s">
        <v>40</v>
      </c>
      <c r="V3" t="s">
        <v>40</v>
      </c>
      <c r="W3" t="s">
        <v>40</v>
      </c>
      <c r="X3" t="s">
        <v>40</v>
      </c>
      <c r="Y3" t="s">
        <v>40</v>
      </c>
      <c r="Z3" t="s">
        <v>40</v>
      </c>
      <c r="AA3" t="s">
        <v>40</v>
      </c>
      <c r="AB3" t="s">
        <v>40</v>
      </c>
      <c r="AC3" t="s">
        <v>40</v>
      </c>
      <c r="AD3" t="s">
        <v>40</v>
      </c>
      <c r="AE3" t="s">
        <v>40</v>
      </c>
      <c r="AF3" t="s">
        <v>40</v>
      </c>
      <c r="AG3" t="s">
        <v>40</v>
      </c>
      <c r="AH3" t="s">
        <v>40</v>
      </c>
      <c r="AI3" t="s">
        <v>40</v>
      </c>
      <c r="AJ3" t="s">
        <v>40</v>
      </c>
      <c r="AK3" t="s">
        <v>40</v>
      </c>
      <c r="AL3" t="s">
        <v>40</v>
      </c>
      <c r="AM3" t="s">
        <v>40</v>
      </c>
      <c r="AN3" t="s">
        <v>40</v>
      </c>
      <c r="AO3" t="s">
        <v>40</v>
      </c>
      <c r="AP3" t="s">
        <v>40</v>
      </c>
      <c r="AQ3" t="s">
        <v>40</v>
      </c>
      <c r="AR3" t="s">
        <v>40</v>
      </c>
      <c r="AS3" t="s">
        <v>40</v>
      </c>
      <c r="AT3" t="s">
        <v>40</v>
      </c>
      <c r="AU3" t="s">
        <v>40</v>
      </c>
      <c r="AV3" t="s">
        <v>40</v>
      </c>
      <c r="AW3" t="s">
        <v>40</v>
      </c>
    </row>
    <row r="4" spans="1:49" x14ac:dyDescent="0.3">
      <c r="A4">
        <v>20062000</v>
      </c>
      <c r="B4" t="s">
        <v>40</v>
      </c>
      <c r="C4" t="s">
        <v>171</v>
      </c>
      <c r="D4" t="s">
        <v>152</v>
      </c>
      <c r="E4" t="s">
        <v>157</v>
      </c>
      <c r="F4" t="s">
        <v>156</v>
      </c>
      <c r="G4" t="s">
        <v>596</v>
      </c>
      <c r="H4" t="s">
        <v>552</v>
      </c>
      <c r="I4">
        <v>172149</v>
      </c>
      <c r="J4">
        <v>26486</v>
      </c>
      <c r="K4">
        <v>26486</v>
      </c>
      <c r="L4">
        <v>26486</v>
      </c>
      <c r="M4">
        <v>26486</v>
      </c>
      <c r="N4">
        <v>26486</v>
      </c>
      <c r="O4">
        <v>26486</v>
      </c>
      <c r="P4">
        <v>13233</v>
      </c>
      <c r="Q4" t="s">
        <v>40</v>
      </c>
      <c r="R4" t="s">
        <v>40</v>
      </c>
      <c r="S4" t="s">
        <v>40</v>
      </c>
      <c r="T4" t="s">
        <v>40</v>
      </c>
      <c r="U4" t="s">
        <v>40</v>
      </c>
      <c r="V4" t="s">
        <v>40</v>
      </c>
      <c r="W4" t="s">
        <v>40</v>
      </c>
      <c r="X4" t="s">
        <v>40</v>
      </c>
      <c r="Y4" t="s">
        <v>40</v>
      </c>
      <c r="Z4" t="s">
        <v>40</v>
      </c>
      <c r="AA4" t="s">
        <v>40</v>
      </c>
      <c r="AB4" t="s">
        <v>40</v>
      </c>
      <c r="AC4" t="s">
        <v>40</v>
      </c>
      <c r="AD4" t="s">
        <v>40</v>
      </c>
      <c r="AE4" t="s">
        <v>40</v>
      </c>
      <c r="AF4" t="s">
        <v>40</v>
      </c>
      <c r="AG4" t="s">
        <v>40</v>
      </c>
      <c r="AH4" t="s">
        <v>40</v>
      </c>
      <c r="AI4" t="s">
        <v>40</v>
      </c>
      <c r="AJ4" t="s">
        <v>40</v>
      </c>
      <c r="AK4" t="s">
        <v>40</v>
      </c>
      <c r="AL4" t="s">
        <v>40</v>
      </c>
      <c r="AM4" t="s">
        <v>40</v>
      </c>
      <c r="AN4" t="s">
        <v>40</v>
      </c>
      <c r="AO4" t="s">
        <v>40</v>
      </c>
      <c r="AP4" t="s">
        <v>40</v>
      </c>
      <c r="AQ4" t="s">
        <v>40</v>
      </c>
      <c r="AR4" t="s">
        <v>40</v>
      </c>
      <c r="AS4" t="s">
        <v>40</v>
      </c>
      <c r="AT4" t="s">
        <v>40</v>
      </c>
      <c r="AU4" t="s">
        <v>40</v>
      </c>
      <c r="AV4" t="s">
        <v>40</v>
      </c>
      <c r="AW4" t="s">
        <v>40</v>
      </c>
    </row>
    <row r="5" spans="1:49" x14ac:dyDescent="0.3">
      <c r="A5">
        <v>20062000</v>
      </c>
      <c r="B5" t="s">
        <v>40</v>
      </c>
      <c r="C5" t="s">
        <v>30</v>
      </c>
      <c r="D5" t="s">
        <v>152</v>
      </c>
      <c r="E5" t="s">
        <v>157</v>
      </c>
      <c r="F5" t="s">
        <v>156</v>
      </c>
      <c r="G5" t="s">
        <v>596</v>
      </c>
      <c r="H5" t="s">
        <v>552</v>
      </c>
      <c r="I5">
        <v>319409.58400000003</v>
      </c>
      <c r="J5">
        <v>49139.928</v>
      </c>
      <c r="K5">
        <v>49139.928</v>
      </c>
      <c r="L5">
        <v>49139.928</v>
      </c>
      <c r="M5">
        <v>49139.928</v>
      </c>
      <c r="N5">
        <v>49139.928</v>
      </c>
      <c r="O5">
        <v>49139.928</v>
      </c>
      <c r="P5">
        <v>24570.016</v>
      </c>
      <c r="Q5" t="s">
        <v>40</v>
      </c>
      <c r="R5" t="s">
        <v>40</v>
      </c>
      <c r="S5" t="s">
        <v>40</v>
      </c>
      <c r="T5" t="s">
        <v>40</v>
      </c>
      <c r="U5" t="s">
        <v>40</v>
      </c>
      <c r="V5" t="s">
        <v>40</v>
      </c>
      <c r="W5" t="s">
        <v>40</v>
      </c>
      <c r="X5" t="s">
        <v>40</v>
      </c>
      <c r="Y5" t="s">
        <v>40</v>
      </c>
      <c r="Z5" t="s">
        <v>40</v>
      </c>
      <c r="AA5" t="s">
        <v>40</v>
      </c>
      <c r="AB5" t="s">
        <v>40</v>
      </c>
      <c r="AC5" t="s">
        <v>40</v>
      </c>
      <c r="AD5" t="s">
        <v>40</v>
      </c>
      <c r="AE5" t="s">
        <v>40</v>
      </c>
      <c r="AF5" t="s">
        <v>40</v>
      </c>
      <c r="AG5" t="s">
        <v>40</v>
      </c>
      <c r="AH5" t="s">
        <v>40</v>
      </c>
      <c r="AI5" t="s">
        <v>40</v>
      </c>
      <c r="AJ5" t="s">
        <v>40</v>
      </c>
      <c r="AK5" t="s">
        <v>40</v>
      </c>
      <c r="AL5" t="s">
        <v>40</v>
      </c>
      <c r="AM5" t="s">
        <v>40</v>
      </c>
      <c r="AN5" t="s">
        <v>40</v>
      </c>
      <c r="AO5" t="s">
        <v>40</v>
      </c>
      <c r="AP5" t="s">
        <v>40</v>
      </c>
      <c r="AQ5" t="s">
        <v>40</v>
      </c>
      <c r="AR5" t="s">
        <v>40</v>
      </c>
      <c r="AS5" t="s">
        <v>40</v>
      </c>
      <c r="AT5" t="s">
        <v>40</v>
      </c>
      <c r="AU5" t="s">
        <v>40</v>
      </c>
      <c r="AV5" t="s">
        <v>40</v>
      </c>
      <c r="AW5" t="s">
        <v>40</v>
      </c>
    </row>
    <row r="6" spans="1:49" x14ac:dyDescent="0.3">
      <c r="A6">
        <v>20070000</v>
      </c>
      <c r="B6" t="s">
        <v>40</v>
      </c>
      <c r="C6" t="s">
        <v>171</v>
      </c>
      <c r="D6" t="s">
        <v>152</v>
      </c>
      <c r="E6" t="s">
        <v>172</v>
      </c>
      <c r="F6" t="s">
        <v>36</v>
      </c>
      <c r="G6" t="s">
        <v>597</v>
      </c>
      <c r="H6" t="s">
        <v>552</v>
      </c>
      <c r="I6">
        <v>12499578.175000001</v>
      </c>
      <c r="J6">
        <v>999966.25399999996</v>
      </c>
      <c r="K6">
        <v>999966.25399999996</v>
      </c>
      <c r="L6">
        <v>999966.25399999996</v>
      </c>
      <c r="M6">
        <v>999966.25399999996</v>
      </c>
      <c r="N6">
        <v>999966.25399999996</v>
      </c>
      <c r="O6">
        <v>999966.25399999996</v>
      </c>
      <c r="P6">
        <v>999966.25399999996</v>
      </c>
      <c r="Q6">
        <v>999966.25399999996</v>
      </c>
      <c r="R6">
        <v>999966.25399999996</v>
      </c>
      <c r="S6">
        <v>999966.25399999996</v>
      </c>
      <c r="T6">
        <v>999966.25399999996</v>
      </c>
      <c r="U6">
        <v>999966.25399999996</v>
      </c>
      <c r="V6">
        <v>499983.12699999998</v>
      </c>
      <c r="W6" t="s">
        <v>40</v>
      </c>
      <c r="X6" t="s">
        <v>40</v>
      </c>
      <c r="Y6" t="s">
        <v>40</v>
      </c>
      <c r="Z6" t="s">
        <v>40</v>
      </c>
      <c r="AA6" t="s">
        <v>40</v>
      </c>
      <c r="AB6" t="s">
        <v>40</v>
      </c>
      <c r="AC6" t="s">
        <v>40</v>
      </c>
      <c r="AD6" t="s">
        <v>40</v>
      </c>
      <c r="AE6" t="s">
        <v>40</v>
      </c>
      <c r="AF6" t="s">
        <v>40</v>
      </c>
      <c r="AG6" t="s">
        <v>40</v>
      </c>
      <c r="AH6" t="s">
        <v>40</v>
      </c>
      <c r="AI6" t="s">
        <v>40</v>
      </c>
      <c r="AJ6" t="s">
        <v>40</v>
      </c>
      <c r="AK6" t="s">
        <v>40</v>
      </c>
      <c r="AL6" t="s">
        <v>40</v>
      </c>
      <c r="AM6" t="s">
        <v>40</v>
      </c>
      <c r="AN6" t="s">
        <v>40</v>
      </c>
      <c r="AO6" t="s">
        <v>40</v>
      </c>
      <c r="AP6" t="s">
        <v>40</v>
      </c>
      <c r="AQ6" t="s">
        <v>40</v>
      </c>
      <c r="AR6" t="s">
        <v>40</v>
      </c>
      <c r="AS6" t="s">
        <v>40</v>
      </c>
      <c r="AT6" t="s">
        <v>40</v>
      </c>
      <c r="AU6" t="s">
        <v>40</v>
      </c>
      <c r="AV6" t="s">
        <v>40</v>
      </c>
      <c r="AW6" t="s">
        <v>40</v>
      </c>
    </row>
    <row r="7" spans="1:49" x14ac:dyDescent="0.3">
      <c r="A7">
        <v>20071000</v>
      </c>
      <c r="B7" t="s">
        <v>40</v>
      </c>
      <c r="C7" t="s">
        <v>171</v>
      </c>
      <c r="D7" t="s">
        <v>152</v>
      </c>
      <c r="E7" t="s">
        <v>265</v>
      </c>
      <c r="F7" t="s">
        <v>36</v>
      </c>
      <c r="G7" t="s">
        <v>598</v>
      </c>
      <c r="H7" t="s">
        <v>552</v>
      </c>
      <c r="I7">
        <v>3380000</v>
      </c>
      <c r="J7">
        <v>260000</v>
      </c>
      <c r="K7">
        <v>260000</v>
      </c>
      <c r="L7">
        <v>260000</v>
      </c>
      <c r="M7">
        <v>260000</v>
      </c>
      <c r="N7">
        <v>260000</v>
      </c>
      <c r="O7">
        <v>260000</v>
      </c>
      <c r="P7">
        <v>260000</v>
      </c>
      <c r="Q7">
        <v>260000</v>
      </c>
      <c r="R7">
        <v>260000</v>
      </c>
      <c r="S7">
        <v>260000</v>
      </c>
      <c r="T7">
        <v>260000</v>
      </c>
      <c r="U7">
        <v>260000</v>
      </c>
      <c r="V7">
        <v>260000</v>
      </c>
      <c r="W7" t="s">
        <v>40</v>
      </c>
      <c r="X7" t="s">
        <v>40</v>
      </c>
      <c r="Y7" t="s">
        <v>40</v>
      </c>
      <c r="Z7" t="s">
        <v>40</v>
      </c>
      <c r="AA7" t="s">
        <v>40</v>
      </c>
      <c r="AB7" t="s">
        <v>40</v>
      </c>
      <c r="AC7" t="s">
        <v>40</v>
      </c>
      <c r="AD7" t="s">
        <v>40</v>
      </c>
      <c r="AE7" t="s">
        <v>40</v>
      </c>
      <c r="AF7" t="s">
        <v>40</v>
      </c>
      <c r="AG7" t="s">
        <v>40</v>
      </c>
      <c r="AH7" t="s">
        <v>40</v>
      </c>
      <c r="AI7" t="s">
        <v>40</v>
      </c>
      <c r="AJ7" t="s">
        <v>40</v>
      </c>
      <c r="AK7" t="s">
        <v>40</v>
      </c>
      <c r="AL7" t="s">
        <v>40</v>
      </c>
      <c r="AM7" t="s">
        <v>40</v>
      </c>
      <c r="AN7" t="s">
        <v>40</v>
      </c>
      <c r="AO7" t="s">
        <v>40</v>
      </c>
      <c r="AP7" t="s">
        <v>40</v>
      </c>
      <c r="AQ7" t="s">
        <v>40</v>
      </c>
      <c r="AR7" t="s">
        <v>40</v>
      </c>
      <c r="AS7" t="s">
        <v>40</v>
      </c>
      <c r="AT7" t="s">
        <v>40</v>
      </c>
      <c r="AU7" t="s">
        <v>40</v>
      </c>
      <c r="AV7" t="s">
        <v>40</v>
      </c>
      <c r="AW7" t="s">
        <v>40</v>
      </c>
    </row>
    <row r="8" spans="1:49" x14ac:dyDescent="0.3">
      <c r="A8">
        <v>20100000</v>
      </c>
      <c r="B8" t="s">
        <v>40</v>
      </c>
      <c r="C8" t="s">
        <v>30</v>
      </c>
      <c r="D8" t="s">
        <v>455</v>
      </c>
      <c r="E8" t="s">
        <v>456</v>
      </c>
      <c r="F8" t="s">
        <v>161</v>
      </c>
      <c r="G8" t="s">
        <v>599</v>
      </c>
      <c r="H8" t="s">
        <v>552</v>
      </c>
      <c r="I8">
        <v>46428571.409999996</v>
      </c>
      <c r="J8">
        <v>7142857.1399999997</v>
      </c>
      <c r="K8">
        <v>7142857.1399999997</v>
      </c>
      <c r="L8">
        <v>7142857.1399999997</v>
      </c>
      <c r="M8">
        <v>7142857.1399999997</v>
      </c>
      <c r="N8">
        <v>7142857.1399999997</v>
      </c>
      <c r="O8">
        <v>7142857.1399999997</v>
      </c>
      <c r="P8">
        <v>3571428.57</v>
      </c>
      <c r="Q8" t="s">
        <v>40</v>
      </c>
      <c r="R8" t="s">
        <v>40</v>
      </c>
      <c r="S8" t="s">
        <v>40</v>
      </c>
      <c r="T8" t="s">
        <v>40</v>
      </c>
      <c r="U8" t="s">
        <v>40</v>
      </c>
      <c r="V8" t="s">
        <v>40</v>
      </c>
      <c r="W8" t="s">
        <v>40</v>
      </c>
      <c r="X8" t="s">
        <v>40</v>
      </c>
      <c r="Y8" t="s">
        <v>40</v>
      </c>
      <c r="Z8" t="s">
        <v>40</v>
      </c>
      <c r="AA8" t="s">
        <v>40</v>
      </c>
      <c r="AB8" t="s">
        <v>40</v>
      </c>
      <c r="AC8" t="s">
        <v>40</v>
      </c>
      <c r="AD8" t="s">
        <v>40</v>
      </c>
      <c r="AE8" t="s">
        <v>40</v>
      </c>
      <c r="AF8" t="s">
        <v>40</v>
      </c>
      <c r="AG8" t="s">
        <v>40</v>
      </c>
      <c r="AH8" t="s">
        <v>40</v>
      </c>
      <c r="AI8" t="s">
        <v>40</v>
      </c>
      <c r="AJ8" t="s">
        <v>40</v>
      </c>
      <c r="AK8" t="s">
        <v>40</v>
      </c>
      <c r="AL8" t="s">
        <v>40</v>
      </c>
      <c r="AM8" t="s">
        <v>40</v>
      </c>
      <c r="AN8" t="s">
        <v>40</v>
      </c>
      <c r="AO8" t="s">
        <v>40</v>
      </c>
      <c r="AP8" t="s">
        <v>40</v>
      </c>
      <c r="AQ8" t="s">
        <v>40</v>
      </c>
      <c r="AR8" t="s">
        <v>40</v>
      </c>
      <c r="AS8" t="s">
        <v>40</v>
      </c>
      <c r="AT8" t="s">
        <v>40</v>
      </c>
      <c r="AU8" t="s">
        <v>40</v>
      </c>
      <c r="AV8" t="s">
        <v>40</v>
      </c>
      <c r="AW8" t="s">
        <v>40</v>
      </c>
    </row>
    <row r="9" spans="1:49" x14ac:dyDescent="0.3">
      <c r="A9">
        <v>20252000</v>
      </c>
      <c r="B9" t="s">
        <v>40</v>
      </c>
      <c r="C9" t="s">
        <v>30</v>
      </c>
      <c r="D9" t="s">
        <v>152</v>
      </c>
      <c r="E9" t="s">
        <v>173</v>
      </c>
      <c r="F9" t="s">
        <v>36</v>
      </c>
      <c r="G9" t="s">
        <v>600</v>
      </c>
      <c r="H9" t="s">
        <v>552</v>
      </c>
      <c r="I9">
        <v>92485.2</v>
      </c>
      <c r="J9">
        <v>92485.2</v>
      </c>
      <c r="K9" t="s">
        <v>40</v>
      </c>
      <c r="L9" t="s">
        <v>40</v>
      </c>
      <c r="M9" t="s">
        <v>40</v>
      </c>
      <c r="N9" t="s">
        <v>40</v>
      </c>
      <c r="O9" t="s">
        <v>40</v>
      </c>
      <c r="P9" t="s">
        <v>40</v>
      </c>
      <c r="Q9" t="s">
        <v>40</v>
      </c>
      <c r="R9" t="s">
        <v>40</v>
      </c>
      <c r="S9" t="s">
        <v>40</v>
      </c>
      <c r="T9" t="s">
        <v>40</v>
      </c>
      <c r="U9" t="s">
        <v>40</v>
      </c>
      <c r="V9" t="s">
        <v>40</v>
      </c>
      <c r="W9" t="s">
        <v>40</v>
      </c>
      <c r="X9" t="s">
        <v>40</v>
      </c>
      <c r="Y9" t="s">
        <v>40</v>
      </c>
      <c r="Z9" t="s">
        <v>40</v>
      </c>
      <c r="AA9" t="s">
        <v>40</v>
      </c>
      <c r="AB9" t="s">
        <v>40</v>
      </c>
      <c r="AC9" t="s">
        <v>40</v>
      </c>
      <c r="AD9" t="s">
        <v>40</v>
      </c>
      <c r="AE9" t="s">
        <v>40</v>
      </c>
      <c r="AF9" t="s">
        <v>40</v>
      </c>
      <c r="AG9" t="s">
        <v>40</v>
      </c>
      <c r="AH9" t="s">
        <v>40</v>
      </c>
      <c r="AI9" t="s">
        <v>40</v>
      </c>
      <c r="AJ9" t="s">
        <v>40</v>
      </c>
      <c r="AK9" t="s">
        <v>40</v>
      </c>
      <c r="AL9" t="s">
        <v>40</v>
      </c>
      <c r="AM9" t="s">
        <v>40</v>
      </c>
      <c r="AN9" t="s">
        <v>40</v>
      </c>
      <c r="AO9" t="s">
        <v>40</v>
      </c>
      <c r="AP9" t="s">
        <v>40</v>
      </c>
      <c r="AQ9" t="s">
        <v>40</v>
      </c>
      <c r="AR9" t="s">
        <v>40</v>
      </c>
      <c r="AS9" t="s">
        <v>40</v>
      </c>
      <c r="AT9" t="s">
        <v>40</v>
      </c>
      <c r="AU9" t="s">
        <v>40</v>
      </c>
      <c r="AV9" t="s">
        <v>40</v>
      </c>
      <c r="AW9" t="s">
        <v>40</v>
      </c>
    </row>
    <row r="10" spans="1:49" x14ac:dyDescent="0.3">
      <c r="A10">
        <v>20254000</v>
      </c>
      <c r="B10" t="s">
        <v>40</v>
      </c>
      <c r="C10" t="s">
        <v>30</v>
      </c>
      <c r="D10" t="s">
        <v>152</v>
      </c>
      <c r="E10" t="s">
        <v>174</v>
      </c>
      <c r="F10" t="s">
        <v>36</v>
      </c>
      <c r="G10" t="s">
        <v>601</v>
      </c>
      <c r="H10" t="s">
        <v>552</v>
      </c>
      <c r="I10">
        <v>245096.63</v>
      </c>
      <c r="J10">
        <v>245096.63</v>
      </c>
      <c r="K10" t="s">
        <v>40</v>
      </c>
      <c r="L10" t="s">
        <v>40</v>
      </c>
      <c r="M10" t="s">
        <v>40</v>
      </c>
      <c r="N10" t="s">
        <v>40</v>
      </c>
      <c r="O10" t="s">
        <v>40</v>
      </c>
      <c r="P10" t="s">
        <v>40</v>
      </c>
      <c r="Q10" t="s">
        <v>40</v>
      </c>
      <c r="R10" t="s">
        <v>40</v>
      </c>
      <c r="S10" t="s">
        <v>40</v>
      </c>
      <c r="T10" t="s">
        <v>40</v>
      </c>
      <c r="U10" t="s">
        <v>40</v>
      </c>
      <c r="V10" t="s">
        <v>40</v>
      </c>
      <c r="W10" t="s">
        <v>40</v>
      </c>
      <c r="X10" t="s">
        <v>40</v>
      </c>
      <c r="Y10" t="s">
        <v>40</v>
      </c>
      <c r="Z10" t="s">
        <v>40</v>
      </c>
      <c r="AA10" t="s">
        <v>40</v>
      </c>
      <c r="AB10" t="s">
        <v>40</v>
      </c>
      <c r="AC10" t="s">
        <v>40</v>
      </c>
      <c r="AD10" t="s">
        <v>40</v>
      </c>
      <c r="AE10" t="s">
        <v>40</v>
      </c>
      <c r="AF10" t="s">
        <v>40</v>
      </c>
      <c r="AG10" t="s">
        <v>40</v>
      </c>
      <c r="AH10" t="s">
        <v>40</v>
      </c>
      <c r="AI10" t="s">
        <v>40</v>
      </c>
      <c r="AJ10" t="s">
        <v>40</v>
      </c>
      <c r="AK10" t="s">
        <v>40</v>
      </c>
      <c r="AL10" t="s">
        <v>40</v>
      </c>
      <c r="AM10" t="s">
        <v>40</v>
      </c>
      <c r="AN10" t="s">
        <v>40</v>
      </c>
      <c r="AO10" t="s">
        <v>40</v>
      </c>
      <c r="AP10" t="s">
        <v>40</v>
      </c>
      <c r="AQ10" t="s">
        <v>40</v>
      </c>
      <c r="AR10" t="s">
        <v>40</v>
      </c>
      <c r="AS10" t="s">
        <v>40</v>
      </c>
      <c r="AT10" t="s">
        <v>40</v>
      </c>
      <c r="AU10" t="s">
        <v>40</v>
      </c>
      <c r="AV10" t="s">
        <v>40</v>
      </c>
      <c r="AW10" t="s">
        <v>40</v>
      </c>
    </row>
    <row r="11" spans="1:49" x14ac:dyDescent="0.3">
      <c r="A11">
        <v>20255000</v>
      </c>
      <c r="B11" t="s">
        <v>40</v>
      </c>
      <c r="C11" t="s">
        <v>30</v>
      </c>
      <c r="D11" t="s">
        <v>152</v>
      </c>
      <c r="E11" t="s">
        <v>175</v>
      </c>
      <c r="F11" t="s">
        <v>36</v>
      </c>
      <c r="G11" t="s">
        <v>602</v>
      </c>
      <c r="H11" t="s">
        <v>552</v>
      </c>
      <c r="I11">
        <v>394229.28</v>
      </c>
      <c r="J11">
        <v>394229.28</v>
      </c>
      <c r="K11" t="s">
        <v>40</v>
      </c>
      <c r="L11" t="s">
        <v>40</v>
      </c>
      <c r="M11" t="s">
        <v>40</v>
      </c>
      <c r="N11" t="s">
        <v>40</v>
      </c>
      <c r="O11" t="s">
        <v>40</v>
      </c>
      <c r="P11" t="s">
        <v>40</v>
      </c>
      <c r="Q11" t="s">
        <v>40</v>
      </c>
      <c r="R11" t="s">
        <v>40</v>
      </c>
      <c r="S11" t="s">
        <v>40</v>
      </c>
      <c r="T11" t="s">
        <v>40</v>
      </c>
      <c r="U11" t="s">
        <v>40</v>
      </c>
      <c r="V11" t="s">
        <v>40</v>
      </c>
      <c r="W11" t="s">
        <v>40</v>
      </c>
      <c r="X11" t="s">
        <v>40</v>
      </c>
      <c r="Y11" t="s">
        <v>40</v>
      </c>
      <c r="Z11" t="s">
        <v>40</v>
      </c>
      <c r="AA11" t="s">
        <v>40</v>
      </c>
      <c r="AB11" t="s">
        <v>40</v>
      </c>
      <c r="AC11" t="s">
        <v>40</v>
      </c>
      <c r="AD11" t="s">
        <v>40</v>
      </c>
      <c r="AE11" t="s">
        <v>40</v>
      </c>
      <c r="AF11" t="s">
        <v>40</v>
      </c>
      <c r="AG11" t="s">
        <v>40</v>
      </c>
      <c r="AH11" t="s">
        <v>40</v>
      </c>
      <c r="AI11" t="s">
        <v>40</v>
      </c>
      <c r="AJ11" t="s">
        <v>40</v>
      </c>
      <c r="AK11" t="s">
        <v>40</v>
      </c>
      <c r="AL11" t="s">
        <v>40</v>
      </c>
      <c r="AM11" t="s">
        <v>40</v>
      </c>
      <c r="AN11" t="s">
        <v>40</v>
      </c>
      <c r="AO11" t="s">
        <v>40</v>
      </c>
      <c r="AP11" t="s">
        <v>40</v>
      </c>
      <c r="AQ11" t="s">
        <v>40</v>
      </c>
      <c r="AR11" t="s">
        <v>40</v>
      </c>
      <c r="AS11" t="s">
        <v>40</v>
      </c>
      <c r="AT11" t="s">
        <v>40</v>
      </c>
      <c r="AU11" t="s">
        <v>40</v>
      </c>
      <c r="AV11" t="s">
        <v>40</v>
      </c>
      <c r="AW11" t="s">
        <v>40</v>
      </c>
    </row>
    <row r="12" spans="1:49" x14ac:dyDescent="0.3">
      <c r="A12">
        <v>20256000</v>
      </c>
      <c r="B12" t="s">
        <v>40</v>
      </c>
      <c r="C12" t="s">
        <v>30</v>
      </c>
      <c r="D12" t="s">
        <v>152</v>
      </c>
      <c r="E12" t="s">
        <v>178</v>
      </c>
      <c r="F12" t="s">
        <v>36</v>
      </c>
      <c r="G12" t="s">
        <v>603</v>
      </c>
      <c r="H12" t="s">
        <v>552</v>
      </c>
      <c r="I12">
        <v>1126062.57</v>
      </c>
      <c r="J12">
        <v>750708.38</v>
      </c>
      <c r="K12">
        <v>375354.19</v>
      </c>
      <c r="L12" t="s">
        <v>40</v>
      </c>
      <c r="M12" t="s">
        <v>40</v>
      </c>
      <c r="N12" t="s">
        <v>40</v>
      </c>
      <c r="O12" t="s">
        <v>40</v>
      </c>
      <c r="P12" t="s">
        <v>40</v>
      </c>
      <c r="Q12" t="s">
        <v>40</v>
      </c>
      <c r="R12" t="s">
        <v>40</v>
      </c>
      <c r="S12" t="s">
        <v>40</v>
      </c>
      <c r="T12" t="s">
        <v>40</v>
      </c>
      <c r="U12" t="s">
        <v>40</v>
      </c>
      <c r="V12" t="s">
        <v>40</v>
      </c>
      <c r="W12" t="s">
        <v>40</v>
      </c>
      <c r="X12" t="s">
        <v>40</v>
      </c>
      <c r="Y12" t="s">
        <v>40</v>
      </c>
      <c r="Z12" t="s">
        <v>40</v>
      </c>
      <c r="AA12" t="s">
        <v>40</v>
      </c>
      <c r="AB12" t="s">
        <v>40</v>
      </c>
      <c r="AC12" t="s">
        <v>40</v>
      </c>
      <c r="AD12" t="s">
        <v>40</v>
      </c>
      <c r="AE12" t="s">
        <v>40</v>
      </c>
      <c r="AF12" t="s">
        <v>40</v>
      </c>
      <c r="AG12" t="s">
        <v>40</v>
      </c>
      <c r="AH12" t="s">
        <v>40</v>
      </c>
      <c r="AI12" t="s">
        <v>40</v>
      </c>
      <c r="AJ12" t="s">
        <v>40</v>
      </c>
      <c r="AK12" t="s">
        <v>40</v>
      </c>
      <c r="AL12" t="s">
        <v>40</v>
      </c>
      <c r="AM12" t="s">
        <v>40</v>
      </c>
      <c r="AN12" t="s">
        <v>40</v>
      </c>
      <c r="AO12" t="s">
        <v>40</v>
      </c>
      <c r="AP12" t="s">
        <v>40</v>
      </c>
      <c r="AQ12" t="s">
        <v>40</v>
      </c>
      <c r="AR12" t="s">
        <v>40</v>
      </c>
      <c r="AS12" t="s">
        <v>40</v>
      </c>
      <c r="AT12" t="s">
        <v>40</v>
      </c>
      <c r="AU12" t="s">
        <v>40</v>
      </c>
      <c r="AV12" t="s">
        <v>40</v>
      </c>
      <c r="AW12" t="s">
        <v>40</v>
      </c>
    </row>
    <row r="13" spans="1:49" x14ac:dyDescent="0.3">
      <c r="A13">
        <v>20257000</v>
      </c>
      <c r="B13" t="s">
        <v>40</v>
      </c>
      <c r="C13" t="s">
        <v>30</v>
      </c>
      <c r="D13" t="s">
        <v>152</v>
      </c>
      <c r="E13" t="s">
        <v>177</v>
      </c>
      <c r="F13" t="s">
        <v>36</v>
      </c>
      <c r="G13" t="s">
        <v>603</v>
      </c>
      <c r="H13" t="s">
        <v>552</v>
      </c>
      <c r="I13">
        <v>2561852.0999999996</v>
      </c>
      <c r="J13">
        <v>1707901.4</v>
      </c>
      <c r="K13">
        <v>853950.7</v>
      </c>
      <c r="L13" t="s">
        <v>40</v>
      </c>
      <c r="M13" t="s">
        <v>40</v>
      </c>
      <c r="N13" t="s">
        <v>40</v>
      </c>
      <c r="O13" t="s">
        <v>40</v>
      </c>
      <c r="P13" t="s">
        <v>40</v>
      </c>
      <c r="Q13" t="s">
        <v>40</v>
      </c>
      <c r="R13" t="s">
        <v>40</v>
      </c>
      <c r="S13" t="s">
        <v>40</v>
      </c>
      <c r="T13" t="s">
        <v>40</v>
      </c>
      <c r="U13" t="s">
        <v>40</v>
      </c>
      <c r="V13" t="s">
        <v>40</v>
      </c>
      <c r="W13" t="s">
        <v>40</v>
      </c>
      <c r="X13" t="s">
        <v>40</v>
      </c>
      <c r="Y13" t="s">
        <v>40</v>
      </c>
      <c r="Z13" t="s">
        <v>40</v>
      </c>
      <c r="AA13" t="s">
        <v>40</v>
      </c>
      <c r="AB13" t="s">
        <v>40</v>
      </c>
      <c r="AC13" t="s">
        <v>40</v>
      </c>
      <c r="AD13" t="s">
        <v>40</v>
      </c>
      <c r="AE13" t="s">
        <v>40</v>
      </c>
      <c r="AF13" t="s">
        <v>40</v>
      </c>
      <c r="AG13" t="s">
        <v>40</v>
      </c>
      <c r="AH13" t="s">
        <v>40</v>
      </c>
      <c r="AI13" t="s">
        <v>40</v>
      </c>
      <c r="AJ13" t="s">
        <v>40</v>
      </c>
      <c r="AK13" t="s">
        <v>40</v>
      </c>
      <c r="AL13" t="s">
        <v>40</v>
      </c>
      <c r="AM13" t="s">
        <v>40</v>
      </c>
      <c r="AN13" t="s">
        <v>40</v>
      </c>
      <c r="AO13" t="s">
        <v>40</v>
      </c>
      <c r="AP13" t="s">
        <v>40</v>
      </c>
      <c r="AQ13" t="s">
        <v>40</v>
      </c>
      <c r="AR13" t="s">
        <v>40</v>
      </c>
      <c r="AS13" t="s">
        <v>40</v>
      </c>
      <c r="AT13" t="s">
        <v>40</v>
      </c>
      <c r="AU13" t="s">
        <v>40</v>
      </c>
      <c r="AV13" t="s">
        <v>40</v>
      </c>
      <c r="AW13" t="s">
        <v>40</v>
      </c>
    </row>
    <row r="14" spans="1:49" x14ac:dyDescent="0.3">
      <c r="A14">
        <v>20259000</v>
      </c>
      <c r="B14" t="s">
        <v>40</v>
      </c>
      <c r="C14" t="s">
        <v>30</v>
      </c>
      <c r="D14" t="s">
        <v>152</v>
      </c>
      <c r="E14" t="s">
        <v>179</v>
      </c>
      <c r="F14" t="s">
        <v>36</v>
      </c>
      <c r="G14" t="s">
        <v>604</v>
      </c>
      <c r="H14" t="s">
        <v>552</v>
      </c>
      <c r="I14">
        <v>2286333.14</v>
      </c>
      <c r="J14">
        <v>1143166.6000000001</v>
      </c>
      <c r="K14">
        <v>1143166.54</v>
      </c>
      <c r="L14" t="s">
        <v>40</v>
      </c>
      <c r="M14" t="s">
        <v>40</v>
      </c>
      <c r="N14" t="s">
        <v>40</v>
      </c>
      <c r="O14" t="s">
        <v>40</v>
      </c>
      <c r="P14" t="s">
        <v>40</v>
      </c>
      <c r="Q14" t="s">
        <v>40</v>
      </c>
      <c r="R14" t="s">
        <v>40</v>
      </c>
      <c r="S14" t="s">
        <v>40</v>
      </c>
      <c r="T14" t="s">
        <v>40</v>
      </c>
      <c r="U14" t="s">
        <v>40</v>
      </c>
      <c r="V14" t="s">
        <v>40</v>
      </c>
      <c r="W14" t="s">
        <v>40</v>
      </c>
      <c r="X14" t="s">
        <v>40</v>
      </c>
      <c r="Y14" t="s">
        <v>40</v>
      </c>
      <c r="Z14" t="s">
        <v>40</v>
      </c>
      <c r="AA14" t="s">
        <v>40</v>
      </c>
      <c r="AB14" t="s">
        <v>40</v>
      </c>
      <c r="AC14" t="s">
        <v>40</v>
      </c>
      <c r="AD14" t="s">
        <v>40</v>
      </c>
      <c r="AE14" t="s">
        <v>40</v>
      </c>
      <c r="AF14" t="s">
        <v>40</v>
      </c>
      <c r="AG14" t="s">
        <v>40</v>
      </c>
      <c r="AH14" t="s">
        <v>40</v>
      </c>
      <c r="AI14" t="s">
        <v>40</v>
      </c>
      <c r="AJ14" t="s">
        <v>40</v>
      </c>
      <c r="AK14" t="s">
        <v>40</v>
      </c>
      <c r="AL14" t="s">
        <v>40</v>
      </c>
      <c r="AM14" t="s">
        <v>40</v>
      </c>
      <c r="AN14" t="s">
        <v>40</v>
      </c>
      <c r="AO14" t="s">
        <v>40</v>
      </c>
      <c r="AP14" t="s">
        <v>40</v>
      </c>
      <c r="AQ14" t="s">
        <v>40</v>
      </c>
      <c r="AR14" t="s">
        <v>40</v>
      </c>
      <c r="AS14" t="s">
        <v>40</v>
      </c>
      <c r="AT14" t="s">
        <v>40</v>
      </c>
      <c r="AU14" t="s">
        <v>40</v>
      </c>
      <c r="AV14" t="s">
        <v>40</v>
      </c>
      <c r="AW14" t="s">
        <v>40</v>
      </c>
    </row>
    <row r="15" spans="1:49" x14ac:dyDescent="0.3">
      <c r="A15">
        <v>20260000</v>
      </c>
      <c r="B15" t="s">
        <v>40</v>
      </c>
      <c r="C15" t="s">
        <v>30</v>
      </c>
      <c r="D15" t="s">
        <v>152</v>
      </c>
      <c r="E15" t="s">
        <v>180</v>
      </c>
      <c r="F15" t="s">
        <v>36</v>
      </c>
      <c r="G15" t="s">
        <v>605</v>
      </c>
      <c r="H15" t="s">
        <v>552</v>
      </c>
      <c r="I15">
        <v>1057929.1499999999</v>
      </c>
      <c r="J15">
        <v>423171.7</v>
      </c>
      <c r="K15">
        <v>423171.7</v>
      </c>
      <c r="L15">
        <v>211585.75</v>
      </c>
      <c r="M15" t="s">
        <v>40</v>
      </c>
      <c r="N15" t="s">
        <v>40</v>
      </c>
      <c r="O15" t="s">
        <v>40</v>
      </c>
      <c r="P15" t="s">
        <v>40</v>
      </c>
      <c r="Q15" t="s">
        <v>40</v>
      </c>
      <c r="R15" t="s">
        <v>40</v>
      </c>
      <c r="S15" t="s">
        <v>40</v>
      </c>
      <c r="T15" t="s">
        <v>40</v>
      </c>
      <c r="U15" t="s">
        <v>40</v>
      </c>
      <c r="V15" t="s">
        <v>40</v>
      </c>
      <c r="W15" t="s">
        <v>40</v>
      </c>
      <c r="X15" t="s">
        <v>40</v>
      </c>
      <c r="Y15" t="s">
        <v>40</v>
      </c>
      <c r="Z15" t="s">
        <v>40</v>
      </c>
      <c r="AA15" t="s">
        <v>40</v>
      </c>
      <c r="AB15" t="s">
        <v>40</v>
      </c>
      <c r="AC15" t="s">
        <v>40</v>
      </c>
      <c r="AD15" t="s">
        <v>40</v>
      </c>
      <c r="AE15" t="s">
        <v>40</v>
      </c>
      <c r="AF15" t="s">
        <v>40</v>
      </c>
      <c r="AG15" t="s">
        <v>40</v>
      </c>
      <c r="AH15" t="s">
        <v>40</v>
      </c>
      <c r="AI15" t="s">
        <v>40</v>
      </c>
      <c r="AJ15" t="s">
        <v>40</v>
      </c>
      <c r="AK15" t="s">
        <v>40</v>
      </c>
      <c r="AL15" t="s">
        <v>40</v>
      </c>
      <c r="AM15" t="s">
        <v>40</v>
      </c>
      <c r="AN15" t="s">
        <v>40</v>
      </c>
      <c r="AO15" t="s">
        <v>40</v>
      </c>
      <c r="AP15" t="s">
        <v>40</v>
      </c>
      <c r="AQ15" t="s">
        <v>40</v>
      </c>
      <c r="AR15" t="s">
        <v>40</v>
      </c>
      <c r="AS15" t="s">
        <v>40</v>
      </c>
      <c r="AT15" t="s">
        <v>40</v>
      </c>
      <c r="AU15" t="s">
        <v>40</v>
      </c>
      <c r="AV15" t="s">
        <v>40</v>
      </c>
      <c r="AW15" t="s">
        <v>40</v>
      </c>
    </row>
    <row r="16" spans="1:49" x14ac:dyDescent="0.3">
      <c r="A16">
        <v>20261000</v>
      </c>
      <c r="B16" t="s">
        <v>40</v>
      </c>
      <c r="C16" t="s">
        <v>30</v>
      </c>
      <c r="D16" t="s">
        <v>152</v>
      </c>
      <c r="E16" t="s">
        <v>176</v>
      </c>
      <c r="F16" t="s">
        <v>36</v>
      </c>
      <c r="G16" t="s">
        <v>606</v>
      </c>
      <c r="H16" t="s">
        <v>552</v>
      </c>
      <c r="I16">
        <v>411962.37199999997</v>
      </c>
      <c r="J16">
        <v>82392.479999999996</v>
      </c>
      <c r="K16">
        <v>164784.95999999999</v>
      </c>
      <c r="L16">
        <v>164784.932</v>
      </c>
      <c r="M16" t="s">
        <v>40</v>
      </c>
      <c r="N16" t="s">
        <v>40</v>
      </c>
      <c r="O16" t="s">
        <v>40</v>
      </c>
      <c r="P16" t="s">
        <v>40</v>
      </c>
      <c r="Q16" t="s">
        <v>40</v>
      </c>
      <c r="R16" t="s">
        <v>40</v>
      </c>
      <c r="S16" t="s">
        <v>40</v>
      </c>
      <c r="T16" t="s">
        <v>40</v>
      </c>
      <c r="U16" t="s">
        <v>40</v>
      </c>
      <c r="V16" t="s">
        <v>40</v>
      </c>
      <c r="W16" t="s">
        <v>40</v>
      </c>
      <c r="X16" t="s">
        <v>40</v>
      </c>
      <c r="Y16" t="s">
        <v>40</v>
      </c>
      <c r="Z16" t="s">
        <v>40</v>
      </c>
      <c r="AA16" t="s">
        <v>40</v>
      </c>
      <c r="AB16" t="s">
        <v>40</v>
      </c>
      <c r="AC16" t="s">
        <v>40</v>
      </c>
      <c r="AD16" t="s">
        <v>40</v>
      </c>
      <c r="AE16" t="s">
        <v>40</v>
      </c>
      <c r="AF16" t="s">
        <v>40</v>
      </c>
      <c r="AG16" t="s">
        <v>40</v>
      </c>
      <c r="AH16" t="s">
        <v>40</v>
      </c>
      <c r="AI16" t="s">
        <v>40</v>
      </c>
      <c r="AJ16" t="s">
        <v>40</v>
      </c>
      <c r="AK16" t="s">
        <v>40</v>
      </c>
      <c r="AL16" t="s">
        <v>40</v>
      </c>
      <c r="AM16" t="s">
        <v>40</v>
      </c>
      <c r="AN16" t="s">
        <v>40</v>
      </c>
      <c r="AO16" t="s">
        <v>40</v>
      </c>
      <c r="AP16" t="s">
        <v>40</v>
      </c>
      <c r="AQ16" t="s">
        <v>40</v>
      </c>
      <c r="AR16" t="s">
        <v>40</v>
      </c>
      <c r="AS16" t="s">
        <v>40</v>
      </c>
      <c r="AT16" t="s">
        <v>40</v>
      </c>
      <c r="AU16" t="s">
        <v>40</v>
      </c>
      <c r="AV16" t="s">
        <v>40</v>
      </c>
      <c r="AW16" t="s">
        <v>40</v>
      </c>
    </row>
    <row r="17" spans="1:49" x14ac:dyDescent="0.3">
      <c r="A17">
        <v>20262000</v>
      </c>
      <c r="B17" t="s">
        <v>40</v>
      </c>
      <c r="C17" t="s">
        <v>30</v>
      </c>
      <c r="D17" t="s">
        <v>152</v>
      </c>
      <c r="E17" t="s">
        <v>181</v>
      </c>
      <c r="F17" t="s">
        <v>36</v>
      </c>
      <c r="G17" t="s">
        <v>607</v>
      </c>
      <c r="H17" t="s">
        <v>552</v>
      </c>
      <c r="I17">
        <v>29700000</v>
      </c>
      <c r="J17">
        <v>9900000</v>
      </c>
      <c r="K17">
        <v>9900000</v>
      </c>
      <c r="L17">
        <v>9900000</v>
      </c>
      <c r="M17" t="s">
        <v>40</v>
      </c>
      <c r="N17" t="s">
        <v>40</v>
      </c>
      <c r="O17" t="s">
        <v>40</v>
      </c>
      <c r="P17" t="s">
        <v>40</v>
      </c>
      <c r="Q17" t="s">
        <v>40</v>
      </c>
      <c r="R17" t="s">
        <v>40</v>
      </c>
      <c r="S17" t="s">
        <v>40</v>
      </c>
      <c r="T17" t="s">
        <v>40</v>
      </c>
      <c r="U17" t="s">
        <v>40</v>
      </c>
      <c r="V17" t="s">
        <v>40</v>
      </c>
      <c r="W17" t="s">
        <v>40</v>
      </c>
      <c r="X17" t="s">
        <v>40</v>
      </c>
      <c r="Y17" t="s">
        <v>40</v>
      </c>
      <c r="Z17" t="s">
        <v>40</v>
      </c>
      <c r="AA17" t="s">
        <v>40</v>
      </c>
      <c r="AB17" t="s">
        <v>40</v>
      </c>
      <c r="AC17" t="s">
        <v>40</v>
      </c>
      <c r="AD17" t="s">
        <v>40</v>
      </c>
      <c r="AE17" t="s">
        <v>40</v>
      </c>
      <c r="AF17" t="s">
        <v>40</v>
      </c>
      <c r="AG17" t="s">
        <v>40</v>
      </c>
      <c r="AH17" t="s">
        <v>40</v>
      </c>
      <c r="AI17" t="s">
        <v>40</v>
      </c>
      <c r="AJ17" t="s">
        <v>40</v>
      </c>
      <c r="AK17" t="s">
        <v>40</v>
      </c>
      <c r="AL17" t="s">
        <v>40</v>
      </c>
      <c r="AM17" t="s">
        <v>40</v>
      </c>
      <c r="AN17" t="s">
        <v>40</v>
      </c>
      <c r="AO17" t="s">
        <v>40</v>
      </c>
      <c r="AP17" t="s">
        <v>40</v>
      </c>
      <c r="AQ17" t="s">
        <v>40</v>
      </c>
      <c r="AR17" t="s">
        <v>40</v>
      </c>
      <c r="AS17" t="s">
        <v>40</v>
      </c>
      <c r="AT17" t="s">
        <v>40</v>
      </c>
      <c r="AU17" t="s">
        <v>40</v>
      </c>
      <c r="AV17" t="s">
        <v>40</v>
      </c>
      <c r="AW17" t="s">
        <v>40</v>
      </c>
    </row>
    <row r="18" spans="1:49" x14ac:dyDescent="0.3">
      <c r="A18">
        <v>20264000</v>
      </c>
      <c r="B18" t="s">
        <v>40</v>
      </c>
      <c r="C18" t="s">
        <v>30</v>
      </c>
      <c r="D18" t="s">
        <v>152</v>
      </c>
      <c r="E18" t="s">
        <v>182</v>
      </c>
      <c r="F18" t="s">
        <v>36</v>
      </c>
      <c r="G18" t="s">
        <v>608</v>
      </c>
      <c r="H18" t="s">
        <v>552</v>
      </c>
      <c r="I18">
        <v>2431927.9499999997</v>
      </c>
      <c r="J18">
        <v>607981.96</v>
      </c>
      <c r="K18">
        <v>607981.96</v>
      </c>
      <c r="L18">
        <v>607981.96</v>
      </c>
      <c r="M18">
        <v>607982.06999999995</v>
      </c>
      <c r="N18" t="s">
        <v>40</v>
      </c>
      <c r="O18" t="s">
        <v>40</v>
      </c>
      <c r="P18" t="s">
        <v>40</v>
      </c>
      <c r="Q18" t="s">
        <v>40</v>
      </c>
      <c r="R18" t="s">
        <v>40</v>
      </c>
      <c r="S18" t="s">
        <v>40</v>
      </c>
      <c r="T18" t="s">
        <v>40</v>
      </c>
      <c r="U18" t="s">
        <v>40</v>
      </c>
      <c r="V18" t="s">
        <v>40</v>
      </c>
      <c r="W18" t="s">
        <v>40</v>
      </c>
      <c r="X18" t="s">
        <v>40</v>
      </c>
      <c r="Y18" t="s">
        <v>40</v>
      </c>
      <c r="Z18" t="s">
        <v>40</v>
      </c>
      <c r="AA18" t="s">
        <v>40</v>
      </c>
      <c r="AB18" t="s">
        <v>40</v>
      </c>
      <c r="AC18" t="s">
        <v>40</v>
      </c>
      <c r="AD18" t="s">
        <v>40</v>
      </c>
      <c r="AE18" t="s">
        <v>40</v>
      </c>
      <c r="AF18" t="s">
        <v>40</v>
      </c>
      <c r="AG18" t="s">
        <v>40</v>
      </c>
      <c r="AH18" t="s">
        <v>40</v>
      </c>
      <c r="AI18" t="s">
        <v>40</v>
      </c>
      <c r="AJ18" t="s">
        <v>40</v>
      </c>
      <c r="AK18" t="s">
        <v>40</v>
      </c>
      <c r="AL18" t="s">
        <v>40</v>
      </c>
      <c r="AM18" t="s">
        <v>40</v>
      </c>
      <c r="AN18" t="s">
        <v>40</v>
      </c>
      <c r="AO18" t="s">
        <v>40</v>
      </c>
      <c r="AP18" t="s">
        <v>40</v>
      </c>
      <c r="AQ18" t="s">
        <v>40</v>
      </c>
      <c r="AR18" t="s">
        <v>40</v>
      </c>
      <c r="AS18" t="s">
        <v>40</v>
      </c>
      <c r="AT18" t="s">
        <v>40</v>
      </c>
      <c r="AU18" t="s">
        <v>40</v>
      </c>
      <c r="AV18" t="s">
        <v>40</v>
      </c>
      <c r="AW18" t="s">
        <v>40</v>
      </c>
    </row>
    <row r="19" spans="1:49" x14ac:dyDescent="0.3">
      <c r="A19">
        <v>20266000</v>
      </c>
      <c r="B19" t="s">
        <v>40</v>
      </c>
      <c r="C19" t="s">
        <v>30</v>
      </c>
      <c r="D19" t="s">
        <v>152</v>
      </c>
      <c r="E19" t="s">
        <v>183</v>
      </c>
      <c r="F19" t="s">
        <v>36</v>
      </c>
      <c r="G19" t="s">
        <v>609</v>
      </c>
      <c r="H19" t="s">
        <v>552</v>
      </c>
      <c r="I19">
        <v>132064.07</v>
      </c>
      <c r="J19">
        <v>132064.07</v>
      </c>
      <c r="K19" t="s">
        <v>40</v>
      </c>
      <c r="L19" t="s">
        <v>40</v>
      </c>
      <c r="M19" t="s">
        <v>40</v>
      </c>
      <c r="N19" t="s">
        <v>40</v>
      </c>
      <c r="O19" t="s">
        <v>40</v>
      </c>
      <c r="P19" t="s">
        <v>40</v>
      </c>
      <c r="Q19" t="s">
        <v>40</v>
      </c>
      <c r="R19" t="s">
        <v>40</v>
      </c>
      <c r="S19" t="s">
        <v>40</v>
      </c>
      <c r="T19" t="s">
        <v>40</v>
      </c>
      <c r="U19" t="s">
        <v>40</v>
      </c>
      <c r="V19" t="s">
        <v>40</v>
      </c>
      <c r="W19" t="s">
        <v>40</v>
      </c>
      <c r="X19" t="s">
        <v>40</v>
      </c>
      <c r="Y19" t="s">
        <v>40</v>
      </c>
      <c r="Z19" t="s">
        <v>40</v>
      </c>
      <c r="AA19" t="s">
        <v>40</v>
      </c>
      <c r="AB19" t="s">
        <v>40</v>
      </c>
      <c r="AC19" t="s">
        <v>40</v>
      </c>
      <c r="AD19" t="s">
        <v>40</v>
      </c>
      <c r="AE19" t="s">
        <v>40</v>
      </c>
      <c r="AF19" t="s">
        <v>40</v>
      </c>
      <c r="AG19" t="s">
        <v>40</v>
      </c>
      <c r="AH19" t="s">
        <v>40</v>
      </c>
      <c r="AI19" t="s">
        <v>40</v>
      </c>
      <c r="AJ19" t="s">
        <v>40</v>
      </c>
      <c r="AK19" t="s">
        <v>40</v>
      </c>
      <c r="AL19" t="s">
        <v>40</v>
      </c>
      <c r="AM19" t="s">
        <v>40</v>
      </c>
      <c r="AN19" t="s">
        <v>40</v>
      </c>
      <c r="AO19" t="s">
        <v>40</v>
      </c>
      <c r="AP19" t="s">
        <v>40</v>
      </c>
      <c r="AQ19" t="s">
        <v>40</v>
      </c>
      <c r="AR19" t="s">
        <v>40</v>
      </c>
      <c r="AS19" t="s">
        <v>40</v>
      </c>
      <c r="AT19" t="s">
        <v>40</v>
      </c>
      <c r="AU19" t="s">
        <v>40</v>
      </c>
      <c r="AV19" t="s">
        <v>40</v>
      </c>
      <c r="AW19" t="s">
        <v>40</v>
      </c>
    </row>
    <row r="20" spans="1:49" x14ac:dyDescent="0.3">
      <c r="A20">
        <v>20267000</v>
      </c>
      <c r="B20" t="s">
        <v>40</v>
      </c>
      <c r="C20" t="s">
        <v>30</v>
      </c>
      <c r="D20" t="s">
        <v>152</v>
      </c>
      <c r="E20" t="s">
        <v>169</v>
      </c>
      <c r="F20" t="s">
        <v>168</v>
      </c>
      <c r="G20" t="s">
        <v>610</v>
      </c>
      <c r="H20" t="s">
        <v>552</v>
      </c>
      <c r="I20">
        <v>19593522.68</v>
      </c>
      <c r="J20">
        <v>3265587.14</v>
      </c>
      <c r="K20">
        <v>3265587.14</v>
      </c>
      <c r="L20">
        <v>3265587.14</v>
      </c>
      <c r="M20">
        <v>3265587.14</v>
      </c>
      <c r="N20">
        <v>3265587.14</v>
      </c>
      <c r="O20">
        <v>3265586.98</v>
      </c>
      <c r="P20" t="s">
        <v>40</v>
      </c>
      <c r="Q20" t="s">
        <v>40</v>
      </c>
      <c r="R20" t="s">
        <v>40</v>
      </c>
      <c r="S20" t="s">
        <v>40</v>
      </c>
      <c r="T20" t="s">
        <v>40</v>
      </c>
      <c r="U20" t="s">
        <v>40</v>
      </c>
      <c r="V20" t="s">
        <v>40</v>
      </c>
      <c r="W20" t="s">
        <v>40</v>
      </c>
      <c r="X20" t="s">
        <v>40</v>
      </c>
      <c r="Y20" t="s">
        <v>40</v>
      </c>
      <c r="Z20" t="s">
        <v>40</v>
      </c>
      <c r="AA20" t="s">
        <v>40</v>
      </c>
      <c r="AB20" t="s">
        <v>40</v>
      </c>
      <c r="AC20" t="s">
        <v>40</v>
      </c>
      <c r="AD20" t="s">
        <v>40</v>
      </c>
      <c r="AE20" t="s">
        <v>40</v>
      </c>
      <c r="AF20" t="s">
        <v>40</v>
      </c>
      <c r="AG20" t="s">
        <v>40</v>
      </c>
      <c r="AH20" t="s">
        <v>40</v>
      </c>
      <c r="AI20" t="s">
        <v>40</v>
      </c>
      <c r="AJ20" t="s">
        <v>40</v>
      </c>
      <c r="AK20" t="s">
        <v>40</v>
      </c>
      <c r="AL20" t="s">
        <v>40</v>
      </c>
      <c r="AM20" t="s">
        <v>40</v>
      </c>
      <c r="AN20" t="s">
        <v>40</v>
      </c>
      <c r="AO20" t="s">
        <v>40</v>
      </c>
      <c r="AP20" t="s">
        <v>40</v>
      </c>
      <c r="AQ20" t="s">
        <v>40</v>
      </c>
      <c r="AR20" t="s">
        <v>40</v>
      </c>
      <c r="AS20" t="s">
        <v>40</v>
      </c>
      <c r="AT20" t="s">
        <v>40</v>
      </c>
      <c r="AU20" t="s">
        <v>40</v>
      </c>
      <c r="AV20" t="s">
        <v>40</v>
      </c>
      <c r="AW20" t="s">
        <v>40</v>
      </c>
    </row>
    <row r="21" spans="1:49" x14ac:dyDescent="0.3">
      <c r="A21">
        <v>20268000</v>
      </c>
      <c r="B21" t="s">
        <v>40</v>
      </c>
      <c r="C21" t="s">
        <v>30</v>
      </c>
      <c r="D21" t="s">
        <v>152</v>
      </c>
      <c r="E21" t="s">
        <v>266</v>
      </c>
      <c r="F21" t="s">
        <v>56</v>
      </c>
      <c r="G21" t="s">
        <v>610</v>
      </c>
      <c r="H21" t="s">
        <v>552</v>
      </c>
      <c r="I21">
        <v>1661765.6300000001</v>
      </c>
      <c r="J21">
        <v>276960.96000000002</v>
      </c>
      <c r="K21">
        <v>276960.96000000002</v>
      </c>
      <c r="L21">
        <v>276960.96000000002</v>
      </c>
      <c r="M21">
        <v>276960.96000000002</v>
      </c>
      <c r="N21">
        <v>276960.96000000002</v>
      </c>
      <c r="O21">
        <v>276960.83</v>
      </c>
      <c r="P21" t="s">
        <v>40</v>
      </c>
      <c r="Q21" t="s">
        <v>40</v>
      </c>
      <c r="R21" t="s">
        <v>40</v>
      </c>
      <c r="S21" t="s">
        <v>40</v>
      </c>
      <c r="T21" t="s">
        <v>40</v>
      </c>
      <c r="U21" t="s">
        <v>40</v>
      </c>
      <c r="V21" t="s">
        <v>40</v>
      </c>
      <c r="W21" t="s">
        <v>40</v>
      </c>
      <c r="X21" t="s">
        <v>40</v>
      </c>
      <c r="Y21" t="s">
        <v>40</v>
      </c>
      <c r="Z21" t="s">
        <v>40</v>
      </c>
      <c r="AA21" t="s">
        <v>40</v>
      </c>
      <c r="AB21" t="s">
        <v>40</v>
      </c>
      <c r="AC21" t="s">
        <v>40</v>
      </c>
      <c r="AD21" t="s">
        <v>40</v>
      </c>
      <c r="AE21" t="s">
        <v>40</v>
      </c>
      <c r="AF21" t="s">
        <v>40</v>
      </c>
      <c r="AG21" t="s">
        <v>40</v>
      </c>
      <c r="AH21" t="s">
        <v>40</v>
      </c>
      <c r="AI21" t="s">
        <v>40</v>
      </c>
      <c r="AJ21" t="s">
        <v>40</v>
      </c>
      <c r="AK21" t="s">
        <v>40</v>
      </c>
      <c r="AL21" t="s">
        <v>40</v>
      </c>
      <c r="AM21" t="s">
        <v>40</v>
      </c>
      <c r="AN21" t="s">
        <v>40</v>
      </c>
      <c r="AO21" t="s">
        <v>40</v>
      </c>
      <c r="AP21" t="s">
        <v>40</v>
      </c>
      <c r="AQ21" t="s">
        <v>40</v>
      </c>
      <c r="AR21" t="s">
        <v>40</v>
      </c>
      <c r="AS21" t="s">
        <v>40</v>
      </c>
      <c r="AT21" t="s">
        <v>40</v>
      </c>
      <c r="AU21" t="s">
        <v>40</v>
      </c>
      <c r="AV21" t="s">
        <v>40</v>
      </c>
      <c r="AW21" t="s">
        <v>40</v>
      </c>
    </row>
    <row r="22" spans="1:49" x14ac:dyDescent="0.3">
      <c r="A22">
        <v>20269000</v>
      </c>
      <c r="B22" t="s">
        <v>40</v>
      </c>
      <c r="C22" t="s">
        <v>30</v>
      </c>
      <c r="D22" t="s">
        <v>152</v>
      </c>
      <c r="E22" t="s">
        <v>164</v>
      </c>
      <c r="F22" t="s">
        <v>163</v>
      </c>
      <c r="G22" t="s">
        <v>611</v>
      </c>
      <c r="H22" t="s">
        <v>552</v>
      </c>
      <c r="I22">
        <v>3575022.42</v>
      </c>
      <c r="J22">
        <v>2383348.2799999998</v>
      </c>
      <c r="K22">
        <v>1191674.1399999999</v>
      </c>
      <c r="L22" t="s">
        <v>40</v>
      </c>
      <c r="M22" t="s">
        <v>40</v>
      </c>
      <c r="N22" t="s">
        <v>40</v>
      </c>
      <c r="O22" t="s">
        <v>40</v>
      </c>
      <c r="P22" t="s">
        <v>40</v>
      </c>
      <c r="Q22" t="s">
        <v>40</v>
      </c>
      <c r="R22" t="s">
        <v>40</v>
      </c>
      <c r="S22" t="s">
        <v>40</v>
      </c>
      <c r="T22" t="s">
        <v>40</v>
      </c>
      <c r="U22" t="s">
        <v>40</v>
      </c>
      <c r="V22" t="s">
        <v>40</v>
      </c>
      <c r="W22" t="s">
        <v>40</v>
      </c>
      <c r="X22" t="s">
        <v>40</v>
      </c>
      <c r="Y22" t="s">
        <v>40</v>
      </c>
      <c r="Z22" t="s">
        <v>40</v>
      </c>
      <c r="AA22" t="s">
        <v>40</v>
      </c>
      <c r="AB22" t="s">
        <v>40</v>
      </c>
      <c r="AC22" t="s">
        <v>40</v>
      </c>
      <c r="AD22" t="s">
        <v>40</v>
      </c>
      <c r="AE22" t="s">
        <v>40</v>
      </c>
      <c r="AF22" t="s">
        <v>40</v>
      </c>
      <c r="AG22" t="s">
        <v>40</v>
      </c>
      <c r="AH22" t="s">
        <v>40</v>
      </c>
      <c r="AI22" t="s">
        <v>40</v>
      </c>
      <c r="AJ22" t="s">
        <v>40</v>
      </c>
      <c r="AK22" t="s">
        <v>40</v>
      </c>
      <c r="AL22" t="s">
        <v>40</v>
      </c>
      <c r="AM22" t="s">
        <v>40</v>
      </c>
      <c r="AN22" t="s">
        <v>40</v>
      </c>
      <c r="AO22" t="s">
        <v>40</v>
      </c>
      <c r="AP22" t="s">
        <v>40</v>
      </c>
      <c r="AQ22" t="s">
        <v>40</v>
      </c>
      <c r="AR22" t="s">
        <v>40</v>
      </c>
      <c r="AS22" t="s">
        <v>40</v>
      </c>
      <c r="AT22" t="s">
        <v>40</v>
      </c>
      <c r="AU22" t="s">
        <v>40</v>
      </c>
      <c r="AV22" t="s">
        <v>40</v>
      </c>
      <c r="AW22" t="s">
        <v>40</v>
      </c>
    </row>
    <row r="23" spans="1:49" x14ac:dyDescent="0.3">
      <c r="A23">
        <v>20270000</v>
      </c>
      <c r="B23" t="s">
        <v>40</v>
      </c>
      <c r="C23" t="s">
        <v>30</v>
      </c>
      <c r="D23" t="s">
        <v>152</v>
      </c>
      <c r="E23" t="s">
        <v>185</v>
      </c>
      <c r="F23" t="s">
        <v>36</v>
      </c>
      <c r="G23" t="s">
        <v>612</v>
      </c>
      <c r="H23" t="s">
        <v>552</v>
      </c>
      <c r="I23">
        <v>3448275.86</v>
      </c>
      <c r="J23">
        <v>3448275.86</v>
      </c>
      <c r="K23" t="s">
        <v>40</v>
      </c>
      <c r="L23" t="s">
        <v>40</v>
      </c>
      <c r="M23" t="s">
        <v>40</v>
      </c>
      <c r="N23" t="s">
        <v>40</v>
      </c>
      <c r="O23" t="s">
        <v>40</v>
      </c>
      <c r="P23" t="s">
        <v>40</v>
      </c>
      <c r="Q23" t="s">
        <v>40</v>
      </c>
      <c r="R23" t="s">
        <v>40</v>
      </c>
      <c r="S23" t="s">
        <v>40</v>
      </c>
      <c r="T23" t="s">
        <v>40</v>
      </c>
      <c r="U23" t="s">
        <v>40</v>
      </c>
      <c r="V23" t="s">
        <v>40</v>
      </c>
      <c r="W23" t="s">
        <v>40</v>
      </c>
      <c r="X23" t="s">
        <v>40</v>
      </c>
      <c r="Y23" t="s">
        <v>40</v>
      </c>
      <c r="Z23" t="s">
        <v>40</v>
      </c>
      <c r="AA23" t="s">
        <v>40</v>
      </c>
      <c r="AB23" t="s">
        <v>40</v>
      </c>
      <c r="AC23" t="s">
        <v>40</v>
      </c>
      <c r="AD23" t="s">
        <v>40</v>
      </c>
      <c r="AE23" t="s">
        <v>40</v>
      </c>
      <c r="AF23" t="s">
        <v>40</v>
      </c>
      <c r="AG23" t="s">
        <v>40</v>
      </c>
      <c r="AH23" t="s">
        <v>40</v>
      </c>
      <c r="AI23" t="s">
        <v>40</v>
      </c>
      <c r="AJ23" t="s">
        <v>40</v>
      </c>
      <c r="AK23" t="s">
        <v>40</v>
      </c>
      <c r="AL23" t="s">
        <v>40</v>
      </c>
      <c r="AM23" t="s">
        <v>40</v>
      </c>
      <c r="AN23" t="s">
        <v>40</v>
      </c>
      <c r="AO23" t="s">
        <v>40</v>
      </c>
      <c r="AP23" t="s">
        <v>40</v>
      </c>
      <c r="AQ23" t="s">
        <v>40</v>
      </c>
      <c r="AR23" t="s">
        <v>40</v>
      </c>
      <c r="AS23" t="s">
        <v>40</v>
      </c>
      <c r="AT23" t="s">
        <v>40</v>
      </c>
      <c r="AU23" t="s">
        <v>40</v>
      </c>
      <c r="AV23" t="s">
        <v>40</v>
      </c>
      <c r="AW23" t="s">
        <v>40</v>
      </c>
    </row>
    <row r="24" spans="1:49" x14ac:dyDescent="0.3">
      <c r="A24">
        <v>20271000</v>
      </c>
      <c r="B24" t="s">
        <v>40</v>
      </c>
      <c r="C24" t="s">
        <v>30</v>
      </c>
      <c r="D24" t="s">
        <v>152</v>
      </c>
      <c r="E24" t="s">
        <v>270</v>
      </c>
      <c r="F24" t="s">
        <v>269</v>
      </c>
      <c r="G24" t="s">
        <v>613</v>
      </c>
      <c r="H24" t="s">
        <v>552</v>
      </c>
      <c r="I24">
        <v>6546767.5899999999</v>
      </c>
      <c r="J24">
        <v>3273383.88</v>
      </c>
      <c r="K24">
        <v>3273383.71</v>
      </c>
      <c r="L24" t="s">
        <v>40</v>
      </c>
      <c r="M24" t="s">
        <v>40</v>
      </c>
      <c r="N24" t="s">
        <v>40</v>
      </c>
      <c r="O24" t="s">
        <v>40</v>
      </c>
      <c r="P24" t="s">
        <v>40</v>
      </c>
      <c r="Q24" t="s">
        <v>40</v>
      </c>
      <c r="R24" t="s">
        <v>40</v>
      </c>
      <c r="S24" t="s">
        <v>40</v>
      </c>
      <c r="T24" t="s">
        <v>40</v>
      </c>
      <c r="U24" t="s">
        <v>40</v>
      </c>
      <c r="V24" t="s">
        <v>40</v>
      </c>
      <c r="W24" t="s">
        <v>40</v>
      </c>
      <c r="X24" t="s">
        <v>40</v>
      </c>
      <c r="Y24" t="s">
        <v>40</v>
      </c>
      <c r="Z24" t="s">
        <v>40</v>
      </c>
      <c r="AA24" t="s">
        <v>40</v>
      </c>
      <c r="AB24" t="s">
        <v>40</v>
      </c>
      <c r="AC24" t="s">
        <v>40</v>
      </c>
      <c r="AD24" t="s">
        <v>40</v>
      </c>
      <c r="AE24" t="s">
        <v>40</v>
      </c>
      <c r="AF24" t="s">
        <v>40</v>
      </c>
      <c r="AG24" t="s">
        <v>40</v>
      </c>
      <c r="AH24" t="s">
        <v>40</v>
      </c>
      <c r="AI24" t="s">
        <v>40</v>
      </c>
      <c r="AJ24" t="s">
        <v>40</v>
      </c>
      <c r="AK24" t="s">
        <v>40</v>
      </c>
      <c r="AL24" t="s">
        <v>40</v>
      </c>
      <c r="AM24" t="s">
        <v>40</v>
      </c>
      <c r="AN24" t="s">
        <v>40</v>
      </c>
      <c r="AO24" t="s">
        <v>40</v>
      </c>
      <c r="AP24" t="s">
        <v>40</v>
      </c>
      <c r="AQ24" t="s">
        <v>40</v>
      </c>
      <c r="AR24" t="s">
        <v>40</v>
      </c>
      <c r="AS24" t="s">
        <v>40</v>
      </c>
      <c r="AT24" t="s">
        <v>40</v>
      </c>
      <c r="AU24" t="s">
        <v>40</v>
      </c>
      <c r="AV24" t="s">
        <v>40</v>
      </c>
      <c r="AW24" t="s">
        <v>40</v>
      </c>
    </row>
    <row r="25" spans="1:49" x14ac:dyDescent="0.3">
      <c r="A25">
        <v>20272000</v>
      </c>
      <c r="B25" t="s">
        <v>40</v>
      </c>
      <c r="C25" t="s">
        <v>30</v>
      </c>
      <c r="D25" t="s">
        <v>152</v>
      </c>
      <c r="E25" t="s">
        <v>184</v>
      </c>
      <c r="F25" t="s">
        <v>36</v>
      </c>
      <c r="G25" t="s">
        <v>613</v>
      </c>
      <c r="H25" t="s">
        <v>552</v>
      </c>
      <c r="I25">
        <v>30000000.001999997</v>
      </c>
      <c r="J25">
        <v>4285714.2860000003</v>
      </c>
      <c r="K25">
        <v>4285714.2860000003</v>
      </c>
      <c r="L25">
        <v>4285714.2860000003</v>
      </c>
      <c r="M25">
        <v>4285714.2860000003</v>
      </c>
      <c r="N25">
        <v>4285714.2860000003</v>
      </c>
      <c r="O25">
        <v>4285714.2860000003</v>
      </c>
      <c r="P25">
        <v>4285714.2860000003</v>
      </c>
      <c r="Q25" t="s">
        <v>40</v>
      </c>
      <c r="R25" t="s">
        <v>40</v>
      </c>
      <c r="S25" t="s">
        <v>40</v>
      </c>
      <c r="T25" t="s">
        <v>40</v>
      </c>
      <c r="U25" t="s">
        <v>40</v>
      </c>
      <c r="V25" t="s">
        <v>40</v>
      </c>
      <c r="W25" t="s">
        <v>40</v>
      </c>
      <c r="X25" t="s">
        <v>40</v>
      </c>
      <c r="Y25" t="s">
        <v>40</v>
      </c>
      <c r="Z25" t="s">
        <v>40</v>
      </c>
      <c r="AA25" t="s">
        <v>40</v>
      </c>
      <c r="AB25" t="s">
        <v>40</v>
      </c>
      <c r="AC25" t="s">
        <v>40</v>
      </c>
      <c r="AD25" t="s">
        <v>40</v>
      </c>
      <c r="AE25" t="s">
        <v>40</v>
      </c>
      <c r="AF25" t="s">
        <v>40</v>
      </c>
      <c r="AG25" t="s">
        <v>40</v>
      </c>
      <c r="AH25" t="s">
        <v>40</v>
      </c>
      <c r="AI25" t="s">
        <v>40</v>
      </c>
      <c r="AJ25" t="s">
        <v>40</v>
      </c>
      <c r="AK25" t="s">
        <v>40</v>
      </c>
      <c r="AL25" t="s">
        <v>40</v>
      </c>
      <c r="AM25" t="s">
        <v>40</v>
      </c>
      <c r="AN25" t="s">
        <v>40</v>
      </c>
      <c r="AO25" t="s">
        <v>40</v>
      </c>
      <c r="AP25" t="s">
        <v>40</v>
      </c>
      <c r="AQ25" t="s">
        <v>40</v>
      </c>
      <c r="AR25" t="s">
        <v>40</v>
      </c>
      <c r="AS25" t="s">
        <v>40</v>
      </c>
      <c r="AT25" t="s">
        <v>40</v>
      </c>
      <c r="AU25" t="s">
        <v>40</v>
      </c>
      <c r="AV25" t="s">
        <v>40</v>
      </c>
      <c r="AW25" t="s">
        <v>40</v>
      </c>
    </row>
    <row r="26" spans="1:49" x14ac:dyDescent="0.3">
      <c r="A26">
        <v>20273000</v>
      </c>
      <c r="B26" t="s">
        <v>40</v>
      </c>
      <c r="C26" t="s">
        <v>30</v>
      </c>
      <c r="D26" t="s">
        <v>152</v>
      </c>
      <c r="E26" t="s">
        <v>614</v>
      </c>
      <c r="F26" t="s">
        <v>36</v>
      </c>
      <c r="G26" t="s">
        <v>613</v>
      </c>
      <c r="H26" t="s">
        <v>552</v>
      </c>
      <c r="I26">
        <v>28161224.479999997</v>
      </c>
      <c r="J26">
        <v>1555102.04</v>
      </c>
      <c r="K26">
        <v>1555102.04</v>
      </c>
      <c r="L26">
        <v>1555102.04</v>
      </c>
      <c r="M26">
        <v>1555102.04</v>
      </c>
      <c r="N26">
        <v>1555102.04</v>
      </c>
      <c r="O26">
        <v>1555102.04</v>
      </c>
      <c r="P26">
        <v>1555102.04</v>
      </c>
      <c r="Q26">
        <v>1555102.04</v>
      </c>
      <c r="R26">
        <v>1555102.04</v>
      </c>
      <c r="S26">
        <v>1555102.04</v>
      </c>
      <c r="T26">
        <v>1555102.04</v>
      </c>
      <c r="U26">
        <v>1555102.04</v>
      </c>
      <c r="V26" t="s">
        <v>40</v>
      </c>
      <c r="W26" t="s">
        <v>40</v>
      </c>
      <c r="X26" t="s">
        <v>40</v>
      </c>
      <c r="Y26" t="s">
        <v>40</v>
      </c>
      <c r="Z26" t="s">
        <v>40</v>
      </c>
      <c r="AA26" t="s">
        <v>40</v>
      </c>
      <c r="AB26" t="s">
        <v>40</v>
      </c>
      <c r="AC26" t="s">
        <v>40</v>
      </c>
      <c r="AD26" t="s">
        <v>40</v>
      </c>
      <c r="AE26">
        <v>9500000</v>
      </c>
      <c r="AF26" t="s">
        <v>40</v>
      </c>
      <c r="AG26" t="s">
        <v>40</v>
      </c>
      <c r="AH26" t="s">
        <v>40</v>
      </c>
      <c r="AI26" t="s">
        <v>40</v>
      </c>
      <c r="AJ26" t="s">
        <v>40</v>
      </c>
      <c r="AK26" t="s">
        <v>40</v>
      </c>
      <c r="AL26" t="s">
        <v>40</v>
      </c>
      <c r="AM26" t="s">
        <v>40</v>
      </c>
      <c r="AN26" t="s">
        <v>40</v>
      </c>
      <c r="AO26" t="s">
        <v>40</v>
      </c>
      <c r="AP26" t="s">
        <v>40</v>
      </c>
      <c r="AQ26" t="s">
        <v>40</v>
      </c>
      <c r="AR26" t="s">
        <v>40</v>
      </c>
      <c r="AS26" t="s">
        <v>40</v>
      </c>
      <c r="AT26" t="s">
        <v>40</v>
      </c>
      <c r="AU26" t="s">
        <v>40</v>
      </c>
      <c r="AV26" t="s">
        <v>40</v>
      </c>
      <c r="AW26" t="s">
        <v>40</v>
      </c>
    </row>
    <row r="27" spans="1:49" x14ac:dyDescent="0.3">
      <c r="A27">
        <v>20274000</v>
      </c>
      <c r="B27" t="s">
        <v>40</v>
      </c>
      <c r="C27" t="s">
        <v>30</v>
      </c>
      <c r="D27" t="s">
        <v>152</v>
      </c>
      <c r="E27" t="s">
        <v>166</v>
      </c>
      <c r="F27" t="s">
        <v>165</v>
      </c>
      <c r="G27" t="s">
        <v>613</v>
      </c>
      <c r="H27" t="s">
        <v>552</v>
      </c>
      <c r="I27">
        <v>24763680.620000001</v>
      </c>
      <c r="J27">
        <v>3537668.66</v>
      </c>
      <c r="K27">
        <v>3537668.66</v>
      </c>
      <c r="L27">
        <v>3537668.66</v>
      </c>
      <c r="M27">
        <v>3537668.66</v>
      </c>
      <c r="N27">
        <v>3537668.66</v>
      </c>
      <c r="O27">
        <v>3537668.66</v>
      </c>
      <c r="P27">
        <v>3537668.66</v>
      </c>
      <c r="Q27" t="s">
        <v>40</v>
      </c>
      <c r="R27" t="s">
        <v>40</v>
      </c>
      <c r="S27" t="s">
        <v>40</v>
      </c>
      <c r="T27" t="s">
        <v>40</v>
      </c>
      <c r="U27" t="s">
        <v>40</v>
      </c>
      <c r="V27" t="s">
        <v>40</v>
      </c>
      <c r="W27" t="s">
        <v>40</v>
      </c>
      <c r="X27" t="s">
        <v>40</v>
      </c>
      <c r="Y27" t="s">
        <v>40</v>
      </c>
      <c r="Z27" t="s">
        <v>40</v>
      </c>
      <c r="AA27" t="s">
        <v>40</v>
      </c>
      <c r="AB27" t="s">
        <v>40</v>
      </c>
      <c r="AC27" t="s">
        <v>40</v>
      </c>
      <c r="AD27" t="s">
        <v>40</v>
      </c>
      <c r="AE27" t="s">
        <v>40</v>
      </c>
      <c r="AF27" t="s">
        <v>40</v>
      </c>
      <c r="AG27" t="s">
        <v>40</v>
      </c>
      <c r="AH27" t="s">
        <v>40</v>
      </c>
      <c r="AI27" t="s">
        <v>40</v>
      </c>
      <c r="AJ27" t="s">
        <v>40</v>
      </c>
      <c r="AK27" t="s">
        <v>40</v>
      </c>
      <c r="AL27" t="s">
        <v>40</v>
      </c>
      <c r="AM27" t="s">
        <v>40</v>
      </c>
      <c r="AN27" t="s">
        <v>40</v>
      </c>
      <c r="AO27" t="s">
        <v>40</v>
      </c>
      <c r="AP27" t="s">
        <v>40</v>
      </c>
      <c r="AQ27" t="s">
        <v>40</v>
      </c>
      <c r="AR27" t="s">
        <v>40</v>
      </c>
      <c r="AS27" t="s">
        <v>40</v>
      </c>
      <c r="AT27" t="s">
        <v>40</v>
      </c>
      <c r="AU27" t="s">
        <v>40</v>
      </c>
      <c r="AV27" t="s">
        <v>40</v>
      </c>
      <c r="AW27" t="s">
        <v>40</v>
      </c>
    </row>
    <row r="28" spans="1:49" x14ac:dyDescent="0.3">
      <c r="A28">
        <v>20276000</v>
      </c>
      <c r="B28" t="s">
        <v>40</v>
      </c>
      <c r="C28" t="s">
        <v>30</v>
      </c>
      <c r="D28" t="s">
        <v>152</v>
      </c>
      <c r="E28" t="s">
        <v>187</v>
      </c>
      <c r="F28" t="s">
        <v>36</v>
      </c>
      <c r="G28" t="s">
        <v>613</v>
      </c>
      <c r="H28" t="s">
        <v>552</v>
      </c>
      <c r="I28">
        <v>80317878.298000008</v>
      </c>
      <c r="J28">
        <v>11473982.614</v>
      </c>
      <c r="K28">
        <v>11473982.614</v>
      </c>
      <c r="L28">
        <v>11473982.614</v>
      </c>
      <c r="M28">
        <v>11473982.614</v>
      </c>
      <c r="N28">
        <v>11473982.614</v>
      </c>
      <c r="O28">
        <v>11473982.614</v>
      </c>
      <c r="P28">
        <v>11473982.614</v>
      </c>
      <c r="Q28" t="s">
        <v>40</v>
      </c>
      <c r="R28" t="s">
        <v>40</v>
      </c>
      <c r="S28" t="s">
        <v>40</v>
      </c>
      <c r="T28" t="s">
        <v>40</v>
      </c>
      <c r="U28" t="s">
        <v>40</v>
      </c>
      <c r="V28" t="s">
        <v>40</v>
      </c>
      <c r="W28" t="s">
        <v>40</v>
      </c>
      <c r="X28" t="s">
        <v>40</v>
      </c>
      <c r="Y28" t="s">
        <v>40</v>
      </c>
      <c r="Z28" t="s">
        <v>40</v>
      </c>
      <c r="AA28" t="s">
        <v>40</v>
      </c>
      <c r="AB28" t="s">
        <v>40</v>
      </c>
      <c r="AC28" t="s">
        <v>40</v>
      </c>
      <c r="AD28" t="s">
        <v>40</v>
      </c>
      <c r="AE28" t="s">
        <v>40</v>
      </c>
      <c r="AF28" t="s">
        <v>40</v>
      </c>
      <c r="AG28" t="s">
        <v>40</v>
      </c>
      <c r="AH28" t="s">
        <v>40</v>
      </c>
      <c r="AI28" t="s">
        <v>40</v>
      </c>
      <c r="AJ28" t="s">
        <v>40</v>
      </c>
      <c r="AK28" t="s">
        <v>40</v>
      </c>
      <c r="AL28" t="s">
        <v>40</v>
      </c>
      <c r="AM28" t="s">
        <v>40</v>
      </c>
      <c r="AN28" t="s">
        <v>40</v>
      </c>
      <c r="AO28" t="s">
        <v>40</v>
      </c>
      <c r="AP28" t="s">
        <v>40</v>
      </c>
      <c r="AQ28" t="s">
        <v>40</v>
      </c>
      <c r="AR28" t="s">
        <v>40</v>
      </c>
      <c r="AS28" t="s">
        <v>40</v>
      </c>
      <c r="AT28" t="s">
        <v>40</v>
      </c>
      <c r="AU28" t="s">
        <v>40</v>
      </c>
      <c r="AV28" t="s">
        <v>40</v>
      </c>
      <c r="AW28" t="s">
        <v>40</v>
      </c>
    </row>
    <row r="29" spans="1:49" x14ac:dyDescent="0.3">
      <c r="A29">
        <v>20277000</v>
      </c>
      <c r="B29" t="s">
        <v>40</v>
      </c>
      <c r="C29" t="s">
        <v>30</v>
      </c>
      <c r="D29" t="s">
        <v>152</v>
      </c>
      <c r="E29" t="s">
        <v>189</v>
      </c>
      <c r="F29" t="s">
        <v>36</v>
      </c>
      <c r="G29" t="s">
        <v>615</v>
      </c>
      <c r="H29" t="s">
        <v>552</v>
      </c>
      <c r="I29">
        <v>4462321.2930000005</v>
      </c>
      <c r="J29">
        <v>330542.31800000003</v>
      </c>
      <c r="K29">
        <v>330542.31800000003</v>
      </c>
      <c r="L29">
        <v>330542.31800000003</v>
      </c>
      <c r="M29">
        <v>330542.31800000003</v>
      </c>
      <c r="N29">
        <v>330542.31800000003</v>
      </c>
      <c r="O29">
        <v>330542.31800000003</v>
      </c>
      <c r="P29">
        <v>330542.31800000003</v>
      </c>
      <c r="Q29">
        <v>330542.31800000003</v>
      </c>
      <c r="R29">
        <v>330542.31800000003</v>
      </c>
      <c r="S29">
        <v>330542.31800000003</v>
      </c>
      <c r="T29">
        <v>330542.31800000003</v>
      </c>
      <c r="U29">
        <v>330542.31800000003</v>
      </c>
      <c r="V29">
        <v>330542.31800000003</v>
      </c>
      <c r="W29">
        <v>165271.15900000001</v>
      </c>
      <c r="X29" t="s">
        <v>40</v>
      </c>
      <c r="Y29" t="s">
        <v>40</v>
      </c>
      <c r="Z29" t="s">
        <v>40</v>
      </c>
      <c r="AA29" t="s">
        <v>40</v>
      </c>
      <c r="AB29" t="s">
        <v>40</v>
      </c>
      <c r="AC29" t="s">
        <v>40</v>
      </c>
      <c r="AD29" t="s">
        <v>40</v>
      </c>
      <c r="AE29" t="s">
        <v>40</v>
      </c>
      <c r="AF29" t="s">
        <v>40</v>
      </c>
      <c r="AG29" t="s">
        <v>40</v>
      </c>
      <c r="AH29" t="s">
        <v>40</v>
      </c>
      <c r="AI29" t="s">
        <v>40</v>
      </c>
      <c r="AJ29" t="s">
        <v>40</v>
      </c>
      <c r="AK29" t="s">
        <v>40</v>
      </c>
      <c r="AL29" t="s">
        <v>40</v>
      </c>
      <c r="AM29" t="s">
        <v>40</v>
      </c>
      <c r="AN29" t="s">
        <v>40</v>
      </c>
      <c r="AO29" t="s">
        <v>40</v>
      </c>
      <c r="AP29" t="s">
        <v>40</v>
      </c>
      <c r="AQ29" t="s">
        <v>40</v>
      </c>
      <c r="AR29" t="s">
        <v>40</v>
      </c>
      <c r="AS29" t="s">
        <v>40</v>
      </c>
      <c r="AT29" t="s">
        <v>40</v>
      </c>
      <c r="AU29" t="s">
        <v>40</v>
      </c>
      <c r="AV29" t="s">
        <v>40</v>
      </c>
      <c r="AW29" t="s">
        <v>40</v>
      </c>
    </row>
    <row r="30" spans="1:49" x14ac:dyDescent="0.3">
      <c r="A30">
        <v>20278000</v>
      </c>
      <c r="B30" t="s">
        <v>40</v>
      </c>
      <c r="C30" t="s">
        <v>30</v>
      </c>
      <c r="D30" t="s">
        <v>152</v>
      </c>
      <c r="E30" t="s">
        <v>188</v>
      </c>
      <c r="F30" t="s">
        <v>36</v>
      </c>
      <c r="G30" t="s">
        <v>615</v>
      </c>
      <c r="H30" t="s">
        <v>552</v>
      </c>
      <c r="I30">
        <v>525000</v>
      </c>
      <c r="J30">
        <v>150000</v>
      </c>
      <c r="K30">
        <v>150000</v>
      </c>
      <c r="L30">
        <v>150000</v>
      </c>
      <c r="M30">
        <v>75000</v>
      </c>
      <c r="N30" t="s">
        <v>40</v>
      </c>
      <c r="O30" t="s">
        <v>40</v>
      </c>
      <c r="P30" t="s">
        <v>40</v>
      </c>
      <c r="Q30" t="s">
        <v>40</v>
      </c>
      <c r="R30" t="s">
        <v>40</v>
      </c>
      <c r="S30" t="s">
        <v>40</v>
      </c>
      <c r="T30" t="s">
        <v>40</v>
      </c>
      <c r="U30" t="s">
        <v>40</v>
      </c>
      <c r="V30" t="s">
        <v>40</v>
      </c>
      <c r="W30" t="s">
        <v>40</v>
      </c>
      <c r="X30" t="s">
        <v>40</v>
      </c>
      <c r="Y30" t="s">
        <v>40</v>
      </c>
      <c r="Z30" t="s">
        <v>40</v>
      </c>
      <c r="AA30" t="s">
        <v>40</v>
      </c>
      <c r="AB30" t="s">
        <v>40</v>
      </c>
      <c r="AC30" t="s">
        <v>40</v>
      </c>
      <c r="AD30" t="s">
        <v>40</v>
      </c>
      <c r="AE30" t="s">
        <v>40</v>
      </c>
      <c r="AF30" t="s">
        <v>40</v>
      </c>
      <c r="AG30" t="s">
        <v>40</v>
      </c>
      <c r="AH30" t="s">
        <v>40</v>
      </c>
      <c r="AI30" t="s">
        <v>40</v>
      </c>
      <c r="AJ30" t="s">
        <v>40</v>
      </c>
      <c r="AK30" t="s">
        <v>40</v>
      </c>
      <c r="AL30" t="s">
        <v>40</v>
      </c>
      <c r="AM30" t="s">
        <v>40</v>
      </c>
      <c r="AN30" t="s">
        <v>40</v>
      </c>
      <c r="AO30" t="s">
        <v>40</v>
      </c>
      <c r="AP30" t="s">
        <v>40</v>
      </c>
      <c r="AQ30" t="s">
        <v>40</v>
      </c>
      <c r="AR30" t="s">
        <v>40</v>
      </c>
      <c r="AS30" t="s">
        <v>40</v>
      </c>
      <c r="AT30" t="s">
        <v>40</v>
      </c>
      <c r="AU30" t="s">
        <v>40</v>
      </c>
      <c r="AV30" t="s">
        <v>40</v>
      </c>
      <c r="AW30" t="s">
        <v>40</v>
      </c>
    </row>
    <row r="31" spans="1:49" x14ac:dyDescent="0.3">
      <c r="A31">
        <v>20279000</v>
      </c>
      <c r="B31" t="s">
        <v>40</v>
      </c>
      <c r="C31" t="s">
        <v>30</v>
      </c>
      <c r="D31" t="s">
        <v>152</v>
      </c>
      <c r="E31" t="s">
        <v>190</v>
      </c>
      <c r="F31" t="s">
        <v>36</v>
      </c>
      <c r="G31" t="s">
        <v>615</v>
      </c>
      <c r="H31" t="s">
        <v>552</v>
      </c>
      <c r="I31">
        <v>2024571.69</v>
      </c>
      <c r="J31" t="s">
        <v>40</v>
      </c>
      <c r="K31" t="s">
        <v>40</v>
      </c>
      <c r="L31" t="s">
        <v>40</v>
      </c>
      <c r="M31" t="s">
        <v>40</v>
      </c>
      <c r="N31" t="s">
        <v>40</v>
      </c>
      <c r="O31" t="s">
        <v>40</v>
      </c>
      <c r="P31" t="s">
        <v>40</v>
      </c>
      <c r="Q31" t="s">
        <v>40</v>
      </c>
      <c r="R31" t="s">
        <v>40</v>
      </c>
      <c r="S31" t="s">
        <v>40</v>
      </c>
      <c r="T31" t="s">
        <v>40</v>
      </c>
      <c r="U31" t="s">
        <v>40</v>
      </c>
      <c r="V31" t="s">
        <v>40</v>
      </c>
      <c r="W31" t="s">
        <v>40</v>
      </c>
      <c r="X31" t="s">
        <v>40</v>
      </c>
      <c r="Y31" t="s">
        <v>40</v>
      </c>
      <c r="Z31" t="s">
        <v>40</v>
      </c>
      <c r="AA31" t="s">
        <v>40</v>
      </c>
      <c r="AB31" t="s">
        <v>40</v>
      </c>
      <c r="AC31" t="s">
        <v>40</v>
      </c>
      <c r="AD31" t="s">
        <v>40</v>
      </c>
      <c r="AE31" t="s">
        <v>40</v>
      </c>
      <c r="AF31" t="s">
        <v>40</v>
      </c>
      <c r="AG31">
        <v>2024571.69</v>
      </c>
      <c r="AH31" t="s">
        <v>40</v>
      </c>
      <c r="AI31" t="s">
        <v>40</v>
      </c>
      <c r="AJ31" t="s">
        <v>40</v>
      </c>
      <c r="AK31" t="s">
        <v>40</v>
      </c>
      <c r="AL31" t="s">
        <v>40</v>
      </c>
      <c r="AM31" t="s">
        <v>40</v>
      </c>
      <c r="AN31" t="s">
        <v>40</v>
      </c>
      <c r="AO31" t="s">
        <v>40</v>
      </c>
      <c r="AP31" t="s">
        <v>40</v>
      </c>
      <c r="AQ31" t="s">
        <v>40</v>
      </c>
      <c r="AR31" t="s">
        <v>40</v>
      </c>
      <c r="AS31" t="s">
        <v>40</v>
      </c>
      <c r="AT31" t="s">
        <v>40</v>
      </c>
      <c r="AU31" t="s">
        <v>40</v>
      </c>
      <c r="AV31" t="s">
        <v>40</v>
      </c>
      <c r="AW31" t="s">
        <v>40</v>
      </c>
    </row>
    <row r="32" spans="1:49" x14ac:dyDescent="0.3">
      <c r="A32">
        <v>20280000</v>
      </c>
      <c r="B32" t="s">
        <v>40</v>
      </c>
      <c r="C32" t="s">
        <v>30</v>
      </c>
      <c r="D32" t="s">
        <v>152</v>
      </c>
      <c r="E32" t="s">
        <v>191</v>
      </c>
      <c r="F32" t="s">
        <v>36</v>
      </c>
      <c r="G32" t="s">
        <v>616</v>
      </c>
      <c r="H32" t="s">
        <v>552</v>
      </c>
      <c r="I32">
        <v>168694102.75599998</v>
      </c>
      <c r="J32">
        <v>17757273.976</v>
      </c>
      <c r="K32">
        <v>17757273.976</v>
      </c>
      <c r="L32">
        <v>17757273.976</v>
      </c>
      <c r="M32">
        <v>17757273.976</v>
      </c>
      <c r="N32">
        <v>17757273.976</v>
      </c>
      <c r="O32">
        <v>17757273.976</v>
      </c>
      <c r="P32">
        <v>17757273.976</v>
      </c>
      <c r="Q32">
        <v>17757273.965999998</v>
      </c>
      <c r="R32">
        <v>17757273.967999998</v>
      </c>
      <c r="S32">
        <v>8878636.9900000002</v>
      </c>
      <c r="T32" t="s">
        <v>40</v>
      </c>
      <c r="U32" t="s">
        <v>40</v>
      </c>
      <c r="V32" t="s">
        <v>40</v>
      </c>
      <c r="W32" t="s">
        <v>40</v>
      </c>
      <c r="X32" t="s">
        <v>40</v>
      </c>
      <c r="Y32" t="s">
        <v>40</v>
      </c>
      <c r="Z32" t="s">
        <v>40</v>
      </c>
      <c r="AA32" t="s">
        <v>40</v>
      </c>
      <c r="AB32" t="s">
        <v>40</v>
      </c>
      <c r="AC32" t="s">
        <v>40</v>
      </c>
      <c r="AD32" t="s">
        <v>40</v>
      </c>
      <c r="AE32" t="s">
        <v>40</v>
      </c>
      <c r="AF32" t="s">
        <v>40</v>
      </c>
      <c r="AG32" t="s">
        <v>40</v>
      </c>
      <c r="AH32" t="s">
        <v>40</v>
      </c>
      <c r="AI32" t="s">
        <v>40</v>
      </c>
      <c r="AJ32" t="s">
        <v>40</v>
      </c>
      <c r="AK32" t="s">
        <v>40</v>
      </c>
      <c r="AL32" t="s">
        <v>40</v>
      </c>
      <c r="AM32" t="s">
        <v>40</v>
      </c>
      <c r="AN32" t="s">
        <v>40</v>
      </c>
      <c r="AO32" t="s">
        <v>40</v>
      </c>
      <c r="AP32" t="s">
        <v>40</v>
      </c>
      <c r="AQ32" t="s">
        <v>40</v>
      </c>
      <c r="AR32" t="s">
        <v>40</v>
      </c>
      <c r="AS32" t="s">
        <v>40</v>
      </c>
      <c r="AT32" t="s">
        <v>40</v>
      </c>
      <c r="AU32" t="s">
        <v>40</v>
      </c>
      <c r="AV32" t="s">
        <v>40</v>
      </c>
      <c r="AW32" t="s">
        <v>40</v>
      </c>
    </row>
    <row r="33" spans="1:49" x14ac:dyDescent="0.3">
      <c r="A33">
        <v>20281000</v>
      </c>
      <c r="B33" t="s">
        <v>40</v>
      </c>
      <c r="C33" t="s">
        <v>30</v>
      </c>
      <c r="D33" t="s">
        <v>152</v>
      </c>
      <c r="E33" t="s">
        <v>192</v>
      </c>
      <c r="F33" t="s">
        <v>36</v>
      </c>
      <c r="G33" t="s">
        <v>617</v>
      </c>
      <c r="H33" t="s">
        <v>552</v>
      </c>
      <c r="I33">
        <v>45183863.842999995</v>
      </c>
      <c r="J33">
        <v>4756196.1940000001</v>
      </c>
      <c r="K33">
        <v>4756196.1940000001</v>
      </c>
      <c r="L33">
        <v>4756196.1940000001</v>
      </c>
      <c r="M33">
        <v>4756196.1940000001</v>
      </c>
      <c r="N33">
        <v>4756196.1940000001</v>
      </c>
      <c r="O33">
        <v>4756196.1940000001</v>
      </c>
      <c r="P33">
        <v>4756196.1940000001</v>
      </c>
      <c r="Q33">
        <v>4756196.1940000001</v>
      </c>
      <c r="R33">
        <v>4756196.1940000001</v>
      </c>
      <c r="S33">
        <v>2378098.0970000001</v>
      </c>
      <c r="T33" t="s">
        <v>40</v>
      </c>
      <c r="U33" t="s">
        <v>40</v>
      </c>
      <c r="V33" t="s">
        <v>40</v>
      </c>
      <c r="W33" t="s">
        <v>40</v>
      </c>
      <c r="X33" t="s">
        <v>40</v>
      </c>
      <c r="Y33" t="s">
        <v>40</v>
      </c>
      <c r="Z33" t="s">
        <v>40</v>
      </c>
      <c r="AA33" t="s">
        <v>40</v>
      </c>
      <c r="AB33" t="s">
        <v>40</v>
      </c>
      <c r="AC33" t="s">
        <v>40</v>
      </c>
      <c r="AD33" t="s">
        <v>40</v>
      </c>
      <c r="AE33" t="s">
        <v>40</v>
      </c>
      <c r="AF33" t="s">
        <v>40</v>
      </c>
      <c r="AG33" t="s">
        <v>40</v>
      </c>
      <c r="AH33" t="s">
        <v>40</v>
      </c>
      <c r="AI33" t="s">
        <v>40</v>
      </c>
      <c r="AJ33" t="s">
        <v>40</v>
      </c>
      <c r="AK33" t="s">
        <v>40</v>
      </c>
      <c r="AL33" t="s">
        <v>40</v>
      </c>
      <c r="AM33" t="s">
        <v>40</v>
      </c>
      <c r="AN33" t="s">
        <v>40</v>
      </c>
      <c r="AO33" t="s">
        <v>40</v>
      </c>
      <c r="AP33" t="s">
        <v>40</v>
      </c>
      <c r="AQ33" t="s">
        <v>40</v>
      </c>
      <c r="AR33" t="s">
        <v>40</v>
      </c>
      <c r="AS33" t="s">
        <v>40</v>
      </c>
      <c r="AT33" t="s">
        <v>40</v>
      </c>
      <c r="AU33" t="s">
        <v>40</v>
      </c>
      <c r="AV33" t="s">
        <v>40</v>
      </c>
      <c r="AW33" t="s">
        <v>40</v>
      </c>
    </row>
    <row r="34" spans="1:49" x14ac:dyDescent="0.3">
      <c r="A34">
        <v>20282000</v>
      </c>
      <c r="B34" t="s">
        <v>40</v>
      </c>
      <c r="C34" t="s">
        <v>30</v>
      </c>
      <c r="D34" t="s">
        <v>152</v>
      </c>
      <c r="E34" t="s">
        <v>193</v>
      </c>
      <c r="F34" t="s">
        <v>36</v>
      </c>
      <c r="G34" t="s">
        <v>618</v>
      </c>
      <c r="H34" t="s">
        <v>552</v>
      </c>
      <c r="I34">
        <v>36111870.599999994</v>
      </c>
      <c r="J34">
        <v>3611187.06</v>
      </c>
      <c r="K34">
        <v>3611187.06</v>
      </c>
      <c r="L34">
        <v>3611187.06</v>
      </c>
      <c r="M34">
        <v>3611187.06</v>
      </c>
      <c r="N34">
        <v>3611187.06</v>
      </c>
      <c r="O34">
        <v>3611187.06</v>
      </c>
      <c r="P34">
        <v>3611187.06</v>
      </c>
      <c r="Q34">
        <v>3611187.06</v>
      </c>
      <c r="R34">
        <v>3611187.06</v>
      </c>
      <c r="S34">
        <v>3611187.06</v>
      </c>
      <c r="T34" t="s">
        <v>40</v>
      </c>
      <c r="U34" t="s">
        <v>40</v>
      </c>
      <c r="V34" t="s">
        <v>40</v>
      </c>
      <c r="W34" t="s">
        <v>40</v>
      </c>
      <c r="X34" t="s">
        <v>40</v>
      </c>
      <c r="Y34" t="s">
        <v>40</v>
      </c>
      <c r="Z34" t="s">
        <v>40</v>
      </c>
      <c r="AA34" t="s">
        <v>40</v>
      </c>
      <c r="AB34" t="s">
        <v>40</v>
      </c>
      <c r="AC34" t="s">
        <v>40</v>
      </c>
      <c r="AD34" t="s">
        <v>40</v>
      </c>
      <c r="AE34" t="s">
        <v>40</v>
      </c>
      <c r="AF34" t="s">
        <v>40</v>
      </c>
      <c r="AG34" t="s">
        <v>40</v>
      </c>
      <c r="AH34" t="s">
        <v>40</v>
      </c>
      <c r="AI34" t="s">
        <v>40</v>
      </c>
      <c r="AJ34" t="s">
        <v>40</v>
      </c>
      <c r="AK34" t="s">
        <v>40</v>
      </c>
      <c r="AL34" t="s">
        <v>40</v>
      </c>
      <c r="AM34" t="s">
        <v>40</v>
      </c>
      <c r="AN34" t="s">
        <v>40</v>
      </c>
      <c r="AO34" t="s">
        <v>40</v>
      </c>
      <c r="AP34" t="s">
        <v>40</v>
      </c>
      <c r="AQ34" t="s">
        <v>40</v>
      </c>
      <c r="AR34" t="s">
        <v>40</v>
      </c>
      <c r="AS34" t="s">
        <v>40</v>
      </c>
      <c r="AT34" t="s">
        <v>40</v>
      </c>
      <c r="AU34" t="s">
        <v>40</v>
      </c>
      <c r="AV34" t="s">
        <v>40</v>
      </c>
      <c r="AW34" t="s">
        <v>40</v>
      </c>
    </row>
    <row r="35" spans="1:49" x14ac:dyDescent="0.3">
      <c r="A35">
        <v>20283000</v>
      </c>
      <c r="B35" t="s">
        <v>40</v>
      </c>
      <c r="C35" t="s">
        <v>30</v>
      </c>
      <c r="D35" t="s">
        <v>152</v>
      </c>
      <c r="E35" t="s">
        <v>194</v>
      </c>
      <c r="F35" t="s">
        <v>36</v>
      </c>
      <c r="G35" t="s">
        <v>619</v>
      </c>
      <c r="H35" t="s">
        <v>552</v>
      </c>
      <c r="I35">
        <v>13567244.000000002</v>
      </c>
      <c r="J35">
        <v>678362.2</v>
      </c>
      <c r="K35">
        <v>1356724.4</v>
      </c>
      <c r="L35">
        <v>1356724.4</v>
      </c>
      <c r="M35">
        <v>1356724.4</v>
      </c>
      <c r="N35">
        <v>1356724.4</v>
      </c>
      <c r="O35">
        <v>1356724.4</v>
      </c>
      <c r="P35">
        <v>1356724.4</v>
      </c>
      <c r="Q35">
        <v>1356724.4</v>
      </c>
      <c r="R35">
        <v>1356724.4</v>
      </c>
      <c r="S35">
        <v>1356724.4</v>
      </c>
      <c r="T35">
        <v>678362.2</v>
      </c>
      <c r="U35" t="s">
        <v>40</v>
      </c>
      <c r="V35" t="s">
        <v>40</v>
      </c>
      <c r="W35" t="s">
        <v>40</v>
      </c>
      <c r="X35" t="s">
        <v>40</v>
      </c>
      <c r="Y35" t="s">
        <v>40</v>
      </c>
      <c r="Z35" t="s">
        <v>40</v>
      </c>
      <c r="AA35" t="s">
        <v>40</v>
      </c>
      <c r="AB35" t="s">
        <v>40</v>
      </c>
      <c r="AC35" t="s">
        <v>40</v>
      </c>
      <c r="AD35" t="s">
        <v>40</v>
      </c>
      <c r="AE35" t="s">
        <v>40</v>
      </c>
      <c r="AF35" t="s">
        <v>40</v>
      </c>
      <c r="AG35" t="s">
        <v>40</v>
      </c>
      <c r="AH35" t="s">
        <v>40</v>
      </c>
      <c r="AI35" t="s">
        <v>40</v>
      </c>
      <c r="AJ35" t="s">
        <v>40</v>
      </c>
      <c r="AK35" t="s">
        <v>40</v>
      </c>
      <c r="AL35" t="s">
        <v>40</v>
      </c>
      <c r="AM35" t="s">
        <v>40</v>
      </c>
      <c r="AN35" t="s">
        <v>40</v>
      </c>
      <c r="AO35" t="s">
        <v>40</v>
      </c>
      <c r="AP35" t="s">
        <v>40</v>
      </c>
      <c r="AQ35" t="s">
        <v>40</v>
      </c>
      <c r="AR35" t="s">
        <v>40</v>
      </c>
      <c r="AS35" t="s">
        <v>40</v>
      </c>
      <c r="AT35" t="s">
        <v>40</v>
      </c>
      <c r="AU35" t="s">
        <v>40</v>
      </c>
      <c r="AV35" t="s">
        <v>40</v>
      </c>
      <c r="AW35" t="s">
        <v>40</v>
      </c>
    </row>
    <row r="36" spans="1:49" x14ac:dyDescent="0.3">
      <c r="A36">
        <v>20284000</v>
      </c>
      <c r="B36" t="s">
        <v>40</v>
      </c>
      <c r="C36" t="s">
        <v>30</v>
      </c>
      <c r="D36" t="s">
        <v>152</v>
      </c>
      <c r="E36" t="s">
        <v>196</v>
      </c>
      <c r="F36" t="s">
        <v>36</v>
      </c>
      <c r="G36" t="s">
        <v>620</v>
      </c>
      <c r="H36" t="s">
        <v>552</v>
      </c>
      <c r="I36">
        <v>32350000.009999994</v>
      </c>
      <c r="J36">
        <v>3080952.38</v>
      </c>
      <c r="K36">
        <v>3080952.38</v>
      </c>
      <c r="L36">
        <v>3080952.38</v>
      </c>
      <c r="M36">
        <v>3080952.38</v>
      </c>
      <c r="N36">
        <v>3080952.38</v>
      </c>
      <c r="O36">
        <v>3080952.38</v>
      </c>
      <c r="P36">
        <v>3080952.38</v>
      </c>
      <c r="Q36">
        <v>3080952.38</v>
      </c>
      <c r="R36">
        <v>3080952.38</v>
      </c>
      <c r="S36">
        <v>3080952.38</v>
      </c>
      <c r="T36">
        <v>1540476.21</v>
      </c>
      <c r="U36" t="s">
        <v>40</v>
      </c>
      <c r="V36" t="s">
        <v>40</v>
      </c>
      <c r="W36" t="s">
        <v>40</v>
      </c>
      <c r="X36" t="s">
        <v>40</v>
      </c>
      <c r="Y36" t="s">
        <v>40</v>
      </c>
      <c r="Z36" t="s">
        <v>40</v>
      </c>
      <c r="AA36" t="s">
        <v>40</v>
      </c>
      <c r="AB36" t="s">
        <v>40</v>
      </c>
      <c r="AC36" t="s">
        <v>40</v>
      </c>
      <c r="AD36" t="s">
        <v>40</v>
      </c>
      <c r="AE36" t="s">
        <v>40</v>
      </c>
      <c r="AF36" t="s">
        <v>40</v>
      </c>
      <c r="AG36" t="s">
        <v>40</v>
      </c>
      <c r="AH36" t="s">
        <v>40</v>
      </c>
      <c r="AI36" t="s">
        <v>40</v>
      </c>
      <c r="AJ36" t="s">
        <v>40</v>
      </c>
      <c r="AK36" t="s">
        <v>40</v>
      </c>
      <c r="AL36" t="s">
        <v>40</v>
      </c>
      <c r="AM36" t="s">
        <v>40</v>
      </c>
      <c r="AN36" t="s">
        <v>40</v>
      </c>
      <c r="AO36" t="s">
        <v>40</v>
      </c>
      <c r="AP36" t="s">
        <v>40</v>
      </c>
      <c r="AQ36" t="s">
        <v>40</v>
      </c>
      <c r="AR36" t="s">
        <v>40</v>
      </c>
      <c r="AS36" t="s">
        <v>40</v>
      </c>
      <c r="AT36" t="s">
        <v>40</v>
      </c>
      <c r="AU36" t="s">
        <v>40</v>
      </c>
      <c r="AV36" t="s">
        <v>40</v>
      </c>
      <c r="AW36" t="s">
        <v>40</v>
      </c>
    </row>
    <row r="37" spans="1:49" x14ac:dyDescent="0.3">
      <c r="A37">
        <v>20285000</v>
      </c>
      <c r="B37" t="s">
        <v>40</v>
      </c>
      <c r="C37" t="s">
        <v>30</v>
      </c>
      <c r="D37" t="s">
        <v>152</v>
      </c>
      <c r="E37" t="s">
        <v>197</v>
      </c>
      <c r="F37" t="s">
        <v>36</v>
      </c>
      <c r="G37" t="s">
        <v>620</v>
      </c>
      <c r="H37" t="s">
        <v>552</v>
      </c>
      <c r="I37">
        <v>44958007.219999999</v>
      </c>
      <c r="J37">
        <v>4281714.9800000004</v>
      </c>
      <c r="K37">
        <v>4281714.99</v>
      </c>
      <c r="L37">
        <v>4281715</v>
      </c>
      <c r="M37">
        <v>4281715</v>
      </c>
      <c r="N37">
        <v>4281715</v>
      </c>
      <c r="O37">
        <v>4281715</v>
      </c>
      <c r="P37">
        <v>4281715</v>
      </c>
      <c r="Q37">
        <v>4281715</v>
      </c>
      <c r="R37">
        <v>4281715</v>
      </c>
      <c r="S37">
        <v>4281715</v>
      </c>
      <c r="T37">
        <v>2140857.25</v>
      </c>
      <c r="U37" t="s">
        <v>40</v>
      </c>
      <c r="V37" t="s">
        <v>40</v>
      </c>
      <c r="W37" t="s">
        <v>40</v>
      </c>
      <c r="X37" t="s">
        <v>40</v>
      </c>
      <c r="Y37" t="s">
        <v>40</v>
      </c>
      <c r="Z37" t="s">
        <v>40</v>
      </c>
      <c r="AA37" t="s">
        <v>40</v>
      </c>
      <c r="AB37" t="s">
        <v>40</v>
      </c>
      <c r="AC37" t="s">
        <v>40</v>
      </c>
      <c r="AD37" t="s">
        <v>40</v>
      </c>
      <c r="AE37" t="s">
        <v>40</v>
      </c>
      <c r="AF37" t="s">
        <v>40</v>
      </c>
      <c r="AG37" t="s">
        <v>40</v>
      </c>
      <c r="AH37" t="s">
        <v>40</v>
      </c>
      <c r="AI37" t="s">
        <v>40</v>
      </c>
      <c r="AJ37" t="s">
        <v>40</v>
      </c>
      <c r="AK37" t="s">
        <v>40</v>
      </c>
      <c r="AL37" t="s">
        <v>40</v>
      </c>
      <c r="AM37" t="s">
        <v>40</v>
      </c>
      <c r="AN37" t="s">
        <v>40</v>
      </c>
      <c r="AO37" t="s">
        <v>40</v>
      </c>
      <c r="AP37" t="s">
        <v>40</v>
      </c>
      <c r="AQ37" t="s">
        <v>40</v>
      </c>
      <c r="AR37" t="s">
        <v>40</v>
      </c>
      <c r="AS37" t="s">
        <v>40</v>
      </c>
      <c r="AT37" t="s">
        <v>40</v>
      </c>
      <c r="AU37" t="s">
        <v>40</v>
      </c>
      <c r="AV37" t="s">
        <v>40</v>
      </c>
      <c r="AW37" t="s">
        <v>40</v>
      </c>
    </row>
    <row r="38" spans="1:49" x14ac:dyDescent="0.3">
      <c r="A38">
        <v>20286000</v>
      </c>
      <c r="B38" t="s">
        <v>40</v>
      </c>
      <c r="C38" t="s">
        <v>30</v>
      </c>
      <c r="D38" t="s">
        <v>152</v>
      </c>
      <c r="E38" t="s">
        <v>198</v>
      </c>
      <c r="F38" t="s">
        <v>36</v>
      </c>
      <c r="G38" t="s">
        <v>620</v>
      </c>
      <c r="H38" t="s">
        <v>552</v>
      </c>
      <c r="I38">
        <v>25512091.919999994</v>
      </c>
      <c r="J38">
        <v>2429723.04</v>
      </c>
      <c r="K38">
        <v>2429723.04</v>
      </c>
      <c r="L38">
        <v>2429723.04</v>
      </c>
      <c r="M38">
        <v>2429723.04</v>
      </c>
      <c r="N38">
        <v>2429723.04</v>
      </c>
      <c r="O38">
        <v>2429723.04</v>
      </c>
      <c r="P38">
        <v>2429723.04</v>
      </c>
      <c r="Q38">
        <v>2429723.04</v>
      </c>
      <c r="R38">
        <v>2429723.04</v>
      </c>
      <c r="S38">
        <v>2429723.04</v>
      </c>
      <c r="T38">
        <v>1214861.52</v>
      </c>
      <c r="U38" t="s">
        <v>40</v>
      </c>
      <c r="V38" t="s">
        <v>40</v>
      </c>
      <c r="W38" t="s">
        <v>40</v>
      </c>
      <c r="X38" t="s">
        <v>40</v>
      </c>
      <c r="Y38" t="s">
        <v>40</v>
      </c>
      <c r="Z38" t="s">
        <v>40</v>
      </c>
      <c r="AA38" t="s">
        <v>40</v>
      </c>
      <c r="AB38" t="s">
        <v>40</v>
      </c>
      <c r="AC38" t="s">
        <v>40</v>
      </c>
      <c r="AD38" t="s">
        <v>40</v>
      </c>
      <c r="AE38" t="s">
        <v>40</v>
      </c>
      <c r="AF38" t="s">
        <v>40</v>
      </c>
      <c r="AG38" t="s">
        <v>40</v>
      </c>
      <c r="AH38" t="s">
        <v>40</v>
      </c>
      <c r="AI38" t="s">
        <v>40</v>
      </c>
      <c r="AJ38" t="s">
        <v>40</v>
      </c>
      <c r="AK38" t="s">
        <v>40</v>
      </c>
      <c r="AL38" t="s">
        <v>40</v>
      </c>
      <c r="AM38" t="s">
        <v>40</v>
      </c>
      <c r="AN38" t="s">
        <v>40</v>
      </c>
      <c r="AO38" t="s">
        <v>40</v>
      </c>
      <c r="AP38" t="s">
        <v>40</v>
      </c>
      <c r="AQ38" t="s">
        <v>40</v>
      </c>
      <c r="AR38" t="s">
        <v>40</v>
      </c>
      <c r="AS38" t="s">
        <v>40</v>
      </c>
      <c r="AT38" t="s">
        <v>40</v>
      </c>
      <c r="AU38" t="s">
        <v>40</v>
      </c>
      <c r="AV38" t="s">
        <v>40</v>
      </c>
      <c r="AW38" t="s">
        <v>40</v>
      </c>
    </row>
    <row r="39" spans="1:49" x14ac:dyDescent="0.3">
      <c r="A39">
        <v>20287000</v>
      </c>
      <c r="B39" t="s">
        <v>40</v>
      </c>
      <c r="C39" t="s">
        <v>30</v>
      </c>
      <c r="D39" t="s">
        <v>152</v>
      </c>
      <c r="E39" t="s">
        <v>199</v>
      </c>
      <c r="F39" t="s">
        <v>36</v>
      </c>
      <c r="G39" t="s">
        <v>621</v>
      </c>
      <c r="H39" t="s">
        <v>552</v>
      </c>
      <c r="I39">
        <v>35356676.25</v>
      </c>
      <c r="J39">
        <v>3367302.5</v>
      </c>
      <c r="K39">
        <v>3367302.5</v>
      </c>
      <c r="L39">
        <v>3367302.5</v>
      </c>
      <c r="M39">
        <v>3367302.5</v>
      </c>
      <c r="N39">
        <v>3367302.5</v>
      </c>
      <c r="O39">
        <v>3367302.5</v>
      </c>
      <c r="P39">
        <v>3367302.5</v>
      </c>
      <c r="Q39">
        <v>3367302.5</v>
      </c>
      <c r="R39">
        <v>3367302.5</v>
      </c>
      <c r="S39">
        <v>3367302.5</v>
      </c>
      <c r="T39">
        <v>1683651.25</v>
      </c>
      <c r="U39" t="s">
        <v>40</v>
      </c>
      <c r="V39" t="s">
        <v>40</v>
      </c>
      <c r="W39" t="s">
        <v>40</v>
      </c>
      <c r="X39" t="s">
        <v>40</v>
      </c>
      <c r="Y39" t="s">
        <v>40</v>
      </c>
      <c r="Z39" t="s">
        <v>40</v>
      </c>
      <c r="AA39" t="s">
        <v>40</v>
      </c>
      <c r="AB39" t="s">
        <v>40</v>
      </c>
      <c r="AC39" t="s">
        <v>40</v>
      </c>
      <c r="AD39" t="s">
        <v>40</v>
      </c>
      <c r="AE39" t="s">
        <v>40</v>
      </c>
      <c r="AF39" t="s">
        <v>40</v>
      </c>
      <c r="AG39" t="s">
        <v>40</v>
      </c>
      <c r="AH39" t="s">
        <v>40</v>
      </c>
      <c r="AI39" t="s">
        <v>40</v>
      </c>
      <c r="AJ39" t="s">
        <v>40</v>
      </c>
      <c r="AK39" t="s">
        <v>40</v>
      </c>
      <c r="AL39" t="s">
        <v>40</v>
      </c>
      <c r="AM39" t="s">
        <v>40</v>
      </c>
      <c r="AN39" t="s">
        <v>40</v>
      </c>
      <c r="AO39" t="s">
        <v>40</v>
      </c>
      <c r="AP39" t="s">
        <v>40</v>
      </c>
      <c r="AQ39" t="s">
        <v>40</v>
      </c>
      <c r="AR39" t="s">
        <v>40</v>
      </c>
      <c r="AS39" t="s">
        <v>40</v>
      </c>
      <c r="AT39" t="s">
        <v>40</v>
      </c>
      <c r="AU39" t="s">
        <v>40</v>
      </c>
      <c r="AV39" t="s">
        <v>40</v>
      </c>
      <c r="AW39" t="s">
        <v>40</v>
      </c>
    </row>
    <row r="40" spans="1:49" x14ac:dyDescent="0.3">
      <c r="A40">
        <v>20288000</v>
      </c>
      <c r="B40" t="s">
        <v>40</v>
      </c>
      <c r="C40" t="s">
        <v>30</v>
      </c>
      <c r="D40" t="s">
        <v>152</v>
      </c>
      <c r="E40" t="s">
        <v>195</v>
      </c>
      <c r="F40" t="s">
        <v>36</v>
      </c>
      <c r="G40" t="s">
        <v>622</v>
      </c>
      <c r="H40" t="s">
        <v>552</v>
      </c>
      <c r="I40">
        <v>38502901.5</v>
      </c>
      <c r="J40">
        <v>3666943</v>
      </c>
      <c r="K40">
        <v>3666943</v>
      </c>
      <c r="L40">
        <v>3666943</v>
      </c>
      <c r="M40">
        <v>3666943</v>
      </c>
      <c r="N40">
        <v>3666943</v>
      </c>
      <c r="O40">
        <v>3666943</v>
      </c>
      <c r="P40">
        <v>3666943</v>
      </c>
      <c r="Q40">
        <v>3666943</v>
      </c>
      <c r="R40">
        <v>3666943</v>
      </c>
      <c r="S40">
        <v>3666943</v>
      </c>
      <c r="T40">
        <v>1833471.5</v>
      </c>
      <c r="U40" t="s">
        <v>40</v>
      </c>
      <c r="V40" t="s">
        <v>40</v>
      </c>
      <c r="W40" t="s">
        <v>40</v>
      </c>
      <c r="X40" t="s">
        <v>40</v>
      </c>
      <c r="Y40" t="s">
        <v>40</v>
      </c>
      <c r="Z40" t="s">
        <v>40</v>
      </c>
      <c r="AA40" t="s">
        <v>40</v>
      </c>
      <c r="AB40" t="s">
        <v>40</v>
      </c>
      <c r="AC40" t="s">
        <v>40</v>
      </c>
      <c r="AD40" t="s">
        <v>40</v>
      </c>
      <c r="AE40" t="s">
        <v>40</v>
      </c>
      <c r="AF40" t="s">
        <v>40</v>
      </c>
      <c r="AG40" t="s">
        <v>40</v>
      </c>
      <c r="AH40" t="s">
        <v>40</v>
      </c>
      <c r="AI40" t="s">
        <v>40</v>
      </c>
      <c r="AJ40" t="s">
        <v>40</v>
      </c>
      <c r="AK40" t="s">
        <v>40</v>
      </c>
      <c r="AL40" t="s">
        <v>40</v>
      </c>
      <c r="AM40" t="s">
        <v>40</v>
      </c>
      <c r="AN40" t="s">
        <v>40</v>
      </c>
      <c r="AO40" t="s">
        <v>40</v>
      </c>
      <c r="AP40" t="s">
        <v>40</v>
      </c>
      <c r="AQ40" t="s">
        <v>40</v>
      </c>
      <c r="AR40" t="s">
        <v>40</v>
      </c>
      <c r="AS40" t="s">
        <v>40</v>
      </c>
      <c r="AT40" t="s">
        <v>40</v>
      </c>
      <c r="AU40" t="s">
        <v>40</v>
      </c>
      <c r="AV40" t="s">
        <v>40</v>
      </c>
      <c r="AW40" t="s">
        <v>40</v>
      </c>
    </row>
    <row r="41" spans="1:49" x14ac:dyDescent="0.3">
      <c r="A41">
        <v>20289000</v>
      </c>
      <c r="B41" t="s">
        <v>40</v>
      </c>
      <c r="C41" t="s">
        <v>30</v>
      </c>
      <c r="D41" t="s">
        <v>152</v>
      </c>
      <c r="E41" t="s">
        <v>201</v>
      </c>
      <c r="F41" t="s">
        <v>36</v>
      </c>
      <c r="G41" t="s">
        <v>623</v>
      </c>
      <c r="H41" t="s">
        <v>552</v>
      </c>
      <c r="I41">
        <v>18777987.139999997</v>
      </c>
      <c r="J41">
        <v>1707089.74</v>
      </c>
      <c r="K41">
        <v>1707089.74</v>
      </c>
      <c r="L41">
        <v>1707089.74</v>
      </c>
      <c r="M41">
        <v>1707089.74</v>
      </c>
      <c r="N41">
        <v>1707089.74</v>
      </c>
      <c r="O41">
        <v>1707089.74</v>
      </c>
      <c r="P41">
        <v>1707089.74</v>
      </c>
      <c r="Q41">
        <v>1707089.74</v>
      </c>
      <c r="R41">
        <v>1707089.74</v>
      </c>
      <c r="S41">
        <v>1707089.74</v>
      </c>
      <c r="T41">
        <v>1707089.74</v>
      </c>
      <c r="U41" t="s">
        <v>40</v>
      </c>
      <c r="V41" t="s">
        <v>40</v>
      </c>
      <c r="W41" t="s">
        <v>40</v>
      </c>
      <c r="X41" t="s">
        <v>40</v>
      </c>
      <c r="Y41" t="s">
        <v>40</v>
      </c>
      <c r="Z41" t="s">
        <v>40</v>
      </c>
      <c r="AA41" t="s">
        <v>40</v>
      </c>
      <c r="AB41" t="s">
        <v>40</v>
      </c>
      <c r="AC41" t="s">
        <v>40</v>
      </c>
      <c r="AD41" t="s">
        <v>40</v>
      </c>
      <c r="AE41" t="s">
        <v>40</v>
      </c>
      <c r="AF41" t="s">
        <v>40</v>
      </c>
      <c r="AG41" t="s">
        <v>40</v>
      </c>
      <c r="AH41" t="s">
        <v>40</v>
      </c>
      <c r="AI41" t="s">
        <v>40</v>
      </c>
      <c r="AJ41" t="s">
        <v>40</v>
      </c>
      <c r="AK41" t="s">
        <v>40</v>
      </c>
      <c r="AL41" t="s">
        <v>40</v>
      </c>
      <c r="AM41" t="s">
        <v>40</v>
      </c>
      <c r="AN41" t="s">
        <v>40</v>
      </c>
      <c r="AO41" t="s">
        <v>40</v>
      </c>
      <c r="AP41" t="s">
        <v>40</v>
      </c>
      <c r="AQ41" t="s">
        <v>40</v>
      </c>
      <c r="AR41" t="s">
        <v>40</v>
      </c>
      <c r="AS41" t="s">
        <v>40</v>
      </c>
      <c r="AT41" t="s">
        <v>40</v>
      </c>
      <c r="AU41" t="s">
        <v>40</v>
      </c>
      <c r="AV41" t="s">
        <v>40</v>
      </c>
      <c r="AW41" t="s">
        <v>40</v>
      </c>
    </row>
    <row r="42" spans="1:49" x14ac:dyDescent="0.3">
      <c r="A42">
        <v>20290000</v>
      </c>
      <c r="B42" t="s">
        <v>40</v>
      </c>
      <c r="C42" t="s">
        <v>30</v>
      </c>
      <c r="D42" t="s">
        <v>152</v>
      </c>
      <c r="E42" t="s">
        <v>204</v>
      </c>
      <c r="F42" t="s">
        <v>36</v>
      </c>
      <c r="G42" t="s">
        <v>624</v>
      </c>
      <c r="H42" t="s">
        <v>552</v>
      </c>
      <c r="I42">
        <v>136909717.73599997</v>
      </c>
      <c r="J42">
        <v>12446337.976</v>
      </c>
      <c r="K42">
        <v>12446337.976</v>
      </c>
      <c r="L42">
        <v>12446337.976</v>
      </c>
      <c r="M42">
        <v>12446337.976</v>
      </c>
      <c r="N42">
        <v>12446337.976</v>
      </c>
      <c r="O42">
        <v>12446337.976</v>
      </c>
      <c r="P42">
        <v>12446337.976</v>
      </c>
      <c r="Q42">
        <v>12446337.976</v>
      </c>
      <c r="R42">
        <v>12446337.976</v>
      </c>
      <c r="S42">
        <v>12446337.976</v>
      </c>
      <c r="T42">
        <v>12446337.976</v>
      </c>
      <c r="U42" t="s">
        <v>40</v>
      </c>
      <c r="V42" t="s">
        <v>40</v>
      </c>
      <c r="W42" t="s">
        <v>40</v>
      </c>
      <c r="X42" t="s">
        <v>40</v>
      </c>
      <c r="Y42" t="s">
        <v>40</v>
      </c>
      <c r="Z42" t="s">
        <v>40</v>
      </c>
      <c r="AA42" t="s">
        <v>40</v>
      </c>
      <c r="AB42" t="s">
        <v>40</v>
      </c>
      <c r="AC42" t="s">
        <v>40</v>
      </c>
      <c r="AD42" t="s">
        <v>40</v>
      </c>
      <c r="AE42" t="s">
        <v>40</v>
      </c>
      <c r="AF42" t="s">
        <v>40</v>
      </c>
      <c r="AG42" t="s">
        <v>40</v>
      </c>
      <c r="AH42" t="s">
        <v>40</v>
      </c>
      <c r="AI42" t="s">
        <v>40</v>
      </c>
      <c r="AJ42" t="s">
        <v>40</v>
      </c>
      <c r="AK42" t="s">
        <v>40</v>
      </c>
      <c r="AL42" t="s">
        <v>40</v>
      </c>
      <c r="AM42" t="s">
        <v>40</v>
      </c>
      <c r="AN42" t="s">
        <v>40</v>
      </c>
      <c r="AO42" t="s">
        <v>40</v>
      </c>
      <c r="AP42" t="s">
        <v>40</v>
      </c>
      <c r="AQ42" t="s">
        <v>40</v>
      </c>
      <c r="AR42" t="s">
        <v>40</v>
      </c>
      <c r="AS42" t="s">
        <v>40</v>
      </c>
      <c r="AT42" t="s">
        <v>40</v>
      </c>
      <c r="AU42" t="s">
        <v>40</v>
      </c>
      <c r="AV42" t="s">
        <v>40</v>
      </c>
      <c r="AW42" t="s">
        <v>40</v>
      </c>
    </row>
    <row r="43" spans="1:49" x14ac:dyDescent="0.3">
      <c r="A43">
        <v>20291000</v>
      </c>
      <c r="B43" t="s">
        <v>40</v>
      </c>
      <c r="C43" t="s">
        <v>30</v>
      </c>
      <c r="D43" t="s">
        <v>152</v>
      </c>
      <c r="E43" t="s">
        <v>202</v>
      </c>
      <c r="F43" t="s">
        <v>36</v>
      </c>
      <c r="G43" t="s">
        <v>625</v>
      </c>
      <c r="H43" t="s">
        <v>552</v>
      </c>
      <c r="I43">
        <v>19999999.940000001</v>
      </c>
      <c r="J43">
        <v>1739130.44</v>
      </c>
      <c r="K43">
        <v>1739130.44</v>
      </c>
      <c r="L43">
        <v>1739130.44</v>
      </c>
      <c r="M43">
        <v>1739130.44</v>
      </c>
      <c r="N43">
        <v>1739130.44</v>
      </c>
      <c r="O43">
        <v>1739130.44</v>
      </c>
      <c r="P43">
        <v>1739130.44</v>
      </c>
      <c r="Q43">
        <v>1739130.44</v>
      </c>
      <c r="R43">
        <v>1739130.44</v>
      </c>
      <c r="S43">
        <v>1739130.44</v>
      </c>
      <c r="T43">
        <v>1739130.44</v>
      </c>
      <c r="U43">
        <v>869565.1</v>
      </c>
      <c r="V43" t="s">
        <v>40</v>
      </c>
      <c r="W43" t="s">
        <v>40</v>
      </c>
      <c r="X43" t="s">
        <v>40</v>
      </c>
      <c r="Y43" t="s">
        <v>40</v>
      </c>
      <c r="Z43" t="s">
        <v>40</v>
      </c>
      <c r="AA43" t="s">
        <v>40</v>
      </c>
      <c r="AB43" t="s">
        <v>40</v>
      </c>
      <c r="AC43" t="s">
        <v>40</v>
      </c>
      <c r="AD43" t="s">
        <v>40</v>
      </c>
      <c r="AE43" t="s">
        <v>40</v>
      </c>
      <c r="AF43" t="s">
        <v>40</v>
      </c>
      <c r="AG43" t="s">
        <v>40</v>
      </c>
      <c r="AH43" t="s">
        <v>40</v>
      </c>
      <c r="AI43" t="s">
        <v>40</v>
      </c>
      <c r="AJ43" t="s">
        <v>40</v>
      </c>
      <c r="AK43" t="s">
        <v>40</v>
      </c>
      <c r="AL43" t="s">
        <v>40</v>
      </c>
      <c r="AM43" t="s">
        <v>40</v>
      </c>
      <c r="AN43" t="s">
        <v>40</v>
      </c>
      <c r="AO43" t="s">
        <v>40</v>
      </c>
      <c r="AP43" t="s">
        <v>40</v>
      </c>
      <c r="AQ43" t="s">
        <v>40</v>
      </c>
      <c r="AR43" t="s">
        <v>40</v>
      </c>
      <c r="AS43" t="s">
        <v>40</v>
      </c>
      <c r="AT43" t="s">
        <v>40</v>
      </c>
      <c r="AU43" t="s">
        <v>40</v>
      </c>
      <c r="AV43" t="s">
        <v>40</v>
      </c>
      <c r="AW43" t="s">
        <v>40</v>
      </c>
    </row>
    <row r="44" spans="1:49" x14ac:dyDescent="0.3">
      <c r="A44">
        <v>20292000</v>
      </c>
      <c r="B44" t="s">
        <v>40</v>
      </c>
      <c r="C44" t="s">
        <v>30</v>
      </c>
      <c r="D44" t="s">
        <v>152</v>
      </c>
      <c r="E44" t="s">
        <v>200</v>
      </c>
      <c r="F44" t="s">
        <v>36</v>
      </c>
      <c r="G44" t="s">
        <v>625</v>
      </c>
      <c r="H44" t="s">
        <v>552</v>
      </c>
      <c r="I44">
        <v>1161433.0899999999</v>
      </c>
      <c r="J44">
        <v>100994.18</v>
      </c>
      <c r="K44">
        <v>100994.18</v>
      </c>
      <c r="L44">
        <v>100994.18</v>
      </c>
      <c r="M44">
        <v>100994.18</v>
      </c>
      <c r="N44">
        <v>100994.18</v>
      </c>
      <c r="O44">
        <v>100994.18</v>
      </c>
      <c r="P44">
        <v>100994.18</v>
      </c>
      <c r="Q44">
        <v>100994.18</v>
      </c>
      <c r="R44">
        <v>100994.18</v>
      </c>
      <c r="S44">
        <v>100994.18</v>
      </c>
      <c r="T44">
        <v>100994.18</v>
      </c>
      <c r="U44">
        <v>50497.11</v>
      </c>
      <c r="V44" t="s">
        <v>40</v>
      </c>
      <c r="W44" t="s">
        <v>40</v>
      </c>
      <c r="X44" t="s">
        <v>40</v>
      </c>
      <c r="Y44" t="s">
        <v>40</v>
      </c>
      <c r="Z44" t="s">
        <v>40</v>
      </c>
      <c r="AA44" t="s">
        <v>40</v>
      </c>
      <c r="AB44" t="s">
        <v>40</v>
      </c>
      <c r="AC44" t="s">
        <v>40</v>
      </c>
      <c r="AD44" t="s">
        <v>40</v>
      </c>
      <c r="AE44" t="s">
        <v>40</v>
      </c>
      <c r="AF44" t="s">
        <v>40</v>
      </c>
      <c r="AG44" t="s">
        <v>40</v>
      </c>
      <c r="AH44" t="s">
        <v>40</v>
      </c>
      <c r="AI44" t="s">
        <v>40</v>
      </c>
      <c r="AJ44" t="s">
        <v>40</v>
      </c>
      <c r="AK44" t="s">
        <v>40</v>
      </c>
      <c r="AL44" t="s">
        <v>40</v>
      </c>
      <c r="AM44" t="s">
        <v>40</v>
      </c>
      <c r="AN44" t="s">
        <v>40</v>
      </c>
      <c r="AO44" t="s">
        <v>40</v>
      </c>
      <c r="AP44" t="s">
        <v>40</v>
      </c>
      <c r="AQ44" t="s">
        <v>40</v>
      </c>
      <c r="AR44" t="s">
        <v>40</v>
      </c>
      <c r="AS44" t="s">
        <v>40</v>
      </c>
      <c r="AT44" t="s">
        <v>40</v>
      </c>
      <c r="AU44" t="s">
        <v>40</v>
      </c>
      <c r="AV44" t="s">
        <v>40</v>
      </c>
      <c r="AW44" t="s">
        <v>40</v>
      </c>
    </row>
    <row r="45" spans="1:49" x14ac:dyDescent="0.3">
      <c r="A45">
        <v>20293000</v>
      </c>
      <c r="B45" t="s">
        <v>40</v>
      </c>
      <c r="C45" t="s">
        <v>30</v>
      </c>
      <c r="D45" t="s">
        <v>152</v>
      </c>
      <c r="E45" t="s">
        <v>205</v>
      </c>
      <c r="F45" t="s">
        <v>36</v>
      </c>
      <c r="G45" t="s">
        <v>626</v>
      </c>
      <c r="H45" t="s">
        <v>552</v>
      </c>
      <c r="I45">
        <v>8132756.3000000007</v>
      </c>
      <c r="J45">
        <v>707196.2</v>
      </c>
      <c r="K45">
        <v>707196.2</v>
      </c>
      <c r="L45">
        <v>707196.2</v>
      </c>
      <c r="M45">
        <v>707196.2</v>
      </c>
      <c r="N45">
        <v>707196.2</v>
      </c>
      <c r="O45">
        <v>707196.2</v>
      </c>
      <c r="P45">
        <v>707196.2</v>
      </c>
      <c r="Q45">
        <v>707196.2</v>
      </c>
      <c r="R45">
        <v>707196.2</v>
      </c>
      <c r="S45">
        <v>707196.2</v>
      </c>
      <c r="T45">
        <v>707196.2</v>
      </c>
      <c r="U45">
        <v>353598.1</v>
      </c>
      <c r="V45" t="s">
        <v>40</v>
      </c>
      <c r="W45" t="s">
        <v>40</v>
      </c>
      <c r="X45" t="s">
        <v>40</v>
      </c>
      <c r="Y45" t="s">
        <v>40</v>
      </c>
      <c r="Z45" t="s">
        <v>40</v>
      </c>
      <c r="AA45" t="s">
        <v>40</v>
      </c>
      <c r="AB45" t="s">
        <v>40</v>
      </c>
      <c r="AC45" t="s">
        <v>40</v>
      </c>
      <c r="AD45" t="s">
        <v>40</v>
      </c>
      <c r="AE45" t="s">
        <v>40</v>
      </c>
      <c r="AF45" t="s">
        <v>40</v>
      </c>
      <c r="AG45" t="s">
        <v>40</v>
      </c>
      <c r="AH45" t="s">
        <v>40</v>
      </c>
      <c r="AI45" t="s">
        <v>40</v>
      </c>
      <c r="AJ45" t="s">
        <v>40</v>
      </c>
      <c r="AK45" t="s">
        <v>40</v>
      </c>
      <c r="AL45" t="s">
        <v>40</v>
      </c>
      <c r="AM45" t="s">
        <v>40</v>
      </c>
      <c r="AN45" t="s">
        <v>40</v>
      </c>
      <c r="AO45" t="s">
        <v>40</v>
      </c>
      <c r="AP45" t="s">
        <v>40</v>
      </c>
      <c r="AQ45" t="s">
        <v>40</v>
      </c>
      <c r="AR45" t="s">
        <v>40</v>
      </c>
      <c r="AS45" t="s">
        <v>40</v>
      </c>
      <c r="AT45" t="s">
        <v>40</v>
      </c>
      <c r="AU45" t="s">
        <v>40</v>
      </c>
      <c r="AV45" t="s">
        <v>40</v>
      </c>
      <c r="AW45" t="s">
        <v>40</v>
      </c>
    </row>
    <row r="46" spans="1:49" x14ac:dyDescent="0.3">
      <c r="A46">
        <v>20295000</v>
      </c>
      <c r="B46" t="s">
        <v>40</v>
      </c>
      <c r="C46" t="s">
        <v>30</v>
      </c>
      <c r="D46" t="s">
        <v>152</v>
      </c>
      <c r="E46" t="s">
        <v>206</v>
      </c>
      <c r="F46" t="s">
        <v>36</v>
      </c>
      <c r="G46" t="s">
        <v>627</v>
      </c>
      <c r="H46" t="s">
        <v>552</v>
      </c>
      <c r="I46">
        <v>1781193.74</v>
      </c>
      <c r="J46">
        <v>487859.44</v>
      </c>
      <c r="K46">
        <v>357420.95</v>
      </c>
      <c r="L46">
        <v>261914.11</v>
      </c>
      <c r="M46">
        <v>191928.19</v>
      </c>
      <c r="N46">
        <v>140643.09</v>
      </c>
      <c r="O46">
        <v>103061.61</v>
      </c>
      <c r="P46">
        <v>75522.22</v>
      </c>
      <c r="Q46">
        <v>55342.080000000002</v>
      </c>
      <c r="R46">
        <v>40448.629999999997</v>
      </c>
      <c r="S46">
        <v>29611.18</v>
      </c>
      <c r="T46">
        <v>21535.41</v>
      </c>
      <c r="U46">
        <v>15906.83</v>
      </c>
      <c r="V46" t="s">
        <v>40</v>
      </c>
      <c r="W46" t="s">
        <v>40</v>
      </c>
      <c r="X46" t="s">
        <v>40</v>
      </c>
      <c r="Y46" t="s">
        <v>40</v>
      </c>
      <c r="Z46" t="s">
        <v>40</v>
      </c>
      <c r="AA46" t="s">
        <v>40</v>
      </c>
      <c r="AB46" t="s">
        <v>40</v>
      </c>
      <c r="AC46" t="s">
        <v>40</v>
      </c>
      <c r="AD46" t="s">
        <v>40</v>
      </c>
      <c r="AE46" t="s">
        <v>40</v>
      </c>
      <c r="AF46" t="s">
        <v>40</v>
      </c>
      <c r="AG46" t="s">
        <v>40</v>
      </c>
      <c r="AH46" t="s">
        <v>40</v>
      </c>
      <c r="AI46" t="s">
        <v>40</v>
      </c>
      <c r="AJ46" t="s">
        <v>40</v>
      </c>
      <c r="AK46" t="s">
        <v>40</v>
      </c>
      <c r="AL46" t="s">
        <v>40</v>
      </c>
      <c r="AM46" t="s">
        <v>40</v>
      </c>
      <c r="AN46" t="s">
        <v>40</v>
      </c>
      <c r="AO46" t="s">
        <v>40</v>
      </c>
      <c r="AP46" t="s">
        <v>40</v>
      </c>
      <c r="AQ46" t="s">
        <v>40</v>
      </c>
      <c r="AR46" t="s">
        <v>40</v>
      </c>
      <c r="AS46" t="s">
        <v>40</v>
      </c>
      <c r="AT46" t="s">
        <v>40</v>
      </c>
      <c r="AU46" t="s">
        <v>40</v>
      </c>
      <c r="AV46" t="s">
        <v>40</v>
      </c>
      <c r="AW46" t="s">
        <v>40</v>
      </c>
    </row>
    <row r="47" spans="1:49" x14ac:dyDescent="0.3">
      <c r="A47">
        <v>20297000</v>
      </c>
      <c r="B47" t="s">
        <v>40</v>
      </c>
      <c r="C47" t="s">
        <v>30</v>
      </c>
      <c r="D47" t="s">
        <v>152</v>
      </c>
      <c r="E47" t="s">
        <v>203</v>
      </c>
      <c r="F47" t="s">
        <v>36</v>
      </c>
      <c r="G47" t="s">
        <v>628</v>
      </c>
      <c r="H47" t="s">
        <v>552</v>
      </c>
      <c r="I47">
        <v>28571428.559999991</v>
      </c>
      <c r="J47">
        <v>2380952.38</v>
      </c>
      <c r="K47">
        <v>2380952.38</v>
      </c>
      <c r="L47">
        <v>2380952.38</v>
      </c>
      <c r="M47">
        <v>2380952.38</v>
      </c>
      <c r="N47">
        <v>2380952.38</v>
      </c>
      <c r="O47">
        <v>2380952.38</v>
      </c>
      <c r="P47">
        <v>2380952.38</v>
      </c>
      <c r="Q47">
        <v>2380952.38</v>
      </c>
      <c r="R47">
        <v>2380952.38</v>
      </c>
      <c r="S47">
        <v>2380952.38</v>
      </c>
      <c r="T47">
        <v>2380952.38</v>
      </c>
      <c r="U47">
        <v>2380952.38</v>
      </c>
      <c r="V47" t="s">
        <v>40</v>
      </c>
      <c r="W47" t="s">
        <v>40</v>
      </c>
      <c r="X47" t="s">
        <v>40</v>
      </c>
      <c r="Y47" t="s">
        <v>40</v>
      </c>
      <c r="Z47" t="s">
        <v>40</v>
      </c>
      <c r="AA47" t="s">
        <v>40</v>
      </c>
      <c r="AB47" t="s">
        <v>40</v>
      </c>
      <c r="AC47" t="s">
        <v>40</v>
      </c>
      <c r="AD47" t="s">
        <v>40</v>
      </c>
      <c r="AE47" t="s">
        <v>40</v>
      </c>
      <c r="AF47" t="s">
        <v>40</v>
      </c>
      <c r="AG47" t="s">
        <v>40</v>
      </c>
      <c r="AH47" t="s">
        <v>40</v>
      </c>
      <c r="AI47" t="s">
        <v>40</v>
      </c>
      <c r="AJ47" t="s">
        <v>40</v>
      </c>
      <c r="AK47" t="s">
        <v>40</v>
      </c>
      <c r="AL47" t="s">
        <v>40</v>
      </c>
      <c r="AM47" t="s">
        <v>40</v>
      </c>
      <c r="AN47" t="s">
        <v>40</v>
      </c>
      <c r="AO47" t="s">
        <v>40</v>
      </c>
      <c r="AP47" t="s">
        <v>40</v>
      </c>
      <c r="AQ47" t="s">
        <v>40</v>
      </c>
      <c r="AR47" t="s">
        <v>40</v>
      </c>
      <c r="AS47" t="s">
        <v>40</v>
      </c>
      <c r="AT47" t="s">
        <v>40</v>
      </c>
      <c r="AU47" t="s">
        <v>40</v>
      </c>
      <c r="AV47" t="s">
        <v>40</v>
      </c>
      <c r="AW47" t="s">
        <v>40</v>
      </c>
    </row>
    <row r="48" spans="1:49" x14ac:dyDescent="0.3">
      <c r="A48">
        <v>20298000</v>
      </c>
      <c r="B48" t="s">
        <v>40</v>
      </c>
      <c r="C48" t="s">
        <v>30</v>
      </c>
      <c r="D48" t="s">
        <v>152</v>
      </c>
      <c r="E48" t="s">
        <v>208</v>
      </c>
      <c r="F48" t="s">
        <v>36</v>
      </c>
      <c r="G48" t="s">
        <v>629</v>
      </c>
      <c r="H48" t="s">
        <v>552</v>
      </c>
      <c r="I48">
        <v>94990000.001999989</v>
      </c>
      <c r="J48" t="s">
        <v>40</v>
      </c>
      <c r="K48">
        <v>61067218.695</v>
      </c>
      <c r="L48">
        <v>21808763.598999999</v>
      </c>
      <c r="M48">
        <v>7788505.5710000005</v>
      </c>
      <c r="N48">
        <v>2781487.6809999999</v>
      </c>
      <c r="O48">
        <v>993348.42599999998</v>
      </c>
      <c r="P48">
        <v>354749.65399999998</v>
      </c>
      <c r="Q48">
        <v>126688.163</v>
      </c>
      <c r="R48">
        <v>45243.737000000001</v>
      </c>
      <c r="S48">
        <v>16157.799000000001</v>
      </c>
      <c r="T48">
        <v>5765.893</v>
      </c>
      <c r="U48">
        <v>2070.7840000000001</v>
      </c>
      <c r="V48" t="s">
        <v>40</v>
      </c>
      <c r="W48" t="s">
        <v>40</v>
      </c>
      <c r="X48" t="s">
        <v>40</v>
      </c>
      <c r="Y48" t="s">
        <v>40</v>
      </c>
      <c r="Z48" t="s">
        <v>40</v>
      </c>
      <c r="AA48" t="s">
        <v>40</v>
      </c>
      <c r="AB48" t="s">
        <v>40</v>
      </c>
      <c r="AC48" t="s">
        <v>40</v>
      </c>
      <c r="AD48" t="s">
        <v>40</v>
      </c>
      <c r="AE48" t="s">
        <v>40</v>
      </c>
      <c r="AF48" t="s">
        <v>40</v>
      </c>
      <c r="AG48" t="s">
        <v>40</v>
      </c>
      <c r="AH48" t="s">
        <v>40</v>
      </c>
      <c r="AI48" t="s">
        <v>40</v>
      </c>
      <c r="AJ48" t="s">
        <v>40</v>
      </c>
      <c r="AK48" t="s">
        <v>40</v>
      </c>
      <c r="AL48" t="s">
        <v>40</v>
      </c>
      <c r="AM48" t="s">
        <v>40</v>
      </c>
      <c r="AN48" t="s">
        <v>40</v>
      </c>
      <c r="AO48" t="s">
        <v>40</v>
      </c>
      <c r="AP48" t="s">
        <v>40</v>
      </c>
      <c r="AQ48" t="s">
        <v>40</v>
      </c>
      <c r="AR48" t="s">
        <v>40</v>
      </c>
      <c r="AS48" t="s">
        <v>40</v>
      </c>
      <c r="AT48" t="s">
        <v>40</v>
      </c>
      <c r="AU48" t="s">
        <v>40</v>
      </c>
      <c r="AV48" t="s">
        <v>40</v>
      </c>
      <c r="AW48" t="s">
        <v>40</v>
      </c>
    </row>
    <row r="49" spans="1:49" x14ac:dyDescent="0.3">
      <c r="A49">
        <v>20299000</v>
      </c>
      <c r="B49" t="s">
        <v>40</v>
      </c>
      <c r="C49" t="s">
        <v>30</v>
      </c>
      <c r="D49" t="s">
        <v>152</v>
      </c>
      <c r="E49" t="s">
        <v>207</v>
      </c>
      <c r="F49" t="s">
        <v>36</v>
      </c>
      <c r="G49" t="s">
        <v>629</v>
      </c>
      <c r="H49" t="s">
        <v>552</v>
      </c>
      <c r="I49">
        <v>1573354.959</v>
      </c>
      <c r="J49">
        <v>419195.12199999997</v>
      </c>
      <c r="K49">
        <v>310560.462</v>
      </c>
      <c r="L49">
        <v>230078.761</v>
      </c>
      <c r="M49">
        <v>170453.89799999999</v>
      </c>
      <c r="N49">
        <v>126280.583</v>
      </c>
      <c r="O49">
        <v>93555.118000000002</v>
      </c>
      <c r="P49">
        <v>69310.236000000004</v>
      </c>
      <c r="Q49">
        <v>51348.355000000003</v>
      </c>
      <c r="R49">
        <v>38041.555</v>
      </c>
      <c r="S49">
        <v>28183.120999999999</v>
      </c>
      <c r="T49">
        <v>20879.300999999999</v>
      </c>
      <c r="U49">
        <v>15468.447</v>
      </c>
      <c r="V49" t="s">
        <v>40</v>
      </c>
      <c r="W49" t="s">
        <v>40</v>
      </c>
      <c r="X49" t="s">
        <v>40</v>
      </c>
      <c r="Y49" t="s">
        <v>40</v>
      </c>
      <c r="Z49" t="s">
        <v>40</v>
      </c>
      <c r="AA49" t="s">
        <v>40</v>
      </c>
      <c r="AB49" t="s">
        <v>40</v>
      </c>
      <c r="AC49" t="s">
        <v>40</v>
      </c>
      <c r="AD49" t="s">
        <v>40</v>
      </c>
      <c r="AE49" t="s">
        <v>40</v>
      </c>
      <c r="AF49" t="s">
        <v>40</v>
      </c>
      <c r="AG49" t="s">
        <v>40</v>
      </c>
      <c r="AH49" t="s">
        <v>40</v>
      </c>
      <c r="AI49" t="s">
        <v>40</v>
      </c>
      <c r="AJ49" t="s">
        <v>40</v>
      </c>
      <c r="AK49" t="s">
        <v>40</v>
      </c>
      <c r="AL49" t="s">
        <v>40</v>
      </c>
      <c r="AM49" t="s">
        <v>40</v>
      </c>
      <c r="AN49" t="s">
        <v>40</v>
      </c>
      <c r="AO49" t="s">
        <v>40</v>
      </c>
      <c r="AP49" t="s">
        <v>40</v>
      </c>
      <c r="AQ49" t="s">
        <v>40</v>
      </c>
      <c r="AR49" t="s">
        <v>40</v>
      </c>
      <c r="AS49" t="s">
        <v>40</v>
      </c>
      <c r="AT49" t="s">
        <v>40</v>
      </c>
      <c r="AU49" t="s">
        <v>40</v>
      </c>
      <c r="AV49" t="s">
        <v>40</v>
      </c>
      <c r="AW49" t="s">
        <v>40</v>
      </c>
    </row>
    <row r="50" spans="1:49" x14ac:dyDescent="0.3">
      <c r="A50">
        <v>20300000</v>
      </c>
      <c r="B50" t="s">
        <v>40</v>
      </c>
      <c r="C50" t="s">
        <v>30</v>
      </c>
      <c r="D50" t="s">
        <v>152</v>
      </c>
      <c r="E50" t="s">
        <v>209</v>
      </c>
      <c r="F50" t="s">
        <v>36</v>
      </c>
      <c r="G50" t="s">
        <v>630</v>
      </c>
      <c r="H50" t="s">
        <v>552</v>
      </c>
      <c r="I50">
        <v>94118010.799999997</v>
      </c>
      <c r="J50">
        <v>36961658.140000001</v>
      </c>
      <c r="K50">
        <v>22483465.670000002</v>
      </c>
      <c r="L50">
        <v>13676514.02</v>
      </c>
      <c r="M50">
        <v>8319316.8600000003</v>
      </c>
      <c r="N50">
        <v>5060565.4400000004</v>
      </c>
      <c r="O50">
        <v>3078298.96</v>
      </c>
      <c r="P50">
        <v>1872506.06</v>
      </c>
      <c r="Q50">
        <v>1139025.58</v>
      </c>
      <c r="R50">
        <v>692859.15</v>
      </c>
      <c r="S50">
        <v>421460.44</v>
      </c>
      <c r="T50">
        <v>256377.47</v>
      </c>
      <c r="U50">
        <v>155963.01</v>
      </c>
      <c r="V50" t="s">
        <v>40</v>
      </c>
      <c r="W50" t="s">
        <v>40</v>
      </c>
      <c r="X50" t="s">
        <v>40</v>
      </c>
      <c r="Y50" t="s">
        <v>40</v>
      </c>
      <c r="Z50" t="s">
        <v>40</v>
      </c>
      <c r="AA50" t="s">
        <v>40</v>
      </c>
      <c r="AB50" t="s">
        <v>40</v>
      </c>
      <c r="AC50" t="s">
        <v>40</v>
      </c>
      <c r="AD50" t="s">
        <v>40</v>
      </c>
      <c r="AE50" t="s">
        <v>40</v>
      </c>
      <c r="AF50" t="s">
        <v>40</v>
      </c>
      <c r="AG50" t="s">
        <v>40</v>
      </c>
      <c r="AH50" t="s">
        <v>40</v>
      </c>
      <c r="AI50" t="s">
        <v>40</v>
      </c>
      <c r="AJ50" t="s">
        <v>40</v>
      </c>
      <c r="AK50" t="s">
        <v>40</v>
      </c>
      <c r="AL50" t="s">
        <v>40</v>
      </c>
      <c r="AM50" t="s">
        <v>40</v>
      </c>
      <c r="AN50" t="s">
        <v>40</v>
      </c>
      <c r="AO50" t="s">
        <v>40</v>
      </c>
      <c r="AP50" t="s">
        <v>40</v>
      </c>
      <c r="AQ50" t="s">
        <v>40</v>
      </c>
      <c r="AR50" t="s">
        <v>40</v>
      </c>
      <c r="AS50" t="s">
        <v>40</v>
      </c>
      <c r="AT50" t="s">
        <v>40</v>
      </c>
      <c r="AU50" t="s">
        <v>40</v>
      </c>
      <c r="AV50" t="s">
        <v>40</v>
      </c>
      <c r="AW50" t="s">
        <v>40</v>
      </c>
    </row>
    <row r="51" spans="1:49" x14ac:dyDescent="0.3">
      <c r="A51">
        <v>20301000</v>
      </c>
      <c r="B51" t="s">
        <v>40</v>
      </c>
      <c r="C51" t="s">
        <v>30</v>
      </c>
      <c r="D51" t="s">
        <v>152</v>
      </c>
      <c r="E51" t="s">
        <v>159</v>
      </c>
      <c r="F51" t="s">
        <v>158</v>
      </c>
      <c r="G51" t="s">
        <v>631</v>
      </c>
      <c r="H51" t="s">
        <v>552</v>
      </c>
      <c r="I51">
        <v>8000000</v>
      </c>
      <c r="J51">
        <v>1000000</v>
      </c>
      <c r="K51">
        <v>1000000</v>
      </c>
      <c r="L51">
        <v>1000000</v>
      </c>
      <c r="M51">
        <v>1000000</v>
      </c>
      <c r="N51">
        <v>1000000</v>
      </c>
      <c r="O51">
        <v>1000000</v>
      </c>
      <c r="P51">
        <v>1000000</v>
      </c>
      <c r="Q51">
        <v>1000000</v>
      </c>
      <c r="R51" t="s">
        <v>40</v>
      </c>
      <c r="S51" t="s">
        <v>40</v>
      </c>
      <c r="T51" t="s">
        <v>40</v>
      </c>
      <c r="U51" t="s">
        <v>40</v>
      </c>
      <c r="V51" t="s">
        <v>40</v>
      </c>
      <c r="W51" t="s">
        <v>40</v>
      </c>
      <c r="X51" t="s">
        <v>40</v>
      </c>
      <c r="Y51" t="s">
        <v>40</v>
      </c>
      <c r="Z51" t="s">
        <v>40</v>
      </c>
      <c r="AA51" t="s">
        <v>40</v>
      </c>
      <c r="AB51" t="s">
        <v>40</v>
      </c>
      <c r="AC51" t="s">
        <v>40</v>
      </c>
      <c r="AD51" t="s">
        <v>40</v>
      </c>
      <c r="AE51" t="s">
        <v>40</v>
      </c>
      <c r="AF51" t="s">
        <v>40</v>
      </c>
      <c r="AG51" t="s">
        <v>40</v>
      </c>
      <c r="AH51" t="s">
        <v>40</v>
      </c>
      <c r="AI51" t="s">
        <v>40</v>
      </c>
      <c r="AJ51" t="s">
        <v>40</v>
      </c>
      <c r="AK51" t="s">
        <v>40</v>
      </c>
      <c r="AL51" t="s">
        <v>40</v>
      </c>
      <c r="AM51" t="s">
        <v>40</v>
      </c>
      <c r="AN51" t="s">
        <v>40</v>
      </c>
      <c r="AO51" t="s">
        <v>40</v>
      </c>
      <c r="AP51" t="s">
        <v>40</v>
      </c>
      <c r="AQ51" t="s">
        <v>40</v>
      </c>
      <c r="AR51" t="s">
        <v>40</v>
      </c>
      <c r="AS51" t="s">
        <v>40</v>
      </c>
      <c r="AT51" t="s">
        <v>40</v>
      </c>
      <c r="AU51" t="s">
        <v>40</v>
      </c>
      <c r="AV51" t="s">
        <v>40</v>
      </c>
      <c r="AW51" t="s">
        <v>40</v>
      </c>
    </row>
    <row r="52" spans="1:49" x14ac:dyDescent="0.3">
      <c r="A52">
        <v>20302000</v>
      </c>
      <c r="B52" t="s">
        <v>40</v>
      </c>
      <c r="C52" t="s">
        <v>30</v>
      </c>
      <c r="D52" t="s">
        <v>152</v>
      </c>
      <c r="E52" t="s">
        <v>212</v>
      </c>
      <c r="F52" t="s">
        <v>36</v>
      </c>
      <c r="G52" t="s">
        <v>632</v>
      </c>
      <c r="H52" t="s">
        <v>552</v>
      </c>
      <c r="I52">
        <v>267002186.12900001</v>
      </c>
      <c r="J52" t="s">
        <v>40</v>
      </c>
      <c r="K52">
        <v>74718399.070999995</v>
      </c>
      <c r="L52">
        <v>92587039.773000002</v>
      </c>
      <c r="M52">
        <v>48037911.919</v>
      </c>
      <c r="N52">
        <v>24924039.969999999</v>
      </c>
      <c r="O52">
        <v>12931610.08</v>
      </c>
      <c r="P52">
        <v>6709444.5350000001</v>
      </c>
      <c r="Q52">
        <v>3481121.102</v>
      </c>
      <c r="R52">
        <v>1806162.9879999999</v>
      </c>
      <c r="S52">
        <v>937124.27300000004</v>
      </c>
      <c r="T52">
        <v>486210.98100000003</v>
      </c>
      <c r="U52">
        <v>252263.666</v>
      </c>
      <c r="V52">
        <v>130857.77099999999</v>
      </c>
      <c r="W52" t="s">
        <v>40</v>
      </c>
      <c r="X52" t="s">
        <v>40</v>
      </c>
      <c r="Y52" t="s">
        <v>40</v>
      </c>
      <c r="Z52" t="s">
        <v>40</v>
      </c>
      <c r="AA52" t="s">
        <v>40</v>
      </c>
      <c r="AB52" t="s">
        <v>40</v>
      </c>
      <c r="AC52" t="s">
        <v>40</v>
      </c>
      <c r="AD52" t="s">
        <v>40</v>
      </c>
      <c r="AE52" t="s">
        <v>40</v>
      </c>
      <c r="AF52" t="s">
        <v>40</v>
      </c>
      <c r="AG52" t="s">
        <v>40</v>
      </c>
      <c r="AH52" t="s">
        <v>40</v>
      </c>
      <c r="AI52" t="s">
        <v>40</v>
      </c>
      <c r="AJ52" t="s">
        <v>40</v>
      </c>
      <c r="AK52" t="s">
        <v>40</v>
      </c>
      <c r="AL52" t="s">
        <v>40</v>
      </c>
      <c r="AM52" t="s">
        <v>40</v>
      </c>
      <c r="AN52" t="s">
        <v>40</v>
      </c>
      <c r="AO52" t="s">
        <v>40</v>
      </c>
      <c r="AP52" t="s">
        <v>40</v>
      </c>
      <c r="AQ52" t="s">
        <v>40</v>
      </c>
      <c r="AR52" t="s">
        <v>40</v>
      </c>
      <c r="AS52" t="s">
        <v>40</v>
      </c>
      <c r="AT52" t="s">
        <v>40</v>
      </c>
      <c r="AU52" t="s">
        <v>40</v>
      </c>
      <c r="AV52" t="s">
        <v>40</v>
      </c>
      <c r="AW52" t="s">
        <v>40</v>
      </c>
    </row>
    <row r="53" spans="1:49" x14ac:dyDescent="0.3">
      <c r="A53">
        <v>20303000</v>
      </c>
      <c r="B53" t="s">
        <v>40</v>
      </c>
      <c r="C53" t="s">
        <v>30</v>
      </c>
      <c r="D53" t="s">
        <v>152</v>
      </c>
      <c r="E53" t="s">
        <v>213</v>
      </c>
      <c r="F53" t="s">
        <v>36</v>
      </c>
      <c r="G53" t="s">
        <v>633</v>
      </c>
      <c r="H53" t="s">
        <v>552</v>
      </c>
      <c r="I53">
        <v>14660066.764999999</v>
      </c>
      <c r="J53">
        <v>5613405.7050000001</v>
      </c>
      <c r="K53">
        <v>3514788.24</v>
      </c>
      <c r="L53">
        <v>2200755.9500000002</v>
      </c>
      <c r="M53">
        <v>1377984.5249999999</v>
      </c>
      <c r="N53">
        <v>862814.57499999995</v>
      </c>
      <c r="O53">
        <v>540244.09</v>
      </c>
      <c r="P53">
        <v>338270.27500000002</v>
      </c>
      <c r="Q53">
        <v>211803.405</v>
      </c>
      <c r="R53" t="s">
        <v>40</v>
      </c>
      <c r="S53" t="s">
        <v>40</v>
      </c>
      <c r="T53" t="s">
        <v>40</v>
      </c>
      <c r="U53" t="s">
        <v>40</v>
      </c>
      <c r="V53" t="s">
        <v>40</v>
      </c>
      <c r="W53" t="s">
        <v>40</v>
      </c>
      <c r="X53" t="s">
        <v>40</v>
      </c>
      <c r="Y53" t="s">
        <v>40</v>
      </c>
      <c r="Z53" t="s">
        <v>40</v>
      </c>
      <c r="AA53" t="s">
        <v>40</v>
      </c>
      <c r="AB53" t="s">
        <v>40</v>
      </c>
      <c r="AC53" t="s">
        <v>40</v>
      </c>
      <c r="AD53" t="s">
        <v>40</v>
      </c>
      <c r="AE53" t="s">
        <v>40</v>
      </c>
      <c r="AF53" t="s">
        <v>40</v>
      </c>
      <c r="AG53" t="s">
        <v>40</v>
      </c>
      <c r="AH53" t="s">
        <v>40</v>
      </c>
      <c r="AI53" t="s">
        <v>40</v>
      </c>
      <c r="AJ53" t="s">
        <v>40</v>
      </c>
      <c r="AK53" t="s">
        <v>40</v>
      </c>
      <c r="AL53" t="s">
        <v>40</v>
      </c>
      <c r="AM53" t="s">
        <v>40</v>
      </c>
      <c r="AN53" t="s">
        <v>40</v>
      </c>
      <c r="AO53" t="s">
        <v>40</v>
      </c>
      <c r="AP53" t="s">
        <v>40</v>
      </c>
      <c r="AQ53" t="s">
        <v>40</v>
      </c>
      <c r="AR53" t="s">
        <v>40</v>
      </c>
      <c r="AS53" t="s">
        <v>40</v>
      </c>
      <c r="AT53" t="s">
        <v>40</v>
      </c>
      <c r="AU53" t="s">
        <v>40</v>
      </c>
      <c r="AV53" t="s">
        <v>40</v>
      </c>
      <c r="AW53" t="s">
        <v>40</v>
      </c>
    </row>
    <row r="54" spans="1:49" x14ac:dyDescent="0.3">
      <c r="A54">
        <v>20304000</v>
      </c>
      <c r="B54" t="s">
        <v>40</v>
      </c>
      <c r="C54" t="s">
        <v>30</v>
      </c>
      <c r="D54" t="s">
        <v>152</v>
      </c>
      <c r="E54" t="s">
        <v>215</v>
      </c>
      <c r="F54" t="s">
        <v>36</v>
      </c>
      <c r="G54" t="s">
        <v>633</v>
      </c>
      <c r="H54" t="s">
        <v>552</v>
      </c>
      <c r="I54">
        <v>59363606.199000008</v>
      </c>
      <c r="J54" t="s">
        <v>40</v>
      </c>
      <c r="K54">
        <v>19212188.184</v>
      </c>
      <c r="L54">
        <v>13043567.454</v>
      </c>
      <c r="M54">
        <v>8855560.0189999994</v>
      </c>
      <c r="N54">
        <v>6012233.2439999999</v>
      </c>
      <c r="O54">
        <v>4081835.6260000002</v>
      </c>
      <c r="P54">
        <v>2771247.4819999998</v>
      </c>
      <c r="Q54">
        <v>1881458.2620000001</v>
      </c>
      <c r="R54">
        <v>1277362.3319999999</v>
      </c>
      <c r="S54">
        <v>867225.11399999994</v>
      </c>
      <c r="T54">
        <v>588780.12</v>
      </c>
      <c r="U54">
        <v>399736.71500000003</v>
      </c>
      <c r="V54">
        <v>271386.66200000001</v>
      </c>
      <c r="W54">
        <v>101024.985</v>
      </c>
      <c r="X54" t="s">
        <v>40</v>
      </c>
      <c r="Y54" t="s">
        <v>40</v>
      </c>
      <c r="Z54" t="s">
        <v>40</v>
      </c>
      <c r="AA54" t="s">
        <v>40</v>
      </c>
      <c r="AB54" t="s">
        <v>40</v>
      </c>
      <c r="AC54" t="s">
        <v>40</v>
      </c>
      <c r="AD54" t="s">
        <v>40</v>
      </c>
      <c r="AE54" t="s">
        <v>40</v>
      </c>
      <c r="AF54" t="s">
        <v>40</v>
      </c>
      <c r="AG54" t="s">
        <v>40</v>
      </c>
      <c r="AH54" t="s">
        <v>40</v>
      </c>
      <c r="AI54" t="s">
        <v>40</v>
      </c>
      <c r="AJ54" t="s">
        <v>40</v>
      </c>
      <c r="AK54" t="s">
        <v>40</v>
      </c>
      <c r="AL54" t="s">
        <v>40</v>
      </c>
      <c r="AM54" t="s">
        <v>40</v>
      </c>
      <c r="AN54" t="s">
        <v>40</v>
      </c>
      <c r="AO54" t="s">
        <v>40</v>
      </c>
      <c r="AP54" t="s">
        <v>40</v>
      </c>
      <c r="AQ54" t="s">
        <v>40</v>
      </c>
      <c r="AR54" t="s">
        <v>40</v>
      </c>
      <c r="AS54" t="s">
        <v>40</v>
      </c>
      <c r="AT54" t="s">
        <v>40</v>
      </c>
      <c r="AU54" t="s">
        <v>40</v>
      </c>
      <c r="AV54" t="s">
        <v>40</v>
      </c>
      <c r="AW54" t="s">
        <v>40</v>
      </c>
    </row>
    <row r="55" spans="1:49" x14ac:dyDescent="0.3">
      <c r="A55">
        <v>20305000</v>
      </c>
      <c r="B55" t="s">
        <v>40</v>
      </c>
      <c r="C55" t="s">
        <v>30</v>
      </c>
      <c r="D55" t="s">
        <v>152</v>
      </c>
      <c r="E55" t="s">
        <v>214</v>
      </c>
      <c r="F55" t="s">
        <v>36</v>
      </c>
      <c r="G55" t="s">
        <v>634</v>
      </c>
      <c r="H55" t="s">
        <v>552</v>
      </c>
      <c r="I55">
        <v>10329042.830999998</v>
      </c>
      <c r="J55">
        <v>1513039.51</v>
      </c>
      <c r="K55">
        <v>2404208.6669999999</v>
      </c>
      <c r="L55">
        <v>1762031.416</v>
      </c>
      <c r="M55">
        <v>1291388.58</v>
      </c>
      <c r="N55">
        <v>946460.52300000004</v>
      </c>
      <c r="O55">
        <v>693657.201</v>
      </c>
      <c r="P55">
        <v>508374.83</v>
      </c>
      <c r="Q55">
        <v>372589.23300000001</v>
      </c>
      <c r="R55">
        <v>273079.234</v>
      </c>
      <c r="S55">
        <v>200135.53400000001</v>
      </c>
      <c r="T55">
        <v>146682.73800000001</v>
      </c>
      <c r="U55">
        <v>107494.349</v>
      </c>
      <c r="V55">
        <v>78789.938999999998</v>
      </c>
      <c r="W55">
        <v>31111.077000000001</v>
      </c>
      <c r="X55" t="s">
        <v>40</v>
      </c>
      <c r="Y55" t="s">
        <v>40</v>
      </c>
      <c r="Z55" t="s">
        <v>40</v>
      </c>
      <c r="AA55" t="s">
        <v>40</v>
      </c>
      <c r="AB55" t="s">
        <v>40</v>
      </c>
      <c r="AC55" t="s">
        <v>40</v>
      </c>
      <c r="AD55" t="s">
        <v>40</v>
      </c>
      <c r="AE55" t="s">
        <v>40</v>
      </c>
      <c r="AF55" t="s">
        <v>40</v>
      </c>
      <c r="AG55" t="s">
        <v>40</v>
      </c>
      <c r="AH55" t="s">
        <v>40</v>
      </c>
      <c r="AI55" t="s">
        <v>40</v>
      </c>
      <c r="AJ55" t="s">
        <v>40</v>
      </c>
      <c r="AK55" t="s">
        <v>40</v>
      </c>
      <c r="AL55" t="s">
        <v>40</v>
      </c>
      <c r="AM55" t="s">
        <v>40</v>
      </c>
      <c r="AN55" t="s">
        <v>40</v>
      </c>
      <c r="AO55" t="s">
        <v>40</v>
      </c>
      <c r="AP55" t="s">
        <v>40</v>
      </c>
      <c r="AQ55" t="s">
        <v>40</v>
      </c>
      <c r="AR55" t="s">
        <v>40</v>
      </c>
      <c r="AS55" t="s">
        <v>40</v>
      </c>
      <c r="AT55" t="s">
        <v>40</v>
      </c>
      <c r="AU55" t="s">
        <v>40</v>
      </c>
      <c r="AV55" t="s">
        <v>40</v>
      </c>
      <c r="AW55" t="s">
        <v>40</v>
      </c>
    </row>
    <row r="56" spans="1:49" x14ac:dyDescent="0.3">
      <c r="A56">
        <v>20306000</v>
      </c>
      <c r="B56" t="s">
        <v>40</v>
      </c>
      <c r="C56" t="s">
        <v>30</v>
      </c>
      <c r="D56" t="s">
        <v>152</v>
      </c>
      <c r="E56" t="s">
        <v>217</v>
      </c>
      <c r="F56" t="s">
        <v>36</v>
      </c>
      <c r="G56" t="s">
        <v>635</v>
      </c>
      <c r="H56" t="s">
        <v>552</v>
      </c>
      <c r="I56">
        <v>170000000</v>
      </c>
      <c r="J56" t="s">
        <v>40</v>
      </c>
      <c r="K56">
        <v>36789870</v>
      </c>
      <c r="L56">
        <v>51477360</v>
      </c>
      <c r="M56">
        <v>31658760</v>
      </c>
      <c r="N56">
        <v>19470270</v>
      </c>
      <c r="O56">
        <v>11974460</v>
      </c>
      <c r="P56">
        <v>7364230</v>
      </c>
      <c r="Q56">
        <v>4529140</v>
      </c>
      <c r="R56">
        <v>2785450</v>
      </c>
      <c r="S56">
        <v>1713090</v>
      </c>
      <c r="T56">
        <v>1053490</v>
      </c>
      <c r="U56">
        <v>647870</v>
      </c>
      <c r="V56">
        <v>398480</v>
      </c>
      <c r="W56">
        <v>137530</v>
      </c>
      <c r="X56" t="s">
        <v>40</v>
      </c>
      <c r="Y56" t="s">
        <v>40</v>
      </c>
      <c r="Z56" t="s">
        <v>40</v>
      </c>
      <c r="AA56" t="s">
        <v>40</v>
      </c>
      <c r="AB56" t="s">
        <v>40</v>
      </c>
      <c r="AC56" t="s">
        <v>40</v>
      </c>
      <c r="AD56" t="s">
        <v>40</v>
      </c>
      <c r="AE56" t="s">
        <v>40</v>
      </c>
      <c r="AF56" t="s">
        <v>40</v>
      </c>
      <c r="AG56" t="s">
        <v>40</v>
      </c>
      <c r="AH56" t="s">
        <v>40</v>
      </c>
      <c r="AI56" t="s">
        <v>40</v>
      </c>
      <c r="AJ56" t="s">
        <v>40</v>
      </c>
      <c r="AK56" t="s">
        <v>40</v>
      </c>
      <c r="AL56" t="s">
        <v>40</v>
      </c>
      <c r="AM56" t="s">
        <v>40</v>
      </c>
      <c r="AN56" t="s">
        <v>40</v>
      </c>
      <c r="AO56" t="s">
        <v>40</v>
      </c>
      <c r="AP56" t="s">
        <v>40</v>
      </c>
      <c r="AQ56" t="s">
        <v>40</v>
      </c>
      <c r="AR56" t="s">
        <v>40</v>
      </c>
      <c r="AS56" t="s">
        <v>40</v>
      </c>
      <c r="AT56" t="s">
        <v>40</v>
      </c>
      <c r="AU56" t="s">
        <v>40</v>
      </c>
      <c r="AV56" t="s">
        <v>40</v>
      </c>
      <c r="AW56" t="s">
        <v>40</v>
      </c>
    </row>
    <row r="57" spans="1:49" x14ac:dyDescent="0.3">
      <c r="A57">
        <v>20307000</v>
      </c>
      <c r="B57" t="s">
        <v>40</v>
      </c>
      <c r="C57" t="s">
        <v>30</v>
      </c>
      <c r="D57" t="s">
        <v>152</v>
      </c>
      <c r="E57" t="s">
        <v>218</v>
      </c>
      <c r="F57" t="s">
        <v>36</v>
      </c>
      <c r="G57" t="s">
        <v>635</v>
      </c>
      <c r="H57" t="s">
        <v>552</v>
      </c>
      <c r="I57">
        <v>50000000</v>
      </c>
      <c r="J57" t="s">
        <v>40</v>
      </c>
      <c r="K57">
        <v>10820550</v>
      </c>
      <c r="L57">
        <v>15140400</v>
      </c>
      <c r="M57">
        <v>9311400</v>
      </c>
      <c r="N57">
        <v>5726550</v>
      </c>
      <c r="O57">
        <v>3521900</v>
      </c>
      <c r="P57">
        <v>2165950</v>
      </c>
      <c r="Q57">
        <v>1332100</v>
      </c>
      <c r="R57">
        <v>819250</v>
      </c>
      <c r="S57">
        <v>456050</v>
      </c>
      <c r="T57">
        <v>357650</v>
      </c>
      <c r="U57">
        <v>190550</v>
      </c>
      <c r="V57">
        <v>117200</v>
      </c>
      <c r="W57">
        <v>40450</v>
      </c>
      <c r="X57" t="s">
        <v>40</v>
      </c>
      <c r="Y57" t="s">
        <v>40</v>
      </c>
      <c r="Z57" t="s">
        <v>40</v>
      </c>
      <c r="AA57" t="s">
        <v>40</v>
      </c>
      <c r="AB57" t="s">
        <v>40</v>
      </c>
      <c r="AC57" t="s">
        <v>40</v>
      </c>
      <c r="AD57" t="s">
        <v>40</v>
      </c>
      <c r="AE57" t="s">
        <v>40</v>
      </c>
      <c r="AF57" t="s">
        <v>40</v>
      </c>
      <c r="AG57" t="s">
        <v>40</v>
      </c>
      <c r="AH57" t="s">
        <v>40</v>
      </c>
      <c r="AI57" t="s">
        <v>40</v>
      </c>
      <c r="AJ57" t="s">
        <v>40</v>
      </c>
      <c r="AK57" t="s">
        <v>40</v>
      </c>
      <c r="AL57" t="s">
        <v>40</v>
      </c>
      <c r="AM57" t="s">
        <v>40</v>
      </c>
      <c r="AN57" t="s">
        <v>40</v>
      </c>
      <c r="AO57" t="s">
        <v>40</v>
      </c>
      <c r="AP57" t="s">
        <v>40</v>
      </c>
      <c r="AQ57" t="s">
        <v>40</v>
      </c>
      <c r="AR57" t="s">
        <v>40</v>
      </c>
      <c r="AS57" t="s">
        <v>40</v>
      </c>
      <c r="AT57" t="s">
        <v>40</v>
      </c>
      <c r="AU57" t="s">
        <v>40</v>
      </c>
      <c r="AV57" t="s">
        <v>40</v>
      </c>
      <c r="AW57" t="s">
        <v>40</v>
      </c>
    </row>
    <row r="58" spans="1:49" x14ac:dyDescent="0.3">
      <c r="A58">
        <v>20308000</v>
      </c>
      <c r="B58" t="s">
        <v>40</v>
      </c>
      <c r="C58" t="s">
        <v>30</v>
      </c>
      <c r="D58" t="s">
        <v>152</v>
      </c>
      <c r="E58" t="s">
        <v>216</v>
      </c>
      <c r="F58" t="s">
        <v>36</v>
      </c>
      <c r="G58" t="s">
        <v>636</v>
      </c>
      <c r="H58" t="s">
        <v>552</v>
      </c>
      <c r="I58">
        <v>150000000</v>
      </c>
      <c r="J58" t="s">
        <v>40</v>
      </c>
      <c r="K58">
        <v>32112600</v>
      </c>
      <c r="L58">
        <v>45128550</v>
      </c>
      <c r="M58">
        <v>27921900</v>
      </c>
      <c r="N58">
        <v>17275800</v>
      </c>
      <c r="O58">
        <v>10689000</v>
      </c>
      <c r="P58">
        <v>6613500</v>
      </c>
      <c r="Q58">
        <v>4091850</v>
      </c>
      <c r="R58">
        <v>2531700</v>
      </c>
      <c r="S58">
        <v>1566450</v>
      </c>
      <c r="T58">
        <v>969300</v>
      </c>
      <c r="U58">
        <v>599700</v>
      </c>
      <c r="V58">
        <v>371100</v>
      </c>
      <c r="W58">
        <v>128550</v>
      </c>
      <c r="X58" t="s">
        <v>40</v>
      </c>
      <c r="Y58" t="s">
        <v>40</v>
      </c>
      <c r="Z58" t="s">
        <v>40</v>
      </c>
      <c r="AA58" t="s">
        <v>40</v>
      </c>
      <c r="AB58" t="s">
        <v>40</v>
      </c>
      <c r="AC58" t="s">
        <v>40</v>
      </c>
      <c r="AD58" t="s">
        <v>40</v>
      </c>
      <c r="AE58" t="s">
        <v>40</v>
      </c>
      <c r="AF58" t="s">
        <v>40</v>
      </c>
      <c r="AG58" t="s">
        <v>40</v>
      </c>
      <c r="AH58" t="s">
        <v>40</v>
      </c>
      <c r="AI58" t="s">
        <v>40</v>
      </c>
      <c r="AJ58" t="s">
        <v>40</v>
      </c>
      <c r="AK58" t="s">
        <v>40</v>
      </c>
      <c r="AL58" t="s">
        <v>40</v>
      </c>
      <c r="AM58" t="s">
        <v>40</v>
      </c>
      <c r="AN58" t="s">
        <v>40</v>
      </c>
      <c r="AO58" t="s">
        <v>40</v>
      </c>
      <c r="AP58" t="s">
        <v>40</v>
      </c>
      <c r="AQ58" t="s">
        <v>40</v>
      </c>
      <c r="AR58" t="s">
        <v>40</v>
      </c>
      <c r="AS58" t="s">
        <v>40</v>
      </c>
      <c r="AT58" t="s">
        <v>40</v>
      </c>
      <c r="AU58" t="s">
        <v>40</v>
      </c>
      <c r="AV58" t="s">
        <v>40</v>
      </c>
      <c r="AW58" t="s">
        <v>40</v>
      </c>
    </row>
    <row r="59" spans="1:49" x14ac:dyDescent="0.3">
      <c r="A59">
        <v>20309000</v>
      </c>
      <c r="B59" t="s">
        <v>40</v>
      </c>
      <c r="C59" t="s">
        <v>30</v>
      </c>
      <c r="D59" t="s">
        <v>152</v>
      </c>
      <c r="E59" t="s">
        <v>219</v>
      </c>
      <c r="F59" t="s">
        <v>36</v>
      </c>
      <c r="G59" t="s">
        <v>637</v>
      </c>
      <c r="H59" t="s">
        <v>552</v>
      </c>
      <c r="I59">
        <v>116669044.58000001</v>
      </c>
      <c r="J59" t="s">
        <v>40</v>
      </c>
      <c r="K59" t="s">
        <v>40</v>
      </c>
      <c r="L59">
        <v>45900985.541000001</v>
      </c>
      <c r="M59">
        <v>27887868.403000001</v>
      </c>
      <c r="N59">
        <v>16943728.675000001</v>
      </c>
      <c r="O59">
        <v>10294409.817</v>
      </c>
      <c r="P59">
        <v>6254627.4800000004</v>
      </c>
      <c r="Q59">
        <v>3800027.4509999999</v>
      </c>
      <c r="R59">
        <v>2308763.7230000002</v>
      </c>
      <c r="S59">
        <v>1402828.5919999999</v>
      </c>
      <c r="T59">
        <v>852267.37100000004</v>
      </c>
      <c r="U59">
        <v>517777.21899999998</v>
      </c>
      <c r="V59">
        <v>314539.74400000001</v>
      </c>
      <c r="W59">
        <v>191220.56400000001</v>
      </c>
      <c r="X59" t="s">
        <v>40</v>
      </c>
      <c r="Y59" t="s">
        <v>40</v>
      </c>
      <c r="Z59" t="s">
        <v>40</v>
      </c>
      <c r="AA59" t="s">
        <v>40</v>
      </c>
      <c r="AB59" t="s">
        <v>40</v>
      </c>
      <c r="AC59" t="s">
        <v>40</v>
      </c>
      <c r="AD59" t="s">
        <v>40</v>
      </c>
      <c r="AE59" t="s">
        <v>40</v>
      </c>
      <c r="AF59" t="s">
        <v>40</v>
      </c>
      <c r="AG59" t="s">
        <v>40</v>
      </c>
      <c r="AH59" t="s">
        <v>40</v>
      </c>
      <c r="AI59" t="s">
        <v>40</v>
      </c>
      <c r="AJ59" t="s">
        <v>40</v>
      </c>
      <c r="AK59" t="s">
        <v>40</v>
      </c>
      <c r="AL59" t="s">
        <v>40</v>
      </c>
      <c r="AM59" t="s">
        <v>40</v>
      </c>
      <c r="AN59" t="s">
        <v>40</v>
      </c>
      <c r="AO59" t="s">
        <v>40</v>
      </c>
      <c r="AP59" t="s">
        <v>40</v>
      </c>
      <c r="AQ59" t="s">
        <v>40</v>
      </c>
      <c r="AR59" t="s">
        <v>40</v>
      </c>
      <c r="AS59" t="s">
        <v>40</v>
      </c>
      <c r="AT59" t="s">
        <v>40</v>
      </c>
      <c r="AU59" t="s">
        <v>40</v>
      </c>
      <c r="AV59" t="s">
        <v>40</v>
      </c>
      <c r="AW59" t="s">
        <v>40</v>
      </c>
    </row>
    <row r="60" spans="1:49" x14ac:dyDescent="0.3">
      <c r="A60">
        <v>20310000</v>
      </c>
      <c r="B60" t="s">
        <v>40</v>
      </c>
      <c r="C60" t="s">
        <v>30</v>
      </c>
      <c r="D60" t="s">
        <v>152</v>
      </c>
      <c r="E60" t="s">
        <v>220</v>
      </c>
      <c r="F60" t="s">
        <v>36</v>
      </c>
      <c r="G60" t="s">
        <v>637</v>
      </c>
      <c r="H60" t="s">
        <v>552</v>
      </c>
      <c r="I60">
        <v>28257846.840000007</v>
      </c>
      <c r="J60" t="s">
        <v>40</v>
      </c>
      <c r="K60" t="s">
        <v>40</v>
      </c>
      <c r="L60">
        <v>11117456.439999999</v>
      </c>
      <c r="M60">
        <v>6754586.1600000001</v>
      </c>
      <c r="N60">
        <v>4103858.85</v>
      </c>
      <c r="O60">
        <v>2493359.36</v>
      </c>
      <c r="P60">
        <v>1514903.17</v>
      </c>
      <c r="Q60">
        <v>920386.33</v>
      </c>
      <c r="R60">
        <v>559194.53</v>
      </c>
      <c r="S60">
        <v>339772.35</v>
      </c>
      <c r="T60">
        <v>206423.57</v>
      </c>
      <c r="U60">
        <v>125408.32000000001</v>
      </c>
      <c r="V60">
        <v>76183.16</v>
      </c>
      <c r="W60">
        <v>46314.6</v>
      </c>
      <c r="X60" t="s">
        <v>40</v>
      </c>
      <c r="Y60" t="s">
        <v>40</v>
      </c>
      <c r="Z60" t="s">
        <v>40</v>
      </c>
      <c r="AA60" t="s">
        <v>40</v>
      </c>
      <c r="AB60" t="s">
        <v>40</v>
      </c>
      <c r="AC60" t="s">
        <v>40</v>
      </c>
      <c r="AD60" t="s">
        <v>40</v>
      </c>
      <c r="AE60" t="s">
        <v>40</v>
      </c>
      <c r="AF60" t="s">
        <v>40</v>
      </c>
      <c r="AG60" t="s">
        <v>40</v>
      </c>
      <c r="AH60" t="s">
        <v>40</v>
      </c>
      <c r="AI60" t="s">
        <v>40</v>
      </c>
      <c r="AJ60" t="s">
        <v>40</v>
      </c>
      <c r="AK60" t="s">
        <v>40</v>
      </c>
      <c r="AL60" t="s">
        <v>40</v>
      </c>
      <c r="AM60" t="s">
        <v>40</v>
      </c>
      <c r="AN60" t="s">
        <v>40</v>
      </c>
      <c r="AO60" t="s">
        <v>40</v>
      </c>
      <c r="AP60" t="s">
        <v>40</v>
      </c>
      <c r="AQ60" t="s">
        <v>40</v>
      </c>
      <c r="AR60" t="s">
        <v>40</v>
      </c>
      <c r="AS60" t="s">
        <v>40</v>
      </c>
      <c r="AT60" t="s">
        <v>40</v>
      </c>
      <c r="AU60" t="s">
        <v>40</v>
      </c>
      <c r="AV60" t="s">
        <v>40</v>
      </c>
      <c r="AW60" t="s">
        <v>40</v>
      </c>
    </row>
    <row r="61" spans="1:49" x14ac:dyDescent="0.3">
      <c r="A61">
        <v>20311000</v>
      </c>
      <c r="B61" t="s">
        <v>40</v>
      </c>
      <c r="C61" t="s">
        <v>30</v>
      </c>
      <c r="D61" t="s">
        <v>152</v>
      </c>
      <c r="E61" t="s">
        <v>223</v>
      </c>
      <c r="F61" t="s">
        <v>36</v>
      </c>
      <c r="G61" t="s">
        <v>638</v>
      </c>
      <c r="H61" t="s">
        <v>552</v>
      </c>
      <c r="I61">
        <v>500000000</v>
      </c>
      <c r="J61" t="s">
        <v>40</v>
      </c>
      <c r="K61">
        <v>313476500</v>
      </c>
      <c r="L61">
        <v>116986500</v>
      </c>
      <c r="M61">
        <v>43658500</v>
      </c>
      <c r="N61">
        <v>16292500</v>
      </c>
      <c r="O61">
        <v>6080500</v>
      </c>
      <c r="P61">
        <v>2269000</v>
      </c>
      <c r="Q61">
        <v>846500</v>
      </c>
      <c r="R61">
        <v>316000</v>
      </c>
      <c r="S61">
        <v>74000</v>
      </c>
      <c r="T61" t="s">
        <v>40</v>
      </c>
      <c r="U61" t="s">
        <v>40</v>
      </c>
      <c r="V61" t="s">
        <v>40</v>
      </c>
      <c r="W61" t="s">
        <v>40</v>
      </c>
      <c r="X61" t="s">
        <v>40</v>
      </c>
      <c r="Y61" t="s">
        <v>40</v>
      </c>
      <c r="Z61" t="s">
        <v>40</v>
      </c>
      <c r="AA61" t="s">
        <v>40</v>
      </c>
      <c r="AB61" t="s">
        <v>40</v>
      </c>
      <c r="AC61" t="s">
        <v>40</v>
      </c>
      <c r="AD61" t="s">
        <v>40</v>
      </c>
      <c r="AE61" t="s">
        <v>40</v>
      </c>
      <c r="AF61" t="s">
        <v>40</v>
      </c>
      <c r="AG61" t="s">
        <v>40</v>
      </c>
      <c r="AH61" t="s">
        <v>40</v>
      </c>
      <c r="AI61" t="s">
        <v>40</v>
      </c>
      <c r="AJ61" t="s">
        <v>40</v>
      </c>
      <c r="AK61" t="s">
        <v>40</v>
      </c>
      <c r="AL61" t="s">
        <v>40</v>
      </c>
      <c r="AM61" t="s">
        <v>40</v>
      </c>
      <c r="AN61" t="s">
        <v>40</v>
      </c>
      <c r="AO61" t="s">
        <v>40</v>
      </c>
      <c r="AP61" t="s">
        <v>40</v>
      </c>
      <c r="AQ61" t="s">
        <v>40</v>
      </c>
      <c r="AR61" t="s">
        <v>40</v>
      </c>
      <c r="AS61" t="s">
        <v>40</v>
      </c>
      <c r="AT61" t="s">
        <v>40</v>
      </c>
      <c r="AU61" t="s">
        <v>40</v>
      </c>
      <c r="AV61" t="s">
        <v>40</v>
      </c>
      <c r="AW61" t="s">
        <v>40</v>
      </c>
    </row>
    <row r="62" spans="1:49" x14ac:dyDescent="0.3">
      <c r="A62">
        <v>20313000</v>
      </c>
      <c r="B62" t="s">
        <v>40</v>
      </c>
      <c r="C62" t="s">
        <v>30</v>
      </c>
      <c r="D62" t="s">
        <v>152</v>
      </c>
      <c r="E62" t="s">
        <v>222</v>
      </c>
      <c r="F62" t="s">
        <v>36</v>
      </c>
      <c r="G62" t="s">
        <v>638</v>
      </c>
      <c r="H62" t="s">
        <v>552</v>
      </c>
      <c r="I62">
        <v>68695814.289000005</v>
      </c>
      <c r="J62" t="s">
        <v>40</v>
      </c>
      <c r="K62" t="s">
        <v>40</v>
      </c>
      <c r="L62">
        <v>27000546.328000002</v>
      </c>
      <c r="M62">
        <v>16415208.302999999</v>
      </c>
      <c r="N62">
        <v>9979715.7249999996</v>
      </c>
      <c r="O62">
        <v>6067214.318</v>
      </c>
      <c r="P62">
        <v>3688553.0520000001</v>
      </c>
      <c r="Q62">
        <v>2242506.162</v>
      </c>
      <c r="R62">
        <v>1363337.13</v>
      </c>
      <c r="S62">
        <v>828883.69499999995</v>
      </c>
      <c r="T62">
        <v>503952.49400000001</v>
      </c>
      <c r="U62">
        <v>306383.33199999999</v>
      </c>
      <c r="V62">
        <v>186234.35200000001</v>
      </c>
      <c r="W62">
        <v>113279.398</v>
      </c>
      <c r="X62" t="s">
        <v>40</v>
      </c>
      <c r="Y62" t="s">
        <v>40</v>
      </c>
      <c r="Z62" t="s">
        <v>40</v>
      </c>
      <c r="AA62" t="s">
        <v>40</v>
      </c>
      <c r="AB62" t="s">
        <v>40</v>
      </c>
      <c r="AC62" t="s">
        <v>40</v>
      </c>
      <c r="AD62" t="s">
        <v>40</v>
      </c>
      <c r="AE62" t="s">
        <v>40</v>
      </c>
      <c r="AF62" t="s">
        <v>40</v>
      </c>
      <c r="AG62" t="s">
        <v>40</v>
      </c>
      <c r="AH62" t="s">
        <v>40</v>
      </c>
      <c r="AI62" t="s">
        <v>40</v>
      </c>
      <c r="AJ62" t="s">
        <v>40</v>
      </c>
      <c r="AK62" t="s">
        <v>40</v>
      </c>
      <c r="AL62" t="s">
        <v>40</v>
      </c>
      <c r="AM62" t="s">
        <v>40</v>
      </c>
      <c r="AN62" t="s">
        <v>40</v>
      </c>
      <c r="AO62" t="s">
        <v>40</v>
      </c>
      <c r="AP62" t="s">
        <v>40</v>
      </c>
      <c r="AQ62" t="s">
        <v>40</v>
      </c>
      <c r="AR62" t="s">
        <v>40</v>
      </c>
      <c r="AS62" t="s">
        <v>40</v>
      </c>
      <c r="AT62" t="s">
        <v>40</v>
      </c>
      <c r="AU62" t="s">
        <v>40</v>
      </c>
      <c r="AV62" t="s">
        <v>40</v>
      </c>
      <c r="AW62" t="s">
        <v>40</v>
      </c>
    </row>
    <row r="63" spans="1:49" x14ac:dyDescent="0.3">
      <c r="A63">
        <v>20314000</v>
      </c>
      <c r="B63" t="s">
        <v>40</v>
      </c>
      <c r="C63" t="s">
        <v>30</v>
      </c>
      <c r="D63" t="s">
        <v>152</v>
      </c>
      <c r="E63" t="s">
        <v>221</v>
      </c>
      <c r="F63" t="s">
        <v>36</v>
      </c>
      <c r="G63" t="s">
        <v>638</v>
      </c>
      <c r="H63" t="s">
        <v>552</v>
      </c>
      <c r="I63">
        <v>14004240.310000002</v>
      </c>
      <c r="J63" t="s">
        <v>40</v>
      </c>
      <c r="K63">
        <v>2487055.0490000001</v>
      </c>
      <c r="L63">
        <v>3736695.4249999998</v>
      </c>
      <c r="M63">
        <v>2535915.844</v>
      </c>
      <c r="N63">
        <v>1720995.0959999999</v>
      </c>
      <c r="O63">
        <v>1167967.6459999999</v>
      </c>
      <c r="P63">
        <v>792640.00199999998</v>
      </c>
      <c r="Q63">
        <v>537916.87399999995</v>
      </c>
      <c r="R63">
        <v>365062.53700000001</v>
      </c>
      <c r="S63">
        <v>247749.01500000001</v>
      </c>
      <c r="T63">
        <v>168134.90900000001</v>
      </c>
      <c r="U63">
        <v>114106.55</v>
      </c>
      <c r="V63">
        <v>77443.448999999993</v>
      </c>
      <c r="W63">
        <v>52557.913999999997</v>
      </c>
      <c r="X63" t="s">
        <v>40</v>
      </c>
      <c r="Y63" t="s">
        <v>40</v>
      </c>
      <c r="Z63" t="s">
        <v>40</v>
      </c>
      <c r="AA63" t="s">
        <v>40</v>
      </c>
      <c r="AB63" t="s">
        <v>40</v>
      </c>
      <c r="AC63" t="s">
        <v>40</v>
      </c>
      <c r="AD63" t="s">
        <v>40</v>
      </c>
      <c r="AE63" t="s">
        <v>40</v>
      </c>
      <c r="AF63" t="s">
        <v>40</v>
      </c>
      <c r="AG63" t="s">
        <v>40</v>
      </c>
      <c r="AH63" t="s">
        <v>40</v>
      </c>
      <c r="AI63" t="s">
        <v>40</v>
      </c>
      <c r="AJ63" t="s">
        <v>40</v>
      </c>
      <c r="AK63" t="s">
        <v>40</v>
      </c>
      <c r="AL63" t="s">
        <v>40</v>
      </c>
      <c r="AM63" t="s">
        <v>40</v>
      </c>
      <c r="AN63" t="s">
        <v>40</v>
      </c>
      <c r="AO63" t="s">
        <v>40</v>
      </c>
      <c r="AP63" t="s">
        <v>40</v>
      </c>
      <c r="AQ63" t="s">
        <v>40</v>
      </c>
      <c r="AR63" t="s">
        <v>40</v>
      </c>
      <c r="AS63" t="s">
        <v>40</v>
      </c>
      <c r="AT63" t="s">
        <v>40</v>
      </c>
      <c r="AU63" t="s">
        <v>40</v>
      </c>
      <c r="AV63" t="s">
        <v>40</v>
      </c>
      <c r="AW63" t="s">
        <v>40</v>
      </c>
    </row>
    <row r="64" spans="1:49" x14ac:dyDescent="0.3">
      <c r="A64">
        <v>20315000</v>
      </c>
      <c r="B64" t="s">
        <v>40</v>
      </c>
      <c r="C64" t="s">
        <v>30</v>
      </c>
      <c r="D64" t="s">
        <v>152</v>
      </c>
      <c r="E64" t="s">
        <v>210</v>
      </c>
      <c r="F64" t="s">
        <v>36</v>
      </c>
      <c r="G64" t="s">
        <v>639</v>
      </c>
      <c r="H64" t="s">
        <v>552</v>
      </c>
      <c r="I64">
        <v>128800000</v>
      </c>
      <c r="J64">
        <v>11200000</v>
      </c>
      <c r="K64" t="s">
        <v>40</v>
      </c>
      <c r="L64" t="s">
        <v>40</v>
      </c>
      <c r="M64" t="s">
        <v>40</v>
      </c>
      <c r="N64">
        <v>11200000</v>
      </c>
      <c r="O64">
        <v>11200000</v>
      </c>
      <c r="P64">
        <v>11200000</v>
      </c>
      <c r="Q64">
        <v>11200000</v>
      </c>
      <c r="R64">
        <v>11200000</v>
      </c>
      <c r="S64">
        <v>11200000</v>
      </c>
      <c r="T64">
        <v>11200000</v>
      </c>
      <c r="U64">
        <v>11200000</v>
      </c>
      <c r="V64">
        <v>11200000</v>
      </c>
      <c r="W64">
        <v>11200000</v>
      </c>
      <c r="X64">
        <v>5600000</v>
      </c>
      <c r="Y64" t="s">
        <v>40</v>
      </c>
      <c r="Z64" t="s">
        <v>40</v>
      </c>
      <c r="AA64" t="s">
        <v>40</v>
      </c>
      <c r="AB64" t="s">
        <v>40</v>
      </c>
      <c r="AC64" t="s">
        <v>40</v>
      </c>
      <c r="AD64" t="s">
        <v>40</v>
      </c>
      <c r="AE64" t="s">
        <v>40</v>
      </c>
      <c r="AF64" t="s">
        <v>40</v>
      </c>
      <c r="AG64" t="s">
        <v>40</v>
      </c>
      <c r="AH64" t="s">
        <v>40</v>
      </c>
      <c r="AI64" t="s">
        <v>40</v>
      </c>
      <c r="AJ64" t="s">
        <v>40</v>
      </c>
      <c r="AK64" t="s">
        <v>40</v>
      </c>
      <c r="AL64" t="s">
        <v>40</v>
      </c>
      <c r="AM64" t="s">
        <v>40</v>
      </c>
      <c r="AN64" t="s">
        <v>40</v>
      </c>
      <c r="AO64" t="s">
        <v>40</v>
      </c>
      <c r="AP64" t="s">
        <v>40</v>
      </c>
      <c r="AQ64" t="s">
        <v>40</v>
      </c>
      <c r="AR64" t="s">
        <v>40</v>
      </c>
      <c r="AS64" t="s">
        <v>40</v>
      </c>
      <c r="AT64" t="s">
        <v>40</v>
      </c>
      <c r="AU64" t="s">
        <v>40</v>
      </c>
      <c r="AV64" t="s">
        <v>40</v>
      </c>
      <c r="AW64" t="s">
        <v>40</v>
      </c>
    </row>
    <row r="65" spans="1:49" x14ac:dyDescent="0.3">
      <c r="A65">
        <v>20316000</v>
      </c>
      <c r="B65" t="s">
        <v>40</v>
      </c>
      <c r="C65" t="s">
        <v>30</v>
      </c>
      <c r="D65" t="s">
        <v>152</v>
      </c>
      <c r="E65" t="s">
        <v>226</v>
      </c>
      <c r="F65" t="s">
        <v>36</v>
      </c>
      <c r="G65" t="s">
        <v>639</v>
      </c>
      <c r="H65" t="s">
        <v>552</v>
      </c>
      <c r="I65">
        <v>124000000</v>
      </c>
      <c r="J65">
        <v>8000000</v>
      </c>
      <c r="K65">
        <v>8000000</v>
      </c>
      <c r="L65">
        <v>8000000</v>
      </c>
      <c r="M65">
        <v>8000000</v>
      </c>
      <c r="N65">
        <v>8000000</v>
      </c>
      <c r="O65">
        <v>8000000</v>
      </c>
      <c r="P65">
        <v>8000000</v>
      </c>
      <c r="Q65">
        <v>8000000</v>
      </c>
      <c r="R65">
        <v>8000000</v>
      </c>
      <c r="S65">
        <v>8000000</v>
      </c>
      <c r="T65">
        <v>8000000</v>
      </c>
      <c r="U65">
        <v>8000000</v>
      </c>
      <c r="V65">
        <v>8000000</v>
      </c>
      <c r="W65">
        <v>8000000</v>
      </c>
      <c r="X65">
        <v>8000000</v>
      </c>
      <c r="Y65">
        <v>4000000</v>
      </c>
      <c r="Z65" t="s">
        <v>40</v>
      </c>
      <c r="AA65" t="s">
        <v>40</v>
      </c>
      <c r="AB65" t="s">
        <v>40</v>
      </c>
      <c r="AC65" t="s">
        <v>40</v>
      </c>
      <c r="AD65" t="s">
        <v>40</v>
      </c>
      <c r="AE65" t="s">
        <v>40</v>
      </c>
      <c r="AF65" t="s">
        <v>40</v>
      </c>
      <c r="AG65" t="s">
        <v>40</v>
      </c>
      <c r="AH65" t="s">
        <v>40</v>
      </c>
      <c r="AI65" t="s">
        <v>40</v>
      </c>
      <c r="AJ65" t="s">
        <v>40</v>
      </c>
      <c r="AK65" t="s">
        <v>40</v>
      </c>
      <c r="AL65" t="s">
        <v>40</v>
      </c>
      <c r="AM65" t="s">
        <v>40</v>
      </c>
      <c r="AN65" t="s">
        <v>40</v>
      </c>
      <c r="AO65" t="s">
        <v>40</v>
      </c>
      <c r="AP65" t="s">
        <v>40</v>
      </c>
      <c r="AQ65" t="s">
        <v>40</v>
      </c>
      <c r="AR65" t="s">
        <v>40</v>
      </c>
      <c r="AS65" t="s">
        <v>40</v>
      </c>
      <c r="AT65" t="s">
        <v>40</v>
      </c>
      <c r="AU65" t="s">
        <v>40</v>
      </c>
      <c r="AV65" t="s">
        <v>40</v>
      </c>
      <c r="AW65" t="s">
        <v>40</v>
      </c>
    </row>
    <row r="66" spans="1:49" x14ac:dyDescent="0.3">
      <c r="A66">
        <v>20317000</v>
      </c>
      <c r="B66" t="s">
        <v>40</v>
      </c>
      <c r="C66" t="s">
        <v>30</v>
      </c>
      <c r="D66" t="s">
        <v>152</v>
      </c>
      <c r="E66" t="s">
        <v>225</v>
      </c>
      <c r="F66" t="s">
        <v>36</v>
      </c>
      <c r="G66" t="s">
        <v>640</v>
      </c>
      <c r="H66" t="s">
        <v>552</v>
      </c>
      <c r="I66">
        <v>31977415.859999999</v>
      </c>
      <c r="J66">
        <v>2780644.84</v>
      </c>
      <c r="K66" t="s">
        <v>40</v>
      </c>
      <c r="L66" t="s">
        <v>40</v>
      </c>
      <c r="M66" t="s">
        <v>40</v>
      </c>
      <c r="N66">
        <v>2780644.84</v>
      </c>
      <c r="O66">
        <v>2780644.84</v>
      </c>
      <c r="P66">
        <v>2780644.84</v>
      </c>
      <c r="Q66">
        <v>2780644.84</v>
      </c>
      <c r="R66">
        <v>2780644.84</v>
      </c>
      <c r="S66">
        <v>2780644.84</v>
      </c>
      <c r="T66">
        <v>2780644.84</v>
      </c>
      <c r="U66">
        <v>2780644.84</v>
      </c>
      <c r="V66">
        <v>2780644.84</v>
      </c>
      <c r="W66">
        <v>2780644.85</v>
      </c>
      <c r="X66">
        <v>1390322.61</v>
      </c>
      <c r="Y66" t="s">
        <v>40</v>
      </c>
      <c r="Z66" t="s">
        <v>40</v>
      </c>
      <c r="AA66" t="s">
        <v>40</v>
      </c>
      <c r="AB66" t="s">
        <v>40</v>
      </c>
      <c r="AC66" t="s">
        <v>40</v>
      </c>
      <c r="AD66" t="s">
        <v>40</v>
      </c>
      <c r="AE66" t="s">
        <v>40</v>
      </c>
      <c r="AF66" t="s">
        <v>40</v>
      </c>
      <c r="AG66" t="s">
        <v>40</v>
      </c>
      <c r="AH66" t="s">
        <v>40</v>
      </c>
      <c r="AI66" t="s">
        <v>40</v>
      </c>
      <c r="AJ66" t="s">
        <v>40</v>
      </c>
      <c r="AK66" t="s">
        <v>40</v>
      </c>
      <c r="AL66" t="s">
        <v>40</v>
      </c>
      <c r="AM66" t="s">
        <v>40</v>
      </c>
      <c r="AN66" t="s">
        <v>40</v>
      </c>
      <c r="AO66" t="s">
        <v>40</v>
      </c>
      <c r="AP66" t="s">
        <v>40</v>
      </c>
      <c r="AQ66" t="s">
        <v>40</v>
      </c>
      <c r="AR66" t="s">
        <v>40</v>
      </c>
      <c r="AS66" t="s">
        <v>40</v>
      </c>
      <c r="AT66" t="s">
        <v>40</v>
      </c>
      <c r="AU66" t="s">
        <v>40</v>
      </c>
      <c r="AV66" t="s">
        <v>40</v>
      </c>
      <c r="AW66" t="s">
        <v>40</v>
      </c>
    </row>
    <row r="67" spans="1:49" x14ac:dyDescent="0.3">
      <c r="A67">
        <v>20318000</v>
      </c>
      <c r="B67" t="s">
        <v>40</v>
      </c>
      <c r="C67" t="s">
        <v>30</v>
      </c>
      <c r="D67" t="s">
        <v>152</v>
      </c>
      <c r="E67" t="s">
        <v>224</v>
      </c>
      <c r="F67" t="s">
        <v>36</v>
      </c>
      <c r="G67" t="s">
        <v>640</v>
      </c>
      <c r="H67" t="s">
        <v>552</v>
      </c>
      <c r="I67">
        <v>19320000</v>
      </c>
      <c r="J67">
        <v>1680000</v>
      </c>
      <c r="K67" t="s">
        <v>40</v>
      </c>
      <c r="L67" t="s">
        <v>40</v>
      </c>
      <c r="M67" t="s">
        <v>40</v>
      </c>
      <c r="N67">
        <v>1680000</v>
      </c>
      <c r="O67">
        <v>1680000</v>
      </c>
      <c r="P67">
        <v>1680000</v>
      </c>
      <c r="Q67">
        <v>1680000</v>
      </c>
      <c r="R67">
        <v>1680000</v>
      </c>
      <c r="S67">
        <v>1680000</v>
      </c>
      <c r="T67">
        <v>1680000</v>
      </c>
      <c r="U67">
        <v>1680000</v>
      </c>
      <c r="V67">
        <v>1680000</v>
      </c>
      <c r="W67">
        <v>1680000</v>
      </c>
      <c r="X67">
        <v>840000</v>
      </c>
      <c r="Y67" t="s">
        <v>40</v>
      </c>
      <c r="Z67" t="s">
        <v>40</v>
      </c>
      <c r="AA67" t="s">
        <v>40</v>
      </c>
      <c r="AB67" t="s">
        <v>40</v>
      </c>
      <c r="AC67" t="s">
        <v>40</v>
      </c>
      <c r="AD67" t="s">
        <v>40</v>
      </c>
      <c r="AE67" t="s">
        <v>40</v>
      </c>
      <c r="AF67" t="s">
        <v>40</v>
      </c>
      <c r="AG67" t="s">
        <v>40</v>
      </c>
      <c r="AH67" t="s">
        <v>40</v>
      </c>
      <c r="AI67" t="s">
        <v>40</v>
      </c>
      <c r="AJ67" t="s">
        <v>40</v>
      </c>
      <c r="AK67" t="s">
        <v>40</v>
      </c>
      <c r="AL67" t="s">
        <v>40</v>
      </c>
      <c r="AM67" t="s">
        <v>40</v>
      </c>
      <c r="AN67" t="s">
        <v>40</v>
      </c>
      <c r="AO67" t="s">
        <v>40</v>
      </c>
      <c r="AP67" t="s">
        <v>40</v>
      </c>
      <c r="AQ67" t="s">
        <v>40</v>
      </c>
      <c r="AR67" t="s">
        <v>40</v>
      </c>
      <c r="AS67" t="s">
        <v>40</v>
      </c>
      <c r="AT67" t="s">
        <v>40</v>
      </c>
      <c r="AU67" t="s">
        <v>40</v>
      </c>
      <c r="AV67" t="s">
        <v>40</v>
      </c>
      <c r="AW67" t="s">
        <v>40</v>
      </c>
    </row>
    <row r="68" spans="1:49" x14ac:dyDescent="0.3">
      <c r="A68">
        <v>20320000</v>
      </c>
      <c r="B68" t="s">
        <v>40</v>
      </c>
      <c r="C68" t="s">
        <v>30</v>
      </c>
      <c r="D68" t="s">
        <v>152</v>
      </c>
      <c r="E68" t="s">
        <v>227</v>
      </c>
      <c r="F68" t="s">
        <v>36</v>
      </c>
      <c r="G68" t="s">
        <v>641</v>
      </c>
      <c r="H68" t="s">
        <v>552</v>
      </c>
      <c r="I68">
        <v>85825654.296000004</v>
      </c>
      <c r="J68">
        <v>6602078.7580000004</v>
      </c>
      <c r="K68" t="s">
        <v>40</v>
      </c>
      <c r="L68" t="s">
        <v>40</v>
      </c>
      <c r="M68" t="s">
        <v>40</v>
      </c>
      <c r="N68">
        <v>6602078.7580000004</v>
      </c>
      <c r="O68">
        <v>6602078.7580000004</v>
      </c>
      <c r="P68">
        <v>6602078.7580000004</v>
      </c>
      <c r="Q68">
        <v>6602078.7580000004</v>
      </c>
      <c r="R68">
        <v>6602078.7580000004</v>
      </c>
      <c r="S68">
        <v>6602078.7580000004</v>
      </c>
      <c r="T68">
        <v>6602078.7580000004</v>
      </c>
      <c r="U68">
        <v>6602078.7580000004</v>
      </c>
      <c r="V68">
        <v>6602078.7580000004</v>
      </c>
      <c r="W68">
        <v>6602078.7580000004</v>
      </c>
      <c r="X68">
        <v>6602078.7580000004</v>
      </c>
      <c r="Y68">
        <v>6600709.2000000002</v>
      </c>
      <c r="Z68" t="s">
        <v>40</v>
      </c>
      <c r="AA68" t="s">
        <v>40</v>
      </c>
      <c r="AB68" t="s">
        <v>40</v>
      </c>
      <c r="AC68" t="s">
        <v>40</v>
      </c>
      <c r="AD68" t="s">
        <v>40</v>
      </c>
      <c r="AE68" t="s">
        <v>40</v>
      </c>
      <c r="AF68" t="s">
        <v>40</v>
      </c>
      <c r="AG68" t="s">
        <v>40</v>
      </c>
      <c r="AH68" t="s">
        <v>40</v>
      </c>
      <c r="AI68" t="s">
        <v>40</v>
      </c>
      <c r="AJ68" t="s">
        <v>40</v>
      </c>
      <c r="AK68" t="s">
        <v>40</v>
      </c>
      <c r="AL68" t="s">
        <v>40</v>
      </c>
      <c r="AM68" t="s">
        <v>40</v>
      </c>
      <c r="AN68" t="s">
        <v>40</v>
      </c>
      <c r="AO68" t="s">
        <v>40</v>
      </c>
      <c r="AP68" t="s">
        <v>40</v>
      </c>
      <c r="AQ68" t="s">
        <v>40</v>
      </c>
      <c r="AR68" t="s">
        <v>40</v>
      </c>
      <c r="AS68" t="s">
        <v>40</v>
      </c>
      <c r="AT68" t="s">
        <v>40</v>
      </c>
      <c r="AU68" t="s">
        <v>40</v>
      </c>
      <c r="AV68" t="s">
        <v>40</v>
      </c>
      <c r="AW68" t="s">
        <v>40</v>
      </c>
    </row>
    <row r="69" spans="1:49" x14ac:dyDescent="0.3">
      <c r="A69">
        <v>20321000</v>
      </c>
      <c r="B69" t="s">
        <v>40</v>
      </c>
      <c r="C69" t="s">
        <v>30</v>
      </c>
      <c r="D69" t="s">
        <v>152</v>
      </c>
      <c r="E69" t="s">
        <v>228</v>
      </c>
      <c r="F69" t="s">
        <v>36</v>
      </c>
      <c r="G69" t="s">
        <v>641</v>
      </c>
      <c r="H69" t="s">
        <v>552</v>
      </c>
      <c r="I69">
        <v>19350700</v>
      </c>
      <c r="J69">
        <v>3766200</v>
      </c>
      <c r="K69" t="s">
        <v>40</v>
      </c>
      <c r="L69" t="s">
        <v>40</v>
      </c>
      <c r="M69" t="s">
        <v>40</v>
      </c>
      <c r="N69">
        <v>1298700</v>
      </c>
      <c r="O69">
        <v>1298700</v>
      </c>
      <c r="P69">
        <v>1298700</v>
      </c>
      <c r="Q69">
        <v>1298700</v>
      </c>
      <c r="R69">
        <v>1298700</v>
      </c>
      <c r="S69">
        <v>1298700</v>
      </c>
      <c r="T69">
        <v>1298700</v>
      </c>
      <c r="U69">
        <v>1298700</v>
      </c>
      <c r="V69">
        <v>1298700</v>
      </c>
      <c r="W69">
        <v>1298700</v>
      </c>
      <c r="X69">
        <v>1298700</v>
      </c>
      <c r="Y69">
        <v>1298800</v>
      </c>
      <c r="Z69" t="s">
        <v>40</v>
      </c>
      <c r="AA69" t="s">
        <v>40</v>
      </c>
      <c r="AB69" t="s">
        <v>40</v>
      </c>
      <c r="AC69" t="s">
        <v>40</v>
      </c>
      <c r="AD69" t="s">
        <v>40</v>
      </c>
      <c r="AE69" t="s">
        <v>40</v>
      </c>
      <c r="AF69" t="s">
        <v>40</v>
      </c>
      <c r="AG69" t="s">
        <v>40</v>
      </c>
      <c r="AH69" t="s">
        <v>40</v>
      </c>
      <c r="AI69" t="s">
        <v>40</v>
      </c>
      <c r="AJ69" t="s">
        <v>40</v>
      </c>
      <c r="AK69" t="s">
        <v>40</v>
      </c>
      <c r="AL69" t="s">
        <v>40</v>
      </c>
      <c r="AM69" t="s">
        <v>40</v>
      </c>
      <c r="AN69" t="s">
        <v>40</v>
      </c>
      <c r="AO69" t="s">
        <v>40</v>
      </c>
      <c r="AP69" t="s">
        <v>40</v>
      </c>
      <c r="AQ69" t="s">
        <v>40</v>
      </c>
      <c r="AR69" t="s">
        <v>40</v>
      </c>
      <c r="AS69" t="s">
        <v>40</v>
      </c>
      <c r="AT69" t="s">
        <v>40</v>
      </c>
      <c r="AU69" t="s">
        <v>40</v>
      </c>
      <c r="AV69" t="s">
        <v>40</v>
      </c>
      <c r="AW69" t="s">
        <v>40</v>
      </c>
    </row>
    <row r="70" spans="1:49" x14ac:dyDescent="0.3">
      <c r="A70">
        <v>20322000</v>
      </c>
      <c r="B70" t="s">
        <v>40</v>
      </c>
      <c r="C70" t="s">
        <v>30</v>
      </c>
      <c r="D70" t="s">
        <v>152</v>
      </c>
      <c r="E70" t="s">
        <v>229</v>
      </c>
      <c r="F70" t="s">
        <v>36</v>
      </c>
      <c r="G70" t="s">
        <v>641</v>
      </c>
      <c r="H70" t="s">
        <v>552</v>
      </c>
      <c r="I70">
        <v>116031394.66299999</v>
      </c>
      <c r="J70">
        <v>8925442.8159999996</v>
      </c>
      <c r="K70" t="s">
        <v>40</v>
      </c>
      <c r="L70" t="s">
        <v>40</v>
      </c>
      <c r="M70" t="s">
        <v>40</v>
      </c>
      <c r="N70">
        <v>8925442.8159999996</v>
      </c>
      <c r="O70">
        <v>8925442.8159999996</v>
      </c>
      <c r="P70">
        <v>8925442.8159999996</v>
      </c>
      <c r="Q70">
        <v>8925442.8159999996</v>
      </c>
      <c r="R70">
        <v>8925442.8159999996</v>
      </c>
      <c r="S70">
        <v>8925442.8159999996</v>
      </c>
      <c r="T70">
        <v>8925442.8159999996</v>
      </c>
      <c r="U70">
        <v>8925442.8159999996</v>
      </c>
      <c r="V70">
        <v>8925442.8159999996</v>
      </c>
      <c r="W70">
        <v>8925442.8159999996</v>
      </c>
      <c r="X70">
        <v>8925442.8159999996</v>
      </c>
      <c r="Y70">
        <v>8926080.8709999993</v>
      </c>
      <c r="Z70" t="s">
        <v>40</v>
      </c>
      <c r="AA70" t="s">
        <v>40</v>
      </c>
      <c r="AB70" t="s">
        <v>40</v>
      </c>
      <c r="AC70" t="s">
        <v>40</v>
      </c>
      <c r="AD70" t="s">
        <v>40</v>
      </c>
      <c r="AE70" t="s">
        <v>40</v>
      </c>
      <c r="AF70" t="s">
        <v>40</v>
      </c>
      <c r="AG70" t="s">
        <v>40</v>
      </c>
      <c r="AH70" t="s">
        <v>40</v>
      </c>
      <c r="AI70" t="s">
        <v>40</v>
      </c>
      <c r="AJ70" t="s">
        <v>40</v>
      </c>
      <c r="AK70" t="s">
        <v>40</v>
      </c>
      <c r="AL70" t="s">
        <v>40</v>
      </c>
      <c r="AM70" t="s">
        <v>40</v>
      </c>
      <c r="AN70" t="s">
        <v>40</v>
      </c>
      <c r="AO70" t="s">
        <v>40</v>
      </c>
      <c r="AP70" t="s">
        <v>40</v>
      </c>
      <c r="AQ70" t="s">
        <v>40</v>
      </c>
      <c r="AR70" t="s">
        <v>40</v>
      </c>
      <c r="AS70" t="s">
        <v>40</v>
      </c>
      <c r="AT70" t="s">
        <v>40</v>
      </c>
      <c r="AU70" t="s">
        <v>40</v>
      </c>
      <c r="AV70" t="s">
        <v>40</v>
      </c>
      <c r="AW70" t="s">
        <v>40</v>
      </c>
    </row>
    <row r="71" spans="1:49" x14ac:dyDescent="0.3">
      <c r="A71">
        <v>20323000</v>
      </c>
      <c r="B71" t="s">
        <v>40</v>
      </c>
      <c r="C71" t="s">
        <v>30</v>
      </c>
      <c r="D71" t="s">
        <v>152</v>
      </c>
      <c r="E71" t="s">
        <v>230</v>
      </c>
      <c r="F71" t="s">
        <v>36</v>
      </c>
      <c r="G71" t="s">
        <v>642</v>
      </c>
      <c r="H71" t="s">
        <v>552</v>
      </c>
      <c r="I71">
        <v>14052409.609999999</v>
      </c>
      <c r="J71">
        <v>1655630.04</v>
      </c>
      <c r="K71" t="s">
        <v>40</v>
      </c>
      <c r="L71" t="s">
        <v>40</v>
      </c>
      <c r="M71" t="s">
        <v>40</v>
      </c>
      <c r="N71">
        <v>1033052.28</v>
      </c>
      <c r="O71">
        <v>1033052.28</v>
      </c>
      <c r="P71">
        <v>1033052.28</v>
      </c>
      <c r="Q71">
        <v>1033052.28</v>
      </c>
      <c r="R71">
        <v>1033052.28</v>
      </c>
      <c r="S71">
        <v>1033052.28</v>
      </c>
      <c r="T71">
        <v>1033052.28</v>
      </c>
      <c r="U71">
        <v>1033052.28</v>
      </c>
      <c r="V71">
        <v>1033052.28</v>
      </c>
      <c r="W71">
        <v>1033052.28</v>
      </c>
      <c r="X71">
        <v>1033052.28</v>
      </c>
      <c r="Y71">
        <v>1033204.49</v>
      </c>
      <c r="Z71" t="s">
        <v>40</v>
      </c>
      <c r="AA71" t="s">
        <v>40</v>
      </c>
      <c r="AB71" t="s">
        <v>40</v>
      </c>
      <c r="AC71" t="s">
        <v>40</v>
      </c>
      <c r="AD71" t="s">
        <v>40</v>
      </c>
      <c r="AE71" t="s">
        <v>40</v>
      </c>
      <c r="AF71" t="s">
        <v>40</v>
      </c>
      <c r="AG71" t="s">
        <v>40</v>
      </c>
      <c r="AH71" t="s">
        <v>40</v>
      </c>
      <c r="AI71" t="s">
        <v>40</v>
      </c>
      <c r="AJ71" t="s">
        <v>40</v>
      </c>
      <c r="AK71" t="s">
        <v>40</v>
      </c>
      <c r="AL71" t="s">
        <v>40</v>
      </c>
      <c r="AM71" t="s">
        <v>40</v>
      </c>
      <c r="AN71" t="s">
        <v>40</v>
      </c>
      <c r="AO71" t="s">
        <v>40</v>
      </c>
      <c r="AP71" t="s">
        <v>40</v>
      </c>
      <c r="AQ71" t="s">
        <v>40</v>
      </c>
      <c r="AR71" t="s">
        <v>40</v>
      </c>
      <c r="AS71" t="s">
        <v>40</v>
      </c>
      <c r="AT71" t="s">
        <v>40</v>
      </c>
      <c r="AU71" t="s">
        <v>40</v>
      </c>
      <c r="AV71" t="s">
        <v>40</v>
      </c>
      <c r="AW71" t="s">
        <v>40</v>
      </c>
    </row>
    <row r="72" spans="1:49" x14ac:dyDescent="0.3">
      <c r="A72">
        <v>20324000</v>
      </c>
      <c r="B72" t="s">
        <v>40</v>
      </c>
      <c r="C72" t="s">
        <v>30</v>
      </c>
      <c r="D72" t="s">
        <v>152</v>
      </c>
      <c r="E72" t="s">
        <v>231</v>
      </c>
      <c r="F72" t="s">
        <v>36</v>
      </c>
      <c r="G72" t="s">
        <v>643</v>
      </c>
      <c r="H72" t="s">
        <v>552</v>
      </c>
      <c r="I72">
        <v>42972585.779999994</v>
      </c>
      <c r="J72">
        <v>3334276.85</v>
      </c>
      <c r="K72" t="s">
        <v>40</v>
      </c>
      <c r="L72" t="s">
        <v>40</v>
      </c>
      <c r="M72" t="s">
        <v>40</v>
      </c>
      <c r="N72">
        <v>3171031.3</v>
      </c>
      <c r="O72">
        <v>3171031.3</v>
      </c>
      <c r="P72">
        <v>3171031.3</v>
      </c>
      <c r="Q72">
        <v>3171031.3</v>
      </c>
      <c r="R72">
        <v>3171031.3</v>
      </c>
      <c r="S72">
        <v>3171031.3</v>
      </c>
      <c r="T72">
        <v>3171031.3</v>
      </c>
      <c r="U72">
        <v>3171031.3</v>
      </c>
      <c r="V72">
        <v>3171031.3</v>
      </c>
      <c r="W72">
        <v>3171031.3</v>
      </c>
      <c r="X72">
        <v>3171031.3</v>
      </c>
      <c r="Y72">
        <v>3171031.3</v>
      </c>
      <c r="Z72">
        <v>1585933.33</v>
      </c>
      <c r="AA72" t="s">
        <v>40</v>
      </c>
      <c r="AB72" t="s">
        <v>40</v>
      </c>
      <c r="AC72" t="s">
        <v>40</v>
      </c>
      <c r="AD72" t="s">
        <v>40</v>
      </c>
      <c r="AE72" t="s">
        <v>40</v>
      </c>
      <c r="AF72" t="s">
        <v>40</v>
      </c>
      <c r="AG72" t="s">
        <v>40</v>
      </c>
      <c r="AH72" t="s">
        <v>40</v>
      </c>
      <c r="AI72" t="s">
        <v>40</v>
      </c>
      <c r="AJ72" t="s">
        <v>40</v>
      </c>
      <c r="AK72" t="s">
        <v>40</v>
      </c>
      <c r="AL72" t="s">
        <v>40</v>
      </c>
      <c r="AM72" t="s">
        <v>40</v>
      </c>
      <c r="AN72" t="s">
        <v>40</v>
      </c>
      <c r="AO72" t="s">
        <v>40</v>
      </c>
      <c r="AP72" t="s">
        <v>40</v>
      </c>
      <c r="AQ72" t="s">
        <v>40</v>
      </c>
      <c r="AR72" t="s">
        <v>40</v>
      </c>
      <c r="AS72" t="s">
        <v>40</v>
      </c>
      <c r="AT72" t="s">
        <v>40</v>
      </c>
      <c r="AU72" t="s">
        <v>40</v>
      </c>
      <c r="AV72" t="s">
        <v>40</v>
      </c>
      <c r="AW72" t="s">
        <v>40</v>
      </c>
    </row>
    <row r="73" spans="1:49" x14ac:dyDescent="0.3">
      <c r="A73">
        <v>20325000</v>
      </c>
      <c r="B73" t="s">
        <v>40</v>
      </c>
      <c r="C73" t="s">
        <v>30</v>
      </c>
      <c r="D73" t="s">
        <v>152</v>
      </c>
      <c r="E73" t="s">
        <v>232</v>
      </c>
      <c r="F73" t="s">
        <v>36</v>
      </c>
      <c r="G73" t="s">
        <v>644</v>
      </c>
      <c r="H73" t="s">
        <v>552</v>
      </c>
      <c r="I73">
        <v>7813015.7859999985</v>
      </c>
      <c r="J73">
        <v>1127262.56</v>
      </c>
      <c r="K73" t="s">
        <v>40</v>
      </c>
      <c r="L73" t="s">
        <v>40</v>
      </c>
      <c r="M73" t="s">
        <v>40</v>
      </c>
      <c r="N73">
        <v>534868.30000000005</v>
      </c>
      <c r="O73">
        <v>534868.30000000005</v>
      </c>
      <c r="P73">
        <v>534868.30000000005</v>
      </c>
      <c r="Q73">
        <v>534868.30000000005</v>
      </c>
      <c r="R73">
        <v>534868.30000000005</v>
      </c>
      <c r="S73">
        <v>534868.30000000005</v>
      </c>
      <c r="T73">
        <v>534868.30000000005</v>
      </c>
      <c r="U73">
        <v>534868.30000000005</v>
      </c>
      <c r="V73">
        <v>534868.30000000005</v>
      </c>
      <c r="W73">
        <v>534868.30000000005</v>
      </c>
      <c r="X73">
        <v>534868.30000000005</v>
      </c>
      <c r="Y73">
        <v>534868.30000000005</v>
      </c>
      <c r="Z73">
        <v>267333.62599999999</v>
      </c>
      <c r="AA73" t="s">
        <v>40</v>
      </c>
      <c r="AB73" t="s">
        <v>40</v>
      </c>
      <c r="AC73" t="s">
        <v>40</v>
      </c>
      <c r="AD73" t="s">
        <v>40</v>
      </c>
      <c r="AE73" t="s">
        <v>40</v>
      </c>
      <c r="AF73" t="s">
        <v>40</v>
      </c>
      <c r="AG73" t="s">
        <v>40</v>
      </c>
      <c r="AH73" t="s">
        <v>40</v>
      </c>
      <c r="AI73" t="s">
        <v>40</v>
      </c>
      <c r="AJ73" t="s">
        <v>40</v>
      </c>
      <c r="AK73" t="s">
        <v>40</v>
      </c>
      <c r="AL73" t="s">
        <v>40</v>
      </c>
      <c r="AM73" t="s">
        <v>40</v>
      </c>
      <c r="AN73" t="s">
        <v>40</v>
      </c>
      <c r="AO73" t="s">
        <v>40</v>
      </c>
      <c r="AP73" t="s">
        <v>40</v>
      </c>
      <c r="AQ73" t="s">
        <v>40</v>
      </c>
      <c r="AR73" t="s">
        <v>40</v>
      </c>
      <c r="AS73" t="s">
        <v>40</v>
      </c>
      <c r="AT73" t="s">
        <v>40</v>
      </c>
      <c r="AU73" t="s">
        <v>40</v>
      </c>
      <c r="AV73" t="s">
        <v>40</v>
      </c>
      <c r="AW73" t="s">
        <v>40</v>
      </c>
    </row>
    <row r="74" spans="1:49" x14ac:dyDescent="0.3">
      <c r="A74">
        <v>20326000</v>
      </c>
      <c r="B74" t="s">
        <v>40</v>
      </c>
      <c r="C74" t="s">
        <v>30</v>
      </c>
      <c r="D74" t="s">
        <v>152</v>
      </c>
      <c r="E74" t="s">
        <v>234</v>
      </c>
      <c r="F74" t="s">
        <v>36</v>
      </c>
      <c r="G74" t="s">
        <v>645</v>
      </c>
      <c r="H74" t="s">
        <v>552</v>
      </c>
      <c r="I74">
        <v>192599426.82600001</v>
      </c>
      <c r="J74">
        <v>39448075.373999998</v>
      </c>
      <c r="K74" t="s">
        <v>40</v>
      </c>
      <c r="L74" t="s">
        <v>40</v>
      </c>
      <c r="M74" t="s">
        <v>40</v>
      </c>
      <c r="N74">
        <v>9657817.0419999994</v>
      </c>
      <c r="O74">
        <v>11957871.884</v>
      </c>
      <c r="P74">
        <v>11957871.884</v>
      </c>
      <c r="Q74">
        <v>11957871.884</v>
      </c>
      <c r="R74">
        <v>11957871.884</v>
      </c>
      <c r="S74">
        <v>11957871.884</v>
      </c>
      <c r="T74">
        <v>11957871.884</v>
      </c>
      <c r="U74">
        <v>11957871.884</v>
      </c>
      <c r="V74">
        <v>11957871.884</v>
      </c>
      <c r="W74">
        <v>11957871.884</v>
      </c>
      <c r="X74">
        <v>11957871.884</v>
      </c>
      <c r="Y74">
        <v>11957871.884</v>
      </c>
      <c r="Z74">
        <v>11956943.686000001</v>
      </c>
      <c r="AA74" t="s">
        <v>40</v>
      </c>
      <c r="AB74" t="s">
        <v>40</v>
      </c>
      <c r="AC74" t="s">
        <v>40</v>
      </c>
      <c r="AD74" t="s">
        <v>40</v>
      </c>
      <c r="AE74" t="s">
        <v>40</v>
      </c>
      <c r="AF74" t="s">
        <v>40</v>
      </c>
      <c r="AG74" t="s">
        <v>40</v>
      </c>
      <c r="AH74" t="s">
        <v>40</v>
      </c>
      <c r="AI74" t="s">
        <v>40</v>
      </c>
      <c r="AJ74" t="s">
        <v>40</v>
      </c>
      <c r="AK74" t="s">
        <v>40</v>
      </c>
      <c r="AL74" t="s">
        <v>40</v>
      </c>
      <c r="AM74" t="s">
        <v>40</v>
      </c>
      <c r="AN74" t="s">
        <v>40</v>
      </c>
      <c r="AO74" t="s">
        <v>40</v>
      </c>
      <c r="AP74" t="s">
        <v>40</v>
      </c>
      <c r="AQ74" t="s">
        <v>40</v>
      </c>
      <c r="AR74" t="s">
        <v>40</v>
      </c>
      <c r="AS74" t="s">
        <v>40</v>
      </c>
      <c r="AT74" t="s">
        <v>40</v>
      </c>
      <c r="AU74" t="s">
        <v>40</v>
      </c>
      <c r="AV74" t="s">
        <v>40</v>
      </c>
      <c r="AW74" t="s">
        <v>40</v>
      </c>
    </row>
    <row r="75" spans="1:49" x14ac:dyDescent="0.3">
      <c r="A75">
        <v>20327000</v>
      </c>
      <c r="B75" t="s">
        <v>40</v>
      </c>
      <c r="C75" t="s">
        <v>30</v>
      </c>
      <c r="D75" t="s">
        <v>152</v>
      </c>
      <c r="E75" t="s">
        <v>211</v>
      </c>
      <c r="F75" t="s">
        <v>36</v>
      </c>
      <c r="G75" t="s">
        <v>645</v>
      </c>
      <c r="H75" t="s">
        <v>552</v>
      </c>
      <c r="I75">
        <v>212330000</v>
      </c>
      <c r="J75">
        <v>37470000</v>
      </c>
      <c r="K75" t="s">
        <v>40</v>
      </c>
      <c r="L75" t="s">
        <v>40</v>
      </c>
      <c r="M75">
        <v>9992000</v>
      </c>
      <c r="N75">
        <v>9992000</v>
      </c>
      <c r="O75">
        <v>9992000</v>
      </c>
      <c r="P75">
        <v>9992000</v>
      </c>
      <c r="Q75">
        <v>9992000</v>
      </c>
      <c r="R75">
        <v>9992000</v>
      </c>
      <c r="S75">
        <v>13489200</v>
      </c>
      <c r="T75">
        <v>13489200</v>
      </c>
      <c r="U75">
        <v>13489200</v>
      </c>
      <c r="V75">
        <v>13489200</v>
      </c>
      <c r="W75">
        <v>13489200</v>
      </c>
      <c r="X75">
        <v>13489200</v>
      </c>
      <c r="Y75">
        <v>13489200</v>
      </c>
      <c r="Z75">
        <v>13489200</v>
      </c>
      <c r="AA75">
        <v>6994400</v>
      </c>
      <c r="AB75" t="s">
        <v>40</v>
      </c>
      <c r="AC75" t="s">
        <v>40</v>
      </c>
      <c r="AD75" t="s">
        <v>40</v>
      </c>
      <c r="AE75" t="s">
        <v>40</v>
      </c>
      <c r="AF75" t="s">
        <v>40</v>
      </c>
      <c r="AG75" t="s">
        <v>40</v>
      </c>
      <c r="AH75" t="s">
        <v>40</v>
      </c>
      <c r="AI75" t="s">
        <v>40</v>
      </c>
      <c r="AJ75" t="s">
        <v>40</v>
      </c>
      <c r="AK75" t="s">
        <v>40</v>
      </c>
      <c r="AL75" t="s">
        <v>40</v>
      </c>
      <c r="AM75" t="s">
        <v>40</v>
      </c>
      <c r="AN75" t="s">
        <v>40</v>
      </c>
      <c r="AO75" t="s">
        <v>40</v>
      </c>
      <c r="AP75" t="s">
        <v>40</v>
      </c>
      <c r="AQ75" t="s">
        <v>40</v>
      </c>
      <c r="AR75" t="s">
        <v>40</v>
      </c>
      <c r="AS75" t="s">
        <v>40</v>
      </c>
      <c r="AT75" t="s">
        <v>40</v>
      </c>
      <c r="AU75" t="s">
        <v>40</v>
      </c>
      <c r="AV75" t="s">
        <v>40</v>
      </c>
      <c r="AW75" t="s">
        <v>40</v>
      </c>
    </row>
    <row r="76" spans="1:49" x14ac:dyDescent="0.3">
      <c r="A76">
        <v>20328000</v>
      </c>
      <c r="B76" t="s">
        <v>40</v>
      </c>
      <c r="C76" t="s">
        <v>30</v>
      </c>
      <c r="D76" t="s">
        <v>152</v>
      </c>
      <c r="E76" t="s">
        <v>237</v>
      </c>
      <c r="F76" t="s">
        <v>36</v>
      </c>
      <c r="G76" t="s">
        <v>646</v>
      </c>
      <c r="H76" t="s">
        <v>552</v>
      </c>
      <c r="I76">
        <v>85000000</v>
      </c>
      <c r="J76">
        <v>15000000</v>
      </c>
      <c r="K76" t="s">
        <v>40</v>
      </c>
      <c r="L76" t="s">
        <v>40</v>
      </c>
      <c r="M76">
        <v>8000000</v>
      </c>
      <c r="N76">
        <v>7000000</v>
      </c>
      <c r="O76">
        <v>7000000</v>
      </c>
      <c r="P76">
        <v>7000000</v>
      </c>
      <c r="Q76">
        <v>7000000</v>
      </c>
      <c r="R76">
        <v>7000000</v>
      </c>
      <c r="S76">
        <v>7000000</v>
      </c>
      <c r="T76">
        <v>7000000</v>
      </c>
      <c r="U76">
        <v>7000000</v>
      </c>
      <c r="V76">
        <v>6000000</v>
      </c>
      <c r="W76" t="s">
        <v>40</v>
      </c>
      <c r="X76" t="s">
        <v>40</v>
      </c>
      <c r="Y76" t="s">
        <v>40</v>
      </c>
      <c r="Z76" t="s">
        <v>40</v>
      </c>
      <c r="AA76" t="s">
        <v>40</v>
      </c>
      <c r="AB76" t="s">
        <v>40</v>
      </c>
      <c r="AC76" t="s">
        <v>40</v>
      </c>
      <c r="AD76" t="s">
        <v>40</v>
      </c>
      <c r="AE76" t="s">
        <v>40</v>
      </c>
      <c r="AF76" t="s">
        <v>40</v>
      </c>
      <c r="AG76" t="s">
        <v>40</v>
      </c>
      <c r="AH76" t="s">
        <v>40</v>
      </c>
      <c r="AI76" t="s">
        <v>40</v>
      </c>
      <c r="AJ76" t="s">
        <v>40</v>
      </c>
      <c r="AK76" t="s">
        <v>40</v>
      </c>
      <c r="AL76" t="s">
        <v>40</v>
      </c>
      <c r="AM76" t="s">
        <v>40</v>
      </c>
      <c r="AN76" t="s">
        <v>40</v>
      </c>
      <c r="AO76" t="s">
        <v>40</v>
      </c>
      <c r="AP76" t="s">
        <v>40</v>
      </c>
      <c r="AQ76" t="s">
        <v>40</v>
      </c>
      <c r="AR76" t="s">
        <v>40</v>
      </c>
      <c r="AS76" t="s">
        <v>40</v>
      </c>
      <c r="AT76" t="s">
        <v>40</v>
      </c>
      <c r="AU76" t="s">
        <v>40</v>
      </c>
      <c r="AV76" t="s">
        <v>40</v>
      </c>
      <c r="AW76" t="s">
        <v>40</v>
      </c>
    </row>
    <row r="77" spans="1:49" x14ac:dyDescent="0.3">
      <c r="A77">
        <v>20329000</v>
      </c>
      <c r="B77" t="s">
        <v>40</v>
      </c>
      <c r="C77" t="s">
        <v>30</v>
      </c>
      <c r="D77" t="s">
        <v>152</v>
      </c>
      <c r="E77" t="s">
        <v>236</v>
      </c>
      <c r="F77" t="s">
        <v>36</v>
      </c>
      <c r="G77" t="s">
        <v>647</v>
      </c>
      <c r="H77" t="s">
        <v>552</v>
      </c>
      <c r="I77">
        <v>10366251.513999999</v>
      </c>
      <c r="J77">
        <v>1829338.504</v>
      </c>
      <c r="K77" t="s">
        <v>40</v>
      </c>
      <c r="L77" t="s">
        <v>40</v>
      </c>
      <c r="M77">
        <v>487823.6</v>
      </c>
      <c r="N77">
        <v>487823.6</v>
      </c>
      <c r="O77">
        <v>487823.6</v>
      </c>
      <c r="P77">
        <v>487823.6</v>
      </c>
      <c r="Q77">
        <v>487823.6</v>
      </c>
      <c r="R77">
        <v>487823.6</v>
      </c>
      <c r="S77">
        <v>487823.6</v>
      </c>
      <c r="T77">
        <v>487823.6</v>
      </c>
      <c r="U77">
        <v>487823.6</v>
      </c>
      <c r="V77">
        <v>487823.6</v>
      </c>
      <c r="W77">
        <v>731735.402</v>
      </c>
      <c r="X77">
        <v>731735.402</v>
      </c>
      <c r="Y77">
        <v>731735.402</v>
      </c>
      <c r="Z77">
        <v>731735.402</v>
      </c>
      <c r="AA77">
        <v>731735.402</v>
      </c>
      <c r="AB77" t="s">
        <v>40</v>
      </c>
      <c r="AC77" t="s">
        <v>40</v>
      </c>
      <c r="AD77" t="s">
        <v>40</v>
      </c>
      <c r="AE77" t="s">
        <v>40</v>
      </c>
      <c r="AF77" t="s">
        <v>40</v>
      </c>
      <c r="AG77" t="s">
        <v>40</v>
      </c>
      <c r="AH77" t="s">
        <v>40</v>
      </c>
      <c r="AI77" t="s">
        <v>40</v>
      </c>
      <c r="AJ77" t="s">
        <v>40</v>
      </c>
      <c r="AK77" t="s">
        <v>40</v>
      </c>
      <c r="AL77" t="s">
        <v>40</v>
      </c>
      <c r="AM77" t="s">
        <v>40</v>
      </c>
      <c r="AN77" t="s">
        <v>40</v>
      </c>
      <c r="AO77" t="s">
        <v>40</v>
      </c>
      <c r="AP77" t="s">
        <v>40</v>
      </c>
      <c r="AQ77" t="s">
        <v>40</v>
      </c>
      <c r="AR77" t="s">
        <v>40</v>
      </c>
      <c r="AS77" t="s">
        <v>40</v>
      </c>
      <c r="AT77" t="s">
        <v>40</v>
      </c>
      <c r="AU77" t="s">
        <v>40</v>
      </c>
      <c r="AV77" t="s">
        <v>40</v>
      </c>
      <c r="AW77" t="s">
        <v>40</v>
      </c>
    </row>
    <row r="78" spans="1:49" x14ac:dyDescent="0.3">
      <c r="A78">
        <v>20330000</v>
      </c>
      <c r="B78" t="s">
        <v>40</v>
      </c>
      <c r="C78" t="s">
        <v>30</v>
      </c>
      <c r="D78" t="s">
        <v>152</v>
      </c>
      <c r="E78" t="s">
        <v>239</v>
      </c>
      <c r="F78" t="s">
        <v>36</v>
      </c>
      <c r="G78" t="s">
        <v>648</v>
      </c>
      <c r="H78" t="s">
        <v>552</v>
      </c>
      <c r="I78">
        <v>21713301.850000001</v>
      </c>
      <c r="J78">
        <v>3029763</v>
      </c>
      <c r="K78" t="s">
        <v>40</v>
      </c>
      <c r="L78" t="s">
        <v>40</v>
      </c>
      <c r="M78">
        <v>2019842.06</v>
      </c>
      <c r="N78">
        <v>1009920.98</v>
      </c>
      <c r="O78">
        <v>1009920.98</v>
      </c>
      <c r="P78">
        <v>1009920.98</v>
      </c>
      <c r="Q78">
        <v>1009920.98</v>
      </c>
      <c r="R78">
        <v>1009920.98</v>
      </c>
      <c r="S78">
        <v>1009920.98</v>
      </c>
      <c r="T78">
        <v>1009920.98</v>
      </c>
      <c r="U78">
        <v>1009920.98</v>
      </c>
      <c r="V78">
        <v>1009920.98</v>
      </c>
      <c r="W78">
        <v>1514881.56</v>
      </c>
      <c r="X78">
        <v>1514881.56</v>
      </c>
      <c r="Y78">
        <v>1514881.56</v>
      </c>
      <c r="Z78">
        <v>1514881.56</v>
      </c>
      <c r="AA78">
        <v>1514881.73</v>
      </c>
      <c r="AB78" t="s">
        <v>40</v>
      </c>
      <c r="AC78" t="s">
        <v>40</v>
      </c>
      <c r="AD78" t="s">
        <v>40</v>
      </c>
      <c r="AE78" t="s">
        <v>40</v>
      </c>
      <c r="AF78" t="s">
        <v>40</v>
      </c>
      <c r="AG78" t="s">
        <v>40</v>
      </c>
      <c r="AH78" t="s">
        <v>40</v>
      </c>
      <c r="AI78" t="s">
        <v>40</v>
      </c>
      <c r="AJ78" t="s">
        <v>40</v>
      </c>
      <c r="AK78" t="s">
        <v>40</v>
      </c>
      <c r="AL78" t="s">
        <v>40</v>
      </c>
      <c r="AM78" t="s">
        <v>40</v>
      </c>
      <c r="AN78" t="s">
        <v>40</v>
      </c>
      <c r="AO78" t="s">
        <v>40</v>
      </c>
      <c r="AP78" t="s">
        <v>40</v>
      </c>
      <c r="AQ78" t="s">
        <v>40</v>
      </c>
      <c r="AR78" t="s">
        <v>40</v>
      </c>
      <c r="AS78" t="s">
        <v>40</v>
      </c>
      <c r="AT78" t="s">
        <v>40</v>
      </c>
      <c r="AU78" t="s">
        <v>40</v>
      </c>
      <c r="AV78" t="s">
        <v>40</v>
      </c>
      <c r="AW78" t="s">
        <v>40</v>
      </c>
    </row>
    <row r="79" spans="1:49" x14ac:dyDescent="0.3">
      <c r="A79">
        <v>20331000</v>
      </c>
      <c r="B79" t="s">
        <v>40</v>
      </c>
      <c r="C79" t="s">
        <v>30</v>
      </c>
      <c r="D79" t="s">
        <v>152</v>
      </c>
      <c r="E79" t="s">
        <v>241</v>
      </c>
      <c r="F79" t="s">
        <v>36</v>
      </c>
      <c r="G79" t="s">
        <v>649</v>
      </c>
      <c r="H79" t="s">
        <v>552</v>
      </c>
      <c r="I79">
        <v>55555555.520000003</v>
      </c>
      <c r="J79">
        <v>55555555.520000003</v>
      </c>
      <c r="K79" t="s">
        <v>40</v>
      </c>
      <c r="L79" t="s">
        <v>40</v>
      </c>
      <c r="M79" t="s">
        <v>40</v>
      </c>
      <c r="N79" t="s">
        <v>40</v>
      </c>
      <c r="O79" t="s">
        <v>40</v>
      </c>
      <c r="P79" t="s">
        <v>40</v>
      </c>
      <c r="Q79" t="s">
        <v>40</v>
      </c>
      <c r="R79" t="s">
        <v>40</v>
      </c>
      <c r="S79" t="s">
        <v>40</v>
      </c>
      <c r="T79" t="s">
        <v>40</v>
      </c>
      <c r="U79" t="s">
        <v>40</v>
      </c>
      <c r="V79" t="s">
        <v>40</v>
      </c>
      <c r="W79" t="s">
        <v>40</v>
      </c>
      <c r="X79" t="s">
        <v>40</v>
      </c>
      <c r="Y79" t="s">
        <v>40</v>
      </c>
      <c r="Z79" t="s">
        <v>40</v>
      </c>
      <c r="AA79" t="s">
        <v>40</v>
      </c>
      <c r="AB79" t="s">
        <v>40</v>
      </c>
      <c r="AC79" t="s">
        <v>40</v>
      </c>
      <c r="AD79" t="s">
        <v>40</v>
      </c>
      <c r="AE79" t="s">
        <v>40</v>
      </c>
      <c r="AF79" t="s">
        <v>40</v>
      </c>
      <c r="AG79" t="s">
        <v>40</v>
      </c>
      <c r="AH79" t="s">
        <v>40</v>
      </c>
      <c r="AI79" t="s">
        <v>40</v>
      </c>
      <c r="AJ79" t="s">
        <v>40</v>
      </c>
      <c r="AK79" t="s">
        <v>40</v>
      </c>
      <c r="AL79" t="s">
        <v>40</v>
      </c>
      <c r="AM79" t="s">
        <v>40</v>
      </c>
      <c r="AN79" t="s">
        <v>40</v>
      </c>
      <c r="AO79" t="s">
        <v>40</v>
      </c>
      <c r="AP79" t="s">
        <v>40</v>
      </c>
      <c r="AQ79" t="s">
        <v>40</v>
      </c>
      <c r="AR79" t="s">
        <v>40</v>
      </c>
      <c r="AS79" t="s">
        <v>40</v>
      </c>
      <c r="AT79" t="s">
        <v>40</v>
      </c>
      <c r="AU79" t="s">
        <v>40</v>
      </c>
      <c r="AV79" t="s">
        <v>40</v>
      </c>
      <c r="AW79" t="s">
        <v>40</v>
      </c>
    </row>
    <row r="80" spans="1:49" x14ac:dyDescent="0.3">
      <c r="A80">
        <v>20332000</v>
      </c>
      <c r="B80" t="s">
        <v>40</v>
      </c>
      <c r="C80" t="s">
        <v>30</v>
      </c>
      <c r="D80" t="s">
        <v>152</v>
      </c>
      <c r="E80" t="s">
        <v>242</v>
      </c>
      <c r="F80" t="s">
        <v>36</v>
      </c>
      <c r="G80" t="s">
        <v>650</v>
      </c>
      <c r="H80" t="s">
        <v>552</v>
      </c>
      <c r="I80">
        <v>68257225.520000011</v>
      </c>
      <c r="J80">
        <v>9307803.4800000004</v>
      </c>
      <c r="K80" t="s">
        <v>40</v>
      </c>
      <c r="L80" t="s">
        <v>40</v>
      </c>
      <c r="M80">
        <v>3878251.45</v>
      </c>
      <c r="N80">
        <v>5429552.0300000003</v>
      </c>
      <c r="O80">
        <v>3102601.16</v>
      </c>
      <c r="P80">
        <v>3102601.16</v>
      </c>
      <c r="Q80">
        <v>3102601.16</v>
      </c>
      <c r="R80">
        <v>3102601.16</v>
      </c>
      <c r="S80">
        <v>3102601.16</v>
      </c>
      <c r="T80">
        <v>3102601.16</v>
      </c>
      <c r="U80">
        <v>3102601.16</v>
      </c>
      <c r="V80">
        <v>3102601.16</v>
      </c>
      <c r="W80">
        <v>3878251.45</v>
      </c>
      <c r="X80">
        <v>4653901.74</v>
      </c>
      <c r="Y80">
        <v>4653901.74</v>
      </c>
      <c r="Z80">
        <v>4653901.74</v>
      </c>
      <c r="AA80">
        <v>4653901.74</v>
      </c>
      <c r="AB80">
        <v>2326950.87</v>
      </c>
      <c r="AC80" t="s">
        <v>40</v>
      </c>
      <c r="AD80" t="s">
        <v>40</v>
      </c>
      <c r="AE80" t="s">
        <v>40</v>
      </c>
      <c r="AF80" t="s">
        <v>40</v>
      </c>
      <c r="AG80" t="s">
        <v>40</v>
      </c>
      <c r="AH80" t="s">
        <v>40</v>
      </c>
      <c r="AI80" t="s">
        <v>40</v>
      </c>
      <c r="AJ80" t="s">
        <v>40</v>
      </c>
      <c r="AK80" t="s">
        <v>40</v>
      </c>
      <c r="AL80" t="s">
        <v>40</v>
      </c>
      <c r="AM80" t="s">
        <v>40</v>
      </c>
      <c r="AN80" t="s">
        <v>40</v>
      </c>
      <c r="AO80" t="s">
        <v>40</v>
      </c>
      <c r="AP80" t="s">
        <v>40</v>
      </c>
      <c r="AQ80" t="s">
        <v>40</v>
      </c>
      <c r="AR80" t="s">
        <v>40</v>
      </c>
      <c r="AS80" t="s">
        <v>40</v>
      </c>
      <c r="AT80" t="s">
        <v>40</v>
      </c>
      <c r="AU80" t="s">
        <v>40</v>
      </c>
      <c r="AV80" t="s">
        <v>40</v>
      </c>
      <c r="AW80" t="s">
        <v>40</v>
      </c>
    </row>
    <row r="81" spans="1:49" x14ac:dyDescent="0.3">
      <c r="A81">
        <v>20333000</v>
      </c>
      <c r="B81" t="s">
        <v>40</v>
      </c>
      <c r="C81" t="s">
        <v>30</v>
      </c>
      <c r="D81" t="s">
        <v>152</v>
      </c>
      <c r="E81" t="s">
        <v>233</v>
      </c>
      <c r="F81" t="s">
        <v>36</v>
      </c>
      <c r="G81" t="s">
        <v>651</v>
      </c>
      <c r="H81" t="s">
        <v>552</v>
      </c>
      <c r="I81">
        <v>122779382.71000002</v>
      </c>
      <c r="J81">
        <v>25147584.41</v>
      </c>
      <c r="K81" t="s">
        <v>40</v>
      </c>
      <c r="L81" t="s">
        <v>40</v>
      </c>
      <c r="M81" t="s">
        <v>40</v>
      </c>
      <c r="N81">
        <v>5563829.0899999999</v>
      </c>
      <c r="O81">
        <v>7672380.0599999996</v>
      </c>
      <c r="P81">
        <v>7672380.0599999996</v>
      </c>
      <c r="Q81">
        <v>7672380.0599999996</v>
      </c>
      <c r="R81">
        <v>7672380.0599999996</v>
      </c>
      <c r="S81">
        <v>7672380.0599999996</v>
      </c>
      <c r="T81">
        <v>7672380.0599999996</v>
      </c>
      <c r="U81">
        <v>7672380.0599999996</v>
      </c>
      <c r="V81">
        <v>7672380.0599999996</v>
      </c>
      <c r="W81">
        <v>7672380.0599999996</v>
      </c>
      <c r="X81">
        <v>7672380.0599999996</v>
      </c>
      <c r="Y81">
        <v>7672380.0599999996</v>
      </c>
      <c r="Z81">
        <v>7671788.5499999998</v>
      </c>
      <c r="AA81" t="s">
        <v>40</v>
      </c>
      <c r="AB81" t="s">
        <v>40</v>
      </c>
      <c r="AC81" t="s">
        <v>40</v>
      </c>
      <c r="AD81" t="s">
        <v>40</v>
      </c>
      <c r="AE81" t="s">
        <v>40</v>
      </c>
      <c r="AF81" t="s">
        <v>40</v>
      </c>
      <c r="AG81" t="s">
        <v>40</v>
      </c>
      <c r="AH81" t="s">
        <v>40</v>
      </c>
      <c r="AI81" t="s">
        <v>40</v>
      </c>
      <c r="AJ81" t="s">
        <v>40</v>
      </c>
      <c r="AK81" t="s">
        <v>40</v>
      </c>
      <c r="AL81" t="s">
        <v>40</v>
      </c>
      <c r="AM81" t="s">
        <v>40</v>
      </c>
      <c r="AN81" t="s">
        <v>40</v>
      </c>
      <c r="AO81" t="s">
        <v>40</v>
      </c>
      <c r="AP81" t="s">
        <v>40</v>
      </c>
      <c r="AQ81" t="s">
        <v>40</v>
      </c>
      <c r="AR81" t="s">
        <v>40</v>
      </c>
      <c r="AS81" t="s">
        <v>40</v>
      </c>
      <c r="AT81" t="s">
        <v>40</v>
      </c>
      <c r="AU81" t="s">
        <v>40</v>
      </c>
      <c r="AV81" t="s">
        <v>40</v>
      </c>
      <c r="AW81" t="s">
        <v>40</v>
      </c>
    </row>
    <row r="82" spans="1:49" x14ac:dyDescent="0.3">
      <c r="A82">
        <v>20334000</v>
      </c>
      <c r="B82" t="s">
        <v>40</v>
      </c>
      <c r="C82" t="s">
        <v>30</v>
      </c>
      <c r="D82" t="s">
        <v>152</v>
      </c>
      <c r="E82" t="s">
        <v>243</v>
      </c>
      <c r="F82" t="s">
        <v>165</v>
      </c>
      <c r="G82" t="s">
        <v>652</v>
      </c>
      <c r="H82" t="s">
        <v>552</v>
      </c>
      <c r="I82">
        <v>69754780.710000008</v>
      </c>
      <c r="J82">
        <v>1992993.73</v>
      </c>
      <c r="K82">
        <v>3985987.46</v>
      </c>
      <c r="L82">
        <v>3985987.46</v>
      </c>
      <c r="M82">
        <v>3985987.46</v>
      </c>
      <c r="N82">
        <v>3985987.46</v>
      </c>
      <c r="O82">
        <v>3985987.46</v>
      </c>
      <c r="P82">
        <v>3985987.46</v>
      </c>
      <c r="Q82">
        <v>3985987.46</v>
      </c>
      <c r="R82">
        <v>3985987.46</v>
      </c>
      <c r="S82">
        <v>3985987.46</v>
      </c>
      <c r="T82">
        <v>3985987.46</v>
      </c>
      <c r="U82">
        <v>3985987.46</v>
      </c>
      <c r="V82">
        <v>3985987.46</v>
      </c>
      <c r="W82">
        <v>3985987.46</v>
      </c>
      <c r="X82">
        <v>3985987.46</v>
      </c>
      <c r="Y82">
        <v>3985987.46</v>
      </c>
      <c r="Z82">
        <v>3985987.46</v>
      </c>
      <c r="AA82">
        <v>3985987.62</v>
      </c>
      <c r="AB82" t="s">
        <v>40</v>
      </c>
      <c r="AC82" t="s">
        <v>40</v>
      </c>
      <c r="AD82" t="s">
        <v>40</v>
      </c>
      <c r="AE82" t="s">
        <v>40</v>
      </c>
      <c r="AF82" t="s">
        <v>40</v>
      </c>
      <c r="AG82" t="s">
        <v>40</v>
      </c>
      <c r="AH82" t="s">
        <v>40</v>
      </c>
      <c r="AI82" t="s">
        <v>40</v>
      </c>
      <c r="AJ82" t="s">
        <v>40</v>
      </c>
      <c r="AK82" t="s">
        <v>40</v>
      </c>
      <c r="AL82" t="s">
        <v>40</v>
      </c>
      <c r="AM82" t="s">
        <v>40</v>
      </c>
      <c r="AN82" t="s">
        <v>40</v>
      </c>
      <c r="AO82" t="s">
        <v>40</v>
      </c>
      <c r="AP82" t="s">
        <v>40</v>
      </c>
      <c r="AQ82" t="s">
        <v>40</v>
      </c>
      <c r="AR82" t="s">
        <v>40</v>
      </c>
      <c r="AS82" t="s">
        <v>40</v>
      </c>
      <c r="AT82" t="s">
        <v>40</v>
      </c>
      <c r="AU82" t="s">
        <v>40</v>
      </c>
      <c r="AV82" t="s">
        <v>40</v>
      </c>
      <c r="AW82" t="s">
        <v>40</v>
      </c>
    </row>
    <row r="83" spans="1:49" x14ac:dyDescent="0.3">
      <c r="A83">
        <v>20335000</v>
      </c>
      <c r="B83" t="s">
        <v>40</v>
      </c>
      <c r="C83" t="s">
        <v>30</v>
      </c>
      <c r="D83" t="s">
        <v>152</v>
      </c>
      <c r="E83" t="s">
        <v>245</v>
      </c>
      <c r="F83" t="s">
        <v>36</v>
      </c>
      <c r="G83" t="s">
        <v>652</v>
      </c>
      <c r="H83" t="s">
        <v>552</v>
      </c>
      <c r="I83">
        <v>255000000</v>
      </c>
      <c r="J83">
        <v>45000000</v>
      </c>
      <c r="K83" t="s">
        <v>40</v>
      </c>
      <c r="L83" t="s">
        <v>40</v>
      </c>
      <c r="M83">
        <v>24000000</v>
      </c>
      <c r="N83">
        <v>18000000</v>
      </c>
      <c r="O83">
        <v>18000000</v>
      </c>
      <c r="P83">
        <v>18000000</v>
      </c>
      <c r="Q83">
        <v>18000000</v>
      </c>
      <c r="R83">
        <v>19500000</v>
      </c>
      <c r="S83">
        <v>21000000</v>
      </c>
      <c r="T83">
        <v>21000000</v>
      </c>
      <c r="U83">
        <v>21000000</v>
      </c>
      <c r="V83">
        <v>21000000</v>
      </c>
      <c r="W83">
        <v>10500000</v>
      </c>
      <c r="X83" t="s">
        <v>40</v>
      </c>
      <c r="Y83" t="s">
        <v>40</v>
      </c>
      <c r="Z83" t="s">
        <v>40</v>
      </c>
      <c r="AA83" t="s">
        <v>40</v>
      </c>
      <c r="AB83" t="s">
        <v>40</v>
      </c>
      <c r="AC83" t="s">
        <v>40</v>
      </c>
      <c r="AD83" t="s">
        <v>40</v>
      </c>
      <c r="AE83" t="s">
        <v>40</v>
      </c>
      <c r="AF83" t="s">
        <v>40</v>
      </c>
      <c r="AG83" t="s">
        <v>40</v>
      </c>
      <c r="AH83" t="s">
        <v>40</v>
      </c>
      <c r="AI83" t="s">
        <v>40</v>
      </c>
      <c r="AJ83" t="s">
        <v>40</v>
      </c>
      <c r="AK83" t="s">
        <v>40</v>
      </c>
      <c r="AL83" t="s">
        <v>40</v>
      </c>
      <c r="AM83" t="s">
        <v>40</v>
      </c>
      <c r="AN83" t="s">
        <v>40</v>
      </c>
      <c r="AO83" t="s">
        <v>40</v>
      </c>
      <c r="AP83" t="s">
        <v>40</v>
      </c>
      <c r="AQ83" t="s">
        <v>40</v>
      </c>
      <c r="AR83" t="s">
        <v>40</v>
      </c>
      <c r="AS83" t="s">
        <v>40</v>
      </c>
      <c r="AT83" t="s">
        <v>40</v>
      </c>
      <c r="AU83" t="s">
        <v>40</v>
      </c>
      <c r="AV83" t="s">
        <v>40</v>
      </c>
      <c r="AW83" t="s">
        <v>40</v>
      </c>
    </row>
    <row r="84" spans="1:49" x14ac:dyDescent="0.3">
      <c r="A84">
        <v>20336000</v>
      </c>
      <c r="B84" t="s">
        <v>40</v>
      </c>
      <c r="C84" t="s">
        <v>30</v>
      </c>
      <c r="D84" t="s">
        <v>152</v>
      </c>
      <c r="E84" t="s">
        <v>240</v>
      </c>
      <c r="F84" t="s">
        <v>36</v>
      </c>
      <c r="G84" t="s">
        <v>653</v>
      </c>
      <c r="H84" t="s">
        <v>552</v>
      </c>
      <c r="I84">
        <v>2525475.4000000004</v>
      </c>
      <c r="J84">
        <v>344383</v>
      </c>
      <c r="K84" t="s">
        <v>40</v>
      </c>
      <c r="L84" t="s">
        <v>40</v>
      </c>
      <c r="M84">
        <v>143492.92000000001</v>
      </c>
      <c r="N84">
        <v>200890.09</v>
      </c>
      <c r="O84">
        <v>114794.34</v>
      </c>
      <c r="P84">
        <v>114794.34</v>
      </c>
      <c r="Q84">
        <v>114794.34</v>
      </c>
      <c r="R84">
        <v>114794.34</v>
      </c>
      <c r="S84">
        <v>114794.34</v>
      </c>
      <c r="T84">
        <v>114794.34</v>
      </c>
      <c r="U84">
        <v>114794.34</v>
      </c>
      <c r="V84">
        <v>114794.34</v>
      </c>
      <c r="W84">
        <v>143492.92000000001</v>
      </c>
      <c r="X84">
        <v>172191.5</v>
      </c>
      <c r="Y84">
        <v>172191.5</v>
      </c>
      <c r="Z84">
        <v>172191.5</v>
      </c>
      <c r="AA84">
        <v>172191.5</v>
      </c>
      <c r="AB84">
        <v>86095.75</v>
      </c>
      <c r="AC84" t="s">
        <v>40</v>
      </c>
      <c r="AD84" t="s">
        <v>40</v>
      </c>
      <c r="AE84" t="s">
        <v>40</v>
      </c>
      <c r="AF84" t="s">
        <v>40</v>
      </c>
      <c r="AG84" t="s">
        <v>40</v>
      </c>
      <c r="AH84" t="s">
        <v>40</v>
      </c>
      <c r="AI84" t="s">
        <v>40</v>
      </c>
      <c r="AJ84" t="s">
        <v>40</v>
      </c>
      <c r="AK84" t="s">
        <v>40</v>
      </c>
      <c r="AL84" t="s">
        <v>40</v>
      </c>
      <c r="AM84" t="s">
        <v>40</v>
      </c>
      <c r="AN84" t="s">
        <v>40</v>
      </c>
      <c r="AO84" t="s">
        <v>40</v>
      </c>
      <c r="AP84" t="s">
        <v>40</v>
      </c>
      <c r="AQ84" t="s">
        <v>40</v>
      </c>
      <c r="AR84" t="s">
        <v>40</v>
      </c>
      <c r="AS84" t="s">
        <v>40</v>
      </c>
      <c r="AT84" t="s">
        <v>40</v>
      </c>
      <c r="AU84" t="s">
        <v>40</v>
      </c>
      <c r="AV84" t="s">
        <v>40</v>
      </c>
      <c r="AW84" t="s">
        <v>40</v>
      </c>
    </row>
    <row r="85" spans="1:49" x14ac:dyDescent="0.3">
      <c r="A85">
        <v>20337000</v>
      </c>
      <c r="B85" t="s">
        <v>40</v>
      </c>
      <c r="C85" t="s">
        <v>30</v>
      </c>
      <c r="D85" t="s">
        <v>152</v>
      </c>
      <c r="E85" t="s">
        <v>235</v>
      </c>
      <c r="F85" t="s">
        <v>36</v>
      </c>
      <c r="G85" t="s">
        <v>654</v>
      </c>
      <c r="H85" t="s">
        <v>552</v>
      </c>
      <c r="I85">
        <v>79807339.5</v>
      </c>
      <c r="J85">
        <v>14083648.15</v>
      </c>
      <c r="K85" t="s">
        <v>40</v>
      </c>
      <c r="L85" t="s">
        <v>40</v>
      </c>
      <c r="M85">
        <v>3755639.5</v>
      </c>
      <c r="N85">
        <v>3755639.5</v>
      </c>
      <c r="O85">
        <v>3755639.5</v>
      </c>
      <c r="P85">
        <v>3755639.5</v>
      </c>
      <c r="Q85">
        <v>3755639.5</v>
      </c>
      <c r="R85">
        <v>3755639.5</v>
      </c>
      <c r="S85">
        <v>3755639.5</v>
      </c>
      <c r="T85">
        <v>3755639.5</v>
      </c>
      <c r="U85">
        <v>3755639.5</v>
      </c>
      <c r="V85">
        <v>3755639.56</v>
      </c>
      <c r="W85">
        <v>5633459.2599999998</v>
      </c>
      <c r="X85">
        <v>5633459.2599999998</v>
      </c>
      <c r="Y85">
        <v>5633459.2599999998</v>
      </c>
      <c r="Z85">
        <v>5633459.2599999998</v>
      </c>
      <c r="AA85">
        <v>5633459.25</v>
      </c>
      <c r="AB85" t="s">
        <v>40</v>
      </c>
      <c r="AC85" t="s">
        <v>40</v>
      </c>
      <c r="AD85" t="s">
        <v>40</v>
      </c>
      <c r="AE85" t="s">
        <v>40</v>
      </c>
      <c r="AF85" t="s">
        <v>40</v>
      </c>
      <c r="AG85" t="s">
        <v>40</v>
      </c>
      <c r="AH85" t="s">
        <v>40</v>
      </c>
      <c r="AI85" t="s">
        <v>40</v>
      </c>
      <c r="AJ85" t="s">
        <v>40</v>
      </c>
      <c r="AK85" t="s">
        <v>40</v>
      </c>
      <c r="AL85" t="s">
        <v>40</v>
      </c>
      <c r="AM85" t="s">
        <v>40</v>
      </c>
      <c r="AN85" t="s">
        <v>40</v>
      </c>
      <c r="AO85" t="s">
        <v>40</v>
      </c>
      <c r="AP85" t="s">
        <v>40</v>
      </c>
      <c r="AQ85" t="s">
        <v>40</v>
      </c>
      <c r="AR85" t="s">
        <v>40</v>
      </c>
      <c r="AS85" t="s">
        <v>40</v>
      </c>
      <c r="AT85" t="s">
        <v>40</v>
      </c>
      <c r="AU85" t="s">
        <v>40</v>
      </c>
      <c r="AV85" t="s">
        <v>40</v>
      </c>
      <c r="AW85" t="s">
        <v>40</v>
      </c>
    </row>
    <row r="86" spans="1:49" x14ac:dyDescent="0.3">
      <c r="A86">
        <v>20338000</v>
      </c>
      <c r="B86" t="s">
        <v>40</v>
      </c>
      <c r="C86" t="s">
        <v>30</v>
      </c>
      <c r="D86" t="s">
        <v>152</v>
      </c>
      <c r="E86" t="s">
        <v>238</v>
      </c>
      <c r="F86" t="s">
        <v>36</v>
      </c>
      <c r="G86" t="s">
        <v>655</v>
      </c>
      <c r="H86" t="s">
        <v>552</v>
      </c>
      <c r="I86">
        <v>9886422.9399999976</v>
      </c>
      <c r="J86">
        <v>1744662.97</v>
      </c>
      <c r="K86" t="s">
        <v>40</v>
      </c>
      <c r="L86" t="s">
        <v>40</v>
      </c>
      <c r="M86">
        <v>465243.42</v>
      </c>
      <c r="N86">
        <v>465243.42</v>
      </c>
      <c r="O86">
        <v>465243.42</v>
      </c>
      <c r="P86">
        <v>465243.42</v>
      </c>
      <c r="Q86">
        <v>465243.42</v>
      </c>
      <c r="R86">
        <v>465243.42</v>
      </c>
      <c r="S86">
        <v>465243.42</v>
      </c>
      <c r="T86">
        <v>465243.42</v>
      </c>
      <c r="U86">
        <v>465243.42</v>
      </c>
      <c r="V86">
        <v>465243.42</v>
      </c>
      <c r="W86">
        <v>697865.12</v>
      </c>
      <c r="X86">
        <v>697865.12</v>
      </c>
      <c r="Y86">
        <v>697865.12</v>
      </c>
      <c r="Z86">
        <v>697865.12</v>
      </c>
      <c r="AA86">
        <v>697865.29</v>
      </c>
      <c r="AB86" t="s">
        <v>40</v>
      </c>
      <c r="AC86" t="s">
        <v>40</v>
      </c>
      <c r="AD86" t="s">
        <v>40</v>
      </c>
      <c r="AE86" t="s">
        <v>40</v>
      </c>
      <c r="AF86" t="s">
        <v>40</v>
      </c>
      <c r="AG86" t="s">
        <v>40</v>
      </c>
      <c r="AH86" t="s">
        <v>40</v>
      </c>
      <c r="AI86" t="s">
        <v>40</v>
      </c>
      <c r="AJ86" t="s">
        <v>40</v>
      </c>
      <c r="AK86" t="s">
        <v>40</v>
      </c>
      <c r="AL86" t="s">
        <v>40</v>
      </c>
      <c r="AM86" t="s">
        <v>40</v>
      </c>
      <c r="AN86" t="s">
        <v>40</v>
      </c>
      <c r="AO86" t="s">
        <v>40</v>
      </c>
      <c r="AP86" t="s">
        <v>40</v>
      </c>
      <c r="AQ86" t="s">
        <v>40</v>
      </c>
      <c r="AR86" t="s">
        <v>40</v>
      </c>
      <c r="AS86" t="s">
        <v>40</v>
      </c>
      <c r="AT86" t="s">
        <v>40</v>
      </c>
      <c r="AU86" t="s">
        <v>40</v>
      </c>
      <c r="AV86" t="s">
        <v>40</v>
      </c>
      <c r="AW86" t="s">
        <v>40</v>
      </c>
    </row>
    <row r="87" spans="1:49" x14ac:dyDescent="0.3">
      <c r="A87">
        <v>20339000</v>
      </c>
      <c r="B87" t="s">
        <v>40</v>
      </c>
      <c r="C87" t="s">
        <v>30</v>
      </c>
      <c r="D87" t="s">
        <v>152</v>
      </c>
      <c r="E87" t="s">
        <v>244</v>
      </c>
      <c r="F87" t="s">
        <v>36</v>
      </c>
      <c r="G87" t="s">
        <v>656</v>
      </c>
      <c r="H87" t="s">
        <v>552</v>
      </c>
      <c r="I87">
        <v>15186795.910000002</v>
      </c>
      <c r="J87">
        <v>1111228.97</v>
      </c>
      <c r="K87" t="s">
        <v>40</v>
      </c>
      <c r="L87" t="s">
        <v>40</v>
      </c>
      <c r="M87" t="s">
        <v>40</v>
      </c>
      <c r="N87">
        <v>1852048.28</v>
      </c>
      <c r="O87">
        <v>740819.32</v>
      </c>
      <c r="P87">
        <v>740819.32</v>
      </c>
      <c r="Q87">
        <v>740819.32</v>
      </c>
      <c r="R87">
        <v>740819.32</v>
      </c>
      <c r="S87">
        <v>740819.32</v>
      </c>
      <c r="T87">
        <v>740819.32</v>
      </c>
      <c r="U87">
        <v>740819.32</v>
      </c>
      <c r="V87">
        <v>740819.32</v>
      </c>
      <c r="W87">
        <v>740819.25</v>
      </c>
      <c r="X87">
        <v>1111228.98</v>
      </c>
      <c r="Y87">
        <v>1111228.98</v>
      </c>
      <c r="Z87">
        <v>1111228.98</v>
      </c>
      <c r="AA87">
        <v>1111228.98</v>
      </c>
      <c r="AB87">
        <v>1111228.93</v>
      </c>
      <c r="AC87" t="s">
        <v>40</v>
      </c>
      <c r="AD87" t="s">
        <v>40</v>
      </c>
      <c r="AE87" t="s">
        <v>40</v>
      </c>
      <c r="AF87" t="s">
        <v>40</v>
      </c>
      <c r="AG87" t="s">
        <v>40</v>
      </c>
      <c r="AH87" t="s">
        <v>40</v>
      </c>
      <c r="AI87" t="s">
        <v>40</v>
      </c>
      <c r="AJ87" t="s">
        <v>40</v>
      </c>
      <c r="AK87" t="s">
        <v>40</v>
      </c>
      <c r="AL87" t="s">
        <v>40</v>
      </c>
      <c r="AM87" t="s">
        <v>40</v>
      </c>
      <c r="AN87" t="s">
        <v>40</v>
      </c>
      <c r="AO87" t="s">
        <v>40</v>
      </c>
      <c r="AP87" t="s">
        <v>40</v>
      </c>
      <c r="AQ87" t="s">
        <v>40</v>
      </c>
      <c r="AR87" t="s">
        <v>40</v>
      </c>
      <c r="AS87" t="s">
        <v>40</v>
      </c>
      <c r="AT87" t="s">
        <v>40</v>
      </c>
      <c r="AU87" t="s">
        <v>40</v>
      </c>
      <c r="AV87" t="s">
        <v>40</v>
      </c>
      <c r="AW87" t="s">
        <v>40</v>
      </c>
    </row>
    <row r="88" spans="1:49" x14ac:dyDescent="0.3">
      <c r="A88">
        <v>20340000</v>
      </c>
      <c r="B88" t="s">
        <v>40</v>
      </c>
      <c r="C88" t="s">
        <v>30</v>
      </c>
      <c r="D88" t="s">
        <v>152</v>
      </c>
      <c r="E88" t="s">
        <v>246</v>
      </c>
      <c r="F88" t="s">
        <v>36</v>
      </c>
      <c r="G88" t="s">
        <v>657</v>
      </c>
      <c r="H88" t="s">
        <v>552</v>
      </c>
      <c r="I88">
        <v>6039530.9900000021</v>
      </c>
      <c r="J88">
        <v>823572.4</v>
      </c>
      <c r="K88" t="s">
        <v>40</v>
      </c>
      <c r="L88" t="s">
        <v>40</v>
      </c>
      <c r="M88" t="s">
        <v>40</v>
      </c>
      <c r="N88">
        <v>686310.34</v>
      </c>
      <c r="O88">
        <v>274524.14</v>
      </c>
      <c r="P88">
        <v>274524.14</v>
      </c>
      <c r="Q88">
        <v>274524.14</v>
      </c>
      <c r="R88">
        <v>274524.14</v>
      </c>
      <c r="S88">
        <v>274524.14</v>
      </c>
      <c r="T88">
        <v>274524.14</v>
      </c>
      <c r="U88">
        <v>274524.14</v>
      </c>
      <c r="V88">
        <v>274524.14</v>
      </c>
      <c r="W88">
        <v>274524.14</v>
      </c>
      <c r="X88">
        <v>411786.2</v>
      </c>
      <c r="Y88">
        <v>411786.2</v>
      </c>
      <c r="Z88">
        <v>411786.2</v>
      </c>
      <c r="AA88">
        <v>411786.2</v>
      </c>
      <c r="AB88">
        <v>411786.19</v>
      </c>
      <c r="AC88" t="s">
        <v>40</v>
      </c>
      <c r="AD88" t="s">
        <v>40</v>
      </c>
      <c r="AE88" t="s">
        <v>40</v>
      </c>
      <c r="AF88" t="s">
        <v>40</v>
      </c>
      <c r="AG88" t="s">
        <v>40</v>
      </c>
      <c r="AH88" t="s">
        <v>40</v>
      </c>
      <c r="AI88" t="s">
        <v>40</v>
      </c>
      <c r="AJ88" t="s">
        <v>40</v>
      </c>
      <c r="AK88" t="s">
        <v>40</v>
      </c>
      <c r="AL88" t="s">
        <v>40</v>
      </c>
      <c r="AM88" t="s">
        <v>40</v>
      </c>
      <c r="AN88" t="s">
        <v>40</v>
      </c>
      <c r="AO88" t="s">
        <v>40</v>
      </c>
      <c r="AP88" t="s">
        <v>40</v>
      </c>
      <c r="AQ88" t="s">
        <v>40</v>
      </c>
      <c r="AR88" t="s">
        <v>40</v>
      </c>
      <c r="AS88" t="s">
        <v>40</v>
      </c>
      <c r="AT88" t="s">
        <v>40</v>
      </c>
      <c r="AU88" t="s">
        <v>40</v>
      </c>
      <c r="AV88" t="s">
        <v>40</v>
      </c>
      <c r="AW88" t="s">
        <v>40</v>
      </c>
    </row>
    <row r="89" spans="1:49" x14ac:dyDescent="0.3">
      <c r="A89">
        <v>20341000</v>
      </c>
      <c r="B89" t="s">
        <v>40</v>
      </c>
      <c r="C89" t="s">
        <v>30</v>
      </c>
      <c r="D89" t="s">
        <v>152</v>
      </c>
      <c r="E89" t="s">
        <v>268</v>
      </c>
      <c r="F89" t="s">
        <v>58</v>
      </c>
      <c r="G89" t="s">
        <v>658</v>
      </c>
      <c r="H89" t="s">
        <v>552</v>
      </c>
      <c r="I89">
        <v>24120344.660000008</v>
      </c>
      <c r="J89">
        <v>1236940.76</v>
      </c>
      <c r="K89">
        <v>1236940.76</v>
      </c>
      <c r="L89">
        <v>1236940.76</v>
      </c>
      <c r="M89">
        <v>1236940.76</v>
      </c>
      <c r="N89">
        <v>1236940.76</v>
      </c>
      <c r="O89">
        <v>1236940.76</v>
      </c>
      <c r="P89">
        <v>1236940.76</v>
      </c>
      <c r="Q89">
        <v>1236940.76</v>
      </c>
      <c r="R89">
        <v>1236940.76</v>
      </c>
      <c r="S89">
        <v>1236940.76</v>
      </c>
      <c r="T89">
        <v>1236940.76</v>
      </c>
      <c r="U89">
        <v>1236940.76</v>
      </c>
      <c r="V89">
        <v>1236940.76</v>
      </c>
      <c r="W89">
        <v>1236940.76</v>
      </c>
      <c r="X89">
        <v>1236940.76</v>
      </c>
      <c r="Y89">
        <v>1236940.76</v>
      </c>
      <c r="Z89">
        <v>1236940.76</v>
      </c>
      <c r="AA89">
        <v>1236940.76</v>
      </c>
      <c r="AB89">
        <v>1236940.76</v>
      </c>
      <c r="AC89">
        <v>618470.22</v>
      </c>
      <c r="AD89" t="s">
        <v>40</v>
      </c>
      <c r="AE89" t="s">
        <v>40</v>
      </c>
      <c r="AF89" t="s">
        <v>40</v>
      </c>
      <c r="AG89" t="s">
        <v>40</v>
      </c>
      <c r="AH89" t="s">
        <v>40</v>
      </c>
      <c r="AI89" t="s">
        <v>40</v>
      </c>
      <c r="AJ89" t="s">
        <v>40</v>
      </c>
      <c r="AK89" t="s">
        <v>40</v>
      </c>
      <c r="AL89" t="s">
        <v>40</v>
      </c>
      <c r="AM89" t="s">
        <v>40</v>
      </c>
      <c r="AN89" t="s">
        <v>40</v>
      </c>
      <c r="AO89" t="s">
        <v>40</v>
      </c>
      <c r="AP89" t="s">
        <v>40</v>
      </c>
      <c r="AQ89" t="s">
        <v>40</v>
      </c>
      <c r="AR89" t="s">
        <v>40</v>
      </c>
      <c r="AS89" t="s">
        <v>40</v>
      </c>
      <c r="AT89" t="s">
        <v>40</v>
      </c>
      <c r="AU89" t="s">
        <v>40</v>
      </c>
      <c r="AV89" t="s">
        <v>40</v>
      </c>
      <c r="AW89" t="s">
        <v>40</v>
      </c>
    </row>
    <row r="90" spans="1:49" x14ac:dyDescent="0.3">
      <c r="A90">
        <v>20342000</v>
      </c>
      <c r="B90" t="s">
        <v>40</v>
      </c>
      <c r="C90" t="s">
        <v>30</v>
      </c>
      <c r="D90" t="s">
        <v>152</v>
      </c>
      <c r="E90" t="s">
        <v>249</v>
      </c>
      <c r="F90" t="s">
        <v>36</v>
      </c>
      <c r="G90" t="s">
        <v>659</v>
      </c>
      <c r="H90" t="s">
        <v>552</v>
      </c>
      <c r="I90">
        <v>90000000</v>
      </c>
      <c r="J90">
        <v>4500000</v>
      </c>
      <c r="K90">
        <v>4500000</v>
      </c>
      <c r="L90">
        <v>4500000</v>
      </c>
      <c r="M90">
        <v>4500000</v>
      </c>
      <c r="N90">
        <v>4500000</v>
      </c>
      <c r="O90">
        <v>4500000</v>
      </c>
      <c r="P90">
        <v>4500000</v>
      </c>
      <c r="Q90">
        <v>4500000</v>
      </c>
      <c r="R90">
        <v>4500000</v>
      </c>
      <c r="S90">
        <v>4500000</v>
      </c>
      <c r="T90">
        <v>4500000</v>
      </c>
      <c r="U90">
        <v>4500000</v>
      </c>
      <c r="V90">
        <v>4500000</v>
      </c>
      <c r="W90">
        <v>4500000</v>
      </c>
      <c r="X90">
        <v>4500000</v>
      </c>
      <c r="Y90">
        <v>4500000</v>
      </c>
      <c r="Z90">
        <v>4500000</v>
      </c>
      <c r="AA90">
        <v>4500000</v>
      </c>
      <c r="AB90">
        <v>4500000</v>
      </c>
      <c r="AC90">
        <v>4500000</v>
      </c>
      <c r="AD90" t="s">
        <v>40</v>
      </c>
      <c r="AE90" t="s">
        <v>40</v>
      </c>
      <c r="AF90" t="s">
        <v>40</v>
      </c>
      <c r="AG90" t="s">
        <v>40</v>
      </c>
      <c r="AH90" t="s">
        <v>40</v>
      </c>
      <c r="AI90" t="s">
        <v>40</v>
      </c>
      <c r="AJ90" t="s">
        <v>40</v>
      </c>
      <c r="AK90" t="s">
        <v>40</v>
      </c>
      <c r="AL90" t="s">
        <v>40</v>
      </c>
      <c r="AM90" t="s">
        <v>40</v>
      </c>
      <c r="AN90" t="s">
        <v>40</v>
      </c>
      <c r="AO90" t="s">
        <v>40</v>
      </c>
      <c r="AP90" t="s">
        <v>40</v>
      </c>
      <c r="AQ90" t="s">
        <v>40</v>
      </c>
      <c r="AR90" t="s">
        <v>40</v>
      </c>
      <c r="AS90" t="s">
        <v>40</v>
      </c>
      <c r="AT90" t="s">
        <v>40</v>
      </c>
      <c r="AU90" t="s">
        <v>40</v>
      </c>
      <c r="AV90" t="s">
        <v>40</v>
      </c>
      <c r="AW90" t="s">
        <v>40</v>
      </c>
    </row>
    <row r="91" spans="1:49" x14ac:dyDescent="0.3">
      <c r="A91">
        <v>20343000</v>
      </c>
      <c r="B91" t="s">
        <v>40</v>
      </c>
      <c r="C91" t="s">
        <v>30</v>
      </c>
      <c r="D91" t="s">
        <v>152</v>
      </c>
      <c r="E91" t="s">
        <v>247</v>
      </c>
      <c r="F91" t="s">
        <v>36</v>
      </c>
      <c r="G91" t="s">
        <v>660</v>
      </c>
      <c r="H91" t="s">
        <v>552</v>
      </c>
      <c r="I91">
        <v>224140869.63000003</v>
      </c>
      <c r="J91">
        <v>29138313.039999999</v>
      </c>
      <c r="K91" t="s">
        <v>40</v>
      </c>
      <c r="L91" t="s">
        <v>40</v>
      </c>
      <c r="M91">
        <v>15689860.869999999</v>
      </c>
      <c r="N91">
        <v>31379721.739999998</v>
      </c>
      <c r="O91">
        <v>8965634.8000000007</v>
      </c>
      <c r="P91">
        <v>8965634.8000000007</v>
      </c>
      <c r="Q91">
        <v>8965634.8000000007</v>
      </c>
      <c r="R91">
        <v>8965634.8000000007</v>
      </c>
      <c r="S91">
        <v>8965634.8000000007</v>
      </c>
      <c r="T91">
        <v>8965634.8000000007</v>
      </c>
      <c r="U91">
        <v>8965634.8000000007</v>
      </c>
      <c r="V91">
        <v>8965634.8000000007</v>
      </c>
      <c r="W91">
        <v>8965634.8000000007</v>
      </c>
      <c r="X91">
        <v>8965634.8000000007</v>
      </c>
      <c r="Y91">
        <v>11207043.49</v>
      </c>
      <c r="Z91">
        <v>13448452.18</v>
      </c>
      <c r="AA91">
        <v>13448452.18</v>
      </c>
      <c r="AB91">
        <v>13448452.18</v>
      </c>
      <c r="AC91">
        <v>6724225.9500000002</v>
      </c>
      <c r="AD91" t="s">
        <v>40</v>
      </c>
      <c r="AE91" t="s">
        <v>40</v>
      </c>
      <c r="AF91" t="s">
        <v>40</v>
      </c>
      <c r="AG91" t="s">
        <v>40</v>
      </c>
      <c r="AH91" t="s">
        <v>40</v>
      </c>
      <c r="AI91" t="s">
        <v>40</v>
      </c>
      <c r="AJ91" t="s">
        <v>40</v>
      </c>
      <c r="AK91" t="s">
        <v>40</v>
      </c>
      <c r="AL91" t="s">
        <v>40</v>
      </c>
      <c r="AM91" t="s">
        <v>40</v>
      </c>
      <c r="AN91" t="s">
        <v>40</v>
      </c>
      <c r="AO91" t="s">
        <v>40</v>
      </c>
      <c r="AP91" t="s">
        <v>40</v>
      </c>
      <c r="AQ91" t="s">
        <v>40</v>
      </c>
      <c r="AR91" t="s">
        <v>40</v>
      </c>
      <c r="AS91" t="s">
        <v>40</v>
      </c>
      <c r="AT91" t="s">
        <v>40</v>
      </c>
      <c r="AU91" t="s">
        <v>40</v>
      </c>
      <c r="AV91" t="s">
        <v>40</v>
      </c>
      <c r="AW91" t="s">
        <v>40</v>
      </c>
    </row>
    <row r="92" spans="1:49" x14ac:dyDescent="0.3">
      <c r="A92">
        <v>20344000</v>
      </c>
      <c r="B92" t="s">
        <v>40</v>
      </c>
      <c r="C92" t="s">
        <v>30</v>
      </c>
      <c r="D92" t="s">
        <v>152</v>
      </c>
      <c r="E92" t="s">
        <v>248</v>
      </c>
      <c r="F92" t="s">
        <v>36</v>
      </c>
      <c r="G92" t="s">
        <v>661</v>
      </c>
      <c r="H92" t="s">
        <v>552</v>
      </c>
      <c r="I92">
        <v>280000000</v>
      </c>
      <c r="J92">
        <v>44800000</v>
      </c>
      <c r="K92" t="s">
        <v>40</v>
      </c>
      <c r="L92" t="s">
        <v>40</v>
      </c>
      <c r="M92">
        <v>19600000</v>
      </c>
      <c r="N92">
        <v>39200000</v>
      </c>
      <c r="O92">
        <v>28000000</v>
      </c>
      <c r="P92">
        <v>16800000</v>
      </c>
      <c r="Q92">
        <v>16800000</v>
      </c>
      <c r="R92">
        <v>16800000</v>
      </c>
      <c r="S92">
        <v>16800000</v>
      </c>
      <c r="T92">
        <v>16800000</v>
      </c>
      <c r="U92">
        <v>16800000</v>
      </c>
      <c r="V92">
        <v>16800000</v>
      </c>
      <c r="W92">
        <v>19600000</v>
      </c>
      <c r="X92">
        <v>11200000</v>
      </c>
      <c r="Y92" t="s">
        <v>40</v>
      </c>
      <c r="Z92" t="s">
        <v>40</v>
      </c>
      <c r="AA92" t="s">
        <v>40</v>
      </c>
      <c r="AB92" t="s">
        <v>40</v>
      </c>
      <c r="AC92" t="s">
        <v>40</v>
      </c>
      <c r="AD92" t="s">
        <v>40</v>
      </c>
      <c r="AE92" t="s">
        <v>40</v>
      </c>
      <c r="AF92" t="s">
        <v>40</v>
      </c>
      <c r="AG92" t="s">
        <v>40</v>
      </c>
      <c r="AH92" t="s">
        <v>40</v>
      </c>
      <c r="AI92" t="s">
        <v>40</v>
      </c>
      <c r="AJ92" t="s">
        <v>40</v>
      </c>
      <c r="AK92" t="s">
        <v>40</v>
      </c>
      <c r="AL92" t="s">
        <v>40</v>
      </c>
      <c r="AM92" t="s">
        <v>40</v>
      </c>
      <c r="AN92" t="s">
        <v>40</v>
      </c>
      <c r="AO92" t="s">
        <v>40</v>
      </c>
      <c r="AP92" t="s">
        <v>40</v>
      </c>
      <c r="AQ92" t="s">
        <v>40</v>
      </c>
      <c r="AR92" t="s">
        <v>40</v>
      </c>
      <c r="AS92" t="s">
        <v>40</v>
      </c>
      <c r="AT92" t="s">
        <v>40</v>
      </c>
      <c r="AU92" t="s">
        <v>40</v>
      </c>
      <c r="AV92" t="s">
        <v>40</v>
      </c>
      <c r="AW92" t="s">
        <v>40</v>
      </c>
    </row>
    <row r="93" spans="1:49" x14ac:dyDescent="0.3">
      <c r="A93">
        <v>20345000</v>
      </c>
      <c r="B93" t="s">
        <v>40</v>
      </c>
      <c r="C93" t="s">
        <v>30</v>
      </c>
      <c r="D93" t="s">
        <v>152</v>
      </c>
      <c r="E93" t="s">
        <v>162</v>
      </c>
      <c r="F93" t="s">
        <v>161</v>
      </c>
      <c r="G93" t="s">
        <v>662</v>
      </c>
      <c r="H93" t="s">
        <v>552</v>
      </c>
      <c r="I93">
        <v>91455000</v>
      </c>
      <c r="J93">
        <v>2345000</v>
      </c>
      <c r="K93">
        <v>4690000</v>
      </c>
      <c r="L93">
        <v>4690000</v>
      </c>
      <c r="M93">
        <v>4690000</v>
      </c>
      <c r="N93">
        <v>4690000</v>
      </c>
      <c r="O93">
        <v>4690000</v>
      </c>
      <c r="P93">
        <v>4690000</v>
      </c>
      <c r="Q93">
        <v>4690000</v>
      </c>
      <c r="R93">
        <v>4690000</v>
      </c>
      <c r="S93">
        <v>4690000</v>
      </c>
      <c r="T93">
        <v>4690000</v>
      </c>
      <c r="U93">
        <v>4690000</v>
      </c>
      <c r="V93">
        <v>4690000</v>
      </c>
      <c r="W93">
        <v>4690000</v>
      </c>
      <c r="X93">
        <v>4690000</v>
      </c>
      <c r="Y93">
        <v>4690000</v>
      </c>
      <c r="Z93">
        <v>4690000</v>
      </c>
      <c r="AA93">
        <v>4690000</v>
      </c>
      <c r="AB93">
        <v>4690000</v>
      </c>
      <c r="AC93">
        <v>4690000</v>
      </c>
      <c r="AD93" t="s">
        <v>40</v>
      </c>
      <c r="AE93" t="s">
        <v>40</v>
      </c>
      <c r="AF93" t="s">
        <v>40</v>
      </c>
      <c r="AG93" t="s">
        <v>40</v>
      </c>
      <c r="AH93" t="s">
        <v>40</v>
      </c>
      <c r="AI93" t="s">
        <v>40</v>
      </c>
      <c r="AJ93" t="s">
        <v>40</v>
      </c>
      <c r="AK93" t="s">
        <v>40</v>
      </c>
      <c r="AL93" t="s">
        <v>40</v>
      </c>
      <c r="AM93" t="s">
        <v>40</v>
      </c>
      <c r="AN93" t="s">
        <v>40</v>
      </c>
      <c r="AO93" t="s">
        <v>40</v>
      </c>
      <c r="AP93" t="s">
        <v>40</v>
      </c>
      <c r="AQ93" t="s">
        <v>40</v>
      </c>
      <c r="AR93" t="s">
        <v>40</v>
      </c>
      <c r="AS93" t="s">
        <v>40</v>
      </c>
      <c r="AT93" t="s">
        <v>40</v>
      </c>
      <c r="AU93" t="s">
        <v>40</v>
      </c>
      <c r="AV93" t="s">
        <v>40</v>
      </c>
      <c r="AW93" t="s">
        <v>40</v>
      </c>
    </row>
    <row r="94" spans="1:49" x14ac:dyDescent="0.3">
      <c r="A94">
        <v>20346000</v>
      </c>
      <c r="B94" t="s">
        <v>40</v>
      </c>
      <c r="C94" t="s">
        <v>30</v>
      </c>
      <c r="D94" t="s">
        <v>152</v>
      </c>
      <c r="E94" t="s">
        <v>413</v>
      </c>
      <c r="F94" t="s">
        <v>36</v>
      </c>
      <c r="G94" t="s">
        <v>663</v>
      </c>
      <c r="H94" t="s">
        <v>552</v>
      </c>
      <c r="I94">
        <v>31078409.099999998</v>
      </c>
      <c r="J94">
        <v>4252834.93</v>
      </c>
      <c r="K94" t="s">
        <v>40</v>
      </c>
      <c r="L94" t="s">
        <v>40</v>
      </c>
      <c r="M94">
        <v>4579976.08</v>
      </c>
      <c r="N94">
        <v>1308564.6000000001</v>
      </c>
      <c r="O94">
        <v>1308564.6000000001</v>
      </c>
      <c r="P94">
        <v>1308564.6000000001</v>
      </c>
      <c r="Q94">
        <v>1308564.6000000001</v>
      </c>
      <c r="R94">
        <v>1308564.6000000001</v>
      </c>
      <c r="S94">
        <v>1308564.6000000001</v>
      </c>
      <c r="T94">
        <v>1308564.6000000001</v>
      </c>
      <c r="U94">
        <v>1308564.6000000001</v>
      </c>
      <c r="V94">
        <v>1308564.6000000001</v>
      </c>
      <c r="W94">
        <v>1308564.6000000001</v>
      </c>
      <c r="X94">
        <v>1308564.6000000001</v>
      </c>
      <c r="Y94">
        <v>1962846.9</v>
      </c>
      <c r="Z94">
        <v>1962846.9</v>
      </c>
      <c r="AA94">
        <v>1962846.9</v>
      </c>
      <c r="AB94">
        <v>1962846.79</v>
      </c>
      <c r="AC94" t="s">
        <v>40</v>
      </c>
      <c r="AD94" t="s">
        <v>40</v>
      </c>
      <c r="AE94" t="s">
        <v>40</v>
      </c>
      <c r="AF94" t="s">
        <v>40</v>
      </c>
      <c r="AG94" t="s">
        <v>40</v>
      </c>
      <c r="AH94" t="s">
        <v>40</v>
      </c>
      <c r="AI94" t="s">
        <v>40</v>
      </c>
      <c r="AJ94" t="s">
        <v>40</v>
      </c>
      <c r="AK94" t="s">
        <v>40</v>
      </c>
      <c r="AL94" t="s">
        <v>40</v>
      </c>
      <c r="AM94" t="s">
        <v>40</v>
      </c>
      <c r="AN94" t="s">
        <v>40</v>
      </c>
      <c r="AO94" t="s">
        <v>40</v>
      </c>
      <c r="AP94" t="s">
        <v>40</v>
      </c>
      <c r="AQ94" t="s">
        <v>40</v>
      </c>
      <c r="AR94" t="s">
        <v>40</v>
      </c>
      <c r="AS94" t="s">
        <v>40</v>
      </c>
      <c r="AT94" t="s">
        <v>40</v>
      </c>
      <c r="AU94" t="s">
        <v>40</v>
      </c>
      <c r="AV94" t="s">
        <v>40</v>
      </c>
      <c r="AW94" t="s">
        <v>40</v>
      </c>
    </row>
    <row r="95" spans="1:49" x14ac:dyDescent="0.3">
      <c r="A95">
        <v>20347000</v>
      </c>
      <c r="B95" t="s">
        <v>40</v>
      </c>
      <c r="C95" t="s">
        <v>30</v>
      </c>
      <c r="D95" t="s">
        <v>152</v>
      </c>
      <c r="E95" t="s">
        <v>401</v>
      </c>
      <c r="F95" t="s">
        <v>36</v>
      </c>
      <c r="G95" t="s">
        <v>664</v>
      </c>
      <c r="H95" t="s">
        <v>552</v>
      </c>
      <c r="I95">
        <v>31021465.000000004</v>
      </c>
      <c r="J95">
        <v>4032790.49</v>
      </c>
      <c r="K95" t="s">
        <v>40</v>
      </c>
      <c r="L95" t="s">
        <v>40</v>
      </c>
      <c r="M95">
        <v>2171502.62</v>
      </c>
      <c r="N95">
        <v>4343005.2300000004</v>
      </c>
      <c r="O95">
        <v>1240858.6000000001</v>
      </c>
      <c r="P95">
        <v>1240858.6000000001</v>
      </c>
      <c r="Q95">
        <v>1240858.6000000001</v>
      </c>
      <c r="R95">
        <v>1240858.6000000001</v>
      </c>
      <c r="S95">
        <v>1240858.6000000001</v>
      </c>
      <c r="T95">
        <v>1240858.6000000001</v>
      </c>
      <c r="U95">
        <v>1240858.6000000001</v>
      </c>
      <c r="V95">
        <v>1240858.6000000001</v>
      </c>
      <c r="W95">
        <v>1240858.6000000001</v>
      </c>
      <c r="X95">
        <v>1240858.6000000001</v>
      </c>
      <c r="Y95">
        <v>1551073.29</v>
      </c>
      <c r="Z95">
        <v>1861287.82</v>
      </c>
      <c r="AA95">
        <v>1861287.82</v>
      </c>
      <c r="AB95">
        <v>1861287.82</v>
      </c>
      <c r="AC95">
        <v>930643.91</v>
      </c>
      <c r="AD95" t="s">
        <v>40</v>
      </c>
      <c r="AE95" t="s">
        <v>40</v>
      </c>
      <c r="AF95" t="s">
        <v>40</v>
      </c>
      <c r="AG95" t="s">
        <v>40</v>
      </c>
      <c r="AH95" t="s">
        <v>40</v>
      </c>
      <c r="AI95" t="s">
        <v>40</v>
      </c>
      <c r="AJ95" t="s">
        <v>40</v>
      </c>
      <c r="AK95" t="s">
        <v>40</v>
      </c>
      <c r="AL95" t="s">
        <v>40</v>
      </c>
      <c r="AM95" t="s">
        <v>40</v>
      </c>
      <c r="AN95" t="s">
        <v>40</v>
      </c>
      <c r="AO95" t="s">
        <v>40</v>
      </c>
      <c r="AP95" t="s">
        <v>40</v>
      </c>
      <c r="AQ95" t="s">
        <v>40</v>
      </c>
      <c r="AR95" t="s">
        <v>40</v>
      </c>
      <c r="AS95" t="s">
        <v>40</v>
      </c>
      <c r="AT95" t="s">
        <v>40</v>
      </c>
      <c r="AU95" t="s">
        <v>40</v>
      </c>
      <c r="AV95" t="s">
        <v>40</v>
      </c>
      <c r="AW95" t="s">
        <v>40</v>
      </c>
    </row>
    <row r="96" spans="1:49" x14ac:dyDescent="0.3">
      <c r="A96">
        <v>20348000</v>
      </c>
      <c r="B96" t="s">
        <v>40</v>
      </c>
      <c r="C96" t="s">
        <v>30</v>
      </c>
      <c r="D96" t="s">
        <v>152</v>
      </c>
      <c r="E96" t="s">
        <v>250</v>
      </c>
      <c r="F96" t="s">
        <v>36</v>
      </c>
      <c r="G96" t="s">
        <v>665</v>
      </c>
      <c r="H96" t="s">
        <v>552</v>
      </c>
      <c r="I96">
        <v>200000000.00000006</v>
      </c>
      <c r="J96" t="s">
        <v>40</v>
      </c>
      <c r="K96" t="s">
        <v>40</v>
      </c>
      <c r="L96">
        <v>9090909.0899999999</v>
      </c>
      <c r="M96">
        <v>18181818.18</v>
      </c>
      <c r="N96">
        <v>18181818.18</v>
      </c>
      <c r="O96">
        <v>18181818.18</v>
      </c>
      <c r="P96">
        <v>18181818.18</v>
      </c>
      <c r="Q96">
        <v>18181818.18</v>
      </c>
      <c r="R96">
        <v>18181818.18</v>
      </c>
      <c r="S96">
        <v>18181818.18</v>
      </c>
      <c r="T96">
        <v>18181818.18</v>
      </c>
      <c r="U96">
        <v>18181818.18</v>
      </c>
      <c r="V96">
        <v>18181818.18</v>
      </c>
      <c r="W96">
        <v>9090909.1099999994</v>
      </c>
      <c r="X96" t="s">
        <v>40</v>
      </c>
      <c r="Y96" t="s">
        <v>40</v>
      </c>
      <c r="Z96" t="s">
        <v>40</v>
      </c>
      <c r="AA96" t="s">
        <v>40</v>
      </c>
      <c r="AB96" t="s">
        <v>40</v>
      </c>
      <c r="AC96" t="s">
        <v>40</v>
      </c>
      <c r="AD96" t="s">
        <v>40</v>
      </c>
      <c r="AE96" t="s">
        <v>40</v>
      </c>
      <c r="AF96" t="s">
        <v>40</v>
      </c>
      <c r="AG96" t="s">
        <v>40</v>
      </c>
      <c r="AH96" t="s">
        <v>40</v>
      </c>
      <c r="AI96" t="s">
        <v>40</v>
      </c>
      <c r="AJ96" t="s">
        <v>40</v>
      </c>
      <c r="AK96" t="s">
        <v>40</v>
      </c>
      <c r="AL96" t="s">
        <v>40</v>
      </c>
      <c r="AM96" t="s">
        <v>40</v>
      </c>
      <c r="AN96" t="s">
        <v>40</v>
      </c>
      <c r="AO96" t="s">
        <v>40</v>
      </c>
      <c r="AP96" t="s">
        <v>40</v>
      </c>
      <c r="AQ96" t="s">
        <v>40</v>
      </c>
      <c r="AR96" t="s">
        <v>40</v>
      </c>
      <c r="AS96" t="s">
        <v>40</v>
      </c>
      <c r="AT96" t="s">
        <v>40</v>
      </c>
      <c r="AU96" t="s">
        <v>40</v>
      </c>
      <c r="AV96" t="s">
        <v>40</v>
      </c>
      <c r="AW96" t="s">
        <v>40</v>
      </c>
    </row>
    <row r="97" spans="1:49" x14ac:dyDescent="0.3">
      <c r="A97">
        <v>20349000</v>
      </c>
      <c r="B97" t="s">
        <v>40</v>
      </c>
      <c r="C97" t="s">
        <v>30</v>
      </c>
      <c r="D97" t="s">
        <v>152</v>
      </c>
      <c r="E97" t="s">
        <v>666</v>
      </c>
      <c r="F97" t="s">
        <v>36</v>
      </c>
      <c r="G97" t="s">
        <v>667</v>
      </c>
      <c r="H97" t="s">
        <v>552</v>
      </c>
      <c r="I97">
        <v>291721110.59200001</v>
      </c>
      <c r="J97" t="s">
        <v>40</v>
      </c>
      <c r="K97" t="s">
        <v>40</v>
      </c>
      <c r="L97" t="s">
        <v>40</v>
      </c>
      <c r="M97">
        <v>18232569.412</v>
      </c>
      <c r="N97">
        <v>18232569.412</v>
      </c>
      <c r="O97">
        <v>18232569.412</v>
      </c>
      <c r="P97">
        <v>18232569.412</v>
      </c>
      <c r="Q97">
        <v>18232569.412</v>
      </c>
      <c r="R97">
        <v>18232569.412</v>
      </c>
      <c r="S97">
        <v>18232569.412</v>
      </c>
      <c r="T97">
        <v>18232569.412</v>
      </c>
      <c r="U97">
        <v>18232569.412</v>
      </c>
      <c r="V97">
        <v>18232569.412</v>
      </c>
      <c r="W97">
        <v>18232569.412</v>
      </c>
      <c r="X97">
        <v>18232569.412</v>
      </c>
      <c r="Y97">
        <v>18232569.412</v>
      </c>
      <c r="Z97">
        <v>18232569.412</v>
      </c>
      <c r="AA97">
        <v>18232569.412</v>
      </c>
      <c r="AB97">
        <v>18232569.412</v>
      </c>
      <c r="AC97" t="s">
        <v>40</v>
      </c>
      <c r="AD97" t="s">
        <v>40</v>
      </c>
      <c r="AE97" t="s">
        <v>40</v>
      </c>
      <c r="AF97" t="s">
        <v>40</v>
      </c>
      <c r="AG97" t="s">
        <v>40</v>
      </c>
      <c r="AH97" t="s">
        <v>40</v>
      </c>
      <c r="AI97" t="s">
        <v>40</v>
      </c>
      <c r="AJ97" t="s">
        <v>40</v>
      </c>
      <c r="AK97" t="s">
        <v>40</v>
      </c>
      <c r="AL97" t="s">
        <v>40</v>
      </c>
      <c r="AM97" t="s">
        <v>40</v>
      </c>
      <c r="AN97" t="s">
        <v>40</v>
      </c>
      <c r="AO97" t="s">
        <v>40</v>
      </c>
      <c r="AP97" t="s">
        <v>40</v>
      </c>
      <c r="AQ97" t="s">
        <v>40</v>
      </c>
      <c r="AR97" t="s">
        <v>40</v>
      </c>
      <c r="AS97" t="s">
        <v>40</v>
      </c>
      <c r="AT97" t="s">
        <v>40</v>
      </c>
      <c r="AU97" t="s">
        <v>40</v>
      </c>
      <c r="AV97" t="s">
        <v>40</v>
      </c>
      <c r="AW97" t="s">
        <v>40</v>
      </c>
    </row>
    <row r="98" spans="1:49" x14ac:dyDescent="0.3">
      <c r="A98">
        <v>20350000</v>
      </c>
      <c r="B98" t="s">
        <v>40</v>
      </c>
      <c r="C98" t="s">
        <v>30</v>
      </c>
      <c r="D98" t="s">
        <v>152</v>
      </c>
      <c r="E98" t="s">
        <v>407</v>
      </c>
      <c r="F98" t="s">
        <v>36</v>
      </c>
      <c r="G98" t="s">
        <v>668</v>
      </c>
      <c r="H98" t="s">
        <v>552</v>
      </c>
      <c r="I98">
        <v>333333333.31999999</v>
      </c>
      <c r="J98">
        <v>111111111.12</v>
      </c>
      <c r="K98">
        <v>111111111.12</v>
      </c>
      <c r="L98">
        <v>111111111.08</v>
      </c>
      <c r="M98" t="s">
        <v>40</v>
      </c>
      <c r="N98" t="s">
        <v>40</v>
      </c>
      <c r="O98" t="s">
        <v>40</v>
      </c>
      <c r="P98" t="s">
        <v>40</v>
      </c>
      <c r="Q98" t="s">
        <v>40</v>
      </c>
      <c r="R98" t="s">
        <v>40</v>
      </c>
      <c r="S98" t="s">
        <v>40</v>
      </c>
      <c r="T98" t="s">
        <v>40</v>
      </c>
      <c r="U98" t="s">
        <v>40</v>
      </c>
      <c r="V98" t="s">
        <v>40</v>
      </c>
      <c r="W98" t="s">
        <v>40</v>
      </c>
      <c r="X98" t="s">
        <v>40</v>
      </c>
      <c r="Y98" t="s">
        <v>40</v>
      </c>
      <c r="Z98" t="s">
        <v>40</v>
      </c>
      <c r="AA98" t="s">
        <v>40</v>
      </c>
      <c r="AB98" t="s">
        <v>40</v>
      </c>
      <c r="AC98" t="s">
        <v>40</v>
      </c>
      <c r="AD98" t="s">
        <v>40</v>
      </c>
      <c r="AE98" t="s">
        <v>40</v>
      </c>
      <c r="AF98" t="s">
        <v>40</v>
      </c>
      <c r="AG98" t="s">
        <v>40</v>
      </c>
      <c r="AH98" t="s">
        <v>40</v>
      </c>
      <c r="AI98" t="s">
        <v>40</v>
      </c>
      <c r="AJ98" t="s">
        <v>40</v>
      </c>
      <c r="AK98" t="s">
        <v>40</v>
      </c>
      <c r="AL98" t="s">
        <v>40</v>
      </c>
      <c r="AM98" t="s">
        <v>40</v>
      </c>
      <c r="AN98" t="s">
        <v>40</v>
      </c>
      <c r="AO98" t="s">
        <v>40</v>
      </c>
      <c r="AP98" t="s">
        <v>40</v>
      </c>
      <c r="AQ98" t="s">
        <v>40</v>
      </c>
      <c r="AR98" t="s">
        <v>40</v>
      </c>
      <c r="AS98" t="s">
        <v>40</v>
      </c>
      <c r="AT98" t="s">
        <v>40</v>
      </c>
      <c r="AU98" t="s">
        <v>40</v>
      </c>
      <c r="AV98" t="s">
        <v>40</v>
      </c>
      <c r="AW98" t="s">
        <v>40</v>
      </c>
    </row>
    <row r="99" spans="1:49" x14ac:dyDescent="0.3">
      <c r="A99">
        <v>20351000</v>
      </c>
      <c r="B99" t="s">
        <v>40</v>
      </c>
      <c r="C99" t="s">
        <v>30</v>
      </c>
      <c r="D99" t="s">
        <v>152</v>
      </c>
      <c r="E99" t="s">
        <v>669</v>
      </c>
      <c r="F99" t="s">
        <v>36</v>
      </c>
      <c r="G99" t="s">
        <v>670</v>
      </c>
      <c r="H99" t="s">
        <v>552</v>
      </c>
      <c r="I99">
        <v>250000000</v>
      </c>
      <c r="J99" t="s">
        <v>40</v>
      </c>
      <c r="K99" t="s">
        <v>40</v>
      </c>
      <c r="L99" t="s">
        <v>40</v>
      </c>
      <c r="M99">
        <v>7500000</v>
      </c>
      <c r="N99">
        <v>15000000</v>
      </c>
      <c r="O99">
        <v>27500000</v>
      </c>
      <c r="P99">
        <v>27500000</v>
      </c>
      <c r="Q99">
        <v>30000000</v>
      </c>
      <c r="R99">
        <v>30000000</v>
      </c>
      <c r="S99">
        <v>10000000</v>
      </c>
      <c r="T99">
        <v>22500000</v>
      </c>
      <c r="U99">
        <v>22500000</v>
      </c>
      <c r="V99">
        <v>22500000</v>
      </c>
      <c r="W99">
        <v>22500000</v>
      </c>
      <c r="X99">
        <v>12500000</v>
      </c>
      <c r="Y99" t="s">
        <v>40</v>
      </c>
      <c r="Z99" t="s">
        <v>40</v>
      </c>
      <c r="AA99" t="s">
        <v>40</v>
      </c>
      <c r="AB99" t="s">
        <v>40</v>
      </c>
      <c r="AC99" t="s">
        <v>40</v>
      </c>
      <c r="AD99" t="s">
        <v>40</v>
      </c>
      <c r="AE99" t="s">
        <v>40</v>
      </c>
      <c r="AF99" t="s">
        <v>40</v>
      </c>
      <c r="AG99" t="s">
        <v>40</v>
      </c>
      <c r="AH99" t="s">
        <v>40</v>
      </c>
      <c r="AI99" t="s">
        <v>40</v>
      </c>
      <c r="AJ99" t="s">
        <v>40</v>
      </c>
      <c r="AK99" t="s">
        <v>40</v>
      </c>
      <c r="AL99" t="s">
        <v>40</v>
      </c>
      <c r="AM99" t="s">
        <v>40</v>
      </c>
      <c r="AN99" t="s">
        <v>40</v>
      </c>
      <c r="AO99" t="s">
        <v>40</v>
      </c>
      <c r="AP99" t="s">
        <v>40</v>
      </c>
      <c r="AQ99" t="s">
        <v>40</v>
      </c>
      <c r="AR99" t="s">
        <v>40</v>
      </c>
      <c r="AS99" t="s">
        <v>40</v>
      </c>
      <c r="AT99" t="s">
        <v>40</v>
      </c>
      <c r="AU99" t="s">
        <v>40</v>
      </c>
      <c r="AV99" t="s">
        <v>40</v>
      </c>
      <c r="AW99" t="s">
        <v>40</v>
      </c>
    </row>
    <row r="100" spans="1:49" x14ac:dyDescent="0.3">
      <c r="A100">
        <v>20352000</v>
      </c>
      <c r="B100" t="s">
        <v>40</v>
      </c>
      <c r="C100" t="s">
        <v>30</v>
      </c>
      <c r="D100" t="s">
        <v>152</v>
      </c>
      <c r="E100" t="s">
        <v>425</v>
      </c>
      <c r="F100" t="s">
        <v>36</v>
      </c>
      <c r="G100" t="s">
        <v>671</v>
      </c>
      <c r="H100" t="s">
        <v>552</v>
      </c>
      <c r="I100">
        <v>400000000</v>
      </c>
      <c r="J100" t="s">
        <v>40</v>
      </c>
      <c r="K100" t="s">
        <v>40</v>
      </c>
      <c r="L100" t="s">
        <v>40</v>
      </c>
      <c r="M100">
        <v>24000000</v>
      </c>
      <c r="N100">
        <v>24000000</v>
      </c>
      <c r="O100">
        <v>32000000</v>
      </c>
      <c r="P100">
        <v>40000000</v>
      </c>
      <c r="Q100">
        <v>40000000</v>
      </c>
      <c r="R100">
        <v>32000000</v>
      </c>
      <c r="S100">
        <v>24000000</v>
      </c>
      <c r="T100">
        <v>24000000</v>
      </c>
      <c r="U100">
        <v>24000000</v>
      </c>
      <c r="V100">
        <v>28000000</v>
      </c>
      <c r="W100">
        <v>24000000</v>
      </c>
      <c r="X100">
        <v>20000000</v>
      </c>
      <c r="Y100">
        <v>28000000</v>
      </c>
      <c r="Z100">
        <v>36000000</v>
      </c>
      <c r="AA100" t="s">
        <v>40</v>
      </c>
      <c r="AB100" t="s">
        <v>40</v>
      </c>
      <c r="AC100" t="s">
        <v>40</v>
      </c>
      <c r="AD100" t="s">
        <v>40</v>
      </c>
      <c r="AE100" t="s">
        <v>40</v>
      </c>
      <c r="AF100" t="s">
        <v>40</v>
      </c>
      <c r="AG100" t="s">
        <v>40</v>
      </c>
      <c r="AH100" t="s">
        <v>40</v>
      </c>
      <c r="AI100" t="s">
        <v>40</v>
      </c>
      <c r="AJ100" t="s">
        <v>40</v>
      </c>
      <c r="AK100" t="s">
        <v>40</v>
      </c>
      <c r="AL100" t="s">
        <v>40</v>
      </c>
      <c r="AM100" t="s">
        <v>40</v>
      </c>
      <c r="AN100" t="s">
        <v>40</v>
      </c>
      <c r="AO100" t="s">
        <v>40</v>
      </c>
      <c r="AP100" t="s">
        <v>40</v>
      </c>
      <c r="AQ100" t="s">
        <v>40</v>
      </c>
      <c r="AR100" t="s">
        <v>40</v>
      </c>
      <c r="AS100" t="s">
        <v>40</v>
      </c>
      <c r="AT100" t="s">
        <v>40</v>
      </c>
      <c r="AU100" t="s">
        <v>40</v>
      </c>
      <c r="AV100" t="s">
        <v>40</v>
      </c>
      <c r="AW100" t="s">
        <v>40</v>
      </c>
    </row>
    <row r="101" spans="1:49" x14ac:dyDescent="0.3">
      <c r="A101">
        <v>20353000</v>
      </c>
      <c r="B101" t="s">
        <v>40</v>
      </c>
      <c r="C101" t="s">
        <v>30</v>
      </c>
      <c r="D101" t="s">
        <v>152</v>
      </c>
      <c r="E101" t="s">
        <v>444</v>
      </c>
      <c r="F101" t="s">
        <v>36</v>
      </c>
      <c r="G101" t="s">
        <v>672</v>
      </c>
      <c r="H101" t="s">
        <v>552</v>
      </c>
      <c r="I101">
        <v>9204798.9999999944</v>
      </c>
      <c r="J101" t="s">
        <v>40</v>
      </c>
      <c r="K101" t="s">
        <v>40</v>
      </c>
      <c r="L101" t="s">
        <v>40</v>
      </c>
      <c r="M101" t="s">
        <v>40</v>
      </c>
      <c r="N101">
        <v>287649.96999999997</v>
      </c>
      <c r="O101">
        <v>575299.93999999994</v>
      </c>
      <c r="P101">
        <v>575299.93999999994</v>
      </c>
      <c r="Q101">
        <v>575299.93999999994</v>
      </c>
      <c r="R101">
        <v>575299.93999999994</v>
      </c>
      <c r="S101">
        <v>575299.93999999994</v>
      </c>
      <c r="T101">
        <v>575299.93999999994</v>
      </c>
      <c r="U101">
        <v>575299.93999999994</v>
      </c>
      <c r="V101">
        <v>575299.93999999994</v>
      </c>
      <c r="W101">
        <v>575299.93999999994</v>
      </c>
      <c r="X101">
        <v>575299.93999999994</v>
      </c>
      <c r="Y101">
        <v>575299.93999999994</v>
      </c>
      <c r="Z101">
        <v>575299.93999999994</v>
      </c>
      <c r="AA101">
        <v>575299.93999999994</v>
      </c>
      <c r="AB101">
        <v>575299.93999999994</v>
      </c>
      <c r="AC101">
        <v>575299.93999999994</v>
      </c>
      <c r="AD101">
        <v>287649.93</v>
      </c>
      <c r="AE101" t="s">
        <v>40</v>
      </c>
      <c r="AF101" t="s">
        <v>40</v>
      </c>
      <c r="AG101" t="s">
        <v>40</v>
      </c>
      <c r="AH101" t="s">
        <v>40</v>
      </c>
      <c r="AI101" t="s">
        <v>40</v>
      </c>
      <c r="AJ101" t="s">
        <v>40</v>
      </c>
      <c r="AK101" t="s">
        <v>40</v>
      </c>
      <c r="AL101" t="s">
        <v>40</v>
      </c>
      <c r="AM101" t="s">
        <v>40</v>
      </c>
      <c r="AN101" t="s">
        <v>40</v>
      </c>
      <c r="AO101" t="s">
        <v>40</v>
      </c>
      <c r="AP101" t="s">
        <v>40</v>
      </c>
      <c r="AQ101" t="s">
        <v>40</v>
      </c>
      <c r="AR101" t="s">
        <v>40</v>
      </c>
      <c r="AS101" t="s">
        <v>40</v>
      </c>
      <c r="AT101" t="s">
        <v>40</v>
      </c>
      <c r="AU101" t="s">
        <v>40</v>
      </c>
      <c r="AV101" t="s">
        <v>40</v>
      </c>
      <c r="AW101" t="s">
        <v>40</v>
      </c>
    </row>
    <row r="102" spans="1:49" x14ac:dyDescent="0.3">
      <c r="A102">
        <v>20354000</v>
      </c>
      <c r="B102" t="s">
        <v>40</v>
      </c>
      <c r="C102" t="s">
        <v>30</v>
      </c>
      <c r="D102" t="s">
        <v>152</v>
      </c>
      <c r="E102" t="s">
        <v>432</v>
      </c>
      <c r="F102" t="s">
        <v>36</v>
      </c>
      <c r="G102" t="s">
        <v>672</v>
      </c>
      <c r="H102" t="s">
        <v>552</v>
      </c>
      <c r="I102">
        <v>3661682.669999999</v>
      </c>
      <c r="J102" t="s">
        <v>40</v>
      </c>
      <c r="K102" t="s">
        <v>40</v>
      </c>
      <c r="L102" t="s">
        <v>40</v>
      </c>
      <c r="M102" t="s">
        <v>40</v>
      </c>
      <c r="N102">
        <v>197928.8</v>
      </c>
      <c r="O102">
        <v>197928.8</v>
      </c>
      <c r="P102">
        <v>197928.8</v>
      </c>
      <c r="Q102">
        <v>197928.8</v>
      </c>
      <c r="R102">
        <v>197928.8</v>
      </c>
      <c r="S102">
        <v>197928.8</v>
      </c>
      <c r="T102">
        <v>197928.8</v>
      </c>
      <c r="U102">
        <v>197928.8</v>
      </c>
      <c r="V102">
        <v>197928.8</v>
      </c>
      <c r="W102">
        <v>197928.8</v>
      </c>
      <c r="X102">
        <v>197928.8</v>
      </c>
      <c r="Y102">
        <v>197928.8</v>
      </c>
      <c r="Z102">
        <v>197928.8</v>
      </c>
      <c r="AA102">
        <v>197928.8</v>
      </c>
      <c r="AB102">
        <v>197928.8</v>
      </c>
      <c r="AC102">
        <v>197928.8</v>
      </c>
      <c r="AD102">
        <v>197928.8</v>
      </c>
      <c r="AE102">
        <v>197928.8</v>
      </c>
      <c r="AF102">
        <v>98964.27</v>
      </c>
      <c r="AG102" t="s">
        <v>40</v>
      </c>
      <c r="AH102" t="s">
        <v>40</v>
      </c>
      <c r="AI102" t="s">
        <v>40</v>
      </c>
      <c r="AJ102" t="s">
        <v>40</v>
      </c>
      <c r="AK102" t="s">
        <v>40</v>
      </c>
      <c r="AL102" t="s">
        <v>40</v>
      </c>
      <c r="AM102" t="s">
        <v>40</v>
      </c>
      <c r="AN102" t="s">
        <v>40</v>
      </c>
      <c r="AO102" t="s">
        <v>40</v>
      </c>
      <c r="AP102" t="s">
        <v>40</v>
      </c>
      <c r="AQ102" t="s">
        <v>40</v>
      </c>
      <c r="AR102" t="s">
        <v>40</v>
      </c>
      <c r="AS102" t="s">
        <v>40</v>
      </c>
      <c r="AT102" t="s">
        <v>40</v>
      </c>
      <c r="AU102" t="s">
        <v>40</v>
      </c>
      <c r="AV102" t="s">
        <v>40</v>
      </c>
      <c r="AW102" t="s">
        <v>40</v>
      </c>
    </row>
    <row r="103" spans="1:49" x14ac:dyDescent="0.3">
      <c r="A103">
        <v>20355000</v>
      </c>
      <c r="B103" t="s">
        <v>40</v>
      </c>
      <c r="C103" t="s">
        <v>30</v>
      </c>
      <c r="D103" t="s">
        <v>152</v>
      </c>
      <c r="E103" t="s">
        <v>442</v>
      </c>
      <c r="F103" t="s">
        <v>156</v>
      </c>
      <c r="G103" t="s">
        <v>673</v>
      </c>
      <c r="H103" t="s">
        <v>552</v>
      </c>
      <c r="I103">
        <v>229380000</v>
      </c>
      <c r="J103" t="s">
        <v>40</v>
      </c>
      <c r="K103" t="s">
        <v>40</v>
      </c>
      <c r="L103">
        <v>5734500</v>
      </c>
      <c r="M103">
        <v>11469000</v>
      </c>
      <c r="N103">
        <v>11469000</v>
      </c>
      <c r="O103">
        <v>11469000</v>
      </c>
      <c r="P103">
        <v>11469000</v>
      </c>
      <c r="Q103">
        <v>11469000</v>
      </c>
      <c r="R103">
        <v>11469000</v>
      </c>
      <c r="S103">
        <v>11469000</v>
      </c>
      <c r="T103">
        <v>11469000</v>
      </c>
      <c r="U103">
        <v>11469000</v>
      </c>
      <c r="V103">
        <v>11469000</v>
      </c>
      <c r="W103">
        <v>11469000</v>
      </c>
      <c r="X103">
        <v>11469000</v>
      </c>
      <c r="Y103">
        <v>11469000</v>
      </c>
      <c r="Z103">
        <v>11469000</v>
      </c>
      <c r="AA103">
        <v>11469000</v>
      </c>
      <c r="AB103">
        <v>11469000</v>
      </c>
      <c r="AC103">
        <v>11469000</v>
      </c>
      <c r="AD103">
        <v>11469000</v>
      </c>
      <c r="AE103">
        <v>11469000</v>
      </c>
      <c r="AF103">
        <v>5734500</v>
      </c>
      <c r="AG103" t="s">
        <v>40</v>
      </c>
      <c r="AH103" t="s">
        <v>40</v>
      </c>
      <c r="AI103" t="s">
        <v>40</v>
      </c>
      <c r="AJ103" t="s">
        <v>40</v>
      </c>
      <c r="AK103" t="s">
        <v>40</v>
      </c>
      <c r="AL103" t="s">
        <v>40</v>
      </c>
      <c r="AM103" t="s">
        <v>40</v>
      </c>
      <c r="AN103" t="s">
        <v>40</v>
      </c>
      <c r="AO103" t="s">
        <v>40</v>
      </c>
      <c r="AP103" t="s">
        <v>40</v>
      </c>
      <c r="AQ103" t="s">
        <v>40</v>
      </c>
      <c r="AR103" t="s">
        <v>40</v>
      </c>
      <c r="AS103" t="s">
        <v>40</v>
      </c>
      <c r="AT103" t="s">
        <v>40</v>
      </c>
      <c r="AU103" t="s">
        <v>40</v>
      </c>
      <c r="AV103" t="s">
        <v>40</v>
      </c>
      <c r="AW103" t="s">
        <v>40</v>
      </c>
    </row>
    <row r="104" spans="1:49" x14ac:dyDescent="0.3">
      <c r="A104">
        <v>20356000</v>
      </c>
      <c r="B104" t="s">
        <v>40</v>
      </c>
      <c r="C104" t="s">
        <v>30</v>
      </c>
      <c r="D104" t="s">
        <v>152</v>
      </c>
      <c r="E104" t="s">
        <v>445</v>
      </c>
      <c r="F104" t="s">
        <v>36</v>
      </c>
      <c r="G104" t="s">
        <v>674</v>
      </c>
      <c r="H104" t="s">
        <v>552</v>
      </c>
      <c r="I104">
        <v>5909428.5899999999</v>
      </c>
      <c r="J104" t="s">
        <v>40</v>
      </c>
      <c r="K104" t="s">
        <v>40</v>
      </c>
      <c r="L104" t="s">
        <v>40</v>
      </c>
      <c r="M104">
        <v>354565.72</v>
      </c>
      <c r="N104">
        <v>354565.72</v>
      </c>
      <c r="O104">
        <v>354565.72</v>
      </c>
      <c r="P104">
        <v>354565.72</v>
      </c>
      <c r="Q104">
        <v>354565.72</v>
      </c>
      <c r="R104">
        <v>354565.72</v>
      </c>
      <c r="S104">
        <v>354565.72</v>
      </c>
      <c r="T104">
        <v>295471.37</v>
      </c>
      <c r="U104">
        <v>236377.14</v>
      </c>
      <c r="V104">
        <v>236377.14</v>
      </c>
      <c r="W104">
        <v>236377.14</v>
      </c>
      <c r="X104">
        <v>236377.14</v>
      </c>
      <c r="Y104">
        <v>236377.14</v>
      </c>
      <c r="Z104">
        <v>236377.14</v>
      </c>
      <c r="AA104">
        <v>295471.45</v>
      </c>
      <c r="AB104">
        <v>354565.72</v>
      </c>
      <c r="AC104">
        <v>354565.72</v>
      </c>
      <c r="AD104">
        <v>354565.72</v>
      </c>
      <c r="AE104">
        <v>354565.73</v>
      </c>
      <c r="AF104" t="s">
        <v>40</v>
      </c>
      <c r="AG104" t="s">
        <v>40</v>
      </c>
      <c r="AH104" t="s">
        <v>40</v>
      </c>
      <c r="AI104" t="s">
        <v>40</v>
      </c>
      <c r="AJ104" t="s">
        <v>40</v>
      </c>
      <c r="AK104" t="s">
        <v>40</v>
      </c>
      <c r="AL104" t="s">
        <v>40</v>
      </c>
      <c r="AM104" t="s">
        <v>40</v>
      </c>
      <c r="AN104" t="s">
        <v>40</v>
      </c>
      <c r="AO104" t="s">
        <v>40</v>
      </c>
      <c r="AP104" t="s">
        <v>40</v>
      </c>
      <c r="AQ104" t="s">
        <v>40</v>
      </c>
      <c r="AR104" t="s">
        <v>40</v>
      </c>
      <c r="AS104" t="s">
        <v>40</v>
      </c>
      <c r="AT104" t="s">
        <v>40</v>
      </c>
      <c r="AU104" t="s">
        <v>40</v>
      </c>
      <c r="AV104" t="s">
        <v>40</v>
      </c>
      <c r="AW104" t="s">
        <v>40</v>
      </c>
    </row>
    <row r="105" spans="1:49" x14ac:dyDescent="0.3">
      <c r="A105">
        <v>20357000</v>
      </c>
      <c r="B105" t="s">
        <v>40</v>
      </c>
      <c r="C105" t="s">
        <v>30</v>
      </c>
      <c r="D105" t="s">
        <v>152</v>
      </c>
      <c r="E105" t="s">
        <v>460</v>
      </c>
      <c r="F105" t="s">
        <v>36</v>
      </c>
      <c r="G105" t="s">
        <v>675</v>
      </c>
      <c r="H105" t="s">
        <v>552</v>
      </c>
      <c r="I105">
        <v>2792204.938000001</v>
      </c>
      <c r="J105" t="s">
        <v>40</v>
      </c>
      <c r="K105" t="s">
        <v>40</v>
      </c>
      <c r="L105" t="s">
        <v>40</v>
      </c>
      <c r="M105">
        <v>167532.296</v>
      </c>
      <c r="N105">
        <v>167532.296</v>
      </c>
      <c r="O105">
        <v>167532.296</v>
      </c>
      <c r="P105">
        <v>167532.296</v>
      </c>
      <c r="Q105">
        <v>167532.296</v>
      </c>
      <c r="R105">
        <v>167532.296</v>
      </c>
      <c r="S105">
        <v>167532.296</v>
      </c>
      <c r="T105">
        <v>139610.247</v>
      </c>
      <c r="U105">
        <v>111688.198</v>
      </c>
      <c r="V105">
        <v>111688.198</v>
      </c>
      <c r="W105">
        <v>111688.198</v>
      </c>
      <c r="X105">
        <v>111688.198</v>
      </c>
      <c r="Y105">
        <v>111688.198</v>
      </c>
      <c r="Z105">
        <v>111688.198</v>
      </c>
      <c r="AA105">
        <v>139610.247</v>
      </c>
      <c r="AB105">
        <v>167532.296</v>
      </c>
      <c r="AC105">
        <v>167532.296</v>
      </c>
      <c r="AD105">
        <v>167532.296</v>
      </c>
      <c r="AE105">
        <v>167532.296</v>
      </c>
      <c r="AF105" t="s">
        <v>40</v>
      </c>
      <c r="AG105" t="s">
        <v>40</v>
      </c>
      <c r="AH105" t="s">
        <v>40</v>
      </c>
      <c r="AI105" t="s">
        <v>40</v>
      </c>
      <c r="AJ105" t="s">
        <v>40</v>
      </c>
      <c r="AK105" t="s">
        <v>40</v>
      </c>
      <c r="AL105" t="s">
        <v>40</v>
      </c>
      <c r="AM105" t="s">
        <v>40</v>
      </c>
      <c r="AN105" t="s">
        <v>40</v>
      </c>
      <c r="AO105" t="s">
        <v>40</v>
      </c>
      <c r="AP105" t="s">
        <v>40</v>
      </c>
      <c r="AQ105" t="s">
        <v>40</v>
      </c>
      <c r="AR105" t="s">
        <v>40</v>
      </c>
      <c r="AS105" t="s">
        <v>40</v>
      </c>
      <c r="AT105" t="s">
        <v>40</v>
      </c>
      <c r="AU105" t="s">
        <v>40</v>
      </c>
      <c r="AV105" t="s">
        <v>40</v>
      </c>
      <c r="AW105" t="s">
        <v>40</v>
      </c>
    </row>
    <row r="106" spans="1:49" x14ac:dyDescent="0.3">
      <c r="A106">
        <v>20358000</v>
      </c>
      <c r="B106" t="s">
        <v>40</v>
      </c>
      <c r="C106" t="s">
        <v>30</v>
      </c>
      <c r="D106" t="s">
        <v>152</v>
      </c>
      <c r="E106" t="s">
        <v>451</v>
      </c>
      <c r="F106" t="s">
        <v>36</v>
      </c>
      <c r="G106" t="s">
        <v>676</v>
      </c>
      <c r="H106" t="s">
        <v>552</v>
      </c>
      <c r="I106">
        <v>450000000</v>
      </c>
      <c r="J106" t="s">
        <v>40</v>
      </c>
      <c r="K106" t="s">
        <v>40</v>
      </c>
      <c r="L106" t="s">
        <v>40</v>
      </c>
      <c r="M106" t="s">
        <v>40</v>
      </c>
      <c r="N106">
        <v>20250000</v>
      </c>
      <c r="O106">
        <v>40500000</v>
      </c>
      <c r="P106">
        <v>40500000</v>
      </c>
      <c r="Q106">
        <v>38250000</v>
      </c>
      <c r="R106">
        <v>36000000</v>
      </c>
      <c r="S106">
        <v>36000000</v>
      </c>
      <c r="T106">
        <v>36000000</v>
      </c>
      <c r="U106">
        <v>36000000</v>
      </c>
      <c r="V106">
        <v>36000000</v>
      </c>
      <c r="W106">
        <v>36000000</v>
      </c>
      <c r="X106">
        <v>33750000</v>
      </c>
      <c r="Y106">
        <v>31500000</v>
      </c>
      <c r="Z106">
        <v>29250000</v>
      </c>
      <c r="AA106" t="s">
        <v>40</v>
      </c>
      <c r="AB106" t="s">
        <v>40</v>
      </c>
      <c r="AC106" t="s">
        <v>40</v>
      </c>
      <c r="AD106" t="s">
        <v>40</v>
      </c>
      <c r="AE106" t="s">
        <v>40</v>
      </c>
      <c r="AF106" t="s">
        <v>40</v>
      </c>
      <c r="AG106" t="s">
        <v>40</v>
      </c>
      <c r="AH106" t="s">
        <v>40</v>
      </c>
      <c r="AI106" t="s">
        <v>40</v>
      </c>
      <c r="AJ106" t="s">
        <v>40</v>
      </c>
      <c r="AK106" t="s">
        <v>40</v>
      </c>
      <c r="AL106" t="s">
        <v>40</v>
      </c>
      <c r="AM106" t="s">
        <v>40</v>
      </c>
      <c r="AN106" t="s">
        <v>40</v>
      </c>
      <c r="AO106" t="s">
        <v>40</v>
      </c>
      <c r="AP106" t="s">
        <v>40</v>
      </c>
      <c r="AQ106" t="s">
        <v>40</v>
      </c>
      <c r="AR106" t="s">
        <v>40</v>
      </c>
      <c r="AS106" t="s">
        <v>40</v>
      </c>
      <c r="AT106" t="s">
        <v>40</v>
      </c>
      <c r="AU106" t="s">
        <v>40</v>
      </c>
      <c r="AV106" t="s">
        <v>40</v>
      </c>
      <c r="AW106" t="s">
        <v>40</v>
      </c>
    </row>
    <row r="107" spans="1:49" x14ac:dyDescent="0.3">
      <c r="A107">
        <v>20359000</v>
      </c>
      <c r="B107" t="s">
        <v>40</v>
      </c>
      <c r="C107" t="s">
        <v>30</v>
      </c>
      <c r="D107" t="s">
        <v>152</v>
      </c>
      <c r="E107" t="s">
        <v>452</v>
      </c>
      <c r="F107" t="s">
        <v>36</v>
      </c>
      <c r="G107" t="s">
        <v>676</v>
      </c>
      <c r="H107" t="s">
        <v>552</v>
      </c>
      <c r="I107">
        <v>50000000</v>
      </c>
      <c r="J107">
        <v>2000000</v>
      </c>
      <c r="K107">
        <v>4000000</v>
      </c>
      <c r="L107">
        <v>4000000</v>
      </c>
      <c r="M107">
        <v>4000000</v>
      </c>
      <c r="N107">
        <v>4000000</v>
      </c>
      <c r="O107">
        <v>4000000</v>
      </c>
      <c r="P107">
        <v>4000000</v>
      </c>
      <c r="Q107">
        <v>4000000</v>
      </c>
      <c r="R107">
        <v>4000000</v>
      </c>
      <c r="S107">
        <v>4000000</v>
      </c>
      <c r="T107">
        <v>4000000</v>
      </c>
      <c r="U107">
        <v>4000000</v>
      </c>
      <c r="V107">
        <v>4000000</v>
      </c>
      <c r="W107" t="s">
        <v>40</v>
      </c>
      <c r="X107" t="s">
        <v>40</v>
      </c>
      <c r="Y107" t="s">
        <v>40</v>
      </c>
      <c r="Z107" t="s">
        <v>40</v>
      </c>
      <c r="AA107" t="s">
        <v>40</v>
      </c>
      <c r="AB107" t="s">
        <v>40</v>
      </c>
      <c r="AC107" t="s">
        <v>40</v>
      </c>
      <c r="AD107" t="s">
        <v>40</v>
      </c>
      <c r="AE107" t="s">
        <v>40</v>
      </c>
      <c r="AF107" t="s">
        <v>40</v>
      </c>
      <c r="AG107" t="s">
        <v>40</v>
      </c>
      <c r="AH107" t="s">
        <v>40</v>
      </c>
      <c r="AI107" t="s">
        <v>40</v>
      </c>
      <c r="AJ107" t="s">
        <v>40</v>
      </c>
      <c r="AK107" t="s">
        <v>40</v>
      </c>
      <c r="AL107" t="s">
        <v>40</v>
      </c>
      <c r="AM107" t="s">
        <v>40</v>
      </c>
      <c r="AN107" t="s">
        <v>40</v>
      </c>
      <c r="AO107" t="s">
        <v>40</v>
      </c>
      <c r="AP107" t="s">
        <v>40</v>
      </c>
      <c r="AQ107" t="s">
        <v>40</v>
      </c>
      <c r="AR107" t="s">
        <v>40</v>
      </c>
      <c r="AS107" t="s">
        <v>40</v>
      </c>
      <c r="AT107" t="s">
        <v>40</v>
      </c>
      <c r="AU107" t="s">
        <v>40</v>
      </c>
      <c r="AV107" t="s">
        <v>40</v>
      </c>
      <c r="AW107" t="s">
        <v>40</v>
      </c>
    </row>
    <row r="108" spans="1:49" x14ac:dyDescent="0.3">
      <c r="A108">
        <v>20360000</v>
      </c>
      <c r="B108" t="s">
        <v>40</v>
      </c>
      <c r="C108" t="s">
        <v>30</v>
      </c>
      <c r="D108" t="s">
        <v>152</v>
      </c>
      <c r="E108" t="s">
        <v>462</v>
      </c>
      <c r="F108" t="s">
        <v>461</v>
      </c>
      <c r="G108" t="s">
        <v>677</v>
      </c>
      <c r="H108" t="s">
        <v>552</v>
      </c>
      <c r="I108">
        <v>6405693.8600000013</v>
      </c>
      <c r="J108" t="s">
        <v>40</v>
      </c>
      <c r="K108" t="s">
        <v>40</v>
      </c>
      <c r="L108" t="s">
        <v>40</v>
      </c>
      <c r="M108">
        <v>320284.7</v>
      </c>
      <c r="N108">
        <v>320284.7</v>
      </c>
      <c r="O108">
        <v>320284.7</v>
      </c>
      <c r="P108">
        <v>320284.7</v>
      </c>
      <c r="Q108">
        <v>320284.7</v>
      </c>
      <c r="R108">
        <v>320284.7</v>
      </c>
      <c r="S108">
        <v>320284.7</v>
      </c>
      <c r="T108">
        <v>320284.7</v>
      </c>
      <c r="U108">
        <v>320284.7</v>
      </c>
      <c r="V108">
        <v>320284.7</v>
      </c>
      <c r="W108">
        <v>320284.7</v>
      </c>
      <c r="X108">
        <v>320284.7</v>
      </c>
      <c r="Y108">
        <v>320284.7</v>
      </c>
      <c r="Z108">
        <v>320284.7</v>
      </c>
      <c r="AA108">
        <v>320284.7</v>
      </c>
      <c r="AB108">
        <v>320284.7</v>
      </c>
      <c r="AC108">
        <v>320284.7</v>
      </c>
      <c r="AD108">
        <v>320284.7</v>
      </c>
      <c r="AE108">
        <v>320284.7</v>
      </c>
      <c r="AF108">
        <v>320284.56</v>
      </c>
      <c r="AG108" t="s">
        <v>40</v>
      </c>
      <c r="AH108" t="s">
        <v>40</v>
      </c>
      <c r="AI108" t="s">
        <v>40</v>
      </c>
      <c r="AJ108" t="s">
        <v>40</v>
      </c>
      <c r="AK108" t="s">
        <v>40</v>
      </c>
      <c r="AL108" t="s">
        <v>40</v>
      </c>
      <c r="AM108" t="s">
        <v>40</v>
      </c>
      <c r="AN108" t="s">
        <v>40</v>
      </c>
      <c r="AO108" t="s">
        <v>40</v>
      </c>
      <c r="AP108" t="s">
        <v>40</v>
      </c>
      <c r="AQ108" t="s">
        <v>40</v>
      </c>
      <c r="AR108" t="s">
        <v>40</v>
      </c>
      <c r="AS108" t="s">
        <v>40</v>
      </c>
      <c r="AT108" t="s">
        <v>40</v>
      </c>
      <c r="AU108" t="s">
        <v>40</v>
      </c>
      <c r="AV108" t="s">
        <v>40</v>
      </c>
      <c r="AW108" t="s">
        <v>40</v>
      </c>
    </row>
    <row r="109" spans="1:49" x14ac:dyDescent="0.3">
      <c r="A109">
        <v>20361000</v>
      </c>
      <c r="B109" t="s">
        <v>40</v>
      </c>
      <c r="C109" t="s">
        <v>30</v>
      </c>
      <c r="D109" t="s">
        <v>152</v>
      </c>
      <c r="E109" t="s">
        <v>515</v>
      </c>
      <c r="F109" t="s">
        <v>161</v>
      </c>
      <c r="G109" t="s">
        <v>678</v>
      </c>
      <c r="H109" t="s">
        <v>552</v>
      </c>
      <c r="I109">
        <v>23271977.709999986</v>
      </c>
      <c r="J109" t="s">
        <v>40</v>
      </c>
      <c r="K109" t="s">
        <v>40</v>
      </c>
      <c r="L109" t="s">
        <v>40</v>
      </c>
      <c r="M109" t="s">
        <v>40</v>
      </c>
      <c r="N109">
        <v>581799.43999999994</v>
      </c>
      <c r="O109">
        <v>1163598.8799999999</v>
      </c>
      <c r="P109">
        <v>1163598.8799999999</v>
      </c>
      <c r="Q109">
        <v>1163598.8799999999</v>
      </c>
      <c r="R109">
        <v>1163598.8799999999</v>
      </c>
      <c r="S109">
        <v>1163598.8799999999</v>
      </c>
      <c r="T109">
        <v>1163598.8799999999</v>
      </c>
      <c r="U109">
        <v>1163598.8799999999</v>
      </c>
      <c r="V109">
        <v>1163598.8799999999</v>
      </c>
      <c r="W109">
        <v>1163598.8799999999</v>
      </c>
      <c r="X109">
        <v>1163598.8799999999</v>
      </c>
      <c r="Y109">
        <v>1163598.8799999999</v>
      </c>
      <c r="Z109">
        <v>1163598.8799999999</v>
      </c>
      <c r="AA109">
        <v>1163598.8799999999</v>
      </c>
      <c r="AB109">
        <v>1163598.8799999999</v>
      </c>
      <c r="AC109">
        <v>1163598.8799999999</v>
      </c>
      <c r="AD109">
        <v>1163598.8799999999</v>
      </c>
      <c r="AE109">
        <v>1163598.8799999999</v>
      </c>
      <c r="AF109">
        <v>1163598.8799999999</v>
      </c>
      <c r="AG109">
        <v>1163598.8799999999</v>
      </c>
      <c r="AH109">
        <v>581799.55000000005</v>
      </c>
      <c r="AI109" t="s">
        <v>40</v>
      </c>
      <c r="AJ109" t="s">
        <v>40</v>
      </c>
      <c r="AK109" t="s">
        <v>40</v>
      </c>
      <c r="AL109" t="s">
        <v>40</v>
      </c>
      <c r="AM109" t="s">
        <v>40</v>
      </c>
      <c r="AN109" t="s">
        <v>40</v>
      </c>
      <c r="AO109" t="s">
        <v>40</v>
      </c>
      <c r="AP109" t="s">
        <v>40</v>
      </c>
      <c r="AQ109" t="s">
        <v>40</v>
      </c>
      <c r="AR109" t="s">
        <v>40</v>
      </c>
      <c r="AS109" t="s">
        <v>40</v>
      </c>
      <c r="AT109" t="s">
        <v>40</v>
      </c>
      <c r="AU109" t="s">
        <v>40</v>
      </c>
      <c r="AV109" t="s">
        <v>40</v>
      </c>
      <c r="AW109" t="s">
        <v>40</v>
      </c>
    </row>
    <row r="110" spans="1:49" x14ac:dyDescent="0.3">
      <c r="A110">
        <v>20362000</v>
      </c>
      <c r="B110" t="s">
        <v>40</v>
      </c>
      <c r="C110" t="s">
        <v>30</v>
      </c>
      <c r="D110" t="s">
        <v>152</v>
      </c>
      <c r="E110" t="s">
        <v>516</v>
      </c>
      <c r="F110" t="s">
        <v>36</v>
      </c>
      <c r="G110" t="s">
        <v>679</v>
      </c>
      <c r="H110" t="s">
        <v>552</v>
      </c>
      <c r="I110">
        <v>1070000</v>
      </c>
      <c r="J110" t="s">
        <v>40</v>
      </c>
      <c r="K110" t="s">
        <v>40</v>
      </c>
      <c r="L110" t="s">
        <v>40</v>
      </c>
      <c r="M110" t="s">
        <v>40</v>
      </c>
      <c r="N110">
        <v>26750</v>
      </c>
      <c r="O110">
        <v>53500</v>
      </c>
      <c r="P110">
        <v>53500</v>
      </c>
      <c r="Q110">
        <v>53500</v>
      </c>
      <c r="R110">
        <v>53500</v>
      </c>
      <c r="S110">
        <v>53500</v>
      </c>
      <c r="T110">
        <v>53500</v>
      </c>
      <c r="U110">
        <v>53500</v>
      </c>
      <c r="V110">
        <v>53500</v>
      </c>
      <c r="W110">
        <v>53500</v>
      </c>
      <c r="X110">
        <v>53500</v>
      </c>
      <c r="Y110">
        <v>53500</v>
      </c>
      <c r="Z110">
        <v>53500</v>
      </c>
      <c r="AA110">
        <v>53500</v>
      </c>
      <c r="AB110">
        <v>53500</v>
      </c>
      <c r="AC110">
        <v>53500</v>
      </c>
      <c r="AD110">
        <v>53500</v>
      </c>
      <c r="AE110">
        <v>53500</v>
      </c>
      <c r="AF110">
        <v>53500</v>
      </c>
      <c r="AG110">
        <v>53500</v>
      </c>
      <c r="AH110">
        <v>26750</v>
      </c>
      <c r="AI110" t="s">
        <v>40</v>
      </c>
      <c r="AJ110" t="s">
        <v>40</v>
      </c>
      <c r="AK110" t="s">
        <v>40</v>
      </c>
      <c r="AL110" t="s">
        <v>40</v>
      </c>
      <c r="AM110" t="s">
        <v>40</v>
      </c>
      <c r="AN110" t="s">
        <v>40</v>
      </c>
      <c r="AO110" t="s">
        <v>40</v>
      </c>
      <c r="AP110" t="s">
        <v>40</v>
      </c>
      <c r="AQ110" t="s">
        <v>40</v>
      </c>
      <c r="AR110" t="s">
        <v>40</v>
      </c>
      <c r="AS110" t="s">
        <v>40</v>
      </c>
      <c r="AT110" t="s">
        <v>40</v>
      </c>
      <c r="AU110" t="s">
        <v>40</v>
      </c>
      <c r="AV110" t="s">
        <v>40</v>
      </c>
      <c r="AW110" t="s">
        <v>40</v>
      </c>
    </row>
    <row r="111" spans="1:49" x14ac:dyDescent="0.3">
      <c r="A111">
        <v>20370000</v>
      </c>
      <c r="B111" t="s">
        <v>40</v>
      </c>
      <c r="C111" t="s">
        <v>30</v>
      </c>
      <c r="D111" t="s">
        <v>152</v>
      </c>
      <c r="E111" t="s">
        <v>467</v>
      </c>
      <c r="F111" t="s">
        <v>36</v>
      </c>
      <c r="G111" t="s">
        <v>680</v>
      </c>
      <c r="H111" t="s">
        <v>552</v>
      </c>
      <c r="I111">
        <v>279773.6999999999</v>
      </c>
      <c r="J111" t="s">
        <v>40</v>
      </c>
      <c r="K111" t="s">
        <v>40</v>
      </c>
      <c r="L111" t="s">
        <v>40</v>
      </c>
      <c r="M111" t="s">
        <v>40</v>
      </c>
      <c r="N111" t="s">
        <v>40</v>
      </c>
      <c r="O111">
        <v>17485.86</v>
      </c>
      <c r="P111">
        <v>17485.86</v>
      </c>
      <c r="Q111">
        <v>17485.86</v>
      </c>
      <c r="R111">
        <v>17485.86</v>
      </c>
      <c r="S111">
        <v>17485.86</v>
      </c>
      <c r="T111">
        <v>17485.86</v>
      </c>
      <c r="U111">
        <v>17485.86</v>
      </c>
      <c r="V111">
        <v>17485.86</v>
      </c>
      <c r="W111">
        <v>17485.86</v>
      </c>
      <c r="X111">
        <v>17485.86</v>
      </c>
      <c r="Y111">
        <v>17485.86</v>
      </c>
      <c r="Z111">
        <v>17485.86</v>
      </c>
      <c r="AA111">
        <v>17485.86</v>
      </c>
      <c r="AB111">
        <v>17485.86</v>
      </c>
      <c r="AC111">
        <v>17485.86</v>
      </c>
      <c r="AD111">
        <v>17485.8</v>
      </c>
      <c r="AE111" t="s">
        <v>40</v>
      </c>
      <c r="AF111" t="s">
        <v>40</v>
      </c>
      <c r="AG111" t="s">
        <v>40</v>
      </c>
      <c r="AH111" t="s">
        <v>40</v>
      </c>
      <c r="AI111" t="s">
        <v>40</v>
      </c>
      <c r="AJ111" t="s">
        <v>40</v>
      </c>
      <c r="AK111" t="s">
        <v>40</v>
      </c>
      <c r="AL111" t="s">
        <v>40</v>
      </c>
      <c r="AM111" t="s">
        <v>40</v>
      </c>
      <c r="AN111" t="s">
        <v>40</v>
      </c>
      <c r="AO111" t="s">
        <v>40</v>
      </c>
      <c r="AP111" t="s">
        <v>40</v>
      </c>
      <c r="AQ111" t="s">
        <v>40</v>
      </c>
      <c r="AR111" t="s">
        <v>40</v>
      </c>
      <c r="AS111" t="s">
        <v>40</v>
      </c>
      <c r="AT111" t="s">
        <v>40</v>
      </c>
      <c r="AU111" t="s">
        <v>40</v>
      </c>
      <c r="AV111" t="s">
        <v>40</v>
      </c>
      <c r="AW111" t="s">
        <v>40</v>
      </c>
    </row>
    <row r="112" spans="1:49" x14ac:dyDescent="0.3">
      <c r="A112">
        <v>20380000</v>
      </c>
      <c r="B112" t="s">
        <v>40</v>
      </c>
      <c r="C112" t="s">
        <v>30</v>
      </c>
      <c r="D112" t="s">
        <v>152</v>
      </c>
      <c r="E112" t="s">
        <v>468</v>
      </c>
      <c r="F112" t="s">
        <v>108</v>
      </c>
      <c r="G112" t="s">
        <v>681</v>
      </c>
      <c r="H112" t="s">
        <v>552</v>
      </c>
      <c r="I112">
        <v>2000000</v>
      </c>
      <c r="J112" t="s">
        <v>40</v>
      </c>
      <c r="K112" t="s">
        <v>40</v>
      </c>
      <c r="L112" t="s">
        <v>40</v>
      </c>
      <c r="M112" t="s">
        <v>40</v>
      </c>
      <c r="N112" t="s">
        <v>40</v>
      </c>
      <c r="O112">
        <v>125000</v>
      </c>
      <c r="P112">
        <v>125000</v>
      </c>
      <c r="Q112">
        <v>125000</v>
      </c>
      <c r="R112">
        <v>125000</v>
      </c>
      <c r="S112">
        <v>125000</v>
      </c>
      <c r="T112">
        <v>125000</v>
      </c>
      <c r="U112">
        <v>125000</v>
      </c>
      <c r="V112">
        <v>125000</v>
      </c>
      <c r="W112">
        <v>125000</v>
      </c>
      <c r="X112">
        <v>125000</v>
      </c>
      <c r="Y112">
        <v>125000</v>
      </c>
      <c r="Z112">
        <v>125000</v>
      </c>
      <c r="AA112">
        <v>125000</v>
      </c>
      <c r="AB112">
        <v>125000</v>
      </c>
      <c r="AC112">
        <v>125000</v>
      </c>
      <c r="AD112">
        <v>125000</v>
      </c>
      <c r="AE112" t="s">
        <v>40</v>
      </c>
      <c r="AF112" t="s">
        <v>40</v>
      </c>
      <c r="AG112" t="s">
        <v>40</v>
      </c>
      <c r="AH112" t="s">
        <v>40</v>
      </c>
      <c r="AI112" t="s">
        <v>40</v>
      </c>
      <c r="AJ112" t="s">
        <v>40</v>
      </c>
      <c r="AK112" t="s">
        <v>40</v>
      </c>
      <c r="AL112" t="s">
        <v>40</v>
      </c>
      <c r="AM112" t="s">
        <v>40</v>
      </c>
      <c r="AN112" t="s">
        <v>40</v>
      </c>
      <c r="AO112" t="s">
        <v>40</v>
      </c>
      <c r="AP112" t="s">
        <v>40</v>
      </c>
      <c r="AQ112" t="s">
        <v>40</v>
      </c>
      <c r="AR112" t="s">
        <v>40</v>
      </c>
      <c r="AS112" t="s">
        <v>40</v>
      </c>
      <c r="AT112" t="s">
        <v>40</v>
      </c>
      <c r="AU112" t="s">
        <v>40</v>
      </c>
      <c r="AV112" t="s">
        <v>40</v>
      </c>
      <c r="AW112" t="s">
        <v>40</v>
      </c>
    </row>
    <row r="113" spans="1:49" x14ac:dyDescent="0.3">
      <c r="A113">
        <v>20400000</v>
      </c>
      <c r="B113" t="s">
        <v>40</v>
      </c>
      <c r="C113" t="s">
        <v>30</v>
      </c>
      <c r="D113" t="s">
        <v>152</v>
      </c>
      <c r="E113" t="s">
        <v>482</v>
      </c>
      <c r="F113" t="s">
        <v>36</v>
      </c>
      <c r="G113" t="s">
        <v>682</v>
      </c>
      <c r="H113" t="s">
        <v>552</v>
      </c>
      <c r="I113">
        <v>80000.000000000044</v>
      </c>
      <c r="J113" t="s">
        <v>40</v>
      </c>
      <c r="K113" t="s">
        <v>40</v>
      </c>
      <c r="L113" t="s">
        <v>40</v>
      </c>
      <c r="M113" t="s">
        <v>40</v>
      </c>
      <c r="N113">
        <v>4210.5200000000004</v>
      </c>
      <c r="O113">
        <v>4210.5200000000004</v>
      </c>
      <c r="P113">
        <v>4210.5200000000004</v>
      </c>
      <c r="Q113">
        <v>4210.5200000000004</v>
      </c>
      <c r="R113">
        <v>4210.5200000000004</v>
      </c>
      <c r="S113">
        <v>4210.5200000000004</v>
      </c>
      <c r="T113">
        <v>4210.5200000000004</v>
      </c>
      <c r="U113">
        <v>4210.5200000000004</v>
      </c>
      <c r="V113">
        <v>4210.5200000000004</v>
      </c>
      <c r="W113">
        <v>4210.5200000000004</v>
      </c>
      <c r="X113">
        <v>4210.5200000000004</v>
      </c>
      <c r="Y113">
        <v>4210.5200000000004</v>
      </c>
      <c r="Z113">
        <v>4210.5200000000004</v>
      </c>
      <c r="AA113">
        <v>4210.5200000000004</v>
      </c>
      <c r="AB113">
        <v>4210.5200000000004</v>
      </c>
      <c r="AC113">
        <v>4210.5200000000004</v>
      </c>
      <c r="AD113">
        <v>4210.5200000000004</v>
      </c>
      <c r="AE113">
        <v>4210.5200000000004</v>
      </c>
      <c r="AF113">
        <v>4210.6400000000003</v>
      </c>
      <c r="AG113" t="s">
        <v>40</v>
      </c>
      <c r="AH113" t="s">
        <v>40</v>
      </c>
      <c r="AI113" t="s">
        <v>40</v>
      </c>
      <c r="AJ113" t="s">
        <v>40</v>
      </c>
      <c r="AK113" t="s">
        <v>40</v>
      </c>
      <c r="AL113" t="s">
        <v>40</v>
      </c>
      <c r="AM113" t="s">
        <v>40</v>
      </c>
      <c r="AN113" t="s">
        <v>40</v>
      </c>
      <c r="AO113" t="s">
        <v>40</v>
      </c>
      <c r="AP113" t="s">
        <v>40</v>
      </c>
      <c r="AQ113" t="s">
        <v>40</v>
      </c>
      <c r="AR113" t="s">
        <v>40</v>
      </c>
      <c r="AS113" t="s">
        <v>40</v>
      </c>
      <c r="AT113" t="s">
        <v>40</v>
      </c>
      <c r="AU113" t="s">
        <v>40</v>
      </c>
      <c r="AV113" t="s">
        <v>40</v>
      </c>
      <c r="AW113" t="s">
        <v>40</v>
      </c>
    </row>
    <row r="114" spans="1:49" x14ac:dyDescent="0.3">
      <c r="A114">
        <v>20410000</v>
      </c>
      <c r="B114" t="s">
        <v>40</v>
      </c>
      <c r="C114" t="s">
        <v>30</v>
      </c>
      <c r="D114" t="s">
        <v>152</v>
      </c>
      <c r="E114" t="s">
        <v>488</v>
      </c>
      <c r="F114" t="s">
        <v>683</v>
      </c>
      <c r="G114" t="s">
        <v>684</v>
      </c>
      <c r="H114" t="s">
        <v>552</v>
      </c>
      <c r="I114">
        <v>7689931.2300000023</v>
      </c>
      <c r="J114" t="s">
        <v>40</v>
      </c>
      <c r="K114" t="s">
        <v>40</v>
      </c>
      <c r="L114" t="s">
        <v>40</v>
      </c>
      <c r="M114" t="s">
        <v>40</v>
      </c>
      <c r="N114" t="s">
        <v>40</v>
      </c>
      <c r="O114">
        <v>452348.9</v>
      </c>
      <c r="P114">
        <v>452348.9</v>
      </c>
      <c r="Q114">
        <v>452348.9</v>
      </c>
      <c r="R114">
        <v>452348.9</v>
      </c>
      <c r="S114">
        <v>452348.9</v>
      </c>
      <c r="T114">
        <v>452348.9</v>
      </c>
      <c r="U114">
        <v>452348.9</v>
      </c>
      <c r="V114">
        <v>452348.9</v>
      </c>
      <c r="W114">
        <v>452348.9</v>
      </c>
      <c r="X114">
        <v>452348.9</v>
      </c>
      <c r="Y114">
        <v>452348.9</v>
      </c>
      <c r="Z114">
        <v>452348.9</v>
      </c>
      <c r="AA114">
        <v>452348.9</v>
      </c>
      <c r="AB114">
        <v>452348.9</v>
      </c>
      <c r="AC114">
        <v>452348.9</v>
      </c>
      <c r="AD114">
        <v>452348.9</v>
      </c>
      <c r="AE114">
        <v>452348.83</v>
      </c>
      <c r="AF114" t="s">
        <v>40</v>
      </c>
      <c r="AG114" t="s">
        <v>40</v>
      </c>
      <c r="AH114" t="s">
        <v>40</v>
      </c>
      <c r="AI114" t="s">
        <v>40</v>
      </c>
      <c r="AJ114" t="s">
        <v>40</v>
      </c>
      <c r="AK114" t="s">
        <v>40</v>
      </c>
      <c r="AL114" t="s">
        <v>40</v>
      </c>
      <c r="AM114" t="s">
        <v>40</v>
      </c>
      <c r="AN114" t="s">
        <v>40</v>
      </c>
      <c r="AO114" t="s">
        <v>40</v>
      </c>
      <c r="AP114" t="s">
        <v>40</v>
      </c>
      <c r="AQ114" t="s">
        <v>40</v>
      </c>
      <c r="AR114" t="s">
        <v>40</v>
      </c>
      <c r="AS114" t="s">
        <v>40</v>
      </c>
      <c r="AT114" t="s">
        <v>40</v>
      </c>
      <c r="AU114" t="s">
        <v>40</v>
      </c>
      <c r="AV114" t="s">
        <v>40</v>
      </c>
      <c r="AW114" t="s">
        <v>40</v>
      </c>
    </row>
    <row r="115" spans="1:49" x14ac:dyDescent="0.3">
      <c r="A115">
        <v>20420000</v>
      </c>
      <c r="B115" t="s">
        <v>40</v>
      </c>
      <c r="C115" t="s">
        <v>30</v>
      </c>
      <c r="D115" t="s">
        <v>152</v>
      </c>
      <c r="E115" t="s">
        <v>489</v>
      </c>
      <c r="F115" t="s">
        <v>683</v>
      </c>
      <c r="G115" t="s">
        <v>684</v>
      </c>
      <c r="H115" t="s">
        <v>552</v>
      </c>
      <c r="I115">
        <v>10175000</v>
      </c>
      <c r="J115" t="s">
        <v>40</v>
      </c>
      <c r="K115" t="s">
        <v>40</v>
      </c>
      <c r="L115" t="s">
        <v>40</v>
      </c>
      <c r="M115" t="s">
        <v>40</v>
      </c>
      <c r="N115">
        <v>254375</v>
      </c>
      <c r="O115">
        <v>508750</v>
      </c>
      <c r="P115">
        <v>508750</v>
      </c>
      <c r="Q115">
        <v>508750</v>
      </c>
      <c r="R115">
        <v>508750</v>
      </c>
      <c r="S115">
        <v>508750</v>
      </c>
      <c r="T115">
        <v>508750</v>
      </c>
      <c r="U115">
        <v>508750</v>
      </c>
      <c r="V115">
        <v>508750</v>
      </c>
      <c r="W115">
        <v>508750</v>
      </c>
      <c r="X115">
        <v>508750</v>
      </c>
      <c r="Y115">
        <v>508750</v>
      </c>
      <c r="Z115">
        <v>508750</v>
      </c>
      <c r="AA115">
        <v>508750</v>
      </c>
      <c r="AB115">
        <v>508750</v>
      </c>
      <c r="AC115">
        <v>508750</v>
      </c>
      <c r="AD115">
        <v>508750</v>
      </c>
      <c r="AE115">
        <v>508750</v>
      </c>
      <c r="AF115">
        <v>508750</v>
      </c>
      <c r="AG115">
        <v>508750</v>
      </c>
      <c r="AH115">
        <v>254375</v>
      </c>
      <c r="AI115" t="s">
        <v>40</v>
      </c>
      <c r="AJ115" t="s">
        <v>40</v>
      </c>
      <c r="AK115" t="s">
        <v>40</v>
      </c>
      <c r="AL115" t="s">
        <v>40</v>
      </c>
      <c r="AM115" t="s">
        <v>40</v>
      </c>
      <c r="AN115" t="s">
        <v>40</v>
      </c>
      <c r="AO115" t="s">
        <v>40</v>
      </c>
      <c r="AP115" t="s">
        <v>40</v>
      </c>
      <c r="AQ115" t="s">
        <v>40</v>
      </c>
      <c r="AR115" t="s">
        <v>40</v>
      </c>
      <c r="AS115" t="s">
        <v>40</v>
      </c>
      <c r="AT115" t="s">
        <v>40</v>
      </c>
      <c r="AU115" t="s">
        <v>40</v>
      </c>
      <c r="AV115" t="s">
        <v>40</v>
      </c>
      <c r="AW115" t="s">
        <v>40</v>
      </c>
    </row>
    <row r="116" spans="1:49" x14ac:dyDescent="0.3">
      <c r="A116">
        <v>20430000</v>
      </c>
      <c r="B116" t="s">
        <v>40</v>
      </c>
      <c r="C116" t="s">
        <v>30</v>
      </c>
      <c r="D116" t="s">
        <v>152</v>
      </c>
      <c r="E116" t="s">
        <v>685</v>
      </c>
      <c r="F116" t="s">
        <v>36</v>
      </c>
      <c r="G116" t="s">
        <v>686</v>
      </c>
      <c r="H116" t="s">
        <v>552</v>
      </c>
      <c r="I116">
        <v>500000000.00000012</v>
      </c>
      <c r="J116" t="s">
        <v>40</v>
      </c>
      <c r="K116" t="s">
        <v>40</v>
      </c>
      <c r="L116" t="s">
        <v>40</v>
      </c>
      <c r="M116" t="s">
        <v>40</v>
      </c>
      <c r="N116">
        <v>17857142.859999999</v>
      </c>
      <c r="O116">
        <v>35714285.719999999</v>
      </c>
      <c r="P116">
        <v>35714285.719999999</v>
      </c>
      <c r="Q116">
        <v>35714285.719999999</v>
      </c>
      <c r="R116">
        <v>35714285.719999999</v>
      </c>
      <c r="S116">
        <v>35714285.719999999</v>
      </c>
      <c r="T116">
        <v>35714285.719999999</v>
      </c>
      <c r="U116">
        <v>35714285.719999999</v>
      </c>
      <c r="V116">
        <v>35714285.719999999</v>
      </c>
      <c r="W116">
        <v>35714285.719999999</v>
      </c>
      <c r="X116">
        <v>35714285.719999999</v>
      </c>
      <c r="Y116">
        <v>35714285.719999999</v>
      </c>
      <c r="Z116">
        <v>35714285.719999999</v>
      </c>
      <c r="AA116">
        <v>35714285.719999999</v>
      </c>
      <c r="AB116">
        <v>17857142.780000001</v>
      </c>
      <c r="AC116" t="s">
        <v>40</v>
      </c>
      <c r="AD116" t="s">
        <v>40</v>
      </c>
      <c r="AE116" t="s">
        <v>40</v>
      </c>
      <c r="AF116" t="s">
        <v>40</v>
      </c>
      <c r="AG116" t="s">
        <v>40</v>
      </c>
      <c r="AH116" t="s">
        <v>40</v>
      </c>
      <c r="AI116" t="s">
        <v>40</v>
      </c>
      <c r="AJ116" t="s">
        <v>40</v>
      </c>
      <c r="AK116" t="s">
        <v>40</v>
      </c>
      <c r="AL116" t="s">
        <v>40</v>
      </c>
      <c r="AM116" t="s">
        <v>40</v>
      </c>
      <c r="AN116" t="s">
        <v>40</v>
      </c>
      <c r="AO116" t="s">
        <v>40</v>
      </c>
      <c r="AP116" t="s">
        <v>40</v>
      </c>
      <c r="AQ116" t="s">
        <v>40</v>
      </c>
      <c r="AR116" t="s">
        <v>40</v>
      </c>
      <c r="AS116" t="s">
        <v>40</v>
      </c>
      <c r="AT116" t="s">
        <v>40</v>
      </c>
      <c r="AU116" t="s">
        <v>40</v>
      </c>
      <c r="AV116" t="s">
        <v>40</v>
      </c>
      <c r="AW116" t="s">
        <v>40</v>
      </c>
    </row>
    <row r="117" spans="1:49" x14ac:dyDescent="0.3">
      <c r="A117">
        <v>20440000</v>
      </c>
      <c r="B117" t="s">
        <v>40</v>
      </c>
      <c r="C117" t="s">
        <v>30</v>
      </c>
      <c r="D117" t="s">
        <v>152</v>
      </c>
      <c r="E117" t="s">
        <v>498</v>
      </c>
      <c r="F117" t="s">
        <v>36</v>
      </c>
      <c r="G117" t="s">
        <v>686</v>
      </c>
      <c r="H117" t="s">
        <v>552</v>
      </c>
      <c r="I117">
        <v>100000000</v>
      </c>
      <c r="J117" t="s">
        <v>40</v>
      </c>
      <c r="K117">
        <v>4000000</v>
      </c>
      <c r="L117">
        <v>8000000</v>
      </c>
      <c r="M117">
        <v>8000000</v>
      </c>
      <c r="N117">
        <v>8000000</v>
      </c>
      <c r="O117">
        <v>8000000</v>
      </c>
      <c r="P117">
        <v>8000000</v>
      </c>
      <c r="Q117">
        <v>8000000</v>
      </c>
      <c r="R117">
        <v>8000000</v>
      </c>
      <c r="S117">
        <v>8000000</v>
      </c>
      <c r="T117">
        <v>8000000</v>
      </c>
      <c r="U117">
        <v>8000000</v>
      </c>
      <c r="V117">
        <v>8000000</v>
      </c>
      <c r="W117">
        <v>8000000</v>
      </c>
      <c r="X117" t="s">
        <v>40</v>
      </c>
      <c r="Y117" t="s">
        <v>40</v>
      </c>
      <c r="Z117" t="s">
        <v>40</v>
      </c>
      <c r="AA117" t="s">
        <v>40</v>
      </c>
      <c r="AB117" t="s">
        <v>40</v>
      </c>
      <c r="AC117" t="s">
        <v>40</v>
      </c>
      <c r="AD117" t="s">
        <v>40</v>
      </c>
      <c r="AE117" t="s">
        <v>40</v>
      </c>
      <c r="AF117" t="s">
        <v>40</v>
      </c>
      <c r="AG117" t="s">
        <v>40</v>
      </c>
      <c r="AH117" t="s">
        <v>40</v>
      </c>
      <c r="AI117" t="s">
        <v>40</v>
      </c>
      <c r="AJ117" t="s">
        <v>40</v>
      </c>
      <c r="AK117" t="s">
        <v>40</v>
      </c>
      <c r="AL117" t="s">
        <v>40</v>
      </c>
      <c r="AM117" t="s">
        <v>40</v>
      </c>
      <c r="AN117" t="s">
        <v>40</v>
      </c>
      <c r="AO117" t="s">
        <v>40</v>
      </c>
      <c r="AP117" t="s">
        <v>40</v>
      </c>
      <c r="AQ117" t="s">
        <v>40</v>
      </c>
      <c r="AR117" t="s">
        <v>40</v>
      </c>
      <c r="AS117" t="s">
        <v>40</v>
      </c>
      <c r="AT117" t="s">
        <v>40</v>
      </c>
      <c r="AU117" t="s">
        <v>40</v>
      </c>
      <c r="AV117" t="s">
        <v>40</v>
      </c>
      <c r="AW117" t="s">
        <v>40</v>
      </c>
    </row>
    <row r="118" spans="1:49" x14ac:dyDescent="0.3">
      <c r="A118">
        <v>20450000</v>
      </c>
      <c r="B118" t="s">
        <v>40</v>
      </c>
      <c r="C118" t="s">
        <v>30</v>
      </c>
      <c r="D118" t="s">
        <v>152</v>
      </c>
      <c r="E118" t="s">
        <v>499</v>
      </c>
      <c r="F118" t="s">
        <v>161</v>
      </c>
      <c r="G118" t="s">
        <v>687</v>
      </c>
      <c r="H118" t="s">
        <v>552</v>
      </c>
      <c r="I118">
        <v>500000</v>
      </c>
      <c r="J118" t="s">
        <v>40</v>
      </c>
      <c r="K118" t="s">
        <v>40</v>
      </c>
      <c r="L118" t="s">
        <v>40</v>
      </c>
      <c r="M118" t="s">
        <v>40</v>
      </c>
      <c r="N118">
        <v>25000</v>
      </c>
      <c r="O118">
        <v>25000</v>
      </c>
      <c r="P118">
        <v>25000</v>
      </c>
      <c r="Q118">
        <v>25000</v>
      </c>
      <c r="R118">
        <v>25000</v>
      </c>
      <c r="S118">
        <v>25000</v>
      </c>
      <c r="T118">
        <v>25000</v>
      </c>
      <c r="U118">
        <v>25000</v>
      </c>
      <c r="V118">
        <v>25000</v>
      </c>
      <c r="W118">
        <v>25000</v>
      </c>
      <c r="X118">
        <v>25000</v>
      </c>
      <c r="Y118">
        <v>25000</v>
      </c>
      <c r="Z118">
        <v>25000</v>
      </c>
      <c r="AA118">
        <v>25000</v>
      </c>
      <c r="AB118">
        <v>25000</v>
      </c>
      <c r="AC118">
        <v>25000</v>
      </c>
      <c r="AD118">
        <v>25000</v>
      </c>
      <c r="AE118">
        <v>25000</v>
      </c>
      <c r="AF118">
        <v>25000</v>
      </c>
      <c r="AG118">
        <v>25000</v>
      </c>
      <c r="AH118" t="s">
        <v>40</v>
      </c>
      <c r="AI118" t="s">
        <v>40</v>
      </c>
      <c r="AJ118" t="s">
        <v>40</v>
      </c>
      <c r="AK118" t="s">
        <v>40</v>
      </c>
      <c r="AL118" t="s">
        <v>40</v>
      </c>
      <c r="AM118" t="s">
        <v>40</v>
      </c>
      <c r="AN118" t="s">
        <v>40</v>
      </c>
      <c r="AO118" t="s">
        <v>40</v>
      </c>
      <c r="AP118" t="s">
        <v>40</v>
      </c>
      <c r="AQ118" t="s">
        <v>40</v>
      </c>
      <c r="AR118" t="s">
        <v>40</v>
      </c>
      <c r="AS118" t="s">
        <v>40</v>
      </c>
      <c r="AT118" t="s">
        <v>40</v>
      </c>
      <c r="AU118" t="s">
        <v>40</v>
      </c>
      <c r="AV118" t="s">
        <v>40</v>
      </c>
      <c r="AW118" t="s">
        <v>40</v>
      </c>
    </row>
    <row r="119" spans="1:49" x14ac:dyDescent="0.3">
      <c r="A119">
        <v>20460000</v>
      </c>
      <c r="B119" t="s">
        <v>40</v>
      </c>
      <c r="C119" t="s">
        <v>30</v>
      </c>
      <c r="D119" t="s">
        <v>152</v>
      </c>
      <c r="E119" t="s">
        <v>688</v>
      </c>
      <c r="F119" t="s">
        <v>161</v>
      </c>
      <c r="G119" t="s">
        <v>687</v>
      </c>
      <c r="H119" t="s">
        <v>552</v>
      </c>
      <c r="I119">
        <v>499999.99999999983</v>
      </c>
      <c r="J119" t="s">
        <v>40</v>
      </c>
      <c r="K119" t="s">
        <v>40</v>
      </c>
      <c r="L119" t="s">
        <v>40</v>
      </c>
      <c r="M119">
        <v>16666.669999999998</v>
      </c>
      <c r="N119">
        <v>33333.339999999997</v>
      </c>
      <c r="O119">
        <v>33333.339999999997</v>
      </c>
      <c r="P119">
        <v>33333.339999999997</v>
      </c>
      <c r="Q119">
        <v>33333.339999999997</v>
      </c>
      <c r="R119">
        <v>33333.339999999997</v>
      </c>
      <c r="S119">
        <v>33333.339999999997</v>
      </c>
      <c r="T119">
        <v>33333.339999999997</v>
      </c>
      <c r="U119">
        <v>33333.339999999997</v>
      </c>
      <c r="V119">
        <v>33333.339999999997</v>
      </c>
      <c r="W119">
        <v>33333.339999999997</v>
      </c>
      <c r="X119">
        <v>33333.339999999997</v>
      </c>
      <c r="Y119">
        <v>33333.339999999997</v>
      </c>
      <c r="Z119">
        <v>33333.339999999997</v>
      </c>
      <c r="AA119">
        <v>33333.339999999997</v>
      </c>
      <c r="AB119">
        <v>16666.57</v>
      </c>
      <c r="AC119" t="s">
        <v>40</v>
      </c>
      <c r="AD119" t="s">
        <v>40</v>
      </c>
      <c r="AE119" t="s">
        <v>40</v>
      </c>
      <c r="AF119" t="s">
        <v>40</v>
      </c>
      <c r="AG119" t="s">
        <v>40</v>
      </c>
      <c r="AH119" t="s">
        <v>40</v>
      </c>
      <c r="AI119" t="s">
        <v>40</v>
      </c>
      <c r="AJ119" t="s">
        <v>40</v>
      </c>
      <c r="AK119" t="s">
        <v>40</v>
      </c>
      <c r="AL119" t="s">
        <v>40</v>
      </c>
      <c r="AM119" t="s">
        <v>40</v>
      </c>
      <c r="AN119" t="s">
        <v>40</v>
      </c>
      <c r="AO119" t="s">
        <v>40</v>
      </c>
      <c r="AP119" t="s">
        <v>40</v>
      </c>
      <c r="AQ119" t="s">
        <v>40</v>
      </c>
      <c r="AR119" t="s">
        <v>40</v>
      </c>
      <c r="AS119" t="s">
        <v>40</v>
      </c>
      <c r="AT119" t="s">
        <v>40</v>
      </c>
      <c r="AU119" t="s">
        <v>40</v>
      </c>
      <c r="AV119" t="s">
        <v>40</v>
      </c>
      <c r="AW119" t="s">
        <v>40</v>
      </c>
    </row>
    <row r="120" spans="1:49" x14ac:dyDescent="0.3">
      <c r="A120">
        <v>20470000</v>
      </c>
      <c r="B120" t="s">
        <v>40</v>
      </c>
      <c r="C120" t="s">
        <v>30</v>
      </c>
      <c r="D120" t="s">
        <v>152</v>
      </c>
      <c r="E120" t="s">
        <v>503</v>
      </c>
      <c r="F120" t="s">
        <v>36</v>
      </c>
      <c r="G120" t="s">
        <v>689</v>
      </c>
      <c r="H120" t="s">
        <v>552</v>
      </c>
      <c r="I120">
        <v>500000000</v>
      </c>
      <c r="J120" t="s">
        <v>40</v>
      </c>
      <c r="K120">
        <v>62500000</v>
      </c>
      <c r="L120">
        <v>125000000</v>
      </c>
      <c r="M120">
        <v>125000000</v>
      </c>
      <c r="N120">
        <v>125000000</v>
      </c>
      <c r="O120">
        <v>62500000</v>
      </c>
      <c r="P120" t="s">
        <v>40</v>
      </c>
      <c r="Q120" t="s">
        <v>40</v>
      </c>
      <c r="R120" t="s">
        <v>40</v>
      </c>
      <c r="S120" t="s">
        <v>40</v>
      </c>
      <c r="T120" t="s">
        <v>40</v>
      </c>
      <c r="U120" t="s">
        <v>40</v>
      </c>
      <c r="V120" t="s">
        <v>40</v>
      </c>
      <c r="W120" t="s">
        <v>40</v>
      </c>
      <c r="X120" t="s">
        <v>40</v>
      </c>
      <c r="Y120" t="s">
        <v>40</v>
      </c>
      <c r="Z120" t="s">
        <v>40</v>
      </c>
      <c r="AA120" t="s">
        <v>40</v>
      </c>
      <c r="AB120" t="s">
        <v>40</v>
      </c>
      <c r="AC120" t="s">
        <v>40</v>
      </c>
      <c r="AD120" t="s">
        <v>40</v>
      </c>
      <c r="AE120" t="s">
        <v>40</v>
      </c>
      <c r="AF120" t="s">
        <v>40</v>
      </c>
      <c r="AG120" t="s">
        <v>40</v>
      </c>
      <c r="AH120" t="s">
        <v>40</v>
      </c>
      <c r="AI120" t="s">
        <v>40</v>
      </c>
      <c r="AJ120" t="s">
        <v>40</v>
      </c>
      <c r="AK120" t="s">
        <v>40</v>
      </c>
      <c r="AL120" t="s">
        <v>40</v>
      </c>
      <c r="AM120" t="s">
        <v>40</v>
      </c>
      <c r="AN120" t="s">
        <v>40</v>
      </c>
      <c r="AO120" t="s">
        <v>40</v>
      </c>
      <c r="AP120" t="s">
        <v>40</v>
      </c>
      <c r="AQ120" t="s">
        <v>40</v>
      </c>
      <c r="AR120" t="s">
        <v>40</v>
      </c>
      <c r="AS120" t="s">
        <v>40</v>
      </c>
      <c r="AT120" t="s">
        <v>40</v>
      </c>
      <c r="AU120" t="s">
        <v>40</v>
      </c>
      <c r="AV120" t="s">
        <v>40</v>
      </c>
      <c r="AW120" t="s">
        <v>40</v>
      </c>
    </row>
    <row r="121" spans="1:49" x14ac:dyDescent="0.3">
      <c r="A121">
        <v>20480000</v>
      </c>
      <c r="B121" t="s">
        <v>40</v>
      </c>
      <c r="C121" t="s">
        <v>30</v>
      </c>
      <c r="D121" t="s">
        <v>152</v>
      </c>
      <c r="E121" t="s">
        <v>509</v>
      </c>
      <c r="F121" t="s">
        <v>36</v>
      </c>
      <c r="G121" t="s">
        <v>690</v>
      </c>
      <c r="H121" t="s">
        <v>552</v>
      </c>
      <c r="I121">
        <v>11900000</v>
      </c>
      <c r="J121" t="s">
        <v>40</v>
      </c>
      <c r="K121" t="s">
        <v>40</v>
      </c>
      <c r="L121" t="s">
        <v>40</v>
      </c>
      <c r="M121" t="s">
        <v>40</v>
      </c>
      <c r="N121">
        <v>297500</v>
      </c>
      <c r="O121">
        <v>595000</v>
      </c>
      <c r="P121">
        <v>595000</v>
      </c>
      <c r="Q121">
        <v>595000</v>
      </c>
      <c r="R121">
        <v>595000</v>
      </c>
      <c r="S121">
        <v>595000</v>
      </c>
      <c r="T121">
        <v>595000</v>
      </c>
      <c r="U121">
        <v>595000</v>
      </c>
      <c r="V121">
        <v>595000</v>
      </c>
      <c r="W121">
        <v>595000</v>
      </c>
      <c r="X121">
        <v>595000</v>
      </c>
      <c r="Y121">
        <v>595000</v>
      </c>
      <c r="Z121">
        <v>595000</v>
      </c>
      <c r="AA121">
        <v>595000</v>
      </c>
      <c r="AB121">
        <v>595000</v>
      </c>
      <c r="AC121">
        <v>595000</v>
      </c>
      <c r="AD121">
        <v>595000</v>
      </c>
      <c r="AE121">
        <v>595000</v>
      </c>
      <c r="AF121">
        <v>595000</v>
      </c>
      <c r="AG121">
        <v>595000</v>
      </c>
      <c r="AH121">
        <v>297500</v>
      </c>
      <c r="AI121" t="s">
        <v>40</v>
      </c>
      <c r="AJ121" t="s">
        <v>40</v>
      </c>
      <c r="AK121" t="s">
        <v>40</v>
      </c>
      <c r="AL121" t="s">
        <v>40</v>
      </c>
      <c r="AM121" t="s">
        <v>40</v>
      </c>
      <c r="AN121" t="s">
        <v>40</v>
      </c>
      <c r="AO121" t="s">
        <v>40</v>
      </c>
      <c r="AP121" t="s">
        <v>40</v>
      </c>
      <c r="AQ121" t="s">
        <v>40</v>
      </c>
      <c r="AR121" t="s">
        <v>40</v>
      </c>
      <c r="AS121" t="s">
        <v>40</v>
      </c>
      <c r="AT121" t="s">
        <v>40</v>
      </c>
      <c r="AU121" t="s">
        <v>40</v>
      </c>
      <c r="AV121" t="s">
        <v>40</v>
      </c>
      <c r="AW121" t="s">
        <v>40</v>
      </c>
    </row>
    <row r="122" spans="1:49" x14ac:dyDescent="0.3">
      <c r="A122">
        <v>20530000</v>
      </c>
      <c r="B122" t="s">
        <v>40</v>
      </c>
      <c r="C122" t="s">
        <v>30</v>
      </c>
      <c r="D122" t="s">
        <v>152</v>
      </c>
      <c r="E122" t="s">
        <v>513</v>
      </c>
      <c r="F122" t="s">
        <v>36</v>
      </c>
      <c r="G122" t="s">
        <v>691</v>
      </c>
      <c r="H122" t="s">
        <v>552</v>
      </c>
      <c r="I122">
        <v>400000000.00000012</v>
      </c>
      <c r="J122" t="s">
        <v>40</v>
      </c>
      <c r="K122" t="s">
        <v>40</v>
      </c>
      <c r="L122" t="s">
        <v>40</v>
      </c>
      <c r="M122" t="s">
        <v>40</v>
      </c>
      <c r="N122">
        <v>13333333.33</v>
      </c>
      <c r="O122">
        <v>26666666.66</v>
      </c>
      <c r="P122">
        <v>26666666.66</v>
      </c>
      <c r="Q122">
        <v>26666666.66</v>
      </c>
      <c r="R122">
        <v>26666666.66</v>
      </c>
      <c r="S122">
        <v>26666666.66</v>
      </c>
      <c r="T122">
        <v>26666666.66</v>
      </c>
      <c r="U122">
        <v>26666666.66</v>
      </c>
      <c r="V122">
        <v>26666666.66</v>
      </c>
      <c r="W122">
        <v>26666666.66</v>
      </c>
      <c r="X122">
        <v>26666666.66</v>
      </c>
      <c r="Y122">
        <v>26666666.66</v>
      </c>
      <c r="Z122">
        <v>26666666.66</v>
      </c>
      <c r="AA122">
        <v>26666666.66</v>
      </c>
      <c r="AB122">
        <v>26666666.66</v>
      </c>
      <c r="AC122">
        <v>13333333.43</v>
      </c>
      <c r="AD122" t="s">
        <v>40</v>
      </c>
      <c r="AE122" t="s">
        <v>40</v>
      </c>
      <c r="AF122" t="s">
        <v>40</v>
      </c>
      <c r="AG122" t="s">
        <v>40</v>
      </c>
      <c r="AH122" t="s">
        <v>40</v>
      </c>
      <c r="AI122" t="s">
        <v>40</v>
      </c>
      <c r="AJ122" t="s">
        <v>40</v>
      </c>
      <c r="AK122" t="s">
        <v>40</v>
      </c>
      <c r="AL122" t="s">
        <v>40</v>
      </c>
      <c r="AM122" t="s">
        <v>40</v>
      </c>
      <c r="AN122" t="s">
        <v>40</v>
      </c>
      <c r="AO122" t="s">
        <v>40</v>
      </c>
      <c r="AP122" t="s">
        <v>40</v>
      </c>
      <c r="AQ122" t="s">
        <v>40</v>
      </c>
      <c r="AR122" t="s">
        <v>40</v>
      </c>
      <c r="AS122" t="s">
        <v>40</v>
      </c>
      <c r="AT122" t="s">
        <v>40</v>
      </c>
      <c r="AU122" t="s">
        <v>40</v>
      </c>
      <c r="AV122" t="s">
        <v>40</v>
      </c>
      <c r="AW122" t="s">
        <v>40</v>
      </c>
    </row>
    <row r="123" spans="1:49" x14ac:dyDescent="0.3">
      <c r="A123">
        <v>20530001</v>
      </c>
      <c r="B123" t="s">
        <v>40</v>
      </c>
      <c r="C123" t="s">
        <v>30</v>
      </c>
      <c r="D123" t="s">
        <v>152</v>
      </c>
      <c r="E123" t="s">
        <v>537</v>
      </c>
      <c r="F123" t="s">
        <v>36</v>
      </c>
      <c r="G123" t="s">
        <v>692</v>
      </c>
      <c r="H123" t="s">
        <v>552</v>
      </c>
      <c r="I123">
        <v>200000000.00000003</v>
      </c>
      <c r="J123" t="s">
        <v>40</v>
      </c>
      <c r="K123" t="s">
        <v>40</v>
      </c>
      <c r="L123" t="s">
        <v>40</v>
      </c>
      <c r="M123" t="s">
        <v>40</v>
      </c>
      <c r="N123" t="s">
        <v>40</v>
      </c>
      <c r="O123">
        <v>13333333.34</v>
      </c>
      <c r="P123">
        <v>13333333.34</v>
      </c>
      <c r="Q123">
        <v>13333333.34</v>
      </c>
      <c r="R123">
        <v>13333333.34</v>
      </c>
      <c r="S123">
        <v>13333333.34</v>
      </c>
      <c r="T123">
        <v>13333333.34</v>
      </c>
      <c r="U123">
        <v>13333333.34</v>
      </c>
      <c r="V123">
        <v>13333333.34</v>
      </c>
      <c r="W123">
        <v>13333333.34</v>
      </c>
      <c r="X123">
        <v>13333333.34</v>
      </c>
      <c r="Y123">
        <v>13333333.34</v>
      </c>
      <c r="Z123">
        <v>13333333.34</v>
      </c>
      <c r="AA123">
        <v>13333333.34</v>
      </c>
      <c r="AB123">
        <v>13333333.34</v>
      </c>
      <c r="AC123">
        <v>13333333.24</v>
      </c>
      <c r="AD123" t="s">
        <v>40</v>
      </c>
      <c r="AE123" t="s">
        <v>40</v>
      </c>
      <c r="AF123" t="s">
        <v>40</v>
      </c>
      <c r="AG123" t="s">
        <v>40</v>
      </c>
      <c r="AH123" t="s">
        <v>40</v>
      </c>
      <c r="AI123" t="s">
        <v>40</v>
      </c>
      <c r="AJ123" t="s">
        <v>40</v>
      </c>
      <c r="AK123" t="s">
        <v>40</v>
      </c>
      <c r="AL123" t="s">
        <v>40</v>
      </c>
      <c r="AM123" t="s">
        <v>40</v>
      </c>
      <c r="AN123" t="s">
        <v>40</v>
      </c>
      <c r="AO123" t="s">
        <v>40</v>
      </c>
      <c r="AP123" t="s">
        <v>40</v>
      </c>
      <c r="AQ123" t="s">
        <v>40</v>
      </c>
      <c r="AR123" t="s">
        <v>40</v>
      </c>
      <c r="AS123" t="s">
        <v>40</v>
      </c>
      <c r="AT123" t="s">
        <v>40</v>
      </c>
      <c r="AU123" t="s">
        <v>40</v>
      </c>
      <c r="AV123" t="s">
        <v>40</v>
      </c>
      <c r="AW123" t="s">
        <v>40</v>
      </c>
    </row>
    <row r="124" spans="1:49" x14ac:dyDescent="0.3">
      <c r="A124">
        <v>20574000</v>
      </c>
      <c r="B124" t="s">
        <v>40</v>
      </c>
      <c r="C124" t="s">
        <v>30</v>
      </c>
      <c r="D124" t="s">
        <v>271</v>
      </c>
      <c r="E124" t="s">
        <v>273</v>
      </c>
      <c r="F124" t="s">
        <v>158</v>
      </c>
      <c r="G124" t="s">
        <v>693</v>
      </c>
      <c r="H124" t="s">
        <v>552</v>
      </c>
      <c r="I124">
        <v>1036960.14</v>
      </c>
      <c r="J124">
        <v>1036960.14</v>
      </c>
      <c r="K124" t="s">
        <v>40</v>
      </c>
      <c r="L124" t="s">
        <v>40</v>
      </c>
      <c r="M124" t="s">
        <v>40</v>
      </c>
      <c r="N124" t="s">
        <v>40</v>
      </c>
      <c r="O124" t="s">
        <v>40</v>
      </c>
      <c r="P124" t="s">
        <v>40</v>
      </c>
      <c r="Q124" t="s">
        <v>40</v>
      </c>
      <c r="R124" t="s">
        <v>40</v>
      </c>
      <c r="S124" t="s">
        <v>40</v>
      </c>
      <c r="T124" t="s">
        <v>40</v>
      </c>
      <c r="U124" t="s">
        <v>40</v>
      </c>
      <c r="V124" t="s">
        <v>40</v>
      </c>
      <c r="W124" t="s">
        <v>40</v>
      </c>
      <c r="X124" t="s">
        <v>40</v>
      </c>
      <c r="Y124" t="s">
        <v>40</v>
      </c>
      <c r="Z124" t="s">
        <v>40</v>
      </c>
      <c r="AA124" t="s">
        <v>40</v>
      </c>
      <c r="AB124" t="s">
        <v>40</v>
      </c>
      <c r="AC124" t="s">
        <v>40</v>
      </c>
      <c r="AD124" t="s">
        <v>40</v>
      </c>
      <c r="AE124" t="s">
        <v>40</v>
      </c>
      <c r="AF124" t="s">
        <v>40</v>
      </c>
      <c r="AG124" t="s">
        <v>40</v>
      </c>
      <c r="AH124" t="s">
        <v>40</v>
      </c>
      <c r="AI124" t="s">
        <v>40</v>
      </c>
      <c r="AJ124" t="s">
        <v>40</v>
      </c>
      <c r="AK124" t="s">
        <v>40</v>
      </c>
      <c r="AL124" t="s">
        <v>40</v>
      </c>
      <c r="AM124" t="s">
        <v>40</v>
      </c>
      <c r="AN124" t="s">
        <v>40</v>
      </c>
      <c r="AO124" t="s">
        <v>40</v>
      </c>
      <c r="AP124" t="s">
        <v>40</v>
      </c>
      <c r="AQ124" t="s">
        <v>40</v>
      </c>
      <c r="AR124" t="s">
        <v>40</v>
      </c>
      <c r="AS124" t="s">
        <v>40</v>
      </c>
      <c r="AT124" t="s">
        <v>40</v>
      </c>
      <c r="AU124" t="s">
        <v>40</v>
      </c>
      <c r="AV124" t="s">
        <v>40</v>
      </c>
      <c r="AW124" t="s">
        <v>40</v>
      </c>
    </row>
    <row r="125" spans="1:49" x14ac:dyDescent="0.3">
      <c r="A125">
        <v>20575000</v>
      </c>
      <c r="B125" t="s">
        <v>40</v>
      </c>
      <c r="C125" t="s">
        <v>30</v>
      </c>
      <c r="D125" t="s">
        <v>271</v>
      </c>
      <c r="E125" t="s">
        <v>274</v>
      </c>
      <c r="F125" t="s">
        <v>163</v>
      </c>
      <c r="G125" t="s">
        <v>694</v>
      </c>
      <c r="H125" t="s">
        <v>552</v>
      </c>
      <c r="I125">
        <v>204507656.10000002</v>
      </c>
      <c r="J125" t="s">
        <v>40</v>
      </c>
      <c r="K125" t="s">
        <v>40</v>
      </c>
      <c r="L125" t="s">
        <v>40</v>
      </c>
      <c r="M125">
        <v>50370235.696999997</v>
      </c>
      <c r="N125">
        <v>40390262.079999998</v>
      </c>
      <c r="O125">
        <v>39878992.939999998</v>
      </c>
      <c r="P125">
        <v>30410288.462000001</v>
      </c>
      <c r="Q125">
        <v>20430314.844000001</v>
      </c>
      <c r="R125">
        <v>9939072.0859999992</v>
      </c>
      <c r="S125">
        <v>5460354.4179999996</v>
      </c>
      <c r="T125">
        <v>981636.75</v>
      </c>
      <c r="U125">
        <v>981636.75</v>
      </c>
      <c r="V125">
        <v>981636.75</v>
      </c>
      <c r="W125">
        <v>981636.75</v>
      </c>
      <c r="X125">
        <v>981636.75</v>
      </c>
      <c r="Y125">
        <v>981636.75</v>
      </c>
      <c r="Z125">
        <v>981636.75</v>
      </c>
      <c r="AA125">
        <v>756678.32299999997</v>
      </c>
      <c r="AB125" t="s">
        <v>40</v>
      </c>
      <c r="AC125" t="s">
        <v>40</v>
      </c>
      <c r="AD125" t="s">
        <v>40</v>
      </c>
      <c r="AE125" t="s">
        <v>40</v>
      </c>
      <c r="AF125" t="s">
        <v>40</v>
      </c>
      <c r="AG125" t="s">
        <v>40</v>
      </c>
      <c r="AH125" t="s">
        <v>40</v>
      </c>
      <c r="AI125" t="s">
        <v>40</v>
      </c>
      <c r="AJ125" t="s">
        <v>40</v>
      </c>
      <c r="AK125" t="s">
        <v>40</v>
      </c>
      <c r="AL125" t="s">
        <v>40</v>
      </c>
      <c r="AM125" t="s">
        <v>40</v>
      </c>
      <c r="AN125" t="s">
        <v>40</v>
      </c>
      <c r="AO125" t="s">
        <v>40</v>
      </c>
      <c r="AP125" t="s">
        <v>40</v>
      </c>
      <c r="AQ125" t="s">
        <v>40</v>
      </c>
      <c r="AR125" t="s">
        <v>40</v>
      </c>
      <c r="AS125" t="s">
        <v>40</v>
      </c>
      <c r="AT125" t="s">
        <v>40</v>
      </c>
      <c r="AU125" t="s">
        <v>40</v>
      </c>
      <c r="AV125" t="s">
        <v>40</v>
      </c>
      <c r="AW125" t="s">
        <v>40</v>
      </c>
    </row>
    <row r="126" spans="1:49" x14ac:dyDescent="0.3">
      <c r="A126">
        <v>20576000</v>
      </c>
      <c r="B126" t="s">
        <v>40</v>
      </c>
      <c r="C126" t="s">
        <v>30</v>
      </c>
      <c r="D126" t="s">
        <v>271</v>
      </c>
      <c r="E126" t="s">
        <v>291</v>
      </c>
      <c r="F126" t="s">
        <v>290</v>
      </c>
      <c r="G126" t="s">
        <v>695</v>
      </c>
      <c r="H126" t="s">
        <v>552</v>
      </c>
      <c r="I126">
        <v>74961892.580000028</v>
      </c>
      <c r="J126">
        <v>3555562.92</v>
      </c>
      <c r="K126">
        <v>3555562.92</v>
      </c>
      <c r="L126">
        <v>3555562.92</v>
      </c>
      <c r="M126">
        <v>3555562.92</v>
      </c>
      <c r="N126">
        <v>3555562.92</v>
      </c>
      <c r="O126">
        <v>3555562.92</v>
      </c>
      <c r="P126">
        <v>3555562.92</v>
      </c>
      <c r="Q126">
        <v>3555562.92</v>
      </c>
      <c r="R126">
        <v>3555562.92</v>
      </c>
      <c r="S126">
        <v>3555562.92</v>
      </c>
      <c r="T126">
        <v>3555562.92</v>
      </c>
      <c r="U126">
        <v>3555562.92</v>
      </c>
      <c r="V126">
        <v>3555562.92</v>
      </c>
      <c r="W126">
        <v>3555562.92</v>
      </c>
      <c r="X126">
        <v>3555562.92</v>
      </c>
      <c r="Y126">
        <v>3555562.92</v>
      </c>
      <c r="Z126">
        <v>3555562.92</v>
      </c>
      <c r="AA126">
        <v>14517322.939999999</v>
      </c>
      <c r="AB126" t="s">
        <v>40</v>
      </c>
      <c r="AC126" t="s">
        <v>40</v>
      </c>
      <c r="AD126" t="s">
        <v>40</v>
      </c>
      <c r="AE126" t="s">
        <v>40</v>
      </c>
      <c r="AF126" t="s">
        <v>40</v>
      </c>
      <c r="AG126" t="s">
        <v>40</v>
      </c>
      <c r="AH126" t="s">
        <v>40</v>
      </c>
      <c r="AI126" t="s">
        <v>40</v>
      </c>
      <c r="AJ126" t="s">
        <v>40</v>
      </c>
      <c r="AK126" t="s">
        <v>40</v>
      </c>
      <c r="AL126" t="s">
        <v>40</v>
      </c>
      <c r="AM126" t="s">
        <v>40</v>
      </c>
      <c r="AN126" t="s">
        <v>40</v>
      </c>
      <c r="AO126" t="s">
        <v>40</v>
      </c>
      <c r="AP126" t="s">
        <v>40</v>
      </c>
      <c r="AQ126" t="s">
        <v>40</v>
      </c>
      <c r="AR126" t="s">
        <v>40</v>
      </c>
      <c r="AS126" t="s">
        <v>40</v>
      </c>
      <c r="AT126" t="s">
        <v>40</v>
      </c>
      <c r="AU126" t="s">
        <v>40</v>
      </c>
      <c r="AV126" t="s">
        <v>40</v>
      </c>
      <c r="AW126" t="s">
        <v>40</v>
      </c>
    </row>
    <row r="127" spans="1:49" x14ac:dyDescent="0.3">
      <c r="A127">
        <v>20577000</v>
      </c>
      <c r="B127" t="s">
        <v>40</v>
      </c>
      <c r="C127" t="s">
        <v>30</v>
      </c>
      <c r="D127" t="s">
        <v>271</v>
      </c>
      <c r="E127" t="s">
        <v>276</v>
      </c>
      <c r="F127" t="s">
        <v>47</v>
      </c>
      <c r="G127" t="s">
        <v>696</v>
      </c>
      <c r="H127" t="s">
        <v>552</v>
      </c>
      <c r="I127">
        <v>102500000</v>
      </c>
      <c r="J127" t="s">
        <v>40</v>
      </c>
      <c r="K127" t="s">
        <v>40</v>
      </c>
      <c r="L127" t="s">
        <v>40</v>
      </c>
      <c r="M127" t="s">
        <v>40</v>
      </c>
      <c r="N127">
        <v>2562500</v>
      </c>
      <c r="O127">
        <v>5125000</v>
      </c>
      <c r="P127">
        <v>5125000</v>
      </c>
      <c r="Q127">
        <v>5125000</v>
      </c>
      <c r="R127">
        <v>5125000</v>
      </c>
      <c r="S127">
        <v>5125000</v>
      </c>
      <c r="T127">
        <v>5125000</v>
      </c>
      <c r="U127">
        <v>5125000</v>
      </c>
      <c r="V127">
        <v>5125000</v>
      </c>
      <c r="W127">
        <v>5125000</v>
      </c>
      <c r="X127">
        <v>5125000</v>
      </c>
      <c r="Y127">
        <v>5125000</v>
      </c>
      <c r="Z127">
        <v>5125000</v>
      </c>
      <c r="AA127">
        <v>5125000</v>
      </c>
      <c r="AB127">
        <v>5125000</v>
      </c>
      <c r="AC127">
        <v>5125000</v>
      </c>
      <c r="AD127">
        <v>5125000</v>
      </c>
      <c r="AE127">
        <v>5125000</v>
      </c>
      <c r="AF127">
        <v>5125000</v>
      </c>
      <c r="AG127">
        <v>5125000</v>
      </c>
      <c r="AH127">
        <v>2562500</v>
      </c>
      <c r="AI127" t="s">
        <v>40</v>
      </c>
      <c r="AJ127" t="s">
        <v>40</v>
      </c>
      <c r="AK127" t="s">
        <v>40</v>
      </c>
      <c r="AL127" t="s">
        <v>40</v>
      </c>
      <c r="AM127" t="s">
        <v>40</v>
      </c>
      <c r="AN127" t="s">
        <v>40</v>
      </c>
      <c r="AO127" t="s">
        <v>40</v>
      </c>
      <c r="AP127" t="s">
        <v>40</v>
      </c>
      <c r="AQ127" t="s">
        <v>40</v>
      </c>
      <c r="AR127" t="s">
        <v>40</v>
      </c>
      <c r="AS127" t="s">
        <v>40</v>
      </c>
      <c r="AT127" t="s">
        <v>40</v>
      </c>
      <c r="AU127" t="s">
        <v>40</v>
      </c>
      <c r="AV127" t="s">
        <v>40</v>
      </c>
      <c r="AW127" t="s">
        <v>40</v>
      </c>
    </row>
    <row r="128" spans="1:49" x14ac:dyDescent="0.3">
      <c r="A128">
        <v>20578000</v>
      </c>
      <c r="B128" t="s">
        <v>40</v>
      </c>
      <c r="C128" t="s">
        <v>30</v>
      </c>
      <c r="D128" t="s">
        <v>271</v>
      </c>
      <c r="E128" t="s">
        <v>279</v>
      </c>
      <c r="F128" t="s">
        <v>36</v>
      </c>
      <c r="G128" t="s">
        <v>697</v>
      </c>
      <c r="H128" t="s">
        <v>552</v>
      </c>
      <c r="I128">
        <v>34906196.18</v>
      </c>
      <c r="J128" t="s">
        <v>40</v>
      </c>
      <c r="K128" t="s">
        <v>40</v>
      </c>
      <c r="L128" t="s">
        <v>40</v>
      </c>
      <c r="M128" t="s">
        <v>40</v>
      </c>
      <c r="N128" t="s">
        <v>40</v>
      </c>
      <c r="O128" t="s">
        <v>40</v>
      </c>
      <c r="P128" t="s">
        <v>40</v>
      </c>
      <c r="Q128">
        <v>1026652.83</v>
      </c>
      <c r="R128">
        <v>2053305.66</v>
      </c>
      <c r="S128">
        <v>2053305.66</v>
      </c>
      <c r="T128">
        <v>2053305.66</v>
      </c>
      <c r="U128">
        <v>2053305.66</v>
      </c>
      <c r="V128">
        <v>2053305.66</v>
      </c>
      <c r="W128">
        <v>2053305.66</v>
      </c>
      <c r="X128">
        <v>2053305.66</v>
      </c>
      <c r="Y128">
        <v>2053305.66</v>
      </c>
      <c r="Z128">
        <v>2053305.66</v>
      </c>
      <c r="AA128">
        <v>2053305.66</v>
      </c>
      <c r="AB128">
        <v>2053305.66</v>
      </c>
      <c r="AC128">
        <v>2053305.66</v>
      </c>
      <c r="AD128">
        <v>2053305.66</v>
      </c>
      <c r="AE128">
        <v>2053305.66</v>
      </c>
      <c r="AF128">
        <v>2053305.66</v>
      </c>
      <c r="AG128">
        <v>2053305.66</v>
      </c>
      <c r="AH128">
        <v>1026652.79</v>
      </c>
      <c r="AI128" t="s">
        <v>40</v>
      </c>
      <c r="AJ128" t="s">
        <v>40</v>
      </c>
      <c r="AK128" t="s">
        <v>40</v>
      </c>
      <c r="AL128" t="s">
        <v>40</v>
      </c>
      <c r="AM128" t="s">
        <v>40</v>
      </c>
      <c r="AN128" t="s">
        <v>40</v>
      </c>
      <c r="AO128" t="s">
        <v>40</v>
      </c>
      <c r="AP128" t="s">
        <v>40</v>
      </c>
      <c r="AQ128" t="s">
        <v>40</v>
      </c>
      <c r="AR128" t="s">
        <v>40</v>
      </c>
      <c r="AS128" t="s">
        <v>40</v>
      </c>
      <c r="AT128" t="s">
        <v>40</v>
      </c>
      <c r="AU128" t="s">
        <v>40</v>
      </c>
      <c r="AV128" t="s">
        <v>40</v>
      </c>
      <c r="AW128" t="s">
        <v>40</v>
      </c>
    </row>
    <row r="129" spans="1:49" x14ac:dyDescent="0.3">
      <c r="A129">
        <v>20579000</v>
      </c>
      <c r="B129" t="s">
        <v>40</v>
      </c>
      <c r="C129" t="s">
        <v>30</v>
      </c>
      <c r="D129" t="s">
        <v>271</v>
      </c>
      <c r="E129" t="s">
        <v>280</v>
      </c>
      <c r="F129" t="s">
        <v>36</v>
      </c>
      <c r="G129" t="s">
        <v>698</v>
      </c>
      <c r="H129" t="s">
        <v>552</v>
      </c>
      <c r="I129">
        <v>116014616.15000002</v>
      </c>
      <c r="J129" t="s">
        <v>40</v>
      </c>
      <c r="K129" t="s">
        <v>40</v>
      </c>
      <c r="L129" t="s">
        <v>40</v>
      </c>
      <c r="M129" t="s">
        <v>40</v>
      </c>
      <c r="N129" t="s">
        <v>40</v>
      </c>
      <c r="O129" t="s">
        <v>40</v>
      </c>
      <c r="P129" t="s">
        <v>40</v>
      </c>
      <c r="Q129" t="s">
        <v>40</v>
      </c>
      <c r="R129">
        <v>9667884.6799999997</v>
      </c>
      <c r="S129">
        <v>9667884.6799999997</v>
      </c>
      <c r="T129">
        <v>9667884.6799999997</v>
      </c>
      <c r="U129">
        <v>9667884.6799999997</v>
      </c>
      <c r="V129">
        <v>9667884.6799999997</v>
      </c>
      <c r="W129">
        <v>9667884.6799999997</v>
      </c>
      <c r="X129">
        <v>9667884.6799999997</v>
      </c>
      <c r="Y129">
        <v>9667884.6799999997</v>
      </c>
      <c r="Z129">
        <v>9667884.6799999997</v>
      </c>
      <c r="AA129">
        <v>9667884.6799999997</v>
      </c>
      <c r="AB129">
        <v>9667884.6799999997</v>
      </c>
      <c r="AC129">
        <v>9667884.6699999999</v>
      </c>
      <c r="AD129" t="s">
        <v>40</v>
      </c>
      <c r="AE129" t="s">
        <v>40</v>
      </c>
      <c r="AF129" t="s">
        <v>40</v>
      </c>
      <c r="AG129" t="s">
        <v>40</v>
      </c>
      <c r="AH129" t="s">
        <v>40</v>
      </c>
      <c r="AI129" t="s">
        <v>40</v>
      </c>
      <c r="AJ129" t="s">
        <v>40</v>
      </c>
      <c r="AK129" t="s">
        <v>40</v>
      </c>
      <c r="AL129" t="s">
        <v>40</v>
      </c>
      <c r="AM129" t="s">
        <v>40</v>
      </c>
      <c r="AN129" t="s">
        <v>40</v>
      </c>
      <c r="AO129" t="s">
        <v>40</v>
      </c>
      <c r="AP129" t="s">
        <v>40</v>
      </c>
      <c r="AQ129" t="s">
        <v>40</v>
      </c>
      <c r="AR129" t="s">
        <v>40</v>
      </c>
      <c r="AS129" t="s">
        <v>40</v>
      </c>
      <c r="AT129" t="s">
        <v>40</v>
      </c>
      <c r="AU129" t="s">
        <v>40</v>
      </c>
      <c r="AV129" t="s">
        <v>40</v>
      </c>
      <c r="AW129" t="s">
        <v>40</v>
      </c>
    </row>
    <row r="130" spans="1:49" x14ac:dyDescent="0.3">
      <c r="A130">
        <v>20580000</v>
      </c>
      <c r="B130" t="s">
        <v>40</v>
      </c>
      <c r="C130" t="s">
        <v>30</v>
      </c>
      <c r="D130" t="s">
        <v>271</v>
      </c>
      <c r="E130" t="s">
        <v>281</v>
      </c>
      <c r="F130" t="s">
        <v>36</v>
      </c>
      <c r="G130" t="s">
        <v>699</v>
      </c>
      <c r="H130" t="s">
        <v>552</v>
      </c>
      <c r="I130">
        <v>52831235.759999976</v>
      </c>
      <c r="J130" t="s">
        <v>40</v>
      </c>
      <c r="K130" t="s">
        <v>40</v>
      </c>
      <c r="L130" t="s">
        <v>40</v>
      </c>
      <c r="M130" t="s">
        <v>40</v>
      </c>
      <c r="N130" t="s">
        <v>40</v>
      </c>
      <c r="O130" t="s">
        <v>40</v>
      </c>
      <c r="P130" t="s">
        <v>40</v>
      </c>
      <c r="Q130" t="s">
        <v>40</v>
      </c>
      <c r="R130">
        <v>1553859.88</v>
      </c>
      <c r="S130">
        <v>3107719.76</v>
      </c>
      <c r="T130">
        <v>3107719.76</v>
      </c>
      <c r="U130">
        <v>3107719.76</v>
      </c>
      <c r="V130">
        <v>3107719.76</v>
      </c>
      <c r="W130">
        <v>3107719.76</v>
      </c>
      <c r="X130">
        <v>3107719.76</v>
      </c>
      <c r="Y130">
        <v>3107719.76</v>
      </c>
      <c r="Z130">
        <v>3107719.76</v>
      </c>
      <c r="AA130">
        <v>3107719.76</v>
      </c>
      <c r="AB130">
        <v>3107719.76</v>
      </c>
      <c r="AC130">
        <v>3107719.76</v>
      </c>
      <c r="AD130">
        <v>3107719.76</v>
      </c>
      <c r="AE130">
        <v>3107719.76</v>
      </c>
      <c r="AF130">
        <v>3107719.76</v>
      </c>
      <c r="AG130">
        <v>3107719.76</v>
      </c>
      <c r="AH130">
        <v>3107719.76</v>
      </c>
      <c r="AI130">
        <v>1553859.72</v>
      </c>
      <c r="AJ130" t="s">
        <v>40</v>
      </c>
      <c r="AK130" t="s">
        <v>40</v>
      </c>
      <c r="AL130" t="s">
        <v>40</v>
      </c>
      <c r="AM130" t="s">
        <v>40</v>
      </c>
      <c r="AN130" t="s">
        <v>40</v>
      </c>
      <c r="AO130" t="s">
        <v>40</v>
      </c>
      <c r="AP130" t="s">
        <v>40</v>
      </c>
      <c r="AQ130" t="s">
        <v>40</v>
      </c>
      <c r="AR130" t="s">
        <v>40</v>
      </c>
      <c r="AS130" t="s">
        <v>40</v>
      </c>
      <c r="AT130" t="s">
        <v>40</v>
      </c>
      <c r="AU130" t="s">
        <v>40</v>
      </c>
      <c r="AV130" t="s">
        <v>40</v>
      </c>
      <c r="AW130" t="s">
        <v>40</v>
      </c>
    </row>
    <row r="131" spans="1:49" x14ac:dyDescent="0.3">
      <c r="A131">
        <v>20581000</v>
      </c>
      <c r="B131" t="s">
        <v>40</v>
      </c>
      <c r="C131" t="s">
        <v>30</v>
      </c>
      <c r="D131" t="s">
        <v>271</v>
      </c>
      <c r="E131" t="s">
        <v>289</v>
      </c>
      <c r="F131" t="s">
        <v>288</v>
      </c>
      <c r="G131" t="s">
        <v>700</v>
      </c>
      <c r="H131" t="s">
        <v>552</v>
      </c>
      <c r="I131">
        <v>24377440.619999994</v>
      </c>
      <c r="J131">
        <v>1625162.7</v>
      </c>
      <c r="K131">
        <v>1625162.7</v>
      </c>
      <c r="L131">
        <v>1625162.7</v>
      </c>
      <c r="M131">
        <v>1625162.7</v>
      </c>
      <c r="N131">
        <v>1625162.7</v>
      </c>
      <c r="O131">
        <v>1625162.7</v>
      </c>
      <c r="P131">
        <v>1625162.7</v>
      </c>
      <c r="Q131">
        <v>1625162.7</v>
      </c>
      <c r="R131">
        <v>1625162.7</v>
      </c>
      <c r="S131">
        <v>1625162.7</v>
      </c>
      <c r="T131">
        <v>1625162.7</v>
      </c>
      <c r="U131">
        <v>1625162.7</v>
      </c>
      <c r="V131">
        <v>1625162.7</v>
      </c>
      <c r="W131">
        <v>1625162.7</v>
      </c>
      <c r="X131">
        <v>1625162.82</v>
      </c>
      <c r="Y131" t="s">
        <v>40</v>
      </c>
      <c r="Z131" t="s">
        <v>40</v>
      </c>
      <c r="AA131" t="s">
        <v>40</v>
      </c>
      <c r="AB131" t="s">
        <v>40</v>
      </c>
      <c r="AC131" t="s">
        <v>40</v>
      </c>
      <c r="AD131" t="s">
        <v>40</v>
      </c>
      <c r="AE131" t="s">
        <v>40</v>
      </c>
      <c r="AF131" t="s">
        <v>40</v>
      </c>
      <c r="AG131" t="s">
        <v>40</v>
      </c>
      <c r="AH131" t="s">
        <v>40</v>
      </c>
      <c r="AI131" t="s">
        <v>40</v>
      </c>
      <c r="AJ131" t="s">
        <v>40</v>
      </c>
      <c r="AK131" t="s">
        <v>40</v>
      </c>
      <c r="AL131" t="s">
        <v>40</v>
      </c>
      <c r="AM131" t="s">
        <v>40</v>
      </c>
      <c r="AN131" t="s">
        <v>40</v>
      </c>
      <c r="AO131" t="s">
        <v>40</v>
      </c>
      <c r="AP131" t="s">
        <v>40</v>
      </c>
      <c r="AQ131" t="s">
        <v>40</v>
      </c>
      <c r="AR131" t="s">
        <v>40</v>
      </c>
      <c r="AS131" t="s">
        <v>40</v>
      </c>
      <c r="AT131" t="s">
        <v>40</v>
      </c>
      <c r="AU131" t="s">
        <v>40</v>
      </c>
      <c r="AV131" t="s">
        <v>40</v>
      </c>
      <c r="AW131" t="s">
        <v>40</v>
      </c>
    </row>
    <row r="132" spans="1:49" x14ac:dyDescent="0.3">
      <c r="A132">
        <v>20582000</v>
      </c>
      <c r="B132" t="s">
        <v>40</v>
      </c>
      <c r="C132" t="s">
        <v>30</v>
      </c>
      <c r="D132" t="s">
        <v>271</v>
      </c>
      <c r="E132" t="s">
        <v>282</v>
      </c>
      <c r="F132" t="s">
        <v>36</v>
      </c>
      <c r="G132" t="s">
        <v>700</v>
      </c>
      <c r="H132" t="s">
        <v>552</v>
      </c>
      <c r="I132">
        <v>47537996.190000005</v>
      </c>
      <c r="J132" t="s">
        <v>40</v>
      </c>
      <c r="K132" t="s">
        <v>40</v>
      </c>
      <c r="L132" t="s">
        <v>40</v>
      </c>
      <c r="M132" t="s">
        <v>40</v>
      </c>
      <c r="N132" t="s">
        <v>40</v>
      </c>
      <c r="O132" t="s">
        <v>40</v>
      </c>
      <c r="P132" t="s">
        <v>40</v>
      </c>
      <c r="Q132" t="s">
        <v>40</v>
      </c>
      <c r="R132">
        <v>2640999.7799999998</v>
      </c>
      <c r="S132">
        <v>2640999.7799999998</v>
      </c>
      <c r="T132">
        <v>2640999.7799999998</v>
      </c>
      <c r="U132">
        <v>2640999.7799999998</v>
      </c>
      <c r="V132">
        <v>2640999.7799999998</v>
      </c>
      <c r="W132">
        <v>2640999.7799999998</v>
      </c>
      <c r="X132">
        <v>2640999.7799999998</v>
      </c>
      <c r="Y132">
        <v>2640999.7799999998</v>
      </c>
      <c r="Z132">
        <v>2640999.7799999998</v>
      </c>
      <c r="AA132">
        <v>2640999.7799999998</v>
      </c>
      <c r="AB132">
        <v>2640999.7799999998</v>
      </c>
      <c r="AC132">
        <v>2640999.7799999998</v>
      </c>
      <c r="AD132">
        <v>2640999.7799999998</v>
      </c>
      <c r="AE132">
        <v>2640999.7799999998</v>
      </c>
      <c r="AF132">
        <v>2640999.7799999998</v>
      </c>
      <c r="AG132">
        <v>2640999.7799999998</v>
      </c>
      <c r="AH132">
        <v>2640999.7799999998</v>
      </c>
      <c r="AI132">
        <v>2640999.9300000002</v>
      </c>
      <c r="AJ132" t="s">
        <v>40</v>
      </c>
      <c r="AK132" t="s">
        <v>40</v>
      </c>
      <c r="AL132" t="s">
        <v>40</v>
      </c>
      <c r="AM132" t="s">
        <v>40</v>
      </c>
      <c r="AN132" t="s">
        <v>40</v>
      </c>
      <c r="AO132" t="s">
        <v>40</v>
      </c>
      <c r="AP132" t="s">
        <v>40</v>
      </c>
      <c r="AQ132" t="s">
        <v>40</v>
      </c>
      <c r="AR132" t="s">
        <v>40</v>
      </c>
      <c r="AS132" t="s">
        <v>40</v>
      </c>
      <c r="AT132" t="s">
        <v>40</v>
      </c>
      <c r="AU132" t="s">
        <v>40</v>
      </c>
      <c r="AV132" t="s">
        <v>40</v>
      </c>
      <c r="AW132" t="s">
        <v>40</v>
      </c>
    </row>
    <row r="133" spans="1:49" x14ac:dyDescent="0.3">
      <c r="A133">
        <v>20583000</v>
      </c>
      <c r="B133" t="s">
        <v>40</v>
      </c>
      <c r="C133" t="s">
        <v>30</v>
      </c>
      <c r="D133" t="s">
        <v>271</v>
      </c>
      <c r="E133" t="s">
        <v>275</v>
      </c>
      <c r="F133" t="s">
        <v>163</v>
      </c>
      <c r="G133" t="s">
        <v>701</v>
      </c>
      <c r="H133" t="s">
        <v>552</v>
      </c>
      <c r="I133">
        <v>227458405.81999996</v>
      </c>
      <c r="J133" t="s">
        <v>40</v>
      </c>
      <c r="K133" t="s">
        <v>40</v>
      </c>
      <c r="L133">
        <v>24723750.640999999</v>
      </c>
      <c r="M133">
        <v>42524850.193999998</v>
      </c>
      <c r="N133">
        <v>35602199.104000002</v>
      </c>
      <c r="O133">
        <v>35602199.104000002</v>
      </c>
      <c r="P133">
        <v>29668491.671999998</v>
      </c>
      <c r="Q133">
        <v>19779009.612</v>
      </c>
      <c r="R133">
        <v>19779009.612</v>
      </c>
      <c r="S133">
        <v>9889482.0600000005</v>
      </c>
      <c r="T133">
        <v>3955820.1179999998</v>
      </c>
      <c r="U133">
        <v>3955820.1179999998</v>
      </c>
      <c r="V133">
        <v>1977773.585</v>
      </c>
      <c r="W133" t="s">
        <v>40</v>
      </c>
      <c r="X133" t="s">
        <v>40</v>
      </c>
      <c r="Y133" t="s">
        <v>40</v>
      </c>
      <c r="Z133" t="s">
        <v>40</v>
      </c>
      <c r="AA133" t="s">
        <v>40</v>
      </c>
      <c r="AB133" t="s">
        <v>40</v>
      </c>
      <c r="AC133" t="s">
        <v>40</v>
      </c>
      <c r="AD133" t="s">
        <v>40</v>
      </c>
      <c r="AE133" t="s">
        <v>40</v>
      </c>
      <c r="AF133" t="s">
        <v>40</v>
      </c>
      <c r="AG133" t="s">
        <v>40</v>
      </c>
      <c r="AH133" t="s">
        <v>40</v>
      </c>
      <c r="AI133" t="s">
        <v>40</v>
      </c>
      <c r="AJ133" t="s">
        <v>40</v>
      </c>
      <c r="AK133" t="s">
        <v>40</v>
      </c>
      <c r="AL133" t="s">
        <v>40</v>
      </c>
      <c r="AM133" t="s">
        <v>40</v>
      </c>
      <c r="AN133" t="s">
        <v>40</v>
      </c>
      <c r="AO133" t="s">
        <v>40</v>
      </c>
      <c r="AP133" t="s">
        <v>40</v>
      </c>
      <c r="AQ133" t="s">
        <v>40</v>
      </c>
      <c r="AR133" t="s">
        <v>40</v>
      </c>
      <c r="AS133" t="s">
        <v>40</v>
      </c>
      <c r="AT133" t="s">
        <v>40</v>
      </c>
      <c r="AU133" t="s">
        <v>40</v>
      </c>
      <c r="AV133" t="s">
        <v>40</v>
      </c>
      <c r="AW133" t="s">
        <v>40</v>
      </c>
    </row>
    <row r="134" spans="1:49" x14ac:dyDescent="0.3">
      <c r="A134">
        <v>20584000</v>
      </c>
      <c r="B134" t="s">
        <v>40</v>
      </c>
      <c r="C134" t="s">
        <v>30</v>
      </c>
      <c r="D134" t="s">
        <v>271</v>
      </c>
      <c r="E134" t="s">
        <v>277</v>
      </c>
      <c r="F134" t="s">
        <v>47</v>
      </c>
      <c r="G134" t="s">
        <v>701</v>
      </c>
      <c r="H134" t="s">
        <v>552</v>
      </c>
      <c r="I134">
        <v>184316094.38</v>
      </c>
      <c r="J134" t="s">
        <v>40</v>
      </c>
      <c r="K134" t="s">
        <v>40</v>
      </c>
      <c r="L134" t="s">
        <v>40</v>
      </c>
      <c r="M134" t="s">
        <v>40</v>
      </c>
      <c r="N134" t="s">
        <v>40</v>
      </c>
      <c r="O134" t="s">
        <v>40</v>
      </c>
      <c r="P134" t="s">
        <v>40</v>
      </c>
      <c r="Q134">
        <v>4607902.3600000003</v>
      </c>
      <c r="R134">
        <v>9215804.7200000007</v>
      </c>
      <c r="S134">
        <v>9215804.7200000007</v>
      </c>
      <c r="T134">
        <v>9215804.7200000007</v>
      </c>
      <c r="U134">
        <v>9215804.7200000007</v>
      </c>
      <c r="V134">
        <v>9215804.7200000007</v>
      </c>
      <c r="W134">
        <v>9215804.7200000007</v>
      </c>
      <c r="X134">
        <v>9215804.7200000007</v>
      </c>
      <c r="Y134">
        <v>9215804.7200000007</v>
      </c>
      <c r="Z134">
        <v>9215804.7200000007</v>
      </c>
      <c r="AA134">
        <v>9215804.7200000007</v>
      </c>
      <c r="AB134">
        <v>9215804.7200000007</v>
      </c>
      <c r="AC134">
        <v>9215804.7200000007</v>
      </c>
      <c r="AD134">
        <v>9215804.7200000007</v>
      </c>
      <c r="AE134">
        <v>9215804.7200000007</v>
      </c>
      <c r="AF134">
        <v>9215804.7200000007</v>
      </c>
      <c r="AG134">
        <v>9215804.7200000007</v>
      </c>
      <c r="AH134">
        <v>9215804.7200000007</v>
      </c>
      <c r="AI134">
        <v>9215804.7200000007</v>
      </c>
      <c r="AJ134">
        <v>9215804.7200000007</v>
      </c>
      <c r="AK134">
        <v>4607902.34</v>
      </c>
      <c r="AL134" t="s">
        <v>40</v>
      </c>
      <c r="AM134" t="s">
        <v>40</v>
      </c>
      <c r="AN134" t="s">
        <v>40</v>
      </c>
      <c r="AO134" t="s">
        <v>40</v>
      </c>
      <c r="AP134" t="s">
        <v>40</v>
      </c>
      <c r="AQ134" t="s">
        <v>40</v>
      </c>
      <c r="AR134" t="s">
        <v>40</v>
      </c>
      <c r="AS134" t="s">
        <v>40</v>
      </c>
      <c r="AT134" t="s">
        <v>40</v>
      </c>
      <c r="AU134" t="s">
        <v>40</v>
      </c>
      <c r="AV134" t="s">
        <v>40</v>
      </c>
      <c r="AW134" t="s">
        <v>40</v>
      </c>
    </row>
    <row r="135" spans="1:49" x14ac:dyDescent="0.3">
      <c r="A135">
        <v>20585000</v>
      </c>
      <c r="B135" t="s">
        <v>40</v>
      </c>
      <c r="C135" t="s">
        <v>30</v>
      </c>
      <c r="D135" t="s">
        <v>271</v>
      </c>
      <c r="E135" t="s">
        <v>278</v>
      </c>
      <c r="F135" t="s">
        <v>36</v>
      </c>
      <c r="G135" t="s">
        <v>702</v>
      </c>
      <c r="H135" t="s">
        <v>552</v>
      </c>
      <c r="I135">
        <v>350000000.00000012</v>
      </c>
      <c r="J135" t="s">
        <v>40</v>
      </c>
      <c r="K135" t="s">
        <v>40</v>
      </c>
      <c r="L135" t="s">
        <v>40</v>
      </c>
      <c r="M135">
        <v>17073170.719999999</v>
      </c>
      <c r="N135">
        <v>17073170.719999999</v>
      </c>
      <c r="O135">
        <v>17073170.719999999</v>
      </c>
      <c r="P135">
        <v>17073170.719999999</v>
      </c>
      <c r="Q135">
        <v>17073170.719999999</v>
      </c>
      <c r="R135">
        <v>17073170.719999999</v>
      </c>
      <c r="S135">
        <v>17073170.719999999</v>
      </c>
      <c r="T135">
        <v>17073170.719999999</v>
      </c>
      <c r="U135">
        <v>17073170.719999999</v>
      </c>
      <c r="V135">
        <v>17073170.719999999</v>
      </c>
      <c r="W135">
        <v>17073170.719999999</v>
      </c>
      <c r="X135">
        <v>17073170.719999999</v>
      </c>
      <c r="Y135">
        <v>17073170.719999999</v>
      </c>
      <c r="Z135">
        <v>17073170.719999999</v>
      </c>
      <c r="AA135">
        <v>17073170.719999999</v>
      </c>
      <c r="AB135">
        <v>17073170.719999999</v>
      </c>
      <c r="AC135">
        <v>17073170.719999999</v>
      </c>
      <c r="AD135">
        <v>17073170.719999999</v>
      </c>
      <c r="AE135">
        <v>17073170.719999999</v>
      </c>
      <c r="AF135">
        <v>17073170.719999999</v>
      </c>
      <c r="AG135">
        <v>8536585.5999999996</v>
      </c>
      <c r="AH135" t="s">
        <v>40</v>
      </c>
      <c r="AI135" t="s">
        <v>40</v>
      </c>
      <c r="AJ135" t="s">
        <v>40</v>
      </c>
      <c r="AK135" t="s">
        <v>40</v>
      </c>
      <c r="AL135" t="s">
        <v>40</v>
      </c>
      <c r="AM135" t="s">
        <v>40</v>
      </c>
      <c r="AN135" t="s">
        <v>40</v>
      </c>
      <c r="AO135" t="s">
        <v>40</v>
      </c>
      <c r="AP135" t="s">
        <v>40</v>
      </c>
      <c r="AQ135" t="s">
        <v>40</v>
      </c>
      <c r="AR135" t="s">
        <v>40</v>
      </c>
      <c r="AS135" t="s">
        <v>40</v>
      </c>
      <c r="AT135" t="s">
        <v>40</v>
      </c>
      <c r="AU135" t="s">
        <v>40</v>
      </c>
      <c r="AV135" t="s">
        <v>40</v>
      </c>
      <c r="AW135" t="s">
        <v>40</v>
      </c>
    </row>
    <row r="136" spans="1:49" x14ac:dyDescent="0.3">
      <c r="A136">
        <v>20586000</v>
      </c>
      <c r="B136" t="s">
        <v>40</v>
      </c>
      <c r="C136" t="s">
        <v>30</v>
      </c>
      <c r="D136" t="s">
        <v>271</v>
      </c>
      <c r="E136" t="s">
        <v>283</v>
      </c>
      <c r="F136" t="s">
        <v>36</v>
      </c>
      <c r="G136" t="s">
        <v>703</v>
      </c>
      <c r="H136" t="s">
        <v>552</v>
      </c>
      <c r="I136">
        <v>500000000</v>
      </c>
      <c r="J136" t="s">
        <v>40</v>
      </c>
      <c r="K136" t="s">
        <v>40</v>
      </c>
      <c r="L136" t="s">
        <v>40</v>
      </c>
      <c r="M136">
        <v>24400000</v>
      </c>
      <c r="N136">
        <v>24400000</v>
      </c>
      <c r="O136">
        <v>24400000</v>
      </c>
      <c r="P136">
        <v>24400000</v>
      </c>
      <c r="Q136">
        <v>24400000</v>
      </c>
      <c r="R136">
        <v>24400000</v>
      </c>
      <c r="S136">
        <v>24400000</v>
      </c>
      <c r="T136">
        <v>24400000</v>
      </c>
      <c r="U136">
        <v>24400000</v>
      </c>
      <c r="V136">
        <v>24400000</v>
      </c>
      <c r="W136">
        <v>24400000</v>
      </c>
      <c r="X136">
        <v>24400000</v>
      </c>
      <c r="Y136">
        <v>24400000</v>
      </c>
      <c r="Z136">
        <v>24400000</v>
      </c>
      <c r="AA136">
        <v>24400000</v>
      </c>
      <c r="AB136">
        <v>24400000</v>
      </c>
      <c r="AC136">
        <v>24400000</v>
      </c>
      <c r="AD136">
        <v>24400000</v>
      </c>
      <c r="AE136">
        <v>24400000</v>
      </c>
      <c r="AF136">
        <v>24400000</v>
      </c>
      <c r="AG136">
        <v>12000000</v>
      </c>
      <c r="AH136" t="s">
        <v>40</v>
      </c>
      <c r="AI136" t="s">
        <v>40</v>
      </c>
      <c r="AJ136" t="s">
        <v>40</v>
      </c>
      <c r="AK136" t="s">
        <v>40</v>
      </c>
      <c r="AL136" t="s">
        <v>40</v>
      </c>
      <c r="AM136" t="s">
        <v>40</v>
      </c>
      <c r="AN136" t="s">
        <v>40</v>
      </c>
      <c r="AO136" t="s">
        <v>40</v>
      </c>
      <c r="AP136" t="s">
        <v>40</v>
      </c>
      <c r="AQ136" t="s">
        <v>40</v>
      </c>
      <c r="AR136" t="s">
        <v>40</v>
      </c>
      <c r="AS136" t="s">
        <v>40</v>
      </c>
      <c r="AT136" t="s">
        <v>40</v>
      </c>
      <c r="AU136" t="s">
        <v>40</v>
      </c>
      <c r="AV136" t="s">
        <v>40</v>
      </c>
      <c r="AW136" t="s">
        <v>40</v>
      </c>
    </row>
    <row r="137" spans="1:49" x14ac:dyDescent="0.3">
      <c r="A137">
        <v>20587000</v>
      </c>
      <c r="B137" t="s">
        <v>40</v>
      </c>
      <c r="C137" t="s">
        <v>30</v>
      </c>
      <c r="D137" t="s">
        <v>271</v>
      </c>
      <c r="E137" t="s">
        <v>284</v>
      </c>
      <c r="F137" t="s">
        <v>36</v>
      </c>
      <c r="G137" t="s">
        <v>704</v>
      </c>
      <c r="H137" t="s">
        <v>552</v>
      </c>
      <c r="I137">
        <v>11219738</v>
      </c>
      <c r="J137" t="s">
        <v>40</v>
      </c>
      <c r="K137" t="s">
        <v>40</v>
      </c>
      <c r="L137" t="s">
        <v>40</v>
      </c>
      <c r="M137" t="s">
        <v>40</v>
      </c>
      <c r="N137" t="s">
        <v>40</v>
      </c>
      <c r="O137">
        <v>329992.28999999998</v>
      </c>
      <c r="P137">
        <v>659984.57999999996</v>
      </c>
      <c r="Q137">
        <v>659984.57999999996</v>
      </c>
      <c r="R137">
        <v>659984.57999999996</v>
      </c>
      <c r="S137">
        <v>659984.57999999996</v>
      </c>
      <c r="T137">
        <v>659984.57999999996</v>
      </c>
      <c r="U137">
        <v>659984.57999999996</v>
      </c>
      <c r="V137">
        <v>659984.57999999996</v>
      </c>
      <c r="W137">
        <v>659984.57999999996</v>
      </c>
      <c r="X137">
        <v>659984.57999999996</v>
      </c>
      <c r="Y137">
        <v>659984.57999999996</v>
      </c>
      <c r="Z137">
        <v>659984.57999999996</v>
      </c>
      <c r="AA137">
        <v>659984.57999999996</v>
      </c>
      <c r="AB137">
        <v>659984.57999999996</v>
      </c>
      <c r="AC137">
        <v>659984.57999999996</v>
      </c>
      <c r="AD137">
        <v>659984.57999999996</v>
      </c>
      <c r="AE137">
        <v>659984.57999999996</v>
      </c>
      <c r="AF137">
        <v>329992.43</v>
      </c>
      <c r="AG137" t="s">
        <v>40</v>
      </c>
      <c r="AH137" t="s">
        <v>40</v>
      </c>
      <c r="AI137" t="s">
        <v>40</v>
      </c>
      <c r="AJ137" t="s">
        <v>40</v>
      </c>
      <c r="AK137" t="s">
        <v>40</v>
      </c>
      <c r="AL137" t="s">
        <v>40</v>
      </c>
      <c r="AM137" t="s">
        <v>40</v>
      </c>
      <c r="AN137" t="s">
        <v>40</v>
      </c>
      <c r="AO137" t="s">
        <v>40</v>
      </c>
      <c r="AP137" t="s">
        <v>40</v>
      </c>
      <c r="AQ137" t="s">
        <v>40</v>
      </c>
      <c r="AR137" t="s">
        <v>40</v>
      </c>
      <c r="AS137" t="s">
        <v>40</v>
      </c>
      <c r="AT137" t="s">
        <v>40</v>
      </c>
      <c r="AU137" t="s">
        <v>40</v>
      </c>
      <c r="AV137" t="s">
        <v>40</v>
      </c>
      <c r="AW137" t="s">
        <v>40</v>
      </c>
    </row>
    <row r="138" spans="1:49" x14ac:dyDescent="0.3">
      <c r="A138">
        <v>20588000</v>
      </c>
      <c r="B138" t="s">
        <v>40</v>
      </c>
      <c r="C138" t="s">
        <v>30</v>
      </c>
      <c r="D138" t="s">
        <v>271</v>
      </c>
      <c r="E138" t="s">
        <v>285</v>
      </c>
      <c r="F138" t="s">
        <v>36</v>
      </c>
      <c r="G138" t="s">
        <v>705</v>
      </c>
      <c r="H138" t="s">
        <v>552</v>
      </c>
      <c r="I138">
        <v>499999999.99999988</v>
      </c>
      <c r="J138" t="s">
        <v>40</v>
      </c>
      <c r="K138" t="s">
        <v>40</v>
      </c>
      <c r="L138" t="s">
        <v>40</v>
      </c>
      <c r="M138" t="s">
        <v>40</v>
      </c>
      <c r="N138" t="s">
        <v>40</v>
      </c>
      <c r="O138">
        <v>14705882.35</v>
      </c>
      <c r="P138">
        <v>29411764.699999999</v>
      </c>
      <c r="Q138">
        <v>29411764.699999999</v>
      </c>
      <c r="R138">
        <v>29411764.699999999</v>
      </c>
      <c r="S138">
        <v>29411764.699999999</v>
      </c>
      <c r="T138">
        <v>29411764.699999999</v>
      </c>
      <c r="U138">
        <v>29411764.699999999</v>
      </c>
      <c r="V138">
        <v>29411764.699999999</v>
      </c>
      <c r="W138">
        <v>29411764.699999999</v>
      </c>
      <c r="X138">
        <v>29411764.699999999</v>
      </c>
      <c r="Y138">
        <v>29411764.699999999</v>
      </c>
      <c r="Z138">
        <v>29411764.699999999</v>
      </c>
      <c r="AA138">
        <v>29411764.699999999</v>
      </c>
      <c r="AB138">
        <v>29411764.699999999</v>
      </c>
      <c r="AC138">
        <v>29411764.699999999</v>
      </c>
      <c r="AD138">
        <v>29411764.699999999</v>
      </c>
      <c r="AE138">
        <v>29411764.699999999</v>
      </c>
      <c r="AF138">
        <v>14705882.449999999</v>
      </c>
      <c r="AG138" t="s">
        <v>40</v>
      </c>
      <c r="AH138" t="s">
        <v>40</v>
      </c>
      <c r="AI138" t="s">
        <v>40</v>
      </c>
      <c r="AJ138" t="s">
        <v>40</v>
      </c>
      <c r="AK138" t="s">
        <v>40</v>
      </c>
      <c r="AL138" t="s">
        <v>40</v>
      </c>
      <c r="AM138" t="s">
        <v>40</v>
      </c>
      <c r="AN138" t="s">
        <v>40</v>
      </c>
      <c r="AO138" t="s">
        <v>40</v>
      </c>
      <c r="AP138" t="s">
        <v>40</v>
      </c>
      <c r="AQ138" t="s">
        <v>40</v>
      </c>
      <c r="AR138" t="s">
        <v>40</v>
      </c>
      <c r="AS138" t="s">
        <v>40</v>
      </c>
      <c r="AT138" t="s">
        <v>40</v>
      </c>
      <c r="AU138" t="s">
        <v>40</v>
      </c>
      <c r="AV138" t="s">
        <v>40</v>
      </c>
      <c r="AW138" t="s">
        <v>40</v>
      </c>
    </row>
    <row r="139" spans="1:49" x14ac:dyDescent="0.3">
      <c r="A139">
        <v>20589000</v>
      </c>
      <c r="B139" t="s">
        <v>40</v>
      </c>
      <c r="C139" t="s">
        <v>30</v>
      </c>
      <c r="D139" t="s">
        <v>271</v>
      </c>
      <c r="E139" t="s">
        <v>272</v>
      </c>
      <c r="F139" t="s">
        <v>156</v>
      </c>
      <c r="G139" t="s">
        <v>706</v>
      </c>
      <c r="H139" t="s">
        <v>552</v>
      </c>
      <c r="I139">
        <v>248293500</v>
      </c>
      <c r="J139">
        <v>13413000</v>
      </c>
      <c r="K139">
        <v>13413000</v>
      </c>
      <c r="L139">
        <v>13413000</v>
      </c>
      <c r="M139">
        <v>13413000</v>
      </c>
      <c r="N139">
        <v>13413000</v>
      </c>
      <c r="O139">
        <v>13413000</v>
      </c>
      <c r="P139">
        <v>13413000</v>
      </c>
      <c r="Q139">
        <v>13413000</v>
      </c>
      <c r="R139">
        <v>13413000</v>
      </c>
      <c r="S139">
        <v>13413000</v>
      </c>
      <c r="T139">
        <v>13413000</v>
      </c>
      <c r="U139">
        <v>13413000</v>
      </c>
      <c r="V139">
        <v>13413000</v>
      </c>
      <c r="W139">
        <v>13413000</v>
      </c>
      <c r="X139">
        <v>13413000</v>
      </c>
      <c r="Y139">
        <v>13413000</v>
      </c>
      <c r="Z139">
        <v>13413000</v>
      </c>
      <c r="AA139">
        <v>13413000</v>
      </c>
      <c r="AB139">
        <v>6859500</v>
      </c>
      <c r="AC139" t="s">
        <v>40</v>
      </c>
      <c r="AD139" t="s">
        <v>40</v>
      </c>
      <c r="AE139" t="s">
        <v>40</v>
      </c>
      <c r="AF139" t="s">
        <v>40</v>
      </c>
      <c r="AG139" t="s">
        <v>40</v>
      </c>
      <c r="AH139" t="s">
        <v>40</v>
      </c>
      <c r="AI139" t="s">
        <v>40</v>
      </c>
      <c r="AJ139" t="s">
        <v>40</v>
      </c>
      <c r="AK139" t="s">
        <v>40</v>
      </c>
      <c r="AL139" t="s">
        <v>40</v>
      </c>
      <c r="AM139" t="s">
        <v>40</v>
      </c>
      <c r="AN139" t="s">
        <v>40</v>
      </c>
      <c r="AO139" t="s">
        <v>40</v>
      </c>
      <c r="AP139" t="s">
        <v>40</v>
      </c>
      <c r="AQ139" t="s">
        <v>40</v>
      </c>
      <c r="AR139" t="s">
        <v>40</v>
      </c>
      <c r="AS139" t="s">
        <v>40</v>
      </c>
      <c r="AT139" t="s">
        <v>40</v>
      </c>
      <c r="AU139" t="s">
        <v>40</v>
      </c>
      <c r="AV139" t="s">
        <v>40</v>
      </c>
      <c r="AW139" t="s">
        <v>40</v>
      </c>
    </row>
    <row r="140" spans="1:49" x14ac:dyDescent="0.3">
      <c r="A140">
        <v>20590000</v>
      </c>
      <c r="B140" t="s">
        <v>40</v>
      </c>
      <c r="C140" t="s">
        <v>30</v>
      </c>
      <c r="D140" t="s">
        <v>271</v>
      </c>
      <c r="E140" t="s">
        <v>286</v>
      </c>
      <c r="F140" t="s">
        <v>36</v>
      </c>
      <c r="G140" t="s">
        <v>707</v>
      </c>
      <c r="H140" t="s">
        <v>552</v>
      </c>
      <c r="I140">
        <v>428600000</v>
      </c>
      <c r="J140">
        <v>71400000</v>
      </c>
      <c r="K140">
        <v>71400000</v>
      </c>
      <c r="L140">
        <v>71400000</v>
      </c>
      <c r="M140">
        <v>71400000</v>
      </c>
      <c r="N140">
        <v>71400000</v>
      </c>
      <c r="O140">
        <v>71600000</v>
      </c>
      <c r="P140" t="s">
        <v>40</v>
      </c>
      <c r="Q140" t="s">
        <v>40</v>
      </c>
      <c r="R140" t="s">
        <v>40</v>
      </c>
      <c r="S140" t="s">
        <v>40</v>
      </c>
      <c r="T140" t="s">
        <v>40</v>
      </c>
      <c r="U140" t="s">
        <v>40</v>
      </c>
      <c r="V140" t="s">
        <v>40</v>
      </c>
      <c r="W140" t="s">
        <v>40</v>
      </c>
      <c r="X140" t="s">
        <v>40</v>
      </c>
      <c r="Y140" t="s">
        <v>40</v>
      </c>
      <c r="Z140" t="s">
        <v>40</v>
      </c>
      <c r="AA140" t="s">
        <v>40</v>
      </c>
      <c r="AB140" t="s">
        <v>40</v>
      </c>
      <c r="AC140" t="s">
        <v>40</v>
      </c>
      <c r="AD140" t="s">
        <v>40</v>
      </c>
      <c r="AE140" t="s">
        <v>40</v>
      </c>
      <c r="AF140" t="s">
        <v>40</v>
      </c>
      <c r="AG140" t="s">
        <v>40</v>
      </c>
      <c r="AH140" t="s">
        <v>40</v>
      </c>
      <c r="AI140" t="s">
        <v>40</v>
      </c>
      <c r="AJ140" t="s">
        <v>40</v>
      </c>
      <c r="AK140" t="s">
        <v>40</v>
      </c>
      <c r="AL140" t="s">
        <v>40</v>
      </c>
      <c r="AM140" t="s">
        <v>40</v>
      </c>
      <c r="AN140" t="s">
        <v>40</v>
      </c>
      <c r="AO140" t="s">
        <v>40</v>
      </c>
      <c r="AP140" t="s">
        <v>40</v>
      </c>
      <c r="AQ140" t="s">
        <v>40</v>
      </c>
      <c r="AR140" t="s">
        <v>40</v>
      </c>
      <c r="AS140" t="s">
        <v>40</v>
      </c>
      <c r="AT140" t="s">
        <v>40</v>
      </c>
      <c r="AU140" t="s">
        <v>40</v>
      </c>
      <c r="AV140" t="s">
        <v>40</v>
      </c>
      <c r="AW140" t="s">
        <v>40</v>
      </c>
    </row>
    <row r="141" spans="1:49" x14ac:dyDescent="0.3">
      <c r="A141">
        <v>20591000</v>
      </c>
      <c r="B141" t="s">
        <v>40</v>
      </c>
      <c r="C141" t="s">
        <v>30</v>
      </c>
      <c r="D141" t="s">
        <v>271</v>
      </c>
      <c r="E141" t="s">
        <v>708</v>
      </c>
      <c r="F141" t="s">
        <v>36</v>
      </c>
      <c r="G141" t="s">
        <v>709</v>
      </c>
      <c r="H141" t="s">
        <v>552</v>
      </c>
      <c r="I141">
        <v>10807632.27</v>
      </c>
      <c r="J141" t="s">
        <v>40</v>
      </c>
      <c r="K141" t="s">
        <v>40</v>
      </c>
      <c r="L141" t="s">
        <v>40</v>
      </c>
      <c r="M141" t="s">
        <v>40</v>
      </c>
      <c r="N141" t="s">
        <v>40</v>
      </c>
      <c r="O141" t="s">
        <v>40</v>
      </c>
      <c r="P141">
        <v>635743.07999999996</v>
      </c>
      <c r="Q141">
        <v>635743.07999999996</v>
      </c>
      <c r="R141">
        <v>635743.07999999996</v>
      </c>
      <c r="S141">
        <v>635743.07999999996</v>
      </c>
      <c r="T141">
        <v>635743.07999999996</v>
      </c>
      <c r="U141">
        <v>635743.07999999996</v>
      </c>
      <c r="V141">
        <v>635743.07999999996</v>
      </c>
      <c r="W141">
        <v>635743.07999999996</v>
      </c>
      <c r="X141">
        <v>635743.07999999996</v>
      </c>
      <c r="Y141">
        <v>635743.07999999996</v>
      </c>
      <c r="Z141">
        <v>635743.07999999996</v>
      </c>
      <c r="AA141">
        <v>635743.07999999996</v>
      </c>
      <c r="AB141">
        <v>635743.07999999996</v>
      </c>
      <c r="AC141">
        <v>635743.07999999996</v>
      </c>
      <c r="AD141">
        <v>635743.07999999996</v>
      </c>
      <c r="AE141">
        <v>635743.07999999996</v>
      </c>
      <c r="AF141">
        <v>635742.99</v>
      </c>
      <c r="AG141" t="s">
        <v>40</v>
      </c>
      <c r="AH141" t="s">
        <v>40</v>
      </c>
      <c r="AI141" t="s">
        <v>40</v>
      </c>
      <c r="AJ141" t="s">
        <v>40</v>
      </c>
      <c r="AK141" t="s">
        <v>40</v>
      </c>
      <c r="AL141" t="s">
        <v>40</v>
      </c>
      <c r="AM141" t="s">
        <v>40</v>
      </c>
      <c r="AN141" t="s">
        <v>40</v>
      </c>
      <c r="AO141" t="s">
        <v>40</v>
      </c>
      <c r="AP141" t="s">
        <v>40</v>
      </c>
      <c r="AQ141" t="s">
        <v>40</v>
      </c>
      <c r="AR141" t="s">
        <v>40</v>
      </c>
      <c r="AS141" t="s">
        <v>40</v>
      </c>
      <c r="AT141" t="s">
        <v>40</v>
      </c>
      <c r="AU141" t="s">
        <v>40</v>
      </c>
      <c r="AV141" t="s">
        <v>40</v>
      </c>
      <c r="AW141" t="s">
        <v>40</v>
      </c>
    </row>
    <row r="142" spans="1:49" x14ac:dyDescent="0.3">
      <c r="A142">
        <v>20592000</v>
      </c>
      <c r="B142" t="s">
        <v>40</v>
      </c>
      <c r="C142" t="s">
        <v>30</v>
      </c>
      <c r="D142" t="s">
        <v>271</v>
      </c>
      <c r="E142" t="s">
        <v>287</v>
      </c>
      <c r="F142" t="s">
        <v>36</v>
      </c>
      <c r="G142" t="s">
        <v>710</v>
      </c>
      <c r="H142" t="s">
        <v>552</v>
      </c>
      <c r="I142">
        <v>146932523.11000001</v>
      </c>
      <c r="J142">
        <v>5651250.8899999997</v>
      </c>
      <c r="K142">
        <v>11302501.779999999</v>
      </c>
      <c r="L142">
        <v>11302501.779999999</v>
      </c>
      <c r="M142">
        <v>11302501.779999999</v>
      </c>
      <c r="N142">
        <v>11302501.779999999</v>
      </c>
      <c r="O142">
        <v>11302501.779999999</v>
      </c>
      <c r="P142">
        <v>11302501.779999999</v>
      </c>
      <c r="Q142">
        <v>11302501.779999999</v>
      </c>
      <c r="R142">
        <v>11302501.779999999</v>
      </c>
      <c r="S142">
        <v>11302501.779999999</v>
      </c>
      <c r="T142">
        <v>11302501.779999999</v>
      </c>
      <c r="U142">
        <v>11302501.779999999</v>
      </c>
      <c r="V142">
        <v>11302501.779999999</v>
      </c>
      <c r="W142">
        <v>5651250.8600000003</v>
      </c>
      <c r="X142" t="s">
        <v>40</v>
      </c>
      <c r="Y142" t="s">
        <v>40</v>
      </c>
      <c r="Z142" t="s">
        <v>40</v>
      </c>
      <c r="AA142" t="s">
        <v>40</v>
      </c>
      <c r="AB142" t="s">
        <v>40</v>
      </c>
      <c r="AC142" t="s">
        <v>40</v>
      </c>
      <c r="AD142" t="s">
        <v>40</v>
      </c>
      <c r="AE142" t="s">
        <v>40</v>
      </c>
      <c r="AF142" t="s">
        <v>40</v>
      </c>
      <c r="AG142" t="s">
        <v>40</v>
      </c>
      <c r="AH142" t="s">
        <v>40</v>
      </c>
      <c r="AI142" t="s">
        <v>40</v>
      </c>
      <c r="AJ142" t="s">
        <v>40</v>
      </c>
      <c r="AK142" t="s">
        <v>40</v>
      </c>
      <c r="AL142" t="s">
        <v>40</v>
      </c>
      <c r="AM142" t="s">
        <v>40</v>
      </c>
      <c r="AN142" t="s">
        <v>40</v>
      </c>
      <c r="AO142" t="s">
        <v>40</v>
      </c>
      <c r="AP142" t="s">
        <v>40</v>
      </c>
      <c r="AQ142" t="s">
        <v>40</v>
      </c>
      <c r="AR142" t="s">
        <v>40</v>
      </c>
      <c r="AS142" t="s">
        <v>40</v>
      </c>
      <c r="AT142" t="s">
        <v>40</v>
      </c>
      <c r="AU142" t="s">
        <v>40</v>
      </c>
      <c r="AV142" t="s">
        <v>40</v>
      </c>
      <c r="AW142" t="s">
        <v>40</v>
      </c>
    </row>
    <row r="143" spans="1:49" x14ac:dyDescent="0.3">
      <c r="A143">
        <v>20593000</v>
      </c>
      <c r="B143" t="s">
        <v>40</v>
      </c>
      <c r="C143" t="s">
        <v>30</v>
      </c>
      <c r="D143" t="s">
        <v>271</v>
      </c>
      <c r="E143" t="s">
        <v>414</v>
      </c>
      <c r="F143" t="s">
        <v>36</v>
      </c>
      <c r="G143" t="s">
        <v>711</v>
      </c>
      <c r="H143" t="s">
        <v>552</v>
      </c>
      <c r="I143">
        <v>700000000.00000024</v>
      </c>
      <c r="J143" t="s">
        <v>40</v>
      </c>
      <c r="K143">
        <v>60869565.219999999</v>
      </c>
      <c r="L143">
        <v>60869565.219999999</v>
      </c>
      <c r="M143">
        <v>60869565.219999999</v>
      </c>
      <c r="N143">
        <v>60869565.219999999</v>
      </c>
      <c r="O143">
        <v>60869565.219999999</v>
      </c>
      <c r="P143">
        <v>60869565.219999999</v>
      </c>
      <c r="Q143">
        <v>60869565.219999999</v>
      </c>
      <c r="R143">
        <v>60869565.219999999</v>
      </c>
      <c r="S143">
        <v>60869565.219999999</v>
      </c>
      <c r="T143">
        <v>60869565.219999999</v>
      </c>
      <c r="U143">
        <v>60869565.219999999</v>
      </c>
      <c r="V143">
        <v>30434782.579999998</v>
      </c>
      <c r="W143" t="s">
        <v>40</v>
      </c>
      <c r="X143" t="s">
        <v>40</v>
      </c>
      <c r="Y143" t="s">
        <v>40</v>
      </c>
      <c r="Z143" t="s">
        <v>40</v>
      </c>
      <c r="AA143" t="s">
        <v>40</v>
      </c>
      <c r="AB143" t="s">
        <v>40</v>
      </c>
      <c r="AC143" t="s">
        <v>40</v>
      </c>
      <c r="AD143" t="s">
        <v>40</v>
      </c>
      <c r="AE143" t="s">
        <v>40</v>
      </c>
      <c r="AF143" t="s">
        <v>40</v>
      </c>
      <c r="AG143" t="s">
        <v>40</v>
      </c>
      <c r="AH143" t="s">
        <v>40</v>
      </c>
      <c r="AI143" t="s">
        <v>40</v>
      </c>
      <c r="AJ143" t="s">
        <v>40</v>
      </c>
      <c r="AK143" t="s">
        <v>40</v>
      </c>
      <c r="AL143" t="s">
        <v>40</v>
      </c>
      <c r="AM143" t="s">
        <v>40</v>
      </c>
      <c r="AN143" t="s">
        <v>40</v>
      </c>
      <c r="AO143" t="s">
        <v>40</v>
      </c>
      <c r="AP143" t="s">
        <v>40</v>
      </c>
      <c r="AQ143" t="s">
        <v>40</v>
      </c>
      <c r="AR143" t="s">
        <v>40</v>
      </c>
      <c r="AS143" t="s">
        <v>40</v>
      </c>
      <c r="AT143" t="s">
        <v>40</v>
      </c>
      <c r="AU143" t="s">
        <v>40</v>
      </c>
      <c r="AV143" t="s">
        <v>40</v>
      </c>
      <c r="AW143" t="s">
        <v>40</v>
      </c>
    </row>
    <row r="144" spans="1:49" x14ac:dyDescent="0.3">
      <c r="A144">
        <v>20594000</v>
      </c>
      <c r="B144" t="s">
        <v>40</v>
      </c>
      <c r="C144" t="s">
        <v>30</v>
      </c>
      <c r="D144" t="s">
        <v>271</v>
      </c>
      <c r="E144" t="s">
        <v>426</v>
      </c>
      <c r="F144" t="s">
        <v>36</v>
      </c>
      <c r="G144" t="s">
        <v>712</v>
      </c>
      <c r="H144" t="s">
        <v>552</v>
      </c>
      <c r="I144">
        <v>67227648.040000007</v>
      </c>
      <c r="J144" t="s">
        <v>40</v>
      </c>
      <c r="K144">
        <v>2689105.9199999999</v>
      </c>
      <c r="L144">
        <v>5378211.8399999999</v>
      </c>
      <c r="M144">
        <v>5378211.8399999999</v>
      </c>
      <c r="N144">
        <v>5378211.8399999999</v>
      </c>
      <c r="O144">
        <v>5378211.8399999999</v>
      </c>
      <c r="P144">
        <v>5378211.8399999999</v>
      </c>
      <c r="Q144">
        <v>5378211.8399999999</v>
      </c>
      <c r="R144">
        <v>5378211.8399999999</v>
      </c>
      <c r="S144">
        <v>5378211.8399999999</v>
      </c>
      <c r="T144">
        <v>5378211.8399999999</v>
      </c>
      <c r="U144">
        <v>5378211.8399999999</v>
      </c>
      <c r="V144">
        <v>5378211.8399999999</v>
      </c>
      <c r="W144">
        <v>5378211.8799999999</v>
      </c>
      <c r="X144" t="s">
        <v>40</v>
      </c>
      <c r="Y144" t="s">
        <v>40</v>
      </c>
      <c r="Z144" t="s">
        <v>40</v>
      </c>
      <c r="AA144" t="s">
        <v>40</v>
      </c>
      <c r="AB144" t="s">
        <v>40</v>
      </c>
      <c r="AC144" t="s">
        <v>40</v>
      </c>
      <c r="AD144" t="s">
        <v>40</v>
      </c>
      <c r="AE144" t="s">
        <v>40</v>
      </c>
      <c r="AF144" t="s">
        <v>40</v>
      </c>
      <c r="AG144" t="s">
        <v>40</v>
      </c>
      <c r="AH144" t="s">
        <v>40</v>
      </c>
      <c r="AI144" t="s">
        <v>40</v>
      </c>
      <c r="AJ144" t="s">
        <v>40</v>
      </c>
      <c r="AK144" t="s">
        <v>40</v>
      </c>
      <c r="AL144" t="s">
        <v>40</v>
      </c>
      <c r="AM144" t="s">
        <v>40</v>
      </c>
      <c r="AN144" t="s">
        <v>40</v>
      </c>
      <c r="AO144" t="s">
        <v>40</v>
      </c>
      <c r="AP144" t="s">
        <v>40</v>
      </c>
      <c r="AQ144" t="s">
        <v>40</v>
      </c>
      <c r="AR144" t="s">
        <v>40</v>
      </c>
      <c r="AS144" t="s">
        <v>40</v>
      </c>
      <c r="AT144" t="s">
        <v>40</v>
      </c>
      <c r="AU144" t="s">
        <v>40</v>
      </c>
      <c r="AV144" t="s">
        <v>40</v>
      </c>
      <c r="AW144" t="s">
        <v>40</v>
      </c>
    </row>
    <row r="145" spans="1:49" x14ac:dyDescent="0.3">
      <c r="A145">
        <v>20595000</v>
      </c>
      <c r="B145" t="s">
        <v>40</v>
      </c>
      <c r="C145" t="s">
        <v>30</v>
      </c>
      <c r="D145" t="s">
        <v>271</v>
      </c>
      <c r="E145" t="s">
        <v>427</v>
      </c>
      <c r="F145" t="s">
        <v>36</v>
      </c>
      <c r="G145" t="s">
        <v>713</v>
      </c>
      <c r="H145" t="s">
        <v>552</v>
      </c>
      <c r="I145">
        <v>500000000.00000012</v>
      </c>
      <c r="J145" t="s">
        <v>40</v>
      </c>
      <c r="K145">
        <v>17857142.859999999</v>
      </c>
      <c r="L145">
        <v>35714285.719999999</v>
      </c>
      <c r="M145">
        <v>35714285.719999999</v>
      </c>
      <c r="N145">
        <v>35714285.719999999</v>
      </c>
      <c r="O145">
        <v>35714285.719999999</v>
      </c>
      <c r="P145">
        <v>35714285.719999999</v>
      </c>
      <c r="Q145">
        <v>35714285.719999999</v>
      </c>
      <c r="R145">
        <v>35714285.719999999</v>
      </c>
      <c r="S145">
        <v>35714285.719999999</v>
      </c>
      <c r="T145">
        <v>35714285.719999999</v>
      </c>
      <c r="U145">
        <v>35714285.719999999</v>
      </c>
      <c r="V145">
        <v>35714285.719999999</v>
      </c>
      <c r="W145">
        <v>35714285.719999999</v>
      </c>
      <c r="X145">
        <v>35714285.719999999</v>
      </c>
      <c r="Y145">
        <v>17857142.780000001</v>
      </c>
      <c r="Z145" t="s">
        <v>40</v>
      </c>
      <c r="AA145" t="s">
        <v>40</v>
      </c>
      <c r="AB145" t="s">
        <v>40</v>
      </c>
      <c r="AC145" t="s">
        <v>40</v>
      </c>
      <c r="AD145" t="s">
        <v>40</v>
      </c>
      <c r="AE145" t="s">
        <v>40</v>
      </c>
      <c r="AF145" t="s">
        <v>40</v>
      </c>
      <c r="AG145" t="s">
        <v>40</v>
      </c>
      <c r="AH145" t="s">
        <v>40</v>
      </c>
      <c r="AI145" t="s">
        <v>40</v>
      </c>
      <c r="AJ145" t="s">
        <v>40</v>
      </c>
      <c r="AK145" t="s">
        <v>40</v>
      </c>
      <c r="AL145" t="s">
        <v>40</v>
      </c>
      <c r="AM145" t="s">
        <v>40</v>
      </c>
      <c r="AN145" t="s">
        <v>40</v>
      </c>
      <c r="AO145" t="s">
        <v>40</v>
      </c>
      <c r="AP145" t="s">
        <v>40</v>
      </c>
      <c r="AQ145" t="s">
        <v>40</v>
      </c>
      <c r="AR145" t="s">
        <v>40</v>
      </c>
      <c r="AS145" t="s">
        <v>40</v>
      </c>
      <c r="AT145" t="s">
        <v>40</v>
      </c>
      <c r="AU145" t="s">
        <v>40</v>
      </c>
      <c r="AV145" t="s">
        <v>40</v>
      </c>
      <c r="AW145" t="s">
        <v>40</v>
      </c>
    </row>
    <row r="146" spans="1:49" x14ac:dyDescent="0.3">
      <c r="A146">
        <v>20596000</v>
      </c>
      <c r="B146" t="s">
        <v>40</v>
      </c>
      <c r="C146" t="s">
        <v>30</v>
      </c>
      <c r="D146" t="s">
        <v>271</v>
      </c>
      <c r="E146" t="s">
        <v>433</v>
      </c>
      <c r="F146" t="s">
        <v>36</v>
      </c>
      <c r="G146" t="s">
        <v>713</v>
      </c>
      <c r="H146" t="s">
        <v>552</v>
      </c>
      <c r="I146">
        <v>80000000</v>
      </c>
      <c r="J146" t="s">
        <v>40</v>
      </c>
      <c r="K146">
        <v>5714285.71</v>
      </c>
      <c r="L146">
        <v>11428571.42</v>
      </c>
      <c r="M146">
        <v>11428571.42</v>
      </c>
      <c r="N146">
        <v>11428571.42</v>
      </c>
      <c r="O146">
        <v>11428571.42</v>
      </c>
      <c r="P146">
        <v>11428571.42</v>
      </c>
      <c r="Q146">
        <v>11428571.42</v>
      </c>
      <c r="R146">
        <v>5714285.7699999996</v>
      </c>
      <c r="S146" t="s">
        <v>40</v>
      </c>
      <c r="T146" t="s">
        <v>40</v>
      </c>
      <c r="U146" t="s">
        <v>40</v>
      </c>
      <c r="V146" t="s">
        <v>40</v>
      </c>
      <c r="W146" t="s">
        <v>40</v>
      </c>
      <c r="X146" t="s">
        <v>40</v>
      </c>
      <c r="Y146" t="s">
        <v>40</v>
      </c>
      <c r="Z146" t="s">
        <v>40</v>
      </c>
      <c r="AA146" t="s">
        <v>40</v>
      </c>
      <c r="AB146" t="s">
        <v>40</v>
      </c>
      <c r="AC146" t="s">
        <v>40</v>
      </c>
      <c r="AD146" t="s">
        <v>40</v>
      </c>
      <c r="AE146" t="s">
        <v>40</v>
      </c>
      <c r="AF146" t="s">
        <v>40</v>
      </c>
      <c r="AG146" t="s">
        <v>40</v>
      </c>
      <c r="AH146" t="s">
        <v>40</v>
      </c>
      <c r="AI146" t="s">
        <v>40</v>
      </c>
      <c r="AJ146" t="s">
        <v>40</v>
      </c>
      <c r="AK146" t="s">
        <v>40</v>
      </c>
      <c r="AL146" t="s">
        <v>40</v>
      </c>
      <c r="AM146" t="s">
        <v>40</v>
      </c>
      <c r="AN146" t="s">
        <v>40</v>
      </c>
      <c r="AO146" t="s">
        <v>40</v>
      </c>
      <c r="AP146" t="s">
        <v>40</v>
      </c>
      <c r="AQ146" t="s">
        <v>40</v>
      </c>
      <c r="AR146" t="s">
        <v>40</v>
      </c>
      <c r="AS146" t="s">
        <v>40</v>
      </c>
      <c r="AT146" t="s">
        <v>40</v>
      </c>
      <c r="AU146" t="s">
        <v>40</v>
      </c>
      <c r="AV146" t="s">
        <v>40</v>
      </c>
      <c r="AW146" t="s">
        <v>40</v>
      </c>
    </row>
    <row r="147" spans="1:49" x14ac:dyDescent="0.3">
      <c r="A147">
        <v>20597000</v>
      </c>
      <c r="B147" t="s">
        <v>40</v>
      </c>
      <c r="C147" t="s">
        <v>30</v>
      </c>
      <c r="D147" t="s">
        <v>271</v>
      </c>
      <c r="E147" t="s">
        <v>714</v>
      </c>
      <c r="F147" t="s">
        <v>36</v>
      </c>
      <c r="G147" t="s">
        <v>715</v>
      </c>
      <c r="H147" t="s">
        <v>552</v>
      </c>
      <c r="I147">
        <v>198477333.51999998</v>
      </c>
      <c r="J147" t="s">
        <v>40</v>
      </c>
      <c r="K147">
        <v>7633743.5999999996</v>
      </c>
      <c r="L147">
        <v>15267487.199999999</v>
      </c>
      <c r="M147">
        <v>15267487.199999999</v>
      </c>
      <c r="N147">
        <v>15267487.199999999</v>
      </c>
      <c r="O147">
        <v>15267487.199999999</v>
      </c>
      <c r="P147">
        <v>15267487.199999999</v>
      </c>
      <c r="Q147">
        <v>15267487.199999999</v>
      </c>
      <c r="R147">
        <v>15267487.199999999</v>
      </c>
      <c r="S147">
        <v>15267487.199999999</v>
      </c>
      <c r="T147">
        <v>15267487.199999999</v>
      </c>
      <c r="U147">
        <v>15267487.199999999</v>
      </c>
      <c r="V147">
        <v>15267487.199999999</v>
      </c>
      <c r="W147">
        <v>15267487.199999999</v>
      </c>
      <c r="X147">
        <v>7633743.5199999996</v>
      </c>
      <c r="Y147" t="s">
        <v>40</v>
      </c>
      <c r="Z147" t="s">
        <v>40</v>
      </c>
      <c r="AA147" t="s">
        <v>40</v>
      </c>
      <c r="AB147" t="s">
        <v>40</v>
      </c>
      <c r="AC147" t="s">
        <v>40</v>
      </c>
      <c r="AD147" t="s">
        <v>40</v>
      </c>
      <c r="AE147" t="s">
        <v>40</v>
      </c>
      <c r="AF147" t="s">
        <v>40</v>
      </c>
      <c r="AG147" t="s">
        <v>40</v>
      </c>
      <c r="AH147" t="s">
        <v>40</v>
      </c>
      <c r="AI147" t="s">
        <v>40</v>
      </c>
      <c r="AJ147" t="s">
        <v>40</v>
      </c>
      <c r="AK147" t="s">
        <v>40</v>
      </c>
      <c r="AL147" t="s">
        <v>40</v>
      </c>
      <c r="AM147" t="s">
        <v>40</v>
      </c>
      <c r="AN147" t="s">
        <v>40</v>
      </c>
      <c r="AO147" t="s">
        <v>40</v>
      </c>
      <c r="AP147" t="s">
        <v>40</v>
      </c>
      <c r="AQ147" t="s">
        <v>40</v>
      </c>
      <c r="AR147" t="s">
        <v>40</v>
      </c>
      <c r="AS147" t="s">
        <v>40</v>
      </c>
      <c r="AT147" t="s">
        <v>40</v>
      </c>
      <c r="AU147" t="s">
        <v>40</v>
      </c>
      <c r="AV147" t="s">
        <v>40</v>
      </c>
      <c r="AW147" t="s">
        <v>40</v>
      </c>
    </row>
    <row r="148" spans="1:49" x14ac:dyDescent="0.3">
      <c r="A148">
        <v>20598000</v>
      </c>
      <c r="B148" t="s">
        <v>40</v>
      </c>
      <c r="C148" t="s">
        <v>30</v>
      </c>
      <c r="D148" t="s">
        <v>271</v>
      </c>
      <c r="E148" t="s">
        <v>453</v>
      </c>
      <c r="F148" t="s">
        <v>36</v>
      </c>
      <c r="G148" t="s">
        <v>716</v>
      </c>
      <c r="H148" t="s">
        <v>552</v>
      </c>
      <c r="I148">
        <v>499999999.99999988</v>
      </c>
      <c r="J148" t="s">
        <v>40</v>
      </c>
      <c r="K148" t="s">
        <v>40</v>
      </c>
      <c r="L148" t="s">
        <v>40</v>
      </c>
      <c r="M148">
        <v>41666666.659999996</v>
      </c>
      <c r="N148">
        <v>41666666.659999996</v>
      </c>
      <c r="O148">
        <v>41666666.659999996</v>
      </c>
      <c r="P148">
        <v>41666666.659999996</v>
      </c>
      <c r="Q148">
        <v>41666666.659999996</v>
      </c>
      <c r="R148">
        <v>41666666.659999996</v>
      </c>
      <c r="S148">
        <v>41666666.659999996</v>
      </c>
      <c r="T148">
        <v>41666666.659999996</v>
      </c>
      <c r="U148">
        <v>41666666.659999996</v>
      </c>
      <c r="V148">
        <v>41666666.659999996</v>
      </c>
      <c r="W148">
        <v>41666666.659999996</v>
      </c>
      <c r="X148">
        <v>41666666.740000002</v>
      </c>
      <c r="Y148" t="s">
        <v>40</v>
      </c>
      <c r="Z148" t="s">
        <v>40</v>
      </c>
      <c r="AA148" t="s">
        <v>40</v>
      </c>
      <c r="AB148" t="s">
        <v>40</v>
      </c>
      <c r="AC148" t="s">
        <v>40</v>
      </c>
      <c r="AD148" t="s">
        <v>40</v>
      </c>
      <c r="AE148" t="s">
        <v>40</v>
      </c>
      <c r="AF148" t="s">
        <v>40</v>
      </c>
      <c r="AG148" t="s">
        <v>40</v>
      </c>
      <c r="AH148" t="s">
        <v>40</v>
      </c>
      <c r="AI148" t="s">
        <v>40</v>
      </c>
      <c r="AJ148" t="s">
        <v>40</v>
      </c>
      <c r="AK148" t="s">
        <v>40</v>
      </c>
      <c r="AL148" t="s">
        <v>40</v>
      </c>
      <c r="AM148" t="s">
        <v>40</v>
      </c>
      <c r="AN148" t="s">
        <v>40</v>
      </c>
      <c r="AO148" t="s">
        <v>40</v>
      </c>
      <c r="AP148" t="s">
        <v>40</v>
      </c>
      <c r="AQ148" t="s">
        <v>40</v>
      </c>
      <c r="AR148" t="s">
        <v>40</v>
      </c>
      <c r="AS148" t="s">
        <v>40</v>
      </c>
      <c r="AT148" t="s">
        <v>40</v>
      </c>
      <c r="AU148" t="s">
        <v>40</v>
      </c>
      <c r="AV148" t="s">
        <v>40</v>
      </c>
      <c r="AW148" t="s">
        <v>40</v>
      </c>
    </row>
    <row r="149" spans="1:49" x14ac:dyDescent="0.3">
      <c r="A149">
        <v>20599000</v>
      </c>
      <c r="B149" t="s">
        <v>40</v>
      </c>
      <c r="C149" t="s">
        <v>30</v>
      </c>
      <c r="D149" t="s">
        <v>271</v>
      </c>
      <c r="E149" t="s">
        <v>458</v>
      </c>
      <c r="F149" t="s">
        <v>156</v>
      </c>
      <c r="G149" t="s">
        <v>717</v>
      </c>
      <c r="H149" t="s">
        <v>552</v>
      </c>
      <c r="I149">
        <v>300000000.00000006</v>
      </c>
      <c r="J149" t="s">
        <v>40</v>
      </c>
      <c r="K149">
        <v>18181818.18</v>
      </c>
      <c r="L149">
        <v>18181818.18</v>
      </c>
      <c r="M149">
        <v>18181818.18</v>
      </c>
      <c r="N149">
        <v>18181818.18</v>
      </c>
      <c r="O149">
        <v>18181818.18</v>
      </c>
      <c r="P149">
        <v>18181818.18</v>
      </c>
      <c r="Q149">
        <v>18181818.18</v>
      </c>
      <c r="R149">
        <v>18181818.18</v>
      </c>
      <c r="S149">
        <v>18181818.18</v>
      </c>
      <c r="T149">
        <v>18181818.18</v>
      </c>
      <c r="U149">
        <v>18181818.18</v>
      </c>
      <c r="V149">
        <v>18181818.18</v>
      </c>
      <c r="W149">
        <v>18181818.18</v>
      </c>
      <c r="X149">
        <v>18181818.18</v>
      </c>
      <c r="Y149">
        <v>18181818.18</v>
      </c>
      <c r="Z149">
        <v>18181818.18</v>
      </c>
      <c r="AA149">
        <v>9090909.1199999992</v>
      </c>
      <c r="AB149" t="s">
        <v>40</v>
      </c>
      <c r="AC149" t="s">
        <v>40</v>
      </c>
      <c r="AD149" t="s">
        <v>40</v>
      </c>
      <c r="AE149" t="s">
        <v>40</v>
      </c>
      <c r="AF149" t="s">
        <v>40</v>
      </c>
      <c r="AG149" t="s">
        <v>40</v>
      </c>
      <c r="AH149" t="s">
        <v>40</v>
      </c>
      <c r="AI149" t="s">
        <v>40</v>
      </c>
      <c r="AJ149" t="s">
        <v>40</v>
      </c>
      <c r="AK149" t="s">
        <v>40</v>
      </c>
      <c r="AL149" t="s">
        <v>40</v>
      </c>
      <c r="AM149" t="s">
        <v>40</v>
      </c>
      <c r="AN149" t="s">
        <v>40</v>
      </c>
      <c r="AO149" t="s">
        <v>40</v>
      </c>
      <c r="AP149" t="s">
        <v>40</v>
      </c>
      <c r="AQ149" t="s">
        <v>40</v>
      </c>
      <c r="AR149" t="s">
        <v>40</v>
      </c>
      <c r="AS149" t="s">
        <v>40</v>
      </c>
      <c r="AT149" t="s">
        <v>40</v>
      </c>
      <c r="AU149" t="s">
        <v>40</v>
      </c>
      <c r="AV149" t="s">
        <v>40</v>
      </c>
      <c r="AW149" t="s">
        <v>40</v>
      </c>
    </row>
    <row r="150" spans="1:49" x14ac:dyDescent="0.3">
      <c r="A150">
        <v>20599900</v>
      </c>
      <c r="B150" t="s">
        <v>40</v>
      </c>
      <c r="C150" t="s">
        <v>30</v>
      </c>
      <c r="D150" t="s">
        <v>271</v>
      </c>
      <c r="E150" t="s">
        <v>470</v>
      </c>
      <c r="F150" t="s">
        <v>36</v>
      </c>
      <c r="G150" t="s">
        <v>718</v>
      </c>
      <c r="H150" t="s">
        <v>552</v>
      </c>
      <c r="I150">
        <v>10614332.259999998</v>
      </c>
      <c r="J150" t="s">
        <v>40</v>
      </c>
      <c r="K150" t="s">
        <v>40</v>
      </c>
      <c r="L150" t="s">
        <v>40</v>
      </c>
      <c r="M150" t="s">
        <v>40</v>
      </c>
      <c r="N150" t="s">
        <v>40</v>
      </c>
      <c r="O150">
        <v>442263.84</v>
      </c>
      <c r="P150">
        <v>884527.68</v>
      </c>
      <c r="Q150">
        <v>884527.68</v>
      </c>
      <c r="R150">
        <v>884527.68</v>
      </c>
      <c r="S150">
        <v>884527.68</v>
      </c>
      <c r="T150">
        <v>884527.68</v>
      </c>
      <c r="U150">
        <v>884527.68</v>
      </c>
      <c r="V150">
        <v>884527.68</v>
      </c>
      <c r="W150">
        <v>884527.68</v>
      </c>
      <c r="X150">
        <v>884527.68</v>
      </c>
      <c r="Y150">
        <v>884527.68</v>
      </c>
      <c r="Z150">
        <v>884527.68</v>
      </c>
      <c r="AA150">
        <v>442263.94</v>
      </c>
      <c r="AB150" t="s">
        <v>40</v>
      </c>
      <c r="AC150" t="s">
        <v>40</v>
      </c>
      <c r="AD150" t="s">
        <v>40</v>
      </c>
      <c r="AE150" t="s">
        <v>40</v>
      </c>
      <c r="AF150" t="s">
        <v>40</v>
      </c>
      <c r="AG150" t="s">
        <v>40</v>
      </c>
      <c r="AH150" t="s">
        <v>40</v>
      </c>
      <c r="AI150" t="s">
        <v>40</v>
      </c>
      <c r="AJ150" t="s">
        <v>40</v>
      </c>
      <c r="AK150" t="s">
        <v>40</v>
      </c>
      <c r="AL150" t="s">
        <v>40</v>
      </c>
      <c r="AM150" t="s">
        <v>40</v>
      </c>
      <c r="AN150" t="s">
        <v>40</v>
      </c>
      <c r="AO150" t="s">
        <v>40</v>
      </c>
      <c r="AP150" t="s">
        <v>40</v>
      </c>
      <c r="AQ150" t="s">
        <v>40</v>
      </c>
      <c r="AR150" t="s">
        <v>40</v>
      </c>
      <c r="AS150" t="s">
        <v>40</v>
      </c>
      <c r="AT150" t="s">
        <v>40</v>
      </c>
      <c r="AU150" t="s">
        <v>40</v>
      </c>
      <c r="AV150" t="s">
        <v>40</v>
      </c>
      <c r="AW150" t="s">
        <v>40</v>
      </c>
    </row>
    <row r="151" spans="1:49" x14ac:dyDescent="0.3">
      <c r="A151">
        <v>20599910</v>
      </c>
      <c r="B151" t="s">
        <v>40</v>
      </c>
      <c r="C151" t="s">
        <v>30</v>
      </c>
      <c r="D151" t="s">
        <v>271</v>
      </c>
      <c r="E151" t="s">
        <v>719</v>
      </c>
      <c r="F151" t="s">
        <v>36</v>
      </c>
      <c r="G151" t="s">
        <v>720</v>
      </c>
      <c r="H151" t="s">
        <v>552</v>
      </c>
      <c r="I151">
        <v>46262638.659999989</v>
      </c>
      <c r="J151" t="s">
        <v>40</v>
      </c>
      <c r="K151" t="s">
        <v>40</v>
      </c>
      <c r="L151" t="s">
        <v>40</v>
      </c>
      <c r="M151" t="s">
        <v>40</v>
      </c>
      <c r="N151">
        <v>4405965.58</v>
      </c>
      <c r="O151">
        <v>4405965.58</v>
      </c>
      <c r="P151">
        <v>4405965.58</v>
      </c>
      <c r="Q151">
        <v>4405965.58</v>
      </c>
      <c r="R151">
        <v>4405965.58</v>
      </c>
      <c r="S151">
        <v>4405965.58</v>
      </c>
      <c r="T151">
        <v>4405965.58</v>
      </c>
      <c r="U151">
        <v>4405965.58</v>
      </c>
      <c r="V151">
        <v>4405965.58</v>
      </c>
      <c r="W151">
        <v>4405965.58</v>
      </c>
      <c r="X151">
        <v>2202982.86</v>
      </c>
      <c r="Y151" t="s">
        <v>40</v>
      </c>
      <c r="Z151" t="s">
        <v>40</v>
      </c>
      <c r="AA151" t="s">
        <v>40</v>
      </c>
      <c r="AB151" t="s">
        <v>40</v>
      </c>
      <c r="AC151" t="s">
        <v>40</v>
      </c>
      <c r="AD151" t="s">
        <v>40</v>
      </c>
      <c r="AE151" t="s">
        <v>40</v>
      </c>
      <c r="AF151" t="s">
        <v>40</v>
      </c>
      <c r="AG151" t="s">
        <v>40</v>
      </c>
      <c r="AH151" t="s">
        <v>40</v>
      </c>
      <c r="AI151" t="s">
        <v>40</v>
      </c>
      <c r="AJ151" t="s">
        <v>40</v>
      </c>
      <c r="AK151" t="s">
        <v>40</v>
      </c>
      <c r="AL151" t="s">
        <v>40</v>
      </c>
      <c r="AM151" t="s">
        <v>40</v>
      </c>
      <c r="AN151" t="s">
        <v>40</v>
      </c>
      <c r="AO151" t="s">
        <v>40</v>
      </c>
      <c r="AP151" t="s">
        <v>40</v>
      </c>
      <c r="AQ151" t="s">
        <v>40</v>
      </c>
      <c r="AR151" t="s">
        <v>40</v>
      </c>
      <c r="AS151" t="s">
        <v>40</v>
      </c>
      <c r="AT151" t="s">
        <v>40</v>
      </c>
      <c r="AU151" t="s">
        <v>40</v>
      </c>
      <c r="AV151" t="s">
        <v>40</v>
      </c>
      <c r="AW151" t="s">
        <v>40</v>
      </c>
    </row>
    <row r="152" spans="1:49" x14ac:dyDescent="0.3">
      <c r="A152">
        <v>206092000</v>
      </c>
      <c r="B152" t="s">
        <v>40</v>
      </c>
      <c r="C152" t="s">
        <v>30</v>
      </c>
      <c r="D152" t="s">
        <v>538</v>
      </c>
      <c r="E152" t="s">
        <v>539</v>
      </c>
      <c r="F152" t="s">
        <v>36</v>
      </c>
      <c r="G152" t="s">
        <v>721</v>
      </c>
      <c r="H152" t="s">
        <v>552</v>
      </c>
      <c r="I152">
        <v>500000004</v>
      </c>
      <c r="J152">
        <v>55555556</v>
      </c>
      <c r="K152">
        <v>222222224</v>
      </c>
      <c r="L152">
        <v>222222224</v>
      </c>
      <c r="M152" t="s">
        <v>40</v>
      </c>
      <c r="N152" t="s">
        <v>40</v>
      </c>
      <c r="O152" t="s">
        <v>40</v>
      </c>
      <c r="P152" t="s">
        <v>40</v>
      </c>
      <c r="Q152" t="s">
        <v>40</v>
      </c>
      <c r="R152" t="s">
        <v>40</v>
      </c>
      <c r="S152" t="s">
        <v>40</v>
      </c>
      <c r="T152" t="s">
        <v>40</v>
      </c>
      <c r="U152" t="s">
        <v>40</v>
      </c>
      <c r="V152" t="s">
        <v>40</v>
      </c>
      <c r="W152" t="s">
        <v>40</v>
      </c>
      <c r="X152" t="s">
        <v>40</v>
      </c>
      <c r="Y152" t="s">
        <v>40</v>
      </c>
      <c r="Z152" t="s">
        <v>40</v>
      </c>
      <c r="AA152" t="s">
        <v>40</v>
      </c>
      <c r="AB152" t="s">
        <v>40</v>
      </c>
      <c r="AC152" t="s">
        <v>40</v>
      </c>
      <c r="AD152" t="s">
        <v>40</v>
      </c>
      <c r="AE152" t="s">
        <v>40</v>
      </c>
      <c r="AF152" t="s">
        <v>40</v>
      </c>
      <c r="AG152" t="s">
        <v>40</v>
      </c>
      <c r="AH152" t="s">
        <v>40</v>
      </c>
      <c r="AI152" t="s">
        <v>40</v>
      </c>
      <c r="AJ152" t="s">
        <v>40</v>
      </c>
      <c r="AK152" t="s">
        <v>40</v>
      </c>
      <c r="AL152" t="s">
        <v>40</v>
      </c>
      <c r="AM152" t="s">
        <v>40</v>
      </c>
      <c r="AN152" t="s">
        <v>40</v>
      </c>
      <c r="AO152" t="s">
        <v>40</v>
      </c>
      <c r="AP152" t="s">
        <v>40</v>
      </c>
      <c r="AQ152" t="s">
        <v>40</v>
      </c>
      <c r="AR152" t="s">
        <v>40</v>
      </c>
      <c r="AS152" t="s">
        <v>40</v>
      </c>
      <c r="AT152" t="s">
        <v>40</v>
      </c>
      <c r="AU152" t="s">
        <v>40</v>
      </c>
      <c r="AV152" t="s">
        <v>40</v>
      </c>
      <c r="AW152" t="s">
        <v>40</v>
      </c>
    </row>
    <row r="153" spans="1:49" x14ac:dyDescent="0.3">
      <c r="A153">
        <v>20614000</v>
      </c>
      <c r="B153" t="s">
        <v>40</v>
      </c>
      <c r="C153" t="s">
        <v>334</v>
      </c>
      <c r="D153" t="s">
        <v>332</v>
      </c>
      <c r="E153" t="s">
        <v>335</v>
      </c>
      <c r="F153" t="s">
        <v>36</v>
      </c>
      <c r="G153" t="s">
        <v>722</v>
      </c>
      <c r="H153" t="s">
        <v>552</v>
      </c>
      <c r="I153">
        <v>7912250.2650000015</v>
      </c>
      <c r="J153">
        <v>416439.36</v>
      </c>
      <c r="K153">
        <v>416439.36</v>
      </c>
      <c r="L153">
        <v>416439.36</v>
      </c>
      <c r="M153">
        <v>416439.36</v>
      </c>
      <c r="N153">
        <v>416439.36</v>
      </c>
      <c r="O153">
        <v>416439.36</v>
      </c>
      <c r="P153">
        <v>416439.36</v>
      </c>
      <c r="Q153">
        <v>416439.36</v>
      </c>
      <c r="R153">
        <v>416439.36</v>
      </c>
      <c r="S153">
        <v>416439.36</v>
      </c>
      <c r="T153">
        <v>416439.36</v>
      </c>
      <c r="U153">
        <v>416439.36</v>
      </c>
      <c r="V153">
        <v>416439.36</v>
      </c>
      <c r="W153">
        <v>416439.36</v>
      </c>
      <c r="X153">
        <v>416439.36</v>
      </c>
      <c r="Y153">
        <v>416439.36</v>
      </c>
      <c r="Z153">
        <v>416439.36</v>
      </c>
      <c r="AA153">
        <v>416439.36</v>
      </c>
      <c r="AB153">
        <v>416341.78499999997</v>
      </c>
      <c r="AC153" t="s">
        <v>40</v>
      </c>
      <c r="AD153" t="s">
        <v>40</v>
      </c>
      <c r="AE153" t="s">
        <v>40</v>
      </c>
      <c r="AF153" t="s">
        <v>40</v>
      </c>
      <c r="AG153" t="s">
        <v>40</v>
      </c>
      <c r="AH153" t="s">
        <v>40</v>
      </c>
      <c r="AI153" t="s">
        <v>40</v>
      </c>
      <c r="AJ153" t="s">
        <v>40</v>
      </c>
      <c r="AK153" t="s">
        <v>40</v>
      </c>
      <c r="AL153" t="s">
        <v>40</v>
      </c>
      <c r="AM153" t="s">
        <v>40</v>
      </c>
      <c r="AN153" t="s">
        <v>40</v>
      </c>
      <c r="AO153" t="s">
        <v>40</v>
      </c>
      <c r="AP153" t="s">
        <v>40</v>
      </c>
      <c r="AQ153" t="s">
        <v>40</v>
      </c>
      <c r="AR153" t="s">
        <v>40</v>
      </c>
      <c r="AS153" t="s">
        <v>40</v>
      </c>
      <c r="AT153" t="s">
        <v>40</v>
      </c>
      <c r="AU153" t="s">
        <v>40</v>
      </c>
      <c r="AV153" t="s">
        <v>40</v>
      </c>
      <c r="AW153" t="s">
        <v>40</v>
      </c>
    </row>
    <row r="154" spans="1:49" x14ac:dyDescent="0.3">
      <c r="A154">
        <v>20615000</v>
      </c>
      <c r="B154" t="s">
        <v>40</v>
      </c>
      <c r="C154" t="s">
        <v>334</v>
      </c>
      <c r="D154" t="s">
        <v>332</v>
      </c>
      <c r="E154" t="s">
        <v>338</v>
      </c>
      <c r="F154" t="s">
        <v>36</v>
      </c>
      <c r="G154" t="s">
        <v>723</v>
      </c>
      <c r="H154" t="s">
        <v>552</v>
      </c>
      <c r="I154">
        <v>1089331.98</v>
      </c>
      <c r="J154">
        <v>272335.09499999997</v>
      </c>
      <c r="K154">
        <v>272335.09499999997</v>
      </c>
      <c r="L154">
        <v>272335.09499999997</v>
      </c>
      <c r="M154">
        <v>272326.69500000001</v>
      </c>
      <c r="N154" t="s">
        <v>40</v>
      </c>
      <c r="O154" t="s">
        <v>40</v>
      </c>
      <c r="P154" t="s">
        <v>40</v>
      </c>
      <c r="Q154" t="s">
        <v>40</v>
      </c>
      <c r="R154" t="s">
        <v>40</v>
      </c>
      <c r="S154" t="s">
        <v>40</v>
      </c>
      <c r="T154" t="s">
        <v>40</v>
      </c>
      <c r="U154" t="s">
        <v>40</v>
      </c>
      <c r="V154" t="s">
        <v>40</v>
      </c>
      <c r="W154" t="s">
        <v>40</v>
      </c>
      <c r="X154" t="s">
        <v>40</v>
      </c>
      <c r="Y154" t="s">
        <v>40</v>
      </c>
      <c r="Z154" t="s">
        <v>40</v>
      </c>
      <c r="AA154" t="s">
        <v>40</v>
      </c>
      <c r="AB154" t="s">
        <v>40</v>
      </c>
      <c r="AC154" t="s">
        <v>40</v>
      </c>
      <c r="AD154" t="s">
        <v>40</v>
      </c>
      <c r="AE154" t="s">
        <v>40</v>
      </c>
      <c r="AF154" t="s">
        <v>40</v>
      </c>
      <c r="AG154" t="s">
        <v>40</v>
      </c>
      <c r="AH154" t="s">
        <v>40</v>
      </c>
      <c r="AI154" t="s">
        <v>40</v>
      </c>
      <c r="AJ154" t="s">
        <v>40</v>
      </c>
      <c r="AK154" t="s">
        <v>40</v>
      </c>
      <c r="AL154" t="s">
        <v>40</v>
      </c>
      <c r="AM154" t="s">
        <v>40</v>
      </c>
      <c r="AN154" t="s">
        <v>40</v>
      </c>
      <c r="AO154" t="s">
        <v>40</v>
      </c>
      <c r="AP154" t="s">
        <v>40</v>
      </c>
      <c r="AQ154" t="s">
        <v>40</v>
      </c>
      <c r="AR154" t="s">
        <v>40</v>
      </c>
      <c r="AS154" t="s">
        <v>40</v>
      </c>
      <c r="AT154" t="s">
        <v>40</v>
      </c>
      <c r="AU154" t="s">
        <v>40</v>
      </c>
      <c r="AV154" t="s">
        <v>40</v>
      </c>
      <c r="AW154" t="s">
        <v>40</v>
      </c>
    </row>
    <row r="155" spans="1:49" x14ac:dyDescent="0.3">
      <c r="A155">
        <v>20615001</v>
      </c>
      <c r="B155" t="s">
        <v>40</v>
      </c>
      <c r="C155" t="s">
        <v>334</v>
      </c>
      <c r="D155" t="s">
        <v>332</v>
      </c>
      <c r="E155" t="s">
        <v>339</v>
      </c>
      <c r="F155" t="s">
        <v>36</v>
      </c>
      <c r="G155" t="s">
        <v>723</v>
      </c>
      <c r="H155" t="s">
        <v>552</v>
      </c>
      <c r="I155">
        <v>283964.81099999999</v>
      </c>
      <c r="J155">
        <v>70992.521999999997</v>
      </c>
      <c r="K155">
        <v>70992.521999999997</v>
      </c>
      <c r="L155">
        <v>70992.521999999997</v>
      </c>
      <c r="M155">
        <v>70987.244999999995</v>
      </c>
      <c r="N155" t="s">
        <v>40</v>
      </c>
      <c r="O155" t="s">
        <v>40</v>
      </c>
      <c r="P155" t="s">
        <v>40</v>
      </c>
      <c r="Q155" t="s">
        <v>40</v>
      </c>
      <c r="R155" t="s">
        <v>40</v>
      </c>
      <c r="S155" t="s">
        <v>40</v>
      </c>
      <c r="T155" t="s">
        <v>40</v>
      </c>
      <c r="U155" t="s">
        <v>40</v>
      </c>
      <c r="V155" t="s">
        <v>40</v>
      </c>
      <c r="W155" t="s">
        <v>40</v>
      </c>
      <c r="X155" t="s">
        <v>40</v>
      </c>
      <c r="Y155" t="s">
        <v>40</v>
      </c>
      <c r="Z155" t="s">
        <v>40</v>
      </c>
      <c r="AA155" t="s">
        <v>40</v>
      </c>
      <c r="AB155" t="s">
        <v>40</v>
      </c>
      <c r="AC155" t="s">
        <v>40</v>
      </c>
      <c r="AD155" t="s">
        <v>40</v>
      </c>
      <c r="AE155" t="s">
        <v>40</v>
      </c>
      <c r="AF155" t="s">
        <v>40</v>
      </c>
      <c r="AG155" t="s">
        <v>40</v>
      </c>
      <c r="AH155" t="s">
        <v>40</v>
      </c>
      <c r="AI155" t="s">
        <v>40</v>
      </c>
      <c r="AJ155" t="s">
        <v>40</v>
      </c>
      <c r="AK155" t="s">
        <v>40</v>
      </c>
      <c r="AL155" t="s">
        <v>40</v>
      </c>
      <c r="AM155" t="s">
        <v>40</v>
      </c>
      <c r="AN155" t="s">
        <v>40</v>
      </c>
      <c r="AO155" t="s">
        <v>40</v>
      </c>
      <c r="AP155" t="s">
        <v>40</v>
      </c>
      <c r="AQ155" t="s">
        <v>40</v>
      </c>
      <c r="AR155" t="s">
        <v>40</v>
      </c>
      <c r="AS155" t="s">
        <v>40</v>
      </c>
      <c r="AT155" t="s">
        <v>40</v>
      </c>
      <c r="AU155" t="s">
        <v>40</v>
      </c>
      <c r="AV155" t="s">
        <v>40</v>
      </c>
      <c r="AW155" t="s">
        <v>40</v>
      </c>
    </row>
    <row r="156" spans="1:49" x14ac:dyDescent="0.3">
      <c r="A156">
        <v>20616000</v>
      </c>
      <c r="B156" t="s">
        <v>40</v>
      </c>
      <c r="C156" t="s">
        <v>334</v>
      </c>
      <c r="D156" t="s">
        <v>332</v>
      </c>
      <c r="E156" t="s">
        <v>340</v>
      </c>
      <c r="F156" t="s">
        <v>36</v>
      </c>
      <c r="G156" t="s">
        <v>724</v>
      </c>
      <c r="H156" t="s">
        <v>552</v>
      </c>
      <c r="I156">
        <v>4719811.8599999994</v>
      </c>
      <c r="J156">
        <v>943962.37199999997</v>
      </c>
      <c r="K156">
        <v>943962.37199999997</v>
      </c>
      <c r="L156">
        <v>943962.37199999997</v>
      </c>
      <c r="M156">
        <v>943962.37199999997</v>
      </c>
      <c r="N156">
        <v>943962.37199999997</v>
      </c>
      <c r="O156" t="s">
        <v>40</v>
      </c>
      <c r="P156" t="s">
        <v>40</v>
      </c>
      <c r="Q156" t="s">
        <v>40</v>
      </c>
      <c r="R156" t="s">
        <v>40</v>
      </c>
      <c r="S156" t="s">
        <v>40</v>
      </c>
      <c r="T156" t="s">
        <v>40</v>
      </c>
      <c r="U156" t="s">
        <v>40</v>
      </c>
      <c r="V156" t="s">
        <v>40</v>
      </c>
      <c r="W156" t="s">
        <v>40</v>
      </c>
      <c r="X156" t="s">
        <v>40</v>
      </c>
      <c r="Y156" t="s">
        <v>40</v>
      </c>
      <c r="Z156" t="s">
        <v>40</v>
      </c>
      <c r="AA156" t="s">
        <v>40</v>
      </c>
      <c r="AB156" t="s">
        <v>40</v>
      </c>
      <c r="AC156" t="s">
        <v>40</v>
      </c>
      <c r="AD156" t="s">
        <v>40</v>
      </c>
      <c r="AE156" t="s">
        <v>40</v>
      </c>
      <c r="AF156" t="s">
        <v>40</v>
      </c>
      <c r="AG156" t="s">
        <v>40</v>
      </c>
      <c r="AH156" t="s">
        <v>40</v>
      </c>
      <c r="AI156" t="s">
        <v>40</v>
      </c>
      <c r="AJ156" t="s">
        <v>40</v>
      </c>
      <c r="AK156" t="s">
        <v>40</v>
      </c>
      <c r="AL156" t="s">
        <v>40</v>
      </c>
      <c r="AM156" t="s">
        <v>40</v>
      </c>
      <c r="AN156" t="s">
        <v>40</v>
      </c>
      <c r="AO156" t="s">
        <v>40</v>
      </c>
      <c r="AP156" t="s">
        <v>40</v>
      </c>
      <c r="AQ156" t="s">
        <v>40</v>
      </c>
      <c r="AR156" t="s">
        <v>40</v>
      </c>
      <c r="AS156" t="s">
        <v>40</v>
      </c>
      <c r="AT156" t="s">
        <v>40</v>
      </c>
      <c r="AU156" t="s">
        <v>40</v>
      </c>
      <c r="AV156" t="s">
        <v>40</v>
      </c>
      <c r="AW156" t="s">
        <v>40</v>
      </c>
    </row>
    <row r="157" spans="1:49" x14ac:dyDescent="0.3">
      <c r="A157">
        <v>20616001</v>
      </c>
      <c r="B157" t="s">
        <v>40</v>
      </c>
      <c r="C157" t="s">
        <v>62</v>
      </c>
      <c r="D157" t="s">
        <v>332</v>
      </c>
      <c r="E157" t="s">
        <v>725</v>
      </c>
      <c r="F157" t="s">
        <v>36</v>
      </c>
      <c r="G157" t="s">
        <v>724</v>
      </c>
      <c r="H157" t="s">
        <v>552</v>
      </c>
      <c r="I157">
        <v>4142757.0020000003</v>
      </c>
      <c r="J157">
        <v>828551.65</v>
      </c>
      <c r="K157">
        <v>828551.65</v>
      </c>
      <c r="L157">
        <v>828551.65</v>
      </c>
      <c r="M157">
        <v>828551.65</v>
      </c>
      <c r="N157">
        <v>828550.402</v>
      </c>
      <c r="O157" t="s">
        <v>40</v>
      </c>
      <c r="P157" t="s">
        <v>40</v>
      </c>
      <c r="Q157" t="s">
        <v>40</v>
      </c>
      <c r="R157" t="s">
        <v>40</v>
      </c>
      <c r="S157" t="s">
        <v>40</v>
      </c>
      <c r="T157" t="s">
        <v>40</v>
      </c>
      <c r="U157" t="s">
        <v>40</v>
      </c>
      <c r="V157" t="s">
        <v>40</v>
      </c>
      <c r="W157" t="s">
        <v>40</v>
      </c>
      <c r="X157" t="s">
        <v>40</v>
      </c>
      <c r="Y157" t="s">
        <v>40</v>
      </c>
      <c r="Z157" t="s">
        <v>40</v>
      </c>
      <c r="AA157" t="s">
        <v>40</v>
      </c>
      <c r="AB157" t="s">
        <v>40</v>
      </c>
      <c r="AC157" t="s">
        <v>40</v>
      </c>
      <c r="AD157" t="s">
        <v>40</v>
      </c>
      <c r="AE157" t="s">
        <v>40</v>
      </c>
      <c r="AF157" t="s">
        <v>40</v>
      </c>
      <c r="AG157" t="s">
        <v>40</v>
      </c>
      <c r="AH157" t="s">
        <v>40</v>
      </c>
      <c r="AI157" t="s">
        <v>40</v>
      </c>
      <c r="AJ157" t="s">
        <v>40</v>
      </c>
      <c r="AK157" t="s">
        <v>40</v>
      </c>
      <c r="AL157" t="s">
        <v>40</v>
      </c>
      <c r="AM157" t="s">
        <v>40</v>
      </c>
      <c r="AN157" t="s">
        <v>40</v>
      </c>
      <c r="AO157" t="s">
        <v>40</v>
      </c>
      <c r="AP157" t="s">
        <v>40</v>
      </c>
      <c r="AQ157" t="s">
        <v>40</v>
      </c>
      <c r="AR157" t="s">
        <v>40</v>
      </c>
      <c r="AS157" t="s">
        <v>40</v>
      </c>
      <c r="AT157" t="s">
        <v>40</v>
      </c>
      <c r="AU157" t="s">
        <v>40</v>
      </c>
      <c r="AV157" t="s">
        <v>40</v>
      </c>
      <c r="AW157" t="s">
        <v>40</v>
      </c>
    </row>
    <row r="158" spans="1:49" x14ac:dyDescent="0.3">
      <c r="A158">
        <v>20617000</v>
      </c>
      <c r="B158" t="s">
        <v>40</v>
      </c>
      <c r="C158" t="s">
        <v>62</v>
      </c>
      <c r="D158" t="s">
        <v>332</v>
      </c>
      <c r="E158" t="s">
        <v>337</v>
      </c>
      <c r="F158" t="s">
        <v>36</v>
      </c>
      <c r="G158" t="s">
        <v>726</v>
      </c>
      <c r="H158" t="s">
        <v>552</v>
      </c>
      <c r="I158">
        <v>1709355.2560000001</v>
      </c>
      <c r="J158">
        <v>155398.13800000001</v>
      </c>
      <c r="K158">
        <v>155398.13800000001</v>
      </c>
      <c r="L158">
        <v>155398.13800000001</v>
      </c>
      <c r="M158">
        <v>155398.13800000001</v>
      </c>
      <c r="N158">
        <v>155398.13800000001</v>
      </c>
      <c r="O158">
        <v>155398.13800000001</v>
      </c>
      <c r="P158">
        <v>155398.13800000001</v>
      </c>
      <c r="Q158">
        <v>155398.13800000001</v>
      </c>
      <c r="R158">
        <v>155398.13800000001</v>
      </c>
      <c r="S158">
        <v>155398.13800000001</v>
      </c>
      <c r="T158">
        <v>155373.87599999999</v>
      </c>
      <c r="U158" t="s">
        <v>40</v>
      </c>
      <c r="V158" t="s">
        <v>40</v>
      </c>
      <c r="W158" t="s">
        <v>40</v>
      </c>
      <c r="X158" t="s">
        <v>40</v>
      </c>
      <c r="Y158" t="s">
        <v>40</v>
      </c>
      <c r="Z158" t="s">
        <v>40</v>
      </c>
      <c r="AA158" t="s">
        <v>40</v>
      </c>
      <c r="AB158" t="s">
        <v>40</v>
      </c>
      <c r="AC158" t="s">
        <v>40</v>
      </c>
      <c r="AD158" t="s">
        <v>40</v>
      </c>
      <c r="AE158" t="s">
        <v>40</v>
      </c>
      <c r="AF158" t="s">
        <v>40</v>
      </c>
      <c r="AG158" t="s">
        <v>40</v>
      </c>
      <c r="AH158" t="s">
        <v>40</v>
      </c>
      <c r="AI158" t="s">
        <v>40</v>
      </c>
      <c r="AJ158" t="s">
        <v>40</v>
      </c>
      <c r="AK158" t="s">
        <v>40</v>
      </c>
      <c r="AL158" t="s">
        <v>40</v>
      </c>
      <c r="AM158" t="s">
        <v>40</v>
      </c>
      <c r="AN158" t="s">
        <v>40</v>
      </c>
      <c r="AO158" t="s">
        <v>40</v>
      </c>
      <c r="AP158" t="s">
        <v>40</v>
      </c>
      <c r="AQ158" t="s">
        <v>40</v>
      </c>
      <c r="AR158" t="s">
        <v>40</v>
      </c>
      <c r="AS158" t="s">
        <v>40</v>
      </c>
      <c r="AT158" t="s">
        <v>40</v>
      </c>
      <c r="AU158" t="s">
        <v>40</v>
      </c>
      <c r="AV158" t="s">
        <v>40</v>
      </c>
      <c r="AW158" t="s">
        <v>40</v>
      </c>
    </row>
    <row r="159" spans="1:49" x14ac:dyDescent="0.3">
      <c r="A159">
        <v>20619000</v>
      </c>
      <c r="B159" t="s">
        <v>40</v>
      </c>
      <c r="C159" t="s">
        <v>30</v>
      </c>
      <c r="D159" t="s">
        <v>332</v>
      </c>
      <c r="E159">
        <v>2000002638</v>
      </c>
      <c r="F159" t="s">
        <v>36</v>
      </c>
      <c r="G159" t="s">
        <v>727</v>
      </c>
      <c r="H159" t="s">
        <v>552</v>
      </c>
      <c r="I159">
        <v>1876566.19</v>
      </c>
      <c r="J159">
        <v>163180</v>
      </c>
      <c r="K159">
        <v>163180</v>
      </c>
      <c r="L159">
        <v>163180</v>
      </c>
      <c r="M159">
        <v>163180</v>
      </c>
      <c r="N159">
        <v>163180</v>
      </c>
      <c r="O159">
        <v>163180</v>
      </c>
      <c r="P159">
        <v>163180</v>
      </c>
      <c r="Q159">
        <v>163180</v>
      </c>
      <c r="R159">
        <v>163180</v>
      </c>
      <c r="S159">
        <v>163180</v>
      </c>
      <c r="T159">
        <v>163180</v>
      </c>
      <c r="U159">
        <v>81586.19</v>
      </c>
      <c r="V159" t="s">
        <v>40</v>
      </c>
      <c r="W159" t="s">
        <v>40</v>
      </c>
      <c r="X159" t="s">
        <v>40</v>
      </c>
      <c r="Y159" t="s">
        <v>40</v>
      </c>
      <c r="Z159" t="s">
        <v>40</v>
      </c>
      <c r="AA159" t="s">
        <v>40</v>
      </c>
      <c r="AB159" t="s">
        <v>40</v>
      </c>
      <c r="AC159" t="s">
        <v>40</v>
      </c>
      <c r="AD159" t="s">
        <v>40</v>
      </c>
      <c r="AE159" t="s">
        <v>40</v>
      </c>
      <c r="AF159" t="s">
        <v>40</v>
      </c>
      <c r="AG159" t="s">
        <v>40</v>
      </c>
      <c r="AH159" t="s">
        <v>40</v>
      </c>
      <c r="AI159" t="s">
        <v>40</v>
      </c>
      <c r="AJ159" t="s">
        <v>40</v>
      </c>
      <c r="AK159" t="s">
        <v>40</v>
      </c>
      <c r="AL159" t="s">
        <v>40</v>
      </c>
      <c r="AM159" t="s">
        <v>40</v>
      </c>
      <c r="AN159" t="s">
        <v>40</v>
      </c>
      <c r="AO159" t="s">
        <v>40</v>
      </c>
      <c r="AP159" t="s">
        <v>40</v>
      </c>
      <c r="AQ159" t="s">
        <v>40</v>
      </c>
      <c r="AR159" t="s">
        <v>40</v>
      </c>
      <c r="AS159" t="s">
        <v>40</v>
      </c>
      <c r="AT159" t="s">
        <v>40</v>
      </c>
      <c r="AU159" t="s">
        <v>40</v>
      </c>
      <c r="AV159" t="s">
        <v>40</v>
      </c>
      <c r="AW159" t="s">
        <v>40</v>
      </c>
    </row>
    <row r="160" spans="1:49" x14ac:dyDescent="0.3">
      <c r="A160">
        <v>20620000</v>
      </c>
      <c r="B160" t="s">
        <v>40</v>
      </c>
      <c r="C160" t="s">
        <v>30</v>
      </c>
      <c r="D160" t="s">
        <v>332</v>
      </c>
      <c r="E160">
        <v>2000003658</v>
      </c>
      <c r="F160" t="s">
        <v>36</v>
      </c>
      <c r="G160" t="s">
        <v>728</v>
      </c>
      <c r="H160" t="s">
        <v>552</v>
      </c>
      <c r="I160">
        <v>6427275.8499999978</v>
      </c>
      <c r="J160" t="s">
        <v>40</v>
      </c>
      <c r="K160" t="s">
        <v>40</v>
      </c>
      <c r="L160" t="s">
        <v>40</v>
      </c>
      <c r="M160" t="s">
        <v>40</v>
      </c>
      <c r="N160">
        <v>136750.54999999999</v>
      </c>
      <c r="O160">
        <v>273501.09999999998</v>
      </c>
      <c r="P160">
        <v>273501.09999999998</v>
      </c>
      <c r="Q160">
        <v>273501.09999999998</v>
      </c>
      <c r="R160">
        <v>273501.09999999998</v>
      </c>
      <c r="S160">
        <v>273501.09999999998</v>
      </c>
      <c r="T160">
        <v>273501.09999999998</v>
      </c>
      <c r="U160">
        <v>273501.09999999998</v>
      </c>
      <c r="V160">
        <v>273501.09999999998</v>
      </c>
      <c r="W160">
        <v>273501.09999999998</v>
      </c>
      <c r="X160">
        <v>273501.09999999998</v>
      </c>
      <c r="Y160">
        <v>273501.09999999998</v>
      </c>
      <c r="Z160">
        <v>273501.09999999998</v>
      </c>
      <c r="AA160">
        <v>273501.09999999998</v>
      </c>
      <c r="AB160">
        <v>273501.09999999998</v>
      </c>
      <c r="AC160">
        <v>273501.09999999998</v>
      </c>
      <c r="AD160">
        <v>273501.09999999998</v>
      </c>
      <c r="AE160">
        <v>273501.09999999998</v>
      </c>
      <c r="AF160">
        <v>273501.09999999998</v>
      </c>
      <c r="AG160">
        <v>273501.09999999998</v>
      </c>
      <c r="AH160">
        <v>273501.09999999998</v>
      </c>
      <c r="AI160">
        <v>273501.09999999998</v>
      </c>
      <c r="AJ160">
        <v>273501.09999999998</v>
      </c>
      <c r="AK160">
        <v>273501.09999999998</v>
      </c>
      <c r="AL160" t="s">
        <v>40</v>
      </c>
      <c r="AM160" t="s">
        <v>40</v>
      </c>
      <c r="AN160" t="s">
        <v>40</v>
      </c>
      <c r="AO160" t="s">
        <v>40</v>
      </c>
      <c r="AP160" t="s">
        <v>40</v>
      </c>
      <c r="AQ160" t="s">
        <v>40</v>
      </c>
      <c r="AR160" t="s">
        <v>40</v>
      </c>
      <c r="AS160" t="s">
        <v>40</v>
      </c>
      <c r="AT160" t="s">
        <v>40</v>
      </c>
      <c r="AU160" t="s">
        <v>40</v>
      </c>
      <c r="AV160" t="s">
        <v>40</v>
      </c>
      <c r="AW160" t="s">
        <v>40</v>
      </c>
    </row>
    <row r="161" spans="1:49" x14ac:dyDescent="0.3">
      <c r="A161">
        <v>20621000</v>
      </c>
      <c r="B161" t="s">
        <v>40</v>
      </c>
      <c r="C161" t="s">
        <v>30</v>
      </c>
      <c r="D161" t="s">
        <v>332</v>
      </c>
      <c r="E161">
        <v>2000004486</v>
      </c>
      <c r="F161" t="s">
        <v>36</v>
      </c>
      <c r="G161" t="s">
        <v>729</v>
      </c>
      <c r="H161" t="s">
        <v>552</v>
      </c>
      <c r="I161">
        <v>435000</v>
      </c>
      <c r="J161" t="s">
        <v>40</v>
      </c>
      <c r="K161" t="s">
        <v>40</v>
      </c>
      <c r="L161" t="s">
        <v>40</v>
      </c>
      <c r="M161">
        <v>29000</v>
      </c>
      <c r="N161">
        <v>29000</v>
      </c>
      <c r="O161">
        <v>29000</v>
      </c>
      <c r="P161">
        <v>29000</v>
      </c>
      <c r="Q161">
        <v>29000</v>
      </c>
      <c r="R161">
        <v>29000</v>
      </c>
      <c r="S161">
        <v>29000</v>
      </c>
      <c r="T161">
        <v>29000</v>
      </c>
      <c r="U161">
        <v>29000</v>
      </c>
      <c r="V161">
        <v>29000</v>
      </c>
      <c r="W161">
        <v>29000</v>
      </c>
      <c r="X161">
        <v>29000</v>
      </c>
      <c r="Y161">
        <v>29000</v>
      </c>
      <c r="Z161">
        <v>29000</v>
      </c>
      <c r="AA161">
        <v>29000</v>
      </c>
      <c r="AB161" t="s">
        <v>40</v>
      </c>
      <c r="AC161" t="s">
        <v>40</v>
      </c>
      <c r="AD161" t="s">
        <v>40</v>
      </c>
      <c r="AE161" t="s">
        <v>40</v>
      </c>
      <c r="AF161" t="s">
        <v>40</v>
      </c>
      <c r="AG161" t="s">
        <v>40</v>
      </c>
      <c r="AH161" t="s">
        <v>40</v>
      </c>
      <c r="AI161" t="s">
        <v>40</v>
      </c>
      <c r="AJ161" t="s">
        <v>40</v>
      </c>
      <c r="AK161" t="s">
        <v>40</v>
      </c>
      <c r="AL161" t="s">
        <v>40</v>
      </c>
      <c r="AM161" t="s">
        <v>40</v>
      </c>
      <c r="AN161" t="s">
        <v>40</v>
      </c>
      <c r="AO161" t="s">
        <v>40</v>
      </c>
      <c r="AP161" t="s">
        <v>40</v>
      </c>
      <c r="AQ161" t="s">
        <v>40</v>
      </c>
      <c r="AR161" t="s">
        <v>40</v>
      </c>
      <c r="AS161" t="s">
        <v>40</v>
      </c>
      <c r="AT161" t="s">
        <v>40</v>
      </c>
      <c r="AU161" t="s">
        <v>40</v>
      </c>
      <c r="AV161" t="s">
        <v>40</v>
      </c>
      <c r="AW161" t="s">
        <v>40</v>
      </c>
    </row>
    <row r="162" spans="1:49" x14ac:dyDescent="0.3">
      <c r="A162">
        <v>20700000</v>
      </c>
      <c r="B162" t="s">
        <v>40</v>
      </c>
      <c r="C162" t="s">
        <v>30</v>
      </c>
      <c r="D162" t="s">
        <v>271</v>
      </c>
      <c r="E162" t="s">
        <v>730</v>
      </c>
      <c r="F162" t="s">
        <v>36</v>
      </c>
      <c r="G162" t="s">
        <v>686</v>
      </c>
      <c r="H162" t="s">
        <v>552</v>
      </c>
      <c r="I162">
        <v>700000000</v>
      </c>
      <c r="J162" t="s">
        <v>40</v>
      </c>
      <c r="K162" t="s">
        <v>40</v>
      </c>
      <c r="L162" t="s">
        <v>40</v>
      </c>
      <c r="M162" t="s">
        <v>40</v>
      </c>
      <c r="N162" t="s">
        <v>40</v>
      </c>
      <c r="O162" t="s">
        <v>40</v>
      </c>
      <c r="P162">
        <v>100000000</v>
      </c>
      <c r="Q162">
        <v>100000000</v>
      </c>
      <c r="R162">
        <v>100000000</v>
      </c>
      <c r="S162">
        <v>100000000</v>
      </c>
      <c r="T162">
        <v>100000000</v>
      </c>
      <c r="U162">
        <v>100000000</v>
      </c>
      <c r="V162">
        <v>100000000</v>
      </c>
      <c r="W162" t="s">
        <v>40</v>
      </c>
      <c r="X162" t="s">
        <v>40</v>
      </c>
      <c r="Y162" t="s">
        <v>40</v>
      </c>
      <c r="Z162" t="s">
        <v>40</v>
      </c>
      <c r="AA162" t="s">
        <v>40</v>
      </c>
      <c r="AB162" t="s">
        <v>40</v>
      </c>
      <c r="AC162" t="s">
        <v>40</v>
      </c>
      <c r="AD162" t="s">
        <v>40</v>
      </c>
      <c r="AE162" t="s">
        <v>40</v>
      </c>
      <c r="AF162" t="s">
        <v>40</v>
      </c>
      <c r="AG162" t="s">
        <v>40</v>
      </c>
      <c r="AH162" t="s">
        <v>40</v>
      </c>
      <c r="AI162" t="s">
        <v>40</v>
      </c>
      <c r="AJ162" t="s">
        <v>40</v>
      </c>
      <c r="AK162" t="s">
        <v>40</v>
      </c>
      <c r="AL162" t="s">
        <v>40</v>
      </c>
      <c r="AM162" t="s">
        <v>40</v>
      </c>
      <c r="AN162" t="s">
        <v>40</v>
      </c>
      <c r="AO162" t="s">
        <v>40</v>
      </c>
      <c r="AP162" t="s">
        <v>40</v>
      </c>
      <c r="AQ162" t="s">
        <v>40</v>
      </c>
      <c r="AR162" t="s">
        <v>40</v>
      </c>
      <c r="AS162" t="s">
        <v>40</v>
      </c>
      <c r="AT162" t="s">
        <v>40</v>
      </c>
      <c r="AU162" t="s">
        <v>40</v>
      </c>
      <c r="AV162" t="s">
        <v>40</v>
      </c>
      <c r="AW162" t="s">
        <v>40</v>
      </c>
    </row>
    <row r="163" spans="1:49" x14ac:dyDescent="0.3">
      <c r="A163">
        <v>20701100</v>
      </c>
      <c r="B163" t="s">
        <v>40</v>
      </c>
      <c r="C163" t="s">
        <v>30</v>
      </c>
      <c r="D163" t="s">
        <v>271</v>
      </c>
      <c r="E163" t="s">
        <v>510</v>
      </c>
      <c r="F163" t="s">
        <v>731</v>
      </c>
      <c r="G163" t="s">
        <v>732</v>
      </c>
      <c r="H163" t="s">
        <v>552</v>
      </c>
      <c r="I163">
        <v>1539966.8170000003</v>
      </c>
      <c r="J163" t="s">
        <v>40</v>
      </c>
      <c r="K163" t="s">
        <v>40</v>
      </c>
      <c r="L163" t="s">
        <v>40</v>
      </c>
      <c r="M163" t="s">
        <v>40</v>
      </c>
      <c r="N163">
        <v>102561.79</v>
      </c>
      <c r="O163">
        <v>102561.79</v>
      </c>
      <c r="P163">
        <v>102561.79</v>
      </c>
      <c r="Q163">
        <v>102561.79</v>
      </c>
      <c r="R163">
        <v>102561.79</v>
      </c>
      <c r="S163">
        <v>102561.79</v>
      </c>
      <c r="T163">
        <v>102561.79</v>
      </c>
      <c r="U163">
        <v>102561.79</v>
      </c>
      <c r="V163">
        <v>102561.79</v>
      </c>
      <c r="W163">
        <v>102561.79</v>
      </c>
      <c r="X163">
        <v>102561.79</v>
      </c>
      <c r="Y163">
        <v>102561.79</v>
      </c>
      <c r="Z163">
        <v>102561.79</v>
      </c>
      <c r="AA163">
        <v>102561.79</v>
      </c>
      <c r="AB163">
        <v>104101.757</v>
      </c>
      <c r="AC163" t="s">
        <v>40</v>
      </c>
      <c r="AD163" t="s">
        <v>40</v>
      </c>
      <c r="AE163" t="s">
        <v>40</v>
      </c>
      <c r="AF163" t="s">
        <v>40</v>
      </c>
      <c r="AG163" t="s">
        <v>40</v>
      </c>
      <c r="AH163" t="s">
        <v>40</v>
      </c>
      <c r="AI163" t="s">
        <v>40</v>
      </c>
      <c r="AJ163" t="s">
        <v>40</v>
      </c>
      <c r="AK163" t="s">
        <v>40</v>
      </c>
      <c r="AL163" t="s">
        <v>40</v>
      </c>
      <c r="AM163" t="s">
        <v>40</v>
      </c>
      <c r="AN163" t="s">
        <v>40</v>
      </c>
      <c r="AO163" t="s">
        <v>40</v>
      </c>
      <c r="AP163" t="s">
        <v>40</v>
      </c>
      <c r="AQ163" t="s">
        <v>40</v>
      </c>
      <c r="AR163" t="s">
        <v>40</v>
      </c>
      <c r="AS163" t="s">
        <v>40</v>
      </c>
      <c r="AT163" t="s">
        <v>40</v>
      </c>
      <c r="AU163" t="s">
        <v>40</v>
      </c>
      <c r="AV163" t="s">
        <v>40</v>
      </c>
      <c r="AW163" t="s">
        <v>40</v>
      </c>
    </row>
    <row r="164" spans="1:49" x14ac:dyDescent="0.3">
      <c r="A164">
        <v>20704100</v>
      </c>
      <c r="B164" t="s">
        <v>40</v>
      </c>
      <c r="C164" t="s">
        <v>30</v>
      </c>
      <c r="D164" t="s">
        <v>271</v>
      </c>
      <c r="E164" t="s">
        <v>523</v>
      </c>
      <c r="F164" t="s">
        <v>36</v>
      </c>
      <c r="G164" t="s">
        <v>733</v>
      </c>
      <c r="H164" t="s">
        <v>552</v>
      </c>
      <c r="I164">
        <v>900000000</v>
      </c>
      <c r="J164" t="s">
        <v>40</v>
      </c>
      <c r="K164" t="s">
        <v>40</v>
      </c>
      <c r="L164" t="s">
        <v>40</v>
      </c>
      <c r="M164" t="s">
        <v>40</v>
      </c>
      <c r="N164" t="s">
        <v>40</v>
      </c>
      <c r="O164" t="s">
        <v>40</v>
      </c>
      <c r="P164" t="s">
        <v>40</v>
      </c>
      <c r="Q164" t="s">
        <v>40</v>
      </c>
      <c r="R164" t="s">
        <v>40</v>
      </c>
      <c r="S164" t="s">
        <v>40</v>
      </c>
      <c r="T164">
        <v>24300000</v>
      </c>
      <c r="U164">
        <v>48600000</v>
      </c>
      <c r="V164">
        <v>48600000</v>
      </c>
      <c r="W164">
        <v>48600000</v>
      </c>
      <c r="X164">
        <v>48600000</v>
      </c>
      <c r="Y164">
        <v>48600000</v>
      </c>
      <c r="Z164">
        <v>48600000</v>
      </c>
      <c r="AA164">
        <v>48600000</v>
      </c>
      <c r="AB164">
        <v>48600000</v>
      </c>
      <c r="AC164">
        <v>48600000</v>
      </c>
      <c r="AD164">
        <v>48600000</v>
      </c>
      <c r="AE164">
        <v>48600000</v>
      </c>
      <c r="AF164">
        <v>48600000</v>
      </c>
      <c r="AG164">
        <v>48600000</v>
      </c>
      <c r="AH164">
        <v>48600000</v>
      </c>
      <c r="AI164">
        <v>48600000</v>
      </c>
      <c r="AJ164">
        <v>48600000</v>
      </c>
      <c r="AK164">
        <v>48600000</v>
      </c>
      <c r="AL164">
        <v>49500000</v>
      </c>
      <c r="AM164" t="s">
        <v>40</v>
      </c>
      <c r="AN164" t="s">
        <v>40</v>
      </c>
      <c r="AO164" t="s">
        <v>40</v>
      </c>
      <c r="AP164" t="s">
        <v>40</v>
      </c>
      <c r="AQ164" t="s">
        <v>40</v>
      </c>
      <c r="AR164" t="s">
        <v>40</v>
      </c>
      <c r="AS164" t="s">
        <v>40</v>
      </c>
      <c r="AT164" t="s">
        <v>40</v>
      </c>
      <c r="AU164" t="s">
        <v>40</v>
      </c>
      <c r="AV164" t="s">
        <v>40</v>
      </c>
      <c r="AW164" t="s">
        <v>40</v>
      </c>
    </row>
    <row r="165" spans="1:49" x14ac:dyDescent="0.3">
      <c r="A165">
        <v>20805000</v>
      </c>
      <c r="B165" t="s">
        <v>40</v>
      </c>
      <c r="C165" t="s">
        <v>30</v>
      </c>
      <c r="D165" t="s">
        <v>292</v>
      </c>
      <c r="E165" t="s">
        <v>734</v>
      </c>
      <c r="F165" t="s">
        <v>36</v>
      </c>
      <c r="G165" t="s">
        <v>735</v>
      </c>
      <c r="H165" t="s">
        <v>552</v>
      </c>
      <c r="I165">
        <v>26325971.530000001</v>
      </c>
      <c r="J165">
        <v>10530388.66</v>
      </c>
      <c r="K165">
        <v>10530388.66</v>
      </c>
      <c r="L165">
        <v>5265194.21</v>
      </c>
      <c r="M165" t="s">
        <v>40</v>
      </c>
      <c r="N165" t="s">
        <v>40</v>
      </c>
      <c r="O165" t="s">
        <v>40</v>
      </c>
      <c r="P165" t="s">
        <v>40</v>
      </c>
      <c r="Q165" t="s">
        <v>40</v>
      </c>
      <c r="R165" t="s">
        <v>40</v>
      </c>
      <c r="S165" t="s">
        <v>40</v>
      </c>
      <c r="T165" t="s">
        <v>40</v>
      </c>
      <c r="U165" t="s">
        <v>40</v>
      </c>
      <c r="V165" t="s">
        <v>40</v>
      </c>
      <c r="W165" t="s">
        <v>40</v>
      </c>
      <c r="X165" t="s">
        <v>40</v>
      </c>
      <c r="Y165" t="s">
        <v>40</v>
      </c>
      <c r="Z165" t="s">
        <v>40</v>
      </c>
      <c r="AA165" t="s">
        <v>40</v>
      </c>
      <c r="AB165" t="s">
        <v>40</v>
      </c>
      <c r="AC165" t="s">
        <v>40</v>
      </c>
      <c r="AD165" t="s">
        <v>40</v>
      </c>
      <c r="AE165" t="s">
        <v>40</v>
      </c>
      <c r="AF165" t="s">
        <v>40</v>
      </c>
      <c r="AG165" t="s">
        <v>40</v>
      </c>
      <c r="AH165" t="s">
        <v>40</v>
      </c>
      <c r="AI165" t="s">
        <v>40</v>
      </c>
      <c r="AJ165" t="s">
        <v>40</v>
      </c>
      <c r="AK165" t="s">
        <v>40</v>
      </c>
      <c r="AL165" t="s">
        <v>40</v>
      </c>
      <c r="AM165" t="s">
        <v>40</v>
      </c>
      <c r="AN165" t="s">
        <v>40</v>
      </c>
      <c r="AO165" t="s">
        <v>40</v>
      </c>
      <c r="AP165" t="s">
        <v>40</v>
      </c>
      <c r="AQ165" t="s">
        <v>40</v>
      </c>
      <c r="AR165" t="s">
        <v>40</v>
      </c>
      <c r="AS165" t="s">
        <v>40</v>
      </c>
      <c r="AT165" t="s">
        <v>40</v>
      </c>
      <c r="AU165" t="s">
        <v>40</v>
      </c>
      <c r="AV165" t="s">
        <v>40</v>
      </c>
      <c r="AW165" t="s">
        <v>40</v>
      </c>
    </row>
    <row r="166" spans="1:49" x14ac:dyDescent="0.3">
      <c r="A166">
        <v>20808000</v>
      </c>
      <c r="B166" t="s">
        <v>40</v>
      </c>
      <c r="C166" t="s">
        <v>30</v>
      </c>
      <c r="D166" t="s">
        <v>292</v>
      </c>
      <c r="E166" t="s">
        <v>736</v>
      </c>
      <c r="F166" t="s">
        <v>36</v>
      </c>
      <c r="G166" t="s">
        <v>737</v>
      </c>
      <c r="H166" t="s">
        <v>552</v>
      </c>
      <c r="I166">
        <v>65971779.745999992</v>
      </c>
      <c r="J166">
        <v>21990593.239999998</v>
      </c>
      <c r="K166">
        <v>21990593.239999998</v>
      </c>
      <c r="L166">
        <v>21990593.265999999</v>
      </c>
      <c r="M166" t="s">
        <v>40</v>
      </c>
      <c r="N166" t="s">
        <v>40</v>
      </c>
      <c r="O166" t="s">
        <v>40</v>
      </c>
      <c r="P166" t="s">
        <v>40</v>
      </c>
      <c r="Q166" t="s">
        <v>40</v>
      </c>
      <c r="R166" t="s">
        <v>40</v>
      </c>
      <c r="S166" t="s">
        <v>40</v>
      </c>
      <c r="T166" t="s">
        <v>40</v>
      </c>
      <c r="U166" t="s">
        <v>40</v>
      </c>
      <c r="V166" t="s">
        <v>40</v>
      </c>
      <c r="W166" t="s">
        <v>40</v>
      </c>
      <c r="X166" t="s">
        <v>40</v>
      </c>
      <c r="Y166" t="s">
        <v>40</v>
      </c>
      <c r="Z166" t="s">
        <v>40</v>
      </c>
      <c r="AA166" t="s">
        <v>40</v>
      </c>
      <c r="AB166" t="s">
        <v>40</v>
      </c>
      <c r="AC166" t="s">
        <v>40</v>
      </c>
      <c r="AD166" t="s">
        <v>40</v>
      </c>
      <c r="AE166" t="s">
        <v>40</v>
      </c>
      <c r="AF166" t="s">
        <v>40</v>
      </c>
      <c r="AG166" t="s">
        <v>40</v>
      </c>
      <c r="AH166" t="s">
        <v>40</v>
      </c>
      <c r="AI166" t="s">
        <v>40</v>
      </c>
      <c r="AJ166" t="s">
        <v>40</v>
      </c>
      <c r="AK166" t="s">
        <v>40</v>
      </c>
      <c r="AL166" t="s">
        <v>40</v>
      </c>
      <c r="AM166" t="s">
        <v>40</v>
      </c>
      <c r="AN166" t="s">
        <v>40</v>
      </c>
      <c r="AO166" t="s">
        <v>40</v>
      </c>
      <c r="AP166" t="s">
        <v>40</v>
      </c>
      <c r="AQ166" t="s">
        <v>40</v>
      </c>
      <c r="AR166" t="s">
        <v>40</v>
      </c>
      <c r="AS166" t="s">
        <v>40</v>
      </c>
      <c r="AT166" t="s">
        <v>40</v>
      </c>
      <c r="AU166" t="s">
        <v>40</v>
      </c>
      <c r="AV166" t="s">
        <v>40</v>
      </c>
      <c r="AW166" t="s">
        <v>40</v>
      </c>
    </row>
    <row r="167" spans="1:49" x14ac:dyDescent="0.3">
      <c r="A167">
        <v>20809000</v>
      </c>
      <c r="B167" t="s">
        <v>40</v>
      </c>
      <c r="C167" t="s">
        <v>30</v>
      </c>
      <c r="D167" t="s">
        <v>292</v>
      </c>
      <c r="E167" t="s">
        <v>738</v>
      </c>
      <c r="F167" t="s">
        <v>36</v>
      </c>
      <c r="G167" t="s">
        <v>739</v>
      </c>
      <c r="H167" t="s">
        <v>552</v>
      </c>
      <c r="I167">
        <v>4761565.45</v>
      </c>
      <c r="J167">
        <v>1360447.28</v>
      </c>
      <c r="K167">
        <v>1360447.28</v>
      </c>
      <c r="L167">
        <v>1360447.28</v>
      </c>
      <c r="M167">
        <v>680223.61</v>
      </c>
      <c r="N167" t="s">
        <v>40</v>
      </c>
      <c r="O167" t="s">
        <v>40</v>
      </c>
      <c r="P167" t="s">
        <v>40</v>
      </c>
      <c r="Q167" t="s">
        <v>40</v>
      </c>
      <c r="R167" t="s">
        <v>40</v>
      </c>
      <c r="S167" t="s">
        <v>40</v>
      </c>
      <c r="T167" t="s">
        <v>40</v>
      </c>
      <c r="U167" t="s">
        <v>40</v>
      </c>
      <c r="V167" t="s">
        <v>40</v>
      </c>
      <c r="W167" t="s">
        <v>40</v>
      </c>
      <c r="X167" t="s">
        <v>40</v>
      </c>
      <c r="Y167" t="s">
        <v>40</v>
      </c>
      <c r="Z167" t="s">
        <v>40</v>
      </c>
      <c r="AA167" t="s">
        <v>40</v>
      </c>
      <c r="AB167" t="s">
        <v>40</v>
      </c>
      <c r="AC167" t="s">
        <v>40</v>
      </c>
      <c r="AD167" t="s">
        <v>40</v>
      </c>
      <c r="AE167" t="s">
        <v>40</v>
      </c>
      <c r="AF167" t="s">
        <v>40</v>
      </c>
      <c r="AG167" t="s">
        <v>40</v>
      </c>
      <c r="AH167" t="s">
        <v>40</v>
      </c>
      <c r="AI167" t="s">
        <v>40</v>
      </c>
      <c r="AJ167" t="s">
        <v>40</v>
      </c>
      <c r="AK167" t="s">
        <v>40</v>
      </c>
      <c r="AL167" t="s">
        <v>40</v>
      </c>
      <c r="AM167" t="s">
        <v>40</v>
      </c>
      <c r="AN167" t="s">
        <v>40</v>
      </c>
      <c r="AO167" t="s">
        <v>40</v>
      </c>
      <c r="AP167" t="s">
        <v>40</v>
      </c>
      <c r="AQ167" t="s">
        <v>40</v>
      </c>
      <c r="AR167" t="s">
        <v>40</v>
      </c>
      <c r="AS167" t="s">
        <v>40</v>
      </c>
      <c r="AT167" t="s">
        <v>40</v>
      </c>
      <c r="AU167" t="s">
        <v>40</v>
      </c>
      <c r="AV167" t="s">
        <v>40</v>
      </c>
      <c r="AW167" t="s">
        <v>40</v>
      </c>
    </row>
    <row r="168" spans="1:49" x14ac:dyDescent="0.3">
      <c r="A168">
        <v>20811000</v>
      </c>
      <c r="B168" t="s">
        <v>40</v>
      </c>
      <c r="C168" t="s">
        <v>30</v>
      </c>
      <c r="D168" t="s">
        <v>292</v>
      </c>
      <c r="E168" t="s">
        <v>740</v>
      </c>
      <c r="F168" t="s">
        <v>36</v>
      </c>
      <c r="G168" t="s">
        <v>741</v>
      </c>
      <c r="H168" t="s">
        <v>552</v>
      </c>
      <c r="I168">
        <v>10447152.129999999</v>
      </c>
      <c r="J168">
        <v>6964768.0800000001</v>
      </c>
      <c r="K168">
        <v>3482384.05</v>
      </c>
      <c r="L168" t="s">
        <v>40</v>
      </c>
      <c r="M168" t="s">
        <v>40</v>
      </c>
      <c r="N168" t="s">
        <v>40</v>
      </c>
      <c r="O168" t="s">
        <v>40</v>
      </c>
      <c r="P168" t="s">
        <v>40</v>
      </c>
      <c r="Q168" t="s">
        <v>40</v>
      </c>
      <c r="R168" t="s">
        <v>40</v>
      </c>
      <c r="S168" t="s">
        <v>40</v>
      </c>
      <c r="T168" t="s">
        <v>40</v>
      </c>
      <c r="U168" t="s">
        <v>40</v>
      </c>
      <c r="V168" t="s">
        <v>40</v>
      </c>
      <c r="W168" t="s">
        <v>40</v>
      </c>
      <c r="X168" t="s">
        <v>40</v>
      </c>
      <c r="Y168" t="s">
        <v>40</v>
      </c>
      <c r="Z168" t="s">
        <v>40</v>
      </c>
      <c r="AA168" t="s">
        <v>40</v>
      </c>
      <c r="AB168" t="s">
        <v>40</v>
      </c>
      <c r="AC168" t="s">
        <v>40</v>
      </c>
      <c r="AD168" t="s">
        <v>40</v>
      </c>
      <c r="AE168" t="s">
        <v>40</v>
      </c>
      <c r="AF168" t="s">
        <v>40</v>
      </c>
      <c r="AG168" t="s">
        <v>40</v>
      </c>
      <c r="AH168" t="s">
        <v>40</v>
      </c>
      <c r="AI168" t="s">
        <v>40</v>
      </c>
      <c r="AJ168" t="s">
        <v>40</v>
      </c>
      <c r="AK168" t="s">
        <v>40</v>
      </c>
      <c r="AL168" t="s">
        <v>40</v>
      </c>
      <c r="AM168" t="s">
        <v>40</v>
      </c>
      <c r="AN168" t="s">
        <v>40</v>
      </c>
      <c r="AO168" t="s">
        <v>40</v>
      </c>
      <c r="AP168" t="s">
        <v>40</v>
      </c>
      <c r="AQ168" t="s">
        <v>40</v>
      </c>
      <c r="AR168" t="s">
        <v>40</v>
      </c>
      <c r="AS168" t="s">
        <v>40</v>
      </c>
      <c r="AT168" t="s">
        <v>40</v>
      </c>
      <c r="AU168" t="s">
        <v>40</v>
      </c>
      <c r="AV168" t="s">
        <v>40</v>
      </c>
      <c r="AW168" t="s">
        <v>40</v>
      </c>
    </row>
    <row r="169" spans="1:49" x14ac:dyDescent="0.3">
      <c r="A169">
        <v>20813000</v>
      </c>
      <c r="B169" t="s">
        <v>40</v>
      </c>
      <c r="C169" t="s">
        <v>30</v>
      </c>
      <c r="D169" t="s">
        <v>292</v>
      </c>
      <c r="E169" t="s">
        <v>742</v>
      </c>
      <c r="F169" t="s">
        <v>163</v>
      </c>
      <c r="G169" t="s">
        <v>743</v>
      </c>
      <c r="H169" t="s">
        <v>552</v>
      </c>
      <c r="I169">
        <v>12499653.75</v>
      </c>
      <c r="J169">
        <v>4166551.25</v>
      </c>
      <c r="K169">
        <v>8333102.5</v>
      </c>
      <c r="L169" t="s">
        <v>40</v>
      </c>
      <c r="M169" t="s">
        <v>40</v>
      </c>
      <c r="N169" t="s">
        <v>40</v>
      </c>
      <c r="O169" t="s">
        <v>40</v>
      </c>
      <c r="P169" t="s">
        <v>40</v>
      </c>
      <c r="Q169" t="s">
        <v>40</v>
      </c>
      <c r="R169" t="s">
        <v>40</v>
      </c>
      <c r="S169" t="s">
        <v>40</v>
      </c>
      <c r="T169" t="s">
        <v>40</v>
      </c>
      <c r="U169" t="s">
        <v>40</v>
      </c>
      <c r="V169" t="s">
        <v>40</v>
      </c>
      <c r="W169" t="s">
        <v>40</v>
      </c>
      <c r="X169" t="s">
        <v>40</v>
      </c>
      <c r="Y169" t="s">
        <v>40</v>
      </c>
      <c r="Z169" t="s">
        <v>40</v>
      </c>
      <c r="AA169" t="s">
        <v>40</v>
      </c>
      <c r="AB169" t="s">
        <v>40</v>
      </c>
      <c r="AC169" t="s">
        <v>40</v>
      </c>
      <c r="AD169" t="s">
        <v>40</v>
      </c>
      <c r="AE169" t="s">
        <v>40</v>
      </c>
      <c r="AF169" t="s">
        <v>40</v>
      </c>
      <c r="AG169" t="s">
        <v>40</v>
      </c>
      <c r="AH169" t="s">
        <v>40</v>
      </c>
      <c r="AI169" t="s">
        <v>40</v>
      </c>
      <c r="AJ169" t="s">
        <v>40</v>
      </c>
      <c r="AK169" t="s">
        <v>40</v>
      </c>
      <c r="AL169" t="s">
        <v>40</v>
      </c>
      <c r="AM169" t="s">
        <v>40</v>
      </c>
      <c r="AN169" t="s">
        <v>40</v>
      </c>
      <c r="AO169" t="s">
        <v>40</v>
      </c>
      <c r="AP169" t="s">
        <v>40</v>
      </c>
      <c r="AQ169" t="s">
        <v>40</v>
      </c>
      <c r="AR169" t="s">
        <v>40</v>
      </c>
      <c r="AS169" t="s">
        <v>40</v>
      </c>
      <c r="AT169" t="s">
        <v>40</v>
      </c>
      <c r="AU169" t="s">
        <v>40</v>
      </c>
      <c r="AV169" t="s">
        <v>40</v>
      </c>
      <c r="AW169" t="s">
        <v>40</v>
      </c>
    </row>
    <row r="170" spans="1:49" x14ac:dyDescent="0.3">
      <c r="A170">
        <v>20817000</v>
      </c>
      <c r="B170" t="s">
        <v>40</v>
      </c>
      <c r="C170" t="s">
        <v>30</v>
      </c>
      <c r="D170" t="s">
        <v>292</v>
      </c>
      <c r="E170" t="s">
        <v>744</v>
      </c>
      <c r="F170" t="s">
        <v>36</v>
      </c>
      <c r="G170" t="s">
        <v>632</v>
      </c>
      <c r="H170" t="s">
        <v>552</v>
      </c>
      <c r="I170">
        <v>50761385.310000002</v>
      </c>
      <c r="J170">
        <v>16920461.760000002</v>
      </c>
      <c r="K170">
        <v>16920461.760000002</v>
      </c>
      <c r="L170">
        <v>16920461.789999999</v>
      </c>
      <c r="M170" t="s">
        <v>40</v>
      </c>
      <c r="N170" t="s">
        <v>40</v>
      </c>
      <c r="O170" t="s">
        <v>40</v>
      </c>
      <c r="P170" t="s">
        <v>40</v>
      </c>
      <c r="Q170" t="s">
        <v>40</v>
      </c>
      <c r="R170" t="s">
        <v>40</v>
      </c>
      <c r="S170" t="s">
        <v>40</v>
      </c>
      <c r="T170" t="s">
        <v>40</v>
      </c>
      <c r="U170" t="s">
        <v>40</v>
      </c>
      <c r="V170" t="s">
        <v>40</v>
      </c>
      <c r="W170" t="s">
        <v>40</v>
      </c>
      <c r="X170" t="s">
        <v>40</v>
      </c>
      <c r="Y170" t="s">
        <v>40</v>
      </c>
      <c r="Z170" t="s">
        <v>40</v>
      </c>
      <c r="AA170" t="s">
        <v>40</v>
      </c>
      <c r="AB170" t="s">
        <v>40</v>
      </c>
      <c r="AC170" t="s">
        <v>40</v>
      </c>
      <c r="AD170" t="s">
        <v>40</v>
      </c>
      <c r="AE170" t="s">
        <v>40</v>
      </c>
      <c r="AF170" t="s">
        <v>40</v>
      </c>
      <c r="AG170" t="s">
        <v>40</v>
      </c>
      <c r="AH170" t="s">
        <v>40</v>
      </c>
      <c r="AI170" t="s">
        <v>40</v>
      </c>
      <c r="AJ170" t="s">
        <v>40</v>
      </c>
      <c r="AK170" t="s">
        <v>40</v>
      </c>
      <c r="AL170" t="s">
        <v>40</v>
      </c>
      <c r="AM170" t="s">
        <v>40</v>
      </c>
      <c r="AN170" t="s">
        <v>40</v>
      </c>
      <c r="AO170" t="s">
        <v>40</v>
      </c>
      <c r="AP170" t="s">
        <v>40</v>
      </c>
      <c r="AQ170" t="s">
        <v>40</v>
      </c>
      <c r="AR170" t="s">
        <v>40</v>
      </c>
      <c r="AS170" t="s">
        <v>40</v>
      </c>
      <c r="AT170" t="s">
        <v>40</v>
      </c>
      <c r="AU170" t="s">
        <v>40</v>
      </c>
      <c r="AV170" t="s">
        <v>40</v>
      </c>
      <c r="AW170" t="s">
        <v>40</v>
      </c>
    </row>
    <row r="171" spans="1:49" x14ac:dyDescent="0.3">
      <c r="A171">
        <v>20817001</v>
      </c>
      <c r="B171" t="s">
        <v>40</v>
      </c>
      <c r="C171" t="s">
        <v>30</v>
      </c>
      <c r="D171" t="s">
        <v>292</v>
      </c>
      <c r="E171" t="s">
        <v>319</v>
      </c>
      <c r="F171" t="s">
        <v>36</v>
      </c>
      <c r="G171" t="s">
        <v>632</v>
      </c>
      <c r="H171" t="s">
        <v>552</v>
      </c>
      <c r="I171">
        <v>25066125.989999998</v>
      </c>
      <c r="J171">
        <v>8355375.3399999999</v>
      </c>
      <c r="K171">
        <v>8355375.3399999999</v>
      </c>
      <c r="L171">
        <v>8355375.3099999996</v>
      </c>
      <c r="M171" t="s">
        <v>40</v>
      </c>
      <c r="N171" t="s">
        <v>40</v>
      </c>
      <c r="O171" t="s">
        <v>40</v>
      </c>
      <c r="P171" t="s">
        <v>40</v>
      </c>
      <c r="Q171" t="s">
        <v>40</v>
      </c>
      <c r="R171" t="s">
        <v>40</v>
      </c>
      <c r="S171" t="s">
        <v>40</v>
      </c>
      <c r="T171" t="s">
        <v>40</v>
      </c>
      <c r="U171" t="s">
        <v>40</v>
      </c>
      <c r="V171" t="s">
        <v>40</v>
      </c>
      <c r="W171" t="s">
        <v>40</v>
      </c>
      <c r="X171" t="s">
        <v>40</v>
      </c>
      <c r="Y171" t="s">
        <v>40</v>
      </c>
      <c r="Z171" t="s">
        <v>40</v>
      </c>
      <c r="AA171" t="s">
        <v>40</v>
      </c>
      <c r="AB171" t="s">
        <v>40</v>
      </c>
      <c r="AC171" t="s">
        <v>40</v>
      </c>
      <c r="AD171" t="s">
        <v>40</v>
      </c>
      <c r="AE171" t="s">
        <v>40</v>
      </c>
      <c r="AF171" t="s">
        <v>40</v>
      </c>
      <c r="AG171" t="s">
        <v>40</v>
      </c>
      <c r="AH171" t="s">
        <v>40</v>
      </c>
      <c r="AI171" t="s">
        <v>40</v>
      </c>
      <c r="AJ171" t="s">
        <v>40</v>
      </c>
      <c r="AK171" t="s">
        <v>40</v>
      </c>
      <c r="AL171" t="s">
        <v>40</v>
      </c>
      <c r="AM171" t="s">
        <v>40</v>
      </c>
      <c r="AN171" t="s">
        <v>40</v>
      </c>
      <c r="AO171" t="s">
        <v>40</v>
      </c>
      <c r="AP171" t="s">
        <v>40</v>
      </c>
      <c r="AQ171" t="s">
        <v>40</v>
      </c>
      <c r="AR171" t="s">
        <v>40</v>
      </c>
      <c r="AS171" t="s">
        <v>40</v>
      </c>
      <c r="AT171" t="s">
        <v>40</v>
      </c>
      <c r="AU171" t="s">
        <v>40</v>
      </c>
      <c r="AV171" t="s">
        <v>40</v>
      </c>
      <c r="AW171" t="s">
        <v>40</v>
      </c>
    </row>
    <row r="172" spans="1:49" x14ac:dyDescent="0.3">
      <c r="A172">
        <v>20818000</v>
      </c>
      <c r="B172" t="s">
        <v>40</v>
      </c>
      <c r="C172" t="s">
        <v>30</v>
      </c>
      <c r="D172" t="s">
        <v>292</v>
      </c>
      <c r="E172" t="s">
        <v>745</v>
      </c>
      <c r="F172" t="s">
        <v>296</v>
      </c>
      <c r="G172" t="s">
        <v>746</v>
      </c>
      <c r="H172" t="s">
        <v>552</v>
      </c>
      <c r="I172">
        <v>9122157.5800000001</v>
      </c>
      <c r="J172">
        <v>2606330.7599999998</v>
      </c>
      <c r="K172">
        <v>2606330.7599999998</v>
      </c>
      <c r="L172">
        <v>2606330.7599999998</v>
      </c>
      <c r="M172">
        <v>1303165.3</v>
      </c>
      <c r="N172" t="s">
        <v>40</v>
      </c>
      <c r="O172" t="s">
        <v>40</v>
      </c>
      <c r="P172" t="s">
        <v>40</v>
      </c>
      <c r="Q172" t="s">
        <v>40</v>
      </c>
      <c r="R172" t="s">
        <v>40</v>
      </c>
      <c r="S172" t="s">
        <v>40</v>
      </c>
      <c r="T172" t="s">
        <v>40</v>
      </c>
      <c r="U172" t="s">
        <v>40</v>
      </c>
      <c r="V172" t="s">
        <v>40</v>
      </c>
      <c r="W172" t="s">
        <v>40</v>
      </c>
      <c r="X172" t="s">
        <v>40</v>
      </c>
      <c r="Y172" t="s">
        <v>40</v>
      </c>
      <c r="Z172" t="s">
        <v>40</v>
      </c>
      <c r="AA172" t="s">
        <v>40</v>
      </c>
      <c r="AB172" t="s">
        <v>40</v>
      </c>
      <c r="AC172" t="s">
        <v>40</v>
      </c>
      <c r="AD172" t="s">
        <v>40</v>
      </c>
      <c r="AE172" t="s">
        <v>40</v>
      </c>
      <c r="AF172" t="s">
        <v>40</v>
      </c>
      <c r="AG172" t="s">
        <v>40</v>
      </c>
      <c r="AH172" t="s">
        <v>40</v>
      </c>
      <c r="AI172" t="s">
        <v>40</v>
      </c>
      <c r="AJ172" t="s">
        <v>40</v>
      </c>
      <c r="AK172" t="s">
        <v>40</v>
      </c>
      <c r="AL172" t="s">
        <v>40</v>
      </c>
      <c r="AM172" t="s">
        <v>40</v>
      </c>
      <c r="AN172" t="s">
        <v>40</v>
      </c>
      <c r="AO172" t="s">
        <v>40</v>
      </c>
      <c r="AP172" t="s">
        <v>40</v>
      </c>
      <c r="AQ172" t="s">
        <v>40</v>
      </c>
      <c r="AR172" t="s">
        <v>40</v>
      </c>
      <c r="AS172" t="s">
        <v>40</v>
      </c>
      <c r="AT172" t="s">
        <v>40</v>
      </c>
      <c r="AU172" t="s">
        <v>40</v>
      </c>
      <c r="AV172" t="s">
        <v>40</v>
      </c>
      <c r="AW172" t="s">
        <v>40</v>
      </c>
    </row>
    <row r="173" spans="1:49" x14ac:dyDescent="0.3">
      <c r="A173">
        <v>20819000</v>
      </c>
      <c r="B173" t="s">
        <v>40</v>
      </c>
      <c r="C173" t="s">
        <v>30</v>
      </c>
      <c r="D173" t="s">
        <v>292</v>
      </c>
      <c r="E173" t="s">
        <v>747</v>
      </c>
      <c r="F173" t="s">
        <v>36</v>
      </c>
      <c r="G173" t="s">
        <v>748</v>
      </c>
      <c r="H173" t="s">
        <v>552</v>
      </c>
      <c r="I173">
        <v>39944216.355999999</v>
      </c>
      <c r="J173">
        <v>9986054.0999999996</v>
      </c>
      <c r="K173">
        <v>9986054.0999999996</v>
      </c>
      <c r="L173">
        <v>9986054.0999999996</v>
      </c>
      <c r="M173">
        <v>9986054.0559999999</v>
      </c>
      <c r="N173" t="s">
        <v>40</v>
      </c>
      <c r="O173" t="s">
        <v>40</v>
      </c>
      <c r="P173" t="s">
        <v>40</v>
      </c>
      <c r="Q173" t="s">
        <v>40</v>
      </c>
      <c r="R173" t="s">
        <v>40</v>
      </c>
      <c r="S173" t="s">
        <v>40</v>
      </c>
      <c r="T173" t="s">
        <v>40</v>
      </c>
      <c r="U173" t="s">
        <v>40</v>
      </c>
      <c r="V173" t="s">
        <v>40</v>
      </c>
      <c r="W173" t="s">
        <v>40</v>
      </c>
      <c r="X173" t="s">
        <v>40</v>
      </c>
      <c r="Y173" t="s">
        <v>40</v>
      </c>
      <c r="Z173" t="s">
        <v>40</v>
      </c>
      <c r="AA173" t="s">
        <v>40</v>
      </c>
      <c r="AB173" t="s">
        <v>40</v>
      </c>
      <c r="AC173" t="s">
        <v>40</v>
      </c>
      <c r="AD173" t="s">
        <v>40</v>
      </c>
      <c r="AE173" t="s">
        <v>40</v>
      </c>
      <c r="AF173" t="s">
        <v>40</v>
      </c>
      <c r="AG173" t="s">
        <v>40</v>
      </c>
      <c r="AH173" t="s">
        <v>40</v>
      </c>
      <c r="AI173" t="s">
        <v>40</v>
      </c>
      <c r="AJ173" t="s">
        <v>40</v>
      </c>
      <c r="AK173" t="s">
        <v>40</v>
      </c>
      <c r="AL173" t="s">
        <v>40</v>
      </c>
      <c r="AM173" t="s">
        <v>40</v>
      </c>
      <c r="AN173" t="s">
        <v>40</v>
      </c>
      <c r="AO173" t="s">
        <v>40</v>
      </c>
      <c r="AP173" t="s">
        <v>40</v>
      </c>
      <c r="AQ173" t="s">
        <v>40</v>
      </c>
      <c r="AR173" t="s">
        <v>40</v>
      </c>
      <c r="AS173" t="s">
        <v>40</v>
      </c>
      <c r="AT173" t="s">
        <v>40</v>
      </c>
      <c r="AU173" t="s">
        <v>40</v>
      </c>
      <c r="AV173" t="s">
        <v>40</v>
      </c>
      <c r="AW173" t="s">
        <v>40</v>
      </c>
    </row>
    <row r="174" spans="1:49" x14ac:dyDescent="0.3">
      <c r="A174">
        <v>20820000</v>
      </c>
      <c r="B174" t="s">
        <v>40</v>
      </c>
      <c r="C174" t="s">
        <v>30</v>
      </c>
      <c r="D174" t="s">
        <v>292</v>
      </c>
      <c r="E174" t="s">
        <v>749</v>
      </c>
      <c r="F174" t="s">
        <v>296</v>
      </c>
      <c r="G174" t="s">
        <v>750</v>
      </c>
      <c r="H174" t="s">
        <v>552</v>
      </c>
      <c r="I174">
        <v>2033160.571</v>
      </c>
      <c r="J174">
        <v>2033160.571</v>
      </c>
      <c r="K174" t="s">
        <v>40</v>
      </c>
      <c r="L174" t="s">
        <v>40</v>
      </c>
      <c r="M174" t="s">
        <v>40</v>
      </c>
      <c r="N174" t="s">
        <v>40</v>
      </c>
      <c r="O174" t="s">
        <v>40</v>
      </c>
      <c r="P174" t="s">
        <v>40</v>
      </c>
      <c r="Q174" t="s">
        <v>40</v>
      </c>
      <c r="R174" t="s">
        <v>40</v>
      </c>
      <c r="S174" t="s">
        <v>40</v>
      </c>
      <c r="T174" t="s">
        <v>40</v>
      </c>
      <c r="U174" t="s">
        <v>40</v>
      </c>
      <c r="V174" t="s">
        <v>40</v>
      </c>
      <c r="W174" t="s">
        <v>40</v>
      </c>
      <c r="X174" t="s">
        <v>40</v>
      </c>
      <c r="Y174" t="s">
        <v>40</v>
      </c>
      <c r="Z174" t="s">
        <v>40</v>
      </c>
      <c r="AA174" t="s">
        <v>40</v>
      </c>
      <c r="AB174" t="s">
        <v>40</v>
      </c>
      <c r="AC174" t="s">
        <v>40</v>
      </c>
      <c r="AD174" t="s">
        <v>40</v>
      </c>
      <c r="AE174" t="s">
        <v>40</v>
      </c>
      <c r="AF174" t="s">
        <v>40</v>
      </c>
      <c r="AG174" t="s">
        <v>40</v>
      </c>
      <c r="AH174" t="s">
        <v>40</v>
      </c>
      <c r="AI174" t="s">
        <v>40</v>
      </c>
      <c r="AJ174" t="s">
        <v>40</v>
      </c>
      <c r="AK174" t="s">
        <v>40</v>
      </c>
      <c r="AL174" t="s">
        <v>40</v>
      </c>
      <c r="AM174" t="s">
        <v>40</v>
      </c>
      <c r="AN174" t="s">
        <v>40</v>
      </c>
      <c r="AO174" t="s">
        <v>40</v>
      </c>
      <c r="AP174" t="s">
        <v>40</v>
      </c>
      <c r="AQ174" t="s">
        <v>40</v>
      </c>
      <c r="AR174" t="s">
        <v>40</v>
      </c>
      <c r="AS174" t="s">
        <v>40</v>
      </c>
      <c r="AT174" t="s">
        <v>40</v>
      </c>
      <c r="AU174" t="s">
        <v>40</v>
      </c>
      <c r="AV174" t="s">
        <v>40</v>
      </c>
      <c r="AW174" t="s">
        <v>40</v>
      </c>
    </row>
    <row r="175" spans="1:49" x14ac:dyDescent="0.3">
      <c r="A175">
        <v>20821000</v>
      </c>
      <c r="B175" t="s">
        <v>40</v>
      </c>
      <c r="C175" t="s">
        <v>30</v>
      </c>
      <c r="D175" t="s">
        <v>292</v>
      </c>
      <c r="E175" t="s">
        <v>751</v>
      </c>
      <c r="F175" t="s">
        <v>163</v>
      </c>
      <c r="G175" t="s">
        <v>752</v>
      </c>
      <c r="H175" t="s">
        <v>552</v>
      </c>
      <c r="I175">
        <v>995608.68099999998</v>
      </c>
      <c r="J175">
        <v>995608.68099999998</v>
      </c>
      <c r="K175" t="s">
        <v>40</v>
      </c>
      <c r="L175" t="s">
        <v>40</v>
      </c>
      <c r="M175" t="s">
        <v>40</v>
      </c>
      <c r="N175" t="s">
        <v>40</v>
      </c>
      <c r="O175" t="s">
        <v>40</v>
      </c>
      <c r="P175" t="s">
        <v>40</v>
      </c>
      <c r="Q175" t="s">
        <v>40</v>
      </c>
      <c r="R175" t="s">
        <v>40</v>
      </c>
      <c r="S175" t="s">
        <v>40</v>
      </c>
      <c r="T175" t="s">
        <v>40</v>
      </c>
      <c r="U175" t="s">
        <v>40</v>
      </c>
      <c r="V175" t="s">
        <v>40</v>
      </c>
      <c r="W175" t="s">
        <v>40</v>
      </c>
      <c r="X175" t="s">
        <v>40</v>
      </c>
      <c r="Y175" t="s">
        <v>40</v>
      </c>
      <c r="Z175" t="s">
        <v>40</v>
      </c>
      <c r="AA175" t="s">
        <v>40</v>
      </c>
      <c r="AB175" t="s">
        <v>40</v>
      </c>
      <c r="AC175" t="s">
        <v>40</v>
      </c>
      <c r="AD175" t="s">
        <v>40</v>
      </c>
      <c r="AE175" t="s">
        <v>40</v>
      </c>
      <c r="AF175" t="s">
        <v>40</v>
      </c>
      <c r="AG175" t="s">
        <v>40</v>
      </c>
      <c r="AH175" t="s">
        <v>40</v>
      </c>
      <c r="AI175" t="s">
        <v>40</v>
      </c>
      <c r="AJ175" t="s">
        <v>40</v>
      </c>
      <c r="AK175" t="s">
        <v>40</v>
      </c>
      <c r="AL175" t="s">
        <v>40</v>
      </c>
      <c r="AM175" t="s">
        <v>40</v>
      </c>
      <c r="AN175" t="s">
        <v>40</v>
      </c>
      <c r="AO175" t="s">
        <v>40</v>
      </c>
      <c r="AP175" t="s">
        <v>40</v>
      </c>
      <c r="AQ175" t="s">
        <v>40</v>
      </c>
      <c r="AR175" t="s">
        <v>40</v>
      </c>
      <c r="AS175" t="s">
        <v>40</v>
      </c>
      <c r="AT175" t="s">
        <v>40</v>
      </c>
      <c r="AU175" t="s">
        <v>40</v>
      </c>
      <c r="AV175" t="s">
        <v>40</v>
      </c>
      <c r="AW175" t="s">
        <v>40</v>
      </c>
    </row>
    <row r="176" spans="1:49" x14ac:dyDescent="0.3">
      <c r="A176">
        <v>20822000</v>
      </c>
      <c r="B176" t="s">
        <v>40</v>
      </c>
      <c r="C176" t="s">
        <v>30</v>
      </c>
      <c r="D176" t="s">
        <v>292</v>
      </c>
      <c r="E176" t="s">
        <v>753</v>
      </c>
      <c r="F176" t="s">
        <v>36</v>
      </c>
      <c r="G176" t="s">
        <v>752</v>
      </c>
      <c r="H176" t="s">
        <v>552</v>
      </c>
      <c r="I176">
        <v>15506666.720000001</v>
      </c>
      <c r="J176">
        <v>15506666.720000001</v>
      </c>
      <c r="K176" t="s">
        <v>40</v>
      </c>
      <c r="L176" t="s">
        <v>40</v>
      </c>
      <c r="M176" t="s">
        <v>40</v>
      </c>
      <c r="N176" t="s">
        <v>40</v>
      </c>
      <c r="O176" t="s">
        <v>40</v>
      </c>
      <c r="P176" t="s">
        <v>40</v>
      </c>
      <c r="Q176" t="s">
        <v>40</v>
      </c>
      <c r="R176" t="s">
        <v>40</v>
      </c>
      <c r="S176" t="s">
        <v>40</v>
      </c>
      <c r="T176" t="s">
        <v>40</v>
      </c>
      <c r="U176" t="s">
        <v>40</v>
      </c>
      <c r="V176" t="s">
        <v>40</v>
      </c>
      <c r="W176" t="s">
        <v>40</v>
      </c>
      <c r="X176" t="s">
        <v>40</v>
      </c>
      <c r="Y176" t="s">
        <v>40</v>
      </c>
      <c r="Z176" t="s">
        <v>40</v>
      </c>
      <c r="AA176" t="s">
        <v>40</v>
      </c>
      <c r="AB176" t="s">
        <v>40</v>
      </c>
      <c r="AC176" t="s">
        <v>40</v>
      </c>
      <c r="AD176" t="s">
        <v>40</v>
      </c>
      <c r="AE176" t="s">
        <v>40</v>
      </c>
      <c r="AF176" t="s">
        <v>40</v>
      </c>
      <c r="AG176" t="s">
        <v>40</v>
      </c>
      <c r="AH176" t="s">
        <v>40</v>
      </c>
      <c r="AI176" t="s">
        <v>40</v>
      </c>
      <c r="AJ176" t="s">
        <v>40</v>
      </c>
      <c r="AK176" t="s">
        <v>40</v>
      </c>
      <c r="AL176" t="s">
        <v>40</v>
      </c>
      <c r="AM176" t="s">
        <v>40</v>
      </c>
      <c r="AN176" t="s">
        <v>40</v>
      </c>
      <c r="AO176" t="s">
        <v>40</v>
      </c>
      <c r="AP176" t="s">
        <v>40</v>
      </c>
      <c r="AQ176" t="s">
        <v>40</v>
      </c>
      <c r="AR176" t="s">
        <v>40</v>
      </c>
      <c r="AS176" t="s">
        <v>40</v>
      </c>
      <c r="AT176" t="s">
        <v>40</v>
      </c>
      <c r="AU176" t="s">
        <v>40</v>
      </c>
      <c r="AV176" t="s">
        <v>40</v>
      </c>
      <c r="AW176" t="s">
        <v>40</v>
      </c>
    </row>
    <row r="177" spans="1:49" x14ac:dyDescent="0.3">
      <c r="A177">
        <v>20823000</v>
      </c>
      <c r="B177" t="s">
        <v>40</v>
      </c>
      <c r="C177" t="s">
        <v>30</v>
      </c>
      <c r="D177" t="s">
        <v>292</v>
      </c>
      <c r="E177" t="s">
        <v>754</v>
      </c>
      <c r="F177" t="s">
        <v>36</v>
      </c>
      <c r="G177" t="s">
        <v>755</v>
      </c>
      <c r="H177" t="s">
        <v>552</v>
      </c>
      <c r="I177">
        <v>67025408.856999993</v>
      </c>
      <c r="J177">
        <v>16756352.199999999</v>
      </c>
      <c r="K177">
        <v>16756352.199999999</v>
      </c>
      <c r="L177">
        <v>16756352.199999999</v>
      </c>
      <c r="M177">
        <v>16756352.256999999</v>
      </c>
      <c r="N177" t="s">
        <v>40</v>
      </c>
      <c r="O177" t="s">
        <v>40</v>
      </c>
      <c r="P177" t="s">
        <v>40</v>
      </c>
      <c r="Q177" t="s">
        <v>40</v>
      </c>
      <c r="R177" t="s">
        <v>40</v>
      </c>
      <c r="S177" t="s">
        <v>40</v>
      </c>
      <c r="T177" t="s">
        <v>40</v>
      </c>
      <c r="U177" t="s">
        <v>40</v>
      </c>
      <c r="V177" t="s">
        <v>40</v>
      </c>
      <c r="W177" t="s">
        <v>40</v>
      </c>
      <c r="X177" t="s">
        <v>40</v>
      </c>
      <c r="Y177" t="s">
        <v>40</v>
      </c>
      <c r="Z177" t="s">
        <v>40</v>
      </c>
      <c r="AA177" t="s">
        <v>40</v>
      </c>
      <c r="AB177" t="s">
        <v>40</v>
      </c>
      <c r="AC177" t="s">
        <v>40</v>
      </c>
      <c r="AD177" t="s">
        <v>40</v>
      </c>
      <c r="AE177" t="s">
        <v>40</v>
      </c>
      <c r="AF177" t="s">
        <v>40</v>
      </c>
      <c r="AG177" t="s">
        <v>40</v>
      </c>
      <c r="AH177" t="s">
        <v>40</v>
      </c>
      <c r="AI177" t="s">
        <v>40</v>
      </c>
      <c r="AJ177" t="s">
        <v>40</v>
      </c>
      <c r="AK177" t="s">
        <v>40</v>
      </c>
      <c r="AL177" t="s">
        <v>40</v>
      </c>
      <c r="AM177" t="s">
        <v>40</v>
      </c>
      <c r="AN177" t="s">
        <v>40</v>
      </c>
      <c r="AO177" t="s">
        <v>40</v>
      </c>
      <c r="AP177" t="s">
        <v>40</v>
      </c>
      <c r="AQ177" t="s">
        <v>40</v>
      </c>
      <c r="AR177" t="s">
        <v>40</v>
      </c>
      <c r="AS177" t="s">
        <v>40</v>
      </c>
      <c r="AT177" t="s">
        <v>40</v>
      </c>
      <c r="AU177" t="s">
        <v>40</v>
      </c>
      <c r="AV177" t="s">
        <v>40</v>
      </c>
      <c r="AW177" t="s">
        <v>40</v>
      </c>
    </row>
    <row r="178" spans="1:49" x14ac:dyDescent="0.3">
      <c r="A178">
        <v>20824000</v>
      </c>
      <c r="B178" t="s">
        <v>40</v>
      </c>
      <c r="C178" t="s">
        <v>30</v>
      </c>
      <c r="D178" t="s">
        <v>292</v>
      </c>
      <c r="E178" t="s">
        <v>756</v>
      </c>
      <c r="F178" t="s">
        <v>330</v>
      </c>
      <c r="G178" t="s">
        <v>757</v>
      </c>
      <c r="H178" t="s">
        <v>552</v>
      </c>
      <c r="I178">
        <v>7339064.4100000001</v>
      </c>
      <c r="J178">
        <v>7339064.4100000001</v>
      </c>
      <c r="K178" t="s">
        <v>40</v>
      </c>
      <c r="L178" t="s">
        <v>40</v>
      </c>
      <c r="M178" t="s">
        <v>40</v>
      </c>
      <c r="N178" t="s">
        <v>40</v>
      </c>
      <c r="O178" t="s">
        <v>40</v>
      </c>
      <c r="P178" t="s">
        <v>40</v>
      </c>
      <c r="Q178" t="s">
        <v>40</v>
      </c>
      <c r="R178" t="s">
        <v>40</v>
      </c>
      <c r="S178" t="s">
        <v>40</v>
      </c>
      <c r="T178" t="s">
        <v>40</v>
      </c>
      <c r="U178" t="s">
        <v>40</v>
      </c>
      <c r="V178" t="s">
        <v>40</v>
      </c>
      <c r="W178" t="s">
        <v>40</v>
      </c>
      <c r="X178" t="s">
        <v>40</v>
      </c>
      <c r="Y178" t="s">
        <v>40</v>
      </c>
      <c r="Z178" t="s">
        <v>40</v>
      </c>
      <c r="AA178" t="s">
        <v>40</v>
      </c>
      <c r="AB178" t="s">
        <v>40</v>
      </c>
      <c r="AC178" t="s">
        <v>40</v>
      </c>
      <c r="AD178" t="s">
        <v>40</v>
      </c>
      <c r="AE178" t="s">
        <v>40</v>
      </c>
      <c r="AF178" t="s">
        <v>40</v>
      </c>
      <c r="AG178" t="s">
        <v>40</v>
      </c>
      <c r="AH178" t="s">
        <v>40</v>
      </c>
      <c r="AI178" t="s">
        <v>40</v>
      </c>
      <c r="AJ178" t="s">
        <v>40</v>
      </c>
      <c r="AK178" t="s">
        <v>40</v>
      </c>
      <c r="AL178" t="s">
        <v>40</v>
      </c>
      <c r="AM178" t="s">
        <v>40</v>
      </c>
      <c r="AN178" t="s">
        <v>40</v>
      </c>
      <c r="AO178" t="s">
        <v>40</v>
      </c>
      <c r="AP178" t="s">
        <v>40</v>
      </c>
      <c r="AQ178" t="s">
        <v>40</v>
      </c>
      <c r="AR178" t="s">
        <v>40</v>
      </c>
      <c r="AS178" t="s">
        <v>40</v>
      </c>
      <c r="AT178" t="s">
        <v>40</v>
      </c>
      <c r="AU178" t="s">
        <v>40</v>
      </c>
      <c r="AV178" t="s">
        <v>40</v>
      </c>
      <c r="AW178" t="s">
        <v>40</v>
      </c>
    </row>
    <row r="179" spans="1:49" x14ac:dyDescent="0.3">
      <c r="A179">
        <v>20825000</v>
      </c>
      <c r="B179" t="s">
        <v>40</v>
      </c>
      <c r="C179" t="s">
        <v>30</v>
      </c>
      <c r="D179" t="s">
        <v>292</v>
      </c>
      <c r="E179" t="s">
        <v>758</v>
      </c>
      <c r="F179" t="s">
        <v>36</v>
      </c>
      <c r="G179" t="s">
        <v>759</v>
      </c>
      <c r="H179" t="s">
        <v>552</v>
      </c>
      <c r="I179">
        <v>76649999.989999995</v>
      </c>
      <c r="J179">
        <v>17033333.34</v>
      </c>
      <c r="K179">
        <v>17033333.34</v>
      </c>
      <c r="L179">
        <v>17033333.34</v>
      </c>
      <c r="M179">
        <v>17033333.34</v>
      </c>
      <c r="N179">
        <v>8516666.6300000008</v>
      </c>
      <c r="O179" t="s">
        <v>40</v>
      </c>
      <c r="P179" t="s">
        <v>40</v>
      </c>
      <c r="Q179" t="s">
        <v>40</v>
      </c>
      <c r="R179" t="s">
        <v>40</v>
      </c>
      <c r="S179" t="s">
        <v>40</v>
      </c>
      <c r="T179" t="s">
        <v>40</v>
      </c>
      <c r="U179" t="s">
        <v>40</v>
      </c>
      <c r="V179" t="s">
        <v>40</v>
      </c>
      <c r="W179" t="s">
        <v>40</v>
      </c>
      <c r="X179" t="s">
        <v>40</v>
      </c>
      <c r="Y179" t="s">
        <v>40</v>
      </c>
      <c r="Z179" t="s">
        <v>40</v>
      </c>
      <c r="AA179" t="s">
        <v>40</v>
      </c>
      <c r="AB179" t="s">
        <v>40</v>
      </c>
      <c r="AC179" t="s">
        <v>40</v>
      </c>
      <c r="AD179" t="s">
        <v>40</v>
      </c>
      <c r="AE179" t="s">
        <v>40</v>
      </c>
      <c r="AF179" t="s">
        <v>40</v>
      </c>
      <c r="AG179" t="s">
        <v>40</v>
      </c>
      <c r="AH179" t="s">
        <v>40</v>
      </c>
      <c r="AI179" t="s">
        <v>40</v>
      </c>
      <c r="AJ179" t="s">
        <v>40</v>
      </c>
      <c r="AK179" t="s">
        <v>40</v>
      </c>
      <c r="AL179" t="s">
        <v>40</v>
      </c>
      <c r="AM179" t="s">
        <v>40</v>
      </c>
      <c r="AN179" t="s">
        <v>40</v>
      </c>
      <c r="AO179" t="s">
        <v>40</v>
      </c>
      <c r="AP179" t="s">
        <v>40</v>
      </c>
      <c r="AQ179" t="s">
        <v>40</v>
      </c>
      <c r="AR179" t="s">
        <v>40</v>
      </c>
      <c r="AS179" t="s">
        <v>40</v>
      </c>
      <c r="AT179" t="s">
        <v>40</v>
      </c>
      <c r="AU179" t="s">
        <v>40</v>
      </c>
      <c r="AV179" t="s">
        <v>40</v>
      </c>
      <c r="AW179" t="s">
        <v>40</v>
      </c>
    </row>
    <row r="180" spans="1:49" x14ac:dyDescent="0.3">
      <c r="A180">
        <v>20825001</v>
      </c>
      <c r="B180" t="s">
        <v>40</v>
      </c>
      <c r="C180" t="s">
        <v>30</v>
      </c>
      <c r="D180" t="s">
        <v>292</v>
      </c>
      <c r="E180" t="s">
        <v>760</v>
      </c>
      <c r="F180" t="s">
        <v>36</v>
      </c>
      <c r="G180" t="s">
        <v>759</v>
      </c>
      <c r="H180" t="s">
        <v>552</v>
      </c>
      <c r="I180">
        <v>14999999.949999999</v>
      </c>
      <c r="J180">
        <v>3333333.34</v>
      </c>
      <c r="K180">
        <v>3333333.34</v>
      </c>
      <c r="L180">
        <v>3333333.34</v>
      </c>
      <c r="M180">
        <v>3333333.34</v>
      </c>
      <c r="N180">
        <v>1666666.59</v>
      </c>
      <c r="O180" t="s">
        <v>40</v>
      </c>
      <c r="P180" t="s">
        <v>40</v>
      </c>
      <c r="Q180" t="s">
        <v>40</v>
      </c>
      <c r="R180" t="s">
        <v>40</v>
      </c>
      <c r="S180" t="s">
        <v>40</v>
      </c>
      <c r="T180" t="s">
        <v>40</v>
      </c>
      <c r="U180" t="s">
        <v>40</v>
      </c>
      <c r="V180" t="s">
        <v>40</v>
      </c>
      <c r="W180" t="s">
        <v>40</v>
      </c>
      <c r="X180" t="s">
        <v>40</v>
      </c>
      <c r="Y180" t="s">
        <v>40</v>
      </c>
      <c r="Z180" t="s">
        <v>40</v>
      </c>
      <c r="AA180" t="s">
        <v>40</v>
      </c>
      <c r="AB180" t="s">
        <v>40</v>
      </c>
      <c r="AC180" t="s">
        <v>40</v>
      </c>
      <c r="AD180" t="s">
        <v>40</v>
      </c>
      <c r="AE180" t="s">
        <v>40</v>
      </c>
      <c r="AF180" t="s">
        <v>40</v>
      </c>
      <c r="AG180" t="s">
        <v>40</v>
      </c>
      <c r="AH180" t="s">
        <v>40</v>
      </c>
      <c r="AI180" t="s">
        <v>40</v>
      </c>
      <c r="AJ180" t="s">
        <v>40</v>
      </c>
      <c r="AK180" t="s">
        <v>40</v>
      </c>
      <c r="AL180" t="s">
        <v>40</v>
      </c>
      <c r="AM180" t="s">
        <v>40</v>
      </c>
      <c r="AN180" t="s">
        <v>40</v>
      </c>
      <c r="AO180" t="s">
        <v>40</v>
      </c>
      <c r="AP180" t="s">
        <v>40</v>
      </c>
      <c r="AQ180" t="s">
        <v>40</v>
      </c>
      <c r="AR180" t="s">
        <v>40</v>
      </c>
      <c r="AS180" t="s">
        <v>40</v>
      </c>
      <c r="AT180" t="s">
        <v>40</v>
      </c>
      <c r="AU180" t="s">
        <v>40</v>
      </c>
      <c r="AV180" t="s">
        <v>40</v>
      </c>
      <c r="AW180" t="s">
        <v>40</v>
      </c>
    </row>
    <row r="181" spans="1:49" x14ac:dyDescent="0.3">
      <c r="A181">
        <v>20825002</v>
      </c>
      <c r="B181" t="s">
        <v>40</v>
      </c>
      <c r="C181" t="s">
        <v>30</v>
      </c>
      <c r="D181" t="s">
        <v>292</v>
      </c>
      <c r="E181" t="s">
        <v>514</v>
      </c>
      <c r="F181" t="s">
        <v>36</v>
      </c>
      <c r="G181" t="s">
        <v>759</v>
      </c>
      <c r="H181" t="s">
        <v>552</v>
      </c>
      <c r="I181">
        <v>2100000.0099999998</v>
      </c>
      <c r="J181">
        <v>466666.66</v>
      </c>
      <c r="K181">
        <v>466666.66</v>
      </c>
      <c r="L181">
        <v>466666.66</v>
      </c>
      <c r="M181">
        <v>466666.66</v>
      </c>
      <c r="N181">
        <v>233333.37</v>
      </c>
      <c r="O181" t="s">
        <v>40</v>
      </c>
      <c r="P181" t="s">
        <v>40</v>
      </c>
      <c r="Q181" t="s">
        <v>40</v>
      </c>
      <c r="R181" t="s">
        <v>40</v>
      </c>
      <c r="S181" t="s">
        <v>40</v>
      </c>
      <c r="T181" t="s">
        <v>40</v>
      </c>
      <c r="U181" t="s">
        <v>40</v>
      </c>
      <c r="V181" t="s">
        <v>40</v>
      </c>
      <c r="W181" t="s">
        <v>40</v>
      </c>
      <c r="X181" t="s">
        <v>40</v>
      </c>
      <c r="Y181" t="s">
        <v>40</v>
      </c>
      <c r="Z181" t="s">
        <v>40</v>
      </c>
      <c r="AA181" t="s">
        <v>40</v>
      </c>
      <c r="AB181" t="s">
        <v>40</v>
      </c>
      <c r="AC181" t="s">
        <v>40</v>
      </c>
      <c r="AD181" t="s">
        <v>40</v>
      </c>
      <c r="AE181" t="s">
        <v>40</v>
      </c>
      <c r="AF181" t="s">
        <v>40</v>
      </c>
      <c r="AG181" t="s">
        <v>40</v>
      </c>
      <c r="AH181" t="s">
        <v>40</v>
      </c>
      <c r="AI181" t="s">
        <v>40</v>
      </c>
      <c r="AJ181" t="s">
        <v>40</v>
      </c>
      <c r="AK181" t="s">
        <v>40</v>
      </c>
      <c r="AL181" t="s">
        <v>40</v>
      </c>
      <c r="AM181" t="s">
        <v>40</v>
      </c>
      <c r="AN181" t="s">
        <v>40</v>
      </c>
      <c r="AO181" t="s">
        <v>40</v>
      </c>
      <c r="AP181" t="s">
        <v>40</v>
      </c>
      <c r="AQ181" t="s">
        <v>40</v>
      </c>
      <c r="AR181" t="s">
        <v>40</v>
      </c>
      <c r="AS181" t="s">
        <v>40</v>
      </c>
      <c r="AT181" t="s">
        <v>40</v>
      </c>
      <c r="AU181" t="s">
        <v>40</v>
      </c>
      <c r="AV181" t="s">
        <v>40</v>
      </c>
      <c r="AW181" t="s">
        <v>40</v>
      </c>
    </row>
    <row r="182" spans="1:49" x14ac:dyDescent="0.3">
      <c r="A182">
        <v>20826000</v>
      </c>
      <c r="B182" t="s">
        <v>40</v>
      </c>
      <c r="C182" t="s">
        <v>30</v>
      </c>
      <c r="D182" t="s">
        <v>292</v>
      </c>
      <c r="E182" t="s">
        <v>761</v>
      </c>
      <c r="F182" t="s">
        <v>36</v>
      </c>
      <c r="G182" t="s">
        <v>762</v>
      </c>
      <c r="H182" t="s">
        <v>552</v>
      </c>
      <c r="I182">
        <v>133333333.37</v>
      </c>
      <c r="J182">
        <v>14814814.810000001</v>
      </c>
      <c r="K182">
        <v>29629629.620000001</v>
      </c>
      <c r="L182">
        <v>29629629.620000001</v>
      </c>
      <c r="M182">
        <v>29629629.620000001</v>
      </c>
      <c r="N182">
        <v>29629629.699999999</v>
      </c>
      <c r="O182" t="s">
        <v>40</v>
      </c>
      <c r="P182" t="s">
        <v>40</v>
      </c>
      <c r="Q182" t="s">
        <v>40</v>
      </c>
      <c r="R182" t="s">
        <v>40</v>
      </c>
      <c r="S182" t="s">
        <v>40</v>
      </c>
      <c r="T182" t="s">
        <v>40</v>
      </c>
      <c r="U182" t="s">
        <v>40</v>
      </c>
      <c r="V182" t="s">
        <v>40</v>
      </c>
      <c r="W182" t="s">
        <v>40</v>
      </c>
      <c r="X182" t="s">
        <v>40</v>
      </c>
      <c r="Y182" t="s">
        <v>40</v>
      </c>
      <c r="Z182" t="s">
        <v>40</v>
      </c>
      <c r="AA182" t="s">
        <v>40</v>
      </c>
      <c r="AB182" t="s">
        <v>40</v>
      </c>
      <c r="AC182" t="s">
        <v>40</v>
      </c>
      <c r="AD182" t="s">
        <v>40</v>
      </c>
      <c r="AE182" t="s">
        <v>40</v>
      </c>
      <c r="AF182" t="s">
        <v>40</v>
      </c>
      <c r="AG182" t="s">
        <v>40</v>
      </c>
      <c r="AH182" t="s">
        <v>40</v>
      </c>
      <c r="AI182" t="s">
        <v>40</v>
      </c>
      <c r="AJ182" t="s">
        <v>40</v>
      </c>
      <c r="AK182" t="s">
        <v>40</v>
      </c>
      <c r="AL182" t="s">
        <v>40</v>
      </c>
      <c r="AM182" t="s">
        <v>40</v>
      </c>
      <c r="AN182" t="s">
        <v>40</v>
      </c>
      <c r="AO182" t="s">
        <v>40</v>
      </c>
      <c r="AP182" t="s">
        <v>40</v>
      </c>
      <c r="AQ182" t="s">
        <v>40</v>
      </c>
      <c r="AR182" t="s">
        <v>40</v>
      </c>
      <c r="AS182" t="s">
        <v>40</v>
      </c>
      <c r="AT182" t="s">
        <v>40</v>
      </c>
      <c r="AU182" t="s">
        <v>40</v>
      </c>
      <c r="AV182" t="s">
        <v>40</v>
      </c>
      <c r="AW182" t="s">
        <v>40</v>
      </c>
    </row>
    <row r="183" spans="1:49" x14ac:dyDescent="0.3">
      <c r="A183">
        <v>20827000</v>
      </c>
      <c r="B183" t="s">
        <v>40</v>
      </c>
      <c r="C183" t="s">
        <v>30</v>
      </c>
      <c r="D183" t="s">
        <v>292</v>
      </c>
      <c r="E183" t="s">
        <v>763</v>
      </c>
      <c r="F183" t="s">
        <v>56</v>
      </c>
      <c r="G183" t="s">
        <v>764</v>
      </c>
      <c r="H183" t="s">
        <v>552</v>
      </c>
      <c r="I183">
        <v>27272727.240000002</v>
      </c>
      <c r="J183">
        <v>5454545.46</v>
      </c>
      <c r="K183">
        <v>5454545.46</v>
      </c>
      <c r="L183">
        <v>5454545.46</v>
      </c>
      <c r="M183">
        <v>5454545.46</v>
      </c>
      <c r="N183">
        <v>5454545.4000000004</v>
      </c>
      <c r="O183" t="s">
        <v>40</v>
      </c>
      <c r="P183" t="s">
        <v>40</v>
      </c>
      <c r="Q183" t="s">
        <v>40</v>
      </c>
      <c r="R183" t="s">
        <v>40</v>
      </c>
      <c r="S183" t="s">
        <v>40</v>
      </c>
      <c r="T183" t="s">
        <v>40</v>
      </c>
      <c r="U183" t="s">
        <v>40</v>
      </c>
      <c r="V183" t="s">
        <v>40</v>
      </c>
      <c r="W183" t="s">
        <v>40</v>
      </c>
      <c r="X183" t="s">
        <v>40</v>
      </c>
      <c r="Y183" t="s">
        <v>40</v>
      </c>
      <c r="Z183" t="s">
        <v>40</v>
      </c>
      <c r="AA183" t="s">
        <v>40</v>
      </c>
      <c r="AB183" t="s">
        <v>40</v>
      </c>
      <c r="AC183" t="s">
        <v>40</v>
      </c>
      <c r="AD183" t="s">
        <v>40</v>
      </c>
      <c r="AE183" t="s">
        <v>40</v>
      </c>
      <c r="AF183" t="s">
        <v>40</v>
      </c>
      <c r="AG183" t="s">
        <v>40</v>
      </c>
      <c r="AH183" t="s">
        <v>40</v>
      </c>
      <c r="AI183" t="s">
        <v>40</v>
      </c>
      <c r="AJ183" t="s">
        <v>40</v>
      </c>
      <c r="AK183" t="s">
        <v>40</v>
      </c>
      <c r="AL183" t="s">
        <v>40</v>
      </c>
      <c r="AM183" t="s">
        <v>40</v>
      </c>
      <c r="AN183" t="s">
        <v>40</v>
      </c>
      <c r="AO183" t="s">
        <v>40</v>
      </c>
      <c r="AP183" t="s">
        <v>40</v>
      </c>
      <c r="AQ183" t="s">
        <v>40</v>
      </c>
      <c r="AR183" t="s">
        <v>40</v>
      </c>
      <c r="AS183" t="s">
        <v>40</v>
      </c>
      <c r="AT183" t="s">
        <v>40</v>
      </c>
      <c r="AU183" t="s">
        <v>40</v>
      </c>
      <c r="AV183" t="s">
        <v>40</v>
      </c>
      <c r="AW183" t="s">
        <v>40</v>
      </c>
    </row>
    <row r="184" spans="1:49" x14ac:dyDescent="0.3">
      <c r="A184">
        <v>20831000</v>
      </c>
      <c r="B184" t="s">
        <v>40</v>
      </c>
      <c r="C184" t="s">
        <v>30</v>
      </c>
      <c r="D184" t="s">
        <v>292</v>
      </c>
      <c r="E184" t="s">
        <v>765</v>
      </c>
      <c r="F184" t="s">
        <v>36</v>
      </c>
      <c r="G184" t="s">
        <v>766</v>
      </c>
      <c r="H184" t="s">
        <v>552</v>
      </c>
      <c r="I184">
        <v>46168810.18</v>
      </c>
      <c r="J184">
        <v>7694801.6799999997</v>
      </c>
      <c r="K184">
        <v>7694801.6799999997</v>
      </c>
      <c r="L184">
        <v>7694801.6799999997</v>
      </c>
      <c r="M184">
        <v>7694801.6799999997</v>
      </c>
      <c r="N184">
        <v>7694801.6799999997</v>
      </c>
      <c r="O184">
        <v>7694801.7800000003</v>
      </c>
      <c r="P184" t="s">
        <v>40</v>
      </c>
      <c r="Q184" t="s">
        <v>40</v>
      </c>
      <c r="R184" t="s">
        <v>40</v>
      </c>
      <c r="S184" t="s">
        <v>40</v>
      </c>
      <c r="T184" t="s">
        <v>40</v>
      </c>
      <c r="U184" t="s">
        <v>40</v>
      </c>
      <c r="V184" t="s">
        <v>40</v>
      </c>
      <c r="W184" t="s">
        <v>40</v>
      </c>
      <c r="X184" t="s">
        <v>40</v>
      </c>
      <c r="Y184" t="s">
        <v>40</v>
      </c>
      <c r="Z184" t="s">
        <v>40</v>
      </c>
      <c r="AA184" t="s">
        <v>40</v>
      </c>
      <c r="AB184" t="s">
        <v>40</v>
      </c>
      <c r="AC184" t="s">
        <v>40</v>
      </c>
      <c r="AD184" t="s">
        <v>40</v>
      </c>
      <c r="AE184" t="s">
        <v>40</v>
      </c>
      <c r="AF184" t="s">
        <v>40</v>
      </c>
      <c r="AG184" t="s">
        <v>40</v>
      </c>
      <c r="AH184" t="s">
        <v>40</v>
      </c>
      <c r="AI184" t="s">
        <v>40</v>
      </c>
      <c r="AJ184" t="s">
        <v>40</v>
      </c>
      <c r="AK184" t="s">
        <v>40</v>
      </c>
      <c r="AL184" t="s">
        <v>40</v>
      </c>
      <c r="AM184" t="s">
        <v>40</v>
      </c>
      <c r="AN184" t="s">
        <v>40</v>
      </c>
      <c r="AO184" t="s">
        <v>40</v>
      </c>
      <c r="AP184" t="s">
        <v>40</v>
      </c>
      <c r="AQ184" t="s">
        <v>40</v>
      </c>
      <c r="AR184" t="s">
        <v>40</v>
      </c>
      <c r="AS184" t="s">
        <v>40</v>
      </c>
      <c r="AT184" t="s">
        <v>40</v>
      </c>
      <c r="AU184" t="s">
        <v>40</v>
      </c>
      <c r="AV184" t="s">
        <v>40</v>
      </c>
      <c r="AW184" t="s">
        <v>40</v>
      </c>
    </row>
    <row r="185" spans="1:49" x14ac:dyDescent="0.3">
      <c r="A185">
        <v>20833000</v>
      </c>
      <c r="B185" t="s">
        <v>40</v>
      </c>
      <c r="C185" t="s">
        <v>30</v>
      </c>
      <c r="D185" t="s">
        <v>292</v>
      </c>
      <c r="E185" t="s">
        <v>767</v>
      </c>
      <c r="F185" t="s">
        <v>36</v>
      </c>
      <c r="G185" t="s">
        <v>768</v>
      </c>
      <c r="H185" t="s">
        <v>552</v>
      </c>
      <c r="I185">
        <v>75000000</v>
      </c>
      <c r="J185">
        <v>15000000</v>
      </c>
      <c r="K185">
        <v>15000000</v>
      </c>
      <c r="L185">
        <v>15000000</v>
      </c>
      <c r="M185">
        <v>15000000</v>
      </c>
      <c r="N185">
        <v>15000000</v>
      </c>
      <c r="O185" t="s">
        <v>40</v>
      </c>
      <c r="P185" t="s">
        <v>40</v>
      </c>
      <c r="Q185" t="s">
        <v>40</v>
      </c>
      <c r="R185" t="s">
        <v>40</v>
      </c>
      <c r="S185" t="s">
        <v>40</v>
      </c>
      <c r="T185" t="s">
        <v>40</v>
      </c>
      <c r="U185" t="s">
        <v>40</v>
      </c>
      <c r="V185" t="s">
        <v>40</v>
      </c>
      <c r="W185" t="s">
        <v>40</v>
      </c>
      <c r="X185" t="s">
        <v>40</v>
      </c>
      <c r="Y185" t="s">
        <v>40</v>
      </c>
      <c r="Z185" t="s">
        <v>40</v>
      </c>
      <c r="AA185" t="s">
        <v>40</v>
      </c>
      <c r="AB185" t="s">
        <v>40</v>
      </c>
      <c r="AC185" t="s">
        <v>40</v>
      </c>
      <c r="AD185" t="s">
        <v>40</v>
      </c>
      <c r="AE185" t="s">
        <v>40</v>
      </c>
      <c r="AF185" t="s">
        <v>40</v>
      </c>
      <c r="AG185" t="s">
        <v>40</v>
      </c>
      <c r="AH185" t="s">
        <v>40</v>
      </c>
      <c r="AI185" t="s">
        <v>40</v>
      </c>
      <c r="AJ185" t="s">
        <v>40</v>
      </c>
      <c r="AK185" t="s">
        <v>40</v>
      </c>
      <c r="AL185" t="s">
        <v>40</v>
      </c>
      <c r="AM185" t="s">
        <v>40</v>
      </c>
      <c r="AN185" t="s">
        <v>40</v>
      </c>
      <c r="AO185" t="s">
        <v>40</v>
      </c>
      <c r="AP185" t="s">
        <v>40</v>
      </c>
      <c r="AQ185" t="s">
        <v>40</v>
      </c>
      <c r="AR185" t="s">
        <v>40</v>
      </c>
      <c r="AS185" t="s">
        <v>40</v>
      </c>
      <c r="AT185" t="s">
        <v>40</v>
      </c>
      <c r="AU185" t="s">
        <v>40</v>
      </c>
      <c r="AV185" t="s">
        <v>40</v>
      </c>
      <c r="AW185" t="s">
        <v>40</v>
      </c>
    </row>
    <row r="186" spans="1:49" x14ac:dyDescent="0.3">
      <c r="A186">
        <v>20834000</v>
      </c>
      <c r="B186" t="s">
        <v>40</v>
      </c>
      <c r="C186" t="s">
        <v>30</v>
      </c>
      <c r="D186" t="s">
        <v>292</v>
      </c>
      <c r="E186" t="s">
        <v>328</v>
      </c>
      <c r="F186" t="s">
        <v>85</v>
      </c>
      <c r="G186" t="s">
        <v>768</v>
      </c>
      <c r="H186" t="s">
        <v>552</v>
      </c>
      <c r="I186">
        <v>18375000</v>
      </c>
      <c r="J186">
        <v>6125000</v>
      </c>
      <c r="K186">
        <v>6125000</v>
      </c>
      <c r="L186">
        <v>6125000</v>
      </c>
      <c r="M186" t="s">
        <v>40</v>
      </c>
      <c r="N186" t="s">
        <v>40</v>
      </c>
      <c r="O186" t="s">
        <v>40</v>
      </c>
      <c r="P186" t="s">
        <v>40</v>
      </c>
      <c r="Q186" t="s">
        <v>40</v>
      </c>
      <c r="R186" t="s">
        <v>40</v>
      </c>
      <c r="S186" t="s">
        <v>40</v>
      </c>
      <c r="T186" t="s">
        <v>40</v>
      </c>
      <c r="U186" t="s">
        <v>40</v>
      </c>
      <c r="V186" t="s">
        <v>40</v>
      </c>
      <c r="W186" t="s">
        <v>40</v>
      </c>
      <c r="X186" t="s">
        <v>40</v>
      </c>
      <c r="Y186" t="s">
        <v>40</v>
      </c>
      <c r="Z186" t="s">
        <v>40</v>
      </c>
      <c r="AA186" t="s">
        <v>40</v>
      </c>
      <c r="AB186" t="s">
        <v>40</v>
      </c>
      <c r="AC186" t="s">
        <v>40</v>
      </c>
      <c r="AD186" t="s">
        <v>40</v>
      </c>
      <c r="AE186" t="s">
        <v>40</v>
      </c>
      <c r="AF186" t="s">
        <v>40</v>
      </c>
      <c r="AG186" t="s">
        <v>40</v>
      </c>
      <c r="AH186" t="s">
        <v>40</v>
      </c>
      <c r="AI186" t="s">
        <v>40</v>
      </c>
      <c r="AJ186" t="s">
        <v>40</v>
      </c>
      <c r="AK186" t="s">
        <v>40</v>
      </c>
      <c r="AL186" t="s">
        <v>40</v>
      </c>
      <c r="AM186" t="s">
        <v>40</v>
      </c>
      <c r="AN186" t="s">
        <v>40</v>
      </c>
      <c r="AO186" t="s">
        <v>40</v>
      </c>
      <c r="AP186" t="s">
        <v>40</v>
      </c>
      <c r="AQ186" t="s">
        <v>40</v>
      </c>
      <c r="AR186" t="s">
        <v>40</v>
      </c>
      <c r="AS186" t="s">
        <v>40</v>
      </c>
      <c r="AT186" t="s">
        <v>40</v>
      </c>
      <c r="AU186" t="s">
        <v>40</v>
      </c>
      <c r="AV186" t="s">
        <v>40</v>
      </c>
      <c r="AW186" t="s">
        <v>40</v>
      </c>
    </row>
    <row r="187" spans="1:49" x14ac:dyDescent="0.3">
      <c r="A187">
        <v>20835000</v>
      </c>
      <c r="B187" t="s">
        <v>40</v>
      </c>
      <c r="C187" t="s">
        <v>30</v>
      </c>
      <c r="D187" t="s">
        <v>292</v>
      </c>
      <c r="E187" t="s">
        <v>769</v>
      </c>
      <c r="F187" t="s">
        <v>163</v>
      </c>
      <c r="G187" t="s">
        <v>770</v>
      </c>
      <c r="H187" t="s">
        <v>552</v>
      </c>
      <c r="I187">
        <v>67363010.829999983</v>
      </c>
      <c r="J187">
        <v>6123910.0800000001</v>
      </c>
      <c r="K187">
        <v>6123910.0800000001</v>
      </c>
      <c r="L187">
        <v>6123910.0800000001</v>
      </c>
      <c r="M187">
        <v>6123910.0800000001</v>
      </c>
      <c r="N187">
        <v>6123910.0800000001</v>
      </c>
      <c r="O187">
        <v>6123910.0800000001</v>
      </c>
      <c r="P187">
        <v>6123910.0800000001</v>
      </c>
      <c r="Q187">
        <v>6123910.0800000001</v>
      </c>
      <c r="R187">
        <v>6123910.0800000001</v>
      </c>
      <c r="S187">
        <v>6123910.0800000001</v>
      </c>
      <c r="T187">
        <v>6123910.0300000003</v>
      </c>
      <c r="U187" t="s">
        <v>40</v>
      </c>
      <c r="V187" t="s">
        <v>40</v>
      </c>
      <c r="W187" t="s">
        <v>40</v>
      </c>
      <c r="X187" t="s">
        <v>40</v>
      </c>
      <c r="Y187" t="s">
        <v>40</v>
      </c>
      <c r="Z187" t="s">
        <v>40</v>
      </c>
      <c r="AA187" t="s">
        <v>40</v>
      </c>
      <c r="AB187" t="s">
        <v>40</v>
      </c>
      <c r="AC187" t="s">
        <v>40</v>
      </c>
      <c r="AD187" t="s">
        <v>40</v>
      </c>
      <c r="AE187" t="s">
        <v>40</v>
      </c>
      <c r="AF187" t="s">
        <v>40</v>
      </c>
      <c r="AG187" t="s">
        <v>40</v>
      </c>
      <c r="AH187" t="s">
        <v>40</v>
      </c>
      <c r="AI187" t="s">
        <v>40</v>
      </c>
      <c r="AJ187" t="s">
        <v>40</v>
      </c>
      <c r="AK187" t="s">
        <v>40</v>
      </c>
      <c r="AL187" t="s">
        <v>40</v>
      </c>
      <c r="AM187" t="s">
        <v>40</v>
      </c>
      <c r="AN187" t="s">
        <v>40</v>
      </c>
      <c r="AO187" t="s">
        <v>40</v>
      </c>
      <c r="AP187" t="s">
        <v>40</v>
      </c>
      <c r="AQ187" t="s">
        <v>40</v>
      </c>
      <c r="AR187" t="s">
        <v>40</v>
      </c>
      <c r="AS187" t="s">
        <v>40</v>
      </c>
      <c r="AT187" t="s">
        <v>40</v>
      </c>
      <c r="AU187" t="s">
        <v>40</v>
      </c>
      <c r="AV187" t="s">
        <v>40</v>
      </c>
      <c r="AW187" t="s">
        <v>40</v>
      </c>
    </row>
    <row r="188" spans="1:49" x14ac:dyDescent="0.3">
      <c r="A188">
        <v>20836000</v>
      </c>
      <c r="B188" t="s">
        <v>40</v>
      </c>
      <c r="C188" t="s">
        <v>30</v>
      </c>
      <c r="D188" t="s">
        <v>292</v>
      </c>
      <c r="E188" t="s">
        <v>771</v>
      </c>
      <c r="F188" t="s">
        <v>36</v>
      </c>
      <c r="G188" t="s">
        <v>772</v>
      </c>
      <c r="H188" t="s">
        <v>552</v>
      </c>
      <c r="I188">
        <v>140000000</v>
      </c>
      <c r="J188">
        <v>17500000</v>
      </c>
      <c r="K188">
        <v>17500000</v>
      </c>
      <c r="L188">
        <v>17500000</v>
      </c>
      <c r="M188">
        <v>17500000</v>
      </c>
      <c r="N188">
        <v>17500000</v>
      </c>
      <c r="O188">
        <v>17500000</v>
      </c>
      <c r="P188">
        <v>17500000</v>
      </c>
      <c r="Q188">
        <v>17500000</v>
      </c>
      <c r="R188" t="s">
        <v>40</v>
      </c>
      <c r="S188" t="s">
        <v>40</v>
      </c>
      <c r="T188" t="s">
        <v>40</v>
      </c>
      <c r="U188" t="s">
        <v>40</v>
      </c>
      <c r="V188" t="s">
        <v>40</v>
      </c>
      <c r="W188" t="s">
        <v>40</v>
      </c>
      <c r="X188" t="s">
        <v>40</v>
      </c>
      <c r="Y188" t="s">
        <v>40</v>
      </c>
      <c r="Z188" t="s">
        <v>40</v>
      </c>
      <c r="AA188" t="s">
        <v>40</v>
      </c>
      <c r="AB188" t="s">
        <v>40</v>
      </c>
      <c r="AC188" t="s">
        <v>40</v>
      </c>
      <c r="AD188" t="s">
        <v>40</v>
      </c>
      <c r="AE188" t="s">
        <v>40</v>
      </c>
      <c r="AF188" t="s">
        <v>40</v>
      </c>
      <c r="AG188" t="s">
        <v>40</v>
      </c>
      <c r="AH188" t="s">
        <v>40</v>
      </c>
      <c r="AI188" t="s">
        <v>40</v>
      </c>
      <c r="AJ188" t="s">
        <v>40</v>
      </c>
      <c r="AK188" t="s">
        <v>40</v>
      </c>
      <c r="AL188" t="s">
        <v>40</v>
      </c>
      <c r="AM188" t="s">
        <v>40</v>
      </c>
      <c r="AN188" t="s">
        <v>40</v>
      </c>
      <c r="AO188" t="s">
        <v>40</v>
      </c>
      <c r="AP188" t="s">
        <v>40</v>
      </c>
      <c r="AQ188" t="s">
        <v>40</v>
      </c>
      <c r="AR188" t="s">
        <v>40</v>
      </c>
      <c r="AS188" t="s">
        <v>40</v>
      </c>
      <c r="AT188" t="s">
        <v>40</v>
      </c>
      <c r="AU188" t="s">
        <v>40</v>
      </c>
      <c r="AV188" t="s">
        <v>40</v>
      </c>
      <c r="AW188" t="s">
        <v>40</v>
      </c>
    </row>
    <row r="189" spans="1:49" x14ac:dyDescent="0.3">
      <c r="A189">
        <v>20837000</v>
      </c>
      <c r="B189" t="s">
        <v>40</v>
      </c>
      <c r="C189" t="s">
        <v>30</v>
      </c>
      <c r="D189" t="s">
        <v>292</v>
      </c>
      <c r="E189" t="s">
        <v>773</v>
      </c>
      <c r="F189" t="s">
        <v>163</v>
      </c>
      <c r="G189" t="s">
        <v>770</v>
      </c>
      <c r="H189" t="s">
        <v>552</v>
      </c>
      <c r="I189">
        <v>35780107.559999995</v>
      </c>
      <c r="J189">
        <v>3252737.06</v>
      </c>
      <c r="K189">
        <v>3252737.06</v>
      </c>
      <c r="L189">
        <v>3252737.06</v>
      </c>
      <c r="M189">
        <v>3252737.06</v>
      </c>
      <c r="N189">
        <v>3252737.06</v>
      </c>
      <c r="O189">
        <v>3252737.06</v>
      </c>
      <c r="P189">
        <v>3252737.06</v>
      </c>
      <c r="Q189">
        <v>3252737.06</v>
      </c>
      <c r="R189">
        <v>3252737.06</v>
      </c>
      <c r="S189">
        <v>3252737.06</v>
      </c>
      <c r="T189">
        <v>3252736.96</v>
      </c>
      <c r="U189" t="s">
        <v>40</v>
      </c>
      <c r="V189" t="s">
        <v>40</v>
      </c>
      <c r="W189" t="s">
        <v>40</v>
      </c>
      <c r="X189" t="s">
        <v>40</v>
      </c>
      <c r="Y189" t="s">
        <v>40</v>
      </c>
      <c r="Z189" t="s">
        <v>40</v>
      </c>
      <c r="AA189" t="s">
        <v>40</v>
      </c>
      <c r="AB189" t="s">
        <v>40</v>
      </c>
      <c r="AC189" t="s">
        <v>40</v>
      </c>
      <c r="AD189" t="s">
        <v>40</v>
      </c>
      <c r="AE189" t="s">
        <v>40</v>
      </c>
      <c r="AF189" t="s">
        <v>40</v>
      </c>
      <c r="AG189" t="s">
        <v>40</v>
      </c>
      <c r="AH189" t="s">
        <v>40</v>
      </c>
      <c r="AI189" t="s">
        <v>40</v>
      </c>
      <c r="AJ189" t="s">
        <v>40</v>
      </c>
      <c r="AK189" t="s">
        <v>40</v>
      </c>
      <c r="AL189" t="s">
        <v>40</v>
      </c>
      <c r="AM189" t="s">
        <v>40</v>
      </c>
      <c r="AN189" t="s">
        <v>40</v>
      </c>
      <c r="AO189" t="s">
        <v>40</v>
      </c>
      <c r="AP189" t="s">
        <v>40</v>
      </c>
      <c r="AQ189" t="s">
        <v>40</v>
      </c>
      <c r="AR189" t="s">
        <v>40</v>
      </c>
      <c r="AS189" t="s">
        <v>40</v>
      </c>
      <c r="AT189" t="s">
        <v>40</v>
      </c>
      <c r="AU189" t="s">
        <v>40</v>
      </c>
      <c r="AV189" t="s">
        <v>40</v>
      </c>
      <c r="AW189" t="s">
        <v>40</v>
      </c>
    </row>
    <row r="190" spans="1:49" x14ac:dyDescent="0.3">
      <c r="A190">
        <v>20838000</v>
      </c>
      <c r="B190" t="s">
        <v>40</v>
      </c>
      <c r="C190" t="s">
        <v>30</v>
      </c>
      <c r="D190" t="s">
        <v>292</v>
      </c>
      <c r="E190" t="s">
        <v>774</v>
      </c>
      <c r="F190" t="s">
        <v>36</v>
      </c>
      <c r="G190" t="s">
        <v>775</v>
      </c>
      <c r="H190" t="s">
        <v>552</v>
      </c>
      <c r="I190">
        <v>119173977.75999999</v>
      </c>
      <c r="J190">
        <v>10362954.58</v>
      </c>
      <c r="K190">
        <v>10362954.58</v>
      </c>
      <c r="L190">
        <v>10362954.58</v>
      </c>
      <c r="M190">
        <v>10362954.58</v>
      </c>
      <c r="N190">
        <v>10362954.58</v>
      </c>
      <c r="O190">
        <v>10362954.58</v>
      </c>
      <c r="P190">
        <v>10362954.58</v>
      </c>
      <c r="Q190">
        <v>10362954.58</v>
      </c>
      <c r="R190">
        <v>10362954.58</v>
      </c>
      <c r="S190">
        <v>10362954.58</v>
      </c>
      <c r="T190">
        <v>10362954.58</v>
      </c>
      <c r="U190">
        <v>5181477.38</v>
      </c>
      <c r="V190" t="s">
        <v>40</v>
      </c>
      <c r="W190" t="s">
        <v>40</v>
      </c>
      <c r="X190" t="s">
        <v>40</v>
      </c>
      <c r="Y190" t="s">
        <v>40</v>
      </c>
      <c r="Z190" t="s">
        <v>40</v>
      </c>
      <c r="AA190" t="s">
        <v>40</v>
      </c>
      <c r="AB190" t="s">
        <v>40</v>
      </c>
      <c r="AC190" t="s">
        <v>40</v>
      </c>
      <c r="AD190" t="s">
        <v>40</v>
      </c>
      <c r="AE190" t="s">
        <v>40</v>
      </c>
      <c r="AF190" t="s">
        <v>40</v>
      </c>
      <c r="AG190" t="s">
        <v>40</v>
      </c>
      <c r="AH190" t="s">
        <v>40</v>
      </c>
      <c r="AI190" t="s">
        <v>40</v>
      </c>
      <c r="AJ190" t="s">
        <v>40</v>
      </c>
      <c r="AK190" t="s">
        <v>40</v>
      </c>
      <c r="AL190" t="s">
        <v>40</v>
      </c>
      <c r="AM190" t="s">
        <v>40</v>
      </c>
      <c r="AN190" t="s">
        <v>40</v>
      </c>
      <c r="AO190" t="s">
        <v>40</v>
      </c>
      <c r="AP190" t="s">
        <v>40</v>
      </c>
      <c r="AQ190" t="s">
        <v>40</v>
      </c>
      <c r="AR190" t="s">
        <v>40</v>
      </c>
      <c r="AS190" t="s">
        <v>40</v>
      </c>
      <c r="AT190" t="s">
        <v>40</v>
      </c>
      <c r="AU190" t="s">
        <v>40</v>
      </c>
      <c r="AV190" t="s">
        <v>40</v>
      </c>
      <c r="AW190" t="s">
        <v>40</v>
      </c>
    </row>
    <row r="191" spans="1:49" x14ac:dyDescent="0.3">
      <c r="A191">
        <v>20839000</v>
      </c>
      <c r="B191" t="s">
        <v>40</v>
      </c>
      <c r="C191" t="s">
        <v>30</v>
      </c>
      <c r="D191" t="s">
        <v>292</v>
      </c>
      <c r="E191" t="s">
        <v>776</v>
      </c>
      <c r="F191" t="s">
        <v>36</v>
      </c>
      <c r="G191" t="s">
        <v>649</v>
      </c>
      <c r="H191" t="s">
        <v>552</v>
      </c>
      <c r="I191">
        <v>212500000</v>
      </c>
      <c r="J191">
        <v>25000000</v>
      </c>
      <c r="K191">
        <v>25000000</v>
      </c>
      <c r="L191">
        <v>25000000</v>
      </c>
      <c r="M191">
        <v>25000000</v>
      </c>
      <c r="N191">
        <v>25000000</v>
      </c>
      <c r="O191">
        <v>25000000</v>
      </c>
      <c r="P191">
        <v>25000000</v>
      </c>
      <c r="Q191">
        <v>25000000</v>
      </c>
      <c r="R191">
        <v>12500000</v>
      </c>
      <c r="S191" t="s">
        <v>40</v>
      </c>
      <c r="T191" t="s">
        <v>40</v>
      </c>
      <c r="U191" t="s">
        <v>40</v>
      </c>
      <c r="V191" t="s">
        <v>40</v>
      </c>
      <c r="W191" t="s">
        <v>40</v>
      </c>
      <c r="X191" t="s">
        <v>40</v>
      </c>
      <c r="Y191" t="s">
        <v>40</v>
      </c>
      <c r="Z191" t="s">
        <v>40</v>
      </c>
      <c r="AA191" t="s">
        <v>40</v>
      </c>
      <c r="AB191" t="s">
        <v>40</v>
      </c>
      <c r="AC191" t="s">
        <v>40</v>
      </c>
      <c r="AD191" t="s">
        <v>40</v>
      </c>
      <c r="AE191" t="s">
        <v>40</v>
      </c>
      <c r="AF191" t="s">
        <v>40</v>
      </c>
      <c r="AG191" t="s">
        <v>40</v>
      </c>
      <c r="AH191" t="s">
        <v>40</v>
      </c>
      <c r="AI191" t="s">
        <v>40</v>
      </c>
      <c r="AJ191" t="s">
        <v>40</v>
      </c>
      <c r="AK191" t="s">
        <v>40</v>
      </c>
      <c r="AL191" t="s">
        <v>40</v>
      </c>
      <c r="AM191" t="s">
        <v>40</v>
      </c>
      <c r="AN191" t="s">
        <v>40</v>
      </c>
      <c r="AO191" t="s">
        <v>40</v>
      </c>
      <c r="AP191" t="s">
        <v>40</v>
      </c>
      <c r="AQ191" t="s">
        <v>40</v>
      </c>
      <c r="AR191" t="s">
        <v>40</v>
      </c>
      <c r="AS191" t="s">
        <v>40</v>
      </c>
      <c r="AT191" t="s">
        <v>40</v>
      </c>
      <c r="AU191" t="s">
        <v>40</v>
      </c>
      <c r="AV191" t="s">
        <v>40</v>
      </c>
      <c r="AW191" t="s">
        <v>40</v>
      </c>
    </row>
    <row r="192" spans="1:49" x14ac:dyDescent="0.3">
      <c r="A192">
        <v>20841000</v>
      </c>
      <c r="B192" t="s">
        <v>40</v>
      </c>
      <c r="C192" t="s">
        <v>30</v>
      </c>
      <c r="D192" t="s">
        <v>292</v>
      </c>
      <c r="E192" t="s">
        <v>777</v>
      </c>
      <c r="F192" t="s">
        <v>36</v>
      </c>
      <c r="G192" t="s">
        <v>778</v>
      </c>
      <c r="H192" t="s">
        <v>552</v>
      </c>
      <c r="I192">
        <v>25222595.239999998</v>
      </c>
      <c r="J192">
        <v>2655010.02</v>
      </c>
      <c r="K192">
        <v>2655010.02</v>
      </c>
      <c r="L192">
        <v>2655010.02</v>
      </c>
      <c r="M192">
        <v>2655010.02</v>
      </c>
      <c r="N192">
        <v>2655010.02</v>
      </c>
      <c r="O192">
        <v>2655010.02</v>
      </c>
      <c r="P192">
        <v>2655010.02</v>
      </c>
      <c r="Q192">
        <v>2655010.02</v>
      </c>
      <c r="R192">
        <v>2655010.02</v>
      </c>
      <c r="S192">
        <v>1327505.06</v>
      </c>
      <c r="T192" t="s">
        <v>40</v>
      </c>
      <c r="U192" t="s">
        <v>40</v>
      </c>
      <c r="V192" t="s">
        <v>40</v>
      </c>
      <c r="W192" t="s">
        <v>40</v>
      </c>
      <c r="X192" t="s">
        <v>40</v>
      </c>
      <c r="Y192" t="s">
        <v>40</v>
      </c>
      <c r="Z192" t="s">
        <v>40</v>
      </c>
      <c r="AA192" t="s">
        <v>40</v>
      </c>
      <c r="AB192" t="s">
        <v>40</v>
      </c>
      <c r="AC192" t="s">
        <v>40</v>
      </c>
      <c r="AD192" t="s">
        <v>40</v>
      </c>
      <c r="AE192" t="s">
        <v>40</v>
      </c>
      <c r="AF192" t="s">
        <v>40</v>
      </c>
      <c r="AG192" t="s">
        <v>40</v>
      </c>
      <c r="AH192" t="s">
        <v>40</v>
      </c>
      <c r="AI192" t="s">
        <v>40</v>
      </c>
      <c r="AJ192" t="s">
        <v>40</v>
      </c>
      <c r="AK192" t="s">
        <v>40</v>
      </c>
      <c r="AL192" t="s">
        <v>40</v>
      </c>
      <c r="AM192" t="s">
        <v>40</v>
      </c>
      <c r="AN192" t="s">
        <v>40</v>
      </c>
      <c r="AO192" t="s">
        <v>40</v>
      </c>
      <c r="AP192" t="s">
        <v>40</v>
      </c>
      <c r="AQ192" t="s">
        <v>40</v>
      </c>
      <c r="AR192" t="s">
        <v>40</v>
      </c>
      <c r="AS192" t="s">
        <v>40</v>
      </c>
      <c r="AT192" t="s">
        <v>40</v>
      </c>
      <c r="AU192" t="s">
        <v>40</v>
      </c>
      <c r="AV192" t="s">
        <v>40</v>
      </c>
      <c r="AW192" t="s">
        <v>40</v>
      </c>
    </row>
    <row r="193" spans="1:49" x14ac:dyDescent="0.3">
      <c r="A193">
        <v>20841001</v>
      </c>
      <c r="B193" t="s">
        <v>40</v>
      </c>
      <c r="C193" t="s">
        <v>30</v>
      </c>
      <c r="D193" t="s">
        <v>292</v>
      </c>
      <c r="E193" t="s">
        <v>779</v>
      </c>
      <c r="F193" t="s">
        <v>36</v>
      </c>
      <c r="G193" t="s">
        <v>778</v>
      </c>
      <c r="H193" t="s">
        <v>552</v>
      </c>
      <c r="I193">
        <v>10247880.970000001</v>
      </c>
      <c r="J193">
        <v>1078724.3</v>
      </c>
      <c r="K193">
        <v>1078724.3</v>
      </c>
      <c r="L193">
        <v>1078724.3</v>
      </c>
      <c r="M193">
        <v>1078724.3</v>
      </c>
      <c r="N193">
        <v>1078724.3</v>
      </c>
      <c r="O193">
        <v>1078724.3</v>
      </c>
      <c r="P193">
        <v>1078724.3</v>
      </c>
      <c r="Q193">
        <v>1078724.3</v>
      </c>
      <c r="R193">
        <v>1078724.3</v>
      </c>
      <c r="S193">
        <v>539362.27</v>
      </c>
      <c r="T193" t="s">
        <v>40</v>
      </c>
      <c r="U193" t="s">
        <v>40</v>
      </c>
      <c r="V193" t="s">
        <v>40</v>
      </c>
      <c r="W193" t="s">
        <v>40</v>
      </c>
      <c r="X193" t="s">
        <v>40</v>
      </c>
      <c r="Y193" t="s">
        <v>40</v>
      </c>
      <c r="Z193" t="s">
        <v>40</v>
      </c>
      <c r="AA193" t="s">
        <v>40</v>
      </c>
      <c r="AB193" t="s">
        <v>40</v>
      </c>
      <c r="AC193" t="s">
        <v>40</v>
      </c>
      <c r="AD193" t="s">
        <v>40</v>
      </c>
      <c r="AE193" t="s">
        <v>40</v>
      </c>
      <c r="AF193" t="s">
        <v>40</v>
      </c>
      <c r="AG193" t="s">
        <v>40</v>
      </c>
      <c r="AH193" t="s">
        <v>40</v>
      </c>
      <c r="AI193" t="s">
        <v>40</v>
      </c>
      <c r="AJ193" t="s">
        <v>40</v>
      </c>
      <c r="AK193" t="s">
        <v>40</v>
      </c>
      <c r="AL193" t="s">
        <v>40</v>
      </c>
      <c r="AM193" t="s">
        <v>40</v>
      </c>
      <c r="AN193" t="s">
        <v>40</v>
      </c>
      <c r="AO193" t="s">
        <v>40</v>
      </c>
      <c r="AP193" t="s">
        <v>40</v>
      </c>
      <c r="AQ193" t="s">
        <v>40</v>
      </c>
      <c r="AR193" t="s">
        <v>40</v>
      </c>
      <c r="AS193" t="s">
        <v>40</v>
      </c>
      <c r="AT193" t="s">
        <v>40</v>
      </c>
      <c r="AU193" t="s">
        <v>40</v>
      </c>
      <c r="AV193" t="s">
        <v>40</v>
      </c>
      <c r="AW193" t="s">
        <v>40</v>
      </c>
    </row>
    <row r="194" spans="1:49" x14ac:dyDescent="0.3">
      <c r="A194">
        <v>20842000</v>
      </c>
      <c r="B194" t="s">
        <v>40</v>
      </c>
      <c r="C194" t="s">
        <v>30</v>
      </c>
      <c r="D194" t="s">
        <v>292</v>
      </c>
      <c r="E194" t="s">
        <v>780</v>
      </c>
      <c r="F194" t="s">
        <v>156</v>
      </c>
      <c r="G194" t="s">
        <v>781</v>
      </c>
      <c r="H194" t="s">
        <v>552</v>
      </c>
      <c r="I194">
        <v>36000000</v>
      </c>
      <c r="J194">
        <v>4000000</v>
      </c>
      <c r="K194">
        <v>4000000</v>
      </c>
      <c r="L194">
        <v>4000000</v>
      </c>
      <c r="M194">
        <v>4000000</v>
      </c>
      <c r="N194">
        <v>4000000</v>
      </c>
      <c r="O194">
        <v>4000000</v>
      </c>
      <c r="P194">
        <v>4000000</v>
      </c>
      <c r="Q194">
        <v>4000000</v>
      </c>
      <c r="R194">
        <v>4000000</v>
      </c>
      <c r="S194" t="s">
        <v>40</v>
      </c>
      <c r="T194" t="s">
        <v>40</v>
      </c>
      <c r="U194" t="s">
        <v>40</v>
      </c>
      <c r="V194" t="s">
        <v>40</v>
      </c>
      <c r="W194" t="s">
        <v>40</v>
      </c>
      <c r="X194" t="s">
        <v>40</v>
      </c>
      <c r="Y194" t="s">
        <v>40</v>
      </c>
      <c r="Z194" t="s">
        <v>40</v>
      </c>
      <c r="AA194" t="s">
        <v>40</v>
      </c>
      <c r="AB194" t="s">
        <v>40</v>
      </c>
      <c r="AC194" t="s">
        <v>40</v>
      </c>
      <c r="AD194" t="s">
        <v>40</v>
      </c>
      <c r="AE194" t="s">
        <v>40</v>
      </c>
      <c r="AF194" t="s">
        <v>40</v>
      </c>
      <c r="AG194" t="s">
        <v>40</v>
      </c>
      <c r="AH194" t="s">
        <v>40</v>
      </c>
      <c r="AI194" t="s">
        <v>40</v>
      </c>
      <c r="AJ194" t="s">
        <v>40</v>
      </c>
      <c r="AK194" t="s">
        <v>40</v>
      </c>
      <c r="AL194" t="s">
        <v>40</v>
      </c>
      <c r="AM194" t="s">
        <v>40</v>
      </c>
      <c r="AN194" t="s">
        <v>40</v>
      </c>
      <c r="AO194" t="s">
        <v>40</v>
      </c>
      <c r="AP194" t="s">
        <v>40</v>
      </c>
      <c r="AQ194" t="s">
        <v>40</v>
      </c>
      <c r="AR194" t="s">
        <v>40</v>
      </c>
      <c r="AS194" t="s">
        <v>40</v>
      </c>
      <c r="AT194" t="s">
        <v>40</v>
      </c>
      <c r="AU194" t="s">
        <v>40</v>
      </c>
      <c r="AV194" t="s">
        <v>40</v>
      </c>
      <c r="AW194" t="s">
        <v>40</v>
      </c>
    </row>
    <row r="195" spans="1:49" x14ac:dyDescent="0.3">
      <c r="A195">
        <v>20843000</v>
      </c>
      <c r="B195" t="s">
        <v>40</v>
      </c>
      <c r="C195" t="s">
        <v>30</v>
      </c>
      <c r="D195" t="s">
        <v>292</v>
      </c>
      <c r="E195" t="s">
        <v>782</v>
      </c>
      <c r="F195" t="s">
        <v>36</v>
      </c>
      <c r="G195" t="s">
        <v>657</v>
      </c>
      <c r="H195" t="s">
        <v>552</v>
      </c>
      <c r="I195">
        <v>93150795.340000004</v>
      </c>
      <c r="J195">
        <v>10350088.380000001</v>
      </c>
      <c r="K195">
        <v>10350088.380000001</v>
      </c>
      <c r="L195">
        <v>10350088.380000001</v>
      </c>
      <c r="M195">
        <v>10350088.380000001</v>
      </c>
      <c r="N195">
        <v>10350088.380000001</v>
      </c>
      <c r="O195">
        <v>10350088.380000001</v>
      </c>
      <c r="P195">
        <v>10350088.380000001</v>
      </c>
      <c r="Q195">
        <v>10350088.380000001</v>
      </c>
      <c r="R195">
        <v>10350088.300000001</v>
      </c>
      <c r="S195" t="s">
        <v>40</v>
      </c>
      <c r="T195" t="s">
        <v>40</v>
      </c>
      <c r="U195" t="s">
        <v>40</v>
      </c>
      <c r="V195" t="s">
        <v>40</v>
      </c>
      <c r="W195" t="s">
        <v>40</v>
      </c>
      <c r="X195" t="s">
        <v>40</v>
      </c>
      <c r="Y195" t="s">
        <v>40</v>
      </c>
      <c r="Z195" t="s">
        <v>40</v>
      </c>
      <c r="AA195" t="s">
        <v>40</v>
      </c>
      <c r="AB195" t="s">
        <v>40</v>
      </c>
      <c r="AC195" t="s">
        <v>40</v>
      </c>
      <c r="AD195" t="s">
        <v>40</v>
      </c>
      <c r="AE195" t="s">
        <v>40</v>
      </c>
      <c r="AF195" t="s">
        <v>40</v>
      </c>
      <c r="AG195" t="s">
        <v>40</v>
      </c>
      <c r="AH195" t="s">
        <v>40</v>
      </c>
      <c r="AI195" t="s">
        <v>40</v>
      </c>
      <c r="AJ195" t="s">
        <v>40</v>
      </c>
      <c r="AK195" t="s">
        <v>40</v>
      </c>
      <c r="AL195" t="s">
        <v>40</v>
      </c>
      <c r="AM195" t="s">
        <v>40</v>
      </c>
      <c r="AN195" t="s">
        <v>40</v>
      </c>
      <c r="AO195" t="s">
        <v>40</v>
      </c>
      <c r="AP195" t="s">
        <v>40</v>
      </c>
      <c r="AQ195" t="s">
        <v>40</v>
      </c>
      <c r="AR195" t="s">
        <v>40</v>
      </c>
      <c r="AS195" t="s">
        <v>40</v>
      </c>
      <c r="AT195" t="s">
        <v>40</v>
      </c>
      <c r="AU195" t="s">
        <v>40</v>
      </c>
      <c r="AV195" t="s">
        <v>40</v>
      </c>
      <c r="AW195" t="s">
        <v>40</v>
      </c>
    </row>
    <row r="196" spans="1:49" x14ac:dyDescent="0.3">
      <c r="A196">
        <v>20844000</v>
      </c>
      <c r="B196" t="s">
        <v>40</v>
      </c>
      <c r="C196" t="s">
        <v>30</v>
      </c>
      <c r="D196" t="s">
        <v>292</v>
      </c>
      <c r="E196" t="s">
        <v>783</v>
      </c>
      <c r="F196" t="s">
        <v>293</v>
      </c>
      <c r="G196" t="s">
        <v>784</v>
      </c>
      <c r="H196" t="s">
        <v>552</v>
      </c>
      <c r="I196">
        <v>25714285.73</v>
      </c>
      <c r="J196">
        <v>2857142.86</v>
      </c>
      <c r="K196">
        <v>2857142.86</v>
      </c>
      <c r="L196">
        <v>2857142.86</v>
      </c>
      <c r="M196">
        <v>2857142.86</v>
      </c>
      <c r="N196">
        <v>2857142.86</v>
      </c>
      <c r="O196">
        <v>2857142.86</v>
      </c>
      <c r="P196">
        <v>2857142.86</v>
      </c>
      <c r="Q196">
        <v>2857142.86</v>
      </c>
      <c r="R196">
        <v>2857142.85</v>
      </c>
      <c r="S196" t="s">
        <v>40</v>
      </c>
      <c r="T196" t="s">
        <v>40</v>
      </c>
      <c r="U196" t="s">
        <v>40</v>
      </c>
      <c r="V196" t="s">
        <v>40</v>
      </c>
      <c r="W196" t="s">
        <v>40</v>
      </c>
      <c r="X196" t="s">
        <v>40</v>
      </c>
      <c r="Y196" t="s">
        <v>40</v>
      </c>
      <c r="Z196" t="s">
        <v>40</v>
      </c>
      <c r="AA196" t="s">
        <v>40</v>
      </c>
      <c r="AB196" t="s">
        <v>40</v>
      </c>
      <c r="AC196" t="s">
        <v>40</v>
      </c>
      <c r="AD196" t="s">
        <v>40</v>
      </c>
      <c r="AE196" t="s">
        <v>40</v>
      </c>
      <c r="AF196" t="s">
        <v>40</v>
      </c>
      <c r="AG196" t="s">
        <v>40</v>
      </c>
      <c r="AH196" t="s">
        <v>40</v>
      </c>
      <c r="AI196" t="s">
        <v>40</v>
      </c>
      <c r="AJ196" t="s">
        <v>40</v>
      </c>
      <c r="AK196" t="s">
        <v>40</v>
      </c>
      <c r="AL196" t="s">
        <v>40</v>
      </c>
      <c r="AM196" t="s">
        <v>40</v>
      </c>
      <c r="AN196" t="s">
        <v>40</v>
      </c>
      <c r="AO196" t="s">
        <v>40</v>
      </c>
      <c r="AP196" t="s">
        <v>40</v>
      </c>
      <c r="AQ196" t="s">
        <v>40</v>
      </c>
      <c r="AR196" t="s">
        <v>40</v>
      </c>
      <c r="AS196" t="s">
        <v>40</v>
      </c>
      <c r="AT196" t="s">
        <v>40</v>
      </c>
      <c r="AU196" t="s">
        <v>40</v>
      </c>
      <c r="AV196" t="s">
        <v>40</v>
      </c>
      <c r="AW196" t="s">
        <v>40</v>
      </c>
    </row>
    <row r="197" spans="1:49" x14ac:dyDescent="0.3">
      <c r="A197">
        <v>20845000</v>
      </c>
      <c r="B197" t="s">
        <v>40</v>
      </c>
      <c r="C197" t="s">
        <v>30</v>
      </c>
      <c r="D197" t="s">
        <v>292</v>
      </c>
      <c r="E197" t="s">
        <v>785</v>
      </c>
      <c r="F197" t="s">
        <v>168</v>
      </c>
      <c r="G197" t="s">
        <v>786</v>
      </c>
      <c r="H197" t="s">
        <v>552</v>
      </c>
      <c r="I197">
        <v>3830767.8000000007</v>
      </c>
      <c r="J197">
        <v>319230.64</v>
      </c>
      <c r="K197">
        <v>319230.64</v>
      </c>
      <c r="L197">
        <v>319230.64</v>
      </c>
      <c r="M197">
        <v>319230.64</v>
      </c>
      <c r="N197">
        <v>319230.64</v>
      </c>
      <c r="O197">
        <v>319230.64</v>
      </c>
      <c r="P197">
        <v>319230.64</v>
      </c>
      <c r="Q197">
        <v>319230.64</v>
      </c>
      <c r="R197">
        <v>319230.64</v>
      </c>
      <c r="S197">
        <v>319230.64</v>
      </c>
      <c r="T197">
        <v>319230.64</v>
      </c>
      <c r="U197">
        <v>319230.76</v>
      </c>
      <c r="V197" t="s">
        <v>40</v>
      </c>
      <c r="W197" t="s">
        <v>40</v>
      </c>
      <c r="X197" t="s">
        <v>40</v>
      </c>
      <c r="Y197" t="s">
        <v>40</v>
      </c>
      <c r="Z197" t="s">
        <v>40</v>
      </c>
      <c r="AA197" t="s">
        <v>40</v>
      </c>
      <c r="AB197" t="s">
        <v>40</v>
      </c>
      <c r="AC197" t="s">
        <v>40</v>
      </c>
      <c r="AD197" t="s">
        <v>40</v>
      </c>
      <c r="AE197" t="s">
        <v>40</v>
      </c>
      <c r="AF197" t="s">
        <v>40</v>
      </c>
      <c r="AG197" t="s">
        <v>40</v>
      </c>
      <c r="AH197" t="s">
        <v>40</v>
      </c>
      <c r="AI197" t="s">
        <v>40</v>
      </c>
      <c r="AJ197" t="s">
        <v>40</v>
      </c>
      <c r="AK197" t="s">
        <v>40</v>
      </c>
      <c r="AL197" t="s">
        <v>40</v>
      </c>
      <c r="AM197" t="s">
        <v>40</v>
      </c>
      <c r="AN197" t="s">
        <v>40</v>
      </c>
      <c r="AO197" t="s">
        <v>40</v>
      </c>
      <c r="AP197" t="s">
        <v>40</v>
      </c>
      <c r="AQ197" t="s">
        <v>40</v>
      </c>
      <c r="AR197" t="s">
        <v>40</v>
      </c>
      <c r="AS197" t="s">
        <v>40</v>
      </c>
      <c r="AT197" t="s">
        <v>40</v>
      </c>
      <c r="AU197" t="s">
        <v>40</v>
      </c>
      <c r="AV197" t="s">
        <v>40</v>
      </c>
      <c r="AW197" t="s">
        <v>40</v>
      </c>
    </row>
    <row r="198" spans="1:49" x14ac:dyDescent="0.3">
      <c r="A198">
        <v>20846000</v>
      </c>
      <c r="B198" t="s">
        <v>40</v>
      </c>
      <c r="C198" t="s">
        <v>30</v>
      </c>
      <c r="D198" t="s">
        <v>292</v>
      </c>
      <c r="E198" t="s">
        <v>787</v>
      </c>
      <c r="F198" t="s">
        <v>36</v>
      </c>
      <c r="G198" t="s">
        <v>788</v>
      </c>
      <c r="H198" t="s">
        <v>552</v>
      </c>
      <c r="I198">
        <v>2546232.5499999998</v>
      </c>
      <c r="J198">
        <v>391728.08</v>
      </c>
      <c r="K198">
        <v>391728.08</v>
      </c>
      <c r="L198">
        <v>391728.08</v>
      </c>
      <c r="M198">
        <v>391728.08</v>
      </c>
      <c r="N198">
        <v>391728.08</v>
      </c>
      <c r="O198">
        <v>391728.08</v>
      </c>
      <c r="P198">
        <v>195864.07</v>
      </c>
      <c r="Q198" t="s">
        <v>40</v>
      </c>
      <c r="R198" t="s">
        <v>40</v>
      </c>
      <c r="S198" t="s">
        <v>40</v>
      </c>
      <c r="T198" t="s">
        <v>40</v>
      </c>
      <c r="U198" t="s">
        <v>40</v>
      </c>
      <c r="V198" t="s">
        <v>40</v>
      </c>
      <c r="W198" t="s">
        <v>40</v>
      </c>
      <c r="X198" t="s">
        <v>40</v>
      </c>
      <c r="Y198" t="s">
        <v>40</v>
      </c>
      <c r="Z198" t="s">
        <v>40</v>
      </c>
      <c r="AA198" t="s">
        <v>40</v>
      </c>
      <c r="AB198" t="s">
        <v>40</v>
      </c>
      <c r="AC198" t="s">
        <v>40</v>
      </c>
      <c r="AD198" t="s">
        <v>40</v>
      </c>
      <c r="AE198" t="s">
        <v>40</v>
      </c>
      <c r="AF198" t="s">
        <v>40</v>
      </c>
      <c r="AG198" t="s">
        <v>40</v>
      </c>
      <c r="AH198" t="s">
        <v>40</v>
      </c>
      <c r="AI198" t="s">
        <v>40</v>
      </c>
      <c r="AJ198" t="s">
        <v>40</v>
      </c>
      <c r="AK198" t="s">
        <v>40</v>
      </c>
      <c r="AL198" t="s">
        <v>40</v>
      </c>
      <c r="AM198" t="s">
        <v>40</v>
      </c>
      <c r="AN198" t="s">
        <v>40</v>
      </c>
      <c r="AO198" t="s">
        <v>40</v>
      </c>
      <c r="AP198" t="s">
        <v>40</v>
      </c>
      <c r="AQ198" t="s">
        <v>40</v>
      </c>
      <c r="AR198" t="s">
        <v>40</v>
      </c>
      <c r="AS198" t="s">
        <v>40</v>
      </c>
      <c r="AT198" t="s">
        <v>40</v>
      </c>
      <c r="AU198" t="s">
        <v>40</v>
      </c>
      <c r="AV198" t="s">
        <v>40</v>
      </c>
      <c r="AW198" t="s">
        <v>40</v>
      </c>
    </row>
    <row r="199" spans="1:49" x14ac:dyDescent="0.3">
      <c r="A199">
        <v>20846001</v>
      </c>
      <c r="B199" t="s">
        <v>40</v>
      </c>
      <c r="C199" t="s">
        <v>30</v>
      </c>
      <c r="D199" t="s">
        <v>292</v>
      </c>
      <c r="E199" t="s">
        <v>431</v>
      </c>
      <c r="F199" t="s">
        <v>36</v>
      </c>
      <c r="G199" t="s">
        <v>788</v>
      </c>
      <c r="H199" t="s">
        <v>552</v>
      </c>
      <c r="I199">
        <v>27368421.040000003</v>
      </c>
      <c r="J199">
        <v>4210526.32</v>
      </c>
      <c r="K199">
        <v>4210526.32</v>
      </c>
      <c r="L199">
        <v>4210526.32</v>
      </c>
      <c r="M199">
        <v>4210526.32</v>
      </c>
      <c r="N199">
        <v>4210526.32</v>
      </c>
      <c r="O199">
        <v>4210526.32</v>
      </c>
      <c r="P199">
        <v>2105263.12</v>
      </c>
      <c r="Q199" t="s">
        <v>40</v>
      </c>
      <c r="R199" t="s">
        <v>40</v>
      </c>
      <c r="S199" t="s">
        <v>40</v>
      </c>
      <c r="T199" t="s">
        <v>40</v>
      </c>
      <c r="U199" t="s">
        <v>40</v>
      </c>
      <c r="V199" t="s">
        <v>40</v>
      </c>
      <c r="W199" t="s">
        <v>40</v>
      </c>
      <c r="X199" t="s">
        <v>40</v>
      </c>
      <c r="Y199" t="s">
        <v>40</v>
      </c>
      <c r="Z199" t="s">
        <v>40</v>
      </c>
      <c r="AA199" t="s">
        <v>40</v>
      </c>
      <c r="AB199" t="s">
        <v>40</v>
      </c>
      <c r="AC199" t="s">
        <v>40</v>
      </c>
      <c r="AD199" t="s">
        <v>40</v>
      </c>
      <c r="AE199" t="s">
        <v>40</v>
      </c>
      <c r="AF199" t="s">
        <v>40</v>
      </c>
      <c r="AG199" t="s">
        <v>40</v>
      </c>
      <c r="AH199" t="s">
        <v>40</v>
      </c>
      <c r="AI199" t="s">
        <v>40</v>
      </c>
      <c r="AJ199" t="s">
        <v>40</v>
      </c>
      <c r="AK199" t="s">
        <v>40</v>
      </c>
      <c r="AL199" t="s">
        <v>40</v>
      </c>
      <c r="AM199" t="s">
        <v>40</v>
      </c>
      <c r="AN199" t="s">
        <v>40</v>
      </c>
      <c r="AO199" t="s">
        <v>40</v>
      </c>
      <c r="AP199" t="s">
        <v>40</v>
      </c>
      <c r="AQ199" t="s">
        <v>40</v>
      </c>
      <c r="AR199" t="s">
        <v>40</v>
      </c>
      <c r="AS199" t="s">
        <v>40</v>
      </c>
      <c r="AT199" t="s">
        <v>40</v>
      </c>
      <c r="AU199" t="s">
        <v>40</v>
      </c>
      <c r="AV199" t="s">
        <v>40</v>
      </c>
      <c r="AW199" t="s">
        <v>40</v>
      </c>
    </row>
    <row r="200" spans="1:49" x14ac:dyDescent="0.3">
      <c r="A200">
        <v>20847000</v>
      </c>
      <c r="B200" t="s">
        <v>40</v>
      </c>
      <c r="C200" t="s">
        <v>30</v>
      </c>
      <c r="D200" t="s">
        <v>292</v>
      </c>
      <c r="E200" t="s">
        <v>789</v>
      </c>
      <c r="F200" t="s">
        <v>36</v>
      </c>
      <c r="G200" t="s">
        <v>790</v>
      </c>
      <c r="H200" t="s">
        <v>552</v>
      </c>
      <c r="I200">
        <v>350000000</v>
      </c>
      <c r="J200">
        <v>24137931.039999999</v>
      </c>
      <c r="K200">
        <v>24137931.039999999</v>
      </c>
      <c r="L200">
        <v>24137931.039999999</v>
      </c>
      <c r="M200">
        <v>24137931.039999999</v>
      </c>
      <c r="N200">
        <v>24137931.039999999</v>
      </c>
      <c r="O200">
        <v>24137931.039999999</v>
      </c>
      <c r="P200">
        <v>24137931.039999999</v>
      </c>
      <c r="Q200">
        <v>24137931.039999999</v>
      </c>
      <c r="R200">
        <v>24137931.039999999</v>
      </c>
      <c r="S200">
        <v>24137931.039999999</v>
      </c>
      <c r="T200">
        <v>24137931.039999999</v>
      </c>
      <c r="U200">
        <v>24137931.039999999</v>
      </c>
      <c r="V200">
        <v>24137931.039999999</v>
      </c>
      <c r="W200">
        <v>24137931.039999999</v>
      </c>
      <c r="X200">
        <v>12068965.439999999</v>
      </c>
      <c r="Y200" t="s">
        <v>40</v>
      </c>
      <c r="Z200" t="s">
        <v>40</v>
      </c>
      <c r="AA200" t="s">
        <v>40</v>
      </c>
      <c r="AB200" t="s">
        <v>40</v>
      </c>
      <c r="AC200" t="s">
        <v>40</v>
      </c>
      <c r="AD200" t="s">
        <v>40</v>
      </c>
      <c r="AE200" t="s">
        <v>40</v>
      </c>
      <c r="AF200" t="s">
        <v>40</v>
      </c>
      <c r="AG200" t="s">
        <v>40</v>
      </c>
      <c r="AH200" t="s">
        <v>40</v>
      </c>
      <c r="AI200" t="s">
        <v>40</v>
      </c>
      <c r="AJ200" t="s">
        <v>40</v>
      </c>
      <c r="AK200" t="s">
        <v>40</v>
      </c>
      <c r="AL200" t="s">
        <v>40</v>
      </c>
      <c r="AM200" t="s">
        <v>40</v>
      </c>
      <c r="AN200" t="s">
        <v>40</v>
      </c>
      <c r="AO200" t="s">
        <v>40</v>
      </c>
      <c r="AP200" t="s">
        <v>40</v>
      </c>
      <c r="AQ200" t="s">
        <v>40</v>
      </c>
      <c r="AR200" t="s">
        <v>40</v>
      </c>
      <c r="AS200" t="s">
        <v>40</v>
      </c>
      <c r="AT200" t="s">
        <v>40</v>
      </c>
      <c r="AU200" t="s">
        <v>40</v>
      </c>
      <c r="AV200" t="s">
        <v>40</v>
      </c>
      <c r="AW200" t="s">
        <v>40</v>
      </c>
    </row>
    <row r="201" spans="1:49" x14ac:dyDescent="0.3">
      <c r="A201">
        <v>20848000</v>
      </c>
      <c r="B201" t="s">
        <v>40</v>
      </c>
      <c r="C201" t="s">
        <v>30</v>
      </c>
      <c r="D201" t="s">
        <v>292</v>
      </c>
      <c r="E201" t="s">
        <v>791</v>
      </c>
      <c r="F201" t="s">
        <v>36</v>
      </c>
      <c r="G201" t="s">
        <v>792</v>
      </c>
      <c r="H201" t="s">
        <v>552</v>
      </c>
      <c r="I201">
        <v>105555555.59999999</v>
      </c>
      <c r="J201">
        <v>5555555.5499999998</v>
      </c>
      <c r="K201">
        <v>11111111.1</v>
      </c>
      <c r="L201">
        <v>11111111.1</v>
      </c>
      <c r="M201">
        <v>11111111.1</v>
      </c>
      <c r="N201">
        <v>11111111.1</v>
      </c>
      <c r="O201">
        <v>11111111.1</v>
      </c>
      <c r="P201">
        <v>11111111.1</v>
      </c>
      <c r="Q201">
        <v>11111111.1</v>
      </c>
      <c r="R201">
        <v>11111111.1</v>
      </c>
      <c r="S201">
        <v>11111111.25</v>
      </c>
      <c r="T201" t="s">
        <v>40</v>
      </c>
      <c r="U201" t="s">
        <v>40</v>
      </c>
      <c r="V201" t="s">
        <v>40</v>
      </c>
      <c r="W201" t="s">
        <v>40</v>
      </c>
      <c r="X201" t="s">
        <v>40</v>
      </c>
      <c r="Y201" t="s">
        <v>40</v>
      </c>
      <c r="Z201" t="s">
        <v>40</v>
      </c>
      <c r="AA201" t="s">
        <v>40</v>
      </c>
      <c r="AB201" t="s">
        <v>40</v>
      </c>
      <c r="AC201" t="s">
        <v>40</v>
      </c>
      <c r="AD201" t="s">
        <v>40</v>
      </c>
      <c r="AE201" t="s">
        <v>40</v>
      </c>
      <c r="AF201" t="s">
        <v>40</v>
      </c>
      <c r="AG201" t="s">
        <v>40</v>
      </c>
      <c r="AH201" t="s">
        <v>40</v>
      </c>
      <c r="AI201" t="s">
        <v>40</v>
      </c>
      <c r="AJ201" t="s">
        <v>40</v>
      </c>
      <c r="AK201" t="s">
        <v>40</v>
      </c>
      <c r="AL201" t="s">
        <v>40</v>
      </c>
      <c r="AM201" t="s">
        <v>40</v>
      </c>
      <c r="AN201" t="s">
        <v>40</v>
      </c>
      <c r="AO201" t="s">
        <v>40</v>
      </c>
      <c r="AP201" t="s">
        <v>40</v>
      </c>
      <c r="AQ201" t="s">
        <v>40</v>
      </c>
      <c r="AR201" t="s">
        <v>40</v>
      </c>
      <c r="AS201" t="s">
        <v>40</v>
      </c>
      <c r="AT201" t="s">
        <v>40</v>
      </c>
      <c r="AU201" t="s">
        <v>40</v>
      </c>
      <c r="AV201" t="s">
        <v>40</v>
      </c>
      <c r="AW201" t="s">
        <v>40</v>
      </c>
    </row>
    <row r="202" spans="1:49" x14ac:dyDescent="0.3">
      <c r="A202">
        <v>20849000</v>
      </c>
      <c r="B202" t="s">
        <v>40</v>
      </c>
      <c r="C202" t="s">
        <v>30</v>
      </c>
      <c r="D202" t="s">
        <v>292</v>
      </c>
      <c r="E202" t="s">
        <v>793</v>
      </c>
      <c r="F202" t="s">
        <v>36</v>
      </c>
      <c r="G202" t="s">
        <v>794</v>
      </c>
      <c r="H202" t="s">
        <v>552</v>
      </c>
      <c r="I202">
        <v>102408296.33</v>
      </c>
      <c r="J202">
        <v>10240829.619999999</v>
      </c>
      <c r="K202">
        <v>10240829.619999999</v>
      </c>
      <c r="L202">
        <v>10240829.619999999</v>
      </c>
      <c r="M202">
        <v>10240829.619999999</v>
      </c>
      <c r="N202">
        <v>10240829.619999999</v>
      </c>
      <c r="O202">
        <v>10240829.619999999</v>
      </c>
      <c r="P202">
        <v>10240829.619999999</v>
      </c>
      <c r="Q202">
        <v>10240829.619999999</v>
      </c>
      <c r="R202">
        <v>10240829.619999999</v>
      </c>
      <c r="S202">
        <v>10240829.75</v>
      </c>
      <c r="T202" t="s">
        <v>40</v>
      </c>
      <c r="U202" t="s">
        <v>40</v>
      </c>
      <c r="V202" t="s">
        <v>40</v>
      </c>
      <c r="W202" t="s">
        <v>40</v>
      </c>
      <c r="X202" t="s">
        <v>40</v>
      </c>
      <c r="Y202" t="s">
        <v>40</v>
      </c>
      <c r="Z202" t="s">
        <v>40</v>
      </c>
      <c r="AA202" t="s">
        <v>40</v>
      </c>
      <c r="AB202" t="s">
        <v>40</v>
      </c>
      <c r="AC202" t="s">
        <v>40</v>
      </c>
      <c r="AD202" t="s">
        <v>40</v>
      </c>
      <c r="AE202" t="s">
        <v>40</v>
      </c>
      <c r="AF202" t="s">
        <v>40</v>
      </c>
      <c r="AG202" t="s">
        <v>40</v>
      </c>
      <c r="AH202" t="s">
        <v>40</v>
      </c>
      <c r="AI202" t="s">
        <v>40</v>
      </c>
      <c r="AJ202" t="s">
        <v>40</v>
      </c>
      <c r="AK202" t="s">
        <v>40</v>
      </c>
      <c r="AL202" t="s">
        <v>40</v>
      </c>
      <c r="AM202" t="s">
        <v>40</v>
      </c>
      <c r="AN202" t="s">
        <v>40</v>
      </c>
      <c r="AO202" t="s">
        <v>40</v>
      </c>
      <c r="AP202" t="s">
        <v>40</v>
      </c>
      <c r="AQ202" t="s">
        <v>40</v>
      </c>
      <c r="AR202" t="s">
        <v>40</v>
      </c>
      <c r="AS202" t="s">
        <v>40</v>
      </c>
      <c r="AT202" t="s">
        <v>40</v>
      </c>
      <c r="AU202" t="s">
        <v>40</v>
      </c>
      <c r="AV202" t="s">
        <v>40</v>
      </c>
      <c r="AW202" t="s">
        <v>40</v>
      </c>
    </row>
    <row r="203" spans="1:49" x14ac:dyDescent="0.3">
      <c r="A203">
        <v>20851000</v>
      </c>
      <c r="B203" t="s">
        <v>40</v>
      </c>
      <c r="C203" t="s">
        <v>30</v>
      </c>
      <c r="D203" t="s">
        <v>292</v>
      </c>
      <c r="E203" t="s">
        <v>329</v>
      </c>
      <c r="F203" t="s">
        <v>85</v>
      </c>
      <c r="G203" t="s">
        <v>794</v>
      </c>
      <c r="H203" t="s">
        <v>552</v>
      </c>
      <c r="I203">
        <v>29041497.77</v>
      </c>
      <c r="J203">
        <v>5808299.5599999996</v>
      </c>
      <c r="K203">
        <v>5808299.5599999996</v>
      </c>
      <c r="L203">
        <v>5808299.5599999996</v>
      </c>
      <c r="M203">
        <v>5808299.5599999996</v>
      </c>
      <c r="N203">
        <v>5808299.5300000003</v>
      </c>
      <c r="O203" t="s">
        <v>40</v>
      </c>
      <c r="P203" t="s">
        <v>40</v>
      </c>
      <c r="Q203" t="s">
        <v>40</v>
      </c>
      <c r="R203" t="s">
        <v>40</v>
      </c>
      <c r="S203" t="s">
        <v>40</v>
      </c>
      <c r="T203" t="s">
        <v>40</v>
      </c>
      <c r="U203" t="s">
        <v>40</v>
      </c>
      <c r="V203" t="s">
        <v>40</v>
      </c>
      <c r="W203" t="s">
        <v>40</v>
      </c>
      <c r="X203" t="s">
        <v>40</v>
      </c>
      <c r="Y203" t="s">
        <v>40</v>
      </c>
      <c r="Z203" t="s">
        <v>40</v>
      </c>
      <c r="AA203" t="s">
        <v>40</v>
      </c>
      <c r="AB203" t="s">
        <v>40</v>
      </c>
      <c r="AC203" t="s">
        <v>40</v>
      </c>
      <c r="AD203" t="s">
        <v>40</v>
      </c>
      <c r="AE203" t="s">
        <v>40</v>
      </c>
      <c r="AF203" t="s">
        <v>40</v>
      </c>
      <c r="AG203" t="s">
        <v>40</v>
      </c>
      <c r="AH203" t="s">
        <v>40</v>
      </c>
      <c r="AI203" t="s">
        <v>40</v>
      </c>
      <c r="AJ203" t="s">
        <v>40</v>
      </c>
      <c r="AK203" t="s">
        <v>40</v>
      </c>
      <c r="AL203" t="s">
        <v>40</v>
      </c>
      <c r="AM203" t="s">
        <v>40</v>
      </c>
      <c r="AN203" t="s">
        <v>40</v>
      </c>
      <c r="AO203" t="s">
        <v>40</v>
      </c>
      <c r="AP203" t="s">
        <v>40</v>
      </c>
      <c r="AQ203" t="s">
        <v>40</v>
      </c>
      <c r="AR203" t="s">
        <v>40</v>
      </c>
      <c r="AS203" t="s">
        <v>40</v>
      </c>
      <c r="AT203" t="s">
        <v>40</v>
      </c>
      <c r="AU203" t="s">
        <v>40</v>
      </c>
      <c r="AV203" t="s">
        <v>40</v>
      </c>
      <c r="AW203" t="s">
        <v>40</v>
      </c>
    </row>
    <row r="204" spans="1:49" x14ac:dyDescent="0.3">
      <c r="A204">
        <v>20852000</v>
      </c>
      <c r="B204" t="s">
        <v>40</v>
      </c>
      <c r="C204" t="s">
        <v>30</v>
      </c>
      <c r="D204" t="s">
        <v>292</v>
      </c>
      <c r="E204" t="s">
        <v>795</v>
      </c>
      <c r="F204" t="s">
        <v>56</v>
      </c>
      <c r="G204" t="s">
        <v>796</v>
      </c>
      <c r="H204" t="s">
        <v>552</v>
      </c>
      <c r="I204">
        <v>27115941.230000004</v>
      </c>
      <c r="J204">
        <v>2582470.6</v>
      </c>
      <c r="K204">
        <v>2582470.6</v>
      </c>
      <c r="L204">
        <v>2582470.6</v>
      </c>
      <c r="M204">
        <v>2582470.6</v>
      </c>
      <c r="N204">
        <v>2582470.6</v>
      </c>
      <c r="O204">
        <v>2582470.6</v>
      </c>
      <c r="P204">
        <v>2582470.6</v>
      </c>
      <c r="Q204">
        <v>2582470.6</v>
      </c>
      <c r="R204">
        <v>2582470.6</v>
      </c>
      <c r="S204">
        <v>2582470.6</v>
      </c>
      <c r="T204">
        <v>1291235.23</v>
      </c>
      <c r="U204" t="s">
        <v>40</v>
      </c>
      <c r="V204" t="s">
        <v>40</v>
      </c>
      <c r="W204" t="s">
        <v>40</v>
      </c>
      <c r="X204" t="s">
        <v>40</v>
      </c>
      <c r="Y204" t="s">
        <v>40</v>
      </c>
      <c r="Z204" t="s">
        <v>40</v>
      </c>
      <c r="AA204" t="s">
        <v>40</v>
      </c>
      <c r="AB204" t="s">
        <v>40</v>
      </c>
      <c r="AC204" t="s">
        <v>40</v>
      </c>
      <c r="AD204" t="s">
        <v>40</v>
      </c>
      <c r="AE204" t="s">
        <v>40</v>
      </c>
      <c r="AF204" t="s">
        <v>40</v>
      </c>
      <c r="AG204" t="s">
        <v>40</v>
      </c>
      <c r="AH204" t="s">
        <v>40</v>
      </c>
      <c r="AI204" t="s">
        <v>40</v>
      </c>
      <c r="AJ204" t="s">
        <v>40</v>
      </c>
      <c r="AK204" t="s">
        <v>40</v>
      </c>
      <c r="AL204" t="s">
        <v>40</v>
      </c>
      <c r="AM204" t="s">
        <v>40</v>
      </c>
      <c r="AN204" t="s">
        <v>40</v>
      </c>
      <c r="AO204" t="s">
        <v>40</v>
      </c>
      <c r="AP204" t="s">
        <v>40</v>
      </c>
      <c r="AQ204" t="s">
        <v>40</v>
      </c>
      <c r="AR204" t="s">
        <v>40</v>
      </c>
      <c r="AS204" t="s">
        <v>40</v>
      </c>
      <c r="AT204" t="s">
        <v>40</v>
      </c>
      <c r="AU204" t="s">
        <v>40</v>
      </c>
      <c r="AV204" t="s">
        <v>40</v>
      </c>
      <c r="AW204" t="s">
        <v>40</v>
      </c>
    </row>
    <row r="205" spans="1:49" x14ac:dyDescent="0.3">
      <c r="A205">
        <v>20853000</v>
      </c>
      <c r="B205" t="s">
        <v>40</v>
      </c>
      <c r="C205" t="s">
        <v>30</v>
      </c>
      <c r="D205" t="s">
        <v>292</v>
      </c>
      <c r="E205" t="s">
        <v>797</v>
      </c>
      <c r="F205" t="s">
        <v>36</v>
      </c>
      <c r="G205" t="s">
        <v>798</v>
      </c>
      <c r="H205" t="s">
        <v>552</v>
      </c>
      <c r="I205">
        <v>169230769.19999999</v>
      </c>
      <c r="J205">
        <v>15384615.380000001</v>
      </c>
      <c r="K205">
        <v>15384615.380000001</v>
      </c>
      <c r="L205">
        <v>15384615.380000001</v>
      </c>
      <c r="M205">
        <v>15384615.380000001</v>
      </c>
      <c r="N205">
        <v>15384615.380000001</v>
      </c>
      <c r="O205">
        <v>15384615.380000001</v>
      </c>
      <c r="P205">
        <v>15384615.380000001</v>
      </c>
      <c r="Q205">
        <v>15384615.380000001</v>
      </c>
      <c r="R205">
        <v>15384615.380000001</v>
      </c>
      <c r="S205">
        <v>15384615.380000001</v>
      </c>
      <c r="T205">
        <v>15384615.4</v>
      </c>
      <c r="U205" t="s">
        <v>40</v>
      </c>
      <c r="V205" t="s">
        <v>40</v>
      </c>
      <c r="W205" t="s">
        <v>40</v>
      </c>
      <c r="X205" t="s">
        <v>40</v>
      </c>
      <c r="Y205" t="s">
        <v>40</v>
      </c>
      <c r="Z205" t="s">
        <v>40</v>
      </c>
      <c r="AA205" t="s">
        <v>40</v>
      </c>
      <c r="AB205" t="s">
        <v>40</v>
      </c>
      <c r="AC205" t="s">
        <v>40</v>
      </c>
      <c r="AD205" t="s">
        <v>40</v>
      </c>
      <c r="AE205" t="s">
        <v>40</v>
      </c>
      <c r="AF205" t="s">
        <v>40</v>
      </c>
      <c r="AG205" t="s">
        <v>40</v>
      </c>
      <c r="AH205" t="s">
        <v>40</v>
      </c>
      <c r="AI205" t="s">
        <v>40</v>
      </c>
      <c r="AJ205" t="s">
        <v>40</v>
      </c>
      <c r="AK205" t="s">
        <v>40</v>
      </c>
      <c r="AL205" t="s">
        <v>40</v>
      </c>
      <c r="AM205" t="s">
        <v>40</v>
      </c>
      <c r="AN205" t="s">
        <v>40</v>
      </c>
      <c r="AO205" t="s">
        <v>40</v>
      </c>
      <c r="AP205" t="s">
        <v>40</v>
      </c>
      <c r="AQ205" t="s">
        <v>40</v>
      </c>
      <c r="AR205" t="s">
        <v>40</v>
      </c>
      <c r="AS205" t="s">
        <v>40</v>
      </c>
      <c r="AT205" t="s">
        <v>40</v>
      </c>
      <c r="AU205" t="s">
        <v>40</v>
      </c>
      <c r="AV205" t="s">
        <v>40</v>
      </c>
      <c r="AW205" t="s">
        <v>40</v>
      </c>
    </row>
    <row r="206" spans="1:49" x14ac:dyDescent="0.3">
      <c r="A206">
        <v>20854000</v>
      </c>
      <c r="B206" t="s">
        <v>40</v>
      </c>
      <c r="C206" t="s">
        <v>30</v>
      </c>
      <c r="D206" t="s">
        <v>292</v>
      </c>
      <c r="E206" t="s">
        <v>799</v>
      </c>
      <c r="F206" t="s">
        <v>36</v>
      </c>
      <c r="G206" t="s">
        <v>800</v>
      </c>
      <c r="H206" t="s">
        <v>552</v>
      </c>
      <c r="I206">
        <v>249999999.99999994</v>
      </c>
      <c r="J206" t="s">
        <v>40</v>
      </c>
      <c r="K206">
        <v>8620689.6600000001</v>
      </c>
      <c r="L206">
        <v>17241379.32</v>
      </c>
      <c r="M206">
        <v>17241379.32</v>
      </c>
      <c r="N206">
        <v>17241379.32</v>
      </c>
      <c r="O206">
        <v>17241379.32</v>
      </c>
      <c r="P206">
        <v>17241379.32</v>
      </c>
      <c r="Q206">
        <v>17241379.32</v>
      </c>
      <c r="R206">
        <v>17241379.32</v>
      </c>
      <c r="S206">
        <v>17241379.32</v>
      </c>
      <c r="T206">
        <v>17241379.32</v>
      </c>
      <c r="U206">
        <v>17241379.32</v>
      </c>
      <c r="V206">
        <v>17241379.32</v>
      </c>
      <c r="W206">
        <v>17241379.32</v>
      </c>
      <c r="X206">
        <v>17241379.32</v>
      </c>
      <c r="Y206">
        <v>17241379.18</v>
      </c>
      <c r="Z206" t="s">
        <v>40</v>
      </c>
      <c r="AA206" t="s">
        <v>40</v>
      </c>
      <c r="AB206" t="s">
        <v>40</v>
      </c>
      <c r="AC206" t="s">
        <v>40</v>
      </c>
      <c r="AD206" t="s">
        <v>40</v>
      </c>
      <c r="AE206" t="s">
        <v>40</v>
      </c>
      <c r="AF206" t="s">
        <v>40</v>
      </c>
      <c r="AG206" t="s">
        <v>40</v>
      </c>
      <c r="AH206" t="s">
        <v>40</v>
      </c>
      <c r="AI206" t="s">
        <v>40</v>
      </c>
      <c r="AJ206" t="s">
        <v>40</v>
      </c>
      <c r="AK206" t="s">
        <v>40</v>
      </c>
      <c r="AL206" t="s">
        <v>40</v>
      </c>
      <c r="AM206" t="s">
        <v>40</v>
      </c>
      <c r="AN206" t="s">
        <v>40</v>
      </c>
      <c r="AO206" t="s">
        <v>40</v>
      </c>
      <c r="AP206" t="s">
        <v>40</v>
      </c>
      <c r="AQ206" t="s">
        <v>40</v>
      </c>
      <c r="AR206" t="s">
        <v>40</v>
      </c>
      <c r="AS206" t="s">
        <v>40</v>
      </c>
      <c r="AT206" t="s">
        <v>40</v>
      </c>
      <c r="AU206" t="s">
        <v>40</v>
      </c>
      <c r="AV206" t="s">
        <v>40</v>
      </c>
      <c r="AW206" t="s">
        <v>40</v>
      </c>
    </row>
    <row r="207" spans="1:49" x14ac:dyDescent="0.3">
      <c r="A207">
        <v>20855000</v>
      </c>
      <c r="B207" t="s">
        <v>40</v>
      </c>
      <c r="C207" t="s">
        <v>30</v>
      </c>
      <c r="D207" t="s">
        <v>292</v>
      </c>
      <c r="E207" t="s">
        <v>801</v>
      </c>
      <c r="F207" t="s">
        <v>36</v>
      </c>
      <c r="G207" t="s">
        <v>800</v>
      </c>
      <c r="H207" t="s">
        <v>552</v>
      </c>
      <c r="I207">
        <v>34285714.290000007</v>
      </c>
      <c r="J207">
        <v>2142857.14</v>
      </c>
      <c r="K207">
        <v>2142857.14</v>
      </c>
      <c r="L207">
        <v>2142857.14</v>
      </c>
      <c r="M207">
        <v>2142857.14</v>
      </c>
      <c r="N207">
        <v>2142857.14</v>
      </c>
      <c r="O207">
        <v>2142857.14</v>
      </c>
      <c r="P207">
        <v>2142857.14</v>
      </c>
      <c r="Q207">
        <v>2142857.14</v>
      </c>
      <c r="R207">
        <v>2142857.14</v>
      </c>
      <c r="S207">
        <v>2142857.14</v>
      </c>
      <c r="T207">
        <v>2142857.14</v>
      </c>
      <c r="U207">
        <v>2142857.14</v>
      </c>
      <c r="V207">
        <v>2142857.14</v>
      </c>
      <c r="W207">
        <v>2142857.14</v>
      </c>
      <c r="X207">
        <v>2142857.14</v>
      </c>
      <c r="Y207">
        <v>2142857.19</v>
      </c>
      <c r="Z207" t="s">
        <v>40</v>
      </c>
      <c r="AA207" t="s">
        <v>40</v>
      </c>
      <c r="AB207" t="s">
        <v>40</v>
      </c>
      <c r="AC207" t="s">
        <v>40</v>
      </c>
      <c r="AD207" t="s">
        <v>40</v>
      </c>
      <c r="AE207" t="s">
        <v>40</v>
      </c>
      <c r="AF207" t="s">
        <v>40</v>
      </c>
      <c r="AG207" t="s">
        <v>40</v>
      </c>
      <c r="AH207" t="s">
        <v>40</v>
      </c>
      <c r="AI207" t="s">
        <v>40</v>
      </c>
      <c r="AJ207" t="s">
        <v>40</v>
      </c>
      <c r="AK207" t="s">
        <v>40</v>
      </c>
      <c r="AL207" t="s">
        <v>40</v>
      </c>
      <c r="AM207" t="s">
        <v>40</v>
      </c>
      <c r="AN207" t="s">
        <v>40</v>
      </c>
      <c r="AO207" t="s">
        <v>40</v>
      </c>
      <c r="AP207" t="s">
        <v>40</v>
      </c>
      <c r="AQ207" t="s">
        <v>40</v>
      </c>
      <c r="AR207" t="s">
        <v>40</v>
      </c>
      <c r="AS207" t="s">
        <v>40</v>
      </c>
      <c r="AT207" t="s">
        <v>40</v>
      </c>
      <c r="AU207" t="s">
        <v>40</v>
      </c>
      <c r="AV207" t="s">
        <v>40</v>
      </c>
      <c r="AW207" t="s">
        <v>40</v>
      </c>
    </row>
    <row r="208" spans="1:49" x14ac:dyDescent="0.3">
      <c r="A208">
        <v>20855001</v>
      </c>
      <c r="B208" t="s">
        <v>40</v>
      </c>
      <c r="C208" t="s">
        <v>30</v>
      </c>
      <c r="D208" t="s">
        <v>292</v>
      </c>
      <c r="E208" t="s">
        <v>441</v>
      </c>
      <c r="F208" t="s">
        <v>36</v>
      </c>
      <c r="G208" t="s">
        <v>800</v>
      </c>
      <c r="H208" t="s">
        <v>552</v>
      </c>
      <c r="I208">
        <v>34285714.290000007</v>
      </c>
      <c r="J208">
        <v>2142857.14</v>
      </c>
      <c r="K208">
        <v>2142857.14</v>
      </c>
      <c r="L208">
        <v>2142857.14</v>
      </c>
      <c r="M208">
        <v>2142857.14</v>
      </c>
      <c r="N208">
        <v>2142857.14</v>
      </c>
      <c r="O208">
        <v>2142857.14</v>
      </c>
      <c r="P208">
        <v>2142857.14</v>
      </c>
      <c r="Q208">
        <v>2142857.14</v>
      </c>
      <c r="R208">
        <v>2142857.14</v>
      </c>
      <c r="S208">
        <v>2142857.14</v>
      </c>
      <c r="T208">
        <v>2142857.14</v>
      </c>
      <c r="U208">
        <v>2142857.14</v>
      </c>
      <c r="V208">
        <v>2142857.14</v>
      </c>
      <c r="W208">
        <v>2142857.14</v>
      </c>
      <c r="X208">
        <v>2142857.14</v>
      </c>
      <c r="Y208">
        <v>2142857.19</v>
      </c>
      <c r="Z208" t="s">
        <v>40</v>
      </c>
      <c r="AA208" t="s">
        <v>40</v>
      </c>
      <c r="AB208" t="s">
        <v>40</v>
      </c>
      <c r="AC208" t="s">
        <v>40</v>
      </c>
      <c r="AD208" t="s">
        <v>40</v>
      </c>
      <c r="AE208" t="s">
        <v>40</v>
      </c>
      <c r="AF208" t="s">
        <v>40</v>
      </c>
      <c r="AG208" t="s">
        <v>40</v>
      </c>
      <c r="AH208" t="s">
        <v>40</v>
      </c>
      <c r="AI208" t="s">
        <v>40</v>
      </c>
      <c r="AJ208" t="s">
        <v>40</v>
      </c>
      <c r="AK208" t="s">
        <v>40</v>
      </c>
      <c r="AL208" t="s">
        <v>40</v>
      </c>
      <c r="AM208" t="s">
        <v>40</v>
      </c>
      <c r="AN208" t="s">
        <v>40</v>
      </c>
      <c r="AO208" t="s">
        <v>40</v>
      </c>
      <c r="AP208" t="s">
        <v>40</v>
      </c>
      <c r="AQ208" t="s">
        <v>40</v>
      </c>
      <c r="AR208" t="s">
        <v>40</v>
      </c>
      <c r="AS208" t="s">
        <v>40</v>
      </c>
      <c r="AT208" t="s">
        <v>40</v>
      </c>
      <c r="AU208" t="s">
        <v>40</v>
      </c>
      <c r="AV208" t="s">
        <v>40</v>
      </c>
      <c r="AW208" t="s">
        <v>40</v>
      </c>
    </row>
    <row r="209" spans="1:49" x14ac:dyDescent="0.3">
      <c r="A209">
        <v>20856000</v>
      </c>
      <c r="B209" t="s">
        <v>40</v>
      </c>
      <c r="C209" t="s">
        <v>30</v>
      </c>
      <c r="D209" t="s">
        <v>292</v>
      </c>
      <c r="E209" t="s">
        <v>802</v>
      </c>
      <c r="F209" t="s">
        <v>161</v>
      </c>
      <c r="G209" t="s">
        <v>800</v>
      </c>
      <c r="H209" t="s">
        <v>552</v>
      </c>
      <c r="I209">
        <v>75000000</v>
      </c>
      <c r="J209">
        <v>12500000</v>
      </c>
      <c r="K209">
        <v>12500000</v>
      </c>
      <c r="L209">
        <v>12500000</v>
      </c>
      <c r="M209">
        <v>12500000</v>
      </c>
      <c r="N209">
        <v>12500000</v>
      </c>
      <c r="O209">
        <v>12500000</v>
      </c>
      <c r="P209" t="s">
        <v>40</v>
      </c>
      <c r="Q209" t="s">
        <v>40</v>
      </c>
      <c r="R209" t="s">
        <v>40</v>
      </c>
      <c r="S209" t="s">
        <v>40</v>
      </c>
      <c r="T209" t="s">
        <v>40</v>
      </c>
      <c r="U209" t="s">
        <v>40</v>
      </c>
      <c r="V209" t="s">
        <v>40</v>
      </c>
      <c r="W209" t="s">
        <v>40</v>
      </c>
      <c r="X209" t="s">
        <v>40</v>
      </c>
      <c r="Y209" t="s">
        <v>40</v>
      </c>
      <c r="Z209" t="s">
        <v>40</v>
      </c>
      <c r="AA209" t="s">
        <v>40</v>
      </c>
      <c r="AB209" t="s">
        <v>40</v>
      </c>
      <c r="AC209" t="s">
        <v>40</v>
      </c>
      <c r="AD209" t="s">
        <v>40</v>
      </c>
      <c r="AE209" t="s">
        <v>40</v>
      </c>
      <c r="AF209" t="s">
        <v>40</v>
      </c>
      <c r="AG209" t="s">
        <v>40</v>
      </c>
      <c r="AH209" t="s">
        <v>40</v>
      </c>
      <c r="AI209" t="s">
        <v>40</v>
      </c>
      <c r="AJ209" t="s">
        <v>40</v>
      </c>
      <c r="AK209" t="s">
        <v>40</v>
      </c>
      <c r="AL209" t="s">
        <v>40</v>
      </c>
      <c r="AM209" t="s">
        <v>40</v>
      </c>
      <c r="AN209" t="s">
        <v>40</v>
      </c>
      <c r="AO209" t="s">
        <v>40</v>
      </c>
      <c r="AP209" t="s">
        <v>40</v>
      </c>
      <c r="AQ209" t="s">
        <v>40</v>
      </c>
      <c r="AR209" t="s">
        <v>40</v>
      </c>
      <c r="AS209" t="s">
        <v>40</v>
      </c>
      <c r="AT209" t="s">
        <v>40</v>
      </c>
      <c r="AU209" t="s">
        <v>40</v>
      </c>
      <c r="AV209" t="s">
        <v>40</v>
      </c>
      <c r="AW209" t="s">
        <v>40</v>
      </c>
    </row>
    <row r="210" spans="1:49" x14ac:dyDescent="0.3">
      <c r="A210">
        <v>20857000</v>
      </c>
      <c r="B210" t="s">
        <v>40</v>
      </c>
      <c r="C210" t="s">
        <v>30</v>
      </c>
      <c r="D210" t="s">
        <v>292</v>
      </c>
      <c r="E210" t="s">
        <v>803</v>
      </c>
      <c r="F210" t="s">
        <v>36</v>
      </c>
      <c r="G210" t="s">
        <v>804</v>
      </c>
      <c r="H210" t="s">
        <v>552</v>
      </c>
      <c r="I210">
        <v>66346153.859999985</v>
      </c>
      <c r="J210">
        <v>5769230.7599999998</v>
      </c>
      <c r="K210">
        <v>5769230.7599999998</v>
      </c>
      <c r="L210">
        <v>5769230.7599999998</v>
      </c>
      <c r="M210">
        <v>5769230.7599999998</v>
      </c>
      <c r="N210">
        <v>5769230.7599999998</v>
      </c>
      <c r="O210">
        <v>5769230.7599999998</v>
      </c>
      <c r="P210">
        <v>5769230.7599999998</v>
      </c>
      <c r="Q210">
        <v>5769230.7599999998</v>
      </c>
      <c r="R210">
        <v>5769230.7599999998</v>
      </c>
      <c r="S210">
        <v>5769230.7599999998</v>
      </c>
      <c r="T210">
        <v>5769230.7599999998</v>
      </c>
      <c r="U210">
        <v>2884615.5</v>
      </c>
      <c r="V210" t="s">
        <v>40</v>
      </c>
      <c r="W210" t="s">
        <v>40</v>
      </c>
      <c r="X210" t="s">
        <v>40</v>
      </c>
      <c r="Y210" t="s">
        <v>40</v>
      </c>
      <c r="Z210" t="s">
        <v>40</v>
      </c>
      <c r="AA210" t="s">
        <v>40</v>
      </c>
      <c r="AB210" t="s">
        <v>40</v>
      </c>
      <c r="AC210" t="s">
        <v>40</v>
      </c>
      <c r="AD210" t="s">
        <v>40</v>
      </c>
      <c r="AE210" t="s">
        <v>40</v>
      </c>
      <c r="AF210" t="s">
        <v>40</v>
      </c>
      <c r="AG210" t="s">
        <v>40</v>
      </c>
      <c r="AH210" t="s">
        <v>40</v>
      </c>
      <c r="AI210" t="s">
        <v>40</v>
      </c>
      <c r="AJ210" t="s">
        <v>40</v>
      </c>
      <c r="AK210" t="s">
        <v>40</v>
      </c>
      <c r="AL210" t="s">
        <v>40</v>
      </c>
      <c r="AM210" t="s">
        <v>40</v>
      </c>
      <c r="AN210" t="s">
        <v>40</v>
      </c>
      <c r="AO210" t="s">
        <v>40</v>
      </c>
      <c r="AP210" t="s">
        <v>40</v>
      </c>
      <c r="AQ210" t="s">
        <v>40</v>
      </c>
      <c r="AR210" t="s">
        <v>40</v>
      </c>
      <c r="AS210" t="s">
        <v>40</v>
      </c>
      <c r="AT210" t="s">
        <v>40</v>
      </c>
      <c r="AU210" t="s">
        <v>40</v>
      </c>
      <c r="AV210" t="s">
        <v>40</v>
      </c>
      <c r="AW210" t="s">
        <v>40</v>
      </c>
    </row>
    <row r="211" spans="1:49" x14ac:dyDescent="0.3">
      <c r="A211">
        <v>20858000</v>
      </c>
      <c r="B211" t="s">
        <v>40</v>
      </c>
      <c r="C211" t="s">
        <v>30</v>
      </c>
      <c r="D211" t="s">
        <v>292</v>
      </c>
      <c r="E211" t="s">
        <v>805</v>
      </c>
      <c r="F211" t="s">
        <v>36</v>
      </c>
      <c r="G211" t="s">
        <v>804</v>
      </c>
      <c r="H211" t="s">
        <v>552</v>
      </c>
      <c r="I211">
        <v>44230769.24000001</v>
      </c>
      <c r="J211">
        <v>3846153.84</v>
      </c>
      <c r="K211">
        <v>3846153.84</v>
      </c>
      <c r="L211">
        <v>3846153.84</v>
      </c>
      <c r="M211">
        <v>3846153.84</v>
      </c>
      <c r="N211">
        <v>3846153.84</v>
      </c>
      <c r="O211">
        <v>3846153.84</v>
      </c>
      <c r="P211">
        <v>3846153.84</v>
      </c>
      <c r="Q211">
        <v>3846153.84</v>
      </c>
      <c r="R211">
        <v>3846153.84</v>
      </c>
      <c r="S211">
        <v>3846153.84</v>
      </c>
      <c r="T211">
        <v>3846153.84</v>
      </c>
      <c r="U211">
        <v>1923077</v>
      </c>
      <c r="V211" t="s">
        <v>40</v>
      </c>
      <c r="W211" t="s">
        <v>40</v>
      </c>
      <c r="X211" t="s">
        <v>40</v>
      </c>
      <c r="Y211" t="s">
        <v>40</v>
      </c>
      <c r="Z211" t="s">
        <v>40</v>
      </c>
      <c r="AA211" t="s">
        <v>40</v>
      </c>
      <c r="AB211" t="s">
        <v>40</v>
      </c>
      <c r="AC211" t="s">
        <v>40</v>
      </c>
      <c r="AD211" t="s">
        <v>40</v>
      </c>
      <c r="AE211" t="s">
        <v>40</v>
      </c>
      <c r="AF211" t="s">
        <v>40</v>
      </c>
      <c r="AG211" t="s">
        <v>40</v>
      </c>
      <c r="AH211" t="s">
        <v>40</v>
      </c>
      <c r="AI211" t="s">
        <v>40</v>
      </c>
      <c r="AJ211" t="s">
        <v>40</v>
      </c>
      <c r="AK211" t="s">
        <v>40</v>
      </c>
      <c r="AL211" t="s">
        <v>40</v>
      </c>
      <c r="AM211" t="s">
        <v>40</v>
      </c>
      <c r="AN211" t="s">
        <v>40</v>
      </c>
      <c r="AO211" t="s">
        <v>40</v>
      </c>
      <c r="AP211" t="s">
        <v>40</v>
      </c>
      <c r="AQ211" t="s">
        <v>40</v>
      </c>
      <c r="AR211" t="s">
        <v>40</v>
      </c>
      <c r="AS211" t="s">
        <v>40</v>
      </c>
      <c r="AT211" t="s">
        <v>40</v>
      </c>
      <c r="AU211" t="s">
        <v>40</v>
      </c>
      <c r="AV211" t="s">
        <v>40</v>
      </c>
      <c r="AW211" t="s">
        <v>40</v>
      </c>
    </row>
    <row r="212" spans="1:49" x14ac:dyDescent="0.3">
      <c r="A212">
        <v>20859000</v>
      </c>
      <c r="B212" t="s">
        <v>40</v>
      </c>
      <c r="C212" t="s">
        <v>30</v>
      </c>
      <c r="D212" t="s">
        <v>292</v>
      </c>
      <c r="E212" t="s">
        <v>806</v>
      </c>
      <c r="F212" t="s">
        <v>36</v>
      </c>
      <c r="G212" t="s">
        <v>804</v>
      </c>
      <c r="H212" t="s">
        <v>552</v>
      </c>
      <c r="I212">
        <v>44230769.24000001</v>
      </c>
      <c r="J212">
        <v>3846153.84</v>
      </c>
      <c r="K212">
        <v>3846153.84</v>
      </c>
      <c r="L212">
        <v>3846153.84</v>
      </c>
      <c r="M212">
        <v>3846153.84</v>
      </c>
      <c r="N212">
        <v>3846153.84</v>
      </c>
      <c r="O212">
        <v>3846153.84</v>
      </c>
      <c r="P212">
        <v>3846153.84</v>
      </c>
      <c r="Q212">
        <v>3846153.84</v>
      </c>
      <c r="R212">
        <v>3846153.84</v>
      </c>
      <c r="S212">
        <v>3846153.84</v>
      </c>
      <c r="T212">
        <v>3846153.84</v>
      </c>
      <c r="U212">
        <v>1923077</v>
      </c>
      <c r="V212" t="s">
        <v>40</v>
      </c>
      <c r="W212" t="s">
        <v>40</v>
      </c>
      <c r="X212" t="s">
        <v>40</v>
      </c>
      <c r="Y212" t="s">
        <v>40</v>
      </c>
      <c r="Z212" t="s">
        <v>40</v>
      </c>
      <c r="AA212" t="s">
        <v>40</v>
      </c>
      <c r="AB212" t="s">
        <v>40</v>
      </c>
      <c r="AC212" t="s">
        <v>40</v>
      </c>
      <c r="AD212" t="s">
        <v>40</v>
      </c>
      <c r="AE212" t="s">
        <v>40</v>
      </c>
      <c r="AF212" t="s">
        <v>40</v>
      </c>
      <c r="AG212" t="s">
        <v>40</v>
      </c>
      <c r="AH212" t="s">
        <v>40</v>
      </c>
      <c r="AI212" t="s">
        <v>40</v>
      </c>
      <c r="AJ212" t="s">
        <v>40</v>
      </c>
      <c r="AK212" t="s">
        <v>40</v>
      </c>
      <c r="AL212" t="s">
        <v>40</v>
      </c>
      <c r="AM212" t="s">
        <v>40</v>
      </c>
      <c r="AN212" t="s">
        <v>40</v>
      </c>
      <c r="AO212" t="s">
        <v>40</v>
      </c>
      <c r="AP212" t="s">
        <v>40</v>
      </c>
      <c r="AQ212" t="s">
        <v>40</v>
      </c>
      <c r="AR212" t="s">
        <v>40</v>
      </c>
      <c r="AS212" t="s">
        <v>40</v>
      </c>
      <c r="AT212" t="s">
        <v>40</v>
      </c>
      <c r="AU212" t="s">
        <v>40</v>
      </c>
      <c r="AV212" t="s">
        <v>40</v>
      </c>
      <c r="AW212" t="s">
        <v>40</v>
      </c>
    </row>
    <row r="213" spans="1:49" x14ac:dyDescent="0.3">
      <c r="A213">
        <v>20860000</v>
      </c>
      <c r="B213" t="s">
        <v>40</v>
      </c>
      <c r="C213" t="s">
        <v>30</v>
      </c>
      <c r="D213" t="s">
        <v>292</v>
      </c>
      <c r="E213" t="s">
        <v>807</v>
      </c>
      <c r="F213" t="s">
        <v>85</v>
      </c>
      <c r="G213" t="s">
        <v>808</v>
      </c>
      <c r="H213" t="s">
        <v>552</v>
      </c>
      <c r="I213">
        <v>25126065.759999998</v>
      </c>
      <c r="J213">
        <v>3865548.58</v>
      </c>
      <c r="K213">
        <v>3865548.58</v>
      </c>
      <c r="L213">
        <v>3865548.58</v>
      </c>
      <c r="M213">
        <v>3865548.58</v>
      </c>
      <c r="N213">
        <v>3865548.58</v>
      </c>
      <c r="O213">
        <v>3865548.58</v>
      </c>
      <c r="P213">
        <v>1932774.28</v>
      </c>
      <c r="Q213" t="s">
        <v>40</v>
      </c>
      <c r="R213" t="s">
        <v>40</v>
      </c>
      <c r="S213" t="s">
        <v>40</v>
      </c>
      <c r="T213" t="s">
        <v>40</v>
      </c>
      <c r="U213" t="s">
        <v>40</v>
      </c>
      <c r="V213" t="s">
        <v>40</v>
      </c>
      <c r="W213" t="s">
        <v>40</v>
      </c>
      <c r="X213" t="s">
        <v>40</v>
      </c>
      <c r="Y213" t="s">
        <v>40</v>
      </c>
      <c r="Z213" t="s">
        <v>40</v>
      </c>
      <c r="AA213" t="s">
        <v>40</v>
      </c>
      <c r="AB213" t="s">
        <v>40</v>
      </c>
      <c r="AC213" t="s">
        <v>40</v>
      </c>
      <c r="AD213" t="s">
        <v>40</v>
      </c>
      <c r="AE213" t="s">
        <v>40</v>
      </c>
      <c r="AF213" t="s">
        <v>40</v>
      </c>
      <c r="AG213" t="s">
        <v>40</v>
      </c>
      <c r="AH213" t="s">
        <v>40</v>
      </c>
      <c r="AI213" t="s">
        <v>40</v>
      </c>
      <c r="AJ213" t="s">
        <v>40</v>
      </c>
      <c r="AK213" t="s">
        <v>40</v>
      </c>
      <c r="AL213" t="s">
        <v>40</v>
      </c>
      <c r="AM213" t="s">
        <v>40</v>
      </c>
      <c r="AN213" t="s">
        <v>40</v>
      </c>
      <c r="AO213" t="s">
        <v>40</v>
      </c>
      <c r="AP213" t="s">
        <v>40</v>
      </c>
      <c r="AQ213" t="s">
        <v>40</v>
      </c>
      <c r="AR213" t="s">
        <v>40</v>
      </c>
      <c r="AS213" t="s">
        <v>40</v>
      </c>
      <c r="AT213" t="s">
        <v>40</v>
      </c>
      <c r="AU213" t="s">
        <v>40</v>
      </c>
      <c r="AV213" t="s">
        <v>40</v>
      </c>
      <c r="AW213" t="s">
        <v>40</v>
      </c>
    </row>
    <row r="214" spans="1:49" x14ac:dyDescent="0.3">
      <c r="A214">
        <v>20860001</v>
      </c>
      <c r="B214" t="s">
        <v>40</v>
      </c>
      <c r="C214" t="s">
        <v>30</v>
      </c>
      <c r="D214" t="s">
        <v>292</v>
      </c>
      <c r="E214" t="s">
        <v>809</v>
      </c>
      <c r="F214" t="s">
        <v>85</v>
      </c>
      <c r="G214" t="s">
        <v>808</v>
      </c>
      <c r="H214" t="s">
        <v>552</v>
      </c>
      <c r="I214">
        <v>14236762.689999999</v>
      </c>
      <c r="J214">
        <v>2190271.1800000002</v>
      </c>
      <c r="K214">
        <v>2190271.1800000002</v>
      </c>
      <c r="L214">
        <v>2190271.1800000002</v>
      </c>
      <c r="M214">
        <v>2190271.1800000002</v>
      </c>
      <c r="N214">
        <v>2190271.1800000002</v>
      </c>
      <c r="O214">
        <v>2190271.1800000002</v>
      </c>
      <c r="P214">
        <v>1095135.6100000001</v>
      </c>
      <c r="Q214" t="s">
        <v>40</v>
      </c>
      <c r="R214" t="s">
        <v>40</v>
      </c>
      <c r="S214" t="s">
        <v>40</v>
      </c>
      <c r="T214" t="s">
        <v>40</v>
      </c>
      <c r="U214" t="s">
        <v>40</v>
      </c>
      <c r="V214" t="s">
        <v>40</v>
      </c>
      <c r="W214" t="s">
        <v>40</v>
      </c>
      <c r="X214" t="s">
        <v>40</v>
      </c>
      <c r="Y214" t="s">
        <v>40</v>
      </c>
      <c r="Z214" t="s">
        <v>40</v>
      </c>
      <c r="AA214" t="s">
        <v>40</v>
      </c>
      <c r="AB214" t="s">
        <v>40</v>
      </c>
      <c r="AC214" t="s">
        <v>40</v>
      </c>
      <c r="AD214" t="s">
        <v>40</v>
      </c>
      <c r="AE214" t="s">
        <v>40</v>
      </c>
      <c r="AF214" t="s">
        <v>40</v>
      </c>
      <c r="AG214" t="s">
        <v>40</v>
      </c>
      <c r="AH214" t="s">
        <v>40</v>
      </c>
      <c r="AI214" t="s">
        <v>40</v>
      </c>
      <c r="AJ214" t="s">
        <v>40</v>
      </c>
      <c r="AK214" t="s">
        <v>40</v>
      </c>
      <c r="AL214" t="s">
        <v>40</v>
      </c>
      <c r="AM214" t="s">
        <v>40</v>
      </c>
      <c r="AN214" t="s">
        <v>40</v>
      </c>
      <c r="AO214" t="s">
        <v>40</v>
      </c>
      <c r="AP214" t="s">
        <v>40</v>
      </c>
      <c r="AQ214" t="s">
        <v>40</v>
      </c>
      <c r="AR214" t="s">
        <v>40</v>
      </c>
      <c r="AS214" t="s">
        <v>40</v>
      </c>
      <c r="AT214" t="s">
        <v>40</v>
      </c>
      <c r="AU214" t="s">
        <v>40</v>
      </c>
      <c r="AV214" t="s">
        <v>40</v>
      </c>
      <c r="AW214" t="s">
        <v>40</v>
      </c>
    </row>
    <row r="215" spans="1:49" x14ac:dyDescent="0.3">
      <c r="A215">
        <v>20861000</v>
      </c>
      <c r="B215" t="s">
        <v>40</v>
      </c>
      <c r="C215" t="s">
        <v>30</v>
      </c>
      <c r="D215" t="s">
        <v>292</v>
      </c>
      <c r="E215" t="s">
        <v>810</v>
      </c>
      <c r="F215" t="s">
        <v>36</v>
      </c>
      <c r="G215" t="s">
        <v>811</v>
      </c>
      <c r="H215" t="s">
        <v>552</v>
      </c>
      <c r="I215">
        <v>230769230.76000002</v>
      </c>
      <c r="J215">
        <v>19230769.239999998</v>
      </c>
      <c r="K215">
        <v>19230769.239999998</v>
      </c>
      <c r="L215">
        <v>19230769.239999998</v>
      </c>
      <c r="M215">
        <v>19230769.239999998</v>
      </c>
      <c r="N215">
        <v>19230769.239999998</v>
      </c>
      <c r="O215">
        <v>19230769.239999998</v>
      </c>
      <c r="P215">
        <v>19230769.239999998</v>
      </c>
      <c r="Q215">
        <v>19230769.239999998</v>
      </c>
      <c r="R215">
        <v>19230769.239999998</v>
      </c>
      <c r="S215">
        <v>19230769.239999998</v>
      </c>
      <c r="T215">
        <v>19230769.239999998</v>
      </c>
      <c r="U215">
        <v>19230769.120000001</v>
      </c>
      <c r="V215" t="s">
        <v>40</v>
      </c>
      <c r="W215" t="s">
        <v>40</v>
      </c>
      <c r="X215" t="s">
        <v>40</v>
      </c>
      <c r="Y215" t="s">
        <v>40</v>
      </c>
      <c r="Z215" t="s">
        <v>40</v>
      </c>
      <c r="AA215" t="s">
        <v>40</v>
      </c>
      <c r="AB215" t="s">
        <v>40</v>
      </c>
      <c r="AC215" t="s">
        <v>40</v>
      </c>
      <c r="AD215" t="s">
        <v>40</v>
      </c>
      <c r="AE215" t="s">
        <v>40</v>
      </c>
      <c r="AF215" t="s">
        <v>40</v>
      </c>
      <c r="AG215" t="s">
        <v>40</v>
      </c>
      <c r="AH215" t="s">
        <v>40</v>
      </c>
      <c r="AI215" t="s">
        <v>40</v>
      </c>
      <c r="AJ215" t="s">
        <v>40</v>
      </c>
      <c r="AK215" t="s">
        <v>40</v>
      </c>
      <c r="AL215" t="s">
        <v>40</v>
      </c>
      <c r="AM215" t="s">
        <v>40</v>
      </c>
      <c r="AN215" t="s">
        <v>40</v>
      </c>
      <c r="AO215" t="s">
        <v>40</v>
      </c>
      <c r="AP215" t="s">
        <v>40</v>
      </c>
      <c r="AQ215" t="s">
        <v>40</v>
      </c>
      <c r="AR215" t="s">
        <v>40</v>
      </c>
      <c r="AS215" t="s">
        <v>40</v>
      </c>
      <c r="AT215" t="s">
        <v>40</v>
      </c>
      <c r="AU215" t="s">
        <v>40</v>
      </c>
      <c r="AV215" t="s">
        <v>40</v>
      </c>
      <c r="AW215" t="s">
        <v>40</v>
      </c>
    </row>
    <row r="216" spans="1:49" x14ac:dyDescent="0.3">
      <c r="A216">
        <v>20862000</v>
      </c>
      <c r="B216" t="s">
        <v>40</v>
      </c>
      <c r="C216" t="s">
        <v>30</v>
      </c>
      <c r="D216" t="s">
        <v>292</v>
      </c>
      <c r="E216" t="s">
        <v>812</v>
      </c>
      <c r="F216" t="s">
        <v>813</v>
      </c>
      <c r="G216" t="s">
        <v>814</v>
      </c>
      <c r="H216" t="s">
        <v>552</v>
      </c>
      <c r="I216">
        <v>10451547.470000001</v>
      </c>
      <c r="J216">
        <v>870962.3</v>
      </c>
      <c r="K216">
        <v>870962.3</v>
      </c>
      <c r="L216">
        <v>870962.3</v>
      </c>
      <c r="M216">
        <v>870962.3</v>
      </c>
      <c r="N216">
        <v>870962.3</v>
      </c>
      <c r="O216">
        <v>870962.3</v>
      </c>
      <c r="P216">
        <v>870962.3</v>
      </c>
      <c r="Q216">
        <v>870962.3</v>
      </c>
      <c r="R216">
        <v>870962.3</v>
      </c>
      <c r="S216">
        <v>870962.3</v>
      </c>
      <c r="T216">
        <v>870962.3</v>
      </c>
      <c r="U216">
        <v>870962.17</v>
      </c>
      <c r="V216" t="s">
        <v>40</v>
      </c>
      <c r="W216" t="s">
        <v>40</v>
      </c>
      <c r="X216" t="s">
        <v>40</v>
      </c>
      <c r="Y216" t="s">
        <v>40</v>
      </c>
      <c r="Z216" t="s">
        <v>40</v>
      </c>
      <c r="AA216" t="s">
        <v>40</v>
      </c>
      <c r="AB216" t="s">
        <v>40</v>
      </c>
      <c r="AC216" t="s">
        <v>40</v>
      </c>
      <c r="AD216" t="s">
        <v>40</v>
      </c>
      <c r="AE216" t="s">
        <v>40</v>
      </c>
      <c r="AF216" t="s">
        <v>40</v>
      </c>
      <c r="AG216" t="s">
        <v>40</v>
      </c>
      <c r="AH216" t="s">
        <v>40</v>
      </c>
      <c r="AI216" t="s">
        <v>40</v>
      </c>
      <c r="AJ216" t="s">
        <v>40</v>
      </c>
      <c r="AK216" t="s">
        <v>40</v>
      </c>
      <c r="AL216" t="s">
        <v>40</v>
      </c>
      <c r="AM216" t="s">
        <v>40</v>
      </c>
      <c r="AN216" t="s">
        <v>40</v>
      </c>
      <c r="AO216" t="s">
        <v>40</v>
      </c>
      <c r="AP216" t="s">
        <v>40</v>
      </c>
      <c r="AQ216" t="s">
        <v>40</v>
      </c>
      <c r="AR216" t="s">
        <v>40</v>
      </c>
      <c r="AS216" t="s">
        <v>40</v>
      </c>
      <c r="AT216" t="s">
        <v>40</v>
      </c>
      <c r="AU216" t="s">
        <v>40</v>
      </c>
      <c r="AV216" t="s">
        <v>40</v>
      </c>
      <c r="AW216" t="s">
        <v>40</v>
      </c>
    </row>
    <row r="217" spans="1:49" x14ac:dyDescent="0.3">
      <c r="A217">
        <v>20863000</v>
      </c>
      <c r="B217" t="s">
        <v>40</v>
      </c>
      <c r="C217" t="s">
        <v>30</v>
      </c>
      <c r="D217" t="s">
        <v>292</v>
      </c>
      <c r="E217" t="s">
        <v>815</v>
      </c>
      <c r="F217" t="s">
        <v>161</v>
      </c>
      <c r="G217" t="s">
        <v>816</v>
      </c>
      <c r="H217" t="s">
        <v>552</v>
      </c>
      <c r="I217">
        <v>70312500</v>
      </c>
      <c r="J217">
        <v>9375000</v>
      </c>
      <c r="K217">
        <v>9375000</v>
      </c>
      <c r="L217">
        <v>9375000</v>
      </c>
      <c r="M217">
        <v>9375000</v>
      </c>
      <c r="N217">
        <v>9375000</v>
      </c>
      <c r="O217">
        <v>9375000</v>
      </c>
      <c r="P217">
        <v>9375000</v>
      </c>
      <c r="Q217">
        <v>4687500</v>
      </c>
      <c r="R217" t="s">
        <v>40</v>
      </c>
      <c r="S217" t="s">
        <v>40</v>
      </c>
      <c r="T217" t="s">
        <v>40</v>
      </c>
      <c r="U217" t="s">
        <v>40</v>
      </c>
      <c r="V217" t="s">
        <v>40</v>
      </c>
      <c r="W217" t="s">
        <v>40</v>
      </c>
      <c r="X217" t="s">
        <v>40</v>
      </c>
      <c r="Y217" t="s">
        <v>40</v>
      </c>
      <c r="Z217" t="s">
        <v>40</v>
      </c>
      <c r="AA217" t="s">
        <v>40</v>
      </c>
      <c r="AB217" t="s">
        <v>40</v>
      </c>
      <c r="AC217" t="s">
        <v>40</v>
      </c>
      <c r="AD217" t="s">
        <v>40</v>
      </c>
      <c r="AE217" t="s">
        <v>40</v>
      </c>
      <c r="AF217" t="s">
        <v>40</v>
      </c>
      <c r="AG217" t="s">
        <v>40</v>
      </c>
      <c r="AH217" t="s">
        <v>40</v>
      </c>
      <c r="AI217" t="s">
        <v>40</v>
      </c>
      <c r="AJ217" t="s">
        <v>40</v>
      </c>
      <c r="AK217" t="s">
        <v>40</v>
      </c>
      <c r="AL217" t="s">
        <v>40</v>
      </c>
      <c r="AM217" t="s">
        <v>40</v>
      </c>
      <c r="AN217" t="s">
        <v>40</v>
      </c>
      <c r="AO217" t="s">
        <v>40</v>
      </c>
      <c r="AP217" t="s">
        <v>40</v>
      </c>
      <c r="AQ217" t="s">
        <v>40</v>
      </c>
      <c r="AR217" t="s">
        <v>40</v>
      </c>
      <c r="AS217" t="s">
        <v>40</v>
      </c>
      <c r="AT217" t="s">
        <v>40</v>
      </c>
      <c r="AU217" t="s">
        <v>40</v>
      </c>
      <c r="AV217" t="s">
        <v>40</v>
      </c>
      <c r="AW217" t="s">
        <v>40</v>
      </c>
    </row>
    <row r="218" spans="1:49" x14ac:dyDescent="0.3">
      <c r="A218">
        <v>20864000</v>
      </c>
      <c r="B218" t="s">
        <v>40</v>
      </c>
      <c r="C218" t="s">
        <v>30</v>
      </c>
      <c r="D218" t="s">
        <v>292</v>
      </c>
      <c r="E218" t="s">
        <v>817</v>
      </c>
      <c r="F218" t="s">
        <v>818</v>
      </c>
      <c r="G218" t="s">
        <v>819</v>
      </c>
      <c r="H218" t="s">
        <v>552</v>
      </c>
      <c r="I218">
        <v>14692431.599999998</v>
      </c>
      <c r="J218">
        <v>979495.44</v>
      </c>
      <c r="K218">
        <v>1958990.88</v>
      </c>
      <c r="L218">
        <v>1958990.88</v>
      </c>
      <c r="M218">
        <v>1958990.88</v>
      </c>
      <c r="N218">
        <v>1958990.88</v>
      </c>
      <c r="O218">
        <v>1958990.88</v>
      </c>
      <c r="P218">
        <v>1958990.88</v>
      </c>
      <c r="Q218">
        <v>1958990.88</v>
      </c>
      <c r="R218" t="s">
        <v>40</v>
      </c>
      <c r="S218" t="s">
        <v>40</v>
      </c>
      <c r="T218" t="s">
        <v>40</v>
      </c>
      <c r="U218" t="s">
        <v>40</v>
      </c>
      <c r="V218" t="s">
        <v>40</v>
      </c>
      <c r="W218" t="s">
        <v>40</v>
      </c>
      <c r="X218" t="s">
        <v>40</v>
      </c>
      <c r="Y218" t="s">
        <v>40</v>
      </c>
      <c r="Z218" t="s">
        <v>40</v>
      </c>
      <c r="AA218" t="s">
        <v>40</v>
      </c>
      <c r="AB218" t="s">
        <v>40</v>
      </c>
      <c r="AC218" t="s">
        <v>40</v>
      </c>
      <c r="AD218" t="s">
        <v>40</v>
      </c>
      <c r="AE218" t="s">
        <v>40</v>
      </c>
      <c r="AF218" t="s">
        <v>40</v>
      </c>
      <c r="AG218" t="s">
        <v>40</v>
      </c>
      <c r="AH218" t="s">
        <v>40</v>
      </c>
      <c r="AI218" t="s">
        <v>40</v>
      </c>
      <c r="AJ218" t="s">
        <v>40</v>
      </c>
      <c r="AK218" t="s">
        <v>40</v>
      </c>
      <c r="AL218" t="s">
        <v>40</v>
      </c>
      <c r="AM218" t="s">
        <v>40</v>
      </c>
      <c r="AN218" t="s">
        <v>40</v>
      </c>
      <c r="AO218" t="s">
        <v>40</v>
      </c>
      <c r="AP218" t="s">
        <v>40</v>
      </c>
      <c r="AQ218" t="s">
        <v>40</v>
      </c>
      <c r="AR218" t="s">
        <v>40</v>
      </c>
      <c r="AS218" t="s">
        <v>40</v>
      </c>
      <c r="AT218" t="s">
        <v>40</v>
      </c>
      <c r="AU218" t="s">
        <v>40</v>
      </c>
      <c r="AV218" t="s">
        <v>40</v>
      </c>
      <c r="AW218" t="s">
        <v>40</v>
      </c>
    </row>
    <row r="219" spans="1:49" x14ac:dyDescent="0.3">
      <c r="A219">
        <v>20865000</v>
      </c>
      <c r="B219" t="s">
        <v>40</v>
      </c>
      <c r="C219" t="s">
        <v>30</v>
      </c>
      <c r="D219" t="s">
        <v>292</v>
      </c>
      <c r="E219" t="s">
        <v>820</v>
      </c>
      <c r="F219" t="s">
        <v>36</v>
      </c>
      <c r="G219" t="s">
        <v>821</v>
      </c>
      <c r="H219" t="s">
        <v>552</v>
      </c>
      <c r="I219">
        <v>40293782.81000001</v>
      </c>
      <c r="J219" t="s">
        <v>40</v>
      </c>
      <c r="K219" t="s">
        <v>40</v>
      </c>
      <c r="L219">
        <v>2518361.42</v>
      </c>
      <c r="M219">
        <v>2518361.42</v>
      </c>
      <c r="N219">
        <v>2518361.42</v>
      </c>
      <c r="O219">
        <v>2518361.42</v>
      </c>
      <c r="P219">
        <v>2518361.42</v>
      </c>
      <c r="Q219">
        <v>2518361.42</v>
      </c>
      <c r="R219">
        <v>2518361.42</v>
      </c>
      <c r="S219">
        <v>2518361.42</v>
      </c>
      <c r="T219">
        <v>2518361.42</v>
      </c>
      <c r="U219">
        <v>2518361.42</v>
      </c>
      <c r="V219">
        <v>2518361.42</v>
      </c>
      <c r="W219">
        <v>2518361.42</v>
      </c>
      <c r="X219">
        <v>2518361.42</v>
      </c>
      <c r="Y219">
        <v>2518361.42</v>
      </c>
      <c r="Z219">
        <v>2518361.42</v>
      </c>
      <c r="AA219">
        <v>2518361.5099999998</v>
      </c>
      <c r="AB219" t="s">
        <v>40</v>
      </c>
      <c r="AC219" t="s">
        <v>40</v>
      </c>
      <c r="AD219" t="s">
        <v>40</v>
      </c>
      <c r="AE219" t="s">
        <v>40</v>
      </c>
      <c r="AF219" t="s">
        <v>40</v>
      </c>
      <c r="AG219" t="s">
        <v>40</v>
      </c>
      <c r="AH219" t="s">
        <v>40</v>
      </c>
      <c r="AI219" t="s">
        <v>40</v>
      </c>
      <c r="AJ219" t="s">
        <v>40</v>
      </c>
      <c r="AK219" t="s">
        <v>40</v>
      </c>
      <c r="AL219" t="s">
        <v>40</v>
      </c>
      <c r="AM219" t="s">
        <v>40</v>
      </c>
      <c r="AN219" t="s">
        <v>40</v>
      </c>
      <c r="AO219" t="s">
        <v>40</v>
      </c>
      <c r="AP219" t="s">
        <v>40</v>
      </c>
      <c r="AQ219" t="s">
        <v>40</v>
      </c>
      <c r="AR219" t="s">
        <v>40</v>
      </c>
      <c r="AS219" t="s">
        <v>40</v>
      </c>
      <c r="AT219" t="s">
        <v>40</v>
      </c>
      <c r="AU219" t="s">
        <v>40</v>
      </c>
      <c r="AV219" t="s">
        <v>40</v>
      </c>
      <c r="AW219" t="s">
        <v>40</v>
      </c>
    </row>
    <row r="220" spans="1:49" x14ac:dyDescent="0.3">
      <c r="A220">
        <v>20866000</v>
      </c>
      <c r="B220" t="s">
        <v>40</v>
      </c>
      <c r="C220" t="s">
        <v>30</v>
      </c>
      <c r="D220" t="s">
        <v>292</v>
      </c>
      <c r="E220" t="s">
        <v>822</v>
      </c>
      <c r="F220" t="s">
        <v>36</v>
      </c>
      <c r="G220" t="s">
        <v>821</v>
      </c>
      <c r="H220" t="s">
        <v>552</v>
      </c>
      <c r="I220">
        <v>15519529.870000001</v>
      </c>
      <c r="J220" t="s">
        <v>40</v>
      </c>
      <c r="K220">
        <v>1293294.1399999999</v>
      </c>
      <c r="L220">
        <v>1293294.1399999999</v>
      </c>
      <c r="M220">
        <v>1293294.1399999999</v>
      </c>
      <c r="N220">
        <v>1293294.1399999999</v>
      </c>
      <c r="O220">
        <v>1293294.1399999999</v>
      </c>
      <c r="P220">
        <v>1293294.1399999999</v>
      </c>
      <c r="Q220">
        <v>1293294.1399999999</v>
      </c>
      <c r="R220">
        <v>1293294.1399999999</v>
      </c>
      <c r="S220">
        <v>1293294.1399999999</v>
      </c>
      <c r="T220">
        <v>1293294.1399999999</v>
      </c>
      <c r="U220">
        <v>1293294.1399999999</v>
      </c>
      <c r="V220">
        <v>1293294.33</v>
      </c>
      <c r="W220" t="s">
        <v>40</v>
      </c>
      <c r="X220" t="s">
        <v>40</v>
      </c>
      <c r="Y220" t="s">
        <v>40</v>
      </c>
      <c r="Z220" t="s">
        <v>40</v>
      </c>
      <c r="AA220" t="s">
        <v>40</v>
      </c>
      <c r="AB220" t="s">
        <v>40</v>
      </c>
      <c r="AC220" t="s">
        <v>40</v>
      </c>
      <c r="AD220" t="s">
        <v>40</v>
      </c>
      <c r="AE220" t="s">
        <v>40</v>
      </c>
      <c r="AF220" t="s">
        <v>40</v>
      </c>
      <c r="AG220" t="s">
        <v>40</v>
      </c>
      <c r="AH220" t="s">
        <v>40</v>
      </c>
      <c r="AI220" t="s">
        <v>40</v>
      </c>
      <c r="AJ220" t="s">
        <v>40</v>
      </c>
      <c r="AK220" t="s">
        <v>40</v>
      </c>
      <c r="AL220" t="s">
        <v>40</v>
      </c>
      <c r="AM220" t="s">
        <v>40</v>
      </c>
      <c r="AN220" t="s">
        <v>40</v>
      </c>
      <c r="AO220" t="s">
        <v>40</v>
      </c>
      <c r="AP220" t="s">
        <v>40</v>
      </c>
      <c r="AQ220" t="s">
        <v>40</v>
      </c>
      <c r="AR220" t="s">
        <v>40</v>
      </c>
      <c r="AS220" t="s">
        <v>40</v>
      </c>
      <c r="AT220" t="s">
        <v>40</v>
      </c>
      <c r="AU220" t="s">
        <v>40</v>
      </c>
      <c r="AV220" t="s">
        <v>40</v>
      </c>
      <c r="AW220" t="s">
        <v>40</v>
      </c>
    </row>
    <row r="221" spans="1:49" x14ac:dyDescent="0.3">
      <c r="A221">
        <v>20867000</v>
      </c>
      <c r="B221" t="s">
        <v>40</v>
      </c>
      <c r="C221" t="s">
        <v>30</v>
      </c>
      <c r="D221" t="s">
        <v>292</v>
      </c>
      <c r="E221" t="s">
        <v>454</v>
      </c>
      <c r="F221" t="s">
        <v>36</v>
      </c>
      <c r="G221" t="s">
        <v>823</v>
      </c>
      <c r="H221" t="s">
        <v>552</v>
      </c>
      <c r="I221">
        <v>27155984.480000008</v>
      </c>
      <c r="J221" t="s">
        <v>40</v>
      </c>
      <c r="K221" t="s">
        <v>40</v>
      </c>
      <c r="L221" t="s">
        <v>40</v>
      </c>
      <c r="M221">
        <v>1810398.96</v>
      </c>
      <c r="N221">
        <v>1810398.96</v>
      </c>
      <c r="O221">
        <v>1810398.96</v>
      </c>
      <c r="P221">
        <v>1810398.96</v>
      </c>
      <c r="Q221">
        <v>1810398.96</v>
      </c>
      <c r="R221">
        <v>1810398.96</v>
      </c>
      <c r="S221">
        <v>1810398.96</v>
      </c>
      <c r="T221">
        <v>1810398.96</v>
      </c>
      <c r="U221">
        <v>1810398.96</v>
      </c>
      <c r="V221">
        <v>1810398.96</v>
      </c>
      <c r="W221">
        <v>1810398.96</v>
      </c>
      <c r="X221">
        <v>1810398.96</v>
      </c>
      <c r="Y221">
        <v>1810398.96</v>
      </c>
      <c r="Z221">
        <v>1810398.96</v>
      </c>
      <c r="AA221">
        <v>1810399.04</v>
      </c>
      <c r="AB221" t="s">
        <v>40</v>
      </c>
      <c r="AC221" t="s">
        <v>40</v>
      </c>
      <c r="AD221" t="s">
        <v>40</v>
      </c>
      <c r="AE221" t="s">
        <v>40</v>
      </c>
      <c r="AF221" t="s">
        <v>40</v>
      </c>
      <c r="AG221" t="s">
        <v>40</v>
      </c>
      <c r="AH221" t="s">
        <v>40</v>
      </c>
      <c r="AI221" t="s">
        <v>40</v>
      </c>
      <c r="AJ221" t="s">
        <v>40</v>
      </c>
      <c r="AK221" t="s">
        <v>40</v>
      </c>
      <c r="AL221" t="s">
        <v>40</v>
      </c>
      <c r="AM221" t="s">
        <v>40</v>
      </c>
      <c r="AN221" t="s">
        <v>40</v>
      </c>
      <c r="AO221" t="s">
        <v>40</v>
      </c>
      <c r="AP221" t="s">
        <v>40</v>
      </c>
      <c r="AQ221" t="s">
        <v>40</v>
      </c>
      <c r="AR221" t="s">
        <v>40</v>
      </c>
      <c r="AS221" t="s">
        <v>40</v>
      </c>
      <c r="AT221" t="s">
        <v>40</v>
      </c>
      <c r="AU221" t="s">
        <v>40</v>
      </c>
      <c r="AV221" t="s">
        <v>40</v>
      </c>
      <c r="AW221" t="s">
        <v>40</v>
      </c>
    </row>
    <row r="222" spans="1:49" x14ac:dyDescent="0.3">
      <c r="A222">
        <v>20868000</v>
      </c>
      <c r="B222" t="s">
        <v>40</v>
      </c>
      <c r="C222" t="s">
        <v>30</v>
      </c>
      <c r="D222" t="s">
        <v>292</v>
      </c>
      <c r="E222" t="s">
        <v>457</v>
      </c>
      <c r="F222" t="s">
        <v>36</v>
      </c>
      <c r="G222" t="s">
        <v>824</v>
      </c>
      <c r="H222" t="s">
        <v>552</v>
      </c>
      <c r="I222">
        <v>17147679.999999996</v>
      </c>
      <c r="J222" t="s">
        <v>40</v>
      </c>
      <c r="K222" t="s">
        <v>40</v>
      </c>
      <c r="L222">
        <v>816556.19</v>
      </c>
      <c r="M222">
        <v>1633112.38</v>
      </c>
      <c r="N222">
        <v>1633112.38</v>
      </c>
      <c r="O222">
        <v>1633112.38</v>
      </c>
      <c r="P222">
        <v>1633112.38</v>
      </c>
      <c r="Q222">
        <v>1633112.38</v>
      </c>
      <c r="R222">
        <v>1633112.38</v>
      </c>
      <c r="S222">
        <v>1633112.38</v>
      </c>
      <c r="T222">
        <v>1633112.38</v>
      </c>
      <c r="U222">
        <v>1633112.38</v>
      </c>
      <c r="V222">
        <v>1633112.39</v>
      </c>
      <c r="W222" t="s">
        <v>40</v>
      </c>
      <c r="X222" t="s">
        <v>40</v>
      </c>
      <c r="Y222" t="s">
        <v>40</v>
      </c>
      <c r="Z222" t="s">
        <v>40</v>
      </c>
      <c r="AA222" t="s">
        <v>40</v>
      </c>
      <c r="AB222" t="s">
        <v>40</v>
      </c>
      <c r="AC222" t="s">
        <v>40</v>
      </c>
      <c r="AD222" t="s">
        <v>40</v>
      </c>
      <c r="AE222" t="s">
        <v>40</v>
      </c>
      <c r="AF222" t="s">
        <v>40</v>
      </c>
      <c r="AG222" t="s">
        <v>40</v>
      </c>
      <c r="AH222" t="s">
        <v>40</v>
      </c>
      <c r="AI222" t="s">
        <v>40</v>
      </c>
      <c r="AJ222" t="s">
        <v>40</v>
      </c>
      <c r="AK222" t="s">
        <v>40</v>
      </c>
      <c r="AL222" t="s">
        <v>40</v>
      </c>
      <c r="AM222" t="s">
        <v>40</v>
      </c>
      <c r="AN222" t="s">
        <v>40</v>
      </c>
      <c r="AO222" t="s">
        <v>40</v>
      </c>
      <c r="AP222" t="s">
        <v>40</v>
      </c>
      <c r="AQ222" t="s">
        <v>40</v>
      </c>
      <c r="AR222" t="s">
        <v>40</v>
      </c>
      <c r="AS222" t="s">
        <v>40</v>
      </c>
      <c r="AT222" t="s">
        <v>40</v>
      </c>
      <c r="AU222" t="s">
        <v>40</v>
      </c>
      <c r="AV222" t="s">
        <v>40</v>
      </c>
      <c r="AW222" t="s">
        <v>40</v>
      </c>
    </row>
    <row r="223" spans="1:49" x14ac:dyDescent="0.3">
      <c r="A223">
        <v>20869000</v>
      </c>
      <c r="B223" t="s">
        <v>40</v>
      </c>
      <c r="C223" t="s">
        <v>30</v>
      </c>
      <c r="D223" t="s">
        <v>292</v>
      </c>
      <c r="E223" t="s">
        <v>466</v>
      </c>
      <c r="F223" t="s">
        <v>825</v>
      </c>
      <c r="G223" t="s">
        <v>826</v>
      </c>
      <c r="H223" t="s">
        <v>552</v>
      </c>
      <c r="I223">
        <v>21981203.729999997</v>
      </c>
      <c r="J223" t="s">
        <v>40</v>
      </c>
      <c r="K223">
        <v>955704.51</v>
      </c>
      <c r="L223">
        <v>1911409.02</v>
      </c>
      <c r="M223">
        <v>1911409.02</v>
      </c>
      <c r="N223">
        <v>1911409.02</v>
      </c>
      <c r="O223">
        <v>1911409.02</v>
      </c>
      <c r="P223">
        <v>1911409.02</v>
      </c>
      <c r="Q223">
        <v>1911409.02</v>
      </c>
      <c r="R223">
        <v>1911409.02</v>
      </c>
      <c r="S223">
        <v>1911409.02</v>
      </c>
      <c r="T223">
        <v>1911409.02</v>
      </c>
      <c r="U223">
        <v>1911409.02</v>
      </c>
      <c r="V223">
        <v>1911409.02</v>
      </c>
      <c r="W223" t="s">
        <v>40</v>
      </c>
      <c r="X223" t="s">
        <v>40</v>
      </c>
      <c r="Y223" t="s">
        <v>40</v>
      </c>
      <c r="Z223" t="s">
        <v>40</v>
      </c>
      <c r="AA223" t="s">
        <v>40</v>
      </c>
      <c r="AB223" t="s">
        <v>40</v>
      </c>
      <c r="AC223" t="s">
        <v>40</v>
      </c>
      <c r="AD223" t="s">
        <v>40</v>
      </c>
      <c r="AE223" t="s">
        <v>40</v>
      </c>
      <c r="AF223" t="s">
        <v>40</v>
      </c>
      <c r="AG223" t="s">
        <v>40</v>
      </c>
      <c r="AH223" t="s">
        <v>40</v>
      </c>
      <c r="AI223" t="s">
        <v>40</v>
      </c>
      <c r="AJ223" t="s">
        <v>40</v>
      </c>
      <c r="AK223" t="s">
        <v>40</v>
      </c>
      <c r="AL223" t="s">
        <v>40</v>
      </c>
      <c r="AM223" t="s">
        <v>40</v>
      </c>
      <c r="AN223" t="s">
        <v>40</v>
      </c>
      <c r="AO223" t="s">
        <v>40</v>
      </c>
      <c r="AP223" t="s">
        <v>40</v>
      </c>
      <c r="AQ223" t="s">
        <v>40</v>
      </c>
      <c r="AR223" t="s">
        <v>40</v>
      </c>
      <c r="AS223" t="s">
        <v>40</v>
      </c>
      <c r="AT223" t="s">
        <v>40</v>
      </c>
      <c r="AU223" t="s">
        <v>40</v>
      </c>
      <c r="AV223" t="s">
        <v>40</v>
      </c>
      <c r="AW223" t="s">
        <v>40</v>
      </c>
    </row>
    <row r="224" spans="1:49" x14ac:dyDescent="0.3">
      <c r="A224">
        <v>20870000</v>
      </c>
      <c r="B224" t="s">
        <v>40</v>
      </c>
      <c r="C224" t="s">
        <v>30</v>
      </c>
      <c r="D224" t="s">
        <v>292</v>
      </c>
      <c r="E224" t="s">
        <v>459</v>
      </c>
      <c r="F224" t="s">
        <v>36</v>
      </c>
      <c r="G224" t="s">
        <v>827</v>
      </c>
      <c r="H224" t="s">
        <v>552</v>
      </c>
      <c r="I224">
        <v>62500000</v>
      </c>
      <c r="J224">
        <v>12500000</v>
      </c>
      <c r="K224">
        <v>12500000</v>
      </c>
      <c r="L224">
        <v>12500000</v>
      </c>
      <c r="M224">
        <v>12500000</v>
      </c>
      <c r="N224">
        <v>12500000</v>
      </c>
      <c r="O224" t="s">
        <v>40</v>
      </c>
      <c r="P224" t="s">
        <v>40</v>
      </c>
      <c r="Q224" t="s">
        <v>40</v>
      </c>
      <c r="R224" t="s">
        <v>40</v>
      </c>
      <c r="S224" t="s">
        <v>40</v>
      </c>
      <c r="T224" t="s">
        <v>40</v>
      </c>
      <c r="U224" t="s">
        <v>40</v>
      </c>
      <c r="V224" t="s">
        <v>40</v>
      </c>
      <c r="W224" t="s">
        <v>40</v>
      </c>
      <c r="X224" t="s">
        <v>40</v>
      </c>
      <c r="Y224" t="s">
        <v>40</v>
      </c>
      <c r="Z224" t="s">
        <v>40</v>
      </c>
      <c r="AA224" t="s">
        <v>40</v>
      </c>
      <c r="AB224" t="s">
        <v>40</v>
      </c>
      <c r="AC224" t="s">
        <v>40</v>
      </c>
      <c r="AD224" t="s">
        <v>40</v>
      </c>
      <c r="AE224" t="s">
        <v>40</v>
      </c>
      <c r="AF224" t="s">
        <v>40</v>
      </c>
      <c r="AG224" t="s">
        <v>40</v>
      </c>
      <c r="AH224" t="s">
        <v>40</v>
      </c>
      <c r="AI224" t="s">
        <v>40</v>
      </c>
      <c r="AJ224" t="s">
        <v>40</v>
      </c>
      <c r="AK224" t="s">
        <v>40</v>
      </c>
      <c r="AL224" t="s">
        <v>40</v>
      </c>
      <c r="AM224" t="s">
        <v>40</v>
      </c>
      <c r="AN224" t="s">
        <v>40</v>
      </c>
      <c r="AO224" t="s">
        <v>40</v>
      </c>
      <c r="AP224" t="s">
        <v>40</v>
      </c>
      <c r="AQ224" t="s">
        <v>40</v>
      </c>
      <c r="AR224" t="s">
        <v>40</v>
      </c>
      <c r="AS224" t="s">
        <v>40</v>
      </c>
      <c r="AT224" t="s">
        <v>40</v>
      </c>
      <c r="AU224" t="s">
        <v>40</v>
      </c>
      <c r="AV224" t="s">
        <v>40</v>
      </c>
      <c r="AW224" t="s">
        <v>40</v>
      </c>
    </row>
    <row r="225" spans="1:49" x14ac:dyDescent="0.3">
      <c r="A225">
        <v>20871000</v>
      </c>
      <c r="B225" t="s">
        <v>40</v>
      </c>
      <c r="C225" t="s">
        <v>30</v>
      </c>
      <c r="D225" t="s">
        <v>292</v>
      </c>
      <c r="E225" t="s">
        <v>473</v>
      </c>
      <c r="F225" t="s">
        <v>36</v>
      </c>
      <c r="G225" t="s">
        <v>828</v>
      </c>
      <c r="H225" t="s">
        <v>552</v>
      </c>
      <c r="I225">
        <v>50000000</v>
      </c>
      <c r="J225" t="s">
        <v>40</v>
      </c>
      <c r="K225" t="s">
        <v>40</v>
      </c>
      <c r="L225" t="s">
        <v>40</v>
      </c>
      <c r="M225" t="s">
        <v>40</v>
      </c>
      <c r="N225">
        <v>3448275.86</v>
      </c>
      <c r="O225">
        <v>3448275.86</v>
      </c>
      <c r="P225">
        <v>3448275.86</v>
      </c>
      <c r="Q225">
        <v>3448275.86</v>
      </c>
      <c r="R225">
        <v>3448275.86</v>
      </c>
      <c r="S225">
        <v>3448275.86</v>
      </c>
      <c r="T225">
        <v>3448275.86</v>
      </c>
      <c r="U225">
        <v>3448275.86</v>
      </c>
      <c r="V225">
        <v>3448275.86</v>
      </c>
      <c r="W225">
        <v>3448275.86</v>
      </c>
      <c r="X225">
        <v>3448275.86</v>
      </c>
      <c r="Y225">
        <v>3448275.86</v>
      </c>
      <c r="Z225">
        <v>3448275.86</v>
      </c>
      <c r="AA225">
        <v>3448275.86</v>
      </c>
      <c r="AB225">
        <v>1724137.96</v>
      </c>
      <c r="AC225" t="s">
        <v>40</v>
      </c>
      <c r="AD225" t="s">
        <v>40</v>
      </c>
      <c r="AE225" t="s">
        <v>40</v>
      </c>
      <c r="AF225" t="s">
        <v>40</v>
      </c>
      <c r="AG225" t="s">
        <v>40</v>
      </c>
      <c r="AH225" t="s">
        <v>40</v>
      </c>
      <c r="AI225" t="s">
        <v>40</v>
      </c>
      <c r="AJ225" t="s">
        <v>40</v>
      </c>
      <c r="AK225" t="s">
        <v>40</v>
      </c>
      <c r="AL225" t="s">
        <v>40</v>
      </c>
      <c r="AM225" t="s">
        <v>40</v>
      </c>
      <c r="AN225" t="s">
        <v>40</v>
      </c>
      <c r="AO225" t="s">
        <v>40</v>
      </c>
      <c r="AP225" t="s">
        <v>40</v>
      </c>
      <c r="AQ225" t="s">
        <v>40</v>
      </c>
      <c r="AR225" t="s">
        <v>40</v>
      </c>
      <c r="AS225" t="s">
        <v>40</v>
      </c>
      <c r="AT225" t="s">
        <v>40</v>
      </c>
      <c r="AU225" t="s">
        <v>40</v>
      </c>
      <c r="AV225" t="s">
        <v>40</v>
      </c>
      <c r="AW225" t="s">
        <v>40</v>
      </c>
    </row>
    <row r="226" spans="1:49" x14ac:dyDescent="0.3">
      <c r="A226">
        <v>20873000</v>
      </c>
      <c r="B226" t="s">
        <v>40</v>
      </c>
      <c r="C226" t="s">
        <v>30</v>
      </c>
      <c r="D226" t="s">
        <v>292</v>
      </c>
      <c r="E226" t="s">
        <v>478</v>
      </c>
      <c r="F226" t="s">
        <v>56</v>
      </c>
      <c r="G226" t="s">
        <v>829</v>
      </c>
      <c r="H226" t="s">
        <v>552</v>
      </c>
      <c r="I226">
        <v>20253064.599999998</v>
      </c>
      <c r="J226" t="s">
        <v>40</v>
      </c>
      <c r="K226" t="s">
        <v>40</v>
      </c>
      <c r="L226">
        <v>920593.85</v>
      </c>
      <c r="M226">
        <v>1841187.7</v>
      </c>
      <c r="N226">
        <v>1841187.7</v>
      </c>
      <c r="O226">
        <v>1841187.7</v>
      </c>
      <c r="P226">
        <v>1841187.7</v>
      </c>
      <c r="Q226">
        <v>1841187.7</v>
      </c>
      <c r="R226">
        <v>1841187.7</v>
      </c>
      <c r="S226">
        <v>1841187.7</v>
      </c>
      <c r="T226">
        <v>1841187.7</v>
      </c>
      <c r="U226">
        <v>1841187.7</v>
      </c>
      <c r="V226">
        <v>1841187.7</v>
      </c>
      <c r="W226">
        <v>920593.75</v>
      </c>
      <c r="X226" t="s">
        <v>40</v>
      </c>
      <c r="Y226" t="s">
        <v>40</v>
      </c>
      <c r="Z226" t="s">
        <v>40</v>
      </c>
      <c r="AA226" t="s">
        <v>40</v>
      </c>
      <c r="AB226" t="s">
        <v>40</v>
      </c>
      <c r="AC226" t="s">
        <v>40</v>
      </c>
      <c r="AD226" t="s">
        <v>40</v>
      </c>
      <c r="AE226" t="s">
        <v>40</v>
      </c>
      <c r="AF226" t="s">
        <v>40</v>
      </c>
      <c r="AG226" t="s">
        <v>40</v>
      </c>
      <c r="AH226" t="s">
        <v>40</v>
      </c>
      <c r="AI226" t="s">
        <v>40</v>
      </c>
      <c r="AJ226" t="s">
        <v>40</v>
      </c>
      <c r="AK226" t="s">
        <v>40</v>
      </c>
      <c r="AL226" t="s">
        <v>40</v>
      </c>
      <c r="AM226" t="s">
        <v>40</v>
      </c>
      <c r="AN226" t="s">
        <v>40</v>
      </c>
      <c r="AO226" t="s">
        <v>40</v>
      </c>
      <c r="AP226" t="s">
        <v>40</v>
      </c>
      <c r="AQ226" t="s">
        <v>40</v>
      </c>
      <c r="AR226" t="s">
        <v>40</v>
      </c>
      <c r="AS226" t="s">
        <v>40</v>
      </c>
      <c r="AT226" t="s">
        <v>40</v>
      </c>
      <c r="AU226" t="s">
        <v>40</v>
      </c>
      <c r="AV226" t="s">
        <v>40</v>
      </c>
      <c r="AW226" t="s">
        <v>40</v>
      </c>
    </row>
    <row r="227" spans="1:49" x14ac:dyDescent="0.3">
      <c r="A227">
        <v>20874000</v>
      </c>
      <c r="B227" t="s">
        <v>40</v>
      </c>
      <c r="C227" t="s">
        <v>30</v>
      </c>
      <c r="D227" t="s">
        <v>292</v>
      </c>
      <c r="E227" t="s">
        <v>483</v>
      </c>
      <c r="F227" t="s">
        <v>36</v>
      </c>
      <c r="G227" t="s">
        <v>830</v>
      </c>
      <c r="H227" t="s">
        <v>552</v>
      </c>
      <c r="I227">
        <v>250000000</v>
      </c>
      <c r="J227" t="s">
        <v>40</v>
      </c>
      <c r="K227">
        <v>7142857.1399999997</v>
      </c>
      <c r="L227">
        <v>14285714.279999999</v>
      </c>
      <c r="M227">
        <v>14285714.279999999</v>
      </c>
      <c r="N227">
        <v>14285714.279999999</v>
      </c>
      <c r="O227">
        <v>14285714.279999999</v>
      </c>
      <c r="P227">
        <v>14285714.279999999</v>
      </c>
      <c r="Q227">
        <v>14285714.279999999</v>
      </c>
      <c r="R227">
        <v>14285714.279999999</v>
      </c>
      <c r="S227">
        <v>14285714.279999999</v>
      </c>
      <c r="T227">
        <v>14285714.279999999</v>
      </c>
      <c r="U227">
        <v>14285714.279999999</v>
      </c>
      <c r="V227">
        <v>14285714.279999999</v>
      </c>
      <c r="W227">
        <v>14285714.279999999</v>
      </c>
      <c r="X227">
        <v>14285714.279999999</v>
      </c>
      <c r="Y227">
        <v>14285714.279999999</v>
      </c>
      <c r="Z227">
        <v>14285714.279999999</v>
      </c>
      <c r="AA227">
        <v>14285714.279999999</v>
      </c>
      <c r="AB227">
        <v>14285714.380000001</v>
      </c>
      <c r="AC227" t="s">
        <v>40</v>
      </c>
      <c r="AD227" t="s">
        <v>40</v>
      </c>
      <c r="AE227" t="s">
        <v>40</v>
      </c>
      <c r="AF227" t="s">
        <v>40</v>
      </c>
      <c r="AG227" t="s">
        <v>40</v>
      </c>
      <c r="AH227" t="s">
        <v>40</v>
      </c>
      <c r="AI227" t="s">
        <v>40</v>
      </c>
      <c r="AJ227" t="s">
        <v>40</v>
      </c>
      <c r="AK227" t="s">
        <v>40</v>
      </c>
      <c r="AL227" t="s">
        <v>40</v>
      </c>
      <c r="AM227" t="s">
        <v>40</v>
      </c>
      <c r="AN227" t="s">
        <v>40</v>
      </c>
      <c r="AO227" t="s">
        <v>40</v>
      </c>
      <c r="AP227" t="s">
        <v>40</v>
      </c>
      <c r="AQ227" t="s">
        <v>40</v>
      </c>
      <c r="AR227" t="s">
        <v>40</v>
      </c>
      <c r="AS227" t="s">
        <v>40</v>
      </c>
      <c r="AT227" t="s">
        <v>40</v>
      </c>
      <c r="AU227" t="s">
        <v>40</v>
      </c>
      <c r="AV227" t="s">
        <v>40</v>
      </c>
      <c r="AW227" t="s">
        <v>40</v>
      </c>
    </row>
    <row r="228" spans="1:49" x14ac:dyDescent="0.3">
      <c r="A228">
        <v>20875000</v>
      </c>
      <c r="B228" t="s">
        <v>40</v>
      </c>
      <c r="C228" t="s">
        <v>30</v>
      </c>
      <c r="D228" t="s">
        <v>292</v>
      </c>
      <c r="E228" t="s">
        <v>484</v>
      </c>
      <c r="F228" t="s">
        <v>36</v>
      </c>
      <c r="G228" t="s">
        <v>831</v>
      </c>
      <c r="H228" t="s">
        <v>552</v>
      </c>
      <c r="I228">
        <v>15000000</v>
      </c>
      <c r="J228" t="s">
        <v>40</v>
      </c>
      <c r="K228" t="s">
        <v>40</v>
      </c>
      <c r="L228" t="s">
        <v>40</v>
      </c>
      <c r="M228">
        <v>714285.71</v>
      </c>
      <c r="N228">
        <v>1428571.42</v>
      </c>
      <c r="O228">
        <v>1428571.42</v>
      </c>
      <c r="P228">
        <v>1428571.42</v>
      </c>
      <c r="Q228">
        <v>1428571.42</v>
      </c>
      <c r="R228">
        <v>1428571.42</v>
      </c>
      <c r="S228">
        <v>1428571.42</v>
      </c>
      <c r="T228">
        <v>1428571.42</v>
      </c>
      <c r="U228">
        <v>1428571.42</v>
      </c>
      <c r="V228">
        <v>1428571.42</v>
      </c>
      <c r="W228">
        <v>1428571.51</v>
      </c>
      <c r="X228" t="s">
        <v>40</v>
      </c>
      <c r="Y228" t="s">
        <v>40</v>
      </c>
      <c r="Z228" t="s">
        <v>40</v>
      </c>
      <c r="AA228" t="s">
        <v>40</v>
      </c>
      <c r="AB228" t="s">
        <v>40</v>
      </c>
      <c r="AC228" t="s">
        <v>40</v>
      </c>
      <c r="AD228" t="s">
        <v>40</v>
      </c>
      <c r="AE228" t="s">
        <v>40</v>
      </c>
      <c r="AF228" t="s">
        <v>40</v>
      </c>
      <c r="AG228" t="s">
        <v>40</v>
      </c>
      <c r="AH228" t="s">
        <v>40</v>
      </c>
      <c r="AI228" t="s">
        <v>40</v>
      </c>
      <c r="AJ228" t="s">
        <v>40</v>
      </c>
      <c r="AK228" t="s">
        <v>40</v>
      </c>
      <c r="AL228" t="s">
        <v>40</v>
      </c>
      <c r="AM228" t="s">
        <v>40</v>
      </c>
      <c r="AN228" t="s">
        <v>40</v>
      </c>
      <c r="AO228" t="s">
        <v>40</v>
      </c>
      <c r="AP228" t="s">
        <v>40</v>
      </c>
      <c r="AQ228" t="s">
        <v>40</v>
      </c>
      <c r="AR228" t="s">
        <v>40</v>
      </c>
      <c r="AS228" t="s">
        <v>40</v>
      </c>
      <c r="AT228" t="s">
        <v>40</v>
      </c>
      <c r="AU228" t="s">
        <v>40</v>
      </c>
      <c r="AV228" t="s">
        <v>40</v>
      </c>
      <c r="AW228" t="s">
        <v>40</v>
      </c>
    </row>
    <row r="229" spans="1:49" x14ac:dyDescent="0.3">
      <c r="A229">
        <v>20876000</v>
      </c>
      <c r="B229" t="s">
        <v>40</v>
      </c>
      <c r="C229" t="s">
        <v>30</v>
      </c>
      <c r="D229" t="s">
        <v>292</v>
      </c>
      <c r="E229" t="s">
        <v>485</v>
      </c>
      <c r="F229" t="s">
        <v>832</v>
      </c>
      <c r="G229" t="s">
        <v>833</v>
      </c>
      <c r="H229" t="s">
        <v>552</v>
      </c>
      <c r="I229">
        <v>25922167.260000002</v>
      </c>
      <c r="J229" t="s">
        <v>40</v>
      </c>
      <c r="K229" t="s">
        <v>40</v>
      </c>
      <c r="L229" t="s">
        <v>40</v>
      </c>
      <c r="M229">
        <v>2356560.66</v>
      </c>
      <c r="N229">
        <v>2356560.66</v>
      </c>
      <c r="O229">
        <v>2356560.66</v>
      </c>
      <c r="P229">
        <v>2356560.66</v>
      </c>
      <c r="Q229">
        <v>2356560.66</v>
      </c>
      <c r="R229">
        <v>2356560.66</v>
      </c>
      <c r="S229">
        <v>2356560.66</v>
      </c>
      <c r="T229">
        <v>2356560.66</v>
      </c>
      <c r="U229">
        <v>2356560.66</v>
      </c>
      <c r="V229">
        <v>2356560.66</v>
      </c>
      <c r="W229">
        <v>2356560.66</v>
      </c>
      <c r="X229" t="s">
        <v>40</v>
      </c>
      <c r="Y229" t="s">
        <v>40</v>
      </c>
      <c r="Z229" t="s">
        <v>40</v>
      </c>
      <c r="AA229" t="s">
        <v>40</v>
      </c>
      <c r="AB229" t="s">
        <v>40</v>
      </c>
      <c r="AC229" t="s">
        <v>40</v>
      </c>
      <c r="AD229" t="s">
        <v>40</v>
      </c>
      <c r="AE229" t="s">
        <v>40</v>
      </c>
      <c r="AF229" t="s">
        <v>40</v>
      </c>
      <c r="AG229" t="s">
        <v>40</v>
      </c>
      <c r="AH229" t="s">
        <v>40</v>
      </c>
      <c r="AI229" t="s">
        <v>40</v>
      </c>
      <c r="AJ229" t="s">
        <v>40</v>
      </c>
      <c r="AK229" t="s">
        <v>40</v>
      </c>
      <c r="AL229" t="s">
        <v>40</v>
      </c>
      <c r="AM229" t="s">
        <v>40</v>
      </c>
      <c r="AN229" t="s">
        <v>40</v>
      </c>
      <c r="AO229" t="s">
        <v>40</v>
      </c>
      <c r="AP229" t="s">
        <v>40</v>
      </c>
      <c r="AQ229" t="s">
        <v>40</v>
      </c>
      <c r="AR229" t="s">
        <v>40</v>
      </c>
      <c r="AS229" t="s">
        <v>40</v>
      </c>
      <c r="AT229" t="s">
        <v>40</v>
      </c>
      <c r="AU229" t="s">
        <v>40</v>
      </c>
      <c r="AV229" t="s">
        <v>40</v>
      </c>
      <c r="AW229" t="s">
        <v>40</v>
      </c>
    </row>
    <row r="230" spans="1:49" x14ac:dyDescent="0.3">
      <c r="A230">
        <v>20877000</v>
      </c>
      <c r="B230" t="s">
        <v>40</v>
      </c>
      <c r="C230" t="s">
        <v>30</v>
      </c>
      <c r="D230" t="s">
        <v>292</v>
      </c>
      <c r="E230" t="s">
        <v>495</v>
      </c>
      <c r="F230" t="s">
        <v>85</v>
      </c>
      <c r="G230" t="s">
        <v>834</v>
      </c>
      <c r="H230" t="s">
        <v>552</v>
      </c>
      <c r="I230">
        <v>38218981.049999997</v>
      </c>
      <c r="J230">
        <v>2248175.36</v>
      </c>
      <c r="K230">
        <v>4496350.72</v>
      </c>
      <c r="L230">
        <v>4496350.72</v>
      </c>
      <c r="M230">
        <v>4496350.72</v>
      </c>
      <c r="N230">
        <v>4496350.72</v>
      </c>
      <c r="O230">
        <v>4496350.72</v>
      </c>
      <c r="P230">
        <v>4496350.72</v>
      </c>
      <c r="Q230">
        <v>4496350.72</v>
      </c>
      <c r="R230">
        <v>4496350.6500000004</v>
      </c>
      <c r="S230" t="s">
        <v>40</v>
      </c>
      <c r="T230" t="s">
        <v>40</v>
      </c>
      <c r="U230" t="s">
        <v>40</v>
      </c>
      <c r="V230" t="s">
        <v>40</v>
      </c>
      <c r="W230" t="s">
        <v>40</v>
      </c>
      <c r="X230" t="s">
        <v>40</v>
      </c>
      <c r="Y230" t="s">
        <v>40</v>
      </c>
      <c r="Z230" t="s">
        <v>40</v>
      </c>
      <c r="AA230" t="s">
        <v>40</v>
      </c>
      <c r="AB230" t="s">
        <v>40</v>
      </c>
      <c r="AC230" t="s">
        <v>40</v>
      </c>
      <c r="AD230" t="s">
        <v>40</v>
      </c>
      <c r="AE230" t="s">
        <v>40</v>
      </c>
      <c r="AF230" t="s">
        <v>40</v>
      </c>
      <c r="AG230" t="s">
        <v>40</v>
      </c>
      <c r="AH230" t="s">
        <v>40</v>
      </c>
      <c r="AI230" t="s">
        <v>40</v>
      </c>
      <c r="AJ230" t="s">
        <v>40</v>
      </c>
      <c r="AK230" t="s">
        <v>40</v>
      </c>
      <c r="AL230" t="s">
        <v>40</v>
      </c>
      <c r="AM230" t="s">
        <v>40</v>
      </c>
      <c r="AN230" t="s">
        <v>40</v>
      </c>
      <c r="AO230" t="s">
        <v>40</v>
      </c>
      <c r="AP230" t="s">
        <v>40</v>
      </c>
      <c r="AQ230" t="s">
        <v>40</v>
      </c>
      <c r="AR230" t="s">
        <v>40</v>
      </c>
      <c r="AS230" t="s">
        <v>40</v>
      </c>
      <c r="AT230" t="s">
        <v>40</v>
      </c>
      <c r="AU230" t="s">
        <v>40</v>
      </c>
      <c r="AV230" t="s">
        <v>40</v>
      </c>
      <c r="AW230" t="s">
        <v>40</v>
      </c>
    </row>
    <row r="231" spans="1:49" x14ac:dyDescent="0.3">
      <c r="A231">
        <v>20878000</v>
      </c>
      <c r="B231" t="s">
        <v>40</v>
      </c>
      <c r="C231" t="s">
        <v>30</v>
      </c>
      <c r="D231" t="s">
        <v>292</v>
      </c>
      <c r="E231" t="s">
        <v>491</v>
      </c>
      <c r="F231" t="s">
        <v>835</v>
      </c>
      <c r="G231" t="s">
        <v>836</v>
      </c>
      <c r="H231" t="s">
        <v>552</v>
      </c>
      <c r="I231">
        <v>2877582.97</v>
      </c>
      <c r="J231" t="s">
        <v>40</v>
      </c>
      <c r="K231" t="s">
        <v>40</v>
      </c>
      <c r="L231" t="s">
        <v>40</v>
      </c>
      <c r="M231">
        <v>261598.46</v>
      </c>
      <c r="N231">
        <v>261598.46</v>
      </c>
      <c r="O231">
        <v>261598.46</v>
      </c>
      <c r="P231">
        <v>261598.46</v>
      </c>
      <c r="Q231">
        <v>261598.46</v>
      </c>
      <c r="R231">
        <v>261598.46</v>
      </c>
      <c r="S231">
        <v>261598.46</v>
      </c>
      <c r="T231">
        <v>261598.46</v>
      </c>
      <c r="U231">
        <v>261598.46</v>
      </c>
      <c r="V231">
        <v>261598.46</v>
      </c>
      <c r="W231">
        <v>261598.37</v>
      </c>
      <c r="X231" t="s">
        <v>40</v>
      </c>
      <c r="Y231" t="s">
        <v>40</v>
      </c>
      <c r="Z231" t="s">
        <v>40</v>
      </c>
      <c r="AA231" t="s">
        <v>40</v>
      </c>
      <c r="AB231" t="s">
        <v>40</v>
      </c>
      <c r="AC231" t="s">
        <v>40</v>
      </c>
      <c r="AD231" t="s">
        <v>40</v>
      </c>
      <c r="AE231" t="s">
        <v>40</v>
      </c>
      <c r="AF231" t="s">
        <v>40</v>
      </c>
      <c r="AG231" t="s">
        <v>40</v>
      </c>
      <c r="AH231" t="s">
        <v>40</v>
      </c>
      <c r="AI231" t="s">
        <v>40</v>
      </c>
      <c r="AJ231" t="s">
        <v>40</v>
      </c>
      <c r="AK231" t="s">
        <v>40</v>
      </c>
      <c r="AL231" t="s">
        <v>40</v>
      </c>
      <c r="AM231" t="s">
        <v>40</v>
      </c>
      <c r="AN231" t="s">
        <v>40</v>
      </c>
      <c r="AO231" t="s">
        <v>40</v>
      </c>
      <c r="AP231" t="s">
        <v>40</v>
      </c>
      <c r="AQ231" t="s">
        <v>40</v>
      </c>
      <c r="AR231" t="s">
        <v>40</v>
      </c>
      <c r="AS231" t="s">
        <v>40</v>
      </c>
      <c r="AT231" t="s">
        <v>40</v>
      </c>
      <c r="AU231" t="s">
        <v>40</v>
      </c>
      <c r="AV231" t="s">
        <v>40</v>
      </c>
      <c r="AW231" t="s">
        <v>40</v>
      </c>
    </row>
    <row r="232" spans="1:49" x14ac:dyDescent="0.3">
      <c r="A232">
        <v>20879000</v>
      </c>
      <c r="B232" t="s">
        <v>40</v>
      </c>
      <c r="C232" t="s">
        <v>30</v>
      </c>
      <c r="D232" t="s">
        <v>292</v>
      </c>
      <c r="E232" t="s">
        <v>494</v>
      </c>
      <c r="F232" t="s">
        <v>731</v>
      </c>
      <c r="G232" t="s">
        <v>837</v>
      </c>
      <c r="H232" t="s">
        <v>552</v>
      </c>
      <c r="I232">
        <v>5718027.3600000013</v>
      </c>
      <c r="J232" t="s">
        <v>40</v>
      </c>
      <c r="K232" t="s">
        <v>40</v>
      </c>
      <c r="L232" t="s">
        <v>40</v>
      </c>
      <c r="M232" t="s">
        <v>40</v>
      </c>
      <c r="N232">
        <v>571802.74</v>
      </c>
      <c r="O232">
        <v>571802.74</v>
      </c>
      <c r="P232">
        <v>571802.74</v>
      </c>
      <c r="Q232">
        <v>571802.74</v>
      </c>
      <c r="R232">
        <v>571802.74</v>
      </c>
      <c r="S232">
        <v>571802.74</v>
      </c>
      <c r="T232">
        <v>571802.74</v>
      </c>
      <c r="U232">
        <v>571802.74</v>
      </c>
      <c r="V232">
        <v>571802.74</v>
      </c>
      <c r="W232">
        <v>571802.69999999995</v>
      </c>
      <c r="X232" t="s">
        <v>40</v>
      </c>
      <c r="Y232" t="s">
        <v>40</v>
      </c>
      <c r="Z232" t="s">
        <v>40</v>
      </c>
      <c r="AA232" t="s">
        <v>40</v>
      </c>
      <c r="AB232" t="s">
        <v>40</v>
      </c>
      <c r="AC232" t="s">
        <v>40</v>
      </c>
      <c r="AD232" t="s">
        <v>40</v>
      </c>
      <c r="AE232" t="s">
        <v>40</v>
      </c>
      <c r="AF232" t="s">
        <v>40</v>
      </c>
      <c r="AG232" t="s">
        <v>40</v>
      </c>
      <c r="AH232" t="s">
        <v>40</v>
      </c>
      <c r="AI232" t="s">
        <v>40</v>
      </c>
      <c r="AJ232" t="s">
        <v>40</v>
      </c>
      <c r="AK232" t="s">
        <v>40</v>
      </c>
      <c r="AL232" t="s">
        <v>40</v>
      </c>
      <c r="AM232" t="s">
        <v>40</v>
      </c>
      <c r="AN232" t="s">
        <v>40</v>
      </c>
      <c r="AO232" t="s">
        <v>40</v>
      </c>
      <c r="AP232" t="s">
        <v>40</v>
      </c>
      <c r="AQ232" t="s">
        <v>40</v>
      </c>
      <c r="AR232" t="s">
        <v>40</v>
      </c>
      <c r="AS232" t="s">
        <v>40</v>
      </c>
      <c r="AT232" t="s">
        <v>40</v>
      </c>
      <c r="AU232" t="s">
        <v>40</v>
      </c>
      <c r="AV232" t="s">
        <v>40</v>
      </c>
      <c r="AW232" t="s">
        <v>40</v>
      </c>
    </row>
    <row r="233" spans="1:49" x14ac:dyDescent="0.3">
      <c r="A233">
        <v>20880000</v>
      </c>
      <c r="B233" t="s">
        <v>40</v>
      </c>
      <c r="C233" t="s">
        <v>30</v>
      </c>
      <c r="D233" t="s">
        <v>292</v>
      </c>
      <c r="E233" t="s">
        <v>487</v>
      </c>
      <c r="F233" t="s">
        <v>838</v>
      </c>
      <c r="G233" t="s">
        <v>830</v>
      </c>
      <c r="H233" t="s">
        <v>552</v>
      </c>
      <c r="I233">
        <v>8600000</v>
      </c>
      <c r="J233" t="s">
        <v>40</v>
      </c>
      <c r="K233" t="s">
        <v>40</v>
      </c>
      <c r="L233">
        <v>373913.04</v>
      </c>
      <c r="M233">
        <v>747826.08</v>
      </c>
      <c r="N233">
        <v>747826.08</v>
      </c>
      <c r="O233">
        <v>747826.08</v>
      </c>
      <c r="P233">
        <v>747826.08</v>
      </c>
      <c r="Q233">
        <v>747826.08</v>
      </c>
      <c r="R233">
        <v>747826.08</v>
      </c>
      <c r="S233">
        <v>747826.08</v>
      </c>
      <c r="T233">
        <v>747826.08</v>
      </c>
      <c r="U233">
        <v>747826.08</v>
      </c>
      <c r="V233">
        <v>747826.08</v>
      </c>
      <c r="W233">
        <v>747826.16</v>
      </c>
      <c r="X233" t="s">
        <v>40</v>
      </c>
      <c r="Y233" t="s">
        <v>40</v>
      </c>
      <c r="Z233" t="s">
        <v>40</v>
      </c>
      <c r="AA233" t="s">
        <v>40</v>
      </c>
      <c r="AB233" t="s">
        <v>40</v>
      </c>
      <c r="AC233" t="s">
        <v>40</v>
      </c>
      <c r="AD233" t="s">
        <v>40</v>
      </c>
      <c r="AE233" t="s">
        <v>40</v>
      </c>
      <c r="AF233" t="s">
        <v>40</v>
      </c>
      <c r="AG233" t="s">
        <v>40</v>
      </c>
      <c r="AH233" t="s">
        <v>40</v>
      </c>
      <c r="AI233" t="s">
        <v>40</v>
      </c>
      <c r="AJ233" t="s">
        <v>40</v>
      </c>
      <c r="AK233" t="s">
        <v>40</v>
      </c>
      <c r="AL233" t="s">
        <v>40</v>
      </c>
      <c r="AM233" t="s">
        <v>40</v>
      </c>
      <c r="AN233" t="s">
        <v>40</v>
      </c>
      <c r="AO233" t="s">
        <v>40</v>
      </c>
      <c r="AP233" t="s">
        <v>40</v>
      </c>
      <c r="AQ233" t="s">
        <v>40</v>
      </c>
      <c r="AR233" t="s">
        <v>40</v>
      </c>
      <c r="AS233" t="s">
        <v>40</v>
      </c>
      <c r="AT233" t="s">
        <v>40</v>
      </c>
      <c r="AU233" t="s">
        <v>40</v>
      </c>
      <c r="AV233" t="s">
        <v>40</v>
      </c>
      <c r="AW233" t="s">
        <v>40</v>
      </c>
    </row>
    <row r="234" spans="1:49" x14ac:dyDescent="0.3">
      <c r="A234">
        <v>20881000</v>
      </c>
      <c r="B234" t="s">
        <v>40</v>
      </c>
      <c r="C234" t="s">
        <v>30</v>
      </c>
      <c r="D234" t="s">
        <v>292</v>
      </c>
      <c r="E234" t="s">
        <v>502</v>
      </c>
      <c r="F234" t="s">
        <v>839</v>
      </c>
      <c r="G234" t="s">
        <v>840</v>
      </c>
      <c r="H234" t="s">
        <v>552</v>
      </c>
      <c r="I234">
        <v>7000000.0000000009</v>
      </c>
      <c r="J234" t="s">
        <v>40</v>
      </c>
      <c r="K234" t="s">
        <v>40</v>
      </c>
      <c r="L234">
        <v>304347.83</v>
      </c>
      <c r="M234">
        <v>608695.66</v>
      </c>
      <c r="N234">
        <v>608695.66</v>
      </c>
      <c r="O234">
        <v>608695.66</v>
      </c>
      <c r="P234">
        <v>608695.66</v>
      </c>
      <c r="Q234">
        <v>608695.66</v>
      </c>
      <c r="R234">
        <v>608695.66</v>
      </c>
      <c r="S234">
        <v>608695.66</v>
      </c>
      <c r="T234">
        <v>608695.66</v>
      </c>
      <c r="U234">
        <v>608695.66</v>
      </c>
      <c r="V234">
        <v>608695.66</v>
      </c>
      <c r="W234">
        <v>608695.56999999995</v>
      </c>
      <c r="X234" t="s">
        <v>40</v>
      </c>
      <c r="Y234" t="s">
        <v>40</v>
      </c>
      <c r="Z234" t="s">
        <v>40</v>
      </c>
      <c r="AA234" t="s">
        <v>40</v>
      </c>
      <c r="AB234" t="s">
        <v>40</v>
      </c>
      <c r="AC234" t="s">
        <v>40</v>
      </c>
      <c r="AD234" t="s">
        <v>40</v>
      </c>
      <c r="AE234" t="s">
        <v>40</v>
      </c>
      <c r="AF234" t="s">
        <v>40</v>
      </c>
      <c r="AG234" t="s">
        <v>40</v>
      </c>
      <c r="AH234" t="s">
        <v>40</v>
      </c>
      <c r="AI234" t="s">
        <v>40</v>
      </c>
      <c r="AJ234" t="s">
        <v>40</v>
      </c>
      <c r="AK234" t="s">
        <v>40</v>
      </c>
      <c r="AL234" t="s">
        <v>40</v>
      </c>
      <c r="AM234" t="s">
        <v>40</v>
      </c>
      <c r="AN234" t="s">
        <v>40</v>
      </c>
      <c r="AO234" t="s">
        <v>40</v>
      </c>
      <c r="AP234" t="s">
        <v>40</v>
      </c>
      <c r="AQ234" t="s">
        <v>40</v>
      </c>
      <c r="AR234" t="s">
        <v>40</v>
      </c>
      <c r="AS234" t="s">
        <v>40</v>
      </c>
      <c r="AT234" t="s">
        <v>40</v>
      </c>
      <c r="AU234" t="s">
        <v>40</v>
      </c>
      <c r="AV234" t="s">
        <v>40</v>
      </c>
      <c r="AW234" t="s">
        <v>40</v>
      </c>
    </row>
    <row r="235" spans="1:49" x14ac:dyDescent="0.3">
      <c r="A235">
        <v>20883000</v>
      </c>
      <c r="B235" t="s">
        <v>40</v>
      </c>
      <c r="C235" t="s">
        <v>30</v>
      </c>
      <c r="D235" t="s">
        <v>292</v>
      </c>
      <c r="E235" t="s">
        <v>521</v>
      </c>
      <c r="F235" t="s">
        <v>36</v>
      </c>
      <c r="G235" t="s">
        <v>841</v>
      </c>
      <c r="H235" t="s">
        <v>552</v>
      </c>
      <c r="I235">
        <v>249999999.99999994</v>
      </c>
      <c r="J235" t="s">
        <v>40</v>
      </c>
      <c r="K235" t="s">
        <v>40</v>
      </c>
      <c r="L235" t="s">
        <v>40</v>
      </c>
      <c r="M235" t="s">
        <v>40</v>
      </c>
      <c r="N235" t="s">
        <v>40</v>
      </c>
      <c r="O235">
        <v>8620689.6600000001</v>
      </c>
      <c r="P235">
        <v>17241379.32</v>
      </c>
      <c r="Q235">
        <v>17241379.32</v>
      </c>
      <c r="R235">
        <v>17241379.32</v>
      </c>
      <c r="S235">
        <v>17241379.32</v>
      </c>
      <c r="T235">
        <v>17241379.32</v>
      </c>
      <c r="U235">
        <v>17241379.32</v>
      </c>
      <c r="V235">
        <v>17241379.32</v>
      </c>
      <c r="W235">
        <v>17241379.32</v>
      </c>
      <c r="X235">
        <v>17241379.32</v>
      </c>
      <c r="Y235">
        <v>17241379.32</v>
      </c>
      <c r="Z235">
        <v>17241379.32</v>
      </c>
      <c r="AA235">
        <v>17241379.32</v>
      </c>
      <c r="AB235">
        <v>17241379.32</v>
      </c>
      <c r="AC235">
        <v>17241379.18</v>
      </c>
      <c r="AD235" t="s">
        <v>40</v>
      </c>
      <c r="AE235" t="s">
        <v>40</v>
      </c>
      <c r="AF235" t="s">
        <v>40</v>
      </c>
      <c r="AG235" t="s">
        <v>40</v>
      </c>
      <c r="AH235" t="s">
        <v>40</v>
      </c>
      <c r="AI235" t="s">
        <v>40</v>
      </c>
      <c r="AJ235" t="s">
        <v>40</v>
      </c>
      <c r="AK235" t="s">
        <v>40</v>
      </c>
      <c r="AL235" t="s">
        <v>40</v>
      </c>
      <c r="AM235" t="s">
        <v>40</v>
      </c>
      <c r="AN235" t="s">
        <v>40</v>
      </c>
      <c r="AO235" t="s">
        <v>40</v>
      </c>
      <c r="AP235" t="s">
        <v>40</v>
      </c>
      <c r="AQ235" t="s">
        <v>40</v>
      </c>
      <c r="AR235" t="s">
        <v>40</v>
      </c>
      <c r="AS235" t="s">
        <v>40</v>
      </c>
      <c r="AT235" t="s">
        <v>40</v>
      </c>
      <c r="AU235" t="s">
        <v>40</v>
      </c>
      <c r="AV235" t="s">
        <v>40</v>
      </c>
      <c r="AW235" t="s">
        <v>40</v>
      </c>
    </row>
    <row r="236" spans="1:49" x14ac:dyDescent="0.3">
      <c r="A236">
        <v>20960000</v>
      </c>
      <c r="B236" t="s">
        <v>40</v>
      </c>
      <c r="C236" t="s">
        <v>334</v>
      </c>
      <c r="D236" t="s">
        <v>342</v>
      </c>
      <c r="E236" t="s">
        <v>346</v>
      </c>
      <c r="F236" t="s">
        <v>36</v>
      </c>
      <c r="G236" t="s">
        <v>842</v>
      </c>
      <c r="H236" t="s">
        <v>552</v>
      </c>
      <c r="I236">
        <v>856858108.04400003</v>
      </c>
      <c r="J236">
        <v>232932411.597</v>
      </c>
      <c r="K236">
        <v>232932411.597</v>
      </c>
      <c r="L236">
        <v>232932411.597</v>
      </c>
      <c r="M236">
        <v>158060873.25299999</v>
      </c>
      <c r="N236" t="s">
        <v>40</v>
      </c>
      <c r="O236" t="s">
        <v>40</v>
      </c>
      <c r="P236" t="s">
        <v>40</v>
      </c>
      <c r="Q236" t="s">
        <v>40</v>
      </c>
      <c r="R236" t="s">
        <v>40</v>
      </c>
      <c r="S236" t="s">
        <v>40</v>
      </c>
      <c r="T236" t="s">
        <v>40</v>
      </c>
      <c r="U236" t="s">
        <v>40</v>
      </c>
      <c r="V236" t="s">
        <v>40</v>
      </c>
      <c r="W236" t="s">
        <v>40</v>
      </c>
      <c r="X236" t="s">
        <v>40</v>
      </c>
      <c r="Y236" t="s">
        <v>40</v>
      </c>
      <c r="Z236" t="s">
        <v>40</v>
      </c>
      <c r="AA236" t="s">
        <v>40</v>
      </c>
      <c r="AB236" t="s">
        <v>40</v>
      </c>
      <c r="AC236" t="s">
        <v>40</v>
      </c>
      <c r="AD236" t="s">
        <v>40</v>
      </c>
      <c r="AE236" t="s">
        <v>40</v>
      </c>
      <c r="AF236" t="s">
        <v>40</v>
      </c>
      <c r="AG236" t="s">
        <v>40</v>
      </c>
      <c r="AH236" t="s">
        <v>40</v>
      </c>
      <c r="AI236" t="s">
        <v>40</v>
      </c>
      <c r="AJ236" t="s">
        <v>40</v>
      </c>
      <c r="AK236" t="s">
        <v>40</v>
      </c>
      <c r="AL236" t="s">
        <v>40</v>
      </c>
      <c r="AM236" t="s">
        <v>40</v>
      </c>
      <c r="AN236" t="s">
        <v>40</v>
      </c>
      <c r="AO236" t="s">
        <v>40</v>
      </c>
      <c r="AP236" t="s">
        <v>40</v>
      </c>
      <c r="AQ236" t="s">
        <v>40</v>
      </c>
      <c r="AR236" t="s">
        <v>40</v>
      </c>
      <c r="AS236" t="s">
        <v>40</v>
      </c>
      <c r="AT236" t="s">
        <v>40</v>
      </c>
      <c r="AU236" t="s">
        <v>40</v>
      </c>
      <c r="AV236" t="s">
        <v>40</v>
      </c>
      <c r="AW236" t="s">
        <v>40</v>
      </c>
    </row>
    <row r="237" spans="1:49" x14ac:dyDescent="0.3">
      <c r="A237">
        <v>20980000</v>
      </c>
      <c r="B237" t="s">
        <v>40</v>
      </c>
      <c r="C237" t="s">
        <v>334</v>
      </c>
      <c r="D237" t="s">
        <v>342</v>
      </c>
      <c r="E237" t="s">
        <v>344</v>
      </c>
      <c r="F237" t="s">
        <v>36</v>
      </c>
      <c r="G237" t="s">
        <v>843</v>
      </c>
      <c r="H237" t="s">
        <v>552</v>
      </c>
      <c r="I237">
        <v>5721712500.7349997</v>
      </c>
      <c r="J237">
        <v>866430750.08800006</v>
      </c>
      <c r="K237">
        <v>1062603750.101</v>
      </c>
      <c r="L237">
        <v>1062603750.101</v>
      </c>
      <c r="M237">
        <v>1062603750.101</v>
      </c>
      <c r="N237">
        <v>1062603750.211</v>
      </c>
      <c r="O237">
        <v>408693750.11900002</v>
      </c>
      <c r="P237">
        <v>196173000.014</v>
      </c>
      <c r="Q237" t="s">
        <v>40</v>
      </c>
      <c r="R237" t="s">
        <v>40</v>
      </c>
      <c r="S237" t="s">
        <v>40</v>
      </c>
      <c r="T237" t="s">
        <v>40</v>
      </c>
      <c r="U237" t="s">
        <v>40</v>
      </c>
      <c r="V237" t="s">
        <v>40</v>
      </c>
      <c r="W237" t="s">
        <v>40</v>
      </c>
      <c r="X237" t="s">
        <v>40</v>
      </c>
      <c r="Y237" t="s">
        <v>40</v>
      </c>
      <c r="Z237" t="s">
        <v>40</v>
      </c>
      <c r="AA237" t="s">
        <v>40</v>
      </c>
      <c r="AB237" t="s">
        <v>40</v>
      </c>
      <c r="AC237" t="s">
        <v>40</v>
      </c>
      <c r="AD237" t="s">
        <v>40</v>
      </c>
      <c r="AE237" t="s">
        <v>40</v>
      </c>
      <c r="AF237" t="s">
        <v>40</v>
      </c>
      <c r="AG237" t="s">
        <v>40</v>
      </c>
      <c r="AH237" t="s">
        <v>40</v>
      </c>
      <c r="AI237" t="s">
        <v>40</v>
      </c>
      <c r="AJ237" t="s">
        <v>40</v>
      </c>
      <c r="AK237" t="s">
        <v>40</v>
      </c>
      <c r="AL237" t="s">
        <v>40</v>
      </c>
      <c r="AM237" t="s">
        <v>40</v>
      </c>
      <c r="AN237" t="s">
        <v>40</v>
      </c>
      <c r="AO237" t="s">
        <v>40</v>
      </c>
      <c r="AP237" t="s">
        <v>40</v>
      </c>
      <c r="AQ237" t="s">
        <v>40</v>
      </c>
      <c r="AR237" t="s">
        <v>40</v>
      </c>
      <c r="AS237" t="s">
        <v>40</v>
      </c>
      <c r="AT237" t="s">
        <v>40</v>
      </c>
      <c r="AU237" t="s">
        <v>40</v>
      </c>
      <c r="AV237" t="s">
        <v>40</v>
      </c>
      <c r="AW237" t="s">
        <v>40</v>
      </c>
    </row>
    <row r="238" spans="1:49" x14ac:dyDescent="0.3">
      <c r="A238">
        <v>20990000</v>
      </c>
      <c r="B238" t="s">
        <v>40</v>
      </c>
      <c r="C238" t="s">
        <v>334</v>
      </c>
      <c r="D238" t="s">
        <v>342</v>
      </c>
      <c r="E238" t="s">
        <v>844</v>
      </c>
      <c r="F238" t="s">
        <v>36</v>
      </c>
      <c r="G238" t="s">
        <v>845</v>
      </c>
      <c r="H238" t="s">
        <v>552</v>
      </c>
      <c r="I238">
        <v>3376385988.8410001</v>
      </c>
      <c r="J238" t="s">
        <v>40</v>
      </c>
      <c r="K238" t="s">
        <v>40</v>
      </c>
      <c r="L238">
        <v>129953099.079</v>
      </c>
      <c r="M238">
        <v>562730998.13100004</v>
      </c>
      <c r="N238">
        <v>562730998.13100004</v>
      </c>
      <c r="O238">
        <v>562730998.13100004</v>
      </c>
      <c r="P238">
        <v>562730998.13100004</v>
      </c>
      <c r="Q238">
        <v>562730998.13100004</v>
      </c>
      <c r="R238">
        <v>432777899.10699999</v>
      </c>
      <c r="S238" t="s">
        <v>40</v>
      </c>
      <c r="T238" t="s">
        <v>40</v>
      </c>
      <c r="U238" t="s">
        <v>40</v>
      </c>
      <c r="V238" t="s">
        <v>40</v>
      </c>
      <c r="W238" t="s">
        <v>40</v>
      </c>
      <c r="X238" t="s">
        <v>40</v>
      </c>
      <c r="Y238" t="s">
        <v>40</v>
      </c>
      <c r="Z238" t="s">
        <v>40</v>
      </c>
      <c r="AA238" t="s">
        <v>40</v>
      </c>
      <c r="AB238" t="s">
        <v>40</v>
      </c>
      <c r="AC238" t="s">
        <v>40</v>
      </c>
      <c r="AD238" t="s">
        <v>40</v>
      </c>
      <c r="AE238" t="s">
        <v>40</v>
      </c>
      <c r="AF238" t="s">
        <v>40</v>
      </c>
      <c r="AG238" t="s">
        <v>40</v>
      </c>
      <c r="AH238" t="s">
        <v>40</v>
      </c>
      <c r="AI238" t="s">
        <v>40</v>
      </c>
      <c r="AJ238" t="s">
        <v>40</v>
      </c>
      <c r="AK238" t="s">
        <v>40</v>
      </c>
      <c r="AL238" t="s">
        <v>40</v>
      </c>
      <c r="AM238" t="s">
        <v>40</v>
      </c>
      <c r="AN238" t="s">
        <v>40</v>
      </c>
      <c r="AO238" t="s">
        <v>40</v>
      </c>
      <c r="AP238" t="s">
        <v>40</v>
      </c>
      <c r="AQ238" t="s">
        <v>40</v>
      </c>
      <c r="AR238" t="s">
        <v>40</v>
      </c>
      <c r="AS238" t="s">
        <v>40</v>
      </c>
      <c r="AT238" t="s">
        <v>40</v>
      </c>
      <c r="AU238" t="s">
        <v>40</v>
      </c>
      <c r="AV238" t="s">
        <v>40</v>
      </c>
      <c r="AW238" t="s">
        <v>40</v>
      </c>
    </row>
    <row r="239" spans="1:49" x14ac:dyDescent="0.3">
      <c r="A239">
        <v>21018100</v>
      </c>
      <c r="B239" t="s">
        <v>40</v>
      </c>
      <c r="C239" t="s">
        <v>62</v>
      </c>
      <c r="D239" t="s">
        <v>116</v>
      </c>
      <c r="E239" t="s">
        <v>121</v>
      </c>
      <c r="F239" t="s">
        <v>36</v>
      </c>
      <c r="G239" t="s">
        <v>846</v>
      </c>
      <c r="H239" t="s">
        <v>552</v>
      </c>
      <c r="I239">
        <v>61123.438000000002</v>
      </c>
      <c r="J239">
        <v>61123.438000000002</v>
      </c>
      <c r="K239" t="s">
        <v>40</v>
      </c>
      <c r="L239" t="s">
        <v>40</v>
      </c>
      <c r="M239" t="s">
        <v>40</v>
      </c>
      <c r="N239" t="s">
        <v>40</v>
      </c>
      <c r="O239" t="s">
        <v>40</v>
      </c>
      <c r="P239" t="s">
        <v>40</v>
      </c>
      <c r="Q239" t="s">
        <v>40</v>
      </c>
      <c r="R239" t="s">
        <v>40</v>
      </c>
      <c r="S239" t="s">
        <v>40</v>
      </c>
      <c r="T239" t="s">
        <v>40</v>
      </c>
      <c r="U239" t="s">
        <v>40</v>
      </c>
      <c r="V239" t="s">
        <v>40</v>
      </c>
      <c r="W239" t="s">
        <v>40</v>
      </c>
      <c r="X239" t="s">
        <v>40</v>
      </c>
      <c r="Y239" t="s">
        <v>40</v>
      </c>
      <c r="Z239" t="s">
        <v>40</v>
      </c>
      <c r="AA239" t="s">
        <v>40</v>
      </c>
      <c r="AB239" t="s">
        <v>40</v>
      </c>
      <c r="AC239" t="s">
        <v>40</v>
      </c>
      <c r="AD239" t="s">
        <v>40</v>
      </c>
      <c r="AE239" t="s">
        <v>40</v>
      </c>
      <c r="AF239" t="s">
        <v>40</v>
      </c>
      <c r="AG239" t="s">
        <v>40</v>
      </c>
      <c r="AH239" t="s">
        <v>40</v>
      </c>
      <c r="AI239" t="s">
        <v>40</v>
      </c>
      <c r="AJ239" t="s">
        <v>40</v>
      </c>
      <c r="AK239" t="s">
        <v>40</v>
      </c>
      <c r="AL239" t="s">
        <v>40</v>
      </c>
      <c r="AM239" t="s">
        <v>40</v>
      </c>
      <c r="AN239" t="s">
        <v>40</v>
      </c>
      <c r="AO239" t="s">
        <v>40</v>
      </c>
      <c r="AP239" t="s">
        <v>40</v>
      </c>
      <c r="AQ239" t="s">
        <v>40</v>
      </c>
      <c r="AR239" t="s">
        <v>40</v>
      </c>
      <c r="AS239" t="s">
        <v>40</v>
      </c>
      <c r="AT239" t="s">
        <v>40</v>
      </c>
      <c r="AU239" t="s">
        <v>40</v>
      </c>
      <c r="AV239" t="s">
        <v>40</v>
      </c>
      <c r="AW239" t="s">
        <v>40</v>
      </c>
    </row>
    <row r="240" spans="1:49" x14ac:dyDescent="0.3">
      <c r="A240">
        <v>21019100</v>
      </c>
      <c r="B240" t="s">
        <v>40</v>
      </c>
      <c r="C240" t="s">
        <v>62</v>
      </c>
      <c r="D240" t="s">
        <v>116</v>
      </c>
      <c r="E240" t="s">
        <v>120</v>
      </c>
      <c r="F240" t="s">
        <v>36</v>
      </c>
      <c r="G240" t="s">
        <v>847</v>
      </c>
      <c r="H240" t="s">
        <v>552</v>
      </c>
      <c r="I240">
        <v>143887.34100000001</v>
      </c>
      <c r="J240">
        <v>71940.093999999997</v>
      </c>
      <c r="K240">
        <v>71947.247000000003</v>
      </c>
      <c r="L240" t="s">
        <v>40</v>
      </c>
      <c r="M240" t="s">
        <v>40</v>
      </c>
      <c r="N240" t="s">
        <v>40</v>
      </c>
      <c r="O240" t="s">
        <v>40</v>
      </c>
      <c r="P240" t="s">
        <v>40</v>
      </c>
      <c r="Q240" t="s">
        <v>40</v>
      </c>
      <c r="R240" t="s">
        <v>40</v>
      </c>
      <c r="S240" t="s">
        <v>40</v>
      </c>
      <c r="T240" t="s">
        <v>40</v>
      </c>
      <c r="U240" t="s">
        <v>40</v>
      </c>
      <c r="V240" t="s">
        <v>40</v>
      </c>
      <c r="W240" t="s">
        <v>40</v>
      </c>
      <c r="X240" t="s">
        <v>40</v>
      </c>
      <c r="Y240" t="s">
        <v>40</v>
      </c>
      <c r="Z240" t="s">
        <v>40</v>
      </c>
      <c r="AA240" t="s">
        <v>40</v>
      </c>
      <c r="AB240" t="s">
        <v>40</v>
      </c>
      <c r="AC240" t="s">
        <v>40</v>
      </c>
      <c r="AD240" t="s">
        <v>40</v>
      </c>
      <c r="AE240" t="s">
        <v>40</v>
      </c>
      <c r="AF240" t="s">
        <v>40</v>
      </c>
      <c r="AG240" t="s">
        <v>40</v>
      </c>
      <c r="AH240" t="s">
        <v>40</v>
      </c>
      <c r="AI240" t="s">
        <v>40</v>
      </c>
      <c r="AJ240" t="s">
        <v>40</v>
      </c>
      <c r="AK240" t="s">
        <v>40</v>
      </c>
      <c r="AL240" t="s">
        <v>40</v>
      </c>
      <c r="AM240" t="s">
        <v>40</v>
      </c>
      <c r="AN240" t="s">
        <v>40</v>
      </c>
      <c r="AO240" t="s">
        <v>40</v>
      </c>
      <c r="AP240" t="s">
        <v>40</v>
      </c>
      <c r="AQ240" t="s">
        <v>40</v>
      </c>
      <c r="AR240" t="s">
        <v>40</v>
      </c>
      <c r="AS240" t="s">
        <v>40</v>
      </c>
      <c r="AT240" t="s">
        <v>40</v>
      </c>
      <c r="AU240" t="s">
        <v>40</v>
      </c>
      <c r="AV240" t="s">
        <v>40</v>
      </c>
      <c r="AW240" t="s">
        <v>40</v>
      </c>
    </row>
    <row r="241" spans="1:49" x14ac:dyDescent="0.3">
      <c r="A241">
        <v>23005100</v>
      </c>
      <c r="B241" t="s">
        <v>40</v>
      </c>
      <c r="C241" t="s">
        <v>30</v>
      </c>
      <c r="D241" t="s">
        <v>148</v>
      </c>
      <c r="E241" t="s">
        <v>149</v>
      </c>
      <c r="F241" t="s">
        <v>36</v>
      </c>
      <c r="G241" t="s">
        <v>848</v>
      </c>
      <c r="H241" t="s">
        <v>552</v>
      </c>
      <c r="I241">
        <v>173839.44</v>
      </c>
      <c r="J241">
        <v>57085.95</v>
      </c>
      <c r="K241">
        <v>116753.49</v>
      </c>
      <c r="L241" t="s">
        <v>40</v>
      </c>
      <c r="M241" t="s">
        <v>40</v>
      </c>
      <c r="N241" t="s">
        <v>40</v>
      </c>
      <c r="O241" t="s">
        <v>40</v>
      </c>
      <c r="P241" t="s">
        <v>40</v>
      </c>
      <c r="Q241" t="s">
        <v>40</v>
      </c>
      <c r="R241" t="s">
        <v>40</v>
      </c>
      <c r="S241" t="s">
        <v>40</v>
      </c>
      <c r="T241" t="s">
        <v>40</v>
      </c>
      <c r="U241" t="s">
        <v>40</v>
      </c>
      <c r="V241" t="s">
        <v>40</v>
      </c>
      <c r="W241" t="s">
        <v>40</v>
      </c>
      <c r="X241" t="s">
        <v>40</v>
      </c>
      <c r="Y241" t="s">
        <v>40</v>
      </c>
      <c r="Z241" t="s">
        <v>40</v>
      </c>
      <c r="AA241" t="s">
        <v>40</v>
      </c>
      <c r="AB241" t="s">
        <v>40</v>
      </c>
      <c r="AC241" t="s">
        <v>40</v>
      </c>
      <c r="AD241" t="s">
        <v>40</v>
      </c>
      <c r="AE241" t="s">
        <v>40</v>
      </c>
      <c r="AF241" t="s">
        <v>40</v>
      </c>
      <c r="AG241" t="s">
        <v>40</v>
      </c>
      <c r="AH241" t="s">
        <v>40</v>
      </c>
      <c r="AI241" t="s">
        <v>40</v>
      </c>
      <c r="AJ241" t="s">
        <v>40</v>
      </c>
      <c r="AK241" t="s">
        <v>40</v>
      </c>
      <c r="AL241" t="s">
        <v>40</v>
      </c>
      <c r="AM241" t="s">
        <v>40</v>
      </c>
      <c r="AN241" t="s">
        <v>40</v>
      </c>
      <c r="AO241" t="s">
        <v>40</v>
      </c>
      <c r="AP241" t="s">
        <v>40</v>
      </c>
      <c r="AQ241" t="s">
        <v>40</v>
      </c>
      <c r="AR241" t="s">
        <v>40</v>
      </c>
      <c r="AS241" t="s">
        <v>40</v>
      </c>
      <c r="AT241" t="s">
        <v>40</v>
      </c>
      <c r="AU241" t="s">
        <v>40</v>
      </c>
      <c r="AV241" t="s">
        <v>40</v>
      </c>
      <c r="AW241" t="s">
        <v>40</v>
      </c>
    </row>
    <row r="242" spans="1:49" x14ac:dyDescent="0.3">
      <c r="A242">
        <v>23010100</v>
      </c>
      <c r="B242" t="s">
        <v>40</v>
      </c>
      <c r="C242" t="s">
        <v>30</v>
      </c>
      <c r="D242" t="s">
        <v>148</v>
      </c>
      <c r="E242" t="s">
        <v>150</v>
      </c>
      <c r="F242" t="s">
        <v>36</v>
      </c>
      <c r="G242" t="s">
        <v>849</v>
      </c>
      <c r="H242" t="s">
        <v>552</v>
      </c>
      <c r="I242">
        <v>40668.199999999997</v>
      </c>
      <c r="J242">
        <v>8572.3700000000008</v>
      </c>
      <c r="K242">
        <v>8831.4699999999993</v>
      </c>
      <c r="L242">
        <v>9098.39</v>
      </c>
      <c r="M242">
        <v>9373.4</v>
      </c>
      <c r="N242">
        <v>4792.57</v>
      </c>
      <c r="O242" t="s">
        <v>40</v>
      </c>
      <c r="P242" t="s">
        <v>40</v>
      </c>
      <c r="Q242" t="s">
        <v>40</v>
      </c>
      <c r="R242" t="s">
        <v>40</v>
      </c>
      <c r="S242" t="s">
        <v>40</v>
      </c>
      <c r="T242" t="s">
        <v>40</v>
      </c>
      <c r="U242" t="s">
        <v>40</v>
      </c>
      <c r="V242" t="s">
        <v>40</v>
      </c>
      <c r="W242" t="s">
        <v>40</v>
      </c>
      <c r="X242" t="s">
        <v>40</v>
      </c>
      <c r="Y242" t="s">
        <v>40</v>
      </c>
      <c r="Z242" t="s">
        <v>40</v>
      </c>
      <c r="AA242" t="s">
        <v>40</v>
      </c>
      <c r="AB242" t="s">
        <v>40</v>
      </c>
      <c r="AC242" t="s">
        <v>40</v>
      </c>
      <c r="AD242" t="s">
        <v>40</v>
      </c>
      <c r="AE242" t="s">
        <v>40</v>
      </c>
      <c r="AF242" t="s">
        <v>40</v>
      </c>
      <c r="AG242" t="s">
        <v>40</v>
      </c>
      <c r="AH242" t="s">
        <v>40</v>
      </c>
      <c r="AI242" t="s">
        <v>40</v>
      </c>
      <c r="AJ242" t="s">
        <v>40</v>
      </c>
      <c r="AK242" t="s">
        <v>40</v>
      </c>
      <c r="AL242" t="s">
        <v>40</v>
      </c>
      <c r="AM242" t="s">
        <v>40</v>
      </c>
      <c r="AN242" t="s">
        <v>40</v>
      </c>
      <c r="AO242" t="s">
        <v>40</v>
      </c>
      <c r="AP242" t="s">
        <v>40</v>
      </c>
      <c r="AQ242" t="s">
        <v>40</v>
      </c>
      <c r="AR242" t="s">
        <v>40</v>
      </c>
      <c r="AS242" t="s">
        <v>40</v>
      </c>
      <c r="AT242" t="s">
        <v>40</v>
      </c>
      <c r="AU242" t="s">
        <v>40</v>
      </c>
      <c r="AV242" t="s">
        <v>40</v>
      </c>
      <c r="AW242" t="s">
        <v>40</v>
      </c>
    </row>
    <row r="243" spans="1:49" x14ac:dyDescent="0.3">
      <c r="A243">
        <v>23014100</v>
      </c>
      <c r="B243" t="s">
        <v>40</v>
      </c>
      <c r="C243" t="s">
        <v>30</v>
      </c>
      <c r="D243" t="s">
        <v>148</v>
      </c>
      <c r="E243" t="s">
        <v>151</v>
      </c>
      <c r="F243" t="s">
        <v>36</v>
      </c>
      <c r="G243" t="s">
        <v>850</v>
      </c>
      <c r="H243" t="s">
        <v>552</v>
      </c>
      <c r="I243">
        <v>190497.37</v>
      </c>
      <c r="J243">
        <v>40154.68</v>
      </c>
      <c r="K243">
        <v>41368.35</v>
      </c>
      <c r="L243">
        <v>42618.71</v>
      </c>
      <c r="M243">
        <v>43906.87</v>
      </c>
      <c r="N243">
        <v>22448.76</v>
      </c>
      <c r="O243" t="s">
        <v>40</v>
      </c>
      <c r="P243" t="s">
        <v>40</v>
      </c>
      <c r="Q243" t="s">
        <v>40</v>
      </c>
      <c r="R243" t="s">
        <v>40</v>
      </c>
      <c r="S243" t="s">
        <v>40</v>
      </c>
      <c r="T243" t="s">
        <v>40</v>
      </c>
      <c r="U243" t="s">
        <v>40</v>
      </c>
      <c r="V243" t="s">
        <v>40</v>
      </c>
      <c r="W243" t="s">
        <v>40</v>
      </c>
      <c r="X243" t="s">
        <v>40</v>
      </c>
      <c r="Y243" t="s">
        <v>40</v>
      </c>
      <c r="Z243" t="s">
        <v>40</v>
      </c>
      <c r="AA243" t="s">
        <v>40</v>
      </c>
      <c r="AB243" t="s">
        <v>40</v>
      </c>
      <c r="AC243" t="s">
        <v>40</v>
      </c>
      <c r="AD243" t="s">
        <v>40</v>
      </c>
      <c r="AE243" t="s">
        <v>40</v>
      </c>
      <c r="AF243" t="s">
        <v>40</v>
      </c>
      <c r="AG243" t="s">
        <v>40</v>
      </c>
      <c r="AH243" t="s">
        <v>40</v>
      </c>
      <c r="AI243" t="s">
        <v>40</v>
      </c>
      <c r="AJ243" t="s">
        <v>40</v>
      </c>
      <c r="AK243" t="s">
        <v>40</v>
      </c>
      <c r="AL243" t="s">
        <v>40</v>
      </c>
      <c r="AM243" t="s">
        <v>40</v>
      </c>
      <c r="AN243" t="s">
        <v>40</v>
      </c>
      <c r="AO243" t="s">
        <v>40</v>
      </c>
      <c r="AP243" t="s">
        <v>40</v>
      </c>
      <c r="AQ243" t="s">
        <v>40</v>
      </c>
      <c r="AR243" t="s">
        <v>40</v>
      </c>
      <c r="AS243" t="s">
        <v>40</v>
      </c>
      <c r="AT243" t="s">
        <v>40</v>
      </c>
      <c r="AU243" t="s">
        <v>40</v>
      </c>
      <c r="AV243" t="s">
        <v>40</v>
      </c>
      <c r="AW243" t="s">
        <v>40</v>
      </c>
    </row>
    <row r="244" spans="1:49" x14ac:dyDescent="0.3">
      <c r="A244">
        <v>23076100</v>
      </c>
      <c r="B244" t="s">
        <v>40</v>
      </c>
      <c r="C244" t="s">
        <v>62</v>
      </c>
      <c r="D244" t="s">
        <v>135</v>
      </c>
      <c r="E244">
        <v>8766461</v>
      </c>
      <c r="F244" t="s">
        <v>36</v>
      </c>
      <c r="G244" t="s">
        <v>851</v>
      </c>
      <c r="H244" t="s">
        <v>552</v>
      </c>
      <c r="I244">
        <v>242996.49299999999</v>
      </c>
      <c r="J244">
        <v>121498.29399999999</v>
      </c>
      <c r="K244">
        <v>121498.19899999999</v>
      </c>
      <c r="L244" t="s">
        <v>40</v>
      </c>
      <c r="M244" t="s">
        <v>40</v>
      </c>
      <c r="N244" t="s">
        <v>40</v>
      </c>
      <c r="O244" t="s">
        <v>40</v>
      </c>
      <c r="P244" t="s">
        <v>40</v>
      </c>
      <c r="Q244" t="s">
        <v>40</v>
      </c>
      <c r="R244" t="s">
        <v>40</v>
      </c>
      <c r="S244" t="s">
        <v>40</v>
      </c>
      <c r="T244" t="s">
        <v>40</v>
      </c>
      <c r="U244" t="s">
        <v>40</v>
      </c>
      <c r="V244" t="s">
        <v>40</v>
      </c>
      <c r="W244" t="s">
        <v>40</v>
      </c>
      <c r="X244" t="s">
        <v>40</v>
      </c>
      <c r="Y244" t="s">
        <v>40</v>
      </c>
      <c r="Z244" t="s">
        <v>40</v>
      </c>
      <c r="AA244" t="s">
        <v>40</v>
      </c>
      <c r="AB244" t="s">
        <v>40</v>
      </c>
      <c r="AC244" t="s">
        <v>40</v>
      </c>
      <c r="AD244" t="s">
        <v>40</v>
      </c>
      <c r="AE244" t="s">
        <v>40</v>
      </c>
      <c r="AF244" t="s">
        <v>40</v>
      </c>
      <c r="AG244" t="s">
        <v>40</v>
      </c>
      <c r="AH244" t="s">
        <v>40</v>
      </c>
      <c r="AI244" t="s">
        <v>40</v>
      </c>
      <c r="AJ244" t="s">
        <v>40</v>
      </c>
      <c r="AK244" t="s">
        <v>40</v>
      </c>
      <c r="AL244" t="s">
        <v>40</v>
      </c>
      <c r="AM244" t="s">
        <v>40</v>
      </c>
      <c r="AN244" t="s">
        <v>40</v>
      </c>
      <c r="AO244" t="s">
        <v>40</v>
      </c>
      <c r="AP244" t="s">
        <v>40</v>
      </c>
      <c r="AQ244" t="s">
        <v>40</v>
      </c>
      <c r="AR244" t="s">
        <v>40</v>
      </c>
      <c r="AS244" t="s">
        <v>40</v>
      </c>
      <c r="AT244" t="s">
        <v>40</v>
      </c>
      <c r="AU244" t="s">
        <v>40</v>
      </c>
      <c r="AV244" t="s">
        <v>40</v>
      </c>
      <c r="AW244" t="s">
        <v>40</v>
      </c>
    </row>
    <row r="245" spans="1:49" x14ac:dyDescent="0.3">
      <c r="A245">
        <v>23096000</v>
      </c>
      <c r="B245" t="s">
        <v>40</v>
      </c>
      <c r="C245" t="s">
        <v>30</v>
      </c>
      <c r="D245" t="s">
        <v>123</v>
      </c>
      <c r="E245" t="s">
        <v>126</v>
      </c>
      <c r="F245" t="s">
        <v>36</v>
      </c>
      <c r="G245" t="s">
        <v>852</v>
      </c>
      <c r="H245" t="s">
        <v>552</v>
      </c>
      <c r="I245">
        <v>33377.78</v>
      </c>
      <c r="J245">
        <v>33377.78</v>
      </c>
      <c r="K245" t="s">
        <v>40</v>
      </c>
      <c r="L245" t="s">
        <v>40</v>
      </c>
      <c r="M245" t="s">
        <v>40</v>
      </c>
      <c r="N245" t="s">
        <v>40</v>
      </c>
      <c r="O245" t="s">
        <v>40</v>
      </c>
      <c r="P245" t="s">
        <v>40</v>
      </c>
      <c r="Q245" t="s">
        <v>40</v>
      </c>
      <c r="R245" t="s">
        <v>40</v>
      </c>
      <c r="S245" t="s">
        <v>40</v>
      </c>
      <c r="T245" t="s">
        <v>40</v>
      </c>
      <c r="U245" t="s">
        <v>40</v>
      </c>
      <c r="V245" t="s">
        <v>40</v>
      </c>
      <c r="W245" t="s">
        <v>40</v>
      </c>
      <c r="X245" t="s">
        <v>40</v>
      </c>
      <c r="Y245" t="s">
        <v>40</v>
      </c>
      <c r="Z245" t="s">
        <v>40</v>
      </c>
      <c r="AA245" t="s">
        <v>40</v>
      </c>
      <c r="AB245" t="s">
        <v>40</v>
      </c>
      <c r="AC245" t="s">
        <v>40</v>
      </c>
      <c r="AD245" t="s">
        <v>40</v>
      </c>
      <c r="AE245" t="s">
        <v>40</v>
      </c>
      <c r="AF245" t="s">
        <v>40</v>
      </c>
      <c r="AG245" t="s">
        <v>40</v>
      </c>
      <c r="AH245" t="s">
        <v>40</v>
      </c>
      <c r="AI245" t="s">
        <v>40</v>
      </c>
      <c r="AJ245" t="s">
        <v>40</v>
      </c>
      <c r="AK245" t="s">
        <v>40</v>
      </c>
      <c r="AL245" t="s">
        <v>40</v>
      </c>
      <c r="AM245" t="s">
        <v>40</v>
      </c>
      <c r="AN245" t="s">
        <v>40</v>
      </c>
      <c r="AO245" t="s">
        <v>40</v>
      </c>
      <c r="AP245" t="s">
        <v>40</v>
      </c>
      <c r="AQ245" t="s">
        <v>40</v>
      </c>
      <c r="AR245" t="s">
        <v>40</v>
      </c>
      <c r="AS245" t="s">
        <v>40</v>
      </c>
      <c r="AT245" t="s">
        <v>40</v>
      </c>
      <c r="AU245" t="s">
        <v>40</v>
      </c>
      <c r="AV245" t="s">
        <v>40</v>
      </c>
      <c r="AW245" t="s">
        <v>40</v>
      </c>
    </row>
    <row r="246" spans="1:49" x14ac:dyDescent="0.3">
      <c r="A246">
        <v>23097000</v>
      </c>
      <c r="B246" t="s">
        <v>40</v>
      </c>
      <c r="C246" t="s">
        <v>30</v>
      </c>
      <c r="D246" t="s">
        <v>123</v>
      </c>
      <c r="E246" t="s">
        <v>125</v>
      </c>
      <c r="F246" t="s">
        <v>124</v>
      </c>
      <c r="G246" t="s">
        <v>853</v>
      </c>
      <c r="H246" t="s">
        <v>552</v>
      </c>
      <c r="I246">
        <v>286227.40000000002</v>
      </c>
      <c r="J246">
        <v>286227.40000000002</v>
      </c>
      <c r="K246" t="s">
        <v>40</v>
      </c>
      <c r="L246" t="s">
        <v>40</v>
      </c>
      <c r="M246" t="s">
        <v>40</v>
      </c>
      <c r="N246" t="s">
        <v>40</v>
      </c>
      <c r="O246" t="s">
        <v>40</v>
      </c>
      <c r="P246" t="s">
        <v>40</v>
      </c>
      <c r="Q246" t="s">
        <v>40</v>
      </c>
      <c r="R246" t="s">
        <v>40</v>
      </c>
      <c r="S246" t="s">
        <v>40</v>
      </c>
      <c r="T246" t="s">
        <v>40</v>
      </c>
      <c r="U246" t="s">
        <v>40</v>
      </c>
      <c r="V246" t="s">
        <v>40</v>
      </c>
      <c r="W246" t="s">
        <v>40</v>
      </c>
      <c r="X246" t="s">
        <v>40</v>
      </c>
      <c r="Y246" t="s">
        <v>40</v>
      </c>
      <c r="Z246" t="s">
        <v>40</v>
      </c>
      <c r="AA246" t="s">
        <v>40</v>
      </c>
      <c r="AB246" t="s">
        <v>40</v>
      </c>
      <c r="AC246" t="s">
        <v>40</v>
      </c>
      <c r="AD246" t="s">
        <v>40</v>
      </c>
      <c r="AE246" t="s">
        <v>40</v>
      </c>
      <c r="AF246" t="s">
        <v>40</v>
      </c>
      <c r="AG246" t="s">
        <v>40</v>
      </c>
      <c r="AH246" t="s">
        <v>40</v>
      </c>
      <c r="AI246" t="s">
        <v>40</v>
      </c>
      <c r="AJ246" t="s">
        <v>40</v>
      </c>
      <c r="AK246" t="s">
        <v>40</v>
      </c>
      <c r="AL246" t="s">
        <v>40</v>
      </c>
      <c r="AM246" t="s">
        <v>40</v>
      </c>
      <c r="AN246" t="s">
        <v>40</v>
      </c>
      <c r="AO246" t="s">
        <v>40</v>
      </c>
      <c r="AP246" t="s">
        <v>40</v>
      </c>
      <c r="AQ246" t="s">
        <v>40</v>
      </c>
      <c r="AR246" t="s">
        <v>40</v>
      </c>
      <c r="AS246" t="s">
        <v>40</v>
      </c>
      <c r="AT246" t="s">
        <v>40</v>
      </c>
      <c r="AU246" t="s">
        <v>40</v>
      </c>
      <c r="AV246" t="s">
        <v>40</v>
      </c>
      <c r="AW246" t="s">
        <v>40</v>
      </c>
    </row>
    <row r="247" spans="1:49" x14ac:dyDescent="0.3">
      <c r="A247">
        <v>23099100</v>
      </c>
      <c r="B247" t="s">
        <v>40</v>
      </c>
      <c r="C247" t="s">
        <v>145</v>
      </c>
      <c r="D247" t="s">
        <v>146</v>
      </c>
      <c r="E247" t="s">
        <v>147</v>
      </c>
      <c r="F247" t="s">
        <v>36</v>
      </c>
      <c r="G247" t="s">
        <v>854</v>
      </c>
      <c r="H247" t="s">
        <v>552</v>
      </c>
      <c r="I247">
        <v>1314876.3600000001</v>
      </c>
      <c r="J247">
        <v>1314876.3600000001</v>
      </c>
      <c r="K247" t="s">
        <v>40</v>
      </c>
      <c r="L247" t="s">
        <v>40</v>
      </c>
      <c r="M247" t="s">
        <v>40</v>
      </c>
      <c r="N247" t="s">
        <v>40</v>
      </c>
      <c r="O247" t="s">
        <v>40</v>
      </c>
      <c r="P247" t="s">
        <v>40</v>
      </c>
      <c r="Q247" t="s">
        <v>40</v>
      </c>
      <c r="R247" t="s">
        <v>40</v>
      </c>
      <c r="S247" t="s">
        <v>40</v>
      </c>
      <c r="T247" t="s">
        <v>40</v>
      </c>
      <c r="U247" t="s">
        <v>40</v>
      </c>
      <c r="V247" t="s">
        <v>40</v>
      </c>
      <c r="W247" t="s">
        <v>40</v>
      </c>
      <c r="X247" t="s">
        <v>40</v>
      </c>
      <c r="Y247" t="s">
        <v>40</v>
      </c>
      <c r="Z247" t="s">
        <v>40</v>
      </c>
      <c r="AA247" t="s">
        <v>40</v>
      </c>
      <c r="AB247" t="s">
        <v>40</v>
      </c>
      <c r="AC247" t="s">
        <v>40</v>
      </c>
      <c r="AD247" t="s">
        <v>40</v>
      </c>
      <c r="AE247" t="s">
        <v>40</v>
      </c>
      <c r="AF247" t="s">
        <v>40</v>
      </c>
      <c r="AG247" t="s">
        <v>40</v>
      </c>
      <c r="AH247" t="s">
        <v>40</v>
      </c>
      <c r="AI247" t="s">
        <v>40</v>
      </c>
      <c r="AJ247" t="s">
        <v>40</v>
      </c>
      <c r="AK247" t="s">
        <v>40</v>
      </c>
      <c r="AL247" t="s">
        <v>40</v>
      </c>
      <c r="AM247" t="s">
        <v>40</v>
      </c>
      <c r="AN247" t="s">
        <v>40</v>
      </c>
      <c r="AO247" t="s">
        <v>40</v>
      </c>
      <c r="AP247" t="s">
        <v>40</v>
      </c>
      <c r="AQ247" t="s">
        <v>40</v>
      </c>
      <c r="AR247" t="s">
        <v>40</v>
      </c>
      <c r="AS247" t="s">
        <v>40</v>
      </c>
      <c r="AT247" t="s">
        <v>40</v>
      </c>
      <c r="AU247" t="s">
        <v>40</v>
      </c>
      <c r="AV247" t="s">
        <v>40</v>
      </c>
      <c r="AW247" t="s">
        <v>40</v>
      </c>
    </row>
    <row r="248" spans="1:49" x14ac:dyDescent="0.3">
      <c r="A248">
        <v>23104100</v>
      </c>
      <c r="B248" t="s">
        <v>40</v>
      </c>
      <c r="C248" t="s">
        <v>62</v>
      </c>
      <c r="D248" t="s">
        <v>135</v>
      </c>
      <c r="E248" t="s">
        <v>141</v>
      </c>
      <c r="F248" t="s">
        <v>36</v>
      </c>
      <c r="G248" t="s">
        <v>855</v>
      </c>
      <c r="H248" t="s">
        <v>552</v>
      </c>
      <c r="I248">
        <v>182247.53599999999</v>
      </c>
      <c r="J248">
        <v>182247.53599999999</v>
      </c>
      <c r="K248" t="s">
        <v>40</v>
      </c>
      <c r="L248" t="s">
        <v>40</v>
      </c>
      <c r="M248" t="s">
        <v>40</v>
      </c>
      <c r="N248" t="s">
        <v>40</v>
      </c>
      <c r="O248" t="s">
        <v>40</v>
      </c>
      <c r="P248" t="s">
        <v>40</v>
      </c>
      <c r="Q248" t="s">
        <v>40</v>
      </c>
      <c r="R248" t="s">
        <v>40</v>
      </c>
      <c r="S248" t="s">
        <v>40</v>
      </c>
      <c r="T248" t="s">
        <v>40</v>
      </c>
      <c r="U248" t="s">
        <v>40</v>
      </c>
      <c r="V248" t="s">
        <v>40</v>
      </c>
      <c r="W248" t="s">
        <v>40</v>
      </c>
      <c r="X248" t="s">
        <v>40</v>
      </c>
      <c r="Y248" t="s">
        <v>40</v>
      </c>
      <c r="Z248" t="s">
        <v>40</v>
      </c>
      <c r="AA248" t="s">
        <v>40</v>
      </c>
      <c r="AB248" t="s">
        <v>40</v>
      </c>
      <c r="AC248" t="s">
        <v>40</v>
      </c>
      <c r="AD248" t="s">
        <v>40</v>
      </c>
      <c r="AE248" t="s">
        <v>40</v>
      </c>
      <c r="AF248" t="s">
        <v>40</v>
      </c>
      <c r="AG248" t="s">
        <v>40</v>
      </c>
      <c r="AH248" t="s">
        <v>40</v>
      </c>
      <c r="AI248" t="s">
        <v>40</v>
      </c>
      <c r="AJ248" t="s">
        <v>40</v>
      </c>
      <c r="AK248" t="s">
        <v>40</v>
      </c>
      <c r="AL248" t="s">
        <v>40</v>
      </c>
      <c r="AM248" t="s">
        <v>40</v>
      </c>
      <c r="AN248" t="s">
        <v>40</v>
      </c>
      <c r="AO248" t="s">
        <v>40</v>
      </c>
      <c r="AP248" t="s">
        <v>40</v>
      </c>
      <c r="AQ248" t="s">
        <v>40</v>
      </c>
      <c r="AR248" t="s">
        <v>40</v>
      </c>
      <c r="AS248" t="s">
        <v>40</v>
      </c>
      <c r="AT248" t="s">
        <v>40</v>
      </c>
      <c r="AU248" t="s">
        <v>40</v>
      </c>
      <c r="AV248" t="s">
        <v>40</v>
      </c>
      <c r="AW248" t="s">
        <v>40</v>
      </c>
    </row>
    <row r="249" spans="1:49" x14ac:dyDescent="0.3">
      <c r="A249">
        <v>23118000</v>
      </c>
      <c r="B249" t="s">
        <v>40</v>
      </c>
      <c r="C249" t="s">
        <v>30</v>
      </c>
      <c r="D249" t="s">
        <v>123</v>
      </c>
      <c r="E249">
        <v>1030027</v>
      </c>
      <c r="F249" t="s">
        <v>36</v>
      </c>
      <c r="G249" t="s">
        <v>856</v>
      </c>
      <c r="H249" t="s">
        <v>552</v>
      </c>
      <c r="I249">
        <v>3510450.91</v>
      </c>
      <c r="J249">
        <v>1404180.24</v>
      </c>
      <c r="K249">
        <v>1404180.24</v>
      </c>
      <c r="L249">
        <v>702090.43</v>
      </c>
      <c r="M249" t="s">
        <v>40</v>
      </c>
      <c r="N249" t="s">
        <v>40</v>
      </c>
      <c r="O249" t="s">
        <v>40</v>
      </c>
      <c r="P249" t="s">
        <v>40</v>
      </c>
      <c r="Q249" t="s">
        <v>40</v>
      </c>
      <c r="R249" t="s">
        <v>40</v>
      </c>
      <c r="S249" t="s">
        <v>40</v>
      </c>
      <c r="T249" t="s">
        <v>40</v>
      </c>
      <c r="U249" t="s">
        <v>40</v>
      </c>
      <c r="V249" t="s">
        <v>40</v>
      </c>
      <c r="W249" t="s">
        <v>40</v>
      </c>
      <c r="X249" t="s">
        <v>40</v>
      </c>
      <c r="Y249" t="s">
        <v>40</v>
      </c>
      <c r="Z249" t="s">
        <v>40</v>
      </c>
      <c r="AA249" t="s">
        <v>40</v>
      </c>
      <c r="AB249" t="s">
        <v>40</v>
      </c>
      <c r="AC249" t="s">
        <v>40</v>
      </c>
      <c r="AD249" t="s">
        <v>40</v>
      </c>
      <c r="AE249" t="s">
        <v>40</v>
      </c>
      <c r="AF249" t="s">
        <v>40</v>
      </c>
      <c r="AG249" t="s">
        <v>40</v>
      </c>
      <c r="AH249" t="s">
        <v>40</v>
      </c>
      <c r="AI249" t="s">
        <v>40</v>
      </c>
      <c r="AJ249" t="s">
        <v>40</v>
      </c>
      <c r="AK249" t="s">
        <v>40</v>
      </c>
      <c r="AL249" t="s">
        <v>40</v>
      </c>
      <c r="AM249" t="s">
        <v>40</v>
      </c>
      <c r="AN249" t="s">
        <v>40</v>
      </c>
      <c r="AO249" t="s">
        <v>40</v>
      </c>
      <c r="AP249" t="s">
        <v>40</v>
      </c>
      <c r="AQ249" t="s">
        <v>40</v>
      </c>
      <c r="AR249" t="s">
        <v>40</v>
      </c>
      <c r="AS249" t="s">
        <v>40</v>
      </c>
      <c r="AT249" t="s">
        <v>40</v>
      </c>
      <c r="AU249" t="s">
        <v>40</v>
      </c>
      <c r="AV249" t="s">
        <v>40</v>
      </c>
      <c r="AW249" t="s">
        <v>40</v>
      </c>
    </row>
    <row r="250" spans="1:49" x14ac:dyDescent="0.3">
      <c r="A250">
        <v>23124000</v>
      </c>
      <c r="B250" t="s">
        <v>40</v>
      </c>
      <c r="C250" t="s">
        <v>30</v>
      </c>
      <c r="D250" t="s">
        <v>93</v>
      </c>
      <c r="E250" t="s">
        <v>95</v>
      </c>
      <c r="F250" t="s">
        <v>36</v>
      </c>
      <c r="G250" t="s">
        <v>857</v>
      </c>
      <c r="H250" t="s">
        <v>552</v>
      </c>
      <c r="I250">
        <v>769226.04999999993</v>
      </c>
      <c r="J250">
        <v>75224.98</v>
      </c>
      <c r="K250">
        <v>192306.55</v>
      </c>
      <c r="L250">
        <v>192306.55</v>
      </c>
      <c r="M250">
        <v>192306.51</v>
      </c>
      <c r="N250">
        <v>117081.46</v>
      </c>
      <c r="O250" t="s">
        <v>40</v>
      </c>
      <c r="P250" t="s">
        <v>40</v>
      </c>
      <c r="Q250" t="s">
        <v>40</v>
      </c>
      <c r="R250" t="s">
        <v>40</v>
      </c>
      <c r="S250" t="s">
        <v>40</v>
      </c>
      <c r="T250" t="s">
        <v>40</v>
      </c>
      <c r="U250" t="s">
        <v>40</v>
      </c>
      <c r="V250" t="s">
        <v>40</v>
      </c>
      <c r="W250" t="s">
        <v>40</v>
      </c>
      <c r="X250" t="s">
        <v>40</v>
      </c>
      <c r="Y250" t="s">
        <v>40</v>
      </c>
      <c r="Z250" t="s">
        <v>40</v>
      </c>
      <c r="AA250" t="s">
        <v>40</v>
      </c>
      <c r="AB250" t="s">
        <v>40</v>
      </c>
      <c r="AC250" t="s">
        <v>40</v>
      </c>
      <c r="AD250" t="s">
        <v>40</v>
      </c>
      <c r="AE250" t="s">
        <v>40</v>
      </c>
      <c r="AF250" t="s">
        <v>40</v>
      </c>
      <c r="AG250" t="s">
        <v>40</v>
      </c>
      <c r="AH250" t="s">
        <v>40</v>
      </c>
      <c r="AI250" t="s">
        <v>40</v>
      </c>
      <c r="AJ250" t="s">
        <v>40</v>
      </c>
      <c r="AK250" t="s">
        <v>40</v>
      </c>
      <c r="AL250" t="s">
        <v>40</v>
      </c>
      <c r="AM250" t="s">
        <v>40</v>
      </c>
      <c r="AN250" t="s">
        <v>40</v>
      </c>
      <c r="AO250" t="s">
        <v>40</v>
      </c>
      <c r="AP250" t="s">
        <v>40</v>
      </c>
      <c r="AQ250" t="s">
        <v>40</v>
      </c>
      <c r="AR250" t="s">
        <v>40</v>
      </c>
      <c r="AS250" t="s">
        <v>40</v>
      </c>
      <c r="AT250" t="s">
        <v>40</v>
      </c>
      <c r="AU250" t="s">
        <v>40</v>
      </c>
      <c r="AV250" t="s">
        <v>40</v>
      </c>
      <c r="AW250" t="s">
        <v>40</v>
      </c>
    </row>
    <row r="251" spans="1:49" x14ac:dyDescent="0.3">
      <c r="A251">
        <v>23147000</v>
      </c>
      <c r="B251" t="s">
        <v>40</v>
      </c>
      <c r="C251" t="s">
        <v>30</v>
      </c>
      <c r="D251" t="s">
        <v>123</v>
      </c>
      <c r="E251">
        <v>1030029</v>
      </c>
      <c r="F251" t="s">
        <v>36</v>
      </c>
      <c r="G251" t="s">
        <v>858</v>
      </c>
      <c r="H251" t="s">
        <v>552</v>
      </c>
      <c r="I251">
        <v>4911380.5100000007</v>
      </c>
      <c r="J251">
        <v>701625.74</v>
      </c>
      <c r="K251">
        <v>701625.74</v>
      </c>
      <c r="L251">
        <v>701625.74</v>
      </c>
      <c r="M251">
        <v>701625.74</v>
      </c>
      <c r="N251">
        <v>701625.74</v>
      </c>
      <c r="O251">
        <v>701625.74</v>
      </c>
      <c r="P251">
        <v>701626.07</v>
      </c>
      <c r="Q251" t="s">
        <v>40</v>
      </c>
      <c r="R251" t="s">
        <v>40</v>
      </c>
      <c r="S251" t="s">
        <v>40</v>
      </c>
      <c r="T251" t="s">
        <v>40</v>
      </c>
      <c r="U251" t="s">
        <v>40</v>
      </c>
      <c r="V251" t="s">
        <v>40</v>
      </c>
      <c r="W251" t="s">
        <v>40</v>
      </c>
      <c r="X251" t="s">
        <v>40</v>
      </c>
      <c r="Y251" t="s">
        <v>40</v>
      </c>
      <c r="Z251" t="s">
        <v>40</v>
      </c>
      <c r="AA251" t="s">
        <v>40</v>
      </c>
      <c r="AB251" t="s">
        <v>40</v>
      </c>
      <c r="AC251" t="s">
        <v>40</v>
      </c>
      <c r="AD251" t="s">
        <v>40</v>
      </c>
      <c r="AE251" t="s">
        <v>40</v>
      </c>
      <c r="AF251" t="s">
        <v>40</v>
      </c>
      <c r="AG251" t="s">
        <v>40</v>
      </c>
      <c r="AH251" t="s">
        <v>40</v>
      </c>
      <c r="AI251" t="s">
        <v>40</v>
      </c>
      <c r="AJ251" t="s">
        <v>40</v>
      </c>
      <c r="AK251" t="s">
        <v>40</v>
      </c>
      <c r="AL251" t="s">
        <v>40</v>
      </c>
      <c r="AM251" t="s">
        <v>40</v>
      </c>
      <c r="AN251" t="s">
        <v>40</v>
      </c>
      <c r="AO251" t="s">
        <v>40</v>
      </c>
      <c r="AP251" t="s">
        <v>40</v>
      </c>
      <c r="AQ251" t="s">
        <v>40</v>
      </c>
      <c r="AR251" t="s">
        <v>40</v>
      </c>
      <c r="AS251" t="s">
        <v>40</v>
      </c>
      <c r="AT251" t="s">
        <v>40</v>
      </c>
      <c r="AU251" t="s">
        <v>40</v>
      </c>
      <c r="AV251" t="s">
        <v>40</v>
      </c>
      <c r="AW251" t="s">
        <v>40</v>
      </c>
    </row>
    <row r="252" spans="1:49" x14ac:dyDescent="0.3">
      <c r="A252">
        <v>23148000</v>
      </c>
      <c r="B252" t="s">
        <v>40</v>
      </c>
      <c r="C252" t="s">
        <v>30</v>
      </c>
      <c r="D252" t="s">
        <v>93</v>
      </c>
      <c r="E252" t="s">
        <v>94</v>
      </c>
      <c r="F252" t="s">
        <v>36</v>
      </c>
      <c r="G252" t="s">
        <v>859</v>
      </c>
      <c r="H252" t="s">
        <v>552</v>
      </c>
      <c r="I252">
        <v>1338071.0799999998</v>
      </c>
      <c r="J252">
        <v>191153.02</v>
      </c>
      <c r="K252">
        <v>191153.02</v>
      </c>
      <c r="L252">
        <v>191153.02</v>
      </c>
      <c r="M252">
        <v>191153.02</v>
      </c>
      <c r="N252">
        <v>191153.02</v>
      </c>
      <c r="O252">
        <v>191153.02</v>
      </c>
      <c r="P252">
        <v>191152.96</v>
      </c>
      <c r="Q252" t="s">
        <v>40</v>
      </c>
      <c r="R252" t="s">
        <v>40</v>
      </c>
      <c r="S252" t="s">
        <v>40</v>
      </c>
      <c r="T252" t="s">
        <v>40</v>
      </c>
      <c r="U252" t="s">
        <v>40</v>
      </c>
      <c r="V252" t="s">
        <v>40</v>
      </c>
      <c r="W252" t="s">
        <v>40</v>
      </c>
      <c r="X252" t="s">
        <v>40</v>
      </c>
      <c r="Y252" t="s">
        <v>40</v>
      </c>
      <c r="Z252" t="s">
        <v>40</v>
      </c>
      <c r="AA252" t="s">
        <v>40</v>
      </c>
      <c r="AB252" t="s">
        <v>40</v>
      </c>
      <c r="AC252" t="s">
        <v>40</v>
      </c>
      <c r="AD252" t="s">
        <v>40</v>
      </c>
      <c r="AE252" t="s">
        <v>40</v>
      </c>
      <c r="AF252" t="s">
        <v>40</v>
      </c>
      <c r="AG252" t="s">
        <v>40</v>
      </c>
      <c r="AH252" t="s">
        <v>40</v>
      </c>
      <c r="AI252" t="s">
        <v>40</v>
      </c>
      <c r="AJ252" t="s">
        <v>40</v>
      </c>
      <c r="AK252" t="s">
        <v>40</v>
      </c>
      <c r="AL252" t="s">
        <v>40</v>
      </c>
      <c r="AM252" t="s">
        <v>40</v>
      </c>
      <c r="AN252" t="s">
        <v>40</v>
      </c>
      <c r="AO252" t="s">
        <v>40</v>
      </c>
      <c r="AP252" t="s">
        <v>40</v>
      </c>
      <c r="AQ252" t="s">
        <v>40</v>
      </c>
      <c r="AR252" t="s">
        <v>40</v>
      </c>
      <c r="AS252" t="s">
        <v>40</v>
      </c>
      <c r="AT252" t="s">
        <v>40</v>
      </c>
      <c r="AU252" t="s">
        <v>40</v>
      </c>
      <c r="AV252" t="s">
        <v>40</v>
      </c>
      <c r="AW252" t="s">
        <v>40</v>
      </c>
    </row>
    <row r="253" spans="1:49" x14ac:dyDescent="0.3">
      <c r="A253">
        <v>23151000</v>
      </c>
      <c r="B253" t="s">
        <v>40</v>
      </c>
      <c r="C253" t="s">
        <v>62</v>
      </c>
      <c r="D253" t="s">
        <v>116</v>
      </c>
      <c r="E253" t="s">
        <v>119</v>
      </c>
      <c r="F253" t="s">
        <v>117</v>
      </c>
      <c r="G253" t="s">
        <v>860</v>
      </c>
      <c r="H253" t="s">
        <v>552</v>
      </c>
      <c r="I253">
        <v>436070.99699999997</v>
      </c>
      <c r="J253">
        <v>55906.567999999999</v>
      </c>
      <c r="K253">
        <v>55906.567999999999</v>
      </c>
      <c r="L253">
        <v>55906.567999999999</v>
      </c>
      <c r="M253">
        <v>55906.567999999999</v>
      </c>
      <c r="N253">
        <v>55906.567999999999</v>
      </c>
      <c r="O253">
        <v>55906.567999999999</v>
      </c>
      <c r="P253">
        <v>55906.45</v>
      </c>
      <c r="Q253">
        <v>39134.595999999998</v>
      </c>
      <c r="R253">
        <v>5590.5429999999997</v>
      </c>
      <c r="S253" t="s">
        <v>40</v>
      </c>
      <c r="T253" t="s">
        <v>40</v>
      </c>
      <c r="U253" t="s">
        <v>40</v>
      </c>
      <c r="V253" t="s">
        <v>40</v>
      </c>
      <c r="W253" t="s">
        <v>40</v>
      </c>
      <c r="X253" t="s">
        <v>40</v>
      </c>
      <c r="Y253" t="s">
        <v>40</v>
      </c>
      <c r="Z253" t="s">
        <v>40</v>
      </c>
      <c r="AA253" t="s">
        <v>40</v>
      </c>
      <c r="AB253" t="s">
        <v>40</v>
      </c>
      <c r="AC253" t="s">
        <v>40</v>
      </c>
      <c r="AD253" t="s">
        <v>40</v>
      </c>
      <c r="AE253" t="s">
        <v>40</v>
      </c>
      <c r="AF253" t="s">
        <v>40</v>
      </c>
      <c r="AG253" t="s">
        <v>40</v>
      </c>
      <c r="AH253" t="s">
        <v>40</v>
      </c>
      <c r="AI253" t="s">
        <v>40</v>
      </c>
      <c r="AJ253" t="s">
        <v>40</v>
      </c>
      <c r="AK253" t="s">
        <v>40</v>
      </c>
      <c r="AL253" t="s">
        <v>40</v>
      </c>
      <c r="AM253" t="s">
        <v>40</v>
      </c>
      <c r="AN253" t="s">
        <v>40</v>
      </c>
      <c r="AO253" t="s">
        <v>40</v>
      </c>
      <c r="AP253" t="s">
        <v>40</v>
      </c>
      <c r="AQ253" t="s">
        <v>40</v>
      </c>
      <c r="AR253" t="s">
        <v>40</v>
      </c>
      <c r="AS253" t="s">
        <v>40</v>
      </c>
      <c r="AT253" t="s">
        <v>40</v>
      </c>
      <c r="AU253" t="s">
        <v>40</v>
      </c>
      <c r="AV253" t="s">
        <v>40</v>
      </c>
      <c r="AW253" t="s">
        <v>40</v>
      </c>
    </row>
    <row r="254" spans="1:49" x14ac:dyDescent="0.3">
      <c r="A254">
        <v>23154000</v>
      </c>
      <c r="B254" t="s">
        <v>40</v>
      </c>
      <c r="C254" t="s">
        <v>30</v>
      </c>
      <c r="D254" t="s">
        <v>123</v>
      </c>
      <c r="E254">
        <v>1030030</v>
      </c>
      <c r="F254" t="s">
        <v>36</v>
      </c>
      <c r="G254" t="s">
        <v>861</v>
      </c>
      <c r="H254" t="s">
        <v>552</v>
      </c>
      <c r="I254">
        <v>6942882.7299999995</v>
      </c>
      <c r="J254">
        <v>631171.14</v>
      </c>
      <c r="K254">
        <v>631171.14</v>
      </c>
      <c r="L254">
        <v>631171.14</v>
      </c>
      <c r="M254">
        <v>631171.14</v>
      </c>
      <c r="N254">
        <v>631171.14</v>
      </c>
      <c r="O254">
        <v>631171.14</v>
      </c>
      <c r="P254">
        <v>631171.14</v>
      </c>
      <c r="Q254">
        <v>631171.14</v>
      </c>
      <c r="R254">
        <v>631171.14</v>
      </c>
      <c r="S254">
        <v>631171.14</v>
      </c>
      <c r="T254">
        <v>631171.32999999996</v>
      </c>
      <c r="U254" t="s">
        <v>40</v>
      </c>
      <c r="V254" t="s">
        <v>40</v>
      </c>
      <c r="W254" t="s">
        <v>40</v>
      </c>
      <c r="X254" t="s">
        <v>40</v>
      </c>
      <c r="Y254" t="s">
        <v>40</v>
      </c>
      <c r="Z254" t="s">
        <v>40</v>
      </c>
      <c r="AA254" t="s">
        <v>40</v>
      </c>
      <c r="AB254" t="s">
        <v>40</v>
      </c>
      <c r="AC254" t="s">
        <v>40</v>
      </c>
      <c r="AD254" t="s">
        <v>40</v>
      </c>
      <c r="AE254" t="s">
        <v>40</v>
      </c>
      <c r="AF254" t="s">
        <v>40</v>
      </c>
      <c r="AG254" t="s">
        <v>40</v>
      </c>
      <c r="AH254" t="s">
        <v>40</v>
      </c>
      <c r="AI254" t="s">
        <v>40</v>
      </c>
      <c r="AJ254" t="s">
        <v>40</v>
      </c>
      <c r="AK254" t="s">
        <v>40</v>
      </c>
      <c r="AL254" t="s">
        <v>40</v>
      </c>
      <c r="AM254" t="s">
        <v>40</v>
      </c>
      <c r="AN254" t="s">
        <v>40</v>
      </c>
      <c r="AO254" t="s">
        <v>40</v>
      </c>
      <c r="AP254" t="s">
        <v>40</v>
      </c>
      <c r="AQ254" t="s">
        <v>40</v>
      </c>
      <c r="AR254" t="s">
        <v>40</v>
      </c>
      <c r="AS254" t="s">
        <v>40</v>
      </c>
      <c r="AT254" t="s">
        <v>40</v>
      </c>
      <c r="AU254" t="s">
        <v>40</v>
      </c>
      <c r="AV254" t="s">
        <v>40</v>
      </c>
      <c r="AW254" t="s">
        <v>40</v>
      </c>
    </row>
    <row r="255" spans="1:49" x14ac:dyDescent="0.3">
      <c r="A255">
        <v>23155000</v>
      </c>
      <c r="B255" t="s">
        <v>40</v>
      </c>
      <c r="C255" t="s">
        <v>30</v>
      </c>
      <c r="D255" t="s">
        <v>123</v>
      </c>
      <c r="E255">
        <v>1030031</v>
      </c>
      <c r="F255" t="s">
        <v>36</v>
      </c>
      <c r="G255" t="s">
        <v>861</v>
      </c>
      <c r="H255" t="s">
        <v>552</v>
      </c>
      <c r="I255">
        <v>1307117.44</v>
      </c>
      <c r="J255">
        <v>118828.84</v>
      </c>
      <c r="K255">
        <v>118828.84</v>
      </c>
      <c r="L255">
        <v>118828.84</v>
      </c>
      <c r="M255">
        <v>118828.84</v>
      </c>
      <c r="N255">
        <v>118828.84</v>
      </c>
      <c r="O255">
        <v>118828.84</v>
      </c>
      <c r="P255">
        <v>118828.84</v>
      </c>
      <c r="Q255">
        <v>118828.84</v>
      </c>
      <c r="R255">
        <v>118828.84</v>
      </c>
      <c r="S255">
        <v>118828.84</v>
      </c>
      <c r="T255">
        <v>118829.04</v>
      </c>
      <c r="U255" t="s">
        <v>40</v>
      </c>
      <c r="V255" t="s">
        <v>40</v>
      </c>
      <c r="W255" t="s">
        <v>40</v>
      </c>
      <c r="X255" t="s">
        <v>40</v>
      </c>
      <c r="Y255" t="s">
        <v>40</v>
      </c>
      <c r="Z255" t="s">
        <v>40</v>
      </c>
      <c r="AA255" t="s">
        <v>40</v>
      </c>
      <c r="AB255" t="s">
        <v>40</v>
      </c>
      <c r="AC255" t="s">
        <v>40</v>
      </c>
      <c r="AD255" t="s">
        <v>40</v>
      </c>
      <c r="AE255" t="s">
        <v>40</v>
      </c>
      <c r="AF255" t="s">
        <v>40</v>
      </c>
      <c r="AG255" t="s">
        <v>40</v>
      </c>
      <c r="AH255" t="s">
        <v>40</v>
      </c>
      <c r="AI255" t="s">
        <v>40</v>
      </c>
      <c r="AJ255" t="s">
        <v>40</v>
      </c>
      <c r="AK255" t="s">
        <v>40</v>
      </c>
      <c r="AL255" t="s">
        <v>40</v>
      </c>
      <c r="AM255" t="s">
        <v>40</v>
      </c>
      <c r="AN255" t="s">
        <v>40</v>
      </c>
      <c r="AO255" t="s">
        <v>40</v>
      </c>
      <c r="AP255" t="s">
        <v>40</v>
      </c>
      <c r="AQ255" t="s">
        <v>40</v>
      </c>
      <c r="AR255" t="s">
        <v>40</v>
      </c>
      <c r="AS255" t="s">
        <v>40</v>
      </c>
      <c r="AT255" t="s">
        <v>40</v>
      </c>
      <c r="AU255" t="s">
        <v>40</v>
      </c>
      <c r="AV255" t="s">
        <v>40</v>
      </c>
      <c r="AW255" t="s">
        <v>40</v>
      </c>
    </row>
    <row r="256" spans="1:49" x14ac:dyDescent="0.3">
      <c r="A256">
        <v>23156000</v>
      </c>
      <c r="B256" t="s">
        <v>40</v>
      </c>
      <c r="C256" t="s">
        <v>62</v>
      </c>
      <c r="D256" t="s">
        <v>116</v>
      </c>
      <c r="E256" t="s">
        <v>118</v>
      </c>
      <c r="F256" t="s">
        <v>117</v>
      </c>
      <c r="G256" t="s">
        <v>862</v>
      </c>
      <c r="H256" t="s">
        <v>552</v>
      </c>
      <c r="I256">
        <v>874948.25000000023</v>
      </c>
      <c r="J256">
        <v>58332.224000000002</v>
      </c>
      <c r="K256">
        <v>58332.224000000002</v>
      </c>
      <c r="L256">
        <v>58332.224000000002</v>
      </c>
      <c r="M256">
        <v>58332.224000000002</v>
      </c>
      <c r="N256">
        <v>58332.224000000002</v>
      </c>
      <c r="O256">
        <v>58332.224000000002</v>
      </c>
      <c r="P256">
        <v>58332.224000000002</v>
      </c>
      <c r="Q256">
        <v>58332.224000000002</v>
      </c>
      <c r="R256">
        <v>58332.224000000002</v>
      </c>
      <c r="S256">
        <v>58332.224000000002</v>
      </c>
      <c r="T256">
        <v>58332.224000000002</v>
      </c>
      <c r="U256">
        <v>58332.224000000002</v>
      </c>
      <c r="V256">
        <v>58332.224000000002</v>
      </c>
      <c r="W256">
        <v>58332.224000000002</v>
      </c>
      <c r="X256">
        <v>58297.114000000001</v>
      </c>
      <c r="Y256" t="s">
        <v>40</v>
      </c>
      <c r="Z256" t="s">
        <v>40</v>
      </c>
      <c r="AA256" t="s">
        <v>40</v>
      </c>
      <c r="AB256" t="s">
        <v>40</v>
      </c>
      <c r="AC256" t="s">
        <v>40</v>
      </c>
      <c r="AD256" t="s">
        <v>40</v>
      </c>
      <c r="AE256" t="s">
        <v>40</v>
      </c>
      <c r="AF256" t="s">
        <v>40</v>
      </c>
      <c r="AG256" t="s">
        <v>40</v>
      </c>
      <c r="AH256" t="s">
        <v>40</v>
      </c>
      <c r="AI256" t="s">
        <v>40</v>
      </c>
      <c r="AJ256" t="s">
        <v>40</v>
      </c>
      <c r="AK256" t="s">
        <v>40</v>
      </c>
      <c r="AL256" t="s">
        <v>40</v>
      </c>
      <c r="AM256" t="s">
        <v>40</v>
      </c>
      <c r="AN256" t="s">
        <v>40</v>
      </c>
      <c r="AO256" t="s">
        <v>40</v>
      </c>
      <c r="AP256" t="s">
        <v>40</v>
      </c>
      <c r="AQ256" t="s">
        <v>40</v>
      </c>
      <c r="AR256" t="s">
        <v>40</v>
      </c>
      <c r="AS256" t="s">
        <v>40</v>
      </c>
      <c r="AT256" t="s">
        <v>40</v>
      </c>
      <c r="AU256" t="s">
        <v>40</v>
      </c>
      <c r="AV256" t="s">
        <v>40</v>
      </c>
      <c r="AW256" t="s">
        <v>40</v>
      </c>
    </row>
    <row r="257" spans="1:49" x14ac:dyDescent="0.3">
      <c r="A257">
        <v>23157001</v>
      </c>
      <c r="B257" t="s">
        <v>40</v>
      </c>
      <c r="C257" t="s">
        <v>62</v>
      </c>
      <c r="D257" t="s">
        <v>135</v>
      </c>
      <c r="E257" t="s">
        <v>140</v>
      </c>
      <c r="F257" t="s">
        <v>139</v>
      </c>
      <c r="G257" t="s">
        <v>863</v>
      </c>
      <c r="H257" t="s">
        <v>552</v>
      </c>
      <c r="I257">
        <v>1996092</v>
      </c>
      <c r="J257">
        <v>83170.5</v>
      </c>
      <c r="K257">
        <v>83170.5</v>
      </c>
      <c r="L257">
        <v>83170.5</v>
      </c>
      <c r="M257">
        <v>83170.5</v>
      </c>
      <c r="N257">
        <v>83170.5</v>
      </c>
      <c r="O257">
        <v>83170.5</v>
      </c>
      <c r="P257">
        <v>83170.5</v>
      </c>
      <c r="Q257">
        <v>83170.5</v>
      </c>
      <c r="R257">
        <v>83170.5</v>
      </c>
      <c r="S257">
        <v>83170.5</v>
      </c>
      <c r="T257">
        <v>83170.5</v>
      </c>
      <c r="U257">
        <v>83170.5</v>
      </c>
      <c r="V257">
        <v>83170.5</v>
      </c>
      <c r="W257">
        <v>83170.5</v>
      </c>
      <c r="X257">
        <v>83170.5</v>
      </c>
      <c r="Y257">
        <v>83170.5</v>
      </c>
      <c r="Z257">
        <v>83170.5</v>
      </c>
      <c r="AA257">
        <v>83170.5</v>
      </c>
      <c r="AB257">
        <v>83170.5</v>
      </c>
      <c r="AC257">
        <v>83170.5</v>
      </c>
      <c r="AD257">
        <v>83170.5</v>
      </c>
      <c r="AE257">
        <v>83170.5</v>
      </c>
      <c r="AF257">
        <v>83170.5</v>
      </c>
      <c r="AG257">
        <v>83170.5</v>
      </c>
      <c r="AH257" t="s">
        <v>40</v>
      </c>
      <c r="AI257" t="s">
        <v>40</v>
      </c>
      <c r="AJ257" t="s">
        <v>40</v>
      </c>
      <c r="AK257" t="s">
        <v>40</v>
      </c>
      <c r="AL257" t="s">
        <v>40</v>
      </c>
      <c r="AM257" t="s">
        <v>40</v>
      </c>
      <c r="AN257" t="s">
        <v>40</v>
      </c>
      <c r="AO257" t="s">
        <v>40</v>
      </c>
      <c r="AP257" t="s">
        <v>40</v>
      </c>
      <c r="AQ257" t="s">
        <v>40</v>
      </c>
      <c r="AR257" t="s">
        <v>40</v>
      </c>
      <c r="AS257" t="s">
        <v>40</v>
      </c>
      <c r="AT257" t="s">
        <v>40</v>
      </c>
      <c r="AU257" t="s">
        <v>40</v>
      </c>
      <c r="AV257" t="s">
        <v>40</v>
      </c>
      <c r="AW257" t="s">
        <v>40</v>
      </c>
    </row>
    <row r="258" spans="1:49" x14ac:dyDescent="0.3">
      <c r="A258">
        <v>23158000</v>
      </c>
      <c r="B258" t="s">
        <v>40</v>
      </c>
      <c r="C258" t="s">
        <v>30</v>
      </c>
      <c r="D258" t="s">
        <v>96</v>
      </c>
      <c r="E258" t="s">
        <v>106</v>
      </c>
      <c r="F258" t="s">
        <v>36</v>
      </c>
      <c r="G258" t="s">
        <v>864</v>
      </c>
      <c r="H258" t="s">
        <v>552</v>
      </c>
      <c r="I258">
        <v>449900572.91999996</v>
      </c>
      <c r="J258">
        <v>149966857.63999999</v>
      </c>
      <c r="K258">
        <v>149966857.63999999</v>
      </c>
      <c r="L258">
        <v>149966857.63999999</v>
      </c>
      <c r="M258" t="s">
        <v>40</v>
      </c>
      <c r="N258" t="s">
        <v>40</v>
      </c>
      <c r="O258" t="s">
        <v>40</v>
      </c>
      <c r="P258" t="s">
        <v>40</v>
      </c>
      <c r="Q258" t="s">
        <v>40</v>
      </c>
      <c r="R258" t="s">
        <v>40</v>
      </c>
      <c r="S258" t="s">
        <v>40</v>
      </c>
      <c r="T258" t="s">
        <v>40</v>
      </c>
      <c r="U258" t="s">
        <v>40</v>
      </c>
      <c r="V258" t="s">
        <v>40</v>
      </c>
      <c r="W258" t="s">
        <v>40</v>
      </c>
      <c r="X258" t="s">
        <v>40</v>
      </c>
      <c r="Y258" t="s">
        <v>40</v>
      </c>
      <c r="Z258" t="s">
        <v>40</v>
      </c>
      <c r="AA258" t="s">
        <v>40</v>
      </c>
      <c r="AB258" t="s">
        <v>40</v>
      </c>
      <c r="AC258" t="s">
        <v>40</v>
      </c>
      <c r="AD258" t="s">
        <v>40</v>
      </c>
      <c r="AE258" t="s">
        <v>40</v>
      </c>
      <c r="AF258" t="s">
        <v>40</v>
      </c>
      <c r="AG258" t="s">
        <v>40</v>
      </c>
      <c r="AH258" t="s">
        <v>40</v>
      </c>
      <c r="AI258" t="s">
        <v>40</v>
      </c>
      <c r="AJ258" t="s">
        <v>40</v>
      </c>
      <c r="AK258" t="s">
        <v>40</v>
      </c>
      <c r="AL258" t="s">
        <v>40</v>
      </c>
      <c r="AM258" t="s">
        <v>40</v>
      </c>
      <c r="AN258" t="s">
        <v>40</v>
      </c>
      <c r="AO258" t="s">
        <v>40</v>
      </c>
      <c r="AP258" t="s">
        <v>40</v>
      </c>
      <c r="AQ258" t="s">
        <v>40</v>
      </c>
      <c r="AR258" t="s">
        <v>40</v>
      </c>
      <c r="AS258" t="s">
        <v>40</v>
      </c>
      <c r="AT258" t="s">
        <v>40</v>
      </c>
      <c r="AU258" t="s">
        <v>40</v>
      </c>
      <c r="AV258" t="s">
        <v>40</v>
      </c>
      <c r="AW258" t="s">
        <v>40</v>
      </c>
    </row>
    <row r="259" spans="1:49" x14ac:dyDescent="0.3">
      <c r="A259">
        <v>23161000</v>
      </c>
      <c r="B259" t="s">
        <v>40</v>
      </c>
      <c r="C259" t="s">
        <v>112</v>
      </c>
      <c r="D259" t="s">
        <v>113</v>
      </c>
      <c r="E259" t="s">
        <v>113</v>
      </c>
      <c r="F259" t="s">
        <v>114</v>
      </c>
      <c r="G259" t="s">
        <v>865</v>
      </c>
      <c r="H259" t="s">
        <v>552</v>
      </c>
      <c r="I259">
        <v>19804229.629999999</v>
      </c>
      <c r="J259">
        <v>1980422.963</v>
      </c>
      <c r="K259">
        <v>1980422.963</v>
      </c>
      <c r="L259">
        <v>1980422.963</v>
      </c>
      <c r="M259">
        <v>1980422.963</v>
      </c>
      <c r="N259">
        <v>1980422.963</v>
      </c>
      <c r="O259">
        <v>1980422.963</v>
      </c>
      <c r="P259">
        <v>1980422.963</v>
      </c>
      <c r="Q259">
        <v>1980422.963</v>
      </c>
      <c r="R259">
        <v>1980422.963</v>
      </c>
      <c r="S259">
        <v>1980422.963</v>
      </c>
      <c r="T259" t="s">
        <v>40</v>
      </c>
      <c r="U259" t="s">
        <v>40</v>
      </c>
      <c r="V259" t="s">
        <v>40</v>
      </c>
      <c r="W259" t="s">
        <v>40</v>
      </c>
      <c r="X259" t="s">
        <v>40</v>
      </c>
      <c r="Y259" t="s">
        <v>40</v>
      </c>
      <c r="Z259" t="s">
        <v>40</v>
      </c>
      <c r="AA259" t="s">
        <v>40</v>
      </c>
      <c r="AB259" t="s">
        <v>40</v>
      </c>
      <c r="AC259" t="s">
        <v>40</v>
      </c>
      <c r="AD259" t="s">
        <v>40</v>
      </c>
      <c r="AE259" t="s">
        <v>40</v>
      </c>
      <c r="AF259" t="s">
        <v>40</v>
      </c>
      <c r="AG259" t="s">
        <v>40</v>
      </c>
      <c r="AH259" t="s">
        <v>40</v>
      </c>
      <c r="AI259" t="s">
        <v>40</v>
      </c>
      <c r="AJ259" t="s">
        <v>40</v>
      </c>
      <c r="AK259" t="s">
        <v>40</v>
      </c>
      <c r="AL259" t="s">
        <v>40</v>
      </c>
      <c r="AM259" t="s">
        <v>40</v>
      </c>
      <c r="AN259" t="s">
        <v>40</v>
      </c>
      <c r="AO259" t="s">
        <v>40</v>
      </c>
      <c r="AP259" t="s">
        <v>40</v>
      </c>
      <c r="AQ259" t="s">
        <v>40</v>
      </c>
      <c r="AR259" t="s">
        <v>40</v>
      </c>
      <c r="AS259" t="s">
        <v>40</v>
      </c>
      <c r="AT259" t="s">
        <v>40</v>
      </c>
      <c r="AU259" t="s">
        <v>40</v>
      </c>
      <c r="AV259" t="s">
        <v>40</v>
      </c>
      <c r="AW259" t="s">
        <v>40</v>
      </c>
    </row>
    <row r="260" spans="1:49" x14ac:dyDescent="0.3">
      <c r="A260">
        <v>23165000</v>
      </c>
      <c r="B260" t="s">
        <v>40</v>
      </c>
      <c r="C260" t="s">
        <v>30</v>
      </c>
      <c r="D260" t="s">
        <v>96</v>
      </c>
      <c r="E260" t="s">
        <v>101</v>
      </c>
      <c r="F260" t="s">
        <v>36</v>
      </c>
      <c r="G260" t="s">
        <v>866</v>
      </c>
      <c r="H260" t="s">
        <v>552</v>
      </c>
      <c r="I260">
        <v>185278379.12</v>
      </c>
      <c r="J260">
        <v>46319594.780000001</v>
      </c>
      <c r="K260">
        <v>46319594.780000001</v>
      </c>
      <c r="L260">
        <v>46319594.780000001</v>
      </c>
      <c r="M260">
        <v>46319594.780000001</v>
      </c>
      <c r="N260" t="s">
        <v>40</v>
      </c>
      <c r="O260" t="s">
        <v>40</v>
      </c>
      <c r="P260" t="s">
        <v>40</v>
      </c>
      <c r="Q260" t="s">
        <v>40</v>
      </c>
      <c r="R260" t="s">
        <v>40</v>
      </c>
      <c r="S260" t="s">
        <v>40</v>
      </c>
      <c r="T260" t="s">
        <v>40</v>
      </c>
      <c r="U260" t="s">
        <v>40</v>
      </c>
      <c r="V260" t="s">
        <v>40</v>
      </c>
      <c r="W260" t="s">
        <v>40</v>
      </c>
      <c r="X260" t="s">
        <v>40</v>
      </c>
      <c r="Y260" t="s">
        <v>40</v>
      </c>
      <c r="Z260" t="s">
        <v>40</v>
      </c>
      <c r="AA260" t="s">
        <v>40</v>
      </c>
      <c r="AB260" t="s">
        <v>40</v>
      </c>
      <c r="AC260" t="s">
        <v>40</v>
      </c>
      <c r="AD260" t="s">
        <v>40</v>
      </c>
      <c r="AE260" t="s">
        <v>40</v>
      </c>
      <c r="AF260" t="s">
        <v>40</v>
      </c>
      <c r="AG260" t="s">
        <v>40</v>
      </c>
      <c r="AH260" t="s">
        <v>40</v>
      </c>
      <c r="AI260" t="s">
        <v>40</v>
      </c>
      <c r="AJ260" t="s">
        <v>40</v>
      </c>
      <c r="AK260" t="s">
        <v>40</v>
      </c>
      <c r="AL260" t="s">
        <v>40</v>
      </c>
      <c r="AM260" t="s">
        <v>40</v>
      </c>
      <c r="AN260" t="s">
        <v>40</v>
      </c>
      <c r="AO260" t="s">
        <v>40</v>
      </c>
      <c r="AP260" t="s">
        <v>40</v>
      </c>
      <c r="AQ260" t="s">
        <v>40</v>
      </c>
      <c r="AR260" t="s">
        <v>40</v>
      </c>
      <c r="AS260" t="s">
        <v>40</v>
      </c>
      <c r="AT260" t="s">
        <v>40</v>
      </c>
      <c r="AU260" t="s">
        <v>40</v>
      </c>
      <c r="AV260" t="s">
        <v>40</v>
      </c>
      <c r="AW260" t="s">
        <v>40</v>
      </c>
    </row>
    <row r="261" spans="1:49" x14ac:dyDescent="0.3">
      <c r="A261">
        <v>23168000</v>
      </c>
      <c r="B261" t="s">
        <v>40</v>
      </c>
      <c r="C261" t="s">
        <v>62</v>
      </c>
      <c r="D261" t="s">
        <v>142</v>
      </c>
      <c r="E261" t="s">
        <v>144</v>
      </c>
      <c r="F261" t="s">
        <v>36</v>
      </c>
      <c r="G261" t="s">
        <v>867</v>
      </c>
      <c r="H261" t="s">
        <v>552</v>
      </c>
      <c r="I261">
        <v>33716256.105999999</v>
      </c>
      <c r="J261">
        <v>11238781.473999999</v>
      </c>
      <c r="K261">
        <v>11238781.473999999</v>
      </c>
      <c r="L261">
        <v>11238693.158</v>
      </c>
      <c r="M261" t="s">
        <v>40</v>
      </c>
      <c r="N261" t="s">
        <v>40</v>
      </c>
      <c r="O261" t="s">
        <v>40</v>
      </c>
      <c r="P261" t="s">
        <v>40</v>
      </c>
      <c r="Q261" t="s">
        <v>40</v>
      </c>
      <c r="R261" t="s">
        <v>40</v>
      </c>
      <c r="S261" t="s">
        <v>40</v>
      </c>
      <c r="T261" t="s">
        <v>40</v>
      </c>
      <c r="U261" t="s">
        <v>40</v>
      </c>
      <c r="V261" t="s">
        <v>40</v>
      </c>
      <c r="W261" t="s">
        <v>40</v>
      </c>
      <c r="X261" t="s">
        <v>40</v>
      </c>
      <c r="Y261" t="s">
        <v>40</v>
      </c>
      <c r="Z261" t="s">
        <v>40</v>
      </c>
      <c r="AA261" t="s">
        <v>40</v>
      </c>
      <c r="AB261" t="s">
        <v>40</v>
      </c>
      <c r="AC261" t="s">
        <v>40</v>
      </c>
      <c r="AD261" t="s">
        <v>40</v>
      </c>
      <c r="AE261" t="s">
        <v>40</v>
      </c>
      <c r="AF261" t="s">
        <v>40</v>
      </c>
      <c r="AG261" t="s">
        <v>40</v>
      </c>
      <c r="AH261" t="s">
        <v>40</v>
      </c>
      <c r="AI261" t="s">
        <v>40</v>
      </c>
      <c r="AJ261" t="s">
        <v>40</v>
      </c>
      <c r="AK261" t="s">
        <v>40</v>
      </c>
      <c r="AL261" t="s">
        <v>40</v>
      </c>
      <c r="AM261" t="s">
        <v>40</v>
      </c>
      <c r="AN261" t="s">
        <v>40</v>
      </c>
      <c r="AO261" t="s">
        <v>40</v>
      </c>
      <c r="AP261" t="s">
        <v>40</v>
      </c>
      <c r="AQ261" t="s">
        <v>40</v>
      </c>
      <c r="AR261" t="s">
        <v>40</v>
      </c>
      <c r="AS261" t="s">
        <v>40</v>
      </c>
      <c r="AT261" t="s">
        <v>40</v>
      </c>
      <c r="AU261" t="s">
        <v>40</v>
      </c>
      <c r="AV261" t="s">
        <v>40</v>
      </c>
      <c r="AW261" t="s">
        <v>40</v>
      </c>
    </row>
    <row r="262" spans="1:49" x14ac:dyDescent="0.3">
      <c r="A262">
        <v>23169000</v>
      </c>
      <c r="B262" t="s">
        <v>40</v>
      </c>
      <c r="C262" t="s">
        <v>62</v>
      </c>
      <c r="D262" t="s">
        <v>142</v>
      </c>
      <c r="E262" t="s">
        <v>143</v>
      </c>
      <c r="F262" t="s">
        <v>36</v>
      </c>
      <c r="G262" t="s">
        <v>868</v>
      </c>
      <c r="H262" t="s">
        <v>552</v>
      </c>
      <c r="I262">
        <v>5152869.9110000003</v>
      </c>
      <c r="J262">
        <v>1472248.5460000001</v>
      </c>
      <c r="K262">
        <v>1472248.5460000001</v>
      </c>
      <c r="L262">
        <v>1472248.5460000001</v>
      </c>
      <c r="M262">
        <v>736124.27300000004</v>
      </c>
      <c r="N262" t="s">
        <v>40</v>
      </c>
      <c r="O262" t="s">
        <v>40</v>
      </c>
      <c r="P262" t="s">
        <v>40</v>
      </c>
      <c r="Q262" t="s">
        <v>40</v>
      </c>
      <c r="R262" t="s">
        <v>40</v>
      </c>
      <c r="S262" t="s">
        <v>40</v>
      </c>
      <c r="T262" t="s">
        <v>40</v>
      </c>
      <c r="U262" t="s">
        <v>40</v>
      </c>
      <c r="V262" t="s">
        <v>40</v>
      </c>
      <c r="W262" t="s">
        <v>40</v>
      </c>
      <c r="X262" t="s">
        <v>40</v>
      </c>
      <c r="Y262" t="s">
        <v>40</v>
      </c>
      <c r="Z262" t="s">
        <v>40</v>
      </c>
      <c r="AA262" t="s">
        <v>40</v>
      </c>
      <c r="AB262" t="s">
        <v>40</v>
      </c>
      <c r="AC262" t="s">
        <v>40</v>
      </c>
      <c r="AD262" t="s">
        <v>40</v>
      </c>
      <c r="AE262" t="s">
        <v>40</v>
      </c>
      <c r="AF262" t="s">
        <v>40</v>
      </c>
      <c r="AG262" t="s">
        <v>40</v>
      </c>
      <c r="AH262" t="s">
        <v>40</v>
      </c>
      <c r="AI262" t="s">
        <v>40</v>
      </c>
      <c r="AJ262" t="s">
        <v>40</v>
      </c>
      <c r="AK262" t="s">
        <v>40</v>
      </c>
      <c r="AL262" t="s">
        <v>40</v>
      </c>
      <c r="AM262" t="s">
        <v>40</v>
      </c>
      <c r="AN262" t="s">
        <v>40</v>
      </c>
      <c r="AO262" t="s">
        <v>40</v>
      </c>
      <c r="AP262" t="s">
        <v>40</v>
      </c>
      <c r="AQ262" t="s">
        <v>40</v>
      </c>
      <c r="AR262" t="s">
        <v>40</v>
      </c>
      <c r="AS262" t="s">
        <v>40</v>
      </c>
      <c r="AT262" t="s">
        <v>40</v>
      </c>
      <c r="AU262" t="s">
        <v>40</v>
      </c>
      <c r="AV262" t="s">
        <v>40</v>
      </c>
      <c r="AW262" t="s">
        <v>40</v>
      </c>
    </row>
    <row r="263" spans="1:49" x14ac:dyDescent="0.3">
      <c r="A263">
        <v>23170000</v>
      </c>
      <c r="B263" t="s">
        <v>40</v>
      </c>
      <c r="C263" t="s">
        <v>90</v>
      </c>
      <c r="D263" t="s">
        <v>96</v>
      </c>
      <c r="E263" t="s">
        <v>102</v>
      </c>
      <c r="F263" t="s">
        <v>36</v>
      </c>
      <c r="G263" t="s">
        <v>869</v>
      </c>
      <c r="H263" t="s">
        <v>552</v>
      </c>
      <c r="I263">
        <v>33745241.31499999</v>
      </c>
      <c r="J263">
        <v>4499365.51</v>
      </c>
      <c r="K263">
        <v>4499365.51</v>
      </c>
      <c r="L263">
        <v>4499365.51</v>
      </c>
      <c r="M263">
        <v>4499365.51</v>
      </c>
      <c r="N263">
        <v>4499365.51</v>
      </c>
      <c r="O263">
        <v>4499365.51</v>
      </c>
      <c r="P263">
        <v>4499365.51</v>
      </c>
      <c r="Q263">
        <v>2249682.7450000001</v>
      </c>
      <c r="R263" t="s">
        <v>40</v>
      </c>
      <c r="S263" t="s">
        <v>40</v>
      </c>
      <c r="T263" t="s">
        <v>40</v>
      </c>
      <c r="U263" t="s">
        <v>40</v>
      </c>
      <c r="V263" t="s">
        <v>40</v>
      </c>
      <c r="W263" t="s">
        <v>40</v>
      </c>
      <c r="X263" t="s">
        <v>40</v>
      </c>
      <c r="Y263" t="s">
        <v>40</v>
      </c>
      <c r="Z263" t="s">
        <v>40</v>
      </c>
      <c r="AA263" t="s">
        <v>40</v>
      </c>
      <c r="AB263" t="s">
        <v>40</v>
      </c>
      <c r="AC263" t="s">
        <v>40</v>
      </c>
      <c r="AD263" t="s">
        <v>40</v>
      </c>
      <c r="AE263" t="s">
        <v>40</v>
      </c>
      <c r="AF263" t="s">
        <v>40</v>
      </c>
      <c r="AG263" t="s">
        <v>40</v>
      </c>
      <c r="AH263" t="s">
        <v>40</v>
      </c>
      <c r="AI263" t="s">
        <v>40</v>
      </c>
      <c r="AJ263" t="s">
        <v>40</v>
      </c>
      <c r="AK263" t="s">
        <v>40</v>
      </c>
      <c r="AL263" t="s">
        <v>40</v>
      </c>
      <c r="AM263" t="s">
        <v>40</v>
      </c>
      <c r="AN263" t="s">
        <v>40</v>
      </c>
      <c r="AO263" t="s">
        <v>40</v>
      </c>
      <c r="AP263" t="s">
        <v>40</v>
      </c>
      <c r="AQ263" t="s">
        <v>40</v>
      </c>
      <c r="AR263" t="s">
        <v>40</v>
      </c>
      <c r="AS263" t="s">
        <v>40</v>
      </c>
      <c r="AT263" t="s">
        <v>40</v>
      </c>
      <c r="AU263" t="s">
        <v>40</v>
      </c>
      <c r="AV263" t="s">
        <v>40</v>
      </c>
      <c r="AW263" t="s">
        <v>40</v>
      </c>
    </row>
    <row r="264" spans="1:49" x14ac:dyDescent="0.3">
      <c r="A264">
        <v>23171000</v>
      </c>
      <c r="B264" t="s">
        <v>40</v>
      </c>
      <c r="C264" t="s">
        <v>30</v>
      </c>
      <c r="D264" t="s">
        <v>96</v>
      </c>
      <c r="E264" t="s">
        <v>97</v>
      </c>
      <c r="F264" t="s">
        <v>36</v>
      </c>
      <c r="G264" t="s">
        <v>870</v>
      </c>
      <c r="H264" t="s">
        <v>552</v>
      </c>
      <c r="I264">
        <v>149312172.45999998</v>
      </c>
      <c r="J264">
        <v>27147667.719999999</v>
      </c>
      <c r="K264">
        <v>27147667.719999999</v>
      </c>
      <c r="L264">
        <v>27147667.719999999</v>
      </c>
      <c r="M264">
        <v>27147667.719999999</v>
      </c>
      <c r="N264">
        <v>27147667.719999999</v>
      </c>
      <c r="O264">
        <v>13573833.859999999</v>
      </c>
      <c r="P264" t="s">
        <v>40</v>
      </c>
      <c r="Q264" t="s">
        <v>40</v>
      </c>
      <c r="R264" t="s">
        <v>40</v>
      </c>
      <c r="S264" t="s">
        <v>40</v>
      </c>
      <c r="T264" t="s">
        <v>40</v>
      </c>
      <c r="U264" t="s">
        <v>40</v>
      </c>
      <c r="V264" t="s">
        <v>40</v>
      </c>
      <c r="W264" t="s">
        <v>40</v>
      </c>
      <c r="X264" t="s">
        <v>40</v>
      </c>
      <c r="Y264" t="s">
        <v>40</v>
      </c>
      <c r="Z264" t="s">
        <v>40</v>
      </c>
      <c r="AA264" t="s">
        <v>40</v>
      </c>
      <c r="AB264" t="s">
        <v>40</v>
      </c>
      <c r="AC264" t="s">
        <v>40</v>
      </c>
      <c r="AD264" t="s">
        <v>40</v>
      </c>
      <c r="AE264" t="s">
        <v>40</v>
      </c>
      <c r="AF264" t="s">
        <v>40</v>
      </c>
      <c r="AG264" t="s">
        <v>40</v>
      </c>
      <c r="AH264" t="s">
        <v>40</v>
      </c>
      <c r="AI264" t="s">
        <v>40</v>
      </c>
      <c r="AJ264" t="s">
        <v>40</v>
      </c>
      <c r="AK264" t="s">
        <v>40</v>
      </c>
      <c r="AL264" t="s">
        <v>40</v>
      </c>
      <c r="AM264" t="s">
        <v>40</v>
      </c>
      <c r="AN264" t="s">
        <v>40</v>
      </c>
      <c r="AO264" t="s">
        <v>40</v>
      </c>
      <c r="AP264" t="s">
        <v>40</v>
      </c>
      <c r="AQ264" t="s">
        <v>40</v>
      </c>
      <c r="AR264" t="s">
        <v>40</v>
      </c>
      <c r="AS264" t="s">
        <v>40</v>
      </c>
      <c r="AT264" t="s">
        <v>40</v>
      </c>
      <c r="AU264" t="s">
        <v>40</v>
      </c>
      <c r="AV264" t="s">
        <v>40</v>
      </c>
      <c r="AW264" t="s">
        <v>40</v>
      </c>
    </row>
    <row r="265" spans="1:49" x14ac:dyDescent="0.3">
      <c r="A265">
        <v>23172000</v>
      </c>
      <c r="B265" t="s">
        <v>40</v>
      </c>
      <c r="C265" t="s">
        <v>62</v>
      </c>
      <c r="D265" t="s">
        <v>135</v>
      </c>
      <c r="E265" t="s">
        <v>137</v>
      </c>
      <c r="F265" t="s">
        <v>136</v>
      </c>
      <c r="G265" t="s">
        <v>871</v>
      </c>
      <c r="H265" t="s">
        <v>552</v>
      </c>
      <c r="I265">
        <v>10394161.074000003</v>
      </c>
      <c r="J265">
        <v>593953.80900000001</v>
      </c>
      <c r="K265">
        <v>593953.80900000001</v>
      </c>
      <c r="L265">
        <v>593953.80900000001</v>
      </c>
      <c r="M265">
        <v>593953.80900000001</v>
      </c>
      <c r="N265">
        <v>593953.80900000001</v>
      </c>
      <c r="O265">
        <v>593953.80900000001</v>
      </c>
      <c r="P265">
        <v>593953.80900000001</v>
      </c>
      <c r="Q265">
        <v>593953.80900000001</v>
      </c>
      <c r="R265">
        <v>593953.80900000001</v>
      </c>
      <c r="S265">
        <v>593953.80900000001</v>
      </c>
      <c r="T265">
        <v>593953.80900000001</v>
      </c>
      <c r="U265">
        <v>593953.80900000001</v>
      </c>
      <c r="V265">
        <v>593953.80900000001</v>
      </c>
      <c r="W265">
        <v>593953.80900000001</v>
      </c>
      <c r="X265">
        <v>593953.80900000001</v>
      </c>
      <c r="Y265">
        <v>593953.80900000001</v>
      </c>
      <c r="Z265">
        <v>593953.80900000001</v>
      </c>
      <c r="AA265">
        <v>296946.321</v>
      </c>
      <c r="AB265" t="s">
        <v>40</v>
      </c>
      <c r="AC265" t="s">
        <v>40</v>
      </c>
      <c r="AD265" t="s">
        <v>40</v>
      </c>
      <c r="AE265" t="s">
        <v>40</v>
      </c>
      <c r="AF265" t="s">
        <v>40</v>
      </c>
      <c r="AG265" t="s">
        <v>40</v>
      </c>
      <c r="AH265" t="s">
        <v>40</v>
      </c>
      <c r="AI265" t="s">
        <v>40</v>
      </c>
      <c r="AJ265" t="s">
        <v>40</v>
      </c>
      <c r="AK265" t="s">
        <v>40</v>
      </c>
      <c r="AL265" t="s">
        <v>40</v>
      </c>
      <c r="AM265" t="s">
        <v>40</v>
      </c>
      <c r="AN265" t="s">
        <v>40</v>
      </c>
      <c r="AO265" t="s">
        <v>40</v>
      </c>
      <c r="AP265" t="s">
        <v>40</v>
      </c>
      <c r="AQ265" t="s">
        <v>40</v>
      </c>
      <c r="AR265" t="s">
        <v>40</v>
      </c>
      <c r="AS265" t="s">
        <v>40</v>
      </c>
      <c r="AT265" t="s">
        <v>40</v>
      </c>
      <c r="AU265" t="s">
        <v>40</v>
      </c>
      <c r="AV265" t="s">
        <v>40</v>
      </c>
      <c r="AW265" t="s">
        <v>40</v>
      </c>
    </row>
    <row r="266" spans="1:49" x14ac:dyDescent="0.3">
      <c r="A266">
        <v>23174000</v>
      </c>
      <c r="B266" t="s">
        <v>40</v>
      </c>
      <c r="C266" t="s">
        <v>112</v>
      </c>
      <c r="D266" t="s">
        <v>113</v>
      </c>
      <c r="E266" t="s">
        <v>115</v>
      </c>
      <c r="F266" t="s">
        <v>114</v>
      </c>
      <c r="G266" t="s">
        <v>872</v>
      </c>
      <c r="H266" t="s">
        <v>552</v>
      </c>
      <c r="I266">
        <v>50693930.571000025</v>
      </c>
      <c r="J266">
        <v>1778734.406</v>
      </c>
      <c r="K266">
        <v>1778734.406</v>
      </c>
      <c r="L266">
        <v>1778734.406</v>
      </c>
      <c r="M266">
        <v>1778734.406</v>
      </c>
      <c r="N266">
        <v>1778734.406</v>
      </c>
      <c r="O266">
        <v>1778734.406</v>
      </c>
      <c r="P266">
        <v>1778734.406</v>
      </c>
      <c r="Q266">
        <v>1778734.406</v>
      </c>
      <c r="R266">
        <v>1778734.406</v>
      </c>
      <c r="S266">
        <v>1778734.406</v>
      </c>
      <c r="T266">
        <v>1778734.406</v>
      </c>
      <c r="U266">
        <v>1778734.406</v>
      </c>
      <c r="V266">
        <v>1778734.406</v>
      </c>
      <c r="W266">
        <v>1778734.406</v>
      </c>
      <c r="X266">
        <v>1778734.406</v>
      </c>
      <c r="Y266">
        <v>1778734.406</v>
      </c>
      <c r="Z266">
        <v>1778734.406</v>
      </c>
      <c r="AA266">
        <v>1778734.406</v>
      </c>
      <c r="AB266">
        <v>1778734.406</v>
      </c>
      <c r="AC266">
        <v>1778734.406</v>
      </c>
      <c r="AD266">
        <v>1778734.406</v>
      </c>
      <c r="AE266">
        <v>1778734.406</v>
      </c>
      <c r="AF266">
        <v>1778734.406</v>
      </c>
      <c r="AG266">
        <v>1778734.406</v>
      </c>
      <c r="AH266">
        <v>1778734.406</v>
      </c>
      <c r="AI266">
        <v>1778734.406</v>
      </c>
      <c r="AJ266">
        <v>1778734.406</v>
      </c>
      <c r="AK266">
        <v>1778734.406</v>
      </c>
      <c r="AL266">
        <v>889367.20299999998</v>
      </c>
      <c r="AM266" t="s">
        <v>40</v>
      </c>
      <c r="AN266" t="s">
        <v>40</v>
      </c>
      <c r="AO266" t="s">
        <v>40</v>
      </c>
      <c r="AP266" t="s">
        <v>40</v>
      </c>
      <c r="AQ266" t="s">
        <v>40</v>
      </c>
      <c r="AR266" t="s">
        <v>40</v>
      </c>
      <c r="AS266" t="s">
        <v>40</v>
      </c>
      <c r="AT266" t="s">
        <v>40</v>
      </c>
      <c r="AU266" t="s">
        <v>40</v>
      </c>
      <c r="AV266" t="s">
        <v>40</v>
      </c>
      <c r="AW266" t="s">
        <v>40</v>
      </c>
    </row>
    <row r="267" spans="1:49" x14ac:dyDescent="0.3">
      <c r="A267">
        <v>23175000</v>
      </c>
      <c r="B267" t="s">
        <v>40</v>
      </c>
      <c r="C267" t="s">
        <v>30</v>
      </c>
      <c r="D267" t="s">
        <v>107</v>
      </c>
      <c r="E267" t="s">
        <v>109</v>
      </c>
      <c r="F267" t="s">
        <v>108</v>
      </c>
      <c r="G267" t="s">
        <v>873</v>
      </c>
      <c r="H267" t="s">
        <v>552</v>
      </c>
      <c r="I267">
        <v>31321895.979999997</v>
      </c>
      <c r="J267">
        <v>10440631.939999999</v>
      </c>
      <c r="K267">
        <v>10440631.939999999</v>
      </c>
      <c r="L267">
        <v>10440632.1</v>
      </c>
      <c r="M267" t="s">
        <v>40</v>
      </c>
      <c r="N267" t="s">
        <v>40</v>
      </c>
      <c r="O267" t="s">
        <v>40</v>
      </c>
      <c r="P267" t="s">
        <v>40</v>
      </c>
      <c r="Q267" t="s">
        <v>40</v>
      </c>
      <c r="R267" t="s">
        <v>40</v>
      </c>
      <c r="S267" t="s">
        <v>40</v>
      </c>
      <c r="T267" t="s">
        <v>40</v>
      </c>
      <c r="U267" t="s">
        <v>40</v>
      </c>
      <c r="V267" t="s">
        <v>40</v>
      </c>
      <c r="W267" t="s">
        <v>40</v>
      </c>
      <c r="X267" t="s">
        <v>40</v>
      </c>
      <c r="Y267" t="s">
        <v>40</v>
      </c>
      <c r="Z267" t="s">
        <v>40</v>
      </c>
      <c r="AA267" t="s">
        <v>40</v>
      </c>
      <c r="AB267" t="s">
        <v>40</v>
      </c>
      <c r="AC267" t="s">
        <v>40</v>
      </c>
      <c r="AD267" t="s">
        <v>40</v>
      </c>
      <c r="AE267" t="s">
        <v>40</v>
      </c>
      <c r="AF267" t="s">
        <v>40</v>
      </c>
      <c r="AG267" t="s">
        <v>40</v>
      </c>
      <c r="AH267" t="s">
        <v>40</v>
      </c>
      <c r="AI267" t="s">
        <v>40</v>
      </c>
      <c r="AJ267" t="s">
        <v>40</v>
      </c>
      <c r="AK267" t="s">
        <v>40</v>
      </c>
      <c r="AL267" t="s">
        <v>40</v>
      </c>
      <c r="AM267" t="s">
        <v>40</v>
      </c>
      <c r="AN267" t="s">
        <v>40</v>
      </c>
      <c r="AO267" t="s">
        <v>40</v>
      </c>
      <c r="AP267" t="s">
        <v>40</v>
      </c>
      <c r="AQ267" t="s">
        <v>40</v>
      </c>
      <c r="AR267" t="s">
        <v>40</v>
      </c>
      <c r="AS267" t="s">
        <v>40</v>
      </c>
      <c r="AT267" t="s">
        <v>40</v>
      </c>
      <c r="AU267" t="s">
        <v>40</v>
      </c>
      <c r="AV267" t="s">
        <v>40</v>
      </c>
      <c r="AW267" t="s">
        <v>40</v>
      </c>
    </row>
    <row r="268" spans="1:49" x14ac:dyDescent="0.3">
      <c r="A268">
        <v>23176000</v>
      </c>
      <c r="B268" t="s">
        <v>40</v>
      </c>
      <c r="C268" t="s">
        <v>62</v>
      </c>
      <c r="D268" t="s">
        <v>123</v>
      </c>
      <c r="E268" t="s">
        <v>127</v>
      </c>
      <c r="F268" t="s">
        <v>36</v>
      </c>
      <c r="G268" t="s">
        <v>874</v>
      </c>
      <c r="H268" t="s">
        <v>552</v>
      </c>
      <c r="I268">
        <v>18291445.787999999</v>
      </c>
      <c r="J268">
        <v>1742042.456</v>
      </c>
      <c r="K268">
        <v>1742042.456</v>
      </c>
      <c r="L268">
        <v>1742042.456</v>
      </c>
      <c r="M268">
        <v>1742042.456</v>
      </c>
      <c r="N268">
        <v>1742042.456</v>
      </c>
      <c r="O268">
        <v>1742042.456</v>
      </c>
      <c r="P268">
        <v>1742042.456</v>
      </c>
      <c r="Q268">
        <v>1742042.456</v>
      </c>
      <c r="R268">
        <v>1742042.456</v>
      </c>
      <c r="S268">
        <v>1742042.456</v>
      </c>
      <c r="T268">
        <v>871021.228</v>
      </c>
      <c r="U268" t="s">
        <v>40</v>
      </c>
      <c r="V268" t="s">
        <v>40</v>
      </c>
      <c r="W268" t="s">
        <v>40</v>
      </c>
      <c r="X268" t="s">
        <v>40</v>
      </c>
      <c r="Y268" t="s">
        <v>40</v>
      </c>
      <c r="Z268" t="s">
        <v>40</v>
      </c>
      <c r="AA268" t="s">
        <v>40</v>
      </c>
      <c r="AB268" t="s">
        <v>40</v>
      </c>
      <c r="AC268" t="s">
        <v>40</v>
      </c>
      <c r="AD268" t="s">
        <v>40</v>
      </c>
      <c r="AE268" t="s">
        <v>40</v>
      </c>
      <c r="AF268" t="s">
        <v>40</v>
      </c>
      <c r="AG268" t="s">
        <v>40</v>
      </c>
      <c r="AH268" t="s">
        <v>40</v>
      </c>
      <c r="AI268" t="s">
        <v>40</v>
      </c>
      <c r="AJ268" t="s">
        <v>40</v>
      </c>
      <c r="AK268" t="s">
        <v>40</v>
      </c>
      <c r="AL268" t="s">
        <v>40</v>
      </c>
      <c r="AM268" t="s">
        <v>40</v>
      </c>
      <c r="AN268" t="s">
        <v>40</v>
      </c>
      <c r="AO268" t="s">
        <v>40</v>
      </c>
      <c r="AP268" t="s">
        <v>40</v>
      </c>
      <c r="AQ268" t="s">
        <v>40</v>
      </c>
      <c r="AR268" t="s">
        <v>40</v>
      </c>
      <c r="AS268" t="s">
        <v>40</v>
      </c>
      <c r="AT268" t="s">
        <v>40</v>
      </c>
      <c r="AU268" t="s">
        <v>40</v>
      </c>
      <c r="AV268" t="s">
        <v>40</v>
      </c>
      <c r="AW268" t="s">
        <v>40</v>
      </c>
    </row>
    <row r="269" spans="1:49" x14ac:dyDescent="0.3">
      <c r="A269">
        <v>23177000</v>
      </c>
      <c r="B269" t="s">
        <v>40</v>
      </c>
      <c r="C269" t="s">
        <v>30</v>
      </c>
      <c r="D269" t="s">
        <v>130</v>
      </c>
      <c r="E269" t="s">
        <v>131</v>
      </c>
      <c r="F269" t="s">
        <v>36</v>
      </c>
      <c r="G269" t="s">
        <v>875</v>
      </c>
      <c r="H269" t="s">
        <v>552</v>
      </c>
      <c r="I269">
        <v>4000000</v>
      </c>
      <c r="J269">
        <v>1600000</v>
      </c>
      <c r="K269">
        <v>1600000</v>
      </c>
      <c r="L269">
        <v>800000</v>
      </c>
      <c r="M269" t="s">
        <v>40</v>
      </c>
      <c r="N269" t="s">
        <v>40</v>
      </c>
      <c r="O269" t="s">
        <v>40</v>
      </c>
      <c r="P269" t="s">
        <v>40</v>
      </c>
      <c r="Q269" t="s">
        <v>40</v>
      </c>
      <c r="R269" t="s">
        <v>40</v>
      </c>
      <c r="S269" t="s">
        <v>40</v>
      </c>
      <c r="T269" t="s">
        <v>40</v>
      </c>
      <c r="U269" t="s">
        <v>40</v>
      </c>
      <c r="V269" t="s">
        <v>40</v>
      </c>
      <c r="W269" t="s">
        <v>40</v>
      </c>
      <c r="X269" t="s">
        <v>40</v>
      </c>
      <c r="Y269" t="s">
        <v>40</v>
      </c>
      <c r="Z269" t="s">
        <v>40</v>
      </c>
      <c r="AA269" t="s">
        <v>40</v>
      </c>
      <c r="AB269" t="s">
        <v>40</v>
      </c>
      <c r="AC269" t="s">
        <v>40</v>
      </c>
      <c r="AD269" t="s">
        <v>40</v>
      </c>
      <c r="AE269" t="s">
        <v>40</v>
      </c>
      <c r="AF269" t="s">
        <v>40</v>
      </c>
      <c r="AG269" t="s">
        <v>40</v>
      </c>
      <c r="AH269" t="s">
        <v>40</v>
      </c>
      <c r="AI269" t="s">
        <v>40</v>
      </c>
      <c r="AJ269" t="s">
        <v>40</v>
      </c>
      <c r="AK269" t="s">
        <v>40</v>
      </c>
      <c r="AL269" t="s">
        <v>40</v>
      </c>
      <c r="AM269" t="s">
        <v>40</v>
      </c>
      <c r="AN269" t="s">
        <v>40</v>
      </c>
      <c r="AO269" t="s">
        <v>40</v>
      </c>
      <c r="AP269" t="s">
        <v>40</v>
      </c>
      <c r="AQ269" t="s">
        <v>40</v>
      </c>
      <c r="AR269" t="s">
        <v>40</v>
      </c>
      <c r="AS269" t="s">
        <v>40</v>
      </c>
      <c r="AT269" t="s">
        <v>40</v>
      </c>
      <c r="AU269" t="s">
        <v>40</v>
      </c>
      <c r="AV269" t="s">
        <v>40</v>
      </c>
      <c r="AW269" t="s">
        <v>40</v>
      </c>
    </row>
    <row r="270" spans="1:49" x14ac:dyDescent="0.3">
      <c r="A270">
        <v>23178000</v>
      </c>
      <c r="B270" t="s">
        <v>40</v>
      </c>
      <c r="C270" t="s">
        <v>30</v>
      </c>
      <c r="D270" t="s">
        <v>96</v>
      </c>
      <c r="E270" t="s">
        <v>103</v>
      </c>
      <c r="F270" t="s">
        <v>36</v>
      </c>
      <c r="G270" t="s">
        <v>876</v>
      </c>
      <c r="H270" t="s">
        <v>552</v>
      </c>
      <c r="I270">
        <v>263756358.31999996</v>
      </c>
      <c r="J270">
        <v>37679479.759999998</v>
      </c>
      <c r="K270">
        <v>37679479.759999998</v>
      </c>
      <c r="L270">
        <v>37679479.759999998</v>
      </c>
      <c r="M270">
        <v>37679479.759999998</v>
      </c>
      <c r="N270">
        <v>37679479.759999998</v>
      </c>
      <c r="O270">
        <v>37679479.759999998</v>
      </c>
      <c r="P270">
        <v>37679479.759999998</v>
      </c>
      <c r="Q270" t="s">
        <v>40</v>
      </c>
      <c r="R270" t="s">
        <v>40</v>
      </c>
      <c r="S270" t="s">
        <v>40</v>
      </c>
      <c r="T270" t="s">
        <v>40</v>
      </c>
      <c r="U270" t="s">
        <v>40</v>
      </c>
      <c r="V270" t="s">
        <v>40</v>
      </c>
      <c r="W270" t="s">
        <v>40</v>
      </c>
      <c r="X270" t="s">
        <v>40</v>
      </c>
      <c r="Y270" t="s">
        <v>40</v>
      </c>
      <c r="Z270" t="s">
        <v>40</v>
      </c>
      <c r="AA270" t="s">
        <v>40</v>
      </c>
      <c r="AB270" t="s">
        <v>40</v>
      </c>
      <c r="AC270" t="s">
        <v>40</v>
      </c>
      <c r="AD270" t="s">
        <v>40</v>
      </c>
      <c r="AE270" t="s">
        <v>40</v>
      </c>
      <c r="AF270" t="s">
        <v>40</v>
      </c>
      <c r="AG270" t="s">
        <v>40</v>
      </c>
      <c r="AH270" t="s">
        <v>40</v>
      </c>
      <c r="AI270" t="s">
        <v>40</v>
      </c>
      <c r="AJ270" t="s">
        <v>40</v>
      </c>
      <c r="AK270" t="s">
        <v>40</v>
      </c>
      <c r="AL270" t="s">
        <v>40</v>
      </c>
      <c r="AM270" t="s">
        <v>40</v>
      </c>
      <c r="AN270" t="s">
        <v>40</v>
      </c>
      <c r="AO270" t="s">
        <v>40</v>
      </c>
      <c r="AP270" t="s">
        <v>40</v>
      </c>
      <c r="AQ270" t="s">
        <v>40</v>
      </c>
      <c r="AR270" t="s">
        <v>40</v>
      </c>
      <c r="AS270" t="s">
        <v>40</v>
      </c>
      <c r="AT270" t="s">
        <v>40</v>
      </c>
      <c r="AU270" t="s">
        <v>40</v>
      </c>
      <c r="AV270" t="s">
        <v>40</v>
      </c>
      <c r="AW270" t="s">
        <v>40</v>
      </c>
    </row>
    <row r="271" spans="1:49" x14ac:dyDescent="0.3">
      <c r="A271">
        <v>23179000</v>
      </c>
      <c r="B271" t="s">
        <v>40</v>
      </c>
      <c r="C271" t="s">
        <v>30</v>
      </c>
      <c r="D271" t="s">
        <v>67</v>
      </c>
      <c r="E271" t="s">
        <v>74</v>
      </c>
      <c r="F271" t="s">
        <v>36</v>
      </c>
      <c r="G271" t="s">
        <v>877</v>
      </c>
      <c r="H271" t="s">
        <v>552</v>
      </c>
      <c r="I271">
        <v>63333333.327</v>
      </c>
      <c r="J271">
        <v>6666666.6660000002</v>
      </c>
      <c r="K271">
        <v>6666666.6660000002</v>
      </c>
      <c r="L271">
        <v>6666666.6660000002</v>
      </c>
      <c r="M271">
        <v>6666666.6660000002</v>
      </c>
      <c r="N271">
        <v>6666666.6660000002</v>
      </c>
      <c r="O271">
        <v>6666666.6660000002</v>
      </c>
      <c r="P271">
        <v>6666666.6660000002</v>
      </c>
      <c r="Q271">
        <v>6666666.6660000002</v>
      </c>
      <c r="R271">
        <v>6666666.6660000002</v>
      </c>
      <c r="S271">
        <v>3333333.3330000001</v>
      </c>
      <c r="T271" t="s">
        <v>40</v>
      </c>
      <c r="U271" t="s">
        <v>40</v>
      </c>
      <c r="V271" t="s">
        <v>40</v>
      </c>
      <c r="W271" t="s">
        <v>40</v>
      </c>
      <c r="X271" t="s">
        <v>40</v>
      </c>
      <c r="Y271" t="s">
        <v>40</v>
      </c>
      <c r="Z271" t="s">
        <v>40</v>
      </c>
      <c r="AA271" t="s">
        <v>40</v>
      </c>
      <c r="AB271" t="s">
        <v>40</v>
      </c>
      <c r="AC271" t="s">
        <v>40</v>
      </c>
      <c r="AD271" t="s">
        <v>40</v>
      </c>
      <c r="AE271" t="s">
        <v>40</v>
      </c>
      <c r="AF271" t="s">
        <v>40</v>
      </c>
      <c r="AG271" t="s">
        <v>40</v>
      </c>
      <c r="AH271" t="s">
        <v>40</v>
      </c>
      <c r="AI271" t="s">
        <v>40</v>
      </c>
      <c r="AJ271" t="s">
        <v>40</v>
      </c>
      <c r="AK271" t="s">
        <v>40</v>
      </c>
      <c r="AL271" t="s">
        <v>40</v>
      </c>
      <c r="AM271" t="s">
        <v>40</v>
      </c>
      <c r="AN271" t="s">
        <v>40</v>
      </c>
      <c r="AO271" t="s">
        <v>40</v>
      </c>
      <c r="AP271" t="s">
        <v>40</v>
      </c>
      <c r="AQ271" t="s">
        <v>40</v>
      </c>
      <c r="AR271" t="s">
        <v>40</v>
      </c>
      <c r="AS271" t="s">
        <v>40</v>
      </c>
      <c r="AT271" t="s">
        <v>40</v>
      </c>
      <c r="AU271" t="s">
        <v>40</v>
      </c>
      <c r="AV271" t="s">
        <v>40</v>
      </c>
      <c r="AW271" t="s">
        <v>40</v>
      </c>
    </row>
    <row r="272" spans="1:49" x14ac:dyDescent="0.3">
      <c r="A272">
        <v>23180000</v>
      </c>
      <c r="B272" t="s">
        <v>40</v>
      </c>
      <c r="C272" t="s">
        <v>30</v>
      </c>
      <c r="D272" t="s">
        <v>67</v>
      </c>
      <c r="E272" t="s">
        <v>76</v>
      </c>
      <c r="F272" t="s">
        <v>36</v>
      </c>
      <c r="G272" t="s">
        <v>878</v>
      </c>
      <c r="H272" t="s">
        <v>552</v>
      </c>
      <c r="I272">
        <v>69066666.569999993</v>
      </c>
      <c r="J272">
        <v>6906666.6399999997</v>
      </c>
      <c r="K272">
        <v>6906666.6399999997</v>
      </c>
      <c r="L272">
        <v>6906666.6399999997</v>
      </c>
      <c r="M272">
        <v>6906666.6399999997</v>
      </c>
      <c r="N272">
        <v>6906666.6399999997</v>
      </c>
      <c r="O272">
        <v>6906666.6399999997</v>
      </c>
      <c r="P272">
        <v>6906666.6399999997</v>
      </c>
      <c r="Q272">
        <v>6906666.6399999997</v>
      </c>
      <c r="R272">
        <v>6906666.6399999997</v>
      </c>
      <c r="S272">
        <v>6906666.8099999996</v>
      </c>
      <c r="T272" t="s">
        <v>40</v>
      </c>
      <c r="U272" t="s">
        <v>40</v>
      </c>
      <c r="V272" t="s">
        <v>40</v>
      </c>
      <c r="W272" t="s">
        <v>40</v>
      </c>
      <c r="X272" t="s">
        <v>40</v>
      </c>
      <c r="Y272" t="s">
        <v>40</v>
      </c>
      <c r="Z272" t="s">
        <v>40</v>
      </c>
      <c r="AA272" t="s">
        <v>40</v>
      </c>
      <c r="AB272" t="s">
        <v>40</v>
      </c>
      <c r="AC272" t="s">
        <v>40</v>
      </c>
      <c r="AD272" t="s">
        <v>40</v>
      </c>
      <c r="AE272" t="s">
        <v>40</v>
      </c>
      <c r="AF272" t="s">
        <v>40</v>
      </c>
      <c r="AG272" t="s">
        <v>40</v>
      </c>
      <c r="AH272" t="s">
        <v>40</v>
      </c>
      <c r="AI272" t="s">
        <v>40</v>
      </c>
      <c r="AJ272" t="s">
        <v>40</v>
      </c>
      <c r="AK272" t="s">
        <v>40</v>
      </c>
      <c r="AL272" t="s">
        <v>40</v>
      </c>
      <c r="AM272" t="s">
        <v>40</v>
      </c>
      <c r="AN272" t="s">
        <v>40</v>
      </c>
      <c r="AO272" t="s">
        <v>40</v>
      </c>
      <c r="AP272" t="s">
        <v>40</v>
      </c>
      <c r="AQ272" t="s">
        <v>40</v>
      </c>
      <c r="AR272" t="s">
        <v>40</v>
      </c>
      <c r="AS272" t="s">
        <v>40</v>
      </c>
      <c r="AT272" t="s">
        <v>40</v>
      </c>
      <c r="AU272" t="s">
        <v>40</v>
      </c>
      <c r="AV272" t="s">
        <v>40</v>
      </c>
      <c r="AW272" t="s">
        <v>40</v>
      </c>
    </row>
    <row r="273" spans="1:49" x14ac:dyDescent="0.3">
      <c r="A273">
        <v>23181000</v>
      </c>
      <c r="B273" t="s">
        <v>40</v>
      </c>
      <c r="C273" t="s">
        <v>62</v>
      </c>
      <c r="D273" t="s">
        <v>122</v>
      </c>
      <c r="E273" t="s">
        <v>122</v>
      </c>
      <c r="F273" t="s">
        <v>36</v>
      </c>
      <c r="G273" t="s">
        <v>879</v>
      </c>
      <c r="H273" t="s">
        <v>552</v>
      </c>
      <c r="I273">
        <v>7128900.0030000005</v>
      </c>
      <c r="J273" t="s">
        <v>40</v>
      </c>
      <c r="K273" t="s">
        <v>40</v>
      </c>
      <c r="L273" t="s">
        <v>40</v>
      </c>
      <c r="M273" t="s">
        <v>40</v>
      </c>
      <c r="N273" t="s">
        <v>40</v>
      </c>
      <c r="O273" t="s">
        <v>40</v>
      </c>
      <c r="P273" t="s">
        <v>40</v>
      </c>
      <c r="Q273" t="s">
        <v>40</v>
      </c>
      <c r="R273" t="s">
        <v>40</v>
      </c>
      <c r="S273" t="s">
        <v>40</v>
      </c>
      <c r="T273" t="s">
        <v>40</v>
      </c>
      <c r="U273" t="s">
        <v>40</v>
      </c>
      <c r="V273" t="s">
        <v>40</v>
      </c>
      <c r="W273" t="s">
        <v>40</v>
      </c>
      <c r="X273">
        <v>648081.81200000003</v>
      </c>
      <c r="Y273">
        <v>648081.81200000003</v>
      </c>
      <c r="Z273">
        <v>648081.81200000003</v>
      </c>
      <c r="AA273">
        <v>648081.81200000003</v>
      </c>
      <c r="AB273">
        <v>648081.81200000003</v>
      </c>
      <c r="AC273">
        <v>648081.81200000003</v>
      </c>
      <c r="AD273">
        <v>648081.81200000003</v>
      </c>
      <c r="AE273">
        <v>648081.81200000003</v>
      </c>
      <c r="AF273">
        <v>648081.81200000003</v>
      </c>
      <c r="AG273">
        <v>648081.81200000003</v>
      </c>
      <c r="AH273">
        <v>648081.88300000003</v>
      </c>
      <c r="AI273" t="s">
        <v>40</v>
      </c>
      <c r="AJ273" t="s">
        <v>40</v>
      </c>
      <c r="AK273" t="s">
        <v>40</v>
      </c>
      <c r="AL273" t="s">
        <v>40</v>
      </c>
      <c r="AM273" t="s">
        <v>40</v>
      </c>
      <c r="AN273" t="s">
        <v>40</v>
      </c>
      <c r="AO273" t="s">
        <v>40</v>
      </c>
      <c r="AP273" t="s">
        <v>40</v>
      </c>
      <c r="AQ273" t="s">
        <v>40</v>
      </c>
      <c r="AR273" t="s">
        <v>40</v>
      </c>
      <c r="AS273" t="s">
        <v>40</v>
      </c>
      <c r="AT273" t="s">
        <v>40</v>
      </c>
      <c r="AU273" t="s">
        <v>40</v>
      </c>
      <c r="AV273" t="s">
        <v>40</v>
      </c>
      <c r="AW273" t="s">
        <v>40</v>
      </c>
    </row>
    <row r="274" spans="1:49" x14ac:dyDescent="0.3">
      <c r="A274">
        <v>23182000</v>
      </c>
      <c r="B274" t="s">
        <v>40</v>
      </c>
      <c r="C274" t="s">
        <v>30</v>
      </c>
      <c r="D274" t="s">
        <v>96</v>
      </c>
      <c r="E274" t="s">
        <v>100</v>
      </c>
      <c r="F274" t="s">
        <v>36</v>
      </c>
      <c r="G274" t="s">
        <v>880</v>
      </c>
      <c r="H274" t="s">
        <v>552</v>
      </c>
      <c r="I274">
        <v>83757266.800000012</v>
      </c>
      <c r="J274">
        <v>4187863.34</v>
      </c>
      <c r="K274">
        <v>8375726.6799999997</v>
      </c>
      <c r="L274">
        <v>8375726.6799999997</v>
      </c>
      <c r="M274">
        <v>8375726.6799999997</v>
      </c>
      <c r="N274">
        <v>8375726.6799999997</v>
      </c>
      <c r="O274">
        <v>8375726.6799999997</v>
      </c>
      <c r="P274">
        <v>8375726.6799999997</v>
      </c>
      <c r="Q274">
        <v>8375726.6799999997</v>
      </c>
      <c r="R274">
        <v>8375726.6799999997</v>
      </c>
      <c r="S274">
        <v>8375726.6799999997</v>
      </c>
      <c r="T274">
        <v>4187863.34</v>
      </c>
      <c r="U274" t="s">
        <v>40</v>
      </c>
      <c r="V274" t="s">
        <v>40</v>
      </c>
      <c r="W274" t="s">
        <v>40</v>
      </c>
      <c r="X274" t="s">
        <v>40</v>
      </c>
      <c r="Y274" t="s">
        <v>40</v>
      </c>
      <c r="Z274" t="s">
        <v>40</v>
      </c>
      <c r="AA274" t="s">
        <v>40</v>
      </c>
      <c r="AB274" t="s">
        <v>40</v>
      </c>
      <c r="AC274" t="s">
        <v>40</v>
      </c>
      <c r="AD274" t="s">
        <v>40</v>
      </c>
      <c r="AE274" t="s">
        <v>40</v>
      </c>
      <c r="AF274" t="s">
        <v>40</v>
      </c>
      <c r="AG274" t="s">
        <v>40</v>
      </c>
      <c r="AH274" t="s">
        <v>40</v>
      </c>
      <c r="AI274" t="s">
        <v>40</v>
      </c>
      <c r="AJ274" t="s">
        <v>40</v>
      </c>
      <c r="AK274" t="s">
        <v>40</v>
      </c>
      <c r="AL274" t="s">
        <v>40</v>
      </c>
      <c r="AM274" t="s">
        <v>40</v>
      </c>
      <c r="AN274" t="s">
        <v>40</v>
      </c>
      <c r="AO274" t="s">
        <v>40</v>
      </c>
      <c r="AP274" t="s">
        <v>40</v>
      </c>
      <c r="AQ274" t="s">
        <v>40</v>
      </c>
      <c r="AR274" t="s">
        <v>40</v>
      </c>
      <c r="AS274" t="s">
        <v>40</v>
      </c>
      <c r="AT274" t="s">
        <v>40</v>
      </c>
      <c r="AU274" t="s">
        <v>40</v>
      </c>
      <c r="AV274" t="s">
        <v>40</v>
      </c>
      <c r="AW274" t="s">
        <v>40</v>
      </c>
    </row>
    <row r="275" spans="1:49" x14ac:dyDescent="0.3">
      <c r="A275">
        <v>23183000</v>
      </c>
      <c r="B275" t="s">
        <v>40</v>
      </c>
      <c r="C275" t="s">
        <v>30</v>
      </c>
      <c r="D275" t="s">
        <v>87</v>
      </c>
      <c r="E275" t="s">
        <v>89</v>
      </c>
      <c r="F275" t="s">
        <v>36</v>
      </c>
      <c r="G275" t="s">
        <v>881</v>
      </c>
      <c r="H275" t="s">
        <v>552</v>
      </c>
      <c r="I275">
        <v>167740000</v>
      </c>
      <c r="J275">
        <v>100650000</v>
      </c>
      <c r="K275">
        <v>67090000</v>
      </c>
      <c r="L275" t="s">
        <v>40</v>
      </c>
      <c r="M275" t="s">
        <v>40</v>
      </c>
      <c r="N275" t="s">
        <v>40</v>
      </c>
      <c r="O275" t="s">
        <v>40</v>
      </c>
      <c r="P275" t="s">
        <v>40</v>
      </c>
      <c r="Q275" t="s">
        <v>40</v>
      </c>
      <c r="R275" t="s">
        <v>40</v>
      </c>
      <c r="S275" t="s">
        <v>40</v>
      </c>
      <c r="T275" t="s">
        <v>40</v>
      </c>
      <c r="U275" t="s">
        <v>40</v>
      </c>
      <c r="V275" t="s">
        <v>40</v>
      </c>
      <c r="W275" t="s">
        <v>40</v>
      </c>
      <c r="X275" t="s">
        <v>40</v>
      </c>
      <c r="Y275" t="s">
        <v>40</v>
      </c>
      <c r="Z275" t="s">
        <v>40</v>
      </c>
      <c r="AA275" t="s">
        <v>40</v>
      </c>
      <c r="AB275" t="s">
        <v>40</v>
      </c>
      <c r="AC275" t="s">
        <v>40</v>
      </c>
      <c r="AD275" t="s">
        <v>40</v>
      </c>
      <c r="AE275" t="s">
        <v>40</v>
      </c>
      <c r="AF275" t="s">
        <v>40</v>
      </c>
      <c r="AG275" t="s">
        <v>40</v>
      </c>
      <c r="AH275" t="s">
        <v>40</v>
      </c>
      <c r="AI275" t="s">
        <v>40</v>
      </c>
      <c r="AJ275" t="s">
        <v>40</v>
      </c>
      <c r="AK275" t="s">
        <v>40</v>
      </c>
      <c r="AL275" t="s">
        <v>40</v>
      </c>
      <c r="AM275" t="s">
        <v>40</v>
      </c>
      <c r="AN275" t="s">
        <v>40</v>
      </c>
      <c r="AO275" t="s">
        <v>40</v>
      </c>
      <c r="AP275" t="s">
        <v>40</v>
      </c>
      <c r="AQ275" t="s">
        <v>40</v>
      </c>
      <c r="AR275" t="s">
        <v>40</v>
      </c>
      <c r="AS275" t="s">
        <v>40</v>
      </c>
      <c r="AT275" t="s">
        <v>40</v>
      </c>
      <c r="AU275" t="s">
        <v>40</v>
      </c>
      <c r="AV275" t="s">
        <v>40</v>
      </c>
      <c r="AW275" t="s">
        <v>40</v>
      </c>
    </row>
    <row r="276" spans="1:49" x14ac:dyDescent="0.3">
      <c r="A276">
        <v>23184000</v>
      </c>
      <c r="B276" t="s">
        <v>40</v>
      </c>
      <c r="C276" t="s">
        <v>90</v>
      </c>
      <c r="D276" t="s">
        <v>87</v>
      </c>
      <c r="E276" t="s">
        <v>91</v>
      </c>
      <c r="F276" t="s">
        <v>36</v>
      </c>
      <c r="G276" t="s">
        <v>881</v>
      </c>
      <c r="H276" t="s">
        <v>552</v>
      </c>
      <c r="I276">
        <v>52323463.777000003</v>
      </c>
      <c r="J276">
        <v>31394595.745000001</v>
      </c>
      <c r="K276">
        <v>20928868.032000002</v>
      </c>
      <c r="L276" t="s">
        <v>40</v>
      </c>
      <c r="M276" t="s">
        <v>40</v>
      </c>
      <c r="N276" t="s">
        <v>40</v>
      </c>
      <c r="O276" t="s">
        <v>40</v>
      </c>
      <c r="P276" t="s">
        <v>40</v>
      </c>
      <c r="Q276" t="s">
        <v>40</v>
      </c>
      <c r="R276" t="s">
        <v>40</v>
      </c>
      <c r="S276" t="s">
        <v>40</v>
      </c>
      <c r="T276" t="s">
        <v>40</v>
      </c>
      <c r="U276" t="s">
        <v>40</v>
      </c>
      <c r="V276" t="s">
        <v>40</v>
      </c>
      <c r="W276" t="s">
        <v>40</v>
      </c>
      <c r="X276" t="s">
        <v>40</v>
      </c>
      <c r="Y276" t="s">
        <v>40</v>
      </c>
      <c r="Z276" t="s">
        <v>40</v>
      </c>
      <c r="AA276" t="s">
        <v>40</v>
      </c>
      <c r="AB276" t="s">
        <v>40</v>
      </c>
      <c r="AC276" t="s">
        <v>40</v>
      </c>
      <c r="AD276" t="s">
        <v>40</v>
      </c>
      <c r="AE276" t="s">
        <v>40</v>
      </c>
      <c r="AF276" t="s">
        <v>40</v>
      </c>
      <c r="AG276" t="s">
        <v>40</v>
      </c>
      <c r="AH276" t="s">
        <v>40</v>
      </c>
      <c r="AI276" t="s">
        <v>40</v>
      </c>
      <c r="AJ276" t="s">
        <v>40</v>
      </c>
      <c r="AK276" t="s">
        <v>40</v>
      </c>
      <c r="AL276" t="s">
        <v>40</v>
      </c>
      <c r="AM276" t="s">
        <v>40</v>
      </c>
      <c r="AN276" t="s">
        <v>40</v>
      </c>
      <c r="AO276" t="s">
        <v>40</v>
      </c>
      <c r="AP276" t="s">
        <v>40</v>
      </c>
      <c r="AQ276" t="s">
        <v>40</v>
      </c>
      <c r="AR276" t="s">
        <v>40</v>
      </c>
      <c r="AS276" t="s">
        <v>40</v>
      </c>
      <c r="AT276" t="s">
        <v>40</v>
      </c>
      <c r="AU276" t="s">
        <v>40</v>
      </c>
      <c r="AV276" t="s">
        <v>40</v>
      </c>
      <c r="AW276" t="s">
        <v>40</v>
      </c>
    </row>
    <row r="277" spans="1:49" x14ac:dyDescent="0.3">
      <c r="A277">
        <v>23185000</v>
      </c>
      <c r="B277" t="s">
        <v>40</v>
      </c>
      <c r="C277" t="s">
        <v>30</v>
      </c>
      <c r="D277" t="s">
        <v>123</v>
      </c>
      <c r="E277" t="s">
        <v>129</v>
      </c>
      <c r="F277" t="s">
        <v>36</v>
      </c>
      <c r="G277" t="s">
        <v>882</v>
      </c>
      <c r="H277" t="s">
        <v>552</v>
      </c>
      <c r="I277">
        <v>7631078.9700000035</v>
      </c>
      <c r="J277">
        <v>462489.78</v>
      </c>
      <c r="K277">
        <v>462489.78</v>
      </c>
      <c r="L277">
        <v>462489.78</v>
      </c>
      <c r="M277">
        <v>462489.78</v>
      </c>
      <c r="N277">
        <v>462489.78</v>
      </c>
      <c r="O277">
        <v>462489.78</v>
      </c>
      <c r="P277">
        <v>462489.78</v>
      </c>
      <c r="Q277">
        <v>462489.78</v>
      </c>
      <c r="R277">
        <v>462489.78</v>
      </c>
      <c r="S277">
        <v>462489.78</v>
      </c>
      <c r="T277">
        <v>462489.78</v>
      </c>
      <c r="U277">
        <v>462489.78</v>
      </c>
      <c r="V277">
        <v>462489.78</v>
      </c>
      <c r="W277">
        <v>462489.78</v>
      </c>
      <c r="X277">
        <v>462489.78</v>
      </c>
      <c r="Y277">
        <v>462489.78</v>
      </c>
      <c r="Z277">
        <v>231242.49</v>
      </c>
      <c r="AA277" t="s">
        <v>40</v>
      </c>
      <c r="AB277" t="s">
        <v>40</v>
      </c>
      <c r="AC277" t="s">
        <v>40</v>
      </c>
      <c r="AD277" t="s">
        <v>40</v>
      </c>
      <c r="AE277" t="s">
        <v>40</v>
      </c>
      <c r="AF277" t="s">
        <v>40</v>
      </c>
      <c r="AG277" t="s">
        <v>40</v>
      </c>
      <c r="AH277" t="s">
        <v>40</v>
      </c>
      <c r="AI277" t="s">
        <v>40</v>
      </c>
      <c r="AJ277" t="s">
        <v>40</v>
      </c>
      <c r="AK277" t="s">
        <v>40</v>
      </c>
      <c r="AL277" t="s">
        <v>40</v>
      </c>
      <c r="AM277" t="s">
        <v>40</v>
      </c>
      <c r="AN277" t="s">
        <v>40</v>
      </c>
      <c r="AO277" t="s">
        <v>40</v>
      </c>
      <c r="AP277" t="s">
        <v>40</v>
      </c>
      <c r="AQ277" t="s">
        <v>40</v>
      </c>
      <c r="AR277" t="s">
        <v>40</v>
      </c>
      <c r="AS277" t="s">
        <v>40</v>
      </c>
      <c r="AT277" t="s">
        <v>40</v>
      </c>
      <c r="AU277" t="s">
        <v>40</v>
      </c>
      <c r="AV277" t="s">
        <v>40</v>
      </c>
      <c r="AW277" t="s">
        <v>40</v>
      </c>
    </row>
    <row r="278" spans="1:49" x14ac:dyDescent="0.3">
      <c r="A278">
        <v>23186000</v>
      </c>
      <c r="B278" t="s">
        <v>40</v>
      </c>
      <c r="C278" t="s">
        <v>30</v>
      </c>
      <c r="D278" t="s">
        <v>123</v>
      </c>
      <c r="E278" t="s">
        <v>128</v>
      </c>
      <c r="F278" t="s">
        <v>36</v>
      </c>
      <c r="G278" t="s">
        <v>883</v>
      </c>
      <c r="H278" t="s">
        <v>552</v>
      </c>
      <c r="I278">
        <v>155704446.02000001</v>
      </c>
      <c r="J278">
        <v>9159085.0600000005</v>
      </c>
      <c r="K278">
        <v>9159085.0600000005</v>
      </c>
      <c r="L278">
        <v>9159085.0600000005</v>
      </c>
      <c r="M278">
        <v>9159085.0600000005</v>
      </c>
      <c r="N278">
        <v>9159085.0600000005</v>
      </c>
      <c r="O278">
        <v>9159085.0600000005</v>
      </c>
      <c r="P278">
        <v>9159085.0600000005</v>
      </c>
      <c r="Q278">
        <v>9159085.0600000005</v>
      </c>
      <c r="R278">
        <v>9159085.0600000005</v>
      </c>
      <c r="S278">
        <v>9159085.0600000005</v>
      </c>
      <c r="T278">
        <v>9159085.0600000005</v>
      </c>
      <c r="U278">
        <v>9159085.0600000005</v>
      </c>
      <c r="V278">
        <v>9159085.0600000005</v>
      </c>
      <c r="W278">
        <v>9159085.0600000005</v>
      </c>
      <c r="X278">
        <v>9159085.0600000005</v>
      </c>
      <c r="Y278">
        <v>9159085.0600000005</v>
      </c>
      <c r="Z278">
        <v>9159085.0600000005</v>
      </c>
      <c r="AA278" t="s">
        <v>40</v>
      </c>
      <c r="AB278" t="s">
        <v>40</v>
      </c>
      <c r="AC278" t="s">
        <v>40</v>
      </c>
      <c r="AD278" t="s">
        <v>40</v>
      </c>
      <c r="AE278" t="s">
        <v>40</v>
      </c>
      <c r="AF278" t="s">
        <v>40</v>
      </c>
      <c r="AG278" t="s">
        <v>40</v>
      </c>
      <c r="AH278" t="s">
        <v>40</v>
      </c>
      <c r="AI278" t="s">
        <v>40</v>
      </c>
      <c r="AJ278" t="s">
        <v>40</v>
      </c>
      <c r="AK278" t="s">
        <v>40</v>
      </c>
      <c r="AL278" t="s">
        <v>40</v>
      </c>
      <c r="AM278" t="s">
        <v>40</v>
      </c>
      <c r="AN278" t="s">
        <v>40</v>
      </c>
      <c r="AO278" t="s">
        <v>40</v>
      </c>
      <c r="AP278" t="s">
        <v>40</v>
      </c>
      <c r="AQ278" t="s">
        <v>40</v>
      </c>
      <c r="AR278" t="s">
        <v>40</v>
      </c>
      <c r="AS278" t="s">
        <v>40</v>
      </c>
      <c r="AT278" t="s">
        <v>40</v>
      </c>
      <c r="AU278" t="s">
        <v>40</v>
      </c>
      <c r="AV278" t="s">
        <v>40</v>
      </c>
      <c r="AW278" t="s">
        <v>40</v>
      </c>
    </row>
    <row r="279" spans="1:49" x14ac:dyDescent="0.3">
      <c r="A279">
        <v>23187000</v>
      </c>
      <c r="B279" t="s">
        <v>40</v>
      </c>
      <c r="C279" t="s">
        <v>30</v>
      </c>
      <c r="D279" t="s">
        <v>96</v>
      </c>
      <c r="E279" t="s">
        <v>99</v>
      </c>
      <c r="F279" t="s">
        <v>36</v>
      </c>
      <c r="G279" t="s">
        <v>884</v>
      </c>
      <c r="H279" t="s">
        <v>552</v>
      </c>
      <c r="I279">
        <v>75215937.060000002</v>
      </c>
      <c r="J279">
        <v>3418906.23</v>
      </c>
      <c r="K279">
        <v>6837812.46</v>
      </c>
      <c r="L279">
        <v>6837812.46</v>
      </c>
      <c r="M279">
        <v>6837812.46</v>
      </c>
      <c r="N279">
        <v>6837812.46</v>
      </c>
      <c r="O279">
        <v>6837812.46</v>
      </c>
      <c r="P279">
        <v>6837812.46</v>
      </c>
      <c r="Q279">
        <v>6837812.46</v>
      </c>
      <c r="R279">
        <v>6837812.46</v>
      </c>
      <c r="S279">
        <v>6837812.46</v>
      </c>
      <c r="T279">
        <v>6837812.46</v>
      </c>
      <c r="U279">
        <v>3418906.23</v>
      </c>
      <c r="V279" t="s">
        <v>40</v>
      </c>
      <c r="W279" t="s">
        <v>40</v>
      </c>
      <c r="X279" t="s">
        <v>40</v>
      </c>
      <c r="Y279" t="s">
        <v>40</v>
      </c>
      <c r="Z279" t="s">
        <v>40</v>
      </c>
      <c r="AA279" t="s">
        <v>40</v>
      </c>
      <c r="AB279" t="s">
        <v>40</v>
      </c>
      <c r="AC279" t="s">
        <v>40</v>
      </c>
      <c r="AD279" t="s">
        <v>40</v>
      </c>
      <c r="AE279" t="s">
        <v>40</v>
      </c>
      <c r="AF279" t="s">
        <v>40</v>
      </c>
      <c r="AG279" t="s">
        <v>40</v>
      </c>
      <c r="AH279" t="s">
        <v>40</v>
      </c>
      <c r="AI279" t="s">
        <v>40</v>
      </c>
      <c r="AJ279" t="s">
        <v>40</v>
      </c>
      <c r="AK279" t="s">
        <v>40</v>
      </c>
      <c r="AL279" t="s">
        <v>40</v>
      </c>
      <c r="AM279" t="s">
        <v>40</v>
      </c>
      <c r="AN279" t="s">
        <v>40</v>
      </c>
      <c r="AO279" t="s">
        <v>40</v>
      </c>
      <c r="AP279" t="s">
        <v>40</v>
      </c>
      <c r="AQ279" t="s">
        <v>40</v>
      </c>
      <c r="AR279" t="s">
        <v>40</v>
      </c>
      <c r="AS279" t="s">
        <v>40</v>
      </c>
      <c r="AT279" t="s">
        <v>40</v>
      </c>
      <c r="AU279" t="s">
        <v>40</v>
      </c>
      <c r="AV279" t="s">
        <v>40</v>
      </c>
      <c r="AW279" t="s">
        <v>40</v>
      </c>
    </row>
    <row r="280" spans="1:49" x14ac:dyDescent="0.3">
      <c r="A280">
        <v>23188000</v>
      </c>
      <c r="B280" t="s">
        <v>40</v>
      </c>
      <c r="C280" t="s">
        <v>62</v>
      </c>
      <c r="D280" t="s">
        <v>122</v>
      </c>
      <c r="E280" t="s">
        <v>122</v>
      </c>
      <c r="F280" t="s">
        <v>36</v>
      </c>
      <c r="G280" t="s">
        <v>885</v>
      </c>
      <c r="H280" t="s">
        <v>552</v>
      </c>
      <c r="I280">
        <v>3564449.9989999994</v>
      </c>
      <c r="J280" t="s">
        <v>40</v>
      </c>
      <c r="K280" t="s">
        <v>40</v>
      </c>
      <c r="L280" t="s">
        <v>40</v>
      </c>
      <c r="M280" t="s">
        <v>40</v>
      </c>
      <c r="N280" t="s">
        <v>40</v>
      </c>
      <c r="O280" t="s">
        <v>40</v>
      </c>
      <c r="P280" t="s">
        <v>40</v>
      </c>
      <c r="Q280" t="s">
        <v>40</v>
      </c>
      <c r="R280" t="s">
        <v>40</v>
      </c>
      <c r="S280" t="s">
        <v>40</v>
      </c>
      <c r="T280" t="s">
        <v>40</v>
      </c>
      <c r="U280">
        <v>162004.25200000001</v>
      </c>
      <c r="V280">
        <v>324008.505</v>
      </c>
      <c r="W280">
        <v>324008.505</v>
      </c>
      <c r="X280">
        <v>324008.505</v>
      </c>
      <c r="Y280">
        <v>324008.505</v>
      </c>
      <c r="Z280">
        <v>324008.505</v>
      </c>
      <c r="AA280">
        <v>324008.505</v>
      </c>
      <c r="AB280">
        <v>324008.505</v>
      </c>
      <c r="AC280">
        <v>324008.505</v>
      </c>
      <c r="AD280">
        <v>324008.505</v>
      </c>
      <c r="AE280">
        <v>324008.505</v>
      </c>
      <c r="AF280">
        <v>162360.69699999999</v>
      </c>
      <c r="AG280" t="s">
        <v>40</v>
      </c>
      <c r="AH280" t="s">
        <v>40</v>
      </c>
      <c r="AI280" t="s">
        <v>40</v>
      </c>
      <c r="AJ280" t="s">
        <v>40</v>
      </c>
      <c r="AK280" t="s">
        <v>40</v>
      </c>
      <c r="AL280" t="s">
        <v>40</v>
      </c>
      <c r="AM280" t="s">
        <v>40</v>
      </c>
      <c r="AN280" t="s">
        <v>40</v>
      </c>
      <c r="AO280" t="s">
        <v>40</v>
      </c>
      <c r="AP280" t="s">
        <v>40</v>
      </c>
      <c r="AQ280" t="s">
        <v>40</v>
      </c>
      <c r="AR280" t="s">
        <v>40</v>
      </c>
      <c r="AS280" t="s">
        <v>40</v>
      </c>
      <c r="AT280" t="s">
        <v>40</v>
      </c>
      <c r="AU280" t="s">
        <v>40</v>
      </c>
      <c r="AV280" t="s">
        <v>40</v>
      </c>
      <c r="AW280" t="s">
        <v>40</v>
      </c>
    </row>
    <row r="281" spans="1:49" x14ac:dyDescent="0.3">
      <c r="A281">
        <v>23189000</v>
      </c>
      <c r="B281" t="s">
        <v>40</v>
      </c>
      <c r="C281" t="s">
        <v>30</v>
      </c>
      <c r="D281" t="s">
        <v>130</v>
      </c>
      <c r="E281" t="s">
        <v>132</v>
      </c>
      <c r="F281" t="s">
        <v>36</v>
      </c>
      <c r="G281" t="s">
        <v>886</v>
      </c>
      <c r="H281" t="s">
        <v>552</v>
      </c>
      <c r="I281">
        <v>17647053</v>
      </c>
      <c r="J281">
        <v>5882354</v>
      </c>
      <c r="K281">
        <v>5882354</v>
      </c>
      <c r="L281">
        <v>5882345</v>
      </c>
      <c r="M281" t="s">
        <v>40</v>
      </c>
      <c r="N281" t="s">
        <v>40</v>
      </c>
      <c r="O281" t="s">
        <v>40</v>
      </c>
      <c r="P281" t="s">
        <v>40</v>
      </c>
      <c r="Q281" t="s">
        <v>40</v>
      </c>
      <c r="R281" t="s">
        <v>40</v>
      </c>
      <c r="S281" t="s">
        <v>40</v>
      </c>
      <c r="T281" t="s">
        <v>40</v>
      </c>
      <c r="U281" t="s">
        <v>40</v>
      </c>
      <c r="V281" t="s">
        <v>40</v>
      </c>
      <c r="W281" t="s">
        <v>40</v>
      </c>
      <c r="X281" t="s">
        <v>40</v>
      </c>
      <c r="Y281" t="s">
        <v>40</v>
      </c>
      <c r="Z281" t="s">
        <v>40</v>
      </c>
      <c r="AA281" t="s">
        <v>40</v>
      </c>
      <c r="AB281" t="s">
        <v>40</v>
      </c>
      <c r="AC281" t="s">
        <v>40</v>
      </c>
      <c r="AD281" t="s">
        <v>40</v>
      </c>
      <c r="AE281" t="s">
        <v>40</v>
      </c>
      <c r="AF281" t="s">
        <v>40</v>
      </c>
      <c r="AG281" t="s">
        <v>40</v>
      </c>
      <c r="AH281" t="s">
        <v>40</v>
      </c>
      <c r="AI281" t="s">
        <v>40</v>
      </c>
      <c r="AJ281" t="s">
        <v>40</v>
      </c>
      <c r="AK281" t="s">
        <v>40</v>
      </c>
      <c r="AL281" t="s">
        <v>40</v>
      </c>
      <c r="AM281" t="s">
        <v>40</v>
      </c>
      <c r="AN281" t="s">
        <v>40</v>
      </c>
      <c r="AO281" t="s">
        <v>40</v>
      </c>
      <c r="AP281" t="s">
        <v>40</v>
      </c>
      <c r="AQ281" t="s">
        <v>40</v>
      </c>
      <c r="AR281" t="s">
        <v>40</v>
      </c>
      <c r="AS281" t="s">
        <v>40</v>
      </c>
      <c r="AT281" t="s">
        <v>40</v>
      </c>
      <c r="AU281" t="s">
        <v>40</v>
      </c>
      <c r="AV281" t="s">
        <v>40</v>
      </c>
      <c r="AW281" t="s">
        <v>40</v>
      </c>
    </row>
    <row r="282" spans="1:49" x14ac:dyDescent="0.3">
      <c r="A282">
        <v>23190000</v>
      </c>
      <c r="B282" t="s">
        <v>40</v>
      </c>
      <c r="C282" t="s">
        <v>30</v>
      </c>
      <c r="D282" t="s">
        <v>67</v>
      </c>
      <c r="E282" t="s">
        <v>78</v>
      </c>
      <c r="F282" t="s">
        <v>36</v>
      </c>
      <c r="G282" t="s">
        <v>887</v>
      </c>
      <c r="H282" t="s">
        <v>552</v>
      </c>
      <c r="I282">
        <v>2228611.44</v>
      </c>
      <c r="J282">
        <v>202601.04</v>
      </c>
      <c r="K282">
        <v>202601.04</v>
      </c>
      <c r="L282">
        <v>202601.04</v>
      </c>
      <c r="M282">
        <v>202601.04</v>
      </c>
      <c r="N282">
        <v>202601.04</v>
      </c>
      <c r="O282">
        <v>202601.04</v>
      </c>
      <c r="P282">
        <v>202601.04</v>
      </c>
      <c r="Q282">
        <v>202601.04</v>
      </c>
      <c r="R282">
        <v>202601.04</v>
      </c>
      <c r="S282">
        <v>202601.04</v>
      </c>
      <c r="T282">
        <v>202601.04</v>
      </c>
      <c r="U282" t="s">
        <v>40</v>
      </c>
      <c r="V282" t="s">
        <v>40</v>
      </c>
      <c r="W282" t="s">
        <v>40</v>
      </c>
      <c r="X282" t="s">
        <v>40</v>
      </c>
      <c r="Y282" t="s">
        <v>40</v>
      </c>
      <c r="Z282" t="s">
        <v>40</v>
      </c>
      <c r="AA282" t="s">
        <v>40</v>
      </c>
      <c r="AB282" t="s">
        <v>40</v>
      </c>
      <c r="AC282" t="s">
        <v>40</v>
      </c>
      <c r="AD282" t="s">
        <v>40</v>
      </c>
      <c r="AE282" t="s">
        <v>40</v>
      </c>
      <c r="AF282" t="s">
        <v>40</v>
      </c>
      <c r="AG282" t="s">
        <v>40</v>
      </c>
      <c r="AH282" t="s">
        <v>40</v>
      </c>
      <c r="AI282" t="s">
        <v>40</v>
      </c>
      <c r="AJ282" t="s">
        <v>40</v>
      </c>
      <c r="AK282" t="s">
        <v>40</v>
      </c>
      <c r="AL282" t="s">
        <v>40</v>
      </c>
      <c r="AM282" t="s">
        <v>40</v>
      </c>
      <c r="AN282" t="s">
        <v>40</v>
      </c>
      <c r="AO282" t="s">
        <v>40</v>
      </c>
      <c r="AP282" t="s">
        <v>40</v>
      </c>
      <c r="AQ282" t="s">
        <v>40</v>
      </c>
      <c r="AR282" t="s">
        <v>40</v>
      </c>
      <c r="AS282" t="s">
        <v>40</v>
      </c>
      <c r="AT282" t="s">
        <v>40</v>
      </c>
      <c r="AU282" t="s">
        <v>40</v>
      </c>
      <c r="AV282" t="s">
        <v>40</v>
      </c>
      <c r="AW282" t="s">
        <v>40</v>
      </c>
    </row>
    <row r="283" spans="1:49" x14ac:dyDescent="0.3">
      <c r="A283">
        <v>23191000</v>
      </c>
      <c r="B283" t="s">
        <v>40</v>
      </c>
      <c r="C283" t="s">
        <v>30</v>
      </c>
      <c r="D283" t="s">
        <v>67</v>
      </c>
      <c r="E283" t="s">
        <v>71</v>
      </c>
      <c r="F283" t="s">
        <v>68</v>
      </c>
      <c r="G283" t="s">
        <v>888</v>
      </c>
      <c r="H283" t="s">
        <v>552</v>
      </c>
      <c r="I283">
        <v>39666636.710000001</v>
      </c>
      <c r="J283">
        <v>4666666.66</v>
      </c>
      <c r="K283">
        <v>4666666.66</v>
      </c>
      <c r="L283">
        <v>4666666.66</v>
      </c>
      <c r="M283">
        <v>4666666.66</v>
      </c>
      <c r="N283">
        <v>4666666.66</v>
      </c>
      <c r="O283">
        <v>4666666.66</v>
      </c>
      <c r="P283">
        <v>4666666.66</v>
      </c>
      <c r="Q283">
        <v>4666666.66</v>
      </c>
      <c r="R283">
        <v>2333303.4300000002</v>
      </c>
      <c r="S283" t="s">
        <v>40</v>
      </c>
      <c r="T283" t="s">
        <v>40</v>
      </c>
      <c r="U283" t="s">
        <v>40</v>
      </c>
      <c r="V283" t="s">
        <v>40</v>
      </c>
      <c r="W283" t="s">
        <v>40</v>
      </c>
      <c r="X283" t="s">
        <v>40</v>
      </c>
      <c r="Y283" t="s">
        <v>40</v>
      </c>
      <c r="Z283" t="s">
        <v>40</v>
      </c>
      <c r="AA283" t="s">
        <v>40</v>
      </c>
      <c r="AB283" t="s">
        <v>40</v>
      </c>
      <c r="AC283" t="s">
        <v>40</v>
      </c>
      <c r="AD283" t="s">
        <v>40</v>
      </c>
      <c r="AE283" t="s">
        <v>40</v>
      </c>
      <c r="AF283" t="s">
        <v>40</v>
      </c>
      <c r="AG283" t="s">
        <v>40</v>
      </c>
      <c r="AH283" t="s">
        <v>40</v>
      </c>
      <c r="AI283" t="s">
        <v>40</v>
      </c>
      <c r="AJ283" t="s">
        <v>40</v>
      </c>
      <c r="AK283" t="s">
        <v>40</v>
      </c>
      <c r="AL283" t="s">
        <v>40</v>
      </c>
      <c r="AM283" t="s">
        <v>40</v>
      </c>
      <c r="AN283" t="s">
        <v>40</v>
      </c>
      <c r="AO283" t="s">
        <v>40</v>
      </c>
      <c r="AP283" t="s">
        <v>40</v>
      </c>
      <c r="AQ283" t="s">
        <v>40</v>
      </c>
      <c r="AR283" t="s">
        <v>40</v>
      </c>
      <c r="AS283" t="s">
        <v>40</v>
      </c>
      <c r="AT283" t="s">
        <v>40</v>
      </c>
      <c r="AU283" t="s">
        <v>40</v>
      </c>
      <c r="AV283" t="s">
        <v>40</v>
      </c>
      <c r="AW283" t="s">
        <v>40</v>
      </c>
    </row>
    <row r="284" spans="1:49" x14ac:dyDescent="0.3">
      <c r="A284">
        <v>23192000</v>
      </c>
      <c r="B284" t="s">
        <v>40</v>
      </c>
      <c r="C284" t="s">
        <v>30</v>
      </c>
      <c r="D284" t="s">
        <v>67</v>
      </c>
      <c r="E284" t="s">
        <v>86</v>
      </c>
      <c r="F284" t="s">
        <v>85</v>
      </c>
      <c r="G284" t="s">
        <v>889</v>
      </c>
      <c r="H284" t="s">
        <v>552</v>
      </c>
      <c r="I284">
        <v>87654030.170000002</v>
      </c>
      <c r="J284">
        <v>7622089.5800000001</v>
      </c>
      <c r="K284">
        <v>7622089.5800000001</v>
      </c>
      <c r="L284">
        <v>7622089.5800000001</v>
      </c>
      <c r="M284">
        <v>7622089.5800000001</v>
      </c>
      <c r="N284">
        <v>7622089.5800000001</v>
      </c>
      <c r="O284">
        <v>7622089.5800000001</v>
      </c>
      <c r="P284">
        <v>7622089.5800000001</v>
      </c>
      <c r="Q284">
        <v>7622089.5800000001</v>
      </c>
      <c r="R284">
        <v>7622089.5800000001</v>
      </c>
      <c r="S284">
        <v>7622089.5800000001</v>
      </c>
      <c r="T284">
        <v>7622089.5800000001</v>
      </c>
      <c r="U284">
        <v>3811044.79</v>
      </c>
      <c r="V284" t="s">
        <v>40</v>
      </c>
      <c r="W284" t="s">
        <v>40</v>
      </c>
      <c r="X284" t="s">
        <v>40</v>
      </c>
      <c r="Y284" t="s">
        <v>40</v>
      </c>
      <c r="Z284" t="s">
        <v>40</v>
      </c>
      <c r="AA284" t="s">
        <v>40</v>
      </c>
      <c r="AB284" t="s">
        <v>40</v>
      </c>
      <c r="AC284" t="s">
        <v>40</v>
      </c>
      <c r="AD284" t="s">
        <v>40</v>
      </c>
      <c r="AE284" t="s">
        <v>40</v>
      </c>
      <c r="AF284" t="s">
        <v>40</v>
      </c>
      <c r="AG284" t="s">
        <v>40</v>
      </c>
      <c r="AH284" t="s">
        <v>40</v>
      </c>
      <c r="AI284" t="s">
        <v>40</v>
      </c>
      <c r="AJ284" t="s">
        <v>40</v>
      </c>
      <c r="AK284" t="s">
        <v>40</v>
      </c>
      <c r="AL284" t="s">
        <v>40</v>
      </c>
      <c r="AM284" t="s">
        <v>40</v>
      </c>
      <c r="AN284" t="s">
        <v>40</v>
      </c>
      <c r="AO284" t="s">
        <v>40</v>
      </c>
      <c r="AP284" t="s">
        <v>40</v>
      </c>
      <c r="AQ284" t="s">
        <v>40</v>
      </c>
      <c r="AR284" t="s">
        <v>40</v>
      </c>
      <c r="AS284" t="s">
        <v>40</v>
      </c>
      <c r="AT284" t="s">
        <v>40</v>
      </c>
      <c r="AU284" t="s">
        <v>40</v>
      </c>
      <c r="AV284" t="s">
        <v>40</v>
      </c>
      <c r="AW284" t="s">
        <v>40</v>
      </c>
    </row>
    <row r="285" spans="1:49" x14ac:dyDescent="0.3">
      <c r="A285">
        <v>23193000</v>
      </c>
      <c r="B285" t="s">
        <v>40</v>
      </c>
      <c r="C285" t="s">
        <v>30</v>
      </c>
      <c r="D285" t="s">
        <v>67</v>
      </c>
      <c r="E285" t="s">
        <v>80</v>
      </c>
      <c r="F285" t="s">
        <v>36</v>
      </c>
      <c r="G285" t="s">
        <v>890</v>
      </c>
      <c r="H285" t="s">
        <v>552</v>
      </c>
      <c r="I285">
        <v>38555000.046000004</v>
      </c>
      <c r="J285">
        <v>3504999.986</v>
      </c>
      <c r="K285">
        <v>3504999.986</v>
      </c>
      <c r="L285">
        <v>3504999.986</v>
      </c>
      <c r="M285">
        <v>3504999.986</v>
      </c>
      <c r="N285">
        <v>3504999.986</v>
      </c>
      <c r="O285">
        <v>3504999.986</v>
      </c>
      <c r="P285">
        <v>3504999.986</v>
      </c>
      <c r="Q285">
        <v>3504999.986</v>
      </c>
      <c r="R285">
        <v>3504999.986</v>
      </c>
      <c r="S285">
        <v>3504999.986</v>
      </c>
      <c r="T285">
        <v>3505000.1860000002</v>
      </c>
      <c r="U285" t="s">
        <v>40</v>
      </c>
      <c r="V285" t="s">
        <v>40</v>
      </c>
      <c r="W285" t="s">
        <v>40</v>
      </c>
      <c r="X285" t="s">
        <v>40</v>
      </c>
      <c r="Y285" t="s">
        <v>40</v>
      </c>
      <c r="Z285" t="s">
        <v>40</v>
      </c>
      <c r="AA285" t="s">
        <v>40</v>
      </c>
      <c r="AB285" t="s">
        <v>40</v>
      </c>
      <c r="AC285" t="s">
        <v>40</v>
      </c>
      <c r="AD285" t="s">
        <v>40</v>
      </c>
      <c r="AE285" t="s">
        <v>40</v>
      </c>
      <c r="AF285" t="s">
        <v>40</v>
      </c>
      <c r="AG285" t="s">
        <v>40</v>
      </c>
      <c r="AH285" t="s">
        <v>40</v>
      </c>
      <c r="AI285" t="s">
        <v>40</v>
      </c>
      <c r="AJ285" t="s">
        <v>40</v>
      </c>
      <c r="AK285" t="s">
        <v>40</v>
      </c>
      <c r="AL285" t="s">
        <v>40</v>
      </c>
      <c r="AM285" t="s">
        <v>40</v>
      </c>
      <c r="AN285" t="s">
        <v>40</v>
      </c>
      <c r="AO285" t="s">
        <v>40</v>
      </c>
      <c r="AP285" t="s">
        <v>40</v>
      </c>
      <c r="AQ285" t="s">
        <v>40</v>
      </c>
      <c r="AR285" t="s">
        <v>40</v>
      </c>
      <c r="AS285" t="s">
        <v>40</v>
      </c>
      <c r="AT285" t="s">
        <v>40</v>
      </c>
      <c r="AU285" t="s">
        <v>40</v>
      </c>
      <c r="AV285" t="s">
        <v>40</v>
      </c>
      <c r="AW285" t="s">
        <v>40</v>
      </c>
    </row>
    <row r="286" spans="1:49" x14ac:dyDescent="0.3">
      <c r="A286">
        <v>23195000</v>
      </c>
      <c r="B286" t="s">
        <v>40</v>
      </c>
      <c r="C286" t="s">
        <v>30</v>
      </c>
      <c r="D286" t="s">
        <v>67</v>
      </c>
      <c r="E286" t="s">
        <v>82</v>
      </c>
      <c r="F286" t="s">
        <v>36</v>
      </c>
      <c r="G286" t="s">
        <v>891</v>
      </c>
      <c r="H286" t="s">
        <v>552</v>
      </c>
      <c r="I286">
        <v>23076666.699999999</v>
      </c>
      <c r="J286">
        <v>2006666.66</v>
      </c>
      <c r="K286">
        <v>2006666.66</v>
      </c>
      <c r="L286">
        <v>2006666.66</v>
      </c>
      <c r="M286">
        <v>2006666.66</v>
      </c>
      <c r="N286">
        <v>2006666.66</v>
      </c>
      <c r="O286">
        <v>2006666.66</v>
      </c>
      <c r="P286">
        <v>2006666.66</v>
      </c>
      <c r="Q286">
        <v>2006666.66</v>
      </c>
      <c r="R286">
        <v>2006666.66</v>
      </c>
      <c r="S286">
        <v>2006666.66</v>
      </c>
      <c r="T286">
        <v>2006666.66</v>
      </c>
      <c r="U286">
        <v>1003333.44</v>
      </c>
      <c r="V286" t="s">
        <v>40</v>
      </c>
      <c r="W286" t="s">
        <v>40</v>
      </c>
      <c r="X286" t="s">
        <v>40</v>
      </c>
      <c r="Y286" t="s">
        <v>40</v>
      </c>
      <c r="Z286" t="s">
        <v>40</v>
      </c>
      <c r="AA286" t="s">
        <v>40</v>
      </c>
      <c r="AB286" t="s">
        <v>40</v>
      </c>
      <c r="AC286" t="s">
        <v>40</v>
      </c>
      <c r="AD286" t="s">
        <v>40</v>
      </c>
      <c r="AE286" t="s">
        <v>40</v>
      </c>
      <c r="AF286" t="s">
        <v>40</v>
      </c>
      <c r="AG286" t="s">
        <v>40</v>
      </c>
      <c r="AH286" t="s">
        <v>40</v>
      </c>
      <c r="AI286" t="s">
        <v>40</v>
      </c>
      <c r="AJ286" t="s">
        <v>40</v>
      </c>
      <c r="AK286" t="s">
        <v>40</v>
      </c>
      <c r="AL286" t="s">
        <v>40</v>
      </c>
      <c r="AM286" t="s">
        <v>40</v>
      </c>
      <c r="AN286" t="s">
        <v>40</v>
      </c>
      <c r="AO286" t="s">
        <v>40</v>
      </c>
      <c r="AP286" t="s">
        <v>40</v>
      </c>
      <c r="AQ286" t="s">
        <v>40</v>
      </c>
      <c r="AR286" t="s">
        <v>40</v>
      </c>
      <c r="AS286" t="s">
        <v>40</v>
      </c>
      <c r="AT286" t="s">
        <v>40</v>
      </c>
      <c r="AU286" t="s">
        <v>40</v>
      </c>
      <c r="AV286" t="s">
        <v>40</v>
      </c>
      <c r="AW286" t="s">
        <v>40</v>
      </c>
    </row>
    <row r="287" spans="1:49" x14ac:dyDescent="0.3">
      <c r="A287">
        <v>23196000</v>
      </c>
      <c r="B287" t="s">
        <v>40</v>
      </c>
      <c r="C287" t="s">
        <v>90</v>
      </c>
      <c r="D287" t="s">
        <v>96</v>
      </c>
      <c r="E287" t="s">
        <v>105</v>
      </c>
      <c r="F287" t="s">
        <v>36</v>
      </c>
      <c r="G287" t="s">
        <v>772</v>
      </c>
      <c r="H287" t="s">
        <v>552</v>
      </c>
      <c r="I287">
        <v>58276246.484999992</v>
      </c>
      <c r="J287">
        <v>4482788.1900000004</v>
      </c>
      <c r="K287">
        <v>4482788.1900000004</v>
      </c>
      <c r="L287">
        <v>4482788.1900000004</v>
      </c>
      <c r="M287">
        <v>4482788.1900000004</v>
      </c>
      <c r="N287">
        <v>4482788.1900000004</v>
      </c>
      <c r="O287">
        <v>4482788.1900000004</v>
      </c>
      <c r="P287">
        <v>4482788.1900000004</v>
      </c>
      <c r="Q287">
        <v>4482788.1900000004</v>
      </c>
      <c r="R287">
        <v>4482788.1900000004</v>
      </c>
      <c r="S287">
        <v>4482788.1900000004</v>
      </c>
      <c r="T287">
        <v>4482788.1900000004</v>
      </c>
      <c r="U287">
        <v>4482788.1900000004</v>
      </c>
      <c r="V287">
        <v>4482788.2050000001</v>
      </c>
      <c r="W287" t="s">
        <v>40</v>
      </c>
      <c r="X287" t="s">
        <v>40</v>
      </c>
      <c r="Y287" t="s">
        <v>40</v>
      </c>
      <c r="Z287" t="s">
        <v>40</v>
      </c>
      <c r="AA287" t="s">
        <v>40</v>
      </c>
      <c r="AB287" t="s">
        <v>40</v>
      </c>
      <c r="AC287" t="s">
        <v>40</v>
      </c>
      <c r="AD287" t="s">
        <v>40</v>
      </c>
      <c r="AE287" t="s">
        <v>40</v>
      </c>
      <c r="AF287" t="s">
        <v>40</v>
      </c>
      <c r="AG287" t="s">
        <v>40</v>
      </c>
      <c r="AH287" t="s">
        <v>40</v>
      </c>
      <c r="AI287" t="s">
        <v>40</v>
      </c>
      <c r="AJ287" t="s">
        <v>40</v>
      </c>
      <c r="AK287" t="s">
        <v>40</v>
      </c>
      <c r="AL287" t="s">
        <v>40</v>
      </c>
      <c r="AM287" t="s">
        <v>40</v>
      </c>
      <c r="AN287" t="s">
        <v>40</v>
      </c>
      <c r="AO287" t="s">
        <v>40</v>
      </c>
      <c r="AP287" t="s">
        <v>40</v>
      </c>
      <c r="AQ287" t="s">
        <v>40</v>
      </c>
      <c r="AR287" t="s">
        <v>40</v>
      </c>
      <c r="AS287" t="s">
        <v>40</v>
      </c>
      <c r="AT287" t="s">
        <v>40</v>
      </c>
      <c r="AU287" t="s">
        <v>40</v>
      </c>
      <c r="AV287" t="s">
        <v>40</v>
      </c>
      <c r="AW287" t="s">
        <v>40</v>
      </c>
    </row>
    <row r="288" spans="1:49" x14ac:dyDescent="0.3">
      <c r="A288">
        <v>23197000</v>
      </c>
      <c r="B288" t="s">
        <v>40</v>
      </c>
      <c r="C288" t="s">
        <v>30</v>
      </c>
      <c r="D288" t="s">
        <v>87</v>
      </c>
      <c r="E288" t="s">
        <v>88</v>
      </c>
      <c r="F288" t="s">
        <v>36</v>
      </c>
      <c r="G288" t="s">
        <v>892</v>
      </c>
      <c r="H288" t="s">
        <v>552</v>
      </c>
      <c r="I288">
        <v>153355000</v>
      </c>
      <c r="J288">
        <v>76720000</v>
      </c>
      <c r="K288">
        <v>76635000</v>
      </c>
      <c r="L288" t="s">
        <v>40</v>
      </c>
      <c r="M288" t="s">
        <v>40</v>
      </c>
      <c r="N288" t="s">
        <v>40</v>
      </c>
      <c r="O288" t="s">
        <v>40</v>
      </c>
      <c r="P288" t="s">
        <v>40</v>
      </c>
      <c r="Q288" t="s">
        <v>40</v>
      </c>
      <c r="R288" t="s">
        <v>40</v>
      </c>
      <c r="S288" t="s">
        <v>40</v>
      </c>
      <c r="T288" t="s">
        <v>40</v>
      </c>
      <c r="U288" t="s">
        <v>40</v>
      </c>
      <c r="V288" t="s">
        <v>40</v>
      </c>
      <c r="W288" t="s">
        <v>40</v>
      </c>
      <c r="X288" t="s">
        <v>40</v>
      </c>
      <c r="Y288" t="s">
        <v>40</v>
      </c>
      <c r="Z288" t="s">
        <v>40</v>
      </c>
      <c r="AA288" t="s">
        <v>40</v>
      </c>
      <c r="AB288" t="s">
        <v>40</v>
      </c>
      <c r="AC288" t="s">
        <v>40</v>
      </c>
      <c r="AD288" t="s">
        <v>40</v>
      </c>
      <c r="AE288" t="s">
        <v>40</v>
      </c>
      <c r="AF288" t="s">
        <v>40</v>
      </c>
      <c r="AG288" t="s">
        <v>40</v>
      </c>
      <c r="AH288" t="s">
        <v>40</v>
      </c>
      <c r="AI288" t="s">
        <v>40</v>
      </c>
      <c r="AJ288" t="s">
        <v>40</v>
      </c>
      <c r="AK288" t="s">
        <v>40</v>
      </c>
      <c r="AL288" t="s">
        <v>40</v>
      </c>
      <c r="AM288" t="s">
        <v>40</v>
      </c>
      <c r="AN288" t="s">
        <v>40</v>
      </c>
      <c r="AO288" t="s">
        <v>40</v>
      </c>
      <c r="AP288" t="s">
        <v>40</v>
      </c>
      <c r="AQ288" t="s">
        <v>40</v>
      </c>
      <c r="AR288" t="s">
        <v>40</v>
      </c>
      <c r="AS288" t="s">
        <v>40</v>
      </c>
      <c r="AT288" t="s">
        <v>40</v>
      </c>
      <c r="AU288" t="s">
        <v>40</v>
      </c>
      <c r="AV288" t="s">
        <v>40</v>
      </c>
      <c r="AW288" t="s">
        <v>40</v>
      </c>
    </row>
    <row r="289" spans="1:49" x14ac:dyDescent="0.3">
      <c r="A289">
        <v>23197001</v>
      </c>
      <c r="B289" t="s">
        <v>40</v>
      </c>
      <c r="C289" t="s">
        <v>90</v>
      </c>
      <c r="D289" t="s">
        <v>87</v>
      </c>
      <c r="E289" t="s">
        <v>92</v>
      </c>
      <c r="F289" t="s">
        <v>36</v>
      </c>
      <c r="G289" t="s">
        <v>892</v>
      </c>
      <c r="H289" t="s">
        <v>552</v>
      </c>
      <c r="I289">
        <v>49995670.202</v>
      </c>
      <c r="J289">
        <v>24988491.728</v>
      </c>
      <c r="K289">
        <v>25007178.473999999</v>
      </c>
      <c r="L289" t="s">
        <v>40</v>
      </c>
      <c r="M289" t="s">
        <v>40</v>
      </c>
      <c r="N289" t="s">
        <v>40</v>
      </c>
      <c r="O289" t="s">
        <v>40</v>
      </c>
      <c r="P289" t="s">
        <v>40</v>
      </c>
      <c r="Q289" t="s">
        <v>40</v>
      </c>
      <c r="R289" t="s">
        <v>40</v>
      </c>
      <c r="S289" t="s">
        <v>40</v>
      </c>
      <c r="T289" t="s">
        <v>40</v>
      </c>
      <c r="U289" t="s">
        <v>40</v>
      </c>
      <c r="V289" t="s">
        <v>40</v>
      </c>
      <c r="W289" t="s">
        <v>40</v>
      </c>
      <c r="X289" t="s">
        <v>40</v>
      </c>
      <c r="Y289" t="s">
        <v>40</v>
      </c>
      <c r="Z289" t="s">
        <v>40</v>
      </c>
      <c r="AA289" t="s">
        <v>40</v>
      </c>
      <c r="AB289" t="s">
        <v>40</v>
      </c>
      <c r="AC289" t="s">
        <v>40</v>
      </c>
      <c r="AD289" t="s">
        <v>40</v>
      </c>
      <c r="AE289" t="s">
        <v>40</v>
      </c>
      <c r="AF289" t="s">
        <v>40</v>
      </c>
      <c r="AG289" t="s">
        <v>40</v>
      </c>
      <c r="AH289" t="s">
        <v>40</v>
      </c>
      <c r="AI289" t="s">
        <v>40</v>
      </c>
      <c r="AJ289" t="s">
        <v>40</v>
      </c>
      <c r="AK289" t="s">
        <v>40</v>
      </c>
      <c r="AL289" t="s">
        <v>40</v>
      </c>
      <c r="AM289" t="s">
        <v>40</v>
      </c>
      <c r="AN289" t="s">
        <v>40</v>
      </c>
      <c r="AO289" t="s">
        <v>40</v>
      </c>
      <c r="AP289" t="s">
        <v>40</v>
      </c>
      <c r="AQ289" t="s">
        <v>40</v>
      </c>
      <c r="AR289" t="s">
        <v>40</v>
      </c>
      <c r="AS289" t="s">
        <v>40</v>
      </c>
      <c r="AT289" t="s">
        <v>40</v>
      </c>
      <c r="AU289" t="s">
        <v>40</v>
      </c>
      <c r="AV289" t="s">
        <v>40</v>
      </c>
      <c r="AW289" t="s">
        <v>40</v>
      </c>
    </row>
    <row r="290" spans="1:49" x14ac:dyDescent="0.3">
      <c r="A290">
        <v>23198000</v>
      </c>
      <c r="B290" t="s">
        <v>40</v>
      </c>
      <c r="C290" t="s">
        <v>30</v>
      </c>
      <c r="D290" t="s">
        <v>67</v>
      </c>
      <c r="E290" t="s">
        <v>73</v>
      </c>
      <c r="F290" t="s">
        <v>47</v>
      </c>
      <c r="G290" t="s">
        <v>653</v>
      </c>
      <c r="H290" t="s">
        <v>552</v>
      </c>
      <c r="I290">
        <v>64284737.399999991</v>
      </c>
      <c r="J290">
        <v>2380916.2000000002</v>
      </c>
      <c r="K290">
        <v>4761832.4000000004</v>
      </c>
      <c r="L290">
        <v>4761832.4000000004</v>
      </c>
      <c r="M290">
        <v>4761832.4000000004</v>
      </c>
      <c r="N290">
        <v>4761832.4000000004</v>
      </c>
      <c r="O290">
        <v>4761832.4000000004</v>
      </c>
      <c r="P290">
        <v>4761832.4000000004</v>
      </c>
      <c r="Q290">
        <v>4761832.4000000004</v>
      </c>
      <c r="R290">
        <v>4761832.4000000004</v>
      </c>
      <c r="S290">
        <v>4761832.4000000004</v>
      </c>
      <c r="T290">
        <v>4761832.4000000004</v>
      </c>
      <c r="U290">
        <v>4761832.4000000004</v>
      </c>
      <c r="V290">
        <v>4761832.4000000004</v>
      </c>
      <c r="W290">
        <v>4761832.4000000004</v>
      </c>
      <c r="X290" t="s">
        <v>40</v>
      </c>
      <c r="Y290" t="s">
        <v>40</v>
      </c>
      <c r="Z290" t="s">
        <v>40</v>
      </c>
      <c r="AA290" t="s">
        <v>40</v>
      </c>
      <c r="AB290" t="s">
        <v>40</v>
      </c>
      <c r="AC290" t="s">
        <v>40</v>
      </c>
      <c r="AD290" t="s">
        <v>40</v>
      </c>
      <c r="AE290" t="s">
        <v>40</v>
      </c>
      <c r="AF290" t="s">
        <v>40</v>
      </c>
      <c r="AG290" t="s">
        <v>40</v>
      </c>
      <c r="AH290" t="s">
        <v>40</v>
      </c>
      <c r="AI290" t="s">
        <v>40</v>
      </c>
      <c r="AJ290" t="s">
        <v>40</v>
      </c>
      <c r="AK290" t="s">
        <v>40</v>
      </c>
      <c r="AL290" t="s">
        <v>40</v>
      </c>
      <c r="AM290" t="s">
        <v>40</v>
      </c>
      <c r="AN290" t="s">
        <v>40</v>
      </c>
      <c r="AO290" t="s">
        <v>40</v>
      </c>
      <c r="AP290" t="s">
        <v>40</v>
      </c>
      <c r="AQ290" t="s">
        <v>40</v>
      </c>
      <c r="AR290" t="s">
        <v>40</v>
      </c>
      <c r="AS290" t="s">
        <v>40</v>
      </c>
      <c r="AT290" t="s">
        <v>40</v>
      </c>
      <c r="AU290" t="s">
        <v>40</v>
      </c>
      <c r="AV290" t="s">
        <v>40</v>
      </c>
      <c r="AW290" t="s">
        <v>40</v>
      </c>
    </row>
    <row r="291" spans="1:49" x14ac:dyDescent="0.3">
      <c r="A291">
        <v>23199000</v>
      </c>
      <c r="B291" t="s">
        <v>40</v>
      </c>
      <c r="C291" t="s">
        <v>30</v>
      </c>
      <c r="D291" t="s">
        <v>67</v>
      </c>
      <c r="E291" t="s">
        <v>83</v>
      </c>
      <c r="F291" t="s">
        <v>36</v>
      </c>
      <c r="G291" t="s">
        <v>893</v>
      </c>
      <c r="H291" t="s">
        <v>552</v>
      </c>
      <c r="I291">
        <v>72000000.090000018</v>
      </c>
      <c r="J291">
        <v>2666666.67</v>
      </c>
      <c r="K291">
        <v>5333333.34</v>
      </c>
      <c r="L291">
        <v>5333333.34</v>
      </c>
      <c r="M291">
        <v>5333333.34</v>
      </c>
      <c r="N291">
        <v>5333333.34</v>
      </c>
      <c r="O291">
        <v>5333333.34</v>
      </c>
      <c r="P291">
        <v>5333333.34</v>
      </c>
      <c r="Q291">
        <v>5333333.34</v>
      </c>
      <c r="R291">
        <v>5333333.34</v>
      </c>
      <c r="S291">
        <v>5333333.34</v>
      </c>
      <c r="T291">
        <v>5333333.34</v>
      </c>
      <c r="U291">
        <v>5333333.34</v>
      </c>
      <c r="V291">
        <v>5333333.34</v>
      </c>
      <c r="W291">
        <v>5333333.34</v>
      </c>
      <c r="X291" t="s">
        <v>40</v>
      </c>
      <c r="Y291" t="s">
        <v>40</v>
      </c>
      <c r="Z291" t="s">
        <v>40</v>
      </c>
      <c r="AA291" t="s">
        <v>40</v>
      </c>
      <c r="AB291" t="s">
        <v>40</v>
      </c>
      <c r="AC291" t="s">
        <v>40</v>
      </c>
      <c r="AD291" t="s">
        <v>40</v>
      </c>
      <c r="AE291" t="s">
        <v>40</v>
      </c>
      <c r="AF291" t="s">
        <v>40</v>
      </c>
      <c r="AG291" t="s">
        <v>40</v>
      </c>
      <c r="AH291" t="s">
        <v>40</v>
      </c>
      <c r="AI291" t="s">
        <v>40</v>
      </c>
      <c r="AJ291" t="s">
        <v>40</v>
      </c>
      <c r="AK291" t="s">
        <v>40</v>
      </c>
      <c r="AL291" t="s">
        <v>40</v>
      </c>
      <c r="AM291" t="s">
        <v>40</v>
      </c>
      <c r="AN291" t="s">
        <v>40</v>
      </c>
      <c r="AO291" t="s">
        <v>40</v>
      </c>
      <c r="AP291" t="s">
        <v>40</v>
      </c>
      <c r="AQ291" t="s">
        <v>40</v>
      </c>
      <c r="AR291" t="s">
        <v>40</v>
      </c>
      <c r="AS291" t="s">
        <v>40</v>
      </c>
      <c r="AT291" t="s">
        <v>40</v>
      </c>
      <c r="AU291" t="s">
        <v>40</v>
      </c>
      <c r="AV291" t="s">
        <v>40</v>
      </c>
      <c r="AW291" t="s">
        <v>40</v>
      </c>
    </row>
    <row r="292" spans="1:49" x14ac:dyDescent="0.3">
      <c r="A292">
        <v>23200000</v>
      </c>
      <c r="B292" t="s">
        <v>40</v>
      </c>
      <c r="C292" t="s">
        <v>90</v>
      </c>
      <c r="D292" t="s">
        <v>96</v>
      </c>
      <c r="E292" t="s">
        <v>98</v>
      </c>
      <c r="F292" t="s">
        <v>36</v>
      </c>
      <c r="G292" t="s">
        <v>894</v>
      </c>
      <c r="H292" t="s">
        <v>552</v>
      </c>
      <c r="I292">
        <v>36480441.647999994</v>
      </c>
      <c r="J292">
        <v>2605745.8319999999</v>
      </c>
      <c r="K292">
        <v>2605745.8319999999</v>
      </c>
      <c r="L292">
        <v>2605745.8319999999</v>
      </c>
      <c r="M292">
        <v>2605745.8319999999</v>
      </c>
      <c r="N292">
        <v>2605745.8319999999</v>
      </c>
      <c r="O292">
        <v>2605745.8319999999</v>
      </c>
      <c r="P292">
        <v>2605745.8319999999</v>
      </c>
      <c r="Q292">
        <v>2605745.8319999999</v>
      </c>
      <c r="R292">
        <v>2605745.8319999999</v>
      </c>
      <c r="S292">
        <v>2605745.8319999999</v>
      </c>
      <c r="T292">
        <v>2605745.8319999999</v>
      </c>
      <c r="U292">
        <v>2605745.8319999999</v>
      </c>
      <c r="V292">
        <v>2605745.8319999999</v>
      </c>
      <c r="W292">
        <v>2605745.8319999999</v>
      </c>
      <c r="X292" t="s">
        <v>40</v>
      </c>
      <c r="Y292" t="s">
        <v>40</v>
      </c>
      <c r="Z292" t="s">
        <v>40</v>
      </c>
      <c r="AA292" t="s">
        <v>40</v>
      </c>
      <c r="AB292" t="s">
        <v>40</v>
      </c>
      <c r="AC292" t="s">
        <v>40</v>
      </c>
      <c r="AD292" t="s">
        <v>40</v>
      </c>
      <c r="AE292" t="s">
        <v>40</v>
      </c>
      <c r="AF292" t="s">
        <v>40</v>
      </c>
      <c r="AG292" t="s">
        <v>40</v>
      </c>
      <c r="AH292" t="s">
        <v>40</v>
      </c>
      <c r="AI292" t="s">
        <v>40</v>
      </c>
      <c r="AJ292" t="s">
        <v>40</v>
      </c>
      <c r="AK292" t="s">
        <v>40</v>
      </c>
      <c r="AL292" t="s">
        <v>40</v>
      </c>
      <c r="AM292" t="s">
        <v>40</v>
      </c>
      <c r="AN292" t="s">
        <v>40</v>
      </c>
      <c r="AO292" t="s">
        <v>40</v>
      </c>
      <c r="AP292" t="s">
        <v>40</v>
      </c>
      <c r="AQ292" t="s">
        <v>40</v>
      </c>
      <c r="AR292" t="s">
        <v>40</v>
      </c>
      <c r="AS292" t="s">
        <v>40</v>
      </c>
      <c r="AT292" t="s">
        <v>40</v>
      </c>
      <c r="AU292" t="s">
        <v>40</v>
      </c>
      <c r="AV292" t="s">
        <v>40</v>
      </c>
      <c r="AW292" t="s">
        <v>40</v>
      </c>
    </row>
    <row r="293" spans="1:49" x14ac:dyDescent="0.3">
      <c r="A293">
        <v>23201000</v>
      </c>
      <c r="B293" t="s">
        <v>40</v>
      </c>
      <c r="C293" t="s">
        <v>90</v>
      </c>
      <c r="D293" t="s">
        <v>96</v>
      </c>
      <c r="E293" t="s">
        <v>104</v>
      </c>
      <c r="F293" t="s">
        <v>36</v>
      </c>
      <c r="G293" t="s">
        <v>894</v>
      </c>
      <c r="H293" t="s">
        <v>552</v>
      </c>
      <c r="I293">
        <v>45057859.159999996</v>
      </c>
      <c r="J293">
        <v>3218418.5109999999</v>
      </c>
      <c r="K293">
        <v>3218418.5109999999</v>
      </c>
      <c r="L293">
        <v>3218418.5109999999</v>
      </c>
      <c r="M293">
        <v>3218418.5109999999</v>
      </c>
      <c r="N293">
        <v>3218418.5109999999</v>
      </c>
      <c r="O293">
        <v>3218418.5109999999</v>
      </c>
      <c r="P293">
        <v>3218418.5109999999</v>
      </c>
      <c r="Q293">
        <v>3218418.5109999999</v>
      </c>
      <c r="R293">
        <v>3218418.5109999999</v>
      </c>
      <c r="S293">
        <v>3218418.5109999999</v>
      </c>
      <c r="T293">
        <v>3218418.5109999999</v>
      </c>
      <c r="U293">
        <v>3218418.5109999999</v>
      </c>
      <c r="V293">
        <v>3218418.5109999999</v>
      </c>
      <c r="W293">
        <v>3218418.517</v>
      </c>
      <c r="X293" t="s">
        <v>40</v>
      </c>
      <c r="Y293" t="s">
        <v>40</v>
      </c>
      <c r="Z293" t="s">
        <v>40</v>
      </c>
      <c r="AA293" t="s">
        <v>40</v>
      </c>
      <c r="AB293" t="s">
        <v>40</v>
      </c>
      <c r="AC293" t="s">
        <v>40</v>
      </c>
      <c r="AD293" t="s">
        <v>40</v>
      </c>
      <c r="AE293" t="s">
        <v>40</v>
      </c>
      <c r="AF293" t="s">
        <v>40</v>
      </c>
      <c r="AG293" t="s">
        <v>40</v>
      </c>
      <c r="AH293" t="s">
        <v>40</v>
      </c>
      <c r="AI293" t="s">
        <v>40</v>
      </c>
      <c r="AJ293" t="s">
        <v>40</v>
      </c>
      <c r="AK293" t="s">
        <v>40</v>
      </c>
      <c r="AL293" t="s">
        <v>40</v>
      </c>
      <c r="AM293" t="s">
        <v>40</v>
      </c>
      <c r="AN293" t="s">
        <v>40</v>
      </c>
      <c r="AO293" t="s">
        <v>40</v>
      </c>
      <c r="AP293" t="s">
        <v>40</v>
      </c>
      <c r="AQ293" t="s">
        <v>40</v>
      </c>
      <c r="AR293" t="s">
        <v>40</v>
      </c>
      <c r="AS293" t="s">
        <v>40</v>
      </c>
      <c r="AT293" t="s">
        <v>40</v>
      </c>
      <c r="AU293" t="s">
        <v>40</v>
      </c>
      <c r="AV293" t="s">
        <v>40</v>
      </c>
      <c r="AW293" t="s">
        <v>40</v>
      </c>
    </row>
    <row r="294" spans="1:49" x14ac:dyDescent="0.3">
      <c r="A294">
        <v>23202000</v>
      </c>
      <c r="B294" t="s">
        <v>40</v>
      </c>
      <c r="C294" t="s">
        <v>30</v>
      </c>
      <c r="D294" t="s">
        <v>67</v>
      </c>
      <c r="E294" t="s">
        <v>84</v>
      </c>
      <c r="F294" t="s">
        <v>36</v>
      </c>
      <c r="G294" t="s">
        <v>895</v>
      </c>
      <c r="H294" t="s">
        <v>552</v>
      </c>
      <c r="I294">
        <v>140000000</v>
      </c>
      <c r="J294">
        <v>5000000</v>
      </c>
      <c r="K294">
        <v>10000000</v>
      </c>
      <c r="L294">
        <v>10000000</v>
      </c>
      <c r="M294">
        <v>10000000</v>
      </c>
      <c r="N294">
        <v>10000000</v>
      </c>
      <c r="O294">
        <v>10000000</v>
      </c>
      <c r="P294">
        <v>10000000</v>
      </c>
      <c r="Q294">
        <v>10000000</v>
      </c>
      <c r="R294">
        <v>10000000</v>
      </c>
      <c r="S294">
        <v>10000000</v>
      </c>
      <c r="T294">
        <v>10000000</v>
      </c>
      <c r="U294">
        <v>10000000</v>
      </c>
      <c r="V294">
        <v>10000000</v>
      </c>
      <c r="W294">
        <v>10000000</v>
      </c>
      <c r="X294">
        <v>5000000</v>
      </c>
      <c r="Y294" t="s">
        <v>40</v>
      </c>
      <c r="Z294" t="s">
        <v>40</v>
      </c>
      <c r="AA294" t="s">
        <v>40</v>
      </c>
      <c r="AB294" t="s">
        <v>40</v>
      </c>
      <c r="AC294" t="s">
        <v>40</v>
      </c>
      <c r="AD294" t="s">
        <v>40</v>
      </c>
      <c r="AE294" t="s">
        <v>40</v>
      </c>
      <c r="AF294" t="s">
        <v>40</v>
      </c>
      <c r="AG294" t="s">
        <v>40</v>
      </c>
      <c r="AH294" t="s">
        <v>40</v>
      </c>
      <c r="AI294" t="s">
        <v>40</v>
      </c>
      <c r="AJ294" t="s">
        <v>40</v>
      </c>
      <c r="AK294" t="s">
        <v>40</v>
      </c>
      <c r="AL294" t="s">
        <v>40</v>
      </c>
      <c r="AM294" t="s">
        <v>40</v>
      </c>
      <c r="AN294" t="s">
        <v>40</v>
      </c>
      <c r="AO294" t="s">
        <v>40</v>
      </c>
      <c r="AP294" t="s">
        <v>40</v>
      </c>
      <c r="AQ294" t="s">
        <v>40</v>
      </c>
      <c r="AR294" t="s">
        <v>40</v>
      </c>
      <c r="AS294" t="s">
        <v>40</v>
      </c>
      <c r="AT294" t="s">
        <v>40</v>
      </c>
      <c r="AU294" t="s">
        <v>40</v>
      </c>
      <c r="AV294" t="s">
        <v>40</v>
      </c>
      <c r="AW294" t="s">
        <v>40</v>
      </c>
    </row>
    <row r="295" spans="1:49" x14ac:dyDescent="0.3">
      <c r="A295">
        <v>23203000</v>
      </c>
      <c r="B295" t="s">
        <v>40</v>
      </c>
      <c r="C295" t="s">
        <v>62</v>
      </c>
      <c r="D295" t="s">
        <v>135</v>
      </c>
      <c r="E295" t="s">
        <v>896</v>
      </c>
      <c r="F295" t="s">
        <v>139</v>
      </c>
      <c r="G295" t="s">
        <v>897</v>
      </c>
      <c r="H295" t="s">
        <v>552</v>
      </c>
      <c r="I295">
        <v>11471382.206</v>
      </c>
      <c r="J295" t="s">
        <v>40</v>
      </c>
      <c r="K295" t="s">
        <v>40</v>
      </c>
      <c r="L295" t="s">
        <v>40</v>
      </c>
      <c r="M295" t="s">
        <v>40</v>
      </c>
      <c r="N295">
        <v>573569.09900000005</v>
      </c>
      <c r="O295">
        <v>573569.09900000005</v>
      </c>
      <c r="P295">
        <v>573569.09900000005</v>
      </c>
      <c r="Q295">
        <v>573569.09900000005</v>
      </c>
      <c r="R295">
        <v>573569.09900000005</v>
      </c>
      <c r="S295">
        <v>573569.09900000005</v>
      </c>
      <c r="T295">
        <v>573569.09900000005</v>
      </c>
      <c r="U295">
        <v>573569.09900000005</v>
      </c>
      <c r="V295">
        <v>573569.09900000005</v>
      </c>
      <c r="W295">
        <v>573569.09900000005</v>
      </c>
      <c r="X295">
        <v>573569.09900000005</v>
      </c>
      <c r="Y295">
        <v>573569.09900000005</v>
      </c>
      <c r="Z295">
        <v>573569.09900000005</v>
      </c>
      <c r="AA295">
        <v>573569.09900000005</v>
      </c>
      <c r="AB295">
        <v>573569.09900000005</v>
      </c>
      <c r="AC295">
        <v>573569.09900000005</v>
      </c>
      <c r="AD295">
        <v>573569.09900000005</v>
      </c>
      <c r="AE295">
        <v>573569.09900000005</v>
      </c>
      <c r="AF295">
        <v>573569.09900000005</v>
      </c>
      <c r="AG295">
        <v>573569.32499999995</v>
      </c>
      <c r="AH295" t="s">
        <v>40</v>
      </c>
      <c r="AI295" t="s">
        <v>40</v>
      </c>
      <c r="AJ295" t="s">
        <v>40</v>
      </c>
      <c r="AK295" t="s">
        <v>40</v>
      </c>
      <c r="AL295" t="s">
        <v>40</v>
      </c>
      <c r="AM295" t="s">
        <v>40</v>
      </c>
      <c r="AN295" t="s">
        <v>40</v>
      </c>
      <c r="AO295" t="s">
        <v>40</v>
      </c>
      <c r="AP295" t="s">
        <v>40</v>
      </c>
      <c r="AQ295" t="s">
        <v>40</v>
      </c>
      <c r="AR295" t="s">
        <v>40</v>
      </c>
      <c r="AS295" t="s">
        <v>40</v>
      </c>
      <c r="AT295" t="s">
        <v>40</v>
      </c>
      <c r="AU295" t="s">
        <v>40</v>
      </c>
      <c r="AV295" t="s">
        <v>40</v>
      </c>
      <c r="AW295" t="s">
        <v>40</v>
      </c>
    </row>
    <row r="296" spans="1:49" x14ac:dyDescent="0.3">
      <c r="A296">
        <v>23204000</v>
      </c>
      <c r="B296" t="s">
        <v>40</v>
      </c>
      <c r="C296" t="s">
        <v>30</v>
      </c>
      <c r="D296" t="s">
        <v>404</v>
      </c>
      <c r="E296" t="s">
        <v>898</v>
      </c>
      <c r="F296" t="s">
        <v>36</v>
      </c>
      <c r="G296" t="s">
        <v>899</v>
      </c>
      <c r="H296" t="s">
        <v>552</v>
      </c>
      <c r="I296">
        <v>65336989.999999985</v>
      </c>
      <c r="J296">
        <v>1719394.47</v>
      </c>
      <c r="K296">
        <v>3438788.94</v>
      </c>
      <c r="L296">
        <v>3438788.94</v>
      </c>
      <c r="M296">
        <v>3438788.94</v>
      </c>
      <c r="N296">
        <v>3438788.94</v>
      </c>
      <c r="O296">
        <v>3438788.94</v>
      </c>
      <c r="P296">
        <v>3438788.94</v>
      </c>
      <c r="Q296">
        <v>3438788.94</v>
      </c>
      <c r="R296">
        <v>3438788.94</v>
      </c>
      <c r="S296">
        <v>3438788.94</v>
      </c>
      <c r="T296">
        <v>3438788.94</v>
      </c>
      <c r="U296">
        <v>3438788.94</v>
      </c>
      <c r="V296">
        <v>3438788.94</v>
      </c>
      <c r="W296">
        <v>3438788.94</v>
      </c>
      <c r="X296">
        <v>3438788.94</v>
      </c>
      <c r="Y296">
        <v>3438788.94</v>
      </c>
      <c r="Z296">
        <v>3438788.94</v>
      </c>
      <c r="AA296">
        <v>3438788.94</v>
      </c>
      <c r="AB296">
        <v>3438788.94</v>
      </c>
      <c r="AC296">
        <v>1719394.61</v>
      </c>
      <c r="AD296" t="s">
        <v>40</v>
      </c>
      <c r="AE296" t="s">
        <v>40</v>
      </c>
      <c r="AF296" t="s">
        <v>40</v>
      </c>
      <c r="AG296" t="s">
        <v>40</v>
      </c>
      <c r="AH296" t="s">
        <v>40</v>
      </c>
      <c r="AI296" t="s">
        <v>40</v>
      </c>
      <c r="AJ296" t="s">
        <v>40</v>
      </c>
      <c r="AK296" t="s">
        <v>40</v>
      </c>
      <c r="AL296" t="s">
        <v>40</v>
      </c>
      <c r="AM296" t="s">
        <v>40</v>
      </c>
      <c r="AN296" t="s">
        <v>40</v>
      </c>
      <c r="AO296" t="s">
        <v>40</v>
      </c>
      <c r="AP296" t="s">
        <v>40</v>
      </c>
      <c r="AQ296" t="s">
        <v>40</v>
      </c>
      <c r="AR296" t="s">
        <v>40</v>
      </c>
      <c r="AS296" t="s">
        <v>40</v>
      </c>
      <c r="AT296" t="s">
        <v>40</v>
      </c>
      <c r="AU296" t="s">
        <v>40</v>
      </c>
      <c r="AV296" t="s">
        <v>40</v>
      </c>
      <c r="AW296" t="s">
        <v>40</v>
      </c>
    </row>
    <row r="297" spans="1:49" x14ac:dyDescent="0.3">
      <c r="A297">
        <v>23205000</v>
      </c>
      <c r="B297" t="s">
        <v>40</v>
      </c>
      <c r="C297" t="s">
        <v>62</v>
      </c>
      <c r="D297" t="s">
        <v>135</v>
      </c>
      <c r="E297" t="s">
        <v>415</v>
      </c>
      <c r="F297" t="s">
        <v>156</v>
      </c>
      <c r="G297" t="s">
        <v>900</v>
      </c>
      <c r="H297" t="s">
        <v>552</v>
      </c>
      <c r="I297">
        <v>1972546.4580000008</v>
      </c>
      <c r="J297" t="s">
        <v>40</v>
      </c>
      <c r="K297" t="s">
        <v>40</v>
      </c>
      <c r="L297" t="s">
        <v>40</v>
      </c>
      <c r="M297" t="s">
        <v>40</v>
      </c>
      <c r="N297" t="s">
        <v>40</v>
      </c>
      <c r="O297">
        <v>98627.332999999999</v>
      </c>
      <c r="P297">
        <v>98627.332999999999</v>
      </c>
      <c r="Q297">
        <v>98627.332999999999</v>
      </c>
      <c r="R297">
        <v>98627.332999999999</v>
      </c>
      <c r="S297">
        <v>98627.332999999999</v>
      </c>
      <c r="T297">
        <v>98627.332999999999</v>
      </c>
      <c r="U297">
        <v>98627.332999999999</v>
      </c>
      <c r="V297">
        <v>98627.332999999999</v>
      </c>
      <c r="W297">
        <v>98627.332999999999</v>
      </c>
      <c r="X297">
        <v>98627.332999999999</v>
      </c>
      <c r="Y297">
        <v>98627.332999999999</v>
      </c>
      <c r="Z297">
        <v>98627.332999999999</v>
      </c>
      <c r="AA297">
        <v>98627.332999999999</v>
      </c>
      <c r="AB297">
        <v>98627.332999999999</v>
      </c>
      <c r="AC297">
        <v>98627.332999999999</v>
      </c>
      <c r="AD297">
        <v>98627.332999999999</v>
      </c>
      <c r="AE297">
        <v>98627.332999999999</v>
      </c>
      <c r="AF297">
        <v>98627.332999999999</v>
      </c>
      <c r="AG297">
        <v>98627.332999999999</v>
      </c>
      <c r="AH297">
        <v>98627.130999999994</v>
      </c>
      <c r="AI297" t="s">
        <v>40</v>
      </c>
      <c r="AJ297" t="s">
        <v>40</v>
      </c>
      <c r="AK297" t="s">
        <v>40</v>
      </c>
      <c r="AL297" t="s">
        <v>40</v>
      </c>
      <c r="AM297" t="s">
        <v>40</v>
      </c>
      <c r="AN297" t="s">
        <v>40</v>
      </c>
      <c r="AO297" t="s">
        <v>40</v>
      </c>
      <c r="AP297" t="s">
        <v>40</v>
      </c>
      <c r="AQ297" t="s">
        <v>40</v>
      </c>
      <c r="AR297" t="s">
        <v>40</v>
      </c>
      <c r="AS297" t="s">
        <v>40</v>
      </c>
      <c r="AT297" t="s">
        <v>40</v>
      </c>
      <c r="AU297" t="s">
        <v>40</v>
      </c>
      <c r="AV297" t="s">
        <v>40</v>
      </c>
      <c r="AW297" t="s">
        <v>40</v>
      </c>
    </row>
    <row r="298" spans="1:49" x14ac:dyDescent="0.3">
      <c r="A298">
        <v>23206000</v>
      </c>
      <c r="B298" t="s">
        <v>40</v>
      </c>
      <c r="C298" t="s">
        <v>30</v>
      </c>
      <c r="D298" t="s">
        <v>67</v>
      </c>
      <c r="E298" t="s">
        <v>901</v>
      </c>
      <c r="F298" t="s">
        <v>36</v>
      </c>
      <c r="G298" t="s">
        <v>902</v>
      </c>
      <c r="H298" t="s">
        <v>552</v>
      </c>
      <c r="I298">
        <v>99999999.98999998</v>
      </c>
      <c r="J298" t="s">
        <v>40</v>
      </c>
      <c r="K298" t="s">
        <v>40</v>
      </c>
      <c r="L298">
        <v>6666666.6660000002</v>
      </c>
      <c r="M298">
        <v>6666666.6660000002</v>
      </c>
      <c r="N298">
        <v>6666666.6660000002</v>
      </c>
      <c r="O298">
        <v>6666666.6660000002</v>
      </c>
      <c r="P298">
        <v>6666666.6660000002</v>
      </c>
      <c r="Q298">
        <v>6666666.6660000002</v>
      </c>
      <c r="R298">
        <v>6666666.6660000002</v>
      </c>
      <c r="S298">
        <v>6666666.6660000002</v>
      </c>
      <c r="T298">
        <v>6666666.6660000002</v>
      </c>
      <c r="U298">
        <v>6666666.6660000002</v>
      </c>
      <c r="V298">
        <v>6666666.6660000002</v>
      </c>
      <c r="W298">
        <v>6666666.6660000002</v>
      </c>
      <c r="X298">
        <v>6666666.6660000002</v>
      </c>
      <c r="Y298">
        <v>6666666.6660000002</v>
      </c>
      <c r="Z298">
        <v>6666666.6660000002</v>
      </c>
      <c r="AA298" t="s">
        <v>40</v>
      </c>
      <c r="AB298" t="s">
        <v>40</v>
      </c>
      <c r="AC298" t="s">
        <v>40</v>
      </c>
      <c r="AD298" t="s">
        <v>40</v>
      </c>
      <c r="AE298" t="s">
        <v>40</v>
      </c>
      <c r="AF298" t="s">
        <v>40</v>
      </c>
      <c r="AG298" t="s">
        <v>40</v>
      </c>
      <c r="AH298" t="s">
        <v>40</v>
      </c>
      <c r="AI298" t="s">
        <v>40</v>
      </c>
      <c r="AJ298" t="s">
        <v>40</v>
      </c>
      <c r="AK298" t="s">
        <v>40</v>
      </c>
      <c r="AL298" t="s">
        <v>40</v>
      </c>
      <c r="AM298" t="s">
        <v>40</v>
      </c>
      <c r="AN298" t="s">
        <v>40</v>
      </c>
      <c r="AO298" t="s">
        <v>40</v>
      </c>
      <c r="AP298" t="s">
        <v>40</v>
      </c>
      <c r="AQ298" t="s">
        <v>40</v>
      </c>
      <c r="AR298" t="s">
        <v>40</v>
      </c>
      <c r="AS298" t="s">
        <v>40</v>
      </c>
      <c r="AT298" t="s">
        <v>40</v>
      </c>
      <c r="AU298" t="s">
        <v>40</v>
      </c>
      <c r="AV298" t="s">
        <v>40</v>
      </c>
      <c r="AW298" t="s">
        <v>40</v>
      </c>
    </row>
    <row r="299" spans="1:49" x14ac:dyDescent="0.3">
      <c r="A299">
        <v>23207000</v>
      </c>
      <c r="B299" t="s">
        <v>40</v>
      </c>
      <c r="C299" t="s">
        <v>30</v>
      </c>
      <c r="D299" t="s">
        <v>67</v>
      </c>
      <c r="E299" t="s">
        <v>903</v>
      </c>
      <c r="F299" t="s">
        <v>36</v>
      </c>
      <c r="G299" t="s">
        <v>902</v>
      </c>
      <c r="H299" t="s">
        <v>552</v>
      </c>
      <c r="I299">
        <v>50000000.100000009</v>
      </c>
      <c r="J299" t="s">
        <v>40</v>
      </c>
      <c r="K299" t="s">
        <v>40</v>
      </c>
      <c r="L299">
        <v>3333333.34</v>
      </c>
      <c r="M299">
        <v>3333333.34</v>
      </c>
      <c r="N299">
        <v>3333333.34</v>
      </c>
      <c r="O299">
        <v>3333333.34</v>
      </c>
      <c r="P299">
        <v>3333333.34</v>
      </c>
      <c r="Q299">
        <v>3333333.34</v>
      </c>
      <c r="R299">
        <v>3333333.34</v>
      </c>
      <c r="S299">
        <v>3333333.34</v>
      </c>
      <c r="T299">
        <v>3333333.34</v>
      </c>
      <c r="U299">
        <v>3333333.34</v>
      </c>
      <c r="V299">
        <v>3333333.34</v>
      </c>
      <c r="W299">
        <v>3333333.34</v>
      </c>
      <c r="X299">
        <v>3333333.34</v>
      </c>
      <c r="Y299">
        <v>3333333.34</v>
      </c>
      <c r="Z299">
        <v>3333333.34</v>
      </c>
      <c r="AA299" t="s">
        <v>40</v>
      </c>
      <c r="AB299" t="s">
        <v>40</v>
      </c>
      <c r="AC299" t="s">
        <v>40</v>
      </c>
      <c r="AD299" t="s">
        <v>40</v>
      </c>
      <c r="AE299" t="s">
        <v>40</v>
      </c>
      <c r="AF299" t="s">
        <v>40</v>
      </c>
      <c r="AG299" t="s">
        <v>40</v>
      </c>
      <c r="AH299" t="s">
        <v>40</v>
      </c>
      <c r="AI299" t="s">
        <v>40</v>
      </c>
      <c r="AJ299" t="s">
        <v>40</v>
      </c>
      <c r="AK299" t="s">
        <v>40</v>
      </c>
      <c r="AL299" t="s">
        <v>40</v>
      </c>
      <c r="AM299" t="s">
        <v>40</v>
      </c>
      <c r="AN299" t="s">
        <v>40</v>
      </c>
      <c r="AO299" t="s">
        <v>40</v>
      </c>
      <c r="AP299" t="s">
        <v>40</v>
      </c>
      <c r="AQ299" t="s">
        <v>40</v>
      </c>
      <c r="AR299" t="s">
        <v>40</v>
      </c>
      <c r="AS299" t="s">
        <v>40</v>
      </c>
      <c r="AT299" t="s">
        <v>40</v>
      </c>
      <c r="AU299" t="s">
        <v>40</v>
      </c>
      <c r="AV299" t="s">
        <v>40</v>
      </c>
      <c r="AW299" t="s">
        <v>40</v>
      </c>
    </row>
    <row r="300" spans="1:49" x14ac:dyDescent="0.3">
      <c r="A300">
        <v>23208000</v>
      </c>
      <c r="B300" t="s">
        <v>40</v>
      </c>
      <c r="C300" t="s">
        <v>145</v>
      </c>
      <c r="D300" t="s">
        <v>404</v>
      </c>
      <c r="E300" t="s">
        <v>904</v>
      </c>
      <c r="F300" t="s">
        <v>36</v>
      </c>
      <c r="G300" t="s">
        <v>905</v>
      </c>
      <c r="H300" t="s">
        <v>552</v>
      </c>
      <c r="I300">
        <v>149005500</v>
      </c>
      <c r="J300">
        <v>6478500</v>
      </c>
      <c r="K300">
        <v>12957000</v>
      </c>
      <c r="L300">
        <v>12957000</v>
      </c>
      <c r="M300">
        <v>12957000</v>
      </c>
      <c r="N300">
        <v>12957000</v>
      </c>
      <c r="O300">
        <v>12957000</v>
      </c>
      <c r="P300">
        <v>12957000</v>
      </c>
      <c r="Q300">
        <v>12957000</v>
      </c>
      <c r="R300">
        <v>12957000</v>
      </c>
      <c r="S300">
        <v>12957000</v>
      </c>
      <c r="T300">
        <v>12957000</v>
      </c>
      <c r="U300">
        <v>12957000</v>
      </c>
      <c r="V300" t="s">
        <v>40</v>
      </c>
      <c r="W300" t="s">
        <v>40</v>
      </c>
      <c r="X300" t="s">
        <v>40</v>
      </c>
      <c r="Y300" t="s">
        <v>40</v>
      </c>
      <c r="Z300" t="s">
        <v>40</v>
      </c>
      <c r="AA300" t="s">
        <v>40</v>
      </c>
      <c r="AB300" t="s">
        <v>40</v>
      </c>
      <c r="AC300" t="s">
        <v>40</v>
      </c>
      <c r="AD300" t="s">
        <v>40</v>
      </c>
      <c r="AE300" t="s">
        <v>40</v>
      </c>
      <c r="AF300" t="s">
        <v>40</v>
      </c>
      <c r="AG300" t="s">
        <v>40</v>
      </c>
      <c r="AH300" t="s">
        <v>40</v>
      </c>
      <c r="AI300" t="s">
        <v>40</v>
      </c>
      <c r="AJ300" t="s">
        <v>40</v>
      </c>
      <c r="AK300" t="s">
        <v>40</v>
      </c>
      <c r="AL300" t="s">
        <v>40</v>
      </c>
      <c r="AM300" t="s">
        <v>40</v>
      </c>
      <c r="AN300" t="s">
        <v>40</v>
      </c>
      <c r="AO300" t="s">
        <v>40</v>
      </c>
      <c r="AP300" t="s">
        <v>40</v>
      </c>
      <c r="AQ300" t="s">
        <v>40</v>
      </c>
      <c r="AR300" t="s">
        <v>40</v>
      </c>
      <c r="AS300" t="s">
        <v>40</v>
      </c>
      <c r="AT300" t="s">
        <v>40</v>
      </c>
      <c r="AU300" t="s">
        <v>40</v>
      </c>
      <c r="AV300" t="s">
        <v>40</v>
      </c>
      <c r="AW300" t="s">
        <v>40</v>
      </c>
    </row>
    <row r="301" spans="1:49" x14ac:dyDescent="0.3">
      <c r="A301">
        <v>23209000</v>
      </c>
      <c r="B301" t="s">
        <v>40</v>
      </c>
      <c r="C301" t="s">
        <v>30</v>
      </c>
      <c r="D301" t="s">
        <v>67</v>
      </c>
      <c r="E301" t="s">
        <v>429</v>
      </c>
      <c r="F301" t="s">
        <v>36</v>
      </c>
      <c r="G301" t="s">
        <v>906</v>
      </c>
      <c r="H301" t="s">
        <v>552</v>
      </c>
      <c r="I301">
        <v>30000000</v>
      </c>
      <c r="J301" t="s">
        <v>40</v>
      </c>
      <c r="K301" t="s">
        <v>40</v>
      </c>
      <c r="L301">
        <v>2000000</v>
      </c>
      <c r="M301">
        <v>2000000</v>
      </c>
      <c r="N301">
        <v>2000000</v>
      </c>
      <c r="O301">
        <v>2000000</v>
      </c>
      <c r="P301">
        <v>2000000</v>
      </c>
      <c r="Q301">
        <v>2000000</v>
      </c>
      <c r="R301">
        <v>2000000</v>
      </c>
      <c r="S301">
        <v>2000000</v>
      </c>
      <c r="T301">
        <v>2000000</v>
      </c>
      <c r="U301">
        <v>2000000</v>
      </c>
      <c r="V301">
        <v>2000000</v>
      </c>
      <c r="W301">
        <v>2000000</v>
      </c>
      <c r="X301">
        <v>2000000</v>
      </c>
      <c r="Y301">
        <v>2000000</v>
      </c>
      <c r="Z301">
        <v>2000000</v>
      </c>
      <c r="AA301" t="s">
        <v>40</v>
      </c>
      <c r="AB301" t="s">
        <v>40</v>
      </c>
      <c r="AC301" t="s">
        <v>40</v>
      </c>
      <c r="AD301" t="s">
        <v>40</v>
      </c>
      <c r="AE301" t="s">
        <v>40</v>
      </c>
      <c r="AF301" t="s">
        <v>40</v>
      </c>
      <c r="AG301" t="s">
        <v>40</v>
      </c>
      <c r="AH301" t="s">
        <v>40</v>
      </c>
      <c r="AI301" t="s">
        <v>40</v>
      </c>
      <c r="AJ301" t="s">
        <v>40</v>
      </c>
      <c r="AK301" t="s">
        <v>40</v>
      </c>
      <c r="AL301" t="s">
        <v>40</v>
      </c>
      <c r="AM301" t="s">
        <v>40</v>
      </c>
      <c r="AN301" t="s">
        <v>40</v>
      </c>
      <c r="AO301" t="s">
        <v>40</v>
      </c>
      <c r="AP301" t="s">
        <v>40</v>
      </c>
      <c r="AQ301" t="s">
        <v>40</v>
      </c>
      <c r="AR301" t="s">
        <v>40</v>
      </c>
      <c r="AS301" t="s">
        <v>40</v>
      </c>
      <c r="AT301" t="s">
        <v>40</v>
      </c>
      <c r="AU301" t="s">
        <v>40</v>
      </c>
      <c r="AV301" t="s">
        <v>40</v>
      </c>
      <c r="AW301" t="s">
        <v>40</v>
      </c>
    </row>
    <row r="302" spans="1:49" x14ac:dyDescent="0.3">
      <c r="A302">
        <v>23210000</v>
      </c>
      <c r="B302" t="s">
        <v>40</v>
      </c>
      <c r="C302" t="s">
        <v>30</v>
      </c>
      <c r="D302" t="s">
        <v>123</v>
      </c>
      <c r="E302" t="s">
        <v>464</v>
      </c>
      <c r="F302" t="s">
        <v>165</v>
      </c>
      <c r="G302" t="s">
        <v>907</v>
      </c>
      <c r="H302" t="s">
        <v>552</v>
      </c>
      <c r="I302">
        <v>16801526.790000007</v>
      </c>
      <c r="J302" t="s">
        <v>40</v>
      </c>
      <c r="K302" t="s">
        <v>40</v>
      </c>
      <c r="L302" t="s">
        <v>40</v>
      </c>
      <c r="M302" t="s">
        <v>40</v>
      </c>
      <c r="N302">
        <v>884290.88</v>
      </c>
      <c r="O302">
        <v>884290.88</v>
      </c>
      <c r="P302">
        <v>884290.88</v>
      </c>
      <c r="Q302">
        <v>884290.88</v>
      </c>
      <c r="R302">
        <v>884290.88</v>
      </c>
      <c r="S302">
        <v>884290.88</v>
      </c>
      <c r="T302">
        <v>884290.88</v>
      </c>
      <c r="U302">
        <v>884290.88</v>
      </c>
      <c r="V302">
        <v>884290.88</v>
      </c>
      <c r="W302">
        <v>884290.88</v>
      </c>
      <c r="X302">
        <v>884290.88</v>
      </c>
      <c r="Y302">
        <v>884290.88</v>
      </c>
      <c r="Z302">
        <v>884290.88</v>
      </c>
      <c r="AA302">
        <v>884290.88</v>
      </c>
      <c r="AB302">
        <v>884290.88</v>
      </c>
      <c r="AC302">
        <v>884290.88</v>
      </c>
      <c r="AD302">
        <v>884290.88</v>
      </c>
      <c r="AE302">
        <v>884290.88</v>
      </c>
      <c r="AF302">
        <v>884290.95</v>
      </c>
      <c r="AG302" t="s">
        <v>40</v>
      </c>
      <c r="AH302" t="s">
        <v>40</v>
      </c>
      <c r="AI302" t="s">
        <v>40</v>
      </c>
      <c r="AJ302" t="s">
        <v>40</v>
      </c>
      <c r="AK302" t="s">
        <v>40</v>
      </c>
      <c r="AL302" t="s">
        <v>40</v>
      </c>
      <c r="AM302" t="s">
        <v>40</v>
      </c>
      <c r="AN302" t="s">
        <v>40</v>
      </c>
      <c r="AO302" t="s">
        <v>40</v>
      </c>
      <c r="AP302" t="s">
        <v>40</v>
      </c>
      <c r="AQ302" t="s">
        <v>40</v>
      </c>
      <c r="AR302" t="s">
        <v>40</v>
      </c>
      <c r="AS302" t="s">
        <v>40</v>
      </c>
      <c r="AT302" t="s">
        <v>40</v>
      </c>
      <c r="AU302" t="s">
        <v>40</v>
      </c>
      <c r="AV302" t="s">
        <v>40</v>
      </c>
      <c r="AW302" t="s">
        <v>40</v>
      </c>
    </row>
    <row r="303" spans="1:49" x14ac:dyDescent="0.3">
      <c r="A303">
        <v>23230000</v>
      </c>
      <c r="B303" t="s">
        <v>40</v>
      </c>
      <c r="C303" t="s">
        <v>474</v>
      </c>
      <c r="D303" t="s">
        <v>475</v>
      </c>
      <c r="F303" t="s">
        <v>36</v>
      </c>
      <c r="G303" t="s">
        <v>908</v>
      </c>
      <c r="H303" t="s">
        <v>552</v>
      </c>
      <c r="I303">
        <v>82409683.773999989</v>
      </c>
      <c r="J303">
        <v>9156631.5280000009</v>
      </c>
      <c r="K303">
        <v>9156631.5280000009</v>
      </c>
      <c r="L303">
        <v>9156631.5280000009</v>
      </c>
      <c r="M303">
        <v>9156631.5280000009</v>
      </c>
      <c r="N303">
        <v>9156631.5280000009</v>
      </c>
      <c r="O303">
        <v>9156631.5280000009</v>
      </c>
      <c r="P303">
        <v>9156631.5280000009</v>
      </c>
      <c r="Q303">
        <v>9156631.5280000009</v>
      </c>
      <c r="R303">
        <v>9156631.5500000007</v>
      </c>
      <c r="S303" t="s">
        <v>40</v>
      </c>
      <c r="T303" t="s">
        <v>40</v>
      </c>
      <c r="U303" t="s">
        <v>40</v>
      </c>
      <c r="V303" t="s">
        <v>40</v>
      </c>
      <c r="W303" t="s">
        <v>40</v>
      </c>
      <c r="X303" t="s">
        <v>40</v>
      </c>
      <c r="Y303" t="s">
        <v>40</v>
      </c>
      <c r="Z303" t="s">
        <v>40</v>
      </c>
      <c r="AA303" t="s">
        <v>40</v>
      </c>
      <c r="AB303" t="s">
        <v>40</v>
      </c>
      <c r="AC303" t="s">
        <v>40</v>
      </c>
      <c r="AD303" t="s">
        <v>40</v>
      </c>
      <c r="AE303" t="s">
        <v>40</v>
      </c>
      <c r="AF303" t="s">
        <v>40</v>
      </c>
      <c r="AG303" t="s">
        <v>40</v>
      </c>
      <c r="AH303" t="s">
        <v>40</v>
      </c>
      <c r="AI303" t="s">
        <v>40</v>
      </c>
      <c r="AJ303" t="s">
        <v>40</v>
      </c>
      <c r="AK303" t="s">
        <v>40</v>
      </c>
      <c r="AL303" t="s">
        <v>40</v>
      </c>
      <c r="AM303" t="s">
        <v>40</v>
      </c>
      <c r="AN303" t="s">
        <v>40</v>
      </c>
      <c r="AO303" t="s">
        <v>40</v>
      </c>
      <c r="AP303" t="s">
        <v>40</v>
      </c>
      <c r="AQ303" t="s">
        <v>40</v>
      </c>
      <c r="AR303" t="s">
        <v>40</v>
      </c>
      <c r="AS303" t="s">
        <v>40</v>
      </c>
      <c r="AT303" t="s">
        <v>40</v>
      </c>
      <c r="AU303" t="s">
        <v>40</v>
      </c>
      <c r="AV303" t="s">
        <v>40</v>
      </c>
      <c r="AW303" t="s">
        <v>40</v>
      </c>
    </row>
    <row r="304" spans="1:49" x14ac:dyDescent="0.3">
      <c r="A304">
        <v>23231000</v>
      </c>
      <c r="B304" t="s">
        <v>40</v>
      </c>
      <c r="C304" t="s">
        <v>30</v>
      </c>
      <c r="D304" t="s">
        <v>67</v>
      </c>
      <c r="E304" t="s">
        <v>909</v>
      </c>
      <c r="F304" t="s">
        <v>161</v>
      </c>
      <c r="G304" t="s">
        <v>910</v>
      </c>
      <c r="H304" t="s">
        <v>552</v>
      </c>
      <c r="I304">
        <v>15586600.000000002</v>
      </c>
      <c r="J304" t="s">
        <v>40</v>
      </c>
      <c r="K304" t="s">
        <v>40</v>
      </c>
      <c r="L304" t="s">
        <v>40</v>
      </c>
      <c r="M304" t="s">
        <v>40</v>
      </c>
      <c r="N304">
        <v>2226657.14</v>
      </c>
      <c r="O304">
        <v>2226657.14</v>
      </c>
      <c r="P304">
        <v>2226657.14</v>
      </c>
      <c r="Q304">
        <v>2226657.14</v>
      </c>
      <c r="R304">
        <v>2226657.14</v>
      </c>
      <c r="S304">
        <v>2226657.14</v>
      </c>
      <c r="T304">
        <v>2226657.16</v>
      </c>
      <c r="U304" t="s">
        <v>40</v>
      </c>
      <c r="V304" t="s">
        <v>40</v>
      </c>
      <c r="W304" t="s">
        <v>40</v>
      </c>
      <c r="X304" t="s">
        <v>40</v>
      </c>
      <c r="Y304" t="s">
        <v>40</v>
      </c>
      <c r="Z304" t="s">
        <v>40</v>
      </c>
      <c r="AA304" t="s">
        <v>40</v>
      </c>
      <c r="AB304" t="s">
        <v>40</v>
      </c>
      <c r="AC304" t="s">
        <v>40</v>
      </c>
      <c r="AD304" t="s">
        <v>40</v>
      </c>
      <c r="AE304" t="s">
        <v>40</v>
      </c>
      <c r="AF304" t="s">
        <v>40</v>
      </c>
      <c r="AG304" t="s">
        <v>40</v>
      </c>
      <c r="AH304" t="s">
        <v>40</v>
      </c>
      <c r="AI304" t="s">
        <v>40</v>
      </c>
      <c r="AJ304" t="s">
        <v>40</v>
      </c>
      <c r="AK304" t="s">
        <v>40</v>
      </c>
      <c r="AL304" t="s">
        <v>40</v>
      </c>
      <c r="AM304" t="s">
        <v>40</v>
      </c>
      <c r="AN304" t="s">
        <v>40</v>
      </c>
      <c r="AO304" t="s">
        <v>40</v>
      </c>
      <c r="AP304" t="s">
        <v>40</v>
      </c>
      <c r="AQ304" t="s">
        <v>40</v>
      </c>
      <c r="AR304" t="s">
        <v>40</v>
      </c>
      <c r="AS304" t="s">
        <v>40</v>
      </c>
      <c r="AT304" t="s">
        <v>40</v>
      </c>
      <c r="AU304" t="s">
        <v>40</v>
      </c>
      <c r="AV304" t="s">
        <v>40</v>
      </c>
      <c r="AW304" t="s">
        <v>40</v>
      </c>
    </row>
    <row r="305" spans="1:49" x14ac:dyDescent="0.3">
      <c r="A305">
        <v>23240000</v>
      </c>
      <c r="B305" t="s">
        <v>40</v>
      </c>
      <c r="C305" t="s">
        <v>112</v>
      </c>
      <c r="D305" t="s">
        <v>113</v>
      </c>
      <c r="E305" t="s">
        <v>480</v>
      </c>
      <c r="F305" t="s">
        <v>114</v>
      </c>
      <c r="G305" t="s">
        <v>911</v>
      </c>
      <c r="H305" t="s">
        <v>552</v>
      </c>
      <c r="I305">
        <v>14435835.090000011</v>
      </c>
      <c r="J305" t="s">
        <v>40</v>
      </c>
      <c r="K305" t="s">
        <v>40</v>
      </c>
      <c r="L305" t="s">
        <v>40</v>
      </c>
      <c r="M305" t="s">
        <v>40</v>
      </c>
      <c r="N305" t="s">
        <v>40</v>
      </c>
      <c r="O305" t="s">
        <v>40</v>
      </c>
      <c r="P305" t="s">
        <v>40</v>
      </c>
      <c r="Q305" t="s">
        <v>40</v>
      </c>
      <c r="R305">
        <v>481194.50300000003</v>
      </c>
      <c r="S305">
        <v>481194.50300000003</v>
      </c>
      <c r="T305">
        <v>481194.50300000003</v>
      </c>
      <c r="U305">
        <v>481194.50300000003</v>
      </c>
      <c r="V305">
        <v>481194.50300000003</v>
      </c>
      <c r="W305">
        <v>481194.50300000003</v>
      </c>
      <c r="X305">
        <v>481194.50300000003</v>
      </c>
      <c r="Y305">
        <v>481194.50300000003</v>
      </c>
      <c r="Z305">
        <v>481194.50300000003</v>
      </c>
      <c r="AA305">
        <v>481194.50300000003</v>
      </c>
      <c r="AB305">
        <v>481194.50300000003</v>
      </c>
      <c r="AC305">
        <v>481194.50300000003</v>
      </c>
      <c r="AD305">
        <v>481194.50300000003</v>
      </c>
      <c r="AE305">
        <v>481194.50300000003</v>
      </c>
      <c r="AF305">
        <v>481194.50300000003</v>
      </c>
      <c r="AG305">
        <v>481194.50300000003</v>
      </c>
      <c r="AH305">
        <v>481194.50300000003</v>
      </c>
      <c r="AI305">
        <v>481194.50300000003</v>
      </c>
      <c r="AJ305">
        <v>481194.50300000003</v>
      </c>
      <c r="AK305">
        <v>481194.50300000003</v>
      </c>
      <c r="AL305">
        <v>481194.50300000003</v>
      </c>
      <c r="AM305">
        <v>481194.50300000003</v>
      </c>
      <c r="AN305">
        <v>481194.50300000003</v>
      </c>
      <c r="AO305">
        <v>481194.50300000003</v>
      </c>
      <c r="AP305">
        <v>481194.50300000003</v>
      </c>
      <c r="AQ305">
        <v>481194.50300000003</v>
      </c>
      <c r="AR305">
        <v>481194.50300000003</v>
      </c>
      <c r="AS305">
        <v>481194.50300000003</v>
      </c>
      <c r="AT305">
        <v>481194.50300000003</v>
      </c>
      <c r="AU305">
        <v>481194.50300000003</v>
      </c>
      <c r="AV305" t="s">
        <v>40</v>
      </c>
      <c r="AW305" t="s">
        <v>40</v>
      </c>
    </row>
    <row r="306" spans="1:49" x14ac:dyDescent="0.3">
      <c r="A306">
        <v>23250000</v>
      </c>
      <c r="B306" t="s">
        <v>40</v>
      </c>
      <c r="C306" t="s">
        <v>30</v>
      </c>
      <c r="D306" t="s">
        <v>67</v>
      </c>
      <c r="E306" t="s">
        <v>505</v>
      </c>
      <c r="F306" t="s">
        <v>683</v>
      </c>
      <c r="G306" t="s">
        <v>732</v>
      </c>
      <c r="H306" t="s">
        <v>552</v>
      </c>
      <c r="I306">
        <v>5000000</v>
      </c>
      <c r="J306" t="s">
        <v>40</v>
      </c>
      <c r="K306" t="s">
        <v>40</v>
      </c>
      <c r="L306" t="s">
        <v>40</v>
      </c>
      <c r="M306" t="s">
        <v>40</v>
      </c>
      <c r="N306" t="s">
        <v>40</v>
      </c>
      <c r="O306" t="s">
        <v>40</v>
      </c>
      <c r="P306">
        <v>400000</v>
      </c>
      <c r="Q306">
        <v>400000</v>
      </c>
      <c r="R306">
        <v>400000</v>
      </c>
      <c r="S306">
        <v>400000</v>
      </c>
      <c r="T306">
        <v>400000</v>
      </c>
      <c r="U306">
        <v>400000</v>
      </c>
      <c r="V306">
        <v>400000</v>
      </c>
      <c r="W306">
        <v>400000</v>
      </c>
      <c r="X306">
        <v>400000</v>
      </c>
      <c r="Y306">
        <v>400000</v>
      </c>
      <c r="Z306">
        <v>400000</v>
      </c>
      <c r="AA306">
        <v>400000</v>
      </c>
      <c r="AB306">
        <v>200000</v>
      </c>
      <c r="AC306" t="s">
        <v>40</v>
      </c>
      <c r="AD306" t="s">
        <v>40</v>
      </c>
      <c r="AE306" t="s">
        <v>40</v>
      </c>
      <c r="AF306" t="s">
        <v>40</v>
      </c>
      <c r="AG306" t="s">
        <v>40</v>
      </c>
      <c r="AH306" t="s">
        <v>40</v>
      </c>
      <c r="AI306" t="s">
        <v>40</v>
      </c>
      <c r="AJ306" t="s">
        <v>40</v>
      </c>
      <c r="AK306" t="s">
        <v>40</v>
      </c>
      <c r="AL306" t="s">
        <v>40</v>
      </c>
      <c r="AM306" t="s">
        <v>40</v>
      </c>
      <c r="AN306" t="s">
        <v>40</v>
      </c>
      <c r="AO306" t="s">
        <v>40</v>
      </c>
      <c r="AP306" t="s">
        <v>40</v>
      </c>
      <c r="AQ306" t="s">
        <v>40</v>
      </c>
      <c r="AR306" t="s">
        <v>40</v>
      </c>
      <c r="AS306" t="s">
        <v>40</v>
      </c>
      <c r="AT306" t="s">
        <v>40</v>
      </c>
      <c r="AU306" t="s">
        <v>40</v>
      </c>
      <c r="AV306" t="s">
        <v>40</v>
      </c>
      <c r="AW306" t="s">
        <v>40</v>
      </c>
    </row>
    <row r="307" spans="1:49" x14ac:dyDescent="0.3">
      <c r="A307">
        <v>23260000</v>
      </c>
      <c r="B307" t="s">
        <v>40</v>
      </c>
      <c r="C307" t="s">
        <v>30</v>
      </c>
      <c r="D307" t="s">
        <v>67</v>
      </c>
      <c r="E307" t="s">
        <v>912</v>
      </c>
      <c r="F307" t="s">
        <v>36</v>
      </c>
      <c r="G307" t="s">
        <v>913</v>
      </c>
      <c r="H307" t="s">
        <v>552</v>
      </c>
      <c r="I307">
        <v>100000000</v>
      </c>
      <c r="J307" t="s">
        <v>40</v>
      </c>
      <c r="K307" t="s">
        <v>40</v>
      </c>
      <c r="L307" t="s">
        <v>40</v>
      </c>
      <c r="M307" t="s">
        <v>40</v>
      </c>
      <c r="N307" t="s">
        <v>40</v>
      </c>
      <c r="O307">
        <v>7142857.1399999997</v>
      </c>
      <c r="P307">
        <v>7142857.1399999997</v>
      </c>
      <c r="Q307">
        <v>7142857.1399999997</v>
      </c>
      <c r="R307">
        <v>7142857.1399999997</v>
      </c>
      <c r="S307">
        <v>7142857.1399999997</v>
      </c>
      <c r="T307">
        <v>7142857.1399999997</v>
      </c>
      <c r="U307">
        <v>7142857.1399999997</v>
      </c>
      <c r="V307">
        <v>7142857.1399999997</v>
      </c>
      <c r="W307">
        <v>7142857.1399999997</v>
      </c>
      <c r="X307">
        <v>7142857.1399999997</v>
      </c>
      <c r="Y307">
        <v>7142857.1399999997</v>
      </c>
      <c r="Z307">
        <v>7142857.1399999997</v>
      </c>
      <c r="AA307">
        <v>7142857.1399999997</v>
      </c>
      <c r="AB307">
        <v>7142857.1799999997</v>
      </c>
      <c r="AC307" t="s">
        <v>40</v>
      </c>
      <c r="AD307" t="s">
        <v>40</v>
      </c>
      <c r="AE307" t="s">
        <v>40</v>
      </c>
      <c r="AF307" t="s">
        <v>40</v>
      </c>
      <c r="AG307" t="s">
        <v>40</v>
      </c>
      <c r="AH307" t="s">
        <v>40</v>
      </c>
      <c r="AI307" t="s">
        <v>40</v>
      </c>
      <c r="AJ307" t="s">
        <v>40</v>
      </c>
      <c r="AK307" t="s">
        <v>40</v>
      </c>
      <c r="AL307" t="s">
        <v>40</v>
      </c>
      <c r="AM307" t="s">
        <v>40</v>
      </c>
      <c r="AN307" t="s">
        <v>40</v>
      </c>
      <c r="AO307" t="s">
        <v>40</v>
      </c>
      <c r="AP307" t="s">
        <v>40</v>
      </c>
      <c r="AQ307" t="s">
        <v>40</v>
      </c>
      <c r="AR307" t="s">
        <v>40</v>
      </c>
      <c r="AS307" t="s">
        <v>40</v>
      </c>
      <c r="AT307" t="s">
        <v>40</v>
      </c>
      <c r="AU307" t="s">
        <v>40</v>
      </c>
      <c r="AV307" t="s">
        <v>40</v>
      </c>
      <c r="AW307" t="s">
        <v>40</v>
      </c>
    </row>
    <row r="308" spans="1:49" x14ac:dyDescent="0.3">
      <c r="A308">
        <v>23270000</v>
      </c>
      <c r="B308" t="s">
        <v>40</v>
      </c>
      <c r="C308" t="s">
        <v>30</v>
      </c>
      <c r="D308" t="s">
        <v>67</v>
      </c>
      <c r="E308" t="s">
        <v>512</v>
      </c>
      <c r="F308" t="s">
        <v>511</v>
      </c>
      <c r="G308" t="s">
        <v>914</v>
      </c>
      <c r="H308" t="s">
        <v>552</v>
      </c>
      <c r="I308">
        <v>6013232.6800000006</v>
      </c>
      <c r="J308" t="s">
        <v>40</v>
      </c>
      <c r="K308" t="s">
        <v>40</v>
      </c>
      <c r="L308" t="s">
        <v>40</v>
      </c>
      <c r="M308" t="s">
        <v>40</v>
      </c>
      <c r="N308">
        <v>859033.24</v>
      </c>
      <c r="O308">
        <v>859033.24</v>
      </c>
      <c r="P308">
        <v>859033.24</v>
      </c>
      <c r="Q308">
        <v>859033.24</v>
      </c>
      <c r="R308">
        <v>859033.24</v>
      </c>
      <c r="S308">
        <v>859033.24</v>
      </c>
      <c r="T308">
        <v>859033.24</v>
      </c>
      <c r="U308" t="s">
        <v>40</v>
      </c>
      <c r="V308" t="s">
        <v>40</v>
      </c>
      <c r="W308" t="s">
        <v>40</v>
      </c>
      <c r="X308" t="s">
        <v>40</v>
      </c>
      <c r="Y308" t="s">
        <v>40</v>
      </c>
      <c r="Z308" t="s">
        <v>40</v>
      </c>
      <c r="AA308" t="s">
        <v>40</v>
      </c>
      <c r="AB308" t="s">
        <v>40</v>
      </c>
      <c r="AC308" t="s">
        <v>40</v>
      </c>
      <c r="AD308" t="s">
        <v>40</v>
      </c>
      <c r="AE308" t="s">
        <v>40</v>
      </c>
      <c r="AF308" t="s">
        <v>40</v>
      </c>
      <c r="AG308" t="s">
        <v>40</v>
      </c>
      <c r="AH308" t="s">
        <v>40</v>
      </c>
      <c r="AI308" t="s">
        <v>40</v>
      </c>
      <c r="AJ308" t="s">
        <v>40</v>
      </c>
      <c r="AK308" t="s">
        <v>40</v>
      </c>
      <c r="AL308" t="s">
        <v>40</v>
      </c>
      <c r="AM308" t="s">
        <v>40</v>
      </c>
      <c r="AN308" t="s">
        <v>40</v>
      </c>
      <c r="AO308" t="s">
        <v>40</v>
      </c>
      <c r="AP308" t="s">
        <v>40</v>
      </c>
      <c r="AQ308" t="s">
        <v>40</v>
      </c>
      <c r="AR308" t="s">
        <v>40</v>
      </c>
      <c r="AS308" t="s">
        <v>40</v>
      </c>
      <c r="AT308" t="s">
        <v>40</v>
      </c>
      <c r="AU308" t="s">
        <v>40</v>
      </c>
      <c r="AV308" t="s">
        <v>40</v>
      </c>
      <c r="AW308" t="s">
        <v>40</v>
      </c>
    </row>
    <row r="309" spans="1:49" x14ac:dyDescent="0.3">
      <c r="A309">
        <v>23536000</v>
      </c>
      <c r="B309" t="s">
        <v>40</v>
      </c>
      <c r="C309" t="s">
        <v>30</v>
      </c>
      <c r="D309" t="s">
        <v>123</v>
      </c>
      <c r="E309" t="s">
        <v>472</v>
      </c>
      <c r="F309" t="s">
        <v>58</v>
      </c>
      <c r="G309" t="s">
        <v>915</v>
      </c>
      <c r="H309" t="s">
        <v>552</v>
      </c>
      <c r="I309">
        <v>11945715.109999996</v>
      </c>
      <c r="J309" t="s">
        <v>40</v>
      </c>
      <c r="K309">
        <v>298642.88</v>
      </c>
      <c r="L309">
        <v>597285.76</v>
      </c>
      <c r="M309">
        <v>597285.76</v>
      </c>
      <c r="N309">
        <v>597285.76</v>
      </c>
      <c r="O309">
        <v>597285.76</v>
      </c>
      <c r="P309">
        <v>597285.76</v>
      </c>
      <c r="Q309">
        <v>597285.76</v>
      </c>
      <c r="R309">
        <v>597285.76</v>
      </c>
      <c r="S309">
        <v>597285.76</v>
      </c>
      <c r="T309">
        <v>597285.76</v>
      </c>
      <c r="U309">
        <v>597285.76</v>
      </c>
      <c r="V309">
        <v>597285.76</v>
      </c>
      <c r="W309">
        <v>597285.76</v>
      </c>
      <c r="X309">
        <v>597285.76</v>
      </c>
      <c r="Y309">
        <v>597285.76</v>
      </c>
      <c r="Z309">
        <v>597285.76</v>
      </c>
      <c r="AA309">
        <v>597285.76</v>
      </c>
      <c r="AB309">
        <v>597285.76</v>
      </c>
      <c r="AC309">
        <v>597285.76</v>
      </c>
      <c r="AD309">
        <v>597285.76</v>
      </c>
      <c r="AE309">
        <v>298642.78999999998</v>
      </c>
      <c r="AF309" t="s">
        <v>40</v>
      </c>
      <c r="AG309" t="s">
        <v>40</v>
      </c>
      <c r="AH309" t="s">
        <v>40</v>
      </c>
      <c r="AI309" t="s">
        <v>40</v>
      </c>
      <c r="AJ309" t="s">
        <v>40</v>
      </c>
      <c r="AK309" t="s">
        <v>40</v>
      </c>
      <c r="AL309" t="s">
        <v>40</v>
      </c>
      <c r="AM309" t="s">
        <v>40</v>
      </c>
      <c r="AN309" t="s">
        <v>40</v>
      </c>
      <c r="AO309" t="s">
        <v>40</v>
      </c>
      <c r="AP309" t="s">
        <v>40</v>
      </c>
      <c r="AQ309" t="s">
        <v>40</v>
      </c>
      <c r="AR309" t="s">
        <v>40</v>
      </c>
      <c r="AS309" t="s">
        <v>40</v>
      </c>
      <c r="AT309" t="s">
        <v>40</v>
      </c>
      <c r="AU309" t="s">
        <v>40</v>
      </c>
      <c r="AV309" t="s">
        <v>40</v>
      </c>
      <c r="AW309" t="s">
        <v>40</v>
      </c>
    </row>
    <row r="310" spans="1:49" x14ac:dyDescent="0.3">
      <c r="A310">
        <v>28005001</v>
      </c>
      <c r="B310" t="s">
        <v>40</v>
      </c>
      <c r="C310" t="s">
        <v>30</v>
      </c>
      <c r="D310" t="s">
        <v>348</v>
      </c>
      <c r="E310" t="s">
        <v>355</v>
      </c>
      <c r="F310" t="s">
        <v>36</v>
      </c>
      <c r="G310" t="s">
        <v>916</v>
      </c>
      <c r="H310" t="s">
        <v>552</v>
      </c>
      <c r="I310">
        <v>17877000</v>
      </c>
      <c r="J310" t="s">
        <v>40</v>
      </c>
      <c r="K310" t="s">
        <v>40</v>
      </c>
      <c r="L310" t="s">
        <v>40</v>
      </c>
      <c r="M310" t="s">
        <v>40</v>
      </c>
      <c r="N310">
        <v>17877000</v>
      </c>
      <c r="O310" t="s">
        <v>40</v>
      </c>
      <c r="P310" t="s">
        <v>40</v>
      </c>
      <c r="Q310" t="s">
        <v>40</v>
      </c>
      <c r="R310" t="s">
        <v>40</v>
      </c>
      <c r="S310" t="s">
        <v>40</v>
      </c>
      <c r="T310" t="s">
        <v>40</v>
      </c>
      <c r="U310" t="s">
        <v>40</v>
      </c>
      <c r="V310" t="s">
        <v>40</v>
      </c>
      <c r="W310" t="s">
        <v>40</v>
      </c>
      <c r="X310" t="s">
        <v>40</v>
      </c>
      <c r="Y310" t="s">
        <v>40</v>
      </c>
      <c r="Z310" t="s">
        <v>40</v>
      </c>
      <c r="AA310" t="s">
        <v>40</v>
      </c>
      <c r="AB310" t="s">
        <v>40</v>
      </c>
      <c r="AC310" t="s">
        <v>40</v>
      </c>
      <c r="AD310" t="s">
        <v>40</v>
      </c>
      <c r="AE310" t="s">
        <v>40</v>
      </c>
      <c r="AF310" t="s">
        <v>40</v>
      </c>
      <c r="AG310" t="s">
        <v>40</v>
      </c>
      <c r="AH310" t="s">
        <v>40</v>
      </c>
      <c r="AI310" t="s">
        <v>40</v>
      </c>
      <c r="AJ310" t="s">
        <v>40</v>
      </c>
      <c r="AK310" t="s">
        <v>40</v>
      </c>
      <c r="AL310" t="s">
        <v>40</v>
      </c>
      <c r="AM310" t="s">
        <v>40</v>
      </c>
      <c r="AN310" t="s">
        <v>40</v>
      </c>
      <c r="AO310" t="s">
        <v>40</v>
      </c>
      <c r="AP310" t="s">
        <v>40</v>
      </c>
      <c r="AQ310" t="s">
        <v>40</v>
      </c>
      <c r="AR310" t="s">
        <v>40</v>
      </c>
      <c r="AS310" t="s">
        <v>40</v>
      </c>
      <c r="AT310" t="s">
        <v>40</v>
      </c>
      <c r="AU310" t="s">
        <v>40</v>
      </c>
      <c r="AV310" t="s">
        <v>40</v>
      </c>
      <c r="AW310" t="s">
        <v>40</v>
      </c>
    </row>
    <row r="311" spans="1:49" x14ac:dyDescent="0.3">
      <c r="A311">
        <v>28027017</v>
      </c>
      <c r="B311" t="s">
        <v>40</v>
      </c>
      <c r="C311" t="s">
        <v>30</v>
      </c>
      <c r="D311" t="s">
        <v>358</v>
      </c>
      <c r="E311" t="s">
        <v>359</v>
      </c>
      <c r="F311" t="s">
        <v>36</v>
      </c>
      <c r="G311" t="s">
        <v>917</v>
      </c>
      <c r="H311" t="s">
        <v>552</v>
      </c>
      <c r="I311">
        <v>200000000</v>
      </c>
      <c r="J311">
        <v>2000000</v>
      </c>
      <c r="K311">
        <v>4000000</v>
      </c>
      <c r="L311">
        <v>5500000</v>
      </c>
      <c r="M311">
        <v>9000000</v>
      </c>
      <c r="N311">
        <v>14500000</v>
      </c>
      <c r="O311">
        <v>19000000</v>
      </c>
      <c r="P311">
        <v>35000000</v>
      </c>
      <c r="Q311">
        <v>50000000</v>
      </c>
      <c r="R311">
        <v>43000000</v>
      </c>
      <c r="S311">
        <v>18000000</v>
      </c>
      <c r="T311" t="s">
        <v>40</v>
      </c>
      <c r="U311" t="s">
        <v>40</v>
      </c>
      <c r="V311" t="s">
        <v>40</v>
      </c>
      <c r="W311" t="s">
        <v>40</v>
      </c>
      <c r="X311" t="s">
        <v>40</v>
      </c>
      <c r="Y311" t="s">
        <v>40</v>
      </c>
      <c r="Z311" t="s">
        <v>40</v>
      </c>
      <c r="AA311" t="s">
        <v>40</v>
      </c>
      <c r="AB311" t="s">
        <v>40</v>
      </c>
      <c r="AC311" t="s">
        <v>40</v>
      </c>
      <c r="AD311" t="s">
        <v>40</v>
      </c>
      <c r="AE311" t="s">
        <v>40</v>
      </c>
      <c r="AF311" t="s">
        <v>40</v>
      </c>
      <c r="AG311" t="s">
        <v>40</v>
      </c>
      <c r="AH311" t="s">
        <v>40</v>
      </c>
      <c r="AI311" t="s">
        <v>40</v>
      </c>
      <c r="AJ311" t="s">
        <v>40</v>
      </c>
      <c r="AK311" t="s">
        <v>40</v>
      </c>
      <c r="AL311" t="s">
        <v>40</v>
      </c>
      <c r="AM311" t="s">
        <v>40</v>
      </c>
      <c r="AN311" t="s">
        <v>40</v>
      </c>
      <c r="AO311" t="s">
        <v>40</v>
      </c>
      <c r="AP311" t="s">
        <v>40</v>
      </c>
      <c r="AQ311" t="s">
        <v>40</v>
      </c>
      <c r="AR311" t="s">
        <v>40</v>
      </c>
      <c r="AS311" t="s">
        <v>40</v>
      </c>
      <c r="AT311" t="s">
        <v>40</v>
      </c>
      <c r="AU311" t="s">
        <v>40</v>
      </c>
      <c r="AV311" t="s">
        <v>40</v>
      </c>
      <c r="AW311" t="s">
        <v>40</v>
      </c>
    </row>
    <row r="312" spans="1:49" x14ac:dyDescent="0.3">
      <c r="A312">
        <v>280270181</v>
      </c>
      <c r="B312" t="s">
        <v>40</v>
      </c>
      <c r="C312" t="s">
        <v>30</v>
      </c>
      <c r="D312" t="s">
        <v>361</v>
      </c>
      <c r="E312" t="s">
        <v>396</v>
      </c>
      <c r="F312" t="s">
        <v>36</v>
      </c>
      <c r="G312" t="s">
        <v>918</v>
      </c>
      <c r="H312" t="s">
        <v>552</v>
      </c>
      <c r="I312">
        <v>503096811.29999995</v>
      </c>
      <c r="J312">
        <v>55899645.700000003</v>
      </c>
      <c r="K312">
        <v>111799291.40000001</v>
      </c>
      <c r="L312">
        <v>111799291.40000001</v>
      </c>
      <c r="M312">
        <v>111799291.40000001</v>
      </c>
      <c r="N312">
        <v>111799291.40000001</v>
      </c>
      <c r="O312" t="s">
        <v>40</v>
      </c>
      <c r="P312" t="s">
        <v>40</v>
      </c>
      <c r="Q312" t="s">
        <v>40</v>
      </c>
      <c r="R312" t="s">
        <v>40</v>
      </c>
      <c r="S312" t="s">
        <v>40</v>
      </c>
      <c r="T312" t="s">
        <v>40</v>
      </c>
      <c r="U312" t="s">
        <v>40</v>
      </c>
      <c r="V312" t="s">
        <v>40</v>
      </c>
      <c r="W312" t="s">
        <v>40</v>
      </c>
      <c r="X312" t="s">
        <v>40</v>
      </c>
      <c r="Y312" t="s">
        <v>40</v>
      </c>
      <c r="Z312" t="s">
        <v>40</v>
      </c>
      <c r="AA312" t="s">
        <v>40</v>
      </c>
      <c r="AB312" t="s">
        <v>40</v>
      </c>
      <c r="AC312" t="s">
        <v>40</v>
      </c>
      <c r="AD312" t="s">
        <v>40</v>
      </c>
      <c r="AE312" t="s">
        <v>40</v>
      </c>
      <c r="AF312" t="s">
        <v>40</v>
      </c>
      <c r="AG312" t="s">
        <v>40</v>
      </c>
      <c r="AH312" t="s">
        <v>40</v>
      </c>
      <c r="AI312" t="s">
        <v>40</v>
      </c>
      <c r="AJ312" t="s">
        <v>40</v>
      </c>
      <c r="AK312" t="s">
        <v>40</v>
      </c>
      <c r="AL312" t="s">
        <v>40</v>
      </c>
      <c r="AM312" t="s">
        <v>40</v>
      </c>
      <c r="AN312" t="s">
        <v>40</v>
      </c>
      <c r="AO312" t="s">
        <v>40</v>
      </c>
      <c r="AP312" t="s">
        <v>40</v>
      </c>
      <c r="AQ312" t="s">
        <v>40</v>
      </c>
      <c r="AR312" t="s">
        <v>40</v>
      </c>
      <c r="AS312" t="s">
        <v>40</v>
      </c>
      <c r="AT312" t="s">
        <v>40</v>
      </c>
      <c r="AU312" t="s">
        <v>40</v>
      </c>
      <c r="AV312" t="s">
        <v>40</v>
      </c>
      <c r="AW312" t="s">
        <v>40</v>
      </c>
    </row>
    <row r="313" spans="1:49" x14ac:dyDescent="0.3">
      <c r="A313">
        <v>280270191</v>
      </c>
      <c r="B313" t="s">
        <v>40</v>
      </c>
      <c r="C313" t="s">
        <v>30</v>
      </c>
      <c r="D313" t="s">
        <v>361</v>
      </c>
      <c r="E313" t="s">
        <v>398</v>
      </c>
      <c r="F313" t="s">
        <v>36</v>
      </c>
      <c r="G313" t="s">
        <v>918</v>
      </c>
      <c r="H313" t="s">
        <v>552</v>
      </c>
      <c r="I313">
        <v>5927377145</v>
      </c>
      <c r="J313" t="s">
        <v>40</v>
      </c>
      <c r="K313" t="s">
        <v>40</v>
      </c>
      <c r="L313" t="s">
        <v>40</v>
      </c>
      <c r="M313" t="s">
        <v>40</v>
      </c>
      <c r="N313" t="s">
        <v>40</v>
      </c>
      <c r="O313">
        <v>1185475429</v>
      </c>
      <c r="P313">
        <v>1185475429</v>
      </c>
      <c r="Q313">
        <v>1185475429</v>
      </c>
      <c r="R313">
        <v>1185475429</v>
      </c>
      <c r="S313">
        <v>1185475429</v>
      </c>
      <c r="T313" t="s">
        <v>40</v>
      </c>
      <c r="U313" t="s">
        <v>40</v>
      </c>
      <c r="V313" t="s">
        <v>40</v>
      </c>
      <c r="W313" t="s">
        <v>40</v>
      </c>
      <c r="X313" t="s">
        <v>40</v>
      </c>
      <c r="Y313" t="s">
        <v>40</v>
      </c>
      <c r="Z313" t="s">
        <v>40</v>
      </c>
      <c r="AA313" t="s">
        <v>40</v>
      </c>
      <c r="AB313" t="s">
        <v>40</v>
      </c>
      <c r="AC313" t="s">
        <v>40</v>
      </c>
      <c r="AD313" t="s">
        <v>40</v>
      </c>
      <c r="AE313" t="s">
        <v>40</v>
      </c>
      <c r="AF313" t="s">
        <v>40</v>
      </c>
      <c r="AG313" t="s">
        <v>40</v>
      </c>
      <c r="AH313" t="s">
        <v>40</v>
      </c>
      <c r="AI313" t="s">
        <v>40</v>
      </c>
      <c r="AJ313" t="s">
        <v>40</v>
      </c>
      <c r="AK313" t="s">
        <v>40</v>
      </c>
      <c r="AL313" t="s">
        <v>40</v>
      </c>
      <c r="AM313" t="s">
        <v>40</v>
      </c>
      <c r="AN313" t="s">
        <v>40</v>
      </c>
      <c r="AO313" t="s">
        <v>40</v>
      </c>
      <c r="AP313" t="s">
        <v>40</v>
      </c>
      <c r="AQ313" t="s">
        <v>40</v>
      </c>
      <c r="AR313" t="s">
        <v>40</v>
      </c>
      <c r="AS313" t="s">
        <v>40</v>
      </c>
      <c r="AT313" t="s">
        <v>40</v>
      </c>
      <c r="AU313" t="s">
        <v>40</v>
      </c>
      <c r="AV313" t="s">
        <v>40</v>
      </c>
      <c r="AW313" t="s">
        <v>40</v>
      </c>
    </row>
    <row r="314" spans="1:49" x14ac:dyDescent="0.3">
      <c r="A314">
        <v>280270201</v>
      </c>
      <c r="B314" t="s">
        <v>40</v>
      </c>
      <c r="C314" t="s">
        <v>30</v>
      </c>
      <c r="D314" t="s">
        <v>361</v>
      </c>
      <c r="E314" t="s">
        <v>394</v>
      </c>
      <c r="F314" t="s">
        <v>36</v>
      </c>
      <c r="G314" t="s">
        <v>918</v>
      </c>
      <c r="H314" t="s">
        <v>552</v>
      </c>
      <c r="I314">
        <v>2982942422</v>
      </c>
      <c r="J314" t="s">
        <v>40</v>
      </c>
      <c r="K314" t="s">
        <v>40</v>
      </c>
      <c r="L314" t="s">
        <v>40</v>
      </c>
      <c r="M314" t="s">
        <v>40</v>
      </c>
      <c r="N314" t="s">
        <v>40</v>
      </c>
      <c r="O314" t="s">
        <v>40</v>
      </c>
      <c r="P314" t="s">
        <v>40</v>
      </c>
      <c r="Q314" t="s">
        <v>40</v>
      </c>
      <c r="R314" t="s">
        <v>40</v>
      </c>
      <c r="S314" t="s">
        <v>40</v>
      </c>
      <c r="T314">
        <v>596588484.39999998</v>
      </c>
      <c r="U314">
        <v>596588484.39999998</v>
      </c>
      <c r="V314">
        <v>596588484.39999998</v>
      </c>
      <c r="W314">
        <v>596588484.39999998</v>
      </c>
      <c r="X314">
        <v>596588484.39999998</v>
      </c>
      <c r="Y314" t="s">
        <v>40</v>
      </c>
      <c r="Z314" t="s">
        <v>40</v>
      </c>
      <c r="AA314" t="s">
        <v>40</v>
      </c>
      <c r="AB314" t="s">
        <v>40</v>
      </c>
      <c r="AC314" t="s">
        <v>40</v>
      </c>
      <c r="AD314" t="s">
        <v>40</v>
      </c>
      <c r="AE314" t="s">
        <v>40</v>
      </c>
      <c r="AF314" t="s">
        <v>40</v>
      </c>
      <c r="AG314" t="s">
        <v>40</v>
      </c>
      <c r="AH314" t="s">
        <v>40</v>
      </c>
      <c r="AI314" t="s">
        <v>40</v>
      </c>
      <c r="AJ314" t="s">
        <v>40</v>
      </c>
      <c r="AK314" t="s">
        <v>40</v>
      </c>
      <c r="AL314" t="s">
        <v>40</v>
      </c>
      <c r="AM314" t="s">
        <v>40</v>
      </c>
      <c r="AN314" t="s">
        <v>40</v>
      </c>
      <c r="AO314" t="s">
        <v>40</v>
      </c>
      <c r="AP314" t="s">
        <v>40</v>
      </c>
      <c r="AQ314" t="s">
        <v>40</v>
      </c>
      <c r="AR314" t="s">
        <v>40</v>
      </c>
      <c r="AS314" t="s">
        <v>40</v>
      </c>
      <c r="AT314" t="s">
        <v>40</v>
      </c>
      <c r="AU314" t="s">
        <v>40</v>
      </c>
      <c r="AV314" t="s">
        <v>40</v>
      </c>
      <c r="AW314" t="s">
        <v>40</v>
      </c>
    </row>
    <row r="315" spans="1:49" x14ac:dyDescent="0.3">
      <c r="A315">
        <v>280270211</v>
      </c>
      <c r="B315" t="s">
        <v>40</v>
      </c>
      <c r="C315" t="s">
        <v>30</v>
      </c>
      <c r="D315" t="s">
        <v>361</v>
      </c>
      <c r="E315" t="s">
        <v>362</v>
      </c>
      <c r="F315" t="s">
        <v>36</v>
      </c>
      <c r="G315" t="s">
        <v>918</v>
      </c>
      <c r="H315" t="s">
        <v>552</v>
      </c>
      <c r="I315">
        <v>10540095.800000001</v>
      </c>
      <c r="J315" t="s">
        <v>40</v>
      </c>
      <c r="K315" t="s">
        <v>40</v>
      </c>
      <c r="L315" t="s">
        <v>40</v>
      </c>
      <c r="M315" t="s">
        <v>40</v>
      </c>
      <c r="N315" t="s">
        <v>40</v>
      </c>
      <c r="O315" t="s">
        <v>40</v>
      </c>
      <c r="P315" t="s">
        <v>40</v>
      </c>
      <c r="Q315" t="s">
        <v>40</v>
      </c>
      <c r="R315" t="s">
        <v>40</v>
      </c>
      <c r="S315" t="s">
        <v>40</v>
      </c>
      <c r="T315">
        <v>2108019.16</v>
      </c>
      <c r="U315">
        <v>2108019.16</v>
      </c>
      <c r="V315">
        <v>2108019.16</v>
      </c>
      <c r="W315">
        <v>2108019.16</v>
      </c>
      <c r="X315">
        <v>2108019.16</v>
      </c>
      <c r="Y315" t="s">
        <v>40</v>
      </c>
      <c r="Z315" t="s">
        <v>40</v>
      </c>
      <c r="AA315" t="s">
        <v>40</v>
      </c>
      <c r="AB315" t="s">
        <v>40</v>
      </c>
      <c r="AC315" t="s">
        <v>40</v>
      </c>
      <c r="AD315" t="s">
        <v>40</v>
      </c>
      <c r="AE315" t="s">
        <v>40</v>
      </c>
      <c r="AF315" t="s">
        <v>40</v>
      </c>
      <c r="AG315" t="s">
        <v>40</v>
      </c>
      <c r="AH315" t="s">
        <v>40</v>
      </c>
      <c r="AI315" t="s">
        <v>40</v>
      </c>
      <c r="AJ315" t="s">
        <v>40</v>
      </c>
      <c r="AK315" t="s">
        <v>40</v>
      </c>
      <c r="AL315" t="s">
        <v>40</v>
      </c>
      <c r="AM315" t="s">
        <v>40</v>
      </c>
      <c r="AN315" t="s">
        <v>40</v>
      </c>
      <c r="AO315" t="s">
        <v>40</v>
      </c>
      <c r="AP315" t="s">
        <v>40</v>
      </c>
      <c r="AQ315" t="s">
        <v>40</v>
      </c>
      <c r="AR315" t="s">
        <v>40</v>
      </c>
      <c r="AS315" t="s">
        <v>40</v>
      </c>
      <c r="AT315" t="s">
        <v>40</v>
      </c>
      <c r="AU315" t="s">
        <v>40</v>
      </c>
      <c r="AV315" t="s">
        <v>40</v>
      </c>
      <c r="AW315" t="s">
        <v>40</v>
      </c>
    </row>
    <row r="316" spans="1:49" x14ac:dyDescent="0.3">
      <c r="A316">
        <v>280270212</v>
      </c>
      <c r="B316" t="s">
        <v>40</v>
      </c>
      <c r="C316" t="s">
        <v>30</v>
      </c>
      <c r="D316" t="s">
        <v>361</v>
      </c>
      <c r="E316" t="s">
        <v>365</v>
      </c>
      <c r="F316" t="s">
        <v>36</v>
      </c>
      <c r="G316" t="s">
        <v>918</v>
      </c>
      <c r="H316" t="s">
        <v>552</v>
      </c>
      <c r="I316">
        <v>9873024.2000000011</v>
      </c>
      <c r="J316" t="s">
        <v>40</v>
      </c>
      <c r="K316" t="s">
        <v>40</v>
      </c>
      <c r="L316" t="s">
        <v>40</v>
      </c>
      <c r="M316" t="s">
        <v>40</v>
      </c>
      <c r="N316" t="s">
        <v>40</v>
      </c>
      <c r="O316" t="s">
        <v>40</v>
      </c>
      <c r="P316" t="s">
        <v>40</v>
      </c>
      <c r="Q316" t="s">
        <v>40</v>
      </c>
      <c r="R316" t="s">
        <v>40</v>
      </c>
      <c r="S316" t="s">
        <v>40</v>
      </c>
      <c r="T316">
        <v>1974604.84</v>
      </c>
      <c r="U316">
        <v>1974604.84</v>
      </c>
      <c r="V316">
        <v>1974604.84</v>
      </c>
      <c r="W316">
        <v>1974604.84</v>
      </c>
      <c r="X316">
        <v>1974604.84</v>
      </c>
      <c r="Y316" t="s">
        <v>40</v>
      </c>
      <c r="Z316" t="s">
        <v>40</v>
      </c>
      <c r="AA316" t="s">
        <v>40</v>
      </c>
      <c r="AB316" t="s">
        <v>40</v>
      </c>
      <c r="AC316" t="s">
        <v>40</v>
      </c>
      <c r="AD316" t="s">
        <v>40</v>
      </c>
      <c r="AE316" t="s">
        <v>40</v>
      </c>
      <c r="AF316" t="s">
        <v>40</v>
      </c>
      <c r="AG316" t="s">
        <v>40</v>
      </c>
      <c r="AH316" t="s">
        <v>40</v>
      </c>
      <c r="AI316" t="s">
        <v>40</v>
      </c>
      <c r="AJ316" t="s">
        <v>40</v>
      </c>
      <c r="AK316" t="s">
        <v>40</v>
      </c>
      <c r="AL316" t="s">
        <v>40</v>
      </c>
      <c r="AM316" t="s">
        <v>40</v>
      </c>
      <c r="AN316" t="s">
        <v>40</v>
      </c>
      <c r="AO316" t="s">
        <v>40</v>
      </c>
      <c r="AP316" t="s">
        <v>40</v>
      </c>
      <c r="AQ316" t="s">
        <v>40</v>
      </c>
      <c r="AR316" t="s">
        <v>40</v>
      </c>
      <c r="AS316" t="s">
        <v>40</v>
      </c>
      <c r="AT316" t="s">
        <v>40</v>
      </c>
      <c r="AU316" t="s">
        <v>40</v>
      </c>
      <c r="AV316" t="s">
        <v>40</v>
      </c>
      <c r="AW316" t="s">
        <v>40</v>
      </c>
    </row>
    <row r="317" spans="1:49" x14ac:dyDescent="0.3">
      <c r="A317">
        <v>280270213</v>
      </c>
      <c r="B317" t="s">
        <v>40</v>
      </c>
      <c r="C317" t="s">
        <v>30</v>
      </c>
      <c r="D317" t="s">
        <v>361</v>
      </c>
      <c r="E317" t="s">
        <v>368</v>
      </c>
      <c r="F317" t="s">
        <v>36</v>
      </c>
      <c r="G317" t="s">
        <v>918</v>
      </c>
      <c r="H317" t="s">
        <v>552</v>
      </c>
      <c r="I317">
        <v>51438328.5</v>
      </c>
      <c r="J317" t="s">
        <v>40</v>
      </c>
      <c r="K317" t="s">
        <v>40</v>
      </c>
      <c r="L317" t="s">
        <v>40</v>
      </c>
      <c r="M317" t="s">
        <v>40</v>
      </c>
      <c r="N317" t="s">
        <v>40</v>
      </c>
      <c r="O317" t="s">
        <v>40</v>
      </c>
      <c r="P317" t="s">
        <v>40</v>
      </c>
      <c r="Q317" t="s">
        <v>40</v>
      </c>
      <c r="R317" t="s">
        <v>40</v>
      </c>
      <c r="S317" t="s">
        <v>40</v>
      </c>
      <c r="T317">
        <v>10287665.699999999</v>
      </c>
      <c r="U317">
        <v>10287665.699999999</v>
      </c>
      <c r="V317">
        <v>10287665.699999999</v>
      </c>
      <c r="W317">
        <v>10287665.699999999</v>
      </c>
      <c r="X317">
        <v>10287665.699999999</v>
      </c>
      <c r="Y317" t="s">
        <v>40</v>
      </c>
      <c r="Z317" t="s">
        <v>40</v>
      </c>
      <c r="AA317" t="s">
        <v>40</v>
      </c>
      <c r="AB317" t="s">
        <v>40</v>
      </c>
      <c r="AC317" t="s">
        <v>40</v>
      </c>
      <c r="AD317" t="s">
        <v>40</v>
      </c>
      <c r="AE317" t="s">
        <v>40</v>
      </c>
      <c r="AF317" t="s">
        <v>40</v>
      </c>
      <c r="AG317" t="s">
        <v>40</v>
      </c>
      <c r="AH317" t="s">
        <v>40</v>
      </c>
      <c r="AI317" t="s">
        <v>40</v>
      </c>
      <c r="AJ317" t="s">
        <v>40</v>
      </c>
      <c r="AK317" t="s">
        <v>40</v>
      </c>
      <c r="AL317" t="s">
        <v>40</v>
      </c>
      <c r="AM317" t="s">
        <v>40</v>
      </c>
      <c r="AN317" t="s">
        <v>40</v>
      </c>
      <c r="AO317" t="s">
        <v>40</v>
      </c>
      <c r="AP317" t="s">
        <v>40</v>
      </c>
      <c r="AQ317" t="s">
        <v>40</v>
      </c>
      <c r="AR317" t="s">
        <v>40</v>
      </c>
      <c r="AS317" t="s">
        <v>40</v>
      </c>
      <c r="AT317" t="s">
        <v>40</v>
      </c>
      <c r="AU317" t="s">
        <v>40</v>
      </c>
      <c r="AV317" t="s">
        <v>40</v>
      </c>
      <c r="AW317" t="s">
        <v>40</v>
      </c>
    </row>
    <row r="318" spans="1:49" x14ac:dyDescent="0.3">
      <c r="A318">
        <v>280270214</v>
      </c>
      <c r="B318" t="s">
        <v>40</v>
      </c>
      <c r="C318" t="s">
        <v>30</v>
      </c>
      <c r="D318" t="s">
        <v>361</v>
      </c>
      <c r="E318" t="s">
        <v>371</v>
      </c>
      <c r="F318" t="s">
        <v>36</v>
      </c>
      <c r="G318" t="s">
        <v>918</v>
      </c>
      <c r="H318" t="s">
        <v>552</v>
      </c>
      <c r="I318">
        <v>2669197.7000000002</v>
      </c>
      <c r="J318" t="s">
        <v>40</v>
      </c>
      <c r="K318" t="s">
        <v>40</v>
      </c>
      <c r="L318" t="s">
        <v>40</v>
      </c>
      <c r="M318" t="s">
        <v>40</v>
      </c>
      <c r="N318" t="s">
        <v>40</v>
      </c>
      <c r="O318" t="s">
        <v>40</v>
      </c>
      <c r="P318" t="s">
        <v>40</v>
      </c>
      <c r="Q318" t="s">
        <v>40</v>
      </c>
      <c r="R318" t="s">
        <v>40</v>
      </c>
      <c r="S318" t="s">
        <v>40</v>
      </c>
      <c r="T318">
        <v>533839.54</v>
      </c>
      <c r="U318">
        <v>533839.54</v>
      </c>
      <c r="V318">
        <v>533839.54</v>
      </c>
      <c r="W318">
        <v>533839.54</v>
      </c>
      <c r="X318">
        <v>533839.54</v>
      </c>
      <c r="Y318" t="s">
        <v>40</v>
      </c>
      <c r="Z318" t="s">
        <v>40</v>
      </c>
      <c r="AA318" t="s">
        <v>40</v>
      </c>
      <c r="AB318" t="s">
        <v>40</v>
      </c>
      <c r="AC318" t="s">
        <v>40</v>
      </c>
      <c r="AD318" t="s">
        <v>40</v>
      </c>
      <c r="AE318" t="s">
        <v>40</v>
      </c>
      <c r="AF318" t="s">
        <v>40</v>
      </c>
      <c r="AG318" t="s">
        <v>40</v>
      </c>
      <c r="AH318" t="s">
        <v>40</v>
      </c>
      <c r="AI318" t="s">
        <v>40</v>
      </c>
      <c r="AJ318" t="s">
        <v>40</v>
      </c>
      <c r="AK318" t="s">
        <v>40</v>
      </c>
      <c r="AL318" t="s">
        <v>40</v>
      </c>
      <c r="AM318" t="s">
        <v>40</v>
      </c>
      <c r="AN318" t="s">
        <v>40</v>
      </c>
      <c r="AO318" t="s">
        <v>40</v>
      </c>
      <c r="AP318" t="s">
        <v>40</v>
      </c>
      <c r="AQ318" t="s">
        <v>40</v>
      </c>
      <c r="AR318" t="s">
        <v>40</v>
      </c>
      <c r="AS318" t="s">
        <v>40</v>
      </c>
      <c r="AT318" t="s">
        <v>40</v>
      </c>
      <c r="AU318" t="s">
        <v>40</v>
      </c>
      <c r="AV318" t="s">
        <v>40</v>
      </c>
      <c r="AW318" t="s">
        <v>40</v>
      </c>
    </row>
    <row r="319" spans="1:49" x14ac:dyDescent="0.3">
      <c r="A319">
        <v>280270215</v>
      </c>
      <c r="B319" t="s">
        <v>40</v>
      </c>
      <c r="C319" t="s">
        <v>30</v>
      </c>
      <c r="D319" t="s">
        <v>361</v>
      </c>
      <c r="E319" t="s">
        <v>374</v>
      </c>
      <c r="F319" t="s">
        <v>36</v>
      </c>
      <c r="G319" t="s">
        <v>918</v>
      </c>
      <c r="H319" t="s">
        <v>552</v>
      </c>
      <c r="I319">
        <v>10941067.800000001</v>
      </c>
      <c r="J319" t="s">
        <v>40</v>
      </c>
      <c r="K319" t="s">
        <v>40</v>
      </c>
      <c r="L319" t="s">
        <v>40</v>
      </c>
      <c r="M319" t="s">
        <v>40</v>
      </c>
      <c r="N319" t="s">
        <v>40</v>
      </c>
      <c r="O319" t="s">
        <v>40</v>
      </c>
      <c r="P319" t="s">
        <v>40</v>
      </c>
      <c r="Q319" t="s">
        <v>40</v>
      </c>
      <c r="R319" t="s">
        <v>40</v>
      </c>
      <c r="S319" t="s">
        <v>40</v>
      </c>
      <c r="T319">
        <v>2188213.56</v>
      </c>
      <c r="U319">
        <v>2188213.56</v>
      </c>
      <c r="V319">
        <v>2188213.56</v>
      </c>
      <c r="W319">
        <v>2188213.56</v>
      </c>
      <c r="X319">
        <v>2188213.56</v>
      </c>
      <c r="Y319" t="s">
        <v>40</v>
      </c>
      <c r="Z319" t="s">
        <v>40</v>
      </c>
      <c r="AA319" t="s">
        <v>40</v>
      </c>
      <c r="AB319" t="s">
        <v>40</v>
      </c>
      <c r="AC319" t="s">
        <v>40</v>
      </c>
      <c r="AD319" t="s">
        <v>40</v>
      </c>
      <c r="AE319" t="s">
        <v>40</v>
      </c>
      <c r="AF319" t="s">
        <v>40</v>
      </c>
      <c r="AG319" t="s">
        <v>40</v>
      </c>
      <c r="AH319" t="s">
        <v>40</v>
      </c>
      <c r="AI319" t="s">
        <v>40</v>
      </c>
      <c r="AJ319" t="s">
        <v>40</v>
      </c>
      <c r="AK319" t="s">
        <v>40</v>
      </c>
      <c r="AL319" t="s">
        <v>40</v>
      </c>
      <c r="AM319" t="s">
        <v>40</v>
      </c>
      <c r="AN319" t="s">
        <v>40</v>
      </c>
      <c r="AO319" t="s">
        <v>40</v>
      </c>
      <c r="AP319" t="s">
        <v>40</v>
      </c>
      <c r="AQ319" t="s">
        <v>40</v>
      </c>
      <c r="AR319" t="s">
        <v>40</v>
      </c>
      <c r="AS319" t="s">
        <v>40</v>
      </c>
      <c r="AT319" t="s">
        <v>40</v>
      </c>
      <c r="AU319" t="s">
        <v>40</v>
      </c>
      <c r="AV319" t="s">
        <v>40</v>
      </c>
      <c r="AW319" t="s">
        <v>40</v>
      </c>
    </row>
    <row r="320" spans="1:49" x14ac:dyDescent="0.3">
      <c r="A320">
        <v>280270216</v>
      </c>
      <c r="B320" t="s">
        <v>40</v>
      </c>
      <c r="C320" t="s">
        <v>30</v>
      </c>
      <c r="D320" t="s">
        <v>361</v>
      </c>
      <c r="E320" t="s">
        <v>377</v>
      </c>
      <c r="F320" t="s">
        <v>36</v>
      </c>
      <c r="G320" t="s">
        <v>918</v>
      </c>
      <c r="H320" t="s">
        <v>552</v>
      </c>
      <c r="I320">
        <v>7009719.5999999996</v>
      </c>
      <c r="J320" t="s">
        <v>40</v>
      </c>
      <c r="K320" t="s">
        <v>40</v>
      </c>
      <c r="L320" t="s">
        <v>40</v>
      </c>
      <c r="M320" t="s">
        <v>40</v>
      </c>
      <c r="N320" t="s">
        <v>40</v>
      </c>
      <c r="O320" t="s">
        <v>40</v>
      </c>
      <c r="P320" t="s">
        <v>40</v>
      </c>
      <c r="Q320" t="s">
        <v>40</v>
      </c>
      <c r="R320" t="s">
        <v>40</v>
      </c>
      <c r="S320" t="s">
        <v>40</v>
      </c>
      <c r="T320">
        <v>1401943.92</v>
      </c>
      <c r="U320">
        <v>1401943.92</v>
      </c>
      <c r="V320">
        <v>1401943.92</v>
      </c>
      <c r="W320">
        <v>1401943.92</v>
      </c>
      <c r="X320">
        <v>1401943.92</v>
      </c>
      <c r="Y320" t="s">
        <v>40</v>
      </c>
      <c r="Z320" t="s">
        <v>40</v>
      </c>
      <c r="AA320" t="s">
        <v>40</v>
      </c>
      <c r="AB320" t="s">
        <v>40</v>
      </c>
      <c r="AC320" t="s">
        <v>40</v>
      </c>
      <c r="AD320" t="s">
        <v>40</v>
      </c>
      <c r="AE320" t="s">
        <v>40</v>
      </c>
      <c r="AF320" t="s">
        <v>40</v>
      </c>
      <c r="AG320" t="s">
        <v>40</v>
      </c>
      <c r="AH320" t="s">
        <v>40</v>
      </c>
      <c r="AI320" t="s">
        <v>40</v>
      </c>
      <c r="AJ320" t="s">
        <v>40</v>
      </c>
      <c r="AK320" t="s">
        <v>40</v>
      </c>
      <c r="AL320" t="s">
        <v>40</v>
      </c>
      <c r="AM320" t="s">
        <v>40</v>
      </c>
      <c r="AN320" t="s">
        <v>40</v>
      </c>
      <c r="AO320" t="s">
        <v>40</v>
      </c>
      <c r="AP320" t="s">
        <v>40</v>
      </c>
      <c r="AQ320" t="s">
        <v>40</v>
      </c>
      <c r="AR320" t="s">
        <v>40</v>
      </c>
      <c r="AS320" t="s">
        <v>40</v>
      </c>
      <c r="AT320" t="s">
        <v>40</v>
      </c>
      <c r="AU320" t="s">
        <v>40</v>
      </c>
      <c r="AV320" t="s">
        <v>40</v>
      </c>
      <c r="AW320" t="s">
        <v>40</v>
      </c>
    </row>
    <row r="321" spans="1:49" x14ac:dyDescent="0.3">
      <c r="A321">
        <v>280270217</v>
      </c>
      <c r="B321" t="s">
        <v>40</v>
      </c>
      <c r="C321" t="s">
        <v>30</v>
      </c>
      <c r="D321" t="s">
        <v>361</v>
      </c>
      <c r="E321" t="s">
        <v>380</v>
      </c>
      <c r="F321" t="s">
        <v>36</v>
      </c>
      <c r="G321" t="s">
        <v>918</v>
      </c>
      <c r="H321" t="s">
        <v>552</v>
      </c>
      <c r="I321">
        <v>9420108.1000000015</v>
      </c>
      <c r="J321" t="s">
        <v>40</v>
      </c>
      <c r="K321" t="s">
        <v>40</v>
      </c>
      <c r="L321" t="s">
        <v>40</v>
      </c>
      <c r="M321" t="s">
        <v>40</v>
      </c>
      <c r="N321" t="s">
        <v>40</v>
      </c>
      <c r="O321" t="s">
        <v>40</v>
      </c>
      <c r="P321" t="s">
        <v>40</v>
      </c>
      <c r="Q321" t="s">
        <v>40</v>
      </c>
      <c r="R321" t="s">
        <v>40</v>
      </c>
      <c r="S321" t="s">
        <v>40</v>
      </c>
      <c r="T321">
        <v>1884021.62</v>
      </c>
      <c r="U321">
        <v>1884021.62</v>
      </c>
      <c r="V321">
        <v>1884021.62</v>
      </c>
      <c r="W321">
        <v>1884021.62</v>
      </c>
      <c r="X321">
        <v>1884021.62</v>
      </c>
      <c r="Y321" t="s">
        <v>40</v>
      </c>
      <c r="Z321" t="s">
        <v>40</v>
      </c>
      <c r="AA321" t="s">
        <v>40</v>
      </c>
      <c r="AB321" t="s">
        <v>40</v>
      </c>
      <c r="AC321" t="s">
        <v>40</v>
      </c>
      <c r="AD321" t="s">
        <v>40</v>
      </c>
      <c r="AE321" t="s">
        <v>40</v>
      </c>
      <c r="AF321" t="s">
        <v>40</v>
      </c>
      <c r="AG321" t="s">
        <v>40</v>
      </c>
      <c r="AH321" t="s">
        <v>40</v>
      </c>
      <c r="AI321" t="s">
        <v>40</v>
      </c>
      <c r="AJ321" t="s">
        <v>40</v>
      </c>
      <c r="AK321" t="s">
        <v>40</v>
      </c>
      <c r="AL321" t="s">
        <v>40</v>
      </c>
      <c r="AM321" t="s">
        <v>40</v>
      </c>
      <c r="AN321" t="s">
        <v>40</v>
      </c>
      <c r="AO321" t="s">
        <v>40</v>
      </c>
      <c r="AP321" t="s">
        <v>40</v>
      </c>
      <c r="AQ321" t="s">
        <v>40</v>
      </c>
      <c r="AR321" t="s">
        <v>40</v>
      </c>
      <c r="AS321" t="s">
        <v>40</v>
      </c>
      <c r="AT321" t="s">
        <v>40</v>
      </c>
      <c r="AU321" t="s">
        <v>40</v>
      </c>
      <c r="AV321" t="s">
        <v>40</v>
      </c>
      <c r="AW321" t="s">
        <v>40</v>
      </c>
    </row>
    <row r="322" spans="1:49" x14ac:dyDescent="0.3">
      <c r="A322">
        <v>280270218</v>
      </c>
      <c r="B322" t="s">
        <v>40</v>
      </c>
      <c r="C322" t="s">
        <v>30</v>
      </c>
      <c r="D322" t="s">
        <v>361</v>
      </c>
      <c r="E322" t="s">
        <v>383</v>
      </c>
      <c r="F322" t="s">
        <v>36</v>
      </c>
      <c r="G322" t="s">
        <v>918</v>
      </c>
      <c r="H322" t="s">
        <v>552</v>
      </c>
      <c r="I322">
        <v>31035232.799999997</v>
      </c>
      <c r="J322" t="s">
        <v>40</v>
      </c>
      <c r="K322" t="s">
        <v>40</v>
      </c>
      <c r="L322" t="s">
        <v>40</v>
      </c>
      <c r="M322" t="s">
        <v>40</v>
      </c>
      <c r="N322" t="s">
        <v>40</v>
      </c>
      <c r="O322" t="s">
        <v>40</v>
      </c>
      <c r="P322" t="s">
        <v>40</v>
      </c>
      <c r="Q322" t="s">
        <v>40</v>
      </c>
      <c r="R322" t="s">
        <v>40</v>
      </c>
      <c r="S322" t="s">
        <v>40</v>
      </c>
      <c r="T322">
        <v>6207046.5599999996</v>
      </c>
      <c r="U322">
        <v>6207046.5599999996</v>
      </c>
      <c r="V322">
        <v>6207046.5599999996</v>
      </c>
      <c r="W322">
        <v>6207046.5599999996</v>
      </c>
      <c r="X322">
        <v>6207046.5599999996</v>
      </c>
      <c r="Y322" t="s">
        <v>40</v>
      </c>
      <c r="Z322" t="s">
        <v>40</v>
      </c>
      <c r="AA322" t="s">
        <v>40</v>
      </c>
      <c r="AB322" t="s">
        <v>40</v>
      </c>
      <c r="AC322" t="s">
        <v>40</v>
      </c>
      <c r="AD322" t="s">
        <v>40</v>
      </c>
      <c r="AE322" t="s">
        <v>40</v>
      </c>
      <c r="AF322" t="s">
        <v>40</v>
      </c>
      <c r="AG322" t="s">
        <v>40</v>
      </c>
      <c r="AH322" t="s">
        <v>40</v>
      </c>
      <c r="AI322" t="s">
        <v>40</v>
      </c>
      <c r="AJ322" t="s">
        <v>40</v>
      </c>
      <c r="AK322" t="s">
        <v>40</v>
      </c>
      <c r="AL322" t="s">
        <v>40</v>
      </c>
      <c r="AM322" t="s">
        <v>40</v>
      </c>
      <c r="AN322" t="s">
        <v>40</v>
      </c>
      <c r="AO322" t="s">
        <v>40</v>
      </c>
      <c r="AP322" t="s">
        <v>40</v>
      </c>
      <c r="AQ322" t="s">
        <v>40</v>
      </c>
      <c r="AR322" t="s">
        <v>40</v>
      </c>
      <c r="AS322" t="s">
        <v>40</v>
      </c>
      <c r="AT322" t="s">
        <v>40</v>
      </c>
      <c r="AU322" t="s">
        <v>40</v>
      </c>
      <c r="AV322" t="s">
        <v>40</v>
      </c>
      <c r="AW322" t="s">
        <v>40</v>
      </c>
    </row>
    <row r="323" spans="1:49" x14ac:dyDescent="0.3">
      <c r="A323">
        <v>280270219</v>
      </c>
      <c r="B323" t="s">
        <v>40</v>
      </c>
      <c r="C323" t="s">
        <v>30</v>
      </c>
      <c r="D323" t="s">
        <v>361</v>
      </c>
      <c r="E323" t="s">
        <v>386</v>
      </c>
      <c r="F323" t="s">
        <v>36</v>
      </c>
      <c r="G323" t="s">
        <v>918</v>
      </c>
      <c r="H323" t="s">
        <v>552</v>
      </c>
      <c r="I323">
        <v>12752732.199999999</v>
      </c>
      <c r="J323" t="s">
        <v>40</v>
      </c>
      <c r="K323" t="s">
        <v>40</v>
      </c>
      <c r="L323" t="s">
        <v>40</v>
      </c>
      <c r="M323" t="s">
        <v>40</v>
      </c>
      <c r="N323" t="s">
        <v>40</v>
      </c>
      <c r="O323" t="s">
        <v>40</v>
      </c>
      <c r="P323" t="s">
        <v>40</v>
      </c>
      <c r="Q323" t="s">
        <v>40</v>
      </c>
      <c r="R323" t="s">
        <v>40</v>
      </c>
      <c r="S323" t="s">
        <v>40</v>
      </c>
      <c r="T323">
        <v>2550546.44</v>
      </c>
      <c r="U323">
        <v>2550546.44</v>
      </c>
      <c r="V323">
        <v>2550546.44</v>
      </c>
      <c r="W323">
        <v>2550546.44</v>
      </c>
      <c r="X323">
        <v>2550546.44</v>
      </c>
      <c r="Y323" t="s">
        <v>40</v>
      </c>
      <c r="Z323" t="s">
        <v>40</v>
      </c>
      <c r="AA323" t="s">
        <v>40</v>
      </c>
      <c r="AB323" t="s">
        <v>40</v>
      </c>
      <c r="AC323" t="s">
        <v>40</v>
      </c>
      <c r="AD323" t="s">
        <v>40</v>
      </c>
      <c r="AE323" t="s">
        <v>40</v>
      </c>
      <c r="AF323" t="s">
        <v>40</v>
      </c>
      <c r="AG323" t="s">
        <v>40</v>
      </c>
      <c r="AH323" t="s">
        <v>40</v>
      </c>
      <c r="AI323" t="s">
        <v>40</v>
      </c>
      <c r="AJ323" t="s">
        <v>40</v>
      </c>
      <c r="AK323" t="s">
        <v>40</v>
      </c>
      <c r="AL323" t="s">
        <v>40</v>
      </c>
      <c r="AM323" t="s">
        <v>40</v>
      </c>
      <c r="AN323" t="s">
        <v>40</v>
      </c>
      <c r="AO323" t="s">
        <v>40</v>
      </c>
      <c r="AP323" t="s">
        <v>40</v>
      </c>
      <c r="AQ323" t="s">
        <v>40</v>
      </c>
      <c r="AR323" t="s">
        <v>40</v>
      </c>
      <c r="AS323" t="s">
        <v>40</v>
      </c>
      <c r="AT323" t="s">
        <v>40</v>
      </c>
      <c r="AU323" t="s">
        <v>40</v>
      </c>
      <c r="AV323" t="s">
        <v>40</v>
      </c>
      <c r="AW323" t="s">
        <v>40</v>
      </c>
    </row>
    <row r="324" spans="1:49" x14ac:dyDescent="0.3">
      <c r="A324">
        <v>28027022</v>
      </c>
      <c r="B324" t="s">
        <v>40</v>
      </c>
      <c r="C324" t="s">
        <v>30</v>
      </c>
      <c r="D324" t="s">
        <v>361</v>
      </c>
      <c r="E324" t="s">
        <v>919</v>
      </c>
      <c r="F324" t="s">
        <v>36</v>
      </c>
      <c r="G324" t="s">
        <v>918</v>
      </c>
      <c r="H324" t="s">
        <v>552</v>
      </c>
      <c r="I324">
        <v>904447792.79999995</v>
      </c>
      <c r="J324">
        <v>100494199.2</v>
      </c>
      <c r="K324">
        <v>200988398.40000001</v>
      </c>
      <c r="L324">
        <v>200988398.40000001</v>
      </c>
      <c r="M324">
        <v>200988398.40000001</v>
      </c>
      <c r="N324">
        <v>200988398.40000001</v>
      </c>
      <c r="O324" t="s">
        <v>40</v>
      </c>
      <c r="P324" t="s">
        <v>40</v>
      </c>
      <c r="Q324" t="s">
        <v>40</v>
      </c>
      <c r="R324" t="s">
        <v>40</v>
      </c>
      <c r="S324" t="s">
        <v>40</v>
      </c>
      <c r="T324" t="s">
        <v>40</v>
      </c>
      <c r="U324" t="s">
        <v>40</v>
      </c>
      <c r="V324" t="s">
        <v>40</v>
      </c>
      <c r="W324" t="s">
        <v>40</v>
      </c>
      <c r="X324" t="s">
        <v>40</v>
      </c>
      <c r="Y324" t="s">
        <v>40</v>
      </c>
      <c r="Z324" t="s">
        <v>40</v>
      </c>
      <c r="AA324" t="s">
        <v>40</v>
      </c>
      <c r="AB324" t="s">
        <v>40</v>
      </c>
      <c r="AC324" t="s">
        <v>40</v>
      </c>
      <c r="AD324" t="s">
        <v>40</v>
      </c>
      <c r="AE324" t="s">
        <v>40</v>
      </c>
      <c r="AF324" t="s">
        <v>40</v>
      </c>
      <c r="AG324" t="s">
        <v>40</v>
      </c>
      <c r="AH324" t="s">
        <v>40</v>
      </c>
      <c r="AI324" t="s">
        <v>40</v>
      </c>
      <c r="AJ324" t="s">
        <v>40</v>
      </c>
      <c r="AK324" t="s">
        <v>40</v>
      </c>
      <c r="AL324" t="s">
        <v>40</v>
      </c>
      <c r="AM324" t="s">
        <v>40</v>
      </c>
      <c r="AN324" t="s">
        <v>40</v>
      </c>
      <c r="AO324" t="s">
        <v>40</v>
      </c>
      <c r="AP324" t="s">
        <v>40</v>
      </c>
      <c r="AQ324" t="s">
        <v>40</v>
      </c>
      <c r="AR324" t="s">
        <v>40</v>
      </c>
      <c r="AS324" t="s">
        <v>40</v>
      </c>
      <c r="AT324" t="s">
        <v>40</v>
      </c>
      <c r="AU324" t="s">
        <v>40</v>
      </c>
      <c r="AV324" t="s">
        <v>40</v>
      </c>
      <c r="AW324" t="s">
        <v>40</v>
      </c>
    </row>
    <row r="325" spans="1:49" x14ac:dyDescent="0.3">
      <c r="A325">
        <v>280270220</v>
      </c>
      <c r="B325" t="s">
        <v>40</v>
      </c>
      <c r="C325" t="s">
        <v>30</v>
      </c>
      <c r="D325" t="s">
        <v>361</v>
      </c>
      <c r="E325" t="s">
        <v>389</v>
      </c>
      <c r="F325" t="s">
        <v>36</v>
      </c>
      <c r="G325" t="s">
        <v>918</v>
      </c>
      <c r="H325" t="s">
        <v>552</v>
      </c>
      <c r="I325">
        <v>5053158.5</v>
      </c>
      <c r="J325" t="s">
        <v>40</v>
      </c>
      <c r="K325" t="s">
        <v>40</v>
      </c>
      <c r="L325" t="s">
        <v>40</v>
      </c>
      <c r="M325" t="s">
        <v>40</v>
      </c>
      <c r="N325" t="s">
        <v>40</v>
      </c>
      <c r="O325" t="s">
        <v>40</v>
      </c>
      <c r="P325" t="s">
        <v>40</v>
      </c>
      <c r="Q325" t="s">
        <v>40</v>
      </c>
      <c r="R325" t="s">
        <v>40</v>
      </c>
      <c r="S325" t="s">
        <v>40</v>
      </c>
      <c r="T325">
        <v>1010631.7</v>
      </c>
      <c r="U325">
        <v>1010631.7</v>
      </c>
      <c r="V325">
        <v>1010631.7</v>
      </c>
      <c r="W325">
        <v>1010631.7</v>
      </c>
      <c r="X325">
        <v>1010631.7</v>
      </c>
      <c r="Y325" t="s">
        <v>40</v>
      </c>
      <c r="Z325" t="s">
        <v>40</v>
      </c>
      <c r="AA325" t="s">
        <v>40</v>
      </c>
      <c r="AB325" t="s">
        <v>40</v>
      </c>
      <c r="AC325" t="s">
        <v>40</v>
      </c>
      <c r="AD325" t="s">
        <v>40</v>
      </c>
      <c r="AE325" t="s">
        <v>40</v>
      </c>
      <c r="AF325" t="s">
        <v>40</v>
      </c>
      <c r="AG325" t="s">
        <v>40</v>
      </c>
      <c r="AH325" t="s">
        <v>40</v>
      </c>
      <c r="AI325" t="s">
        <v>40</v>
      </c>
      <c r="AJ325" t="s">
        <v>40</v>
      </c>
      <c r="AK325" t="s">
        <v>40</v>
      </c>
      <c r="AL325" t="s">
        <v>40</v>
      </c>
      <c r="AM325" t="s">
        <v>40</v>
      </c>
      <c r="AN325" t="s">
        <v>40</v>
      </c>
      <c r="AO325" t="s">
        <v>40</v>
      </c>
      <c r="AP325" t="s">
        <v>40</v>
      </c>
      <c r="AQ325" t="s">
        <v>40</v>
      </c>
      <c r="AR325" t="s">
        <v>40</v>
      </c>
      <c r="AS325" t="s">
        <v>40</v>
      </c>
      <c r="AT325" t="s">
        <v>40</v>
      </c>
      <c r="AU325" t="s">
        <v>40</v>
      </c>
      <c r="AV325" t="s">
        <v>40</v>
      </c>
      <c r="AW325" t="s">
        <v>40</v>
      </c>
    </row>
    <row r="326" spans="1:49" x14ac:dyDescent="0.3">
      <c r="A326">
        <v>280270221</v>
      </c>
      <c r="B326" t="s">
        <v>40</v>
      </c>
      <c r="C326" t="s">
        <v>30</v>
      </c>
      <c r="D326" t="s">
        <v>348</v>
      </c>
      <c r="E326" t="s">
        <v>542</v>
      </c>
      <c r="F326" t="s">
        <v>36</v>
      </c>
      <c r="G326" t="s">
        <v>920</v>
      </c>
      <c r="H326" t="s">
        <v>552</v>
      </c>
      <c r="I326">
        <v>2200000000</v>
      </c>
      <c r="J326" t="s">
        <v>40</v>
      </c>
      <c r="K326" t="s">
        <v>40</v>
      </c>
      <c r="L326" t="s">
        <v>40</v>
      </c>
      <c r="M326" t="s">
        <v>40</v>
      </c>
      <c r="N326" t="s">
        <v>40</v>
      </c>
      <c r="O326" t="s">
        <v>40</v>
      </c>
      <c r="P326">
        <v>733333333.33000004</v>
      </c>
      <c r="Q326">
        <v>733333333.33000004</v>
      </c>
      <c r="R326">
        <v>733333333.34000003</v>
      </c>
      <c r="S326" t="s">
        <v>40</v>
      </c>
      <c r="T326" t="s">
        <v>40</v>
      </c>
      <c r="U326" t="s">
        <v>40</v>
      </c>
      <c r="V326" t="s">
        <v>40</v>
      </c>
      <c r="W326" t="s">
        <v>40</v>
      </c>
      <c r="X326" t="s">
        <v>40</v>
      </c>
      <c r="Y326" t="s">
        <v>40</v>
      </c>
      <c r="Z326" t="s">
        <v>40</v>
      </c>
      <c r="AA326" t="s">
        <v>40</v>
      </c>
      <c r="AB326" t="s">
        <v>40</v>
      </c>
      <c r="AC326" t="s">
        <v>40</v>
      </c>
      <c r="AD326" t="s">
        <v>40</v>
      </c>
      <c r="AE326" t="s">
        <v>40</v>
      </c>
      <c r="AF326" t="s">
        <v>40</v>
      </c>
      <c r="AG326" t="s">
        <v>40</v>
      </c>
      <c r="AH326" t="s">
        <v>40</v>
      </c>
      <c r="AI326" t="s">
        <v>40</v>
      </c>
      <c r="AJ326" t="s">
        <v>40</v>
      </c>
      <c r="AK326" t="s">
        <v>40</v>
      </c>
      <c r="AL326" t="s">
        <v>40</v>
      </c>
      <c r="AM326" t="s">
        <v>40</v>
      </c>
      <c r="AN326" t="s">
        <v>40</v>
      </c>
      <c r="AO326" t="s">
        <v>40</v>
      </c>
      <c r="AP326" t="s">
        <v>40</v>
      </c>
      <c r="AQ326" t="s">
        <v>40</v>
      </c>
      <c r="AR326" t="s">
        <v>40</v>
      </c>
      <c r="AS326" t="s">
        <v>40</v>
      </c>
      <c r="AT326" t="s">
        <v>40</v>
      </c>
      <c r="AU326" t="s">
        <v>40</v>
      </c>
      <c r="AV326" t="s">
        <v>40</v>
      </c>
      <c r="AW326" t="s">
        <v>40</v>
      </c>
    </row>
    <row r="327" spans="1:49" x14ac:dyDescent="0.3">
      <c r="A327">
        <v>280270222</v>
      </c>
      <c r="B327" t="s">
        <v>40</v>
      </c>
      <c r="C327" t="s">
        <v>30</v>
      </c>
      <c r="D327" t="s">
        <v>348</v>
      </c>
      <c r="E327" t="s">
        <v>543</v>
      </c>
      <c r="F327" t="s">
        <v>36</v>
      </c>
      <c r="G327" t="s">
        <v>920</v>
      </c>
      <c r="H327" t="s">
        <v>552</v>
      </c>
      <c r="I327">
        <v>1800000000</v>
      </c>
      <c r="J327" t="s">
        <v>40</v>
      </c>
      <c r="K327" t="s">
        <v>40</v>
      </c>
      <c r="L327" t="s">
        <v>40</v>
      </c>
      <c r="M327" t="s">
        <v>40</v>
      </c>
      <c r="N327" t="s">
        <v>40</v>
      </c>
      <c r="O327" t="s">
        <v>40</v>
      </c>
      <c r="P327" t="s">
        <v>40</v>
      </c>
      <c r="Q327" t="s">
        <v>40</v>
      </c>
      <c r="R327" t="s">
        <v>40</v>
      </c>
      <c r="S327" t="s">
        <v>40</v>
      </c>
      <c r="T327" t="s">
        <v>40</v>
      </c>
      <c r="U327">
        <v>600000000</v>
      </c>
      <c r="V327">
        <v>600000000</v>
      </c>
      <c r="W327">
        <v>600000000</v>
      </c>
      <c r="X327" t="s">
        <v>40</v>
      </c>
      <c r="Y327" t="s">
        <v>40</v>
      </c>
      <c r="Z327" t="s">
        <v>40</v>
      </c>
      <c r="AA327" t="s">
        <v>40</v>
      </c>
      <c r="AB327" t="s">
        <v>40</v>
      </c>
      <c r="AC327" t="s">
        <v>40</v>
      </c>
      <c r="AD327" t="s">
        <v>40</v>
      </c>
      <c r="AE327" t="s">
        <v>40</v>
      </c>
      <c r="AF327" t="s">
        <v>40</v>
      </c>
      <c r="AG327" t="s">
        <v>40</v>
      </c>
      <c r="AH327" t="s">
        <v>40</v>
      </c>
      <c r="AI327" t="s">
        <v>40</v>
      </c>
      <c r="AJ327" t="s">
        <v>40</v>
      </c>
      <c r="AK327" t="s">
        <v>40</v>
      </c>
      <c r="AL327" t="s">
        <v>40</v>
      </c>
      <c r="AM327" t="s">
        <v>40</v>
      </c>
      <c r="AN327" t="s">
        <v>40</v>
      </c>
      <c r="AO327" t="s">
        <v>40</v>
      </c>
      <c r="AP327" t="s">
        <v>40</v>
      </c>
      <c r="AQ327" t="s">
        <v>40</v>
      </c>
      <c r="AR327" t="s">
        <v>40</v>
      </c>
      <c r="AS327" t="s">
        <v>40</v>
      </c>
      <c r="AT327" t="s">
        <v>40</v>
      </c>
      <c r="AU327" t="s">
        <v>40</v>
      </c>
      <c r="AV327" t="s">
        <v>40</v>
      </c>
      <c r="AW327" t="s">
        <v>40</v>
      </c>
    </row>
    <row r="328" spans="1:49" x14ac:dyDescent="0.3">
      <c r="A328">
        <v>28080000</v>
      </c>
      <c r="B328" t="s">
        <v>40</v>
      </c>
      <c r="C328" t="s">
        <v>30</v>
      </c>
      <c r="D328" t="s">
        <v>46</v>
      </c>
      <c r="E328" t="s">
        <v>53</v>
      </c>
      <c r="F328" t="s">
        <v>36</v>
      </c>
      <c r="G328" t="s">
        <v>921</v>
      </c>
      <c r="H328" t="s">
        <v>552</v>
      </c>
      <c r="I328">
        <v>191577335.04999995</v>
      </c>
      <c r="J328">
        <v>17285333.32</v>
      </c>
      <c r="K328">
        <v>17285333.32</v>
      </c>
      <c r="L328">
        <v>17285333.32</v>
      </c>
      <c r="M328">
        <v>17285333.32</v>
      </c>
      <c r="N328">
        <v>17285333.32</v>
      </c>
      <c r="O328">
        <v>17285333.32</v>
      </c>
      <c r="P328">
        <v>17285333.32</v>
      </c>
      <c r="Q328">
        <v>17285333.32</v>
      </c>
      <c r="R328">
        <v>17285333.32</v>
      </c>
      <c r="S328">
        <v>17285333.420000002</v>
      </c>
      <c r="T328">
        <v>7489600.6600000001</v>
      </c>
      <c r="U328">
        <v>7489600.6600000001</v>
      </c>
      <c r="V328">
        <v>3744800.43</v>
      </c>
      <c r="W328" t="s">
        <v>40</v>
      </c>
      <c r="X328" t="s">
        <v>40</v>
      </c>
      <c r="Y328" t="s">
        <v>40</v>
      </c>
      <c r="Z328" t="s">
        <v>40</v>
      </c>
      <c r="AA328" t="s">
        <v>40</v>
      </c>
      <c r="AB328" t="s">
        <v>40</v>
      </c>
      <c r="AC328" t="s">
        <v>40</v>
      </c>
      <c r="AD328" t="s">
        <v>40</v>
      </c>
      <c r="AE328" t="s">
        <v>40</v>
      </c>
      <c r="AF328" t="s">
        <v>40</v>
      </c>
      <c r="AG328" t="s">
        <v>40</v>
      </c>
      <c r="AH328" t="s">
        <v>40</v>
      </c>
      <c r="AI328" t="s">
        <v>40</v>
      </c>
      <c r="AJ328" t="s">
        <v>40</v>
      </c>
      <c r="AK328" t="s">
        <v>40</v>
      </c>
      <c r="AL328" t="s">
        <v>40</v>
      </c>
      <c r="AM328" t="s">
        <v>40</v>
      </c>
      <c r="AN328" t="s">
        <v>40</v>
      </c>
      <c r="AO328" t="s">
        <v>40</v>
      </c>
      <c r="AP328" t="s">
        <v>40</v>
      </c>
      <c r="AQ328" t="s">
        <v>40</v>
      </c>
      <c r="AR328" t="s">
        <v>40</v>
      </c>
      <c r="AS328" t="s">
        <v>40</v>
      </c>
      <c r="AT328" t="s">
        <v>40</v>
      </c>
      <c r="AU328" t="s">
        <v>40</v>
      </c>
      <c r="AV328" t="s">
        <v>40</v>
      </c>
      <c r="AW328" t="s">
        <v>40</v>
      </c>
    </row>
    <row r="329" spans="1:49" x14ac:dyDescent="0.3">
      <c r="A329">
        <v>28080001</v>
      </c>
      <c r="B329" t="s">
        <v>40</v>
      </c>
      <c r="C329" t="s">
        <v>30</v>
      </c>
      <c r="D329" t="s">
        <v>46</v>
      </c>
      <c r="E329" t="s">
        <v>50</v>
      </c>
      <c r="F329" t="s">
        <v>36</v>
      </c>
      <c r="G329" t="s">
        <v>921</v>
      </c>
      <c r="H329" t="s">
        <v>552</v>
      </c>
      <c r="I329">
        <v>36793333.350000001</v>
      </c>
      <c r="J329">
        <v>2943466.66</v>
      </c>
      <c r="K329">
        <v>2943466.66</v>
      </c>
      <c r="L329">
        <v>2943466.66</v>
      </c>
      <c r="M329">
        <v>2943466.66</v>
      </c>
      <c r="N329">
        <v>2943466.66</v>
      </c>
      <c r="O329">
        <v>2943466.66</v>
      </c>
      <c r="P329">
        <v>2943466.66</v>
      </c>
      <c r="Q329">
        <v>2943466.66</v>
      </c>
      <c r="R329">
        <v>2943466.66</v>
      </c>
      <c r="S329">
        <v>2943466.66</v>
      </c>
      <c r="T329">
        <v>2943466.66</v>
      </c>
      <c r="U329">
        <v>2943466.66</v>
      </c>
      <c r="V329">
        <v>1471733.43</v>
      </c>
      <c r="W329" t="s">
        <v>40</v>
      </c>
      <c r="X329" t="s">
        <v>40</v>
      </c>
      <c r="Y329" t="s">
        <v>40</v>
      </c>
      <c r="Z329" t="s">
        <v>40</v>
      </c>
      <c r="AA329" t="s">
        <v>40</v>
      </c>
      <c r="AB329" t="s">
        <v>40</v>
      </c>
      <c r="AC329" t="s">
        <v>40</v>
      </c>
      <c r="AD329" t="s">
        <v>40</v>
      </c>
      <c r="AE329" t="s">
        <v>40</v>
      </c>
      <c r="AF329" t="s">
        <v>40</v>
      </c>
      <c r="AG329" t="s">
        <v>40</v>
      </c>
      <c r="AH329" t="s">
        <v>40</v>
      </c>
      <c r="AI329" t="s">
        <v>40</v>
      </c>
      <c r="AJ329" t="s">
        <v>40</v>
      </c>
      <c r="AK329" t="s">
        <v>40</v>
      </c>
      <c r="AL329" t="s">
        <v>40</v>
      </c>
      <c r="AM329" t="s">
        <v>40</v>
      </c>
      <c r="AN329" t="s">
        <v>40</v>
      </c>
      <c r="AO329" t="s">
        <v>40</v>
      </c>
      <c r="AP329" t="s">
        <v>40</v>
      </c>
      <c r="AQ329" t="s">
        <v>40</v>
      </c>
      <c r="AR329" t="s">
        <v>40</v>
      </c>
      <c r="AS329" t="s">
        <v>40</v>
      </c>
      <c r="AT329" t="s">
        <v>40</v>
      </c>
      <c r="AU329" t="s">
        <v>40</v>
      </c>
      <c r="AV329" t="s">
        <v>40</v>
      </c>
      <c r="AW329" t="s">
        <v>40</v>
      </c>
    </row>
    <row r="330" spans="1:49" x14ac:dyDescent="0.3">
      <c r="A330">
        <v>28082000</v>
      </c>
      <c r="B330" t="s">
        <v>40</v>
      </c>
      <c r="C330" t="s">
        <v>30</v>
      </c>
      <c r="D330" t="s">
        <v>35</v>
      </c>
      <c r="E330" t="s">
        <v>43</v>
      </c>
      <c r="F330" t="s">
        <v>36</v>
      </c>
      <c r="G330" t="s">
        <v>922</v>
      </c>
      <c r="H330" t="s">
        <v>552</v>
      </c>
      <c r="I330">
        <v>44832088.729999997</v>
      </c>
      <c r="J330">
        <v>14944029.6</v>
      </c>
      <c r="K330">
        <v>29888059.129999999</v>
      </c>
      <c r="L330" t="s">
        <v>40</v>
      </c>
      <c r="M330" t="s">
        <v>40</v>
      </c>
      <c r="N330" t="s">
        <v>40</v>
      </c>
      <c r="O330" t="s">
        <v>40</v>
      </c>
      <c r="P330" t="s">
        <v>40</v>
      </c>
      <c r="Q330" t="s">
        <v>40</v>
      </c>
      <c r="R330" t="s">
        <v>40</v>
      </c>
      <c r="S330" t="s">
        <v>40</v>
      </c>
      <c r="T330" t="s">
        <v>40</v>
      </c>
      <c r="U330" t="s">
        <v>40</v>
      </c>
      <c r="V330" t="s">
        <v>40</v>
      </c>
      <c r="W330" t="s">
        <v>40</v>
      </c>
      <c r="X330" t="s">
        <v>40</v>
      </c>
      <c r="Y330" t="s">
        <v>40</v>
      </c>
      <c r="Z330" t="s">
        <v>40</v>
      </c>
      <c r="AA330" t="s">
        <v>40</v>
      </c>
      <c r="AB330" t="s">
        <v>40</v>
      </c>
      <c r="AC330" t="s">
        <v>40</v>
      </c>
      <c r="AD330" t="s">
        <v>40</v>
      </c>
      <c r="AE330" t="s">
        <v>40</v>
      </c>
      <c r="AF330" t="s">
        <v>40</v>
      </c>
      <c r="AG330" t="s">
        <v>40</v>
      </c>
      <c r="AH330" t="s">
        <v>40</v>
      </c>
      <c r="AI330" t="s">
        <v>40</v>
      </c>
      <c r="AJ330" t="s">
        <v>40</v>
      </c>
      <c r="AK330" t="s">
        <v>40</v>
      </c>
      <c r="AL330" t="s">
        <v>40</v>
      </c>
      <c r="AM330" t="s">
        <v>40</v>
      </c>
      <c r="AN330" t="s">
        <v>40</v>
      </c>
      <c r="AO330" t="s">
        <v>40</v>
      </c>
      <c r="AP330" t="s">
        <v>40</v>
      </c>
      <c r="AQ330" t="s">
        <v>40</v>
      </c>
      <c r="AR330" t="s">
        <v>40</v>
      </c>
      <c r="AS330" t="s">
        <v>40</v>
      </c>
      <c r="AT330" t="s">
        <v>40</v>
      </c>
      <c r="AU330" t="s">
        <v>40</v>
      </c>
      <c r="AV330" t="s">
        <v>40</v>
      </c>
      <c r="AW330" t="s">
        <v>40</v>
      </c>
    </row>
    <row r="331" spans="1:49" x14ac:dyDescent="0.3">
      <c r="A331">
        <v>28087000</v>
      </c>
      <c r="B331" t="s">
        <v>40</v>
      </c>
      <c r="C331" t="s">
        <v>62</v>
      </c>
      <c r="D331" t="s">
        <v>63</v>
      </c>
      <c r="E331" t="s">
        <v>66</v>
      </c>
      <c r="F331" t="s">
        <v>36</v>
      </c>
      <c r="G331" t="s">
        <v>923</v>
      </c>
      <c r="H331" t="s">
        <v>552</v>
      </c>
      <c r="I331">
        <v>8122644.6410000008</v>
      </c>
      <c r="J331">
        <v>1624528.9080000001</v>
      </c>
      <c r="K331">
        <v>1624528.9080000001</v>
      </c>
      <c r="L331">
        <v>1624528.9080000001</v>
      </c>
      <c r="M331">
        <v>1624528.9080000001</v>
      </c>
      <c r="N331">
        <v>1624529.0090000001</v>
      </c>
      <c r="O331" t="s">
        <v>40</v>
      </c>
      <c r="P331" t="s">
        <v>40</v>
      </c>
      <c r="Q331" t="s">
        <v>40</v>
      </c>
      <c r="R331" t="s">
        <v>40</v>
      </c>
      <c r="S331" t="s">
        <v>40</v>
      </c>
      <c r="T331" t="s">
        <v>40</v>
      </c>
      <c r="U331" t="s">
        <v>40</v>
      </c>
      <c r="V331" t="s">
        <v>40</v>
      </c>
      <c r="W331" t="s">
        <v>40</v>
      </c>
      <c r="X331" t="s">
        <v>40</v>
      </c>
      <c r="Y331" t="s">
        <v>40</v>
      </c>
      <c r="Z331" t="s">
        <v>40</v>
      </c>
      <c r="AA331" t="s">
        <v>40</v>
      </c>
      <c r="AB331" t="s">
        <v>40</v>
      </c>
      <c r="AC331" t="s">
        <v>40</v>
      </c>
      <c r="AD331" t="s">
        <v>40</v>
      </c>
      <c r="AE331" t="s">
        <v>40</v>
      </c>
      <c r="AF331" t="s">
        <v>40</v>
      </c>
      <c r="AG331" t="s">
        <v>40</v>
      </c>
      <c r="AH331" t="s">
        <v>40</v>
      </c>
      <c r="AI331" t="s">
        <v>40</v>
      </c>
      <c r="AJ331" t="s">
        <v>40</v>
      </c>
      <c r="AK331" t="s">
        <v>40</v>
      </c>
      <c r="AL331" t="s">
        <v>40</v>
      </c>
      <c r="AM331" t="s">
        <v>40</v>
      </c>
      <c r="AN331" t="s">
        <v>40</v>
      </c>
      <c r="AO331" t="s">
        <v>40</v>
      </c>
      <c r="AP331" t="s">
        <v>40</v>
      </c>
      <c r="AQ331" t="s">
        <v>40</v>
      </c>
      <c r="AR331" t="s">
        <v>40</v>
      </c>
      <c r="AS331" t="s">
        <v>40</v>
      </c>
      <c r="AT331" t="s">
        <v>40</v>
      </c>
      <c r="AU331" t="s">
        <v>40</v>
      </c>
      <c r="AV331" t="s">
        <v>40</v>
      </c>
      <c r="AW331" t="s">
        <v>40</v>
      </c>
    </row>
    <row r="332" spans="1:49" x14ac:dyDescent="0.3">
      <c r="A332">
        <v>28089000</v>
      </c>
      <c r="B332" t="s">
        <v>40</v>
      </c>
      <c r="C332" t="s">
        <v>30</v>
      </c>
      <c r="D332" t="s">
        <v>35</v>
      </c>
      <c r="E332" t="s">
        <v>44</v>
      </c>
      <c r="F332" t="s">
        <v>36</v>
      </c>
      <c r="G332" t="s">
        <v>924</v>
      </c>
      <c r="H332" t="s">
        <v>552</v>
      </c>
      <c r="I332" s="1">
        <f>+SUM(J332:L332)</f>
        <v>62270860.810000002</v>
      </c>
      <c r="J332" s="1">
        <v>31135430.539999999</v>
      </c>
      <c r="K332" s="1">
        <v>31135430.27</v>
      </c>
      <c r="L332" s="1"/>
      <c r="M332" t="s">
        <v>40</v>
      </c>
      <c r="N332" t="s">
        <v>40</v>
      </c>
      <c r="O332" t="s">
        <v>40</v>
      </c>
      <c r="P332" t="s">
        <v>40</v>
      </c>
      <c r="Q332" t="s">
        <v>40</v>
      </c>
      <c r="R332" t="s">
        <v>40</v>
      </c>
      <c r="S332" t="s">
        <v>40</v>
      </c>
      <c r="T332" t="s">
        <v>40</v>
      </c>
      <c r="U332" t="s">
        <v>40</v>
      </c>
      <c r="V332" t="s">
        <v>40</v>
      </c>
      <c r="W332" t="s">
        <v>40</v>
      </c>
      <c r="X332" t="s">
        <v>40</v>
      </c>
      <c r="Y332" t="s">
        <v>40</v>
      </c>
      <c r="Z332" t="s">
        <v>40</v>
      </c>
      <c r="AA332" t="s">
        <v>40</v>
      </c>
      <c r="AB332" t="s">
        <v>40</v>
      </c>
      <c r="AC332" t="s">
        <v>40</v>
      </c>
      <c r="AD332" t="s">
        <v>40</v>
      </c>
      <c r="AE332" t="s">
        <v>40</v>
      </c>
      <c r="AF332" t="s">
        <v>40</v>
      </c>
      <c r="AG332" t="s">
        <v>40</v>
      </c>
      <c r="AH332" t="s">
        <v>40</v>
      </c>
      <c r="AI332" t="s">
        <v>40</v>
      </c>
      <c r="AJ332" t="s">
        <v>40</v>
      </c>
      <c r="AK332" t="s">
        <v>40</v>
      </c>
      <c r="AL332" t="s">
        <v>40</v>
      </c>
      <c r="AM332" t="s">
        <v>40</v>
      </c>
      <c r="AN332" t="s">
        <v>40</v>
      </c>
      <c r="AO332" t="s">
        <v>40</v>
      </c>
      <c r="AP332" t="s">
        <v>40</v>
      </c>
      <c r="AQ332" t="s">
        <v>40</v>
      </c>
      <c r="AR332" t="s">
        <v>40</v>
      </c>
      <c r="AS332" t="s">
        <v>40</v>
      </c>
      <c r="AT332" t="s">
        <v>40</v>
      </c>
      <c r="AU332" t="s">
        <v>40</v>
      </c>
      <c r="AV332" t="s">
        <v>40</v>
      </c>
      <c r="AW332" t="s">
        <v>40</v>
      </c>
    </row>
    <row r="333" spans="1:49" x14ac:dyDescent="0.3">
      <c r="A333">
        <v>28090000</v>
      </c>
      <c r="B333" t="s">
        <v>40</v>
      </c>
      <c r="C333" t="s">
        <v>62</v>
      </c>
      <c r="D333" t="s">
        <v>63</v>
      </c>
      <c r="E333" t="s">
        <v>64</v>
      </c>
      <c r="F333" t="s">
        <v>36</v>
      </c>
      <c r="G333" t="s">
        <v>925</v>
      </c>
      <c r="H333" t="s">
        <v>552</v>
      </c>
      <c r="I333">
        <v>3752052.6730000004</v>
      </c>
      <c r="J333">
        <v>750410.51800000004</v>
      </c>
      <c r="K333">
        <v>750410.51800000004</v>
      </c>
      <c r="L333">
        <v>750410.51800000004</v>
      </c>
      <c r="M333">
        <v>750410.51800000004</v>
      </c>
      <c r="N333">
        <v>750410.60100000002</v>
      </c>
      <c r="O333" t="s">
        <v>40</v>
      </c>
      <c r="P333" t="s">
        <v>40</v>
      </c>
      <c r="Q333" t="s">
        <v>40</v>
      </c>
      <c r="R333" t="s">
        <v>40</v>
      </c>
      <c r="S333" t="s">
        <v>40</v>
      </c>
      <c r="T333" t="s">
        <v>40</v>
      </c>
      <c r="U333" t="s">
        <v>40</v>
      </c>
      <c r="V333" t="s">
        <v>40</v>
      </c>
      <c r="W333" t="s">
        <v>40</v>
      </c>
      <c r="X333" t="s">
        <v>40</v>
      </c>
      <c r="Y333" t="s">
        <v>40</v>
      </c>
      <c r="Z333" t="s">
        <v>40</v>
      </c>
      <c r="AA333" t="s">
        <v>40</v>
      </c>
      <c r="AB333" t="s">
        <v>40</v>
      </c>
      <c r="AC333" t="s">
        <v>40</v>
      </c>
      <c r="AD333" t="s">
        <v>40</v>
      </c>
      <c r="AE333" t="s">
        <v>40</v>
      </c>
      <c r="AF333" t="s">
        <v>40</v>
      </c>
      <c r="AG333" t="s">
        <v>40</v>
      </c>
      <c r="AH333" t="s">
        <v>40</v>
      </c>
      <c r="AI333" t="s">
        <v>40</v>
      </c>
      <c r="AJ333" t="s">
        <v>40</v>
      </c>
      <c r="AK333" t="s">
        <v>40</v>
      </c>
      <c r="AL333" t="s">
        <v>40</v>
      </c>
      <c r="AM333" t="s">
        <v>40</v>
      </c>
      <c r="AN333" t="s">
        <v>40</v>
      </c>
      <c r="AO333" t="s">
        <v>40</v>
      </c>
      <c r="AP333" t="s">
        <v>40</v>
      </c>
      <c r="AQ333" t="s">
        <v>40</v>
      </c>
      <c r="AR333" t="s">
        <v>40</v>
      </c>
      <c r="AS333" t="s">
        <v>40</v>
      </c>
      <c r="AT333" t="s">
        <v>40</v>
      </c>
      <c r="AU333" t="s">
        <v>40</v>
      </c>
      <c r="AV333" t="s">
        <v>40</v>
      </c>
      <c r="AW333" t="s">
        <v>40</v>
      </c>
    </row>
    <row r="334" spans="1:49" x14ac:dyDescent="0.3">
      <c r="A334">
        <v>28091000</v>
      </c>
      <c r="B334" t="s">
        <v>40</v>
      </c>
      <c r="C334" t="s">
        <v>30</v>
      </c>
      <c r="D334" t="s">
        <v>46</v>
      </c>
      <c r="E334" t="s">
        <v>46</v>
      </c>
      <c r="F334" t="s">
        <v>36</v>
      </c>
      <c r="G334" t="s">
        <v>926</v>
      </c>
      <c r="H334" t="s">
        <v>552</v>
      </c>
      <c r="I334">
        <v>24376103.020000003</v>
      </c>
      <c r="J334">
        <v>2295614.1</v>
      </c>
      <c r="K334">
        <v>2295614.1</v>
      </c>
      <c r="L334">
        <v>2295614.1</v>
      </c>
      <c r="M334">
        <v>2295614.1</v>
      </c>
      <c r="N334">
        <v>2295614.1</v>
      </c>
      <c r="O334">
        <v>2295614.1</v>
      </c>
      <c r="P334">
        <v>2295614.1</v>
      </c>
      <c r="Q334">
        <v>2295614.1</v>
      </c>
      <c r="R334">
        <v>2295614.1</v>
      </c>
      <c r="S334">
        <v>2295614.16</v>
      </c>
      <c r="T334">
        <v>1419961.96</v>
      </c>
      <c r="U334" t="s">
        <v>40</v>
      </c>
      <c r="V334" t="s">
        <v>40</v>
      </c>
      <c r="W334" t="s">
        <v>40</v>
      </c>
      <c r="X334" t="s">
        <v>40</v>
      </c>
      <c r="Y334" t="s">
        <v>40</v>
      </c>
      <c r="Z334" t="s">
        <v>40</v>
      </c>
      <c r="AA334" t="s">
        <v>40</v>
      </c>
      <c r="AB334" t="s">
        <v>40</v>
      </c>
      <c r="AC334" t="s">
        <v>40</v>
      </c>
      <c r="AD334" t="s">
        <v>40</v>
      </c>
      <c r="AE334" t="s">
        <v>40</v>
      </c>
      <c r="AF334" t="s">
        <v>40</v>
      </c>
      <c r="AG334" t="s">
        <v>40</v>
      </c>
      <c r="AH334" t="s">
        <v>40</v>
      </c>
      <c r="AI334" t="s">
        <v>40</v>
      </c>
      <c r="AJ334" t="s">
        <v>40</v>
      </c>
      <c r="AK334" t="s">
        <v>40</v>
      </c>
      <c r="AL334" t="s">
        <v>40</v>
      </c>
      <c r="AM334" t="s">
        <v>40</v>
      </c>
      <c r="AN334" t="s">
        <v>40</v>
      </c>
      <c r="AO334" t="s">
        <v>40</v>
      </c>
      <c r="AP334" t="s">
        <v>40</v>
      </c>
      <c r="AQ334" t="s">
        <v>40</v>
      </c>
      <c r="AR334" t="s">
        <v>40</v>
      </c>
      <c r="AS334" t="s">
        <v>40</v>
      </c>
      <c r="AT334" t="s">
        <v>40</v>
      </c>
      <c r="AU334" t="s">
        <v>40</v>
      </c>
      <c r="AV334" t="s">
        <v>40</v>
      </c>
      <c r="AW334" t="s">
        <v>40</v>
      </c>
    </row>
    <row r="335" spans="1:49" x14ac:dyDescent="0.3">
      <c r="A335">
        <v>28092000</v>
      </c>
      <c r="B335" t="s">
        <v>40</v>
      </c>
      <c r="C335" t="s">
        <v>30</v>
      </c>
      <c r="D335" t="s">
        <v>60</v>
      </c>
      <c r="E335" t="s">
        <v>61</v>
      </c>
      <c r="F335" t="s">
        <v>36</v>
      </c>
      <c r="G335" t="s">
        <v>927</v>
      </c>
      <c r="H335" t="s">
        <v>552</v>
      </c>
      <c r="I335">
        <v>7409060.8799999999</v>
      </c>
      <c r="J335">
        <v>7409060.8799999999</v>
      </c>
      <c r="K335" t="s">
        <v>40</v>
      </c>
      <c r="L335" t="s">
        <v>40</v>
      </c>
      <c r="M335" t="s">
        <v>40</v>
      </c>
      <c r="N335" t="s">
        <v>40</v>
      </c>
      <c r="O335" t="s">
        <v>40</v>
      </c>
      <c r="P335" t="s">
        <v>40</v>
      </c>
      <c r="Q335" t="s">
        <v>40</v>
      </c>
      <c r="R335" t="s">
        <v>40</v>
      </c>
      <c r="S335" t="s">
        <v>40</v>
      </c>
      <c r="T335" t="s">
        <v>40</v>
      </c>
      <c r="U335" t="s">
        <v>40</v>
      </c>
      <c r="V335" t="s">
        <v>40</v>
      </c>
      <c r="W335" t="s">
        <v>40</v>
      </c>
      <c r="X335" t="s">
        <v>40</v>
      </c>
      <c r="Y335" t="s">
        <v>40</v>
      </c>
      <c r="Z335" t="s">
        <v>40</v>
      </c>
      <c r="AA335" t="s">
        <v>40</v>
      </c>
      <c r="AB335" t="s">
        <v>40</v>
      </c>
      <c r="AC335" t="s">
        <v>40</v>
      </c>
      <c r="AD335" t="s">
        <v>40</v>
      </c>
      <c r="AE335" t="s">
        <v>40</v>
      </c>
      <c r="AF335" t="s">
        <v>40</v>
      </c>
      <c r="AG335" t="s">
        <v>40</v>
      </c>
      <c r="AH335" t="s">
        <v>40</v>
      </c>
      <c r="AI335" t="s">
        <v>40</v>
      </c>
      <c r="AJ335" t="s">
        <v>40</v>
      </c>
      <c r="AK335" t="s">
        <v>40</v>
      </c>
      <c r="AL335" t="s">
        <v>40</v>
      </c>
      <c r="AM335" t="s">
        <v>40</v>
      </c>
      <c r="AN335" t="s">
        <v>40</v>
      </c>
      <c r="AO335" t="s">
        <v>40</v>
      </c>
      <c r="AP335" t="s">
        <v>40</v>
      </c>
      <c r="AQ335" t="s">
        <v>40</v>
      </c>
      <c r="AR335" t="s">
        <v>40</v>
      </c>
      <c r="AS335" t="s">
        <v>40</v>
      </c>
      <c r="AT335" t="s">
        <v>40</v>
      </c>
      <c r="AU335" t="s">
        <v>40</v>
      </c>
      <c r="AV335" t="s">
        <v>40</v>
      </c>
      <c r="AW335" t="s">
        <v>40</v>
      </c>
    </row>
    <row r="336" spans="1:49" x14ac:dyDescent="0.3">
      <c r="A336">
        <v>28093000</v>
      </c>
      <c r="B336" t="s">
        <v>40</v>
      </c>
      <c r="C336" t="s">
        <v>30</v>
      </c>
      <c r="D336" t="s">
        <v>35</v>
      </c>
      <c r="E336" t="s">
        <v>39</v>
      </c>
      <c r="F336" t="s">
        <v>36</v>
      </c>
      <c r="G336" t="s">
        <v>928</v>
      </c>
      <c r="H336" t="s">
        <v>552</v>
      </c>
      <c r="I336">
        <v>20458975.210000001</v>
      </c>
      <c r="J336">
        <v>8183590.0999999996</v>
      </c>
      <c r="K336">
        <v>8183590.0999999996</v>
      </c>
      <c r="L336">
        <v>4091795.01</v>
      </c>
      <c r="M336" t="s">
        <v>40</v>
      </c>
      <c r="N336" t="s">
        <v>40</v>
      </c>
      <c r="O336" t="s">
        <v>40</v>
      </c>
      <c r="P336" t="s">
        <v>40</v>
      </c>
      <c r="Q336" t="s">
        <v>40</v>
      </c>
      <c r="R336" t="s">
        <v>40</v>
      </c>
      <c r="S336" t="s">
        <v>40</v>
      </c>
      <c r="T336" t="s">
        <v>40</v>
      </c>
      <c r="U336" t="s">
        <v>40</v>
      </c>
      <c r="V336" t="s">
        <v>40</v>
      </c>
      <c r="W336" t="s">
        <v>40</v>
      </c>
      <c r="X336" t="s">
        <v>40</v>
      </c>
      <c r="Y336" t="s">
        <v>40</v>
      </c>
      <c r="Z336" t="s">
        <v>40</v>
      </c>
      <c r="AA336" t="s">
        <v>40</v>
      </c>
      <c r="AB336" t="s">
        <v>40</v>
      </c>
      <c r="AC336" t="s">
        <v>40</v>
      </c>
      <c r="AD336" t="s">
        <v>40</v>
      </c>
      <c r="AE336" t="s">
        <v>40</v>
      </c>
      <c r="AF336" t="s">
        <v>40</v>
      </c>
      <c r="AG336" t="s">
        <v>40</v>
      </c>
      <c r="AH336" t="s">
        <v>40</v>
      </c>
      <c r="AI336" t="s">
        <v>40</v>
      </c>
      <c r="AJ336" t="s">
        <v>40</v>
      </c>
      <c r="AK336" t="s">
        <v>40</v>
      </c>
      <c r="AL336" t="s">
        <v>40</v>
      </c>
      <c r="AM336" t="s">
        <v>40</v>
      </c>
      <c r="AN336" t="s">
        <v>40</v>
      </c>
      <c r="AO336" t="s">
        <v>40</v>
      </c>
      <c r="AP336" t="s">
        <v>40</v>
      </c>
      <c r="AQ336" t="s">
        <v>40</v>
      </c>
      <c r="AR336" t="s">
        <v>40</v>
      </c>
      <c r="AS336" t="s">
        <v>40</v>
      </c>
      <c r="AT336" t="s">
        <v>40</v>
      </c>
      <c r="AU336" t="s">
        <v>40</v>
      </c>
      <c r="AV336" t="s">
        <v>40</v>
      </c>
      <c r="AW336" t="s">
        <v>40</v>
      </c>
    </row>
    <row r="337" spans="1:49" x14ac:dyDescent="0.3">
      <c r="A337">
        <v>28095000</v>
      </c>
      <c r="B337" t="s">
        <v>40</v>
      </c>
      <c r="C337" t="s">
        <v>30</v>
      </c>
      <c r="D337" t="s">
        <v>46</v>
      </c>
      <c r="E337" t="s">
        <v>46</v>
      </c>
      <c r="F337" t="s">
        <v>929</v>
      </c>
      <c r="G337" t="s">
        <v>930</v>
      </c>
      <c r="H337" t="s">
        <v>552</v>
      </c>
      <c r="I337">
        <v>74856748.330000013</v>
      </c>
      <c r="J337">
        <v>6616351.4800000004</v>
      </c>
      <c r="K337">
        <v>6616351.4800000004</v>
      </c>
      <c r="L337">
        <v>6616351.4800000004</v>
      </c>
      <c r="M337">
        <v>6616351.4800000004</v>
      </c>
      <c r="N337">
        <v>6816351.4800000004</v>
      </c>
      <c r="O337">
        <v>6816351.4800000004</v>
      </c>
      <c r="P337">
        <v>6816351.4800000004</v>
      </c>
      <c r="Q337">
        <v>6816351.4800000004</v>
      </c>
      <c r="R337">
        <v>6816351.4800000004</v>
      </c>
      <c r="S337">
        <v>6816351.4800000004</v>
      </c>
      <c r="T337">
        <v>5559900</v>
      </c>
      <c r="U337">
        <v>533333.53</v>
      </c>
      <c r="V337">
        <v>200000</v>
      </c>
      <c r="W337">
        <v>200000</v>
      </c>
      <c r="X337">
        <v>200000</v>
      </c>
      <c r="Y337">
        <v>200000</v>
      </c>
      <c r="Z337">
        <v>200000</v>
      </c>
      <c r="AA337">
        <v>200000</v>
      </c>
      <c r="AB337">
        <v>200000</v>
      </c>
      <c r="AC337" t="s">
        <v>40</v>
      </c>
      <c r="AD337" t="s">
        <v>40</v>
      </c>
      <c r="AE337" t="s">
        <v>40</v>
      </c>
      <c r="AF337" t="s">
        <v>40</v>
      </c>
      <c r="AG337" t="s">
        <v>40</v>
      </c>
      <c r="AH337" t="s">
        <v>40</v>
      </c>
      <c r="AI337" t="s">
        <v>40</v>
      </c>
      <c r="AJ337" t="s">
        <v>40</v>
      </c>
      <c r="AK337" t="s">
        <v>40</v>
      </c>
      <c r="AL337" t="s">
        <v>40</v>
      </c>
      <c r="AM337" t="s">
        <v>40</v>
      </c>
      <c r="AN337" t="s">
        <v>40</v>
      </c>
      <c r="AO337" t="s">
        <v>40</v>
      </c>
      <c r="AP337" t="s">
        <v>40</v>
      </c>
      <c r="AQ337" t="s">
        <v>40</v>
      </c>
      <c r="AR337" t="s">
        <v>40</v>
      </c>
      <c r="AS337" t="s">
        <v>40</v>
      </c>
      <c r="AT337" t="s">
        <v>40</v>
      </c>
      <c r="AU337" t="s">
        <v>40</v>
      </c>
      <c r="AV337" t="s">
        <v>40</v>
      </c>
      <c r="AW337" t="s">
        <v>40</v>
      </c>
    </row>
    <row r="338" spans="1:49" x14ac:dyDescent="0.3">
      <c r="A338">
        <v>28099000</v>
      </c>
      <c r="B338" t="s">
        <v>40</v>
      </c>
      <c r="C338" t="s">
        <v>30</v>
      </c>
      <c r="D338" t="s">
        <v>46</v>
      </c>
      <c r="E338" t="s">
        <v>52</v>
      </c>
      <c r="F338" t="s">
        <v>36</v>
      </c>
      <c r="G338" t="s">
        <v>931</v>
      </c>
      <c r="H338" t="s">
        <v>552</v>
      </c>
      <c r="I338">
        <v>147906250</v>
      </c>
      <c r="J338">
        <v>1312500</v>
      </c>
      <c r="K338">
        <v>2625000</v>
      </c>
      <c r="L338">
        <v>2625000</v>
      </c>
      <c r="M338">
        <v>7625000</v>
      </c>
      <c r="N338">
        <v>7625000</v>
      </c>
      <c r="O338">
        <v>7625000</v>
      </c>
      <c r="P338">
        <v>7625000</v>
      </c>
      <c r="Q338">
        <v>7625000</v>
      </c>
      <c r="R338">
        <v>7625000</v>
      </c>
      <c r="S338">
        <v>7625000</v>
      </c>
      <c r="T338">
        <v>7625000</v>
      </c>
      <c r="U338">
        <v>7625000</v>
      </c>
      <c r="V338">
        <v>7625000</v>
      </c>
      <c r="W338">
        <v>7625000</v>
      </c>
      <c r="X338">
        <v>7625000</v>
      </c>
      <c r="Y338">
        <v>7625000</v>
      </c>
      <c r="Z338">
        <v>6968750</v>
      </c>
      <c r="AA338">
        <v>6312500</v>
      </c>
      <c r="AB338">
        <v>6312500</v>
      </c>
      <c r="AC338">
        <v>6312500</v>
      </c>
      <c r="AD338">
        <v>6312500</v>
      </c>
      <c r="AE338">
        <v>5000000</v>
      </c>
      <c r="AF338">
        <v>5000000</v>
      </c>
      <c r="AG338" t="s">
        <v>40</v>
      </c>
      <c r="AH338" t="s">
        <v>40</v>
      </c>
      <c r="AI338" t="s">
        <v>40</v>
      </c>
      <c r="AJ338" t="s">
        <v>40</v>
      </c>
      <c r="AK338" t="s">
        <v>40</v>
      </c>
      <c r="AL338" t="s">
        <v>40</v>
      </c>
      <c r="AM338" t="s">
        <v>40</v>
      </c>
      <c r="AN338" t="s">
        <v>40</v>
      </c>
      <c r="AO338" t="s">
        <v>40</v>
      </c>
      <c r="AP338" t="s">
        <v>40</v>
      </c>
      <c r="AQ338" t="s">
        <v>40</v>
      </c>
      <c r="AR338" t="s">
        <v>40</v>
      </c>
      <c r="AS338" t="s">
        <v>40</v>
      </c>
      <c r="AT338" t="s">
        <v>40</v>
      </c>
      <c r="AU338" t="s">
        <v>40</v>
      </c>
      <c r="AV338" t="s">
        <v>40</v>
      </c>
      <c r="AW338" t="s">
        <v>40</v>
      </c>
    </row>
    <row r="339" spans="1:49" x14ac:dyDescent="0.3">
      <c r="A339">
        <v>28101000</v>
      </c>
      <c r="B339" t="s">
        <v>40</v>
      </c>
      <c r="C339" t="s">
        <v>30</v>
      </c>
      <c r="D339" t="s">
        <v>46</v>
      </c>
      <c r="E339" t="s">
        <v>51</v>
      </c>
      <c r="F339" t="s">
        <v>36</v>
      </c>
      <c r="G339" t="s">
        <v>932</v>
      </c>
      <c r="H339" t="s">
        <v>552</v>
      </c>
      <c r="I339">
        <v>9726266.6600000001</v>
      </c>
      <c r="J339">
        <v>694733.34</v>
      </c>
      <c r="K339">
        <v>694733.34</v>
      </c>
      <c r="L339">
        <v>694733.34</v>
      </c>
      <c r="M339">
        <v>694733.34</v>
      </c>
      <c r="N339">
        <v>694733.34</v>
      </c>
      <c r="O339">
        <v>694733.34</v>
      </c>
      <c r="P339">
        <v>694733.34</v>
      </c>
      <c r="Q339">
        <v>694733.34</v>
      </c>
      <c r="R339">
        <v>694733.34</v>
      </c>
      <c r="S339">
        <v>694733.34</v>
      </c>
      <c r="T339">
        <v>694733.34</v>
      </c>
      <c r="U339">
        <v>694733.34</v>
      </c>
      <c r="V339">
        <v>694733.34</v>
      </c>
      <c r="W339">
        <v>694733.24</v>
      </c>
      <c r="X339" t="s">
        <v>40</v>
      </c>
      <c r="Y339" t="s">
        <v>40</v>
      </c>
      <c r="Z339" t="s">
        <v>40</v>
      </c>
      <c r="AA339" t="s">
        <v>40</v>
      </c>
      <c r="AB339" t="s">
        <v>40</v>
      </c>
      <c r="AC339" t="s">
        <v>40</v>
      </c>
      <c r="AD339" t="s">
        <v>40</v>
      </c>
      <c r="AE339" t="s">
        <v>40</v>
      </c>
      <c r="AF339" t="s">
        <v>40</v>
      </c>
      <c r="AG339" t="s">
        <v>40</v>
      </c>
      <c r="AH339" t="s">
        <v>40</v>
      </c>
      <c r="AI339" t="s">
        <v>40</v>
      </c>
      <c r="AJ339" t="s">
        <v>40</v>
      </c>
      <c r="AK339" t="s">
        <v>40</v>
      </c>
      <c r="AL339" t="s">
        <v>40</v>
      </c>
      <c r="AM339" t="s">
        <v>40</v>
      </c>
      <c r="AN339" t="s">
        <v>40</v>
      </c>
      <c r="AO339" t="s">
        <v>40</v>
      </c>
      <c r="AP339" t="s">
        <v>40</v>
      </c>
      <c r="AQ339" t="s">
        <v>40</v>
      </c>
      <c r="AR339" t="s">
        <v>40</v>
      </c>
      <c r="AS339" t="s">
        <v>40</v>
      </c>
      <c r="AT339" t="s">
        <v>40</v>
      </c>
      <c r="AU339" t="s">
        <v>40</v>
      </c>
      <c r="AV339" t="s">
        <v>40</v>
      </c>
      <c r="AW339" t="s">
        <v>40</v>
      </c>
    </row>
    <row r="340" spans="1:49" x14ac:dyDescent="0.3">
      <c r="A340">
        <v>28110000</v>
      </c>
      <c r="B340" t="s">
        <v>40</v>
      </c>
      <c r="C340" t="s">
        <v>30</v>
      </c>
      <c r="D340" t="s">
        <v>46</v>
      </c>
      <c r="E340" t="s">
        <v>933</v>
      </c>
      <c r="F340" t="s">
        <v>168</v>
      </c>
      <c r="G340" t="s">
        <v>934</v>
      </c>
      <c r="H340" t="s">
        <v>552</v>
      </c>
      <c r="I340">
        <v>3891266.4000000008</v>
      </c>
      <c r="J340">
        <v>134181.6</v>
      </c>
      <c r="K340">
        <v>268363.2</v>
      </c>
      <c r="L340">
        <v>268363.2</v>
      </c>
      <c r="M340">
        <v>268363.2</v>
      </c>
      <c r="N340">
        <v>268363.2</v>
      </c>
      <c r="O340">
        <v>268363.2</v>
      </c>
      <c r="P340">
        <v>268363.2</v>
      </c>
      <c r="Q340">
        <v>268363.2</v>
      </c>
      <c r="R340">
        <v>268363.2</v>
      </c>
      <c r="S340">
        <v>268363.2</v>
      </c>
      <c r="T340">
        <v>268363.2</v>
      </c>
      <c r="U340">
        <v>268363.2</v>
      </c>
      <c r="V340">
        <v>268363.2</v>
      </c>
      <c r="W340">
        <v>268363.2</v>
      </c>
      <c r="X340">
        <v>268363.2</v>
      </c>
      <c r="Y340" t="s">
        <v>40</v>
      </c>
      <c r="Z340" t="s">
        <v>40</v>
      </c>
      <c r="AA340" t="s">
        <v>40</v>
      </c>
      <c r="AB340" t="s">
        <v>40</v>
      </c>
      <c r="AC340" t="s">
        <v>40</v>
      </c>
      <c r="AD340" t="s">
        <v>40</v>
      </c>
      <c r="AE340" t="s">
        <v>40</v>
      </c>
      <c r="AF340" t="s">
        <v>40</v>
      </c>
      <c r="AG340" t="s">
        <v>40</v>
      </c>
      <c r="AH340" t="s">
        <v>40</v>
      </c>
      <c r="AI340" t="s">
        <v>40</v>
      </c>
      <c r="AJ340" t="s">
        <v>40</v>
      </c>
      <c r="AK340" t="s">
        <v>40</v>
      </c>
      <c r="AL340" t="s">
        <v>40</v>
      </c>
      <c r="AM340" t="s">
        <v>40</v>
      </c>
      <c r="AN340" t="s">
        <v>40</v>
      </c>
      <c r="AO340" t="s">
        <v>40</v>
      </c>
      <c r="AP340" t="s">
        <v>40</v>
      </c>
      <c r="AQ340" t="s">
        <v>40</v>
      </c>
      <c r="AR340" t="s">
        <v>40</v>
      </c>
      <c r="AS340" t="s">
        <v>40</v>
      </c>
      <c r="AT340" t="s">
        <v>40</v>
      </c>
      <c r="AU340" t="s">
        <v>40</v>
      </c>
      <c r="AV340" t="s">
        <v>40</v>
      </c>
      <c r="AW340" t="s">
        <v>40</v>
      </c>
    </row>
    <row r="341" spans="1:49" x14ac:dyDescent="0.3">
      <c r="A341">
        <v>28111000</v>
      </c>
      <c r="B341" t="s">
        <v>40</v>
      </c>
      <c r="C341" t="s">
        <v>30</v>
      </c>
      <c r="D341" t="s">
        <v>46</v>
      </c>
      <c r="E341" t="s">
        <v>935</v>
      </c>
      <c r="F341" t="s">
        <v>58</v>
      </c>
      <c r="G341" t="s">
        <v>936</v>
      </c>
      <c r="H341" t="s">
        <v>552</v>
      </c>
      <c r="I341">
        <v>36891721.639999993</v>
      </c>
      <c r="J341" t="s">
        <v>40</v>
      </c>
      <c r="K341" t="s">
        <v>40</v>
      </c>
      <c r="L341" t="s">
        <v>40</v>
      </c>
      <c r="M341" t="s">
        <v>40</v>
      </c>
      <c r="N341">
        <v>1941669.56</v>
      </c>
      <c r="O341">
        <v>1941669.56</v>
      </c>
      <c r="P341">
        <v>1941669.56</v>
      </c>
      <c r="Q341">
        <v>1941669.56</v>
      </c>
      <c r="R341">
        <v>1941669.56</v>
      </c>
      <c r="S341">
        <v>1941669.56</v>
      </c>
      <c r="T341">
        <v>1941669.56</v>
      </c>
      <c r="U341">
        <v>1941669.56</v>
      </c>
      <c r="V341">
        <v>1941669.56</v>
      </c>
      <c r="W341">
        <v>1941669.56</v>
      </c>
      <c r="X341">
        <v>1941669.56</v>
      </c>
      <c r="Y341">
        <v>1941669.56</v>
      </c>
      <c r="Z341">
        <v>1941669.56</v>
      </c>
      <c r="AA341">
        <v>1941669.56</v>
      </c>
      <c r="AB341">
        <v>1941669.56</v>
      </c>
      <c r="AC341">
        <v>1941669.56</v>
      </c>
      <c r="AD341">
        <v>1941669.56</v>
      </c>
      <c r="AE341">
        <v>1941669.56</v>
      </c>
      <c r="AF341">
        <v>1941669.56</v>
      </c>
      <c r="AG341" t="s">
        <v>40</v>
      </c>
      <c r="AH341" t="s">
        <v>40</v>
      </c>
      <c r="AI341" t="s">
        <v>40</v>
      </c>
      <c r="AJ341" t="s">
        <v>40</v>
      </c>
      <c r="AK341" t="s">
        <v>40</v>
      </c>
      <c r="AL341" t="s">
        <v>40</v>
      </c>
      <c r="AM341" t="s">
        <v>40</v>
      </c>
      <c r="AN341" t="s">
        <v>40</v>
      </c>
      <c r="AO341" t="s">
        <v>40</v>
      </c>
      <c r="AP341" t="s">
        <v>40</v>
      </c>
      <c r="AQ341" t="s">
        <v>40</v>
      </c>
      <c r="AR341" t="s">
        <v>40</v>
      </c>
      <c r="AS341" t="s">
        <v>40</v>
      </c>
      <c r="AT341" t="s">
        <v>40</v>
      </c>
      <c r="AU341" t="s">
        <v>40</v>
      </c>
      <c r="AV341" t="s">
        <v>40</v>
      </c>
      <c r="AW341" t="s">
        <v>40</v>
      </c>
    </row>
    <row r="342" spans="1:49" x14ac:dyDescent="0.3">
      <c r="A342">
        <v>28112000</v>
      </c>
      <c r="B342" t="s">
        <v>40</v>
      </c>
      <c r="C342" t="s">
        <v>30</v>
      </c>
      <c r="D342" t="s">
        <v>46</v>
      </c>
      <c r="E342" t="s">
        <v>937</v>
      </c>
      <c r="F342" t="s">
        <v>136</v>
      </c>
      <c r="G342" t="s">
        <v>938</v>
      </c>
      <c r="H342" t="s">
        <v>552</v>
      </c>
      <c r="I342">
        <v>85344092.11999999</v>
      </c>
      <c r="J342" t="s">
        <v>40</v>
      </c>
      <c r="K342" t="s">
        <v>40</v>
      </c>
      <c r="L342">
        <v>6096006.5800000001</v>
      </c>
      <c r="M342">
        <v>6096006.5800000001</v>
      </c>
      <c r="N342">
        <v>6096006.5800000001</v>
      </c>
      <c r="O342">
        <v>6096006.5800000001</v>
      </c>
      <c r="P342">
        <v>6096006.5800000001</v>
      </c>
      <c r="Q342">
        <v>6096006.5800000001</v>
      </c>
      <c r="R342">
        <v>6096006.5800000001</v>
      </c>
      <c r="S342">
        <v>6096006.5800000001</v>
      </c>
      <c r="T342">
        <v>6096006.5800000001</v>
      </c>
      <c r="U342">
        <v>6096006.5800000001</v>
      </c>
      <c r="V342">
        <v>6096006.5800000001</v>
      </c>
      <c r="W342">
        <v>6096006.5800000001</v>
      </c>
      <c r="X342">
        <v>6096006.5800000001</v>
      </c>
      <c r="Y342">
        <v>6096006.5800000001</v>
      </c>
      <c r="Z342" t="s">
        <v>40</v>
      </c>
      <c r="AA342" t="s">
        <v>40</v>
      </c>
      <c r="AB342" t="s">
        <v>40</v>
      </c>
      <c r="AC342" t="s">
        <v>40</v>
      </c>
      <c r="AD342" t="s">
        <v>40</v>
      </c>
      <c r="AE342" t="s">
        <v>40</v>
      </c>
      <c r="AF342" t="s">
        <v>40</v>
      </c>
      <c r="AG342" t="s">
        <v>40</v>
      </c>
      <c r="AH342" t="s">
        <v>40</v>
      </c>
      <c r="AI342" t="s">
        <v>40</v>
      </c>
      <c r="AJ342" t="s">
        <v>40</v>
      </c>
      <c r="AK342" t="s">
        <v>40</v>
      </c>
      <c r="AL342" t="s">
        <v>40</v>
      </c>
      <c r="AM342" t="s">
        <v>40</v>
      </c>
      <c r="AN342" t="s">
        <v>40</v>
      </c>
      <c r="AO342" t="s">
        <v>40</v>
      </c>
      <c r="AP342" t="s">
        <v>40</v>
      </c>
      <c r="AQ342" t="s">
        <v>40</v>
      </c>
      <c r="AR342" t="s">
        <v>40</v>
      </c>
      <c r="AS342" t="s">
        <v>40</v>
      </c>
      <c r="AT342" t="s">
        <v>40</v>
      </c>
      <c r="AU342" t="s">
        <v>40</v>
      </c>
      <c r="AV342" t="s">
        <v>40</v>
      </c>
      <c r="AW342" t="s">
        <v>40</v>
      </c>
    </row>
    <row r="343" spans="1:49" x14ac:dyDescent="0.3">
      <c r="A343">
        <v>28114000</v>
      </c>
      <c r="B343" t="s">
        <v>40</v>
      </c>
      <c r="C343" t="s">
        <v>30</v>
      </c>
      <c r="D343" t="s">
        <v>536</v>
      </c>
      <c r="E343" t="s">
        <v>535</v>
      </c>
      <c r="F343" t="s">
        <v>36</v>
      </c>
      <c r="G343" t="s">
        <v>939</v>
      </c>
      <c r="H343" t="s">
        <v>552</v>
      </c>
      <c r="I343">
        <v>500000000.02999997</v>
      </c>
      <c r="J343" t="s">
        <v>40</v>
      </c>
      <c r="K343">
        <v>90909090.920000002</v>
      </c>
      <c r="L343">
        <v>90909090.920000002</v>
      </c>
      <c r="M343">
        <v>68181818.189999998</v>
      </c>
      <c r="N343" t="s">
        <v>40</v>
      </c>
      <c r="O343" t="s">
        <v>40</v>
      </c>
      <c r="P343" t="s">
        <v>40</v>
      </c>
      <c r="Q343" t="s">
        <v>40</v>
      </c>
      <c r="R343" t="s">
        <v>40</v>
      </c>
      <c r="S343" t="s">
        <v>40</v>
      </c>
      <c r="T343" t="s">
        <v>40</v>
      </c>
      <c r="U343" t="s">
        <v>40</v>
      </c>
      <c r="V343">
        <v>250000000</v>
      </c>
      <c r="W343" t="s">
        <v>40</v>
      </c>
      <c r="X343" t="s">
        <v>40</v>
      </c>
      <c r="Y343" t="s">
        <v>40</v>
      </c>
      <c r="Z343" t="s">
        <v>40</v>
      </c>
      <c r="AA343" t="s">
        <v>40</v>
      </c>
      <c r="AB343" t="s">
        <v>40</v>
      </c>
      <c r="AC343" t="s">
        <v>40</v>
      </c>
      <c r="AD343" t="s">
        <v>40</v>
      </c>
      <c r="AE343" t="s">
        <v>40</v>
      </c>
      <c r="AF343" t="s">
        <v>40</v>
      </c>
      <c r="AG343" t="s">
        <v>40</v>
      </c>
      <c r="AH343" t="s">
        <v>40</v>
      </c>
      <c r="AI343" t="s">
        <v>40</v>
      </c>
      <c r="AJ343" t="s">
        <v>40</v>
      </c>
      <c r="AK343" t="s">
        <v>40</v>
      </c>
      <c r="AL343" t="s">
        <v>40</v>
      </c>
      <c r="AM343" t="s">
        <v>40</v>
      </c>
      <c r="AN343" t="s">
        <v>40</v>
      </c>
      <c r="AO343" t="s">
        <v>40</v>
      </c>
      <c r="AP343" t="s">
        <v>40</v>
      </c>
      <c r="AQ343" t="s">
        <v>40</v>
      </c>
      <c r="AR343" t="s">
        <v>40</v>
      </c>
      <c r="AS343" t="s">
        <v>40</v>
      </c>
      <c r="AT343" t="s">
        <v>40</v>
      </c>
      <c r="AU343" t="s">
        <v>40</v>
      </c>
      <c r="AV343" t="s">
        <v>40</v>
      </c>
      <c r="AW343" t="s">
        <v>40</v>
      </c>
    </row>
    <row r="344" spans="1:49" x14ac:dyDescent="0.3">
      <c r="A344">
        <v>30054000</v>
      </c>
      <c r="B344" t="s">
        <v>40</v>
      </c>
      <c r="C344" t="s">
        <v>30</v>
      </c>
      <c r="D344" t="s">
        <v>152</v>
      </c>
      <c r="E344" t="s">
        <v>251</v>
      </c>
      <c r="F344" t="s">
        <v>36</v>
      </c>
      <c r="G344" t="s">
        <v>940</v>
      </c>
      <c r="H344" t="s">
        <v>552</v>
      </c>
      <c r="I344">
        <v>1370404.78</v>
      </c>
      <c r="J344">
        <v>1370404.78</v>
      </c>
      <c r="K344" t="s">
        <v>40</v>
      </c>
      <c r="L344" t="s">
        <v>40</v>
      </c>
      <c r="M344" t="s">
        <v>40</v>
      </c>
      <c r="N344" t="s">
        <v>40</v>
      </c>
      <c r="O344" t="s">
        <v>40</v>
      </c>
      <c r="P344" t="s">
        <v>40</v>
      </c>
      <c r="Q344" t="s">
        <v>40</v>
      </c>
      <c r="R344" t="s">
        <v>40</v>
      </c>
      <c r="S344" t="s">
        <v>40</v>
      </c>
      <c r="T344" t="s">
        <v>40</v>
      </c>
      <c r="U344" t="s">
        <v>40</v>
      </c>
      <c r="V344" t="s">
        <v>40</v>
      </c>
      <c r="W344" t="s">
        <v>40</v>
      </c>
      <c r="X344" t="s">
        <v>40</v>
      </c>
      <c r="Y344" t="s">
        <v>40</v>
      </c>
      <c r="Z344" t="s">
        <v>40</v>
      </c>
      <c r="AA344" t="s">
        <v>40</v>
      </c>
      <c r="AB344" t="s">
        <v>40</v>
      </c>
      <c r="AC344" t="s">
        <v>40</v>
      </c>
      <c r="AD344" t="s">
        <v>40</v>
      </c>
      <c r="AE344" t="s">
        <v>40</v>
      </c>
      <c r="AF344" t="s">
        <v>40</v>
      </c>
      <c r="AG344" t="s">
        <v>40</v>
      </c>
      <c r="AH344" t="s">
        <v>40</v>
      </c>
      <c r="AI344" t="s">
        <v>40</v>
      </c>
      <c r="AJ344" t="s">
        <v>40</v>
      </c>
      <c r="AK344" t="s">
        <v>40</v>
      </c>
      <c r="AL344" t="s">
        <v>40</v>
      </c>
      <c r="AM344" t="s">
        <v>40</v>
      </c>
      <c r="AN344" t="s">
        <v>40</v>
      </c>
      <c r="AO344" t="s">
        <v>40</v>
      </c>
      <c r="AP344" t="s">
        <v>40</v>
      </c>
      <c r="AQ344" t="s">
        <v>40</v>
      </c>
      <c r="AR344" t="s">
        <v>40</v>
      </c>
      <c r="AS344" t="s">
        <v>40</v>
      </c>
      <c r="AT344" t="s">
        <v>40</v>
      </c>
      <c r="AU344" t="s">
        <v>40</v>
      </c>
      <c r="AV344" t="s">
        <v>40</v>
      </c>
      <c r="AW344" t="s">
        <v>40</v>
      </c>
    </row>
    <row r="345" spans="1:49" x14ac:dyDescent="0.3">
      <c r="A345">
        <v>30055101</v>
      </c>
      <c r="B345" t="s">
        <v>40</v>
      </c>
      <c r="C345" t="s">
        <v>171</v>
      </c>
      <c r="D345" t="s">
        <v>152</v>
      </c>
      <c r="E345" t="s">
        <v>252</v>
      </c>
      <c r="F345" t="s">
        <v>36</v>
      </c>
      <c r="G345" t="s">
        <v>941</v>
      </c>
      <c r="H345" t="s">
        <v>552</v>
      </c>
      <c r="I345">
        <v>60174.850000000006</v>
      </c>
      <c r="J345">
        <v>40112.800000000003</v>
      </c>
      <c r="K345">
        <v>20062.05</v>
      </c>
      <c r="L345" t="s">
        <v>40</v>
      </c>
      <c r="M345" t="s">
        <v>40</v>
      </c>
      <c r="N345" t="s">
        <v>40</v>
      </c>
      <c r="O345" t="s">
        <v>40</v>
      </c>
      <c r="P345" t="s">
        <v>40</v>
      </c>
      <c r="Q345" t="s">
        <v>40</v>
      </c>
      <c r="R345" t="s">
        <v>40</v>
      </c>
      <c r="S345" t="s">
        <v>40</v>
      </c>
      <c r="T345" t="s">
        <v>40</v>
      </c>
      <c r="U345" t="s">
        <v>40</v>
      </c>
      <c r="V345" t="s">
        <v>40</v>
      </c>
      <c r="W345" t="s">
        <v>40</v>
      </c>
      <c r="X345" t="s">
        <v>40</v>
      </c>
      <c r="Y345" t="s">
        <v>40</v>
      </c>
      <c r="Z345" t="s">
        <v>40</v>
      </c>
      <c r="AA345" t="s">
        <v>40</v>
      </c>
      <c r="AB345" t="s">
        <v>40</v>
      </c>
      <c r="AC345" t="s">
        <v>40</v>
      </c>
      <c r="AD345" t="s">
        <v>40</v>
      </c>
      <c r="AE345" t="s">
        <v>40</v>
      </c>
      <c r="AF345" t="s">
        <v>40</v>
      </c>
      <c r="AG345" t="s">
        <v>40</v>
      </c>
      <c r="AH345" t="s">
        <v>40</v>
      </c>
      <c r="AI345" t="s">
        <v>40</v>
      </c>
      <c r="AJ345" t="s">
        <v>40</v>
      </c>
      <c r="AK345" t="s">
        <v>40</v>
      </c>
      <c r="AL345" t="s">
        <v>40</v>
      </c>
      <c r="AM345" t="s">
        <v>40</v>
      </c>
      <c r="AN345" t="s">
        <v>40</v>
      </c>
      <c r="AO345" t="s">
        <v>40</v>
      </c>
      <c r="AP345" t="s">
        <v>40</v>
      </c>
      <c r="AQ345" t="s">
        <v>40</v>
      </c>
      <c r="AR345" t="s">
        <v>40</v>
      </c>
      <c r="AS345" t="s">
        <v>40</v>
      </c>
      <c r="AT345" t="s">
        <v>40</v>
      </c>
      <c r="AU345" t="s">
        <v>40</v>
      </c>
      <c r="AV345" t="s">
        <v>40</v>
      </c>
      <c r="AW345" t="s">
        <v>40</v>
      </c>
    </row>
    <row r="346" spans="1:49" x14ac:dyDescent="0.3">
      <c r="A346">
        <v>30055101</v>
      </c>
      <c r="B346" t="s">
        <v>40</v>
      </c>
      <c r="C346" t="s">
        <v>30</v>
      </c>
      <c r="D346" t="s">
        <v>152</v>
      </c>
      <c r="E346" t="s">
        <v>252</v>
      </c>
      <c r="F346" t="s">
        <v>36</v>
      </c>
      <c r="G346" t="s">
        <v>941</v>
      </c>
      <c r="H346" t="s">
        <v>552</v>
      </c>
      <c r="I346">
        <v>1378396.46</v>
      </c>
      <c r="J346">
        <v>918930.98</v>
      </c>
      <c r="K346">
        <v>459465.48</v>
      </c>
      <c r="L346" t="s">
        <v>40</v>
      </c>
      <c r="M346" t="s">
        <v>40</v>
      </c>
      <c r="N346" t="s">
        <v>40</v>
      </c>
      <c r="O346" t="s">
        <v>40</v>
      </c>
      <c r="P346" t="s">
        <v>40</v>
      </c>
      <c r="Q346" t="s">
        <v>40</v>
      </c>
      <c r="R346" t="s">
        <v>40</v>
      </c>
      <c r="S346" t="s">
        <v>40</v>
      </c>
      <c r="T346" t="s">
        <v>40</v>
      </c>
      <c r="U346" t="s">
        <v>40</v>
      </c>
      <c r="V346" t="s">
        <v>40</v>
      </c>
      <c r="W346" t="s">
        <v>40</v>
      </c>
      <c r="X346" t="s">
        <v>40</v>
      </c>
      <c r="Y346" t="s">
        <v>40</v>
      </c>
      <c r="Z346" t="s">
        <v>40</v>
      </c>
      <c r="AA346" t="s">
        <v>40</v>
      </c>
      <c r="AB346" t="s">
        <v>40</v>
      </c>
      <c r="AC346" t="s">
        <v>40</v>
      </c>
      <c r="AD346" t="s">
        <v>40</v>
      </c>
      <c r="AE346" t="s">
        <v>40</v>
      </c>
      <c r="AF346" t="s">
        <v>40</v>
      </c>
      <c r="AG346" t="s">
        <v>40</v>
      </c>
      <c r="AH346" t="s">
        <v>40</v>
      </c>
      <c r="AI346" t="s">
        <v>40</v>
      </c>
      <c r="AJ346" t="s">
        <v>40</v>
      </c>
      <c r="AK346" t="s">
        <v>40</v>
      </c>
      <c r="AL346" t="s">
        <v>40</v>
      </c>
      <c r="AM346" t="s">
        <v>40</v>
      </c>
      <c r="AN346" t="s">
        <v>40</v>
      </c>
      <c r="AO346" t="s">
        <v>40</v>
      </c>
      <c r="AP346" t="s">
        <v>40</v>
      </c>
      <c r="AQ346" t="s">
        <v>40</v>
      </c>
      <c r="AR346" t="s">
        <v>40</v>
      </c>
      <c r="AS346" t="s">
        <v>40</v>
      </c>
      <c r="AT346" t="s">
        <v>40</v>
      </c>
      <c r="AU346" t="s">
        <v>40</v>
      </c>
      <c r="AV346" t="s">
        <v>40</v>
      </c>
      <c r="AW346" t="s">
        <v>40</v>
      </c>
    </row>
    <row r="347" spans="1:49" x14ac:dyDescent="0.3">
      <c r="A347">
        <v>30057100</v>
      </c>
      <c r="B347" t="s">
        <v>40</v>
      </c>
      <c r="C347" t="s">
        <v>30</v>
      </c>
      <c r="D347" t="s">
        <v>152</v>
      </c>
      <c r="E347" t="s">
        <v>254</v>
      </c>
      <c r="F347" t="s">
        <v>36</v>
      </c>
      <c r="G347" t="s">
        <v>942</v>
      </c>
      <c r="H347" t="s">
        <v>552</v>
      </c>
      <c r="I347">
        <v>1296575.6100000001</v>
      </c>
      <c r="J347">
        <v>324143.90000000002</v>
      </c>
      <c r="K347">
        <v>324143.90000000002</v>
      </c>
      <c r="L347">
        <v>324143.90000000002</v>
      </c>
      <c r="M347">
        <v>324143.90999999997</v>
      </c>
      <c r="N347" t="s">
        <v>40</v>
      </c>
      <c r="O347" t="s">
        <v>40</v>
      </c>
      <c r="P347" t="s">
        <v>40</v>
      </c>
      <c r="Q347" t="s">
        <v>40</v>
      </c>
      <c r="R347" t="s">
        <v>40</v>
      </c>
      <c r="S347" t="s">
        <v>40</v>
      </c>
      <c r="T347" t="s">
        <v>40</v>
      </c>
      <c r="U347" t="s">
        <v>40</v>
      </c>
      <c r="V347" t="s">
        <v>40</v>
      </c>
      <c r="W347" t="s">
        <v>40</v>
      </c>
      <c r="X347" t="s">
        <v>40</v>
      </c>
      <c r="Y347" t="s">
        <v>40</v>
      </c>
      <c r="Z347" t="s">
        <v>40</v>
      </c>
      <c r="AA347" t="s">
        <v>40</v>
      </c>
      <c r="AB347" t="s">
        <v>40</v>
      </c>
      <c r="AC347" t="s">
        <v>40</v>
      </c>
      <c r="AD347" t="s">
        <v>40</v>
      </c>
      <c r="AE347" t="s">
        <v>40</v>
      </c>
      <c r="AF347" t="s">
        <v>40</v>
      </c>
      <c r="AG347" t="s">
        <v>40</v>
      </c>
      <c r="AH347" t="s">
        <v>40</v>
      </c>
      <c r="AI347" t="s">
        <v>40</v>
      </c>
      <c r="AJ347" t="s">
        <v>40</v>
      </c>
      <c r="AK347" t="s">
        <v>40</v>
      </c>
      <c r="AL347" t="s">
        <v>40</v>
      </c>
      <c r="AM347" t="s">
        <v>40</v>
      </c>
      <c r="AN347" t="s">
        <v>40</v>
      </c>
      <c r="AO347" t="s">
        <v>40</v>
      </c>
      <c r="AP347" t="s">
        <v>40</v>
      </c>
      <c r="AQ347" t="s">
        <v>40</v>
      </c>
      <c r="AR347" t="s">
        <v>40</v>
      </c>
      <c r="AS347" t="s">
        <v>40</v>
      </c>
      <c r="AT347" t="s">
        <v>40</v>
      </c>
      <c r="AU347" t="s">
        <v>40</v>
      </c>
      <c r="AV347" t="s">
        <v>40</v>
      </c>
      <c r="AW347" t="s">
        <v>40</v>
      </c>
    </row>
    <row r="348" spans="1:49" x14ac:dyDescent="0.3">
      <c r="A348">
        <v>30058100</v>
      </c>
      <c r="B348" t="s">
        <v>40</v>
      </c>
      <c r="C348" t="s">
        <v>30</v>
      </c>
      <c r="D348" t="s">
        <v>152</v>
      </c>
      <c r="E348" t="s">
        <v>255</v>
      </c>
      <c r="F348" t="s">
        <v>36</v>
      </c>
      <c r="G348" t="s">
        <v>943</v>
      </c>
      <c r="H348" t="s">
        <v>552</v>
      </c>
      <c r="I348">
        <v>6431225.0800000001</v>
      </c>
      <c r="J348">
        <v>1429161.14</v>
      </c>
      <c r="K348">
        <v>1429161.14</v>
      </c>
      <c r="L348">
        <v>1429161.14</v>
      </c>
      <c r="M348">
        <v>1429161.14</v>
      </c>
      <c r="N348">
        <v>714580.52</v>
      </c>
      <c r="O348" t="s">
        <v>40</v>
      </c>
      <c r="P348" t="s">
        <v>40</v>
      </c>
      <c r="Q348" t="s">
        <v>40</v>
      </c>
      <c r="R348" t="s">
        <v>40</v>
      </c>
      <c r="S348" t="s">
        <v>40</v>
      </c>
      <c r="T348" t="s">
        <v>40</v>
      </c>
      <c r="U348" t="s">
        <v>40</v>
      </c>
      <c r="V348" t="s">
        <v>40</v>
      </c>
      <c r="W348" t="s">
        <v>40</v>
      </c>
      <c r="X348" t="s">
        <v>40</v>
      </c>
      <c r="Y348" t="s">
        <v>40</v>
      </c>
      <c r="Z348" t="s">
        <v>40</v>
      </c>
      <c r="AA348" t="s">
        <v>40</v>
      </c>
      <c r="AB348" t="s">
        <v>40</v>
      </c>
      <c r="AC348" t="s">
        <v>40</v>
      </c>
      <c r="AD348" t="s">
        <v>40</v>
      </c>
      <c r="AE348" t="s">
        <v>40</v>
      </c>
      <c r="AF348" t="s">
        <v>40</v>
      </c>
      <c r="AG348" t="s">
        <v>40</v>
      </c>
      <c r="AH348" t="s">
        <v>40</v>
      </c>
      <c r="AI348" t="s">
        <v>40</v>
      </c>
      <c r="AJ348" t="s">
        <v>40</v>
      </c>
      <c r="AK348" t="s">
        <v>40</v>
      </c>
      <c r="AL348" t="s">
        <v>40</v>
      </c>
      <c r="AM348" t="s">
        <v>40</v>
      </c>
      <c r="AN348" t="s">
        <v>40</v>
      </c>
      <c r="AO348" t="s">
        <v>40</v>
      </c>
      <c r="AP348" t="s">
        <v>40</v>
      </c>
      <c r="AQ348" t="s">
        <v>40</v>
      </c>
      <c r="AR348" t="s">
        <v>40</v>
      </c>
      <c r="AS348" t="s">
        <v>40</v>
      </c>
      <c r="AT348" t="s">
        <v>40</v>
      </c>
      <c r="AU348" t="s">
        <v>40</v>
      </c>
      <c r="AV348" t="s">
        <v>40</v>
      </c>
      <c r="AW348" t="s">
        <v>40</v>
      </c>
    </row>
    <row r="349" spans="1:49" x14ac:dyDescent="0.3">
      <c r="A349">
        <v>30059100</v>
      </c>
      <c r="B349" t="s">
        <v>40</v>
      </c>
      <c r="C349" t="s">
        <v>30</v>
      </c>
      <c r="D349" t="s">
        <v>152</v>
      </c>
      <c r="E349" t="s">
        <v>170</v>
      </c>
      <c r="F349" t="s">
        <v>168</v>
      </c>
      <c r="G349" t="s">
        <v>944</v>
      </c>
      <c r="H349" t="s">
        <v>552</v>
      </c>
      <c r="I349">
        <v>557755.68000000005</v>
      </c>
      <c r="J349">
        <v>111573.96</v>
      </c>
      <c r="K349">
        <v>111573.96</v>
      </c>
      <c r="L349">
        <v>111573.96</v>
      </c>
      <c r="M349">
        <v>111573.96</v>
      </c>
      <c r="N349">
        <v>111459.84</v>
      </c>
      <c r="O349" t="s">
        <v>40</v>
      </c>
      <c r="P349" t="s">
        <v>40</v>
      </c>
      <c r="Q349" t="s">
        <v>40</v>
      </c>
      <c r="R349" t="s">
        <v>40</v>
      </c>
      <c r="S349" t="s">
        <v>40</v>
      </c>
      <c r="T349" t="s">
        <v>40</v>
      </c>
      <c r="U349" t="s">
        <v>40</v>
      </c>
      <c r="V349" t="s">
        <v>40</v>
      </c>
      <c r="W349" t="s">
        <v>40</v>
      </c>
      <c r="X349" t="s">
        <v>40</v>
      </c>
      <c r="Y349" t="s">
        <v>40</v>
      </c>
      <c r="Z349" t="s">
        <v>40</v>
      </c>
      <c r="AA349" t="s">
        <v>40</v>
      </c>
      <c r="AB349" t="s">
        <v>40</v>
      </c>
      <c r="AC349" t="s">
        <v>40</v>
      </c>
      <c r="AD349" t="s">
        <v>40</v>
      </c>
      <c r="AE349" t="s">
        <v>40</v>
      </c>
      <c r="AF349" t="s">
        <v>40</v>
      </c>
      <c r="AG349" t="s">
        <v>40</v>
      </c>
      <c r="AH349" t="s">
        <v>40</v>
      </c>
      <c r="AI349" t="s">
        <v>40</v>
      </c>
      <c r="AJ349" t="s">
        <v>40</v>
      </c>
      <c r="AK349" t="s">
        <v>40</v>
      </c>
      <c r="AL349" t="s">
        <v>40</v>
      </c>
      <c r="AM349" t="s">
        <v>40</v>
      </c>
      <c r="AN349" t="s">
        <v>40</v>
      </c>
      <c r="AO349" t="s">
        <v>40</v>
      </c>
      <c r="AP349" t="s">
        <v>40</v>
      </c>
      <c r="AQ349" t="s">
        <v>40</v>
      </c>
      <c r="AR349" t="s">
        <v>40</v>
      </c>
      <c r="AS349" t="s">
        <v>40</v>
      </c>
      <c r="AT349" t="s">
        <v>40</v>
      </c>
      <c r="AU349" t="s">
        <v>40</v>
      </c>
      <c r="AV349" t="s">
        <v>40</v>
      </c>
      <c r="AW349" t="s">
        <v>40</v>
      </c>
    </row>
    <row r="350" spans="1:49" x14ac:dyDescent="0.3">
      <c r="A350">
        <v>30059101</v>
      </c>
      <c r="B350" t="s">
        <v>40</v>
      </c>
      <c r="C350" t="s">
        <v>30</v>
      </c>
      <c r="D350" t="s">
        <v>152</v>
      </c>
      <c r="E350" t="s">
        <v>256</v>
      </c>
      <c r="F350" t="s">
        <v>36</v>
      </c>
      <c r="G350" t="s">
        <v>944</v>
      </c>
      <c r="H350" t="s">
        <v>552</v>
      </c>
      <c r="I350">
        <v>5717160.4500000002</v>
      </c>
      <c r="J350">
        <v>1143408.54</v>
      </c>
      <c r="K350">
        <v>1143408.54</v>
      </c>
      <c r="L350">
        <v>1143408.54</v>
      </c>
      <c r="M350">
        <v>1143408.54</v>
      </c>
      <c r="N350">
        <v>1143526.29</v>
      </c>
      <c r="O350" t="s">
        <v>40</v>
      </c>
      <c r="P350" t="s">
        <v>40</v>
      </c>
      <c r="Q350" t="s">
        <v>40</v>
      </c>
      <c r="R350" t="s">
        <v>40</v>
      </c>
      <c r="S350" t="s">
        <v>40</v>
      </c>
      <c r="T350" t="s">
        <v>40</v>
      </c>
      <c r="U350" t="s">
        <v>40</v>
      </c>
      <c r="V350" t="s">
        <v>40</v>
      </c>
      <c r="W350" t="s">
        <v>40</v>
      </c>
      <c r="X350" t="s">
        <v>40</v>
      </c>
      <c r="Y350" t="s">
        <v>40</v>
      </c>
      <c r="Z350" t="s">
        <v>40</v>
      </c>
      <c r="AA350" t="s">
        <v>40</v>
      </c>
      <c r="AB350" t="s">
        <v>40</v>
      </c>
      <c r="AC350" t="s">
        <v>40</v>
      </c>
      <c r="AD350" t="s">
        <v>40</v>
      </c>
      <c r="AE350" t="s">
        <v>40</v>
      </c>
      <c r="AF350" t="s">
        <v>40</v>
      </c>
      <c r="AG350" t="s">
        <v>40</v>
      </c>
      <c r="AH350" t="s">
        <v>40</v>
      </c>
      <c r="AI350" t="s">
        <v>40</v>
      </c>
      <c r="AJ350" t="s">
        <v>40</v>
      </c>
      <c r="AK350" t="s">
        <v>40</v>
      </c>
      <c r="AL350" t="s">
        <v>40</v>
      </c>
      <c r="AM350" t="s">
        <v>40</v>
      </c>
      <c r="AN350" t="s">
        <v>40</v>
      </c>
      <c r="AO350" t="s">
        <v>40</v>
      </c>
      <c r="AP350" t="s">
        <v>40</v>
      </c>
      <c r="AQ350" t="s">
        <v>40</v>
      </c>
      <c r="AR350" t="s">
        <v>40</v>
      </c>
      <c r="AS350" t="s">
        <v>40</v>
      </c>
      <c r="AT350" t="s">
        <v>40</v>
      </c>
      <c r="AU350" t="s">
        <v>40</v>
      </c>
      <c r="AV350" t="s">
        <v>40</v>
      </c>
      <c r="AW350" t="s">
        <v>40</v>
      </c>
    </row>
    <row r="351" spans="1:49" x14ac:dyDescent="0.3">
      <c r="A351">
        <v>30060100</v>
      </c>
      <c r="B351" t="s">
        <v>40</v>
      </c>
      <c r="C351" t="s">
        <v>30</v>
      </c>
      <c r="D351" t="s">
        <v>152</v>
      </c>
      <c r="E351" t="s">
        <v>155</v>
      </c>
      <c r="F351" t="s">
        <v>136</v>
      </c>
      <c r="G351" t="s">
        <v>945</v>
      </c>
      <c r="H351" t="s">
        <v>552</v>
      </c>
      <c r="I351">
        <v>645371.83000000007</v>
      </c>
      <c r="J351">
        <v>117340.32</v>
      </c>
      <c r="K351">
        <v>117340.32</v>
      </c>
      <c r="L351">
        <v>117340.32</v>
      </c>
      <c r="M351">
        <v>117340.32</v>
      </c>
      <c r="N351">
        <v>117340.32</v>
      </c>
      <c r="O351">
        <v>58670.23</v>
      </c>
      <c r="P351" t="s">
        <v>40</v>
      </c>
      <c r="Q351" t="s">
        <v>40</v>
      </c>
      <c r="R351" t="s">
        <v>40</v>
      </c>
      <c r="S351" t="s">
        <v>40</v>
      </c>
      <c r="T351" t="s">
        <v>40</v>
      </c>
      <c r="U351" t="s">
        <v>40</v>
      </c>
      <c r="V351" t="s">
        <v>40</v>
      </c>
      <c r="W351" t="s">
        <v>40</v>
      </c>
      <c r="X351" t="s">
        <v>40</v>
      </c>
      <c r="Y351" t="s">
        <v>40</v>
      </c>
      <c r="Z351" t="s">
        <v>40</v>
      </c>
      <c r="AA351" t="s">
        <v>40</v>
      </c>
      <c r="AB351" t="s">
        <v>40</v>
      </c>
      <c r="AC351" t="s">
        <v>40</v>
      </c>
      <c r="AD351" t="s">
        <v>40</v>
      </c>
      <c r="AE351" t="s">
        <v>40</v>
      </c>
      <c r="AF351" t="s">
        <v>40</v>
      </c>
      <c r="AG351" t="s">
        <v>40</v>
      </c>
      <c r="AH351" t="s">
        <v>40</v>
      </c>
      <c r="AI351" t="s">
        <v>40</v>
      </c>
      <c r="AJ351" t="s">
        <v>40</v>
      </c>
      <c r="AK351" t="s">
        <v>40</v>
      </c>
      <c r="AL351" t="s">
        <v>40</v>
      </c>
      <c r="AM351" t="s">
        <v>40</v>
      </c>
      <c r="AN351" t="s">
        <v>40</v>
      </c>
      <c r="AO351" t="s">
        <v>40</v>
      </c>
      <c r="AP351" t="s">
        <v>40</v>
      </c>
      <c r="AQ351" t="s">
        <v>40</v>
      </c>
      <c r="AR351" t="s">
        <v>40</v>
      </c>
      <c r="AS351" t="s">
        <v>40</v>
      </c>
      <c r="AT351" t="s">
        <v>40</v>
      </c>
      <c r="AU351" t="s">
        <v>40</v>
      </c>
      <c r="AV351" t="s">
        <v>40</v>
      </c>
      <c r="AW351" t="s">
        <v>40</v>
      </c>
    </row>
    <row r="352" spans="1:49" x14ac:dyDescent="0.3">
      <c r="A352">
        <v>30060101</v>
      </c>
      <c r="B352" t="s">
        <v>40</v>
      </c>
      <c r="C352" t="s">
        <v>30</v>
      </c>
      <c r="D352" t="s">
        <v>152</v>
      </c>
      <c r="E352" t="s">
        <v>257</v>
      </c>
      <c r="F352" t="s">
        <v>36</v>
      </c>
      <c r="G352" t="s">
        <v>945</v>
      </c>
      <c r="H352" t="s">
        <v>552</v>
      </c>
      <c r="I352">
        <v>2232237.88</v>
      </c>
      <c r="J352">
        <v>405861.44</v>
      </c>
      <c r="K352">
        <v>405861.44</v>
      </c>
      <c r="L352">
        <v>405861.44</v>
      </c>
      <c r="M352">
        <v>405861.44</v>
      </c>
      <c r="N352">
        <v>405861.44</v>
      </c>
      <c r="O352">
        <v>202930.68</v>
      </c>
      <c r="P352" t="s">
        <v>40</v>
      </c>
      <c r="Q352" t="s">
        <v>40</v>
      </c>
      <c r="R352" t="s">
        <v>40</v>
      </c>
      <c r="S352" t="s">
        <v>40</v>
      </c>
      <c r="T352" t="s">
        <v>40</v>
      </c>
      <c r="U352" t="s">
        <v>40</v>
      </c>
      <c r="V352" t="s">
        <v>40</v>
      </c>
      <c r="W352" t="s">
        <v>40</v>
      </c>
      <c r="X352" t="s">
        <v>40</v>
      </c>
      <c r="Y352" t="s">
        <v>40</v>
      </c>
      <c r="Z352" t="s">
        <v>40</v>
      </c>
      <c r="AA352" t="s">
        <v>40</v>
      </c>
      <c r="AB352" t="s">
        <v>40</v>
      </c>
      <c r="AC352" t="s">
        <v>40</v>
      </c>
      <c r="AD352" t="s">
        <v>40</v>
      </c>
      <c r="AE352" t="s">
        <v>40</v>
      </c>
      <c r="AF352" t="s">
        <v>40</v>
      </c>
      <c r="AG352" t="s">
        <v>40</v>
      </c>
      <c r="AH352" t="s">
        <v>40</v>
      </c>
      <c r="AI352" t="s">
        <v>40</v>
      </c>
      <c r="AJ352" t="s">
        <v>40</v>
      </c>
      <c r="AK352" t="s">
        <v>40</v>
      </c>
      <c r="AL352" t="s">
        <v>40</v>
      </c>
      <c r="AM352" t="s">
        <v>40</v>
      </c>
      <c r="AN352" t="s">
        <v>40</v>
      </c>
      <c r="AO352" t="s">
        <v>40</v>
      </c>
      <c r="AP352" t="s">
        <v>40</v>
      </c>
      <c r="AQ352" t="s">
        <v>40</v>
      </c>
      <c r="AR352" t="s">
        <v>40</v>
      </c>
      <c r="AS352" t="s">
        <v>40</v>
      </c>
      <c r="AT352" t="s">
        <v>40</v>
      </c>
      <c r="AU352" t="s">
        <v>40</v>
      </c>
      <c r="AV352" t="s">
        <v>40</v>
      </c>
      <c r="AW352" t="s">
        <v>40</v>
      </c>
    </row>
    <row r="353" spans="1:49" x14ac:dyDescent="0.3">
      <c r="A353">
        <v>30060102</v>
      </c>
      <c r="B353" t="s">
        <v>40</v>
      </c>
      <c r="C353" t="s">
        <v>30</v>
      </c>
      <c r="D353" t="s">
        <v>152</v>
      </c>
      <c r="E353" t="s">
        <v>258</v>
      </c>
      <c r="F353" t="s">
        <v>36</v>
      </c>
      <c r="G353" t="s">
        <v>945</v>
      </c>
      <c r="H353" t="s">
        <v>552</v>
      </c>
      <c r="I353">
        <v>3792003.18</v>
      </c>
      <c r="J353">
        <v>689455.12</v>
      </c>
      <c r="K353">
        <v>689455.12</v>
      </c>
      <c r="L353">
        <v>689455.12</v>
      </c>
      <c r="M353">
        <v>689455.12</v>
      </c>
      <c r="N353">
        <v>689455.12</v>
      </c>
      <c r="O353">
        <v>344727.58</v>
      </c>
      <c r="P353" t="s">
        <v>40</v>
      </c>
      <c r="Q353" t="s">
        <v>40</v>
      </c>
      <c r="R353" t="s">
        <v>40</v>
      </c>
      <c r="S353" t="s">
        <v>40</v>
      </c>
      <c r="T353" t="s">
        <v>40</v>
      </c>
      <c r="U353" t="s">
        <v>40</v>
      </c>
      <c r="V353" t="s">
        <v>40</v>
      </c>
      <c r="W353" t="s">
        <v>40</v>
      </c>
      <c r="X353" t="s">
        <v>40</v>
      </c>
      <c r="Y353" t="s">
        <v>40</v>
      </c>
      <c r="Z353" t="s">
        <v>40</v>
      </c>
      <c r="AA353" t="s">
        <v>40</v>
      </c>
      <c r="AB353" t="s">
        <v>40</v>
      </c>
      <c r="AC353" t="s">
        <v>40</v>
      </c>
      <c r="AD353" t="s">
        <v>40</v>
      </c>
      <c r="AE353" t="s">
        <v>40</v>
      </c>
      <c r="AF353" t="s">
        <v>40</v>
      </c>
      <c r="AG353" t="s">
        <v>40</v>
      </c>
      <c r="AH353" t="s">
        <v>40</v>
      </c>
      <c r="AI353" t="s">
        <v>40</v>
      </c>
      <c r="AJ353" t="s">
        <v>40</v>
      </c>
      <c r="AK353" t="s">
        <v>40</v>
      </c>
      <c r="AL353" t="s">
        <v>40</v>
      </c>
      <c r="AM353" t="s">
        <v>40</v>
      </c>
      <c r="AN353" t="s">
        <v>40</v>
      </c>
      <c r="AO353" t="s">
        <v>40</v>
      </c>
      <c r="AP353" t="s">
        <v>40</v>
      </c>
      <c r="AQ353" t="s">
        <v>40</v>
      </c>
      <c r="AR353" t="s">
        <v>40</v>
      </c>
      <c r="AS353" t="s">
        <v>40</v>
      </c>
      <c r="AT353" t="s">
        <v>40</v>
      </c>
      <c r="AU353" t="s">
        <v>40</v>
      </c>
      <c r="AV353" t="s">
        <v>40</v>
      </c>
      <c r="AW353" t="s">
        <v>40</v>
      </c>
    </row>
    <row r="354" spans="1:49" x14ac:dyDescent="0.3">
      <c r="A354">
        <v>30063000</v>
      </c>
      <c r="B354" t="s">
        <v>40</v>
      </c>
      <c r="C354" t="s">
        <v>30</v>
      </c>
      <c r="D354" t="s">
        <v>152</v>
      </c>
      <c r="E354" t="s">
        <v>260</v>
      </c>
      <c r="F354" t="s">
        <v>36</v>
      </c>
      <c r="G354" t="s">
        <v>946</v>
      </c>
      <c r="H354" t="s">
        <v>552</v>
      </c>
      <c r="I354">
        <v>522336.18000000005</v>
      </c>
      <c r="J354">
        <v>32646.01</v>
      </c>
      <c r="K354">
        <v>65292.02</v>
      </c>
      <c r="L354">
        <v>65292.02</v>
      </c>
      <c r="M354">
        <v>65292.02</v>
      </c>
      <c r="N354">
        <v>65292.02</v>
      </c>
      <c r="O354">
        <v>65292.02</v>
      </c>
      <c r="P354">
        <v>65292.02</v>
      </c>
      <c r="Q354">
        <v>65292.02</v>
      </c>
      <c r="R354">
        <v>32646.03</v>
      </c>
      <c r="S354" t="s">
        <v>40</v>
      </c>
      <c r="T354" t="s">
        <v>40</v>
      </c>
      <c r="U354" t="s">
        <v>40</v>
      </c>
      <c r="V354" t="s">
        <v>40</v>
      </c>
      <c r="W354" t="s">
        <v>40</v>
      </c>
      <c r="X354" t="s">
        <v>40</v>
      </c>
      <c r="Y354" t="s">
        <v>40</v>
      </c>
      <c r="Z354" t="s">
        <v>40</v>
      </c>
      <c r="AA354" t="s">
        <v>40</v>
      </c>
      <c r="AB354" t="s">
        <v>40</v>
      </c>
      <c r="AC354" t="s">
        <v>40</v>
      </c>
      <c r="AD354" t="s">
        <v>40</v>
      </c>
      <c r="AE354" t="s">
        <v>40</v>
      </c>
      <c r="AF354" t="s">
        <v>40</v>
      </c>
      <c r="AG354" t="s">
        <v>40</v>
      </c>
      <c r="AH354" t="s">
        <v>40</v>
      </c>
      <c r="AI354" t="s">
        <v>40</v>
      </c>
      <c r="AJ354" t="s">
        <v>40</v>
      </c>
      <c r="AK354" t="s">
        <v>40</v>
      </c>
      <c r="AL354" t="s">
        <v>40</v>
      </c>
      <c r="AM354" t="s">
        <v>40</v>
      </c>
      <c r="AN354" t="s">
        <v>40</v>
      </c>
      <c r="AO354" t="s">
        <v>40</v>
      </c>
      <c r="AP354" t="s">
        <v>40</v>
      </c>
      <c r="AQ354" t="s">
        <v>40</v>
      </c>
      <c r="AR354" t="s">
        <v>40</v>
      </c>
      <c r="AS354" t="s">
        <v>40</v>
      </c>
      <c r="AT354" t="s">
        <v>40</v>
      </c>
      <c r="AU354" t="s">
        <v>40</v>
      </c>
      <c r="AV354" t="s">
        <v>40</v>
      </c>
      <c r="AW354" t="s">
        <v>40</v>
      </c>
    </row>
    <row r="355" spans="1:49" x14ac:dyDescent="0.3">
      <c r="A355">
        <v>30064100</v>
      </c>
      <c r="B355" t="s">
        <v>40</v>
      </c>
      <c r="C355" t="s">
        <v>30</v>
      </c>
      <c r="D355" t="s">
        <v>152</v>
      </c>
      <c r="E355" t="s">
        <v>261</v>
      </c>
      <c r="F355" t="s">
        <v>36</v>
      </c>
      <c r="G355" t="s">
        <v>946</v>
      </c>
      <c r="H355" t="s">
        <v>552</v>
      </c>
      <c r="I355">
        <v>912826.54000000015</v>
      </c>
      <c r="J355">
        <v>57051.65</v>
      </c>
      <c r="K355">
        <v>114103.3</v>
      </c>
      <c r="L355">
        <v>114103.3</v>
      </c>
      <c r="M355">
        <v>114103.3</v>
      </c>
      <c r="N355">
        <v>114103.3</v>
      </c>
      <c r="O355">
        <v>114103.3</v>
      </c>
      <c r="P355">
        <v>114103.3</v>
      </c>
      <c r="Q355">
        <v>114103.3</v>
      </c>
      <c r="R355">
        <v>57051.79</v>
      </c>
      <c r="S355" t="s">
        <v>40</v>
      </c>
      <c r="T355" t="s">
        <v>40</v>
      </c>
      <c r="U355" t="s">
        <v>40</v>
      </c>
      <c r="V355" t="s">
        <v>40</v>
      </c>
      <c r="W355" t="s">
        <v>40</v>
      </c>
      <c r="X355" t="s">
        <v>40</v>
      </c>
      <c r="Y355" t="s">
        <v>40</v>
      </c>
      <c r="Z355" t="s">
        <v>40</v>
      </c>
      <c r="AA355" t="s">
        <v>40</v>
      </c>
      <c r="AB355" t="s">
        <v>40</v>
      </c>
      <c r="AC355" t="s">
        <v>40</v>
      </c>
      <c r="AD355" t="s">
        <v>40</v>
      </c>
      <c r="AE355" t="s">
        <v>40</v>
      </c>
      <c r="AF355" t="s">
        <v>40</v>
      </c>
      <c r="AG355" t="s">
        <v>40</v>
      </c>
      <c r="AH355" t="s">
        <v>40</v>
      </c>
      <c r="AI355" t="s">
        <v>40</v>
      </c>
      <c r="AJ355" t="s">
        <v>40</v>
      </c>
      <c r="AK355" t="s">
        <v>40</v>
      </c>
      <c r="AL355" t="s">
        <v>40</v>
      </c>
      <c r="AM355" t="s">
        <v>40</v>
      </c>
      <c r="AN355" t="s">
        <v>40</v>
      </c>
      <c r="AO355" t="s">
        <v>40</v>
      </c>
      <c r="AP355" t="s">
        <v>40</v>
      </c>
      <c r="AQ355" t="s">
        <v>40</v>
      </c>
      <c r="AR355" t="s">
        <v>40</v>
      </c>
      <c r="AS355" t="s">
        <v>40</v>
      </c>
      <c r="AT355" t="s">
        <v>40</v>
      </c>
      <c r="AU355" t="s">
        <v>40</v>
      </c>
      <c r="AV355" t="s">
        <v>40</v>
      </c>
      <c r="AW355" t="s">
        <v>40</v>
      </c>
    </row>
    <row r="356" spans="1:49" x14ac:dyDescent="0.3">
      <c r="A356">
        <v>30065100</v>
      </c>
      <c r="B356" t="s">
        <v>40</v>
      </c>
      <c r="C356" t="s">
        <v>30</v>
      </c>
      <c r="D356" t="s">
        <v>152</v>
      </c>
      <c r="E356" t="s">
        <v>262</v>
      </c>
      <c r="F356" t="s">
        <v>36</v>
      </c>
      <c r="G356" t="s">
        <v>947</v>
      </c>
      <c r="H356" t="s">
        <v>552</v>
      </c>
      <c r="I356">
        <v>4039985.1699999995</v>
      </c>
      <c r="J356">
        <v>475292.38</v>
      </c>
      <c r="K356">
        <v>475292.38</v>
      </c>
      <c r="L356">
        <v>475292.38</v>
      </c>
      <c r="M356">
        <v>475292.38</v>
      </c>
      <c r="N356">
        <v>475292.38</v>
      </c>
      <c r="O356">
        <v>475292.38</v>
      </c>
      <c r="P356">
        <v>475292.38</v>
      </c>
      <c r="Q356">
        <v>475292.38</v>
      </c>
      <c r="R356">
        <v>237646.13</v>
      </c>
      <c r="S356" t="s">
        <v>40</v>
      </c>
      <c r="T356" t="s">
        <v>40</v>
      </c>
      <c r="U356" t="s">
        <v>40</v>
      </c>
      <c r="V356" t="s">
        <v>40</v>
      </c>
      <c r="W356" t="s">
        <v>40</v>
      </c>
      <c r="X356" t="s">
        <v>40</v>
      </c>
      <c r="Y356" t="s">
        <v>40</v>
      </c>
      <c r="Z356" t="s">
        <v>40</v>
      </c>
      <c r="AA356" t="s">
        <v>40</v>
      </c>
      <c r="AB356" t="s">
        <v>40</v>
      </c>
      <c r="AC356" t="s">
        <v>40</v>
      </c>
      <c r="AD356" t="s">
        <v>40</v>
      </c>
      <c r="AE356" t="s">
        <v>40</v>
      </c>
      <c r="AF356" t="s">
        <v>40</v>
      </c>
      <c r="AG356" t="s">
        <v>40</v>
      </c>
      <c r="AH356" t="s">
        <v>40</v>
      </c>
      <c r="AI356" t="s">
        <v>40</v>
      </c>
      <c r="AJ356" t="s">
        <v>40</v>
      </c>
      <c r="AK356" t="s">
        <v>40</v>
      </c>
      <c r="AL356" t="s">
        <v>40</v>
      </c>
      <c r="AM356" t="s">
        <v>40</v>
      </c>
      <c r="AN356" t="s">
        <v>40</v>
      </c>
      <c r="AO356" t="s">
        <v>40</v>
      </c>
      <c r="AP356" t="s">
        <v>40</v>
      </c>
      <c r="AQ356" t="s">
        <v>40</v>
      </c>
      <c r="AR356" t="s">
        <v>40</v>
      </c>
      <c r="AS356" t="s">
        <v>40</v>
      </c>
      <c r="AT356" t="s">
        <v>40</v>
      </c>
      <c r="AU356" t="s">
        <v>40</v>
      </c>
      <c r="AV356" t="s">
        <v>40</v>
      </c>
      <c r="AW356" t="s">
        <v>40</v>
      </c>
    </row>
    <row r="357" spans="1:49" x14ac:dyDescent="0.3">
      <c r="A357">
        <v>30066100</v>
      </c>
      <c r="B357" t="s">
        <v>40</v>
      </c>
      <c r="C357" t="s">
        <v>30</v>
      </c>
      <c r="D357" t="s">
        <v>152</v>
      </c>
      <c r="E357" t="s">
        <v>264</v>
      </c>
      <c r="F357" t="s">
        <v>36</v>
      </c>
      <c r="G357" t="s">
        <v>948</v>
      </c>
      <c r="H357" t="s">
        <v>552</v>
      </c>
      <c r="I357">
        <v>4343697.8900000006</v>
      </c>
      <c r="J357">
        <v>482633.08</v>
      </c>
      <c r="K357">
        <v>482633.08</v>
      </c>
      <c r="L357">
        <v>482633.08</v>
      </c>
      <c r="M357">
        <v>482633.08</v>
      </c>
      <c r="N357">
        <v>482633.08</v>
      </c>
      <c r="O357">
        <v>482633.08</v>
      </c>
      <c r="P357">
        <v>482633.08</v>
      </c>
      <c r="Q357">
        <v>482633.08</v>
      </c>
      <c r="R357">
        <v>482633.25</v>
      </c>
      <c r="S357" t="s">
        <v>40</v>
      </c>
      <c r="T357" t="s">
        <v>40</v>
      </c>
      <c r="U357" t="s">
        <v>40</v>
      </c>
      <c r="V357" t="s">
        <v>40</v>
      </c>
      <c r="W357" t="s">
        <v>40</v>
      </c>
      <c r="X357" t="s">
        <v>40</v>
      </c>
      <c r="Y357" t="s">
        <v>40</v>
      </c>
      <c r="Z357" t="s">
        <v>40</v>
      </c>
      <c r="AA357" t="s">
        <v>40</v>
      </c>
      <c r="AB357" t="s">
        <v>40</v>
      </c>
      <c r="AC357" t="s">
        <v>40</v>
      </c>
      <c r="AD357" t="s">
        <v>40</v>
      </c>
      <c r="AE357" t="s">
        <v>40</v>
      </c>
      <c r="AF357" t="s">
        <v>40</v>
      </c>
      <c r="AG357" t="s">
        <v>40</v>
      </c>
      <c r="AH357" t="s">
        <v>40</v>
      </c>
      <c r="AI357" t="s">
        <v>40</v>
      </c>
      <c r="AJ357" t="s">
        <v>40</v>
      </c>
      <c r="AK357" t="s">
        <v>40</v>
      </c>
      <c r="AL357" t="s">
        <v>40</v>
      </c>
      <c r="AM357" t="s">
        <v>40</v>
      </c>
      <c r="AN357" t="s">
        <v>40</v>
      </c>
      <c r="AO357" t="s">
        <v>40</v>
      </c>
      <c r="AP357" t="s">
        <v>40</v>
      </c>
      <c r="AQ357" t="s">
        <v>40</v>
      </c>
      <c r="AR357" t="s">
        <v>40</v>
      </c>
      <c r="AS357" t="s">
        <v>40</v>
      </c>
      <c r="AT357" t="s">
        <v>40</v>
      </c>
      <c r="AU357" t="s">
        <v>40</v>
      </c>
      <c r="AV357" t="s">
        <v>40</v>
      </c>
      <c r="AW357" t="s">
        <v>40</v>
      </c>
    </row>
    <row r="358" spans="1:49" x14ac:dyDescent="0.3">
      <c r="A358">
        <v>30067000</v>
      </c>
      <c r="B358" t="s">
        <v>40</v>
      </c>
      <c r="C358" t="s">
        <v>30</v>
      </c>
      <c r="D358" t="s">
        <v>152</v>
      </c>
      <c r="E358" t="s">
        <v>263</v>
      </c>
      <c r="F358" t="s">
        <v>36</v>
      </c>
      <c r="G358" t="s">
        <v>949</v>
      </c>
      <c r="H358" t="s">
        <v>552</v>
      </c>
      <c r="I358">
        <v>3461545.22</v>
      </c>
      <c r="J358">
        <v>203620.31</v>
      </c>
      <c r="K358">
        <v>407240.62</v>
      </c>
      <c r="L358">
        <v>407240.62</v>
      </c>
      <c r="M358">
        <v>407240.62</v>
      </c>
      <c r="N358">
        <v>407240.62</v>
      </c>
      <c r="O358">
        <v>407240.62</v>
      </c>
      <c r="P358">
        <v>407240.62</v>
      </c>
      <c r="Q358">
        <v>407240.62</v>
      </c>
      <c r="R358">
        <v>407240.57</v>
      </c>
      <c r="S358" t="s">
        <v>40</v>
      </c>
      <c r="T358" t="s">
        <v>40</v>
      </c>
      <c r="U358" t="s">
        <v>40</v>
      </c>
      <c r="V358" t="s">
        <v>40</v>
      </c>
      <c r="W358" t="s">
        <v>40</v>
      </c>
      <c r="X358" t="s">
        <v>40</v>
      </c>
      <c r="Y358" t="s">
        <v>40</v>
      </c>
      <c r="Z358" t="s">
        <v>40</v>
      </c>
      <c r="AA358" t="s">
        <v>40</v>
      </c>
      <c r="AB358" t="s">
        <v>40</v>
      </c>
      <c r="AC358" t="s">
        <v>40</v>
      </c>
      <c r="AD358" t="s">
        <v>40</v>
      </c>
      <c r="AE358" t="s">
        <v>40</v>
      </c>
      <c r="AF358" t="s">
        <v>40</v>
      </c>
      <c r="AG358" t="s">
        <v>40</v>
      </c>
      <c r="AH358" t="s">
        <v>40</v>
      </c>
      <c r="AI358" t="s">
        <v>40</v>
      </c>
      <c r="AJ358" t="s">
        <v>40</v>
      </c>
      <c r="AK358" t="s">
        <v>40</v>
      </c>
      <c r="AL358" t="s">
        <v>40</v>
      </c>
      <c r="AM358" t="s">
        <v>40</v>
      </c>
      <c r="AN358" t="s">
        <v>40</v>
      </c>
      <c r="AO358" t="s">
        <v>40</v>
      </c>
      <c r="AP358" t="s">
        <v>40</v>
      </c>
      <c r="AQ358" t="s">
        <v>40</v>
      </c>
      <c r="AR358" t="s">
        <v>40</v>
      </c>
      <c r="AS358" t="s">
        <v>40</v>
      </c>
      <c r="AT358" t="s">
        <v>40</v>
      </c>
      <c r="AU358" t="s">
        <v>40</v>
      </c>
      <c r="AV358" t="s">
        <v>40</v>
      </c>
      <c r="AW358" t="s">
        <v>40</v>
      </c>
    </row>
    <row r="359" spans="1:49" x14ac:dyDescent="0.3">
      <c r="A359">
        <v>31000000</v>
      </c>
      <c r="B359" t="s">
        <v>40</v>
      </c>
      <c r="C359" t="s">
        <v>30</v>
      </c>
      <c r="D359" t="s">
        <v>950</v>
      </c>
      <c r="E359" t="s">
        <v>434</v>
      </c>
      <c r="F359" t="s">
        <v>36</v>
      </c>
      <c r="G359" t="s">
        <v>951</v>
      </c>
      <c r="H359" t="s">
        <v>552</v>
      </c>
      <c r="I359">
        <v>656021999.99999988</v>
      </c>
      <c r="J359" t="s">
        <v>40</v>
      </c>
      <c r="K359" t="s">
        <v>40</v>
      </c>
      <c r="L359" t="s">
        <v>40</v>
      </c>
      <c r="M359" t="s">
        <v>40</v>
      </c>
      <c r="N359">
        <v>14578266.67</v>
      </c>
      <c r="O359">
        <v>58313066.68</v>
      </c>
      <c r="P359">
        <v>58313066.68</v>
      </c>
      <c r="Q359">
        <v>58313066.68</v>
      </c>
      <c r="R359">
        <v>58313066.68</v>
      </c>
      <c r="S359">
        <v>58313066.68</v>
      </c>
      <c r="T359">
        <v>58313066.68</v>
      </c>
      <c r="U359">
        <v>58313066.68</v>
      </c>
      <c r="V359">
        <v>58313066.68</v>
      </c>
      <c r="W359">
        <v>58313066.68</v>
      </c>
      <c r="X359">
        <v>58313066.68</v>
      </c>
      <c r="Y359">
        <v>58313066.530000001</v>
      </c>
      <c r="Z359" t="s">
        <v>40</v>
      </c>
      <c r="AA359" t="s">
        <v>40</v>
      </c>
      <c r="AB359" t="s">
        <v>40</v>
      </c>
      <c r="AC359" t="s">
        <v>40</v>
      </c>
      <c r="AD359" t="s">
        <v>40</v>
      </c>
      <c r="AE359" t="s">
        <v>40</v>
      </c>
      <c r="AF359" t="s">
        <v>40</v>
      </c>
      <c r="AG359" t="s">
        <v>40</v>
      </c>
      <c r="AH359" t="s">
        <v>40</v>
      </c>
      <c r="AI359" t="s">
        <v>40</v>
      </c>
      <c r="AJ359" t="s">
        <v>40</v>
      </c>
      <c r="AK359" t="s">
        <v>40</v>
      </c>
      <c r="AL359" t="s">
        <v>40</v>
      </c>
      <c r="AM359" t="s">
        <v>40</v>
      </c>
      <c r="AN359" t="s">
        <v>40</v>
      </c>
      <c r="AO359" t="s">
        <v>40</v>
      </c>
      <c r="AP359" t="s">
        <v>40</v>
      </c>
      <c r="AQ359" t="s">
        <v>40</v>
      </c>
      <c r="AR359" t="s">
        <v>40</v>
      </c>
      <c r="AS359" t="s">
        <v>40</v>
      </c>
      <c r="AT359" t="s">
        <v>40</v>
      </c>
      <c r="AU359" t="s">
        <v>40</v>
      </c>
      <c r="AV359" t="s">
        <v>40</v>
      </c>
      <c r="AW359" t="s">
        <v>40</v>
      </c>
    </row>
    <row r="360" spans="1:49" x14ac:dyDescent="0.3">
      <c r="A360">
        <v>31000001</v>
      </c>
      <c r="B360" t="s">
        <v>40</v>
      </c>
      <c r="C360" t="s">
        <v>30</v>
      </c>
      <c r="D360" t="s">
        <v>952</v>
      </c>
      <c r="E360" t="s">
        <v>953</v>
      </c>
      <c r="F360" t="s">
        <v>36</v>
      </c>
      <c r="G360" t="s">
        <v>732</v>
      </c>
      <c r="H360" t="s">
        <v>552</v>
      </c>
      <c r="I360">
        <v>1000000000</v>
      </c>
      <c r="J360" t="s">
        <v>40</v>
      </c>
      <c r="K360" t="s">
        <v>40</v>
      </c>
      <c r="L360" t="s">
        <v>40</v>
      </c>
      <c r="M360" t="s">
        <v>40</v>
      </c>
      <c r="N360" t="s">
        <v>40</v>
      </c>
      <c r="O360" t="s">
        <v>40</v>
      </c>
      <c r="P360" t="s">
        <v>40</v>
      </c>
      <c r="Q360">
        <v>111111111.12</v>
      </c>
      <c r="R360">
        <v>111111111.12</v>
      </c>
      <c r="S360">
        <v>111111111.12</v>
      </c>
      <c r="T360">
        <v>111111111.12</v>
      </c>
      <c r="U360">
        <v>111111111.12</v>
      </c>
      <c r="V360">
        <v>111111111.12</v>
      </c>
      <c r="W360">
        <v>111111111.12</v>
      </c>
      <c r="X360">
        <v>111111111.12</v>
      </c>
      <c r="Y360">
        <v>111111111.04000001</v>
      </c>
      <c r="Z360" t="s">
        <v>40</v>
      </c>
      <c r="AA360" t="s">
        <v>40</v>
      </c>
      <c r="AB360" t="s">
        <v>40</v>
      </c>
      <c r="AC360" t="s">
        <v>40</v>
      </c>
      <c r="AD360" t="s">
        <v>40</v>
      </c>
      <c r="AE360" t="s">
        <v>40</v>
      </c>
      <c r="AF360" t="s">
        <v>40</v>
      </c>
      <c r="AG360" t="s">
        <v>40</v>
      </c>
      <c r="AH360" t="s">
        <v>40</v>
      </c>
      <c r="AI360" t="s">
        <v>40</v>
      </c>
      <c r="AJ360" t="s">
        <v>40</v>
      </c>
      <c r="AK360" t="s">
        <v>40</v>
      </c>
      <c r="AL360" t="s">
        <v>40</v>
      </c>
      <c r="AM360" t="s">
        <v>40</v>
      </c>
      <c r="AN360" t="s">
        <v>40</v>
      </c>
      <c r="AO360" t="s">
        <v>40</v>
      </c>
      <c r="AP360" t="s">
        <v>40</v>
      </c>
      <c r="AQ360" t="s">
        <v>40</v>
      </c>
      <c r="AR360" t="s">
        <v>40</v>
      </c>
      <c r="AS360" t="s">
        <v>40</v>
      </c>
      <c r="AT360" t="s">
        <v>40</v>
      </c>
      <c r="AU360" t="s">
        <v>40</v>
      </c>
      <c r="AV360" t="s">
        <v>40</v>
      </c>
      <c r="AW360" t="s">
        <v>40</v>
      </c>
    </row>
  </sheetData>
  <autoFilter ref="A1:AW1" xr:uid="{E7D41495-1BC8-4118-982E-BFBA01E9613F}"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7030A0"/>
  </sheetPr>
  <dimension ref="A1:M78"/>
  <sheetViews>
    <sheetView showGridLines="0" topLeftCell="B1" zoomScaleNormal="100" workbookViewId="0">
      <selection activeCell="L7" sqref="L7:M76"/>
    </sheetView>
  </sheetViews>
  <sheetFormatPr baseColWidth="10" defaultRowHeight="14.4" x14ac:dyDescent="0.3"/>
  <cols>
    <col min="1" max="1" width="51.44140625" customWidth="1"/>
    <col min="2" max="2" width="16.44140625" customWidth="1"/>
    <col min="3" max="3" width="13.44140625" customWidth="1"/>
    <col min="4" max="4" width="14.6640625" customWidth="1"/>
    <col min="5" max="5" width="12.88671875" customWidth="1"/>
    <col min="6" max="7" width="11.5546875" customWidth="1"/>
    <col min="8" max="9" width="15.44140625" customWidth="1"/>
    <col min="10" max="10" width="16.5546875" customWidth="1"/>
    <col min="12" max="12" width="15.88671875" bestFit="1" customWidth="1"/>
  </cols>
  <sheetData>
    <row r="1" spans="1:13" x14ac:dyDescent="0.3">
      <c r="A1" s="579" t="s">
        <v>4869</v>
      </c>
      <c r="B1" s="580"/>
      <c r="C1" s="580"/>
      <c r="D1" s="580"/>
      <c r="E1" s="580"/>
      <c r="F1" s="580"/>
      <c r="G1" s="580"/>
      <c r="H1" s="580"/>
      <c r="I1" s="580"/>
      <c r="J1" s="581"/>
    </row>
    <row r="2" spans="1:13" ht="16.350000000000001" customHeight="1" x14ac:dyDescent="0.3">
      <c r="A2" s="582" t="s">
        <v>4964</v>
      </c>
      <c r="B2" s="583"/>
      <c r="C2" s="583"/>
      <c r="D2" s="583"/>
      <c r="E2" s="583"/>
      <c r="F2" s="583"/>
      <c r="G2" s="583"/>
      <c r="H2" s="583"/>
      <c r="I2" s="583"/>
      <c r="J2" s="584"/>
    </row>
    <row r="3" spans="1:13" ht="15.75" customHeight="1" thickBot="1" x14ac:dyDescent="0.35">
      <c r="A3" s="585" t="s">
        <v>4812</v>
      </c>
      <c r="B3" s="586"/>
      <c r="C3" s="586"/>
      <c r="D3" s="586"/>
      <c r="E3" s="586"/>
      <c r="F3" s="586"/>
      <c r="G3" s="586"/>
      <c r="H3" s="586"/>
      <c r="I3" s="586"/>
      <c r="J3" s="587"/>
    </row>
    <row r="4" spans="1:13" ht="13.5" customHeight="1" thickBot="1" x14ac:dyDescent="0.35"/>
    <row r="5" spans="1:13" ht="36" customHeight="1" thickBot="1" x14ac:dyDescent="0.35">
      <c r="A5" s="65" t="s">
        <v>4870</v>
      </c>
      <c r="B5" s="64" t="s">
        <v>4960</v>
      </c>
      <c r="C5" s="64" t="s">
        <v>4871</v>
      </c>
      <c r="D5" s="64" t="s">
        <v>4872</v>
      </c>
      <c r="E5" s="64" t="s">
        <v>4873</v>
      </c>
      <c r="F5" s="64" t="s">
        <v>4874</v>
      </c>
      <c r="G5" s="64" t="s">
        <v>4875</v>
      </c>
      <c r="H5" s="64" t="s">
        <v>4876</v>
      </c>
      <c r="I5" s="64" t="s">
        <v>4877</v>
      </c>
      <c r="J5" s="64" t="s">
        <v>4962</v>
      </c>
    </row>
    <row r="6" spans="1:13" ht="25.5" customHeight="1" x14ac:dyDescent="0.3">
      <c r="A6" s="66" t="s">
        <v>4814</v>
      </c>
      <c r="B6" s="67"/>
      <c r="C6" s="67"/>
      <c r="D6" s="67"/>
      <c r="E6" s="67"/>
      <c r="F6" s="67"/>
      <c r="G6" s="67"/>
      <c r="H6" s="67"/>
      <c r="I6" s="67"/>
      <c r="J6" s="68"/>
    </row>
    <row r="7" spans="1:13" x14ac:dyDescent="0.3">
      <c r="A7" s="69" t="s">
        <v>42</v>
      </c>
      <c r="B7" s="70">
        <v>1258343.021683</v>
      </c>
      <c r="C7" s="70">
        <v>0</v>
      </c>
      <c r="D7" s="70">
        <v>4570.3529600000002</v>
      </c>
      <c r="E7" s="70">
        <v>1706.59104</v>
      </c>
      <c r="F7" s="70">
        <v>26.899979999999999</v>
      </c>
      <c r="G7" s="221">
        <v>-62.078858000000402</v>
      </c>
      <c r="H7" s="70">
        <v>0</v>
      </c>
      <c r="I7" s="70">
        <v>0</v>
      </c>
      <c r="J7" s="71">
        <v>1253710.589865</v>
      </c>
      <c r="L7" s="151"/>
      <c r="M7" s="151"/>
    </row>
    <row r="8" spans="1:13" x14ac:dyDescent="0.3">
      <c r="A8" s="69" t="s">
        <v>4878</v>
      </c>
      <c r="B8" s="70">
        <v>3504282.034587</v>
      </c>
      <c r="C8" s="70">
        <v>2410.3653599999998</v>
      </c>
      <c r="D8" s="70">
        <v>26935.395769999999</v>
      </c>
      <c r="E8" s="70">
        <v>5471.0256499999996</v>
      </c>
      <c r="F8" s="70">
        <v>0</v>
      </c>
      <c r="G8" s="221">
        <v>4631.8957640000099</v>
      </c>
      <c r="H8" s="70">
        <v>0</v>
      </c>
      <c r="I8" s="70">
        <v>0</v>
      </c>
      <c r="J8" s="71">
        <v>3484388.8999410002</v>
      </c>
      <c r="L8" s="151"/>
      <c r="M8" s="151"/>
    </row>
    <row r="9" spans="1:13" x14ac:dyDescent="0.3">
      <c r="A9" s="69" t="s">
        <v>4815</v>
      </c>
      <c r="B9" s="70">
        <v>31048344.241672002</v>
      </c>
      <c r="C9" s="70">
        <v>44822.431259999998</v>
      </c>
      <c r="D9" s="70">
        <v>38827.469279999998</v>
      </c>
      <c r="E9" s="70">
        <v>124710.89706</v>
      </c>
      <c r="F9" s="70">
        <v>48017.148820000002</v>
      </c>
      <c r="G9" s="221">
        <v>-48595.7312069994</v>
      </c>
      <c r="H9" s="70">
        <v>0</v>
      </c>
      <c r="I9" s="70">
        <v>77.736670000000004</v>
      </c>
      <c r="J9" s="71">
        <v>31005743.472445</v>
      </c>
      <c r="L9" s="151"/>
      <c r="M9" s="151"/>
    </row>
    <row r="10" spans="1:13" x14ac:dyDescent="0.3">
      <c r="A10" s="69" t="s">
        <v>4816</v>
      </c>
      <c r="B10" s="70"/>
      <c r="C10" s="70"/>
      <c r="D10" s="70"/>
      <c r="E10" s="70"/>
      <c r="F10" s="70"/>
      <c r="G10" s="221"/>
      <c r="H10" s="70"/>
      <c r="I10" s="70"/>
      <c r="J10" s="72"/>
      <c r="L10" s="151"/>
      <c r="M10" s="151"/>
    </row>
    <row r="11" spans="1:13" x14ac:dyDescent="0.3">
      <c r="A11" s="69" t="s">
        <v>4818</v>
      </c>
      <c r="B11" s="70">
        <v>15162440.2249</v>
      </c>
      <c r="C11" s="70">
        <v>0</v>
      </c>
      <c r="D11" s="70">
        <v>0</v>
      </c>
      <c r="E11" s="70">
        <v>0</v>
      </c>
      <c r="F11" s="70">
        <v>20.5</v>
      </c>
      <c r="G11" s="221">
        <v>0</v>
      </c>
      <c r="H11" s="70">
        <v>0</v>
      </c>
      <c r="I11" s="70">
        <v>0</v>
      </c>
      <c r="J11" s="71">
        <v>15162440.2249</v>
      </c>
      <c r="L11" s="151"/>
      <c r="M11" s="151"/>
    </row>
    <row r="12" spans="1:13" x14ac:dyDescent="0.3">
      <c r="A12" s="73" t="s">
        <v>4820</v>
      </c>
      <c r="B12" s="74">
        <v>1656022</v>
      </c>
      <c r="C12" s="74">
        <v>0</v>
      </c>
      <c r="D12" s="74">
        <v>0</v>
      </c>
      <c r="E12" s="74">
        <v>11439.38363</v>
      </c>
      <c r="F12" s="74">
        <v>4535.55</v>
      </c>
      <c r="G12" s="222">
        <v>0</v>
      </c>
      <c r="H12" s="74">
        <v>0</v>
      </c>
      <c r="I12" s="74">
        <v>0</v>
      </c>
      <c r="J12" s="82">
        <v>1656022</v>
      </c>
      <c r="L12" s="151"/>
      <c r="M12" s="151"/>
    </row>
    <row r="13" spans="1:13" ht="25.5" customHeight="1" x14ac:dyDescent="0.3">
      <c r="A13" s="75" t="s">
        <v>4822</v>
      </c>
      <c r="B13" s="83">
        <f>+SUM(B7:B12)</f>
        <v>52629431.522841997</v>
      </c>
      <c r="C13" s="83">
        <f t="shared" ref="C13:J13" si="0">+SUM(C7:C12)</f>
        <v>47232.796619999994</v>
      </c>
      <c r="D13" s="83">
        <f t="shared" si="0"/>
        <v>70333.218009999997</v>
      </c>
      <c r="E13" s="83">
        <f t="shared" si="0"/>
        <v>143327.89738000001</v>
      </c>
      <c r="F13" s="83">
        <f t="shared" si="0"/>
        <v>52600.098800000007</v>
      </c>
      <c r="G13" s="83">
        <f t="shared" si="0"/>
        <v>-44025.914300999393</v>
      </c>
      <c r="H13" s="83">
        <f t="shared" si="0"/>
        <v>0</v>
      </c>
      <c r="I13" s="83">
        <f t="shared" si="0"/>
        <v>77.736670000000004</v>
      </c>
      <c r="J13" s="83">
        <f t="shared" si="0"/>
        <v>52562305.187151</v>
      </c>
      <c r="L13" s="151"/>
      <c r="M13" s="151"/>
    </row>
    <row r="14" spans="1:13" x14ac:dyDescent="0.3">
      <c r="A14" s="76" t="s">
        <v>4879</v>
      </c>
      <c r="B14" s="77"/>
      <c r="C14" s="77"/>
      <c r="D14" s="77"/>
      <c r="E14" s="77"/>
      <c r="F14" s="77"/>
      <c r="G14" s="77"/>
      <c r="H14" s="77"/>
      <c r="I14" s="77"/>
      <c r="J14" s="78"/>
      <c r="L14" s="151"/>
      <c r="M14" s="151"/>
    </row>
    <row r="15" spans="1:13" x14ac:dyDescent="0.3">
      <c r="A15" s="79" t="s">
        <v>4880</v>
      </c>
      <c r="B15" s="80"/>
      <c r="C15" s="80"/>
      <c r="D15" s="80"/>
      <c r="E15" s="80"/>
      <c r="F15" s="80"/>
      <c r="G15" s="80"/>
      <c r="H15" s="80"/>
      <c r="I15" s="80"/>
      <c r="J15" s="81"/>
      <c r="L15" s="151"/>
      <c r="M15" s="151"/>
    </row>
    <row r="16" spans="1:13" ht="26.1" customHeight="1" x14ac:dyDescent="0.3">
      <c r="A16" s="28" t="s">
        <v>4824</v>
      </c>
      <c r="B16" s="29">
        <v>0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72">
        <v>0</v>
      </c>
      <c r="L16" s="151"/>
      <c r="M16" s="151"/>
    </row>
    <row r="17" spans="1:13" ht="25.5" customHeight="1" x14ac:dyDescent="0.3">
      <c r="A17" s="30" t="s">
        <v>4825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2">
        <v>0</v>
      </c>
      <c r="L17" s="151"/>
      <c r="M17" s="151"/>
    </row>
    <row r="18" spans="1:13" ht="25.5" customHeight="1" x14ac:dyDescent="0.3">
      <c r="A18" s="33" t="s">
        <v>4826</v>
      </c>
      <c r="B18" s="29">
        <v>146514.73413</v>
      </c>
      <c r="C18" s="29"/>
      <c r="D18" s="29">
        <f>+B18-J18</f>
        <v>3342.5933800000057</v>
      </c>
      <c r="E18" s="29"/>
      <c r="F18" s="29"/>
      <c r="G18" s="29"/>
      <c r="H18" s="29"/>
      <c r="I18" s="29"/>
      <c r="J18" s="72">
        <v>143172.14074999999</v>
      </c>
      <c r="L18" s="151"/>
      <c r="M18" s="151"/>
    </row>
    <row r="19" spans="1:13" ht="25.5" customHeight="1" x14ac:dyDescent="0.3">
      <c r="A19" s="30" t="s">
        <v>4827</v>
      </c>
      <c r="B19" s="31">
        <v>146514.73413</v>
      </c>
      <c r="C19" s="31"/>
      <c r="D19" s="31">
        <f>+D18</f>
        <v>3342.5933800000057</v>
      </c>
      <c r="E19" s="31"/>
      <c r="F19" s="31"/>
      <c r="G19" s="31"/>
      <c r="H19" s="31"/>
      <c r="I19" s="31"/>
      <c r="J19" s="32">
        <v>143172.14074999999</v>
      </c>
      <c r="L19" s="151"/>
      <c r="M19" s="151"/>
    </row>
    <row r="20" spans="1:13" x14ac:dyDescent="0.3">
      <c r="A20" s="34" t="s">
        <v>4828</v>
      </c>
      <c r="B20" s="35">
        <f>+B19</f>
        <v>146514.73413</v>
      </c>
      <c r="C20" s="35">
        <f t="shared" ref="C20:J20" si="1">+C19</f>
        <v>0</v>
      </c>
      <c r="D20" s="35">
        <f t="shared" si="1"/>
        <v>3342.5933800000057</v>
      </c>
      <c r="E20" s="35">
        <f t="shared" si="1"/>
        <v>0</v>
      </c>
      <c r="F20" s="35">
        <f t="shared" si="1"/>
        <v>0</v>
      </c>
      <c r="G20" s="35">
        <f t="shared" si="1"/>
        <v>0</v>
      </c>
      <c r="H20" s="35">
        <f t="shared" si="1"/>
        <v>0</v>
      </c>
      <c r="I20" s="35">
        <f t="shared" si="1"/>
        <v>0</v>
      </c>
      <c r="J20" s="35">
        <f t="shared" si="1"/>
        <v>143172.14074999999</v>
      </c>
      <c r="L20" s="151"/>
      <c r="M20" s="151"/>
    </row>
    <row r="21" spans="1:13" ht="21.75" customHeight="1" thickBot="1" x14ac:dyDescent="0.35">
      <c r="A21" s="37" t="s">
        <v>4829</v>
      </c>
      <c r="B21" s="38">
        <f>+B13+B20</f>
        <v>52775946.256972</v>
      </c>
      <c r="C21" s="38">
        <f t="shared" ref="C21:J21" si="2">+C13+C20</f>
        <v>47232.796619999994</v>
      </c>
      <c r="D21" s="38">
        <f t="shared" si="2"/>
        <v>73675.811390000003</v>
      </c>
      <c r="E21" s="38">
        <f t="shared" si="2"/>
        <v>143327.89738000001</v>
      </c>
      <c r="F21" s="38">
        <f t="shared" si="2"/>
        <v>52600.098800000007</v>
      </c>
      <c r="G21" s="38">
        <f t="shared" si="2"/>
        <v>-44025.914300999393</v>
      </c>
      <c r="H21" s="38">
        <f t="shared" si="2"/>
        <v>0</v>
      </c>
      <c r="I21" s="38">
        <f t="shared" si="2"/>
        <v>77.736670000000004</v>
      </c>
      <c r="J21" s="38">
        <f t="shared" si="2"/>
        <v>52705477.327900998</v>
      </c>
      <c r="L21" s="151"/>
      <c r="M21" s="151"/>
    </row>
    <row r="22" spans="1:13" ht="13.5" customHeight="1" thickBot="1" x14ac:dyDescent="0.35">
      <c r="A22" s="40"/>
      <c r="B22" s="41"/>
      <c r="C22" s="41"/>
      <c r="D22" s="41"/>
      <c r="E22" s="41"/>
      <c r="F22" s="41"/>
      <c r="G22" s="41"/>
      <c r="H22" s="41"/>
      <c r="I22" s="41"/>
      <c r="J22" s="42"/>
      <c r="L22" s="151"/>
      <c r="M22" s="151"/>
    </row>
    <row r="23" spans="1:13" ht="25.5" customHeight="1" thickBot="1" x14ac:dyDescent="0.35">
      <c r="A23" s="150" t="s">
        <v>4881</v>
      </c>
      <c r="B23" s="64" t="s">
        <v>4960</v>
      </c>
      <c r="C23" s="64" t="s">
        <v>4871</v>
      </c>
      <c r="D23" s="64" t="s">
        <v>4872</v>
      </c>
      <c r="E23" s="64" t="s">
        <v>4873</v>
      </c>
      <c r="F23" s="64" t="s">
        <v>4874</v>
      </c>
      <c r="G23" s="64" t="s">
        <v>4875</v>
      </c>
      <c r="H23" s="64" t="s">
        <v>4876</v>
      </c>
      <c r="I23" s="64" t="s">
        <v>4877</v>
      </c>
      <c r="J23" s="64" t="s">
        <v>4962</v>
      </c>
      <c r="L23" s="151"/>
      <c r="M23" s="151"/>
    </row>
    <row r="24" spans="1:13" x14ac:dyDescent="0.3">
      <c r="A24" s="66" t="s">
        <v>4830</v>
      </c>
      <c r="B24" s="233"/>
      <c r="C24" s="233"/>
      <c r="D24" s="233"/>
      <c r="E24" s="233"/>
      <c r="F24" s="233"/>
      <c r="G24" s="233"/>
      <c r="H24" s="233"/>
      <c r="I24" s="233"/>
      <c r="J24" s="44"/>
      <c r="L24" s="151"/>
      <c r="M24" s="151"/>
    </row>
    <row r="25" spans="1:13" x14ac:dyDescent="0.3">
      <c r="A25" s="69" t="s">
        <v>4882</v>
      </c>
      <c r="B25" s="234">
        <v>17874970.230140001</v>
      </c>
      <c r="C25" s="234">
        <v>300000</v>
      </c>
      <c r="D25" s="234">
        <v>60660.493280000002</v>
      </c>
      <c r="E25" s="234">
        <v>103180.82376</v>
      </c>
      <c r="F25" s="234">
        <v>0</v>
      </c>
      <c r="G25" s="234">
        <v>0</v>
      </c>
      <c r="H25" s="234">
        <v>0</v>
      </c>
      <c r="I25" s="234">
        <v>0</v>
      </c>
      <c r="J25" s="71">
        <v>18114309.736869998</v>
      </c>
      <c r="L25" s="151"/>
      <c r="M25" s="151"/>
    </row>
    <row r="26" spans="1:13" x14ac:dyDescent="0.3">
      <c r="A26" s="69" t="s">
        <v>4883</v>
      </c>
      <c r="B26" s="234">
        <v>3130275.7526400001</v>
      </c>
      <c r="C26" s="234">
        <v>104258.5055</v>
      </c>
      <c r="D26" s="234">
        <v>10739.60709</v>
      </c>
      <c r="E26" s="234">
        <v>3804.08077</v>
      </c>
      <c r="F26" s="234">
        <v>0</v>
      </c>
      <c r="G26" s="234">
        <v>0</v>
      </c>
      <c r="H26" s="234">
        <v>0</v>
      </c>
      <c r="I26" s="234">
        <v>0</v>
      </c>
      <c r="J26" s="71">
        <v>3223794.6511900001</v>
      </c>
      <c r="L26" s="151"/>
      <c r="M26" s="151"/>
    </row>
    <row r="27" spans="1:13" x14ac:dyDescent="0.3">
      <c r="A27" s="45" t="s">
        <v>4833</v>
      </c>
      <c r="B27" s="235">
        <f>+SUM(B25:B26)</f>
        <v>21005245.982780002</v>
      </c>
      <c r="C27" s="235">
        <f t="shared" ref="C27:J27" si="3">+SUM(C25:C26)</f>
        <v>404258.50549999997</v>
      </c>
      <c r="D27" s="235">
        <f t="shared" si="3"/>
        <v>71400.10037</v>
      </c>
      <c r="E27" s="235">
        <f t="shared" si="3"/>
        <v>106984.90453</v>
      </c>
      <c r="F27" s="235">
        <f t="shared" si="3"/>
        <v>0</v>
      </c>
      <c r="G27" s="235">
        <f t="shared" si="3"/>
        <v>0</v>
      </c>
      <c r="H27" s="235">
        <f t="shared" si="3"/>
        <v>0</v>
      </c>
      <c r="I27" s="235">
        <f t="shared" si="3"/>
        <v>0</v>
      </c>
      <c r="J27" s="86">
        <f t="shared" si="3"/>
        <v>21338104.38806</v>
      </c>
      <c r="L27" s="151"/>
      <c r="M27" s="151"/>
    </row>
    <row r="28" spans="1:13" x14ac:dyDescent="0.3">
      <c r="A28" s="69" t="s">
        <v>4834</v>
      </c>
      <c r="B28" s="236"/>
      <c r="C28" s="236"/>
      <c r="D28" s="236"/>
      <c r="E28" s="236"/>
      <c r="F28" s="236"/>
      <c r="G28" s="236"/>
      <c r="H28" s="236"/>
      <c r="I28" s="236"/>
      <c r="J28" s="71"/>
      <c r="L28" s="151"/>
      <c r="M28" s="151"/>
    </row>
    <row r="29" spans="1:13" x14ac:dyDescent="0.3">
      <c r="A29" s="69" t="s">
        <v>4884</v>
      </c>
      <c r="B29" s="234">
        <v>20454.309590000001</v>
      </c>
      <c r="C29" s="234">
        <v>0</v>
      </c>
      <c r="D29" s="234">
        <v>0</v>
      </c>
      <c r="E29" s="234">
        <v>0</v>
      </c>
      <c r="F29" s="234">
        <v>0</v>
      </c>
      <c r="G29" s="234">
        <v>0</v>
      </c>
      <c r="H29" s="234">
        <v>0</v>
      </c>
      <c r="I29" s="234">
        <v>0</v>
      </c>
      <c r="J29" s="71">
        <v>20454.309590000001</v>
      </c>
      <c r="K29" s="151"/>
      <c r="L29" s="151"/>
      <c r="M29" s="151"/>
    </row>
    <row r="30" spans="1:13" x14ac:dyDescent="0.3">
      <c r="A30" s="69" t="s">
        <v>4885</v>
      </c>
      <c r="B30" s="234">
        <v>1653808.9804934999</v>
      </c>
      <c r="C30" s="234">
        <f>+J30-B30</f>
        <v>15133.209060000023</v>
      </c>
      <c r="D30" s="234">
        <v>0</v>
      </c>
      <c r="E30" s="234">
        <v>0</v>
      </c>
      <c r="F30" s="234"/>
      <c r="G30" s="234"/>
      <c r="H30" s="234"/>
      <c r="I30" s="234"/>
      <c r="J30" s="71">
        <v>1668942.1895534999</v>
      </c>
      <c r="L30" s="151"/>
      <c r="M30" s="151"/>
    </row>
    <row r="31" spans="1:13" x14ac:dyDescent="0.3">
      <c r="A31" s="69" t="s">
        <v>4886</v>
      </c>
      <c r="B31" s="236"/>
      <c r="C31" s="236"/>
      <c r="D31" s="236"/>
      <c r="E31" s="236">
        <v>0</v>
      </c>
      <c r="F31" s="236"/>
      <c r="G31" s="236"/>
      <c r="H31" s="236"/>
      <c r="I31" s="236"/>
      <c r="J31" s="71"/>
      <c r="L31" s="151"/>
      <c r="M31" s="151"/>
    </row>
    <row r="32" spans="1:13" x14ac:dyDescent="0.3">
      <c r="A32" s="45" t="s">
        <v>4837</v>
      </c>
      <c r="B32" s="235">
        <f>+SUM(B28:B31)</f>
        <v>1674263.2900834999</v>
      </c>
      <c r="C32" s="235">
        <f t="shared" ref="C32:J32" si="4">+SUM(C28:C31)</f>
        <v>15133.209060000023</v>
      </c>
      <c r="D32" s="235">
        <f t="shared" si="4"/>
        <v>0</v>
      </c>
      <c r="E32" s="235">
        <f t="shared" si="4"/>
        <v>0</v>
      </c>
      <c r="F32" s="235">
        <f t="shared" si="4"/>
        <v>0</v>
      </c>
      <c r="G32" s="235">
        <f t="shared" si="4"/>
        <v>0</v>
      </c>
      <c r="H32" s="235">
        <f t="shared" si="4"/>
        <v>0</v>
      </c>
      <c r="I32" s="235">
        <f t="shared" si="4"/>
        <v>0</v>
      </c>
      <c r="J32" s="86">
        <f t="shared" si="4"/>
        <v>1689396.4991434999</v>
      </c>
      <c r="L32" s="151"/>
      <c r="M32" s="151"/>
    </row>
    <row r="33" spans="1:13" x14ac:dyDescent="0.3">
      <c r="A33" s="69" t="s">
        <v>2526</v>
      </c>
      <c r="B33" s="237">
        <v>2631385.0260339999</v>
      </c>
      <c r="C33" s="237">
        <v>0</v>
      </c>
      <c r="D33" s="238">
        <v>0</v>
      </c>
      <c r="E33" s="238">
        <v>0</v>
      </c>
      <c r="F33" s="238">
        <v>0</v>
      </c>
      <c r="G33" s="238">
        <v>0</v>
      </c>
      <c r="H33" s="238">
        <v>0</v>
      </c>
      <c r="I33" s="238">
        <v>0</v>
      </c>
      <c r="J33" s="82">
        <v>2631385.0260299998</v>
      </c>
      <c r="L33" s="151"/>
      <c r="M33" s="151"/>
    </row>
    <row r="34" spans="1:13" x14ac:dyDescent="0.3">
      <c r="A34" s="69" t="s">
        <v>2531</v>
      </c>
      <c r="B34" s="237">
        <v>71189.075003999998</v>
      </c>
      <c r="C34" s="237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82">
        <v>71189.074999999997</v>
      </c>
      <c r="L34" s="151"/>
      <c r="M34" s="151"/>
    </row>
    <row r="35" spans="1:13" x14ac:dyDescent="0.3">
      <c r="A35" s="69" t="s">
        <v>5009</v>
      </c>
      <c r="B35" s="237">
        <v>500000</v>
      </c>
      <c r="C35" s="237"/>
      <c r="D35" s="238"/>
      <c r="E35" s="238"/>
      <c r="F35" s="238"/>
      <c r="G35" s="238"/>
      <c r="H35" s="238"/>
      <c r="I35" s="238"/>
      <c r="J35" s="185">
        <v>500000</v>
      </c>
      <c r="L35" s="151"/>
      <c r="M35" s="151"/>
    </row>
    <row r="36" spans="1:13" x14ac:dyDescent="0.3">
      <c r="A36" s="45" t="s">
        <v>4838</v>
      </c>
      <c r="B36" s="235">
        <f>+SUM(B33:B35)</f>
        <v>3202574.1010380001</v>
      </c>
      <c r="C36" s="235">
        <f t="shared" ref="C36:J36" si="5">+SUM(C33:C35)</f>
        <v>0</v>
      </c>
      <c r="D36" s="235">
        <f t="shared" si="5"/>
        <v>0</v>
      </c>
      <c r="E36" s="235">
        <f t="shared" si="5"/>
        <v>0</v>
      </c>
      <c r="F36" s="235">
        <f t="shared" si="5"/>
        <v>0</v>
      </c>
      <c r="G36" s="235">
        <f t="shared" si="5"/>
        <v>0</v>
      </c>
      <c r="H36" s="235">
        <f t="shared" si="5"/>
        <v>0</v>
      </c>
      <c r="I36" s="235">
        <f t="shared" si="5"/>
        <v>0</v>
      </c>
      <c r="J36" s="86">
        <f t="shared" si="5"/>
        <v>3202574.10103</v>
      </c>
      <c r="L36" s="151"/>
      <c r="M36" s="151"/>
    </row>
    <row r="37" spans="1:13" s="220" customFormat="1" ht="25.5" customHeight="1" x14ac:dyDescent="0.3">
      <c r="A37" s="227" t="s">
        <v>4839</v>
      </c>
      <c r="B37" s="239">
        <v>4578004.8336499901</v>
      </c>
      <c r="C37" s="240"/>
      <c r="D37" s="242">
        <f>+B37-J37</f>
        <v>790246.30241</v>
      </c>
      <c r="E37" s="241"/>
      <c r="F37" s="241"/>
      <c r="G37" s="241"/>
      <c r="I37" s="241"/>
      <c r="J37" s="226">
        <f>3787758531.23999/1000</f>
        <v>3787758.5312399901</v>
      </c>
      <c r="L37" s="151"/>
      <c r="M37" s="151"/>
    </row>
    <row r="38" spans="1:13" ht="25.5" customHeight="1" x14ac:dyDescent="0.3">
      <c r="A38" s="30" t="s">
        <v>4840</v>
      </c>
      <c r="B38" s="235">
        <f>+B37</f>
        <v>4578004.8336499901</v>
      </c>
      <c r="C38" s="235">
        <f t="shared" ref="C38:J38" si="6">+C37</f>
        <v>0</v>
      </c>
      <c r="D38" s="235">
        <f t="shared" si="6"/>
        <v>790246.30241</v>
      </c>
      <c r="E38" s="235">
        <f t="shared" si="6"/>
        <v>0</v>
      </c>
      <c r="F38" s="235">
        <f t="shared" si="6"/>
        <v>0</v>
      </c>
      <c r="G38" s="235">
        <f t="shared" si="6"/>
        <v>0</v>
      </c>
      <c r="H38" s="235">
        <f t="shared" si="6"/>
        <v>0</v>
      </c>
      <c r="I38" s="235">
        <f t="shared" si="6"/>
        <v>0</v>
      </c>
      <c r="J38" s="235">
        <f t="shared" si="6"/>
        <v>3787758.5312399901</v>
      </c>
      <c r="L38" s="151"/>
      <c r="M38" s="151"/>
    </row>
    <row r="39" spans="1:13" s="220" customFormat="1" x14ac:dyDescent="0.3">
      <c r="A39" s="227" t="s">
        <v>4841</v>
      </c>
      <c r="B39" s="239">
        <v>601025.51332999917</v>
      </c>
      <c r="C39" s="240"/>
      <c r="D39" s="239">
        <f>+B39-J39</f>
        <v>40409.225659998949</v>
      </c>
      <c r="E39" s="240"/>
      <c r="F39" s="240"/>
      <c r="G39" s="240"/>
      <c r="H39" s="240"/>
      <c r="I39" s="240"/>
      <c r="J39" s="226">
        <v>560616.28767000022</v>
      </c>
      <c r="L39" s="151"/>
      <c r="M39" s="151"/>
    </row>
    <row r="40" spans="1:13" s="220" customFormat="1" x14ac:dyDescent="0.3">
      <c r="A40" s="227" t="s">
        <v>4845</v>
      </c>
      <c r="B40" s="239">
        <v>12759.281429999999</v>
      </c>
      <c r="C40" s="240"/>
      <c r="D40" s="239"/>
      <c r="E40" s="240"/>
      <c r="F40" s="240"/>
      <c r="G40" s="240"/>
      <c r="H40" s="240">
        <f>+J40-B40</f>
        <v>98.567599999998492</v>
      </c>
      <c r="I40" s="240"/>
      <c r="J40" s="226">
        <v>12857.849029999998</v>
      </c>
      <c r="L40" s="151"/>
      <c r="M40" s="151"/>
    </row>
    <row r="41" spans="1:13" x14ac:dyDescent="0.3">
      <c r="A41" s="30" t="s">
        <v>4887</v>
      </c>
      <c r="B41" s="235">
        <f>+SUM(B39:B40)</f>
        <v>613784.79475999915</v>
      </c>
      <c r="C41" s="235">
        <f t="shared" ref="C41:J41" si="7">+SUM(C39:C40)</f>
        <v>0</v>
      </c>
      <c r="D41" s="235">
        <f t="shared" si="7"/>
        <v>40409.225659998949</v>
      </c>
      <c r="E41" s="235">
        <f t="shared" si="7"/>
        <v>0</v>
      </c>
      <c r="F41" s="235">
        <f t="shared" si="7"/>
        <v>0</v>
      </c>
      <c r="G41" s="235">
        <f t="shared" si="7"/>
        <v>0</v>
      </c>
      <c r="H41" s="235">
        <f t="shared" si="7"/>
        <v>98.567599999998492</v>
      </c>
      <c r="I41" s="235">
        <f t="shared" si="7"/>
        <v>0</v>
      </c>
      <c r="J41" s="86">
        <f t="shared" si="7"/>
        <v>573474.13670000026</v>
      </c>
      <c r="L41" s="151"/>
      <c r="M41" s="151"/>
    </row>
    <row r="42" spans="1:13" ht="15" thickBot="1" x14ac:dyDescent="0.35">
      <c r="A42" s="243" t="s">
        <v>4848</v>
      </c>
      <c r="B42" s="244">
        <f>+B27+B32+B36+B38+B41</f>
        <v>31073873.002311494</v>
      </c>
      <c r="C42" s="244">
        <f t="shared" ref="C42:I42" si="8">+C27+C32+C36+C38+C41</f>
        <v>419391.71455999999</v>
      </c>
      <c r="D42" s="244">
        <f t="shared" si="8"/>
        <v>902055.62843999895</v>
      </c>
      <c r="E42" s="244">
        <f t="shared" si="8"/>
        <v>106984.90453</v>
      </c>
      <c r="F42" s="244">
        <f t="shared" si="8"/>
        <v>0</v>
      </c>
      <c r="G42" s="244">
        <f t="shared" si="8"/>
        <v>0</v>
      </c>
      <c r="H42" s="244">
        <f t="shared" si="8"/>
        <v>98.567599999998492</v>
      </c>
      <c r="I42" s="244">
        <f t="shared" si="8"/>
        <v>0</v>
      </c>
      <c r="J42" s="245">
        <f>+J27+J32+J36+J38+J41</f>
        <v>30591307.65617349</v>
      </c>
      <c r="L42" s="151"/>
      <c r="M42" s="151"/>
    </row>
    <row r="43" spans="1:13" x14ac:dyDescent="0.3">
      <c r="A43" s="76" t="s">
        <v>4849</v>
      </c>
      <c r="B43" s="77"/>
      <c r="C43" s="77"/>
      <c r="D43" s="77"/>
      <c r="E43" s="77"/>
      <c r="F43" s="77"/>
      <c r="G43" s="77"/>
      <c r="H43" s="77"/>
      <c r="I43" s="77"/>
      <c r="J43" s="78"/>
      <c r="L43" s="151"/>
      <c r="M43" s="151"/>
    </row>
    <row r="44" spans="1:13" s="220" customFormat="1" x14ac:dyDescent="0.3">
      <c r="A44" s="223" t="s">
        <v>4850</v>
      </c>
      <c r="B44" s="224">
        <v>2349711.7815299998</v>
      </c>
      <c r="C44" s="225"/>
      <c r="D44" s="224">
        <f>+B44-J44</f>
        <v>172645.64780999999</v>
      </c>
      <c r="E44" s="225"/>
      <c r="F44" s="225"/>
      <c r="G44" s="225"/>
      <c r="H44" s="225"/>
      <c r="I44" s="225"/>
      <c r="J44" s="226">
        <v>2177066.1337199998</v>
      </c>
      <c r="L44" s="151"/>
      <c r="M44" s="151"/>
    </row>
    <row r="45" spans="1:13" s="220" customFormat="1" x14ac:dyDescent="0.3">
      <c r="A45" s="223" t="s">
        <v>4888</v>
      </c>
      <c r="B45" s="224">
        <v>431770.57666999998</v>
      </c>
      <c r="C45" s="224">
        <f>+J45-B45</f>
        <v>159983.5</v>
      </c>
      <c r="D45" s="225"/>
      <c r="E45" s="225"/>
      <c r="F45" s="225"/>
      <c r="G45" s="225"/>
      <c r="H45" s="225"/>
      <c r="I45" s="225"/>
      <c r="J45" s="226">
        <v>591754.07666999998</v>
      </c>
      <c r="L45" s="151"/>
      <c r="M45" s="151"/>
    </row>
    <row r="46" spans="1:13" s="220" customFormat="1" x14ac:dyDescent="0.3">
      <c r="A46" s="227" t="s">
        <v>4852</v>
      </c>
      <c r="B46" s="224">
        <v>1887434.1256200001</v>
      </c>
      <c r="C46" s="225"/>
      <c r="D46" s="224">
        <f>+B46-J46</f>
        <v>207920.70736999996</v>
      </c>
      <c r="E46" s="225"/>
      <c r="F46" s="225"/>
      <c r="G46" s="225"/>
      <c r="H46" s="225"/>
      <c r="I46" s="225"/>
      <c r="J46" s="226">
        <v>1679513.4182500001</v>
      </c>
      <c r="L46" s="151"/>
      <c r="M46" s="151"/>
    </row>
    <row r="47" spans="1:13" s="220" customFormat="1" x14ac:dyDescent="0.3">
      <c r="A47" s="227" t="s">
        <v>4889</v>
      </c>
      <c r="B47" s="224">
        <v>58823.900500000003</v>
      </c>
      <c r="C47" s="225"/>
      <c r="D47" s="225">
        <f>+B47-J47</f>
        <v>14961.196990000004</v>
      </c>
      <c r="E47" s="225"/>
      <c r="F47" s="225"/>
      <c r="G47" s="225"/>
      <c r="H47" s="225"/>
      <c r="I47" s="224"/>
      <c r="J47" s="226">
        <v>43862.703509999999</v>
      </c>
      <c r="L47" s="151"/>
      <c r="M47" s="151"/>
    </row>
    <row r="48" spans="1:13" s="220" customFormat="1" ht="25.5" customHeight="1" x14ac:dyDescent="0.3">
      <c r="A48" s="227" t="s">
        <v>4890</v>
      </c>
      <c r="B48" s="224">
        <v>413839.80446999904</v>
      </c>
      <c r="C48" s="225"/>
      <c r="D48" s="225"/>
      <c r="E48" s="225"/>
      <c r="F48" s="225"/>
      <c r="G48" s="225"/>
      <c r="H48" s="225">
        <f>+J48-B48</f>
        <v>320764.77472000092</v>
      </c>
      <c r="I48" s="224"/>
      <c r="J48" s="226">
        <v>734604.57918999996</v>
      </c>
      <c r="L48" s="151"/>
      <c r="M48" s="151"/>
    </row>
    <row r="49" spans="1:13" ht="13.5" customHeight="1" x14ac:dyDescent="0.3">
      <c r="A49" s="34" t="s">
        <v>4858</v>
      </c>
      <c r="B49" s="35">
        <f>+SUM(B44:B48)</f>
        <v>5141580.1887899991</v>
      </c>
      <c r="C49" s="35">
        <f t="shared" ref="C49:J49" si="9">+SUM(C44:C48)</f>
        <v>159983.5</v>
      </c>
      <c r="D49" s="35">
        <f t="shared" si="9"/>
        <v>395527.55216999998</v>
      </c>
      <c r="E49" s="35">
        <f t="shared" si="9"/>
        <v>0</v>
      </c>
      <c r="F49" s="35">
        <f t="shared" si="9"/>
        <v>0</v>
      </c>
      <c r="G49" s="35">
        <f t="shared" si="9"/>
        <v>0</v>
      </c>
      <c r="H49" s="35">
        <f t="shared" si="9"/>
        <v>320764.77472000092</v>
      </c>
      <c r="I49" s="35">
        <f t="shared" si="9"/>
        <v>0</v>
      </c>
      <c r="J49" s="35">
        <f t="shared" si="9"/>
        <v>5226800.9113400001</v>
      </c>
      <c r="L49" s="151"/>
      <c r="M49" s="151"/>
    </row>
    <row r="50" spans="1:13" ht="18" customHeight="1" thickBot="1" x14ac:dyDescent="0.35">
      <c r="A50" s="47" t="s">
        <v>4859</v>
      </c>
      <c r="B50" s="38">
        <f>+B42+B49</f>
        <v>36215453.191101491</v>
      </c>
      <c r="C50" s="38">
        <f t="shared" ref="C50:J50" si="10">+C42+C49</f>
        <v>579375.21455999999</v>
      </c>
      <c r="D50" s="38">
        <f t="shared" si="10"/>
        <v>1297583.180609999</v>
      </c>
      <c r="E50" s="38">
        <f t="shared" si="10"/>
        <v>106984.90453</v>
      </c>
      <c r="F50" s="38">
        <f t="shared" si="10"/>
        <v>0</v>
      </c>
      <c r="G50" s="38">
        <f t="shared" si="10"/>
        <v>0</v>
      </c>
      <c r="H50" s="38">
        <f t="shared" si="10"/>
        <v>320863.34232000093</v>
      </c>
      <c r="I50" s="38">
        <f t="shared" si="10"/>
        <v>0</v>
      </c>
      <c r="J50" s="38">
        <f t="shared" si="10"/>
        <v>35818108.567513488</v>
      </c>
      <c r="L50" s="151"/>
      <c r="M50" s="151"/>
    </row>
    <row r="51" spans="1:13" ht="14.85" customHeight="1" x14ac:dyDescent="0.3">
      <c r="A51" s="588" t="s">
        <v>4891</v>
      </c>
      <c r="B51" s="588"/>
      <c r="C51" s="588"/>
      <c r="D51" s="588"/>
      <c r="E51" s="588"/>
      <c r="F51" s="588"/>
      <c r="G51" s="588"/>
      <c r="H51" s="588"/>
      <c r="I51" s="588"/>
      <c r="J51" s="588"/>
      <c r="L51" s="151"/>
      <c r="M51" s="151"/>
    </row>
    <row r="52" spans="1:13" ht="11.85" customHeight="1" x14ac:dyDescent="0.3">
      <c r="A52" s="588" t="s">
        <v>4892</v>
      </c>
      <c r="B52" s="588"/>
      <c r="C52" s="588"/>
      <c r="D52" s="588"/>
      <c r="E52" s="588"/>
      <c r="F52" s="588"/>
      <c r="G52" s="588"/>
      <c r="H52" s="588"/>
      <c r="I52" s="588"/>
      <c r="J52" s="588"/>
      <c r="L52" s="151"/>
      <c r="M52" s="151"/>
    </row>
    <row r="53" spans="1:13" ht="15" customHeight="1" x14ac:dyDescent="0.3">
      <c r="A53" s="588" t="s">
        <v>4893</v>
      </c>
      <c r="B53" s="588"/>
      <c r="C53" s="588"/>
      <c r="D53" s="588"/>
      <c r="E53" s="588"/>
      <c r="F53" s="588"/>
      <c r="G53" s="588"/>
      <c r="H53" s="588"/>
      <c r="I53" s="588"/>
      <c r="J53" s="588"/>
      <c r="L53" s="151"/>
      <c r="M53" s="151"/>
    </row>
    <row r="54" spans="1:13" ht="27" customHeight="1" x14ac:dyDescent="0.3">
      <c r="A54" s="576" t="s">
        <v>4894</v>
      </c>
      <c r="B54" s="576"/>
      <c r="C54" s="576"/>
      <c r="D54" s="576"/>
      <c r="E54" s="576"/>
      <c r="F54" s="576"/>
      <c r="G54" s="576"/>
      <c r="H54" s="576"/>
      <c r="I54" s="576"/>
      <c r="J54" s="576"/>
      <c r="L54" s="151"/>
      <c r="M54" s="151"/>
    </row>
    <row r="55" spans="1:13" ht="14.4" customHeight="1" x14ac:dyDescent="0.3">
      <c r="A55" s="577" t="s">
        <v>4895</v>
      </c>
      <c r="B55" s="577"/>
      <c r="C55" s="577"/>
      <c r="D55" s="577"/>
      <c r="E55" s="577"/>
      <c r="F55" s="577"/>
      <c r="G55" s="577"/>
      <c r="H55" s="577"/>
      <c r="I55" s="577"/>
      <c r="J55" s="577"/>
      <c r="L55" s="151"/>
      <c r="M55" s="151"/>
    </row>
    <row r="56" spans="1:13" ht="16.5" customHeight="1" x14ac:dyDescent="0.3">
      <c r="A56" s="186" t="s">
        <v>4896</v>
      </c>
      <c r="B56" s="186"/>
      <c r="C56" s="186"/>
      <c r="D56" s="186"/>
      <c r="E56" s="186"/>
      <c r="F56" s="186"/>
      <c r="G56" s="186"/>
      <c r="H56" s="186"/>
      <c r="I56" s="186"/>
      <c r="J56" s="186"/>
      <c r="L56" s="151"/>
      <c r="M56" s="151"/>
    </row>
    <row r="57" spans="1:13" ht="16.5" customHeight="1" x14ac:dyDescent="0.3">
      <c r="A57" s="576" t="s">
        <v>4897</v>
      </c>
      <c r="B57" s="578"/>
      <c r="C57" s="578"/>
      <c r="D57" s="578"/>
      <c r="E57" s="578"/>
      <c r="F57" s="578"/>
      <c r="G57" s="578"/>
      <c r="H57" s="578"/>
      <c r="I57" s="578"/>
      <c r="J57" s="578"/>
      <c r="L57" s="151"/>
      <c r="M57" s="151"/>
    </row>
    <row r="58" spans="1:13" ht="13.5" customHeight="1" thickBot="1" x14ac:dyDescent="0.35">
      <c r="A58" s="49"/>
      <c r="B58" s="48"/>
      <c r="C58" s="48"/>
      <c r="D58" s="48"/>
      <c r="E58" s="48"/>
      <c r="F58" s="48"/>
      <c r="G58" s="48"/>
      <c r="H58" s="48"/>
      <c r="I58" s="48"/>
      <c r="J58" s="48"/>
      <c r="L58" s="151"/>
      <c r="M58" s="151"/>
    </row>
    <row r="59" spans="1:13" ht="25.5" customHeight="1" thickBot="1" x14ac:dyDescent="0.35">
      <c r="A59" s="65" t="s">
        <v>4899</v>
      </c>
      <c r="B59" s="64" t="s">
        <v>4960</v>
      </c>
      <c r="C59" s="64" t="s">
        <v>4871</v>
      </c>
      <c r="D59" s="64" t="s">
        <v>4872</v>
      </c>
      <c r="E59" s="64" t="s">
        <v>4873</v>
      </c>
      <c r="F59" s="64" t="s">
        <v>4874</v>
      </c>
      <c r="G59" s="64" t="s">
        <v>4875</v>
      </c>
      <c r="H59" s="64" t="s">
        <v>4876</v>
      </c>
      <c r="I59" s="64" t="s">
        <v>4877</v>
      </c>
      <c r="J59" s="64" t="s">
        <v>4962</v>
      </c>
      <c r="L59" s="151"/>
      <c r="M59" s="151"/>
    </row>
    <row r="60" spans="1:13" x14ac:dyDescent="0.3">
      <c r="A60" s="76" t="s">
        <v>4900</v>
      </c>
      <c r="B60" s="67"/>
      <c r="C60" s="67"/>
      <c r="D60" s="67"/>
      <c r="E60" s="67"/>
      <c r="F60" s="67"/>
      <c r="G60" s="67"/>
      <c r="H60" s="67"/>
      <c r="I60" s="67"/>
      <c r="J60" s="68"/>
      <c r="L60" s="151"/>
      <c r="M60" s="151"/>
    </row>
    <row r="61" spans="1:13" x14ac:dyDescent="0.3">
      <c r="A61" s="33" t="s">
        <v>4901</v>
      </c>
      <c r="B61" s="29"/>
      <c r="C61" s="74"/>
      <c r="D61" s="74"/>
      <c r="E61" s="74"/>
      <c r="F61" s="74"/>
      <c r="G61" s="74"/>
      <c r="H61" s="74"/>
      <c r="I61" s="74"/>
      <c r="J61" s="72"/>
      <c r="L61" s="151"/>
      <c r="M61" s="151"/>
    </row>
    <row r="62" spans="1:13" x14ac:dyDescent="0.3">
      <c r="A62" s="33" t="s">
        <v>4902</v>
      </c>
      <c r="B62" s="29">
        <v>45491.413500000002</v>
      </c>
      <c r="C62" s="74"/>
      <c r="D62" s="74"/>
      <c r="E62" s="74"/>
      <c r="F62" s="74"/>
      <c r="G62" s="29">
        <f>+-221612.170000002/1000</f>
        <v>-221.61217000000198</v>
      </c>
      <c r="H62" s="74"/>
      <c r="I62" s="74"/>
      <c r="J62" s="72">
        <f>45269801.33/1000</f>
        <v>45269.801329999995</v>
      </c>
      <c r="L62" s="151"/>
      <c r="M62" s="151"/>
    </row>
    <row r="63" spans="1:13" x14ac:dyDescent="0.3">
      <c r="A63" s="33" t="s">
        <v>4903</v>
      </c>
      <c r="B63" s="29">
        <v>1276703.8750079998</v>
      </c>
      <c r="C63" s="74"/>
      <c r="D63" s="74"/>
      <c r="E63" s="74"/>
      <c r="F63" s="74"/>
      <c r="G63" s="29">
        <f>-6219483.95135981/1000</f>
        <v>-6219.4839513598099</v>
      </c>
      <c r="H63" s="74"/>
      <c r="I63" s="74"/>
      <c r="J63" s="72">
        <f>1270484391.05664/1000</f>
        <v>1270484.3910566398</v>
      </c>
      <c r="L63" s="151"/>
      <c r="M63" s="151"/>
    </row>
    <row r="64" spans="1:13" x14ac:dyDescent="0.3">
      <c r="A64" s="34" t="s">
        <v>4904</v>
      </c>
      <c r="B64" s="35">
        <f>+SUM(B61:B63)</f>
        <v>1322195.2885079999</v>
      </c>
      <c r="C64" s="35">
        <f t="shared" ref="C64:J64" si="11">+SUM(C61:C63)</f>
        <v>0</v>
      </c>
      <c r="D64" s="35">
        <f t="shared" si="11"/>
        <v>0</v>
      </c>
      <c r="E64" s="35">
        <f t="shared" si="11"/>
        <v>0</v>
      </c>
      <c r="F64" s="35">
        <f t="shared" si="11"/>
        <v>0</v>
      </c>
      <c r="G64" s="35">
        <f t="shared" si="11"/>
        <v>-6441.0961213598121</v>
      </c>
      <c r="H64" s="35">
        <f t="shared" si="11"/>
        <v>0</v>
      </c>
      <c r="I64" s="35">
        <f t="shared" si="11"/>
        <v>0</v>
      </c>
      <c r="J64" s="35">
        <f t="shared" si="11"/>
        <v>1315754.1923866398</v>
      </c>
      <c r="L64" s="151"/>
      <c r="M64" s="151"/>
    </row>
    <row r="65" spans="1:13" x14ac:dyDescent="0.3">
      <c r="A65" s="33" t="s">
        <v>4905</v>
      </c>
      <c r="B65" s="29">
        <v>493045.13007999997</v>
      </c>
      <c r="C65" s="29"/>
      <c r="D65" s="74">
        <f>+B65-J65</f>
        <v>105379.65794999996</v>
      </c>
      <c r="E65" s="74"/>
      <c r="F65" s="74"/>
      <c r="G65" s="74"/>
      <c r="H65" s="74"/>
      <c r="I65" s="74"/>
      <c r="J65" s="72">
        <v>387665.47213000001</v>
      </c>
      <c r="L65" s="151"/>
      <c r="M65" s="151"/>
    </row>
    <row r="66" spans="1:13" x14ac:dyDescent="0.3">
      <c r="A66" s="33" t="s">
        <v>4857</v>
      </c>
      <c r="B66" s="29">
        <v>252189.52101999999</v>
      </c>
      <c r="C66" s="74">
        <f>+J66-B66</f>
        <v>20860.634240000043</v>
      </c>
      <c r="D66" s="74"/>
      <c r="E66" s="74"/>
      <c r="F66" s="74"/>
      <c r="G66" s="74"/>
      <c r="H66" s="29"/>
      <c r="I66" s="74"/>
      <c r="J66" s="51">
        <v>273050.15526000003</v>
      </c>
      <c r="L66" s="151"/>
      <c r="M66" s="151"/>
    </row>
    <row r="67" spans="1:13" x14ac:dyDescent="0.3">
      <c r="A67" s="33" t="s">
        <v>4906</v>
      </c>
      <c r="B67" s="29">
        <v>2115765.2769999998</v>
      </c>
      <c r="C67" s="74"/>
      <c r="D67" s="74"/>
      <c r="E67" s="74"/>
      <c r="F67" s="74"/>
      <c r="G67" s="74"/>
      <c r="H67" s="74"/>
      <c r="I67" s="74"/>
      <c r="J67" s="72">
        <v>2115765.2769999998</v>
      </c>
      <c r="L67" s="151"/>
      <c r="M67" s="151"/>
    </row>
    <row r="68" spans="1:13" ht="13.5" customHeight="1" thickBot="1" x14ac:dyDescent="0.35">
      <c r="A68" s="37" t="s">
        <v>4907</v>
      </c>
      <c r="B68" s="38">
        <f>+SUM(B64:B67)</f>
        <v>4183195.2166079995</v>
      </c>
      <c r="C68" s="38">
        <f t="shared" ref="C68:J68" si="12">+SUM(C64:C67)</f>
        <v>20860.634240000043</v>
      </c>
      <c r="D68" s="38">
        <f t="shared" si="12"/>
        <v>105379.65794999996</v>
      </c>
      <c r="E68" s="38">
        <f t="shared" si="12"/>
        <v>0</v>
      </c>
      <c r="F68" s="38">
        <f t="shared" si="12"/>
        <v>0</v>
      </c>
      <c r="G68" s="38">
        <f t="shared" si="12"/>
        <v>-6441.0961213598121</v>
      </c>
      <c r="H68" s="38">
        <f t="shared" si="12"/>
        <v>0</v>
      </c>
      <c r="I68" s="38">
        <f t="shared" si="12"/>
        <v>0</v>
      </c>
      <c r="J68" s="38">
        <f t="shared" si="12"/>
        <v>4092235.0967766396</v>
      </c>
      <c r="L68" s="151"/>
      <c r="M68" s="151"/>
    </row>
    <row r="69" spans="1:13" ht="13.5" customHeight="1" thickBot="1" x14ac:dyDescent="0.35">
      <c r="A69" s="52"/>
      <c r="B69" s="53"/>
      <c r="C69" s="53"/>
      <c r="D69" s="53"/>
      <c r="E69" s="53"/>
      <c r="F69" s="53"/>
      <c r="G69" s="54"/>
      <c r="H69" s="53"/>
      <c r="I69" s="53"/>
      <c r="J69" s="53"/>
      <c r="L69" s="151"/>
      <c r="M69" s="151"/>
    </row>
    <row r="70" spans="1:13" ht="25.5" customHeight="1" thickBot="1" x14ac:dyDescent="0.35">
      <c r="A70" s="65" t="s">
        <v>4908</v>
      </c>
      <c r="B70" s="64" t="s">
        <v>4960</v>
      </c>
      <c r="C70" s="64" t="s">
        <v>4871</v>
      </c>
      <c r="D70" s="64" t="s">
        <v>4872</v>
      </c>
      <c r="E70" s="64" t="s">
        <v>4873</v>
      </c>
      <c r="F70" s="64" t="s">
        <v>4874</v>
      </c>
      <c r="G70" s="64" t="s">
        <v>4875</v>
      </c>
      <c r="H70" s="64" t="s">
        <v>4876</v>
      </c>
      <c r="I70" s="64" t="s">
        <v>4877</v>
      </c>
      <c r="J70" s="64" t="s">
        <v>4962</v>
      </c>
      <c r="L70" s="151"/>
      <c r="M70" s="151"/>
    </row>
    <row r="71" spans="1:13" x14ac:dyDescent="0.3">
      <c r="A71" s="55" t="s">
        <v>4909</v>
      </c>
      <c r="B71" s="29">
        <f>+B21</f>
        <v>52775946.256972</v>
      </c>
      <c r="C71" s="29">
        <f t="shared" ref="C71:J71" si="13">+C21</f>
        <v>47232.796619999994</v>
      </c>
      <c r="D71" s="29">
        <f t="shared" si="13"/>
        <v>73675.811390000003</v>
      </c>
      <c r="E71" s="29">
        <f t="shared" si="13"/>
        <v>143327.89738000001</v>
      </c>
      <c r="F71" s="29">
        <f t="shared" si="13"/>
        <v>52600.098800000007</v>
      </c>
      <c r="G71" s="29">
        <f t="shared" si="13"/>
        <v>-44025.914300999393</v>
      </c>
      <c r="H71" s="29">
        <f t="shared" si="13"/>
        <v>0</v>
      </c>
      <c r="I71" s="29">
        <f t="shared" si="13"/>
        <v>77.736670000000004</v>
      </c>
      <c r="J71" s="72">
        <f t="shared" si="13"/>
        <v>52705477.327900998</v>
      </c>
      <c r="L71" s="151"/>
      <c r="M71" s="151"/>
    </row>
    <row r="72" spans="1:13" x14ac:dyDescent="0.3">
      <c r="A72" s="55" t="s">
        <v>4910</v>
      </c>
      <c r="B72" s="29">
        <f>+B50</f>
        <v>36215453.191101491</v>
      </c>
      <c r="C72" s="29">
        <f t="shared" ref="C72:J72" si="14">+C50</f>
        <v>579375.21455999999</v>
      </c>
      <c r="D72" s="29">
        <f t="shared" si="14"/>
        <v>1297583.180609999</v>
      </c>
      <c r="E72" s="29">
        <f t="shared" si="14"/>
        <v>106984.90453</v>
      </c>
      <c r="F72" s="29">
        <f t="shared" si="14"/>
        <v>0</v>
      </c>
      <c r="G72" s="29">
        <f t="shared" si="14"/>
        <v>0</v>
      </c>
      <c r="H72" s="29">
        <f t="shared" si="14"/>
        <v>320863.34232000093</v>
      </c>
      <c r="I72" s="29">
        <f t="shared" si="14"/>
        <v>0</v>
      </c>
      <c r="J72" s="72">
        <f t="shared" si="14"/>
        <v>35818108.567513488</v>
      </c>
      <c r="L72" s="151"/>
      <c r="M72" s="151"/>
    </row>
    <row r="73" spans="1:13" ht="24.75" customHeight="1" thickBot="1" x14ac:dyDescent="0.35">
      <c r="A73" s="56" t="s">
        <v>4911</v>
      </c>
      <c r="B73" s="57">
        <f>+B71+B72</f>
        <v>88991399.448073491</v>
      </c>
      <c r="C73" s="57">
        <f t="shared" ref="C73:J73" si="15">+C71+C72</f>
        <v>626608.01118000003</v>
      </c>
      <c r="D73" s="57">
        <f t="shared" si="15"/>
        <v>1371258.9919999989</v>
      </c>
      <c r="E73" s="57">
        <f t="shared" si="15"/>
        <v>250312.80191000001</v>
      </c>
      <c r="F73" s="57">
        <f t="shared" si="15"/>
        <v>52600.098800000007</v>
      </c>
      <c r="G73" s="57">
        <f t="shared" si="15"/>
        <v>-44025.914300999393</v>
      </c>
      <c r="H73" s="57">
        <f t="shared" si="15"/>
        <v>320863.34232000093</v>
      </c>
      <c r="I73" s="57">
        <f t="shared" si="15"/>
        <v>77.736670000000004</v>
      </c>
      <c r="J73" s="58">
        <f t="shared" si="15"/>
        <v>88523585.895414487</v>
      </c>
      <c r="L73" s="151"/>
      <c r="M73" s="151"/>
    </row>
    <row r="74" spans="1:13" ht="13.5" customHeight="1" thickBot="1" x14ac:dyDescent="0.35">
      <c r="A74" s="59"/>
      <c r="B74" s="54"/>
      <c r="C74" s="54"/>
      <c r="D74" s="54"/>
      <c r="E74" s="54"/>
      <c r="F74" s="54"/>
      <c r="G74" s="54"/>
      <c r="H74" s="54"/>
      <c r="I74" s="54"/>
      <c r="J74" s="54"/>
      <c r="L74" s="151"/>
      <c r="M74" s="151"/>
    </row>
    <row r="75" spans="1:13" ht="25.5" customHeight="1" thickBot="1" x14ac:dyDescent="0.35">
      <c r="A75" s="65" t="s">
        <v>4908</v>
      </c>
      <c r="B75" s="64" t="s">
        <v>4960</v>
      </c>
      <c r="C75" s="64" t="s">
        <v>4871</v>
      </c>
      <c r="D75" s="64" t="s">
        <v>4872</v>
      </c>
      <c r="E75" s="64" t="s">
        <v>4873</v>
      </c>
      <c r="F75" s="64" t="s">
        <v>4874</v>
      </c>
      <c r="G75" s="64" t="s">
        <v>4875</v>
      </c>
      <c r="H75" s="64" t="s">
        <v>4876</v>
      </c>
      <c r="I75" s="64" t="s">
        <v>4877</v>
      </c>
      <c r="J75" s="64" t="s">
        <v>4962</v>
      </c>
      <c r="L75" s="151"/>
      <c r="M75" s="151"/>
    </row>
    <row r="76" spans="1:13" ht="13.5" customHeight="1" thickBot="1" x14ac:dyDescent="0.35">
      <c r="A76" s="60" t="s">
        <v>4912</v>
      </c>
      <c r="B76" s="61">
        <f>+B68</f>
        <v>4183195.2166079995</v>
      </c>
      <c r="C76" s="61">
        <f t="shared" ref="C76:J76" si="16">+C68</f>
        <v>20860.634240000043</v>
      </c>
      <c r="D76" s="61">
        <f t="shared" si="16"/>
        <v>105379.65794999996</v>
      </c>
      <c r="E76" s="61">
        <f t="shared" si="16"/>
        <v>0</v>
      </c>
      <c r="F76" s="61">
        <f t="shared" si="16"/>
        <v>0</v>
      </c>
      <c r="G76" s="61">
        <f t="shared" si="16"/>
        <v>-6441.0961213598121</v>
      </c>
      <c r="H76" s="61">
        <f t="shared" si="16"/>
        <v>0</v>
      </c>
      <c r="I76" s="61">
        <f t="shared" si="16"/>
        <v>0</v>
      </c>
      <c r="J76" s="61">
        <f t="shared" si="16"/>
        <v>4092235.0967766396</v>
      </c>
      <c r="L76" s="151"/>
      <c r="M76" s="151"/>
    </row>
    <row r="77" spans="1:13" ht="13.5" customHeight="1" x14ac:dyDescent="0.3">
      <c r="A77" s="247"/>
      <c r="B77" s="236"/>
      <c r="C77" s="236"/>
      <c r="D77" s="236"/>
      <c r="E77" s="236"/>
      <c r="F77" s="236"/>
      <c r="G77" s="236"/>
      <c r="H77" s="236"/>
      <c r="I77" s="236"/>
      <c r="J77" s="236"/>
    </row>
    <row r="78" spans="1:13" x14ac:dyDescent="0.3">
      <c r="A78" s="246" t="s">
        <v>5050</v>
      </c>
    </row>
  </sheetData>
  <mergeCells count="9">
    <mergeCell ref="A54:J54"/>
    <mergeCell ref="A55:J55"/>
    <mergeCell ref="A57:J57"/>
    <mergeCell ref="A1:J1"/>
    <mergeCell ref="A2:J2"/>
    <mergeCell ref="A3:J3"/>
    <mergeCell ref="A51:J51"/>
    <mergeCell ref="A52:J52"/>
    <mergeCell ref="A53:J53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7030A0"/>
    <pageSetUpPr fitToPage="1"/>
  </sheetPr>
  <dimension ref="A1:M77"/>
  <sheetViews>
    <sheetView showGridLines="0" topLeftCell="B1" zoomScaleNormal="100" workbookViewId="0">
      <selection activeCell="L7" sqref="L7:M77"/>
    </sheetView>
  </sheetViews>
  <sheetFormatPr baseColWidth="10" defaultRowHeight="14.4" x14ac:dyDescent="0.3"/>
  <cols>
    <col min="1" max="1" width="51.44140625" customWidth="1"/>
    <col min="2" max="2" width="16.44140625" customWidth="1"/>
    <col min="3" max="3" width="13.44140625" customWidth="1"/>
    <col min="4" max="4" width="14.6640625" customWidth="1"/>
    <col min="5" max="5" width="12.88671875" customWidth="1"/>
    <col min="6" max="7" width="11.5546875" customWidth="1"/>
    <col min="8" max="9" width="15.44140625" customWidth="1"/>
    <col min="10" max="10" width="17.33203125" customWidth="1"/>
    <col min="12" max="12" width="15.88671875" bestFit="1" customWidth="1"/>
    <col min="13" max="13" width="14" bestFit="1" customWidth="1"/>
  </cols>
  <sheetData>
    <row r="1" spans="1:13" x14ac:dyDescent="0.3">
      <c r="A1" s="579" t="s">
        <v>4914</v>
      </c>
      <c r="B1" s="580"/>
      <c r="C1" s="580"/>
      <c r="D1" s="580"/>
      <c r="E1" s="580"/>
      <c r="F1" s="580"/>
      <c r="G1" s="580"/>
      <c r="H1" s="580"/>
      <c r="I1" s="580"/>
      <c r="J1" s="581"/>
    </row>
    <row r="2" spans="1:13" ht="16.350000000000001" customHeight="1" x14ac:dyDescent="0.3">
      <c r="A2" s="582" t="s">
        <v>4964</v>
      </c>
      <c r="B2" s="583"/>
      <c r="C2" s="583"/>
      <c r="D2" s="583"/>
      <c r="E2" s="583"/>
      <c r="F2" s="583"/>
      <c r="G2" s="583"/>
      <c r="H2" s="583"/>
      <c r="I2" s="583"/>
      <c r="J2" s="584"/>
    </row>
    <row r="3" spans="1:13" ht="15.75" customHeight="1" thickBot="1" x14ac:dyDescent="0.35">
      <c r="A3" s="585" t="s">
        <v>4812</v>
      </c>
      <c r="B3" s="586"/>
      <c r="C3" s="586"/>
      <c r="D3" s="586"/>
      <c r="E3" s="586"/>
      <c r="F3" s="586"/>
      <c r="G3" s="586"/>
      <c r="H3" s="586"/>
      <c r="I3" s="586"/>
      <c r="J3" s="587"/>
    </row>
    <row r="4" spans="1:13" ht="13.5" customHeight="1" thickBot="1" x14ac:dyDescent="0.35"/>
    <row r="5" spans="1:13" ht="36" customHeight="1" thickBot="1" x14ac:dyDescent="0.35">
      <c r="A5" s="150" t="s">
        <v>4870</v>
      </c>
      <c r="B5" s="64" t="s">
        <v>4960</v>
      </c>
      <c r="C5" s="64" t="s">
        <v>4871</v>
      </c>
      <c r="D5" s="64" t="s">
        <v>4872</v>
      </c>
      <c r="E5" s="64" t="s">
        <v>4873</v>
      </c>
      <c r="F5" s="64" t="s">
        <v>4874</v>
      </c>
      <c r="G5" s="64" t="s">
        <v>4875</v>
      </c>
      <c r="H5" s="64" t="s">
        <v>4876</v>
      </c>
      <c r="I5" s="64" t="s">
        <v>4877</v>
      </c>
      <c r="J5" s="64" t="s">
        <v>4962</v>
      </c>
    </row>
    <row r="6" spans="1:13" ht="25.5" customHeight="1" x14ac:dyDescent="0.3">
      <c r="A6" s="66" t="s">
        <v>4814</v>
      </c>
      <c r="B6" s="249"/>
      <c r="C6" s="249"/>
      <c r="D6" s="249"/>
      <c r="E6" s="249"/>
      <c r="F6" s="249"/>
      <c r="G6" s="249"/>
      <c r="H6" s="249"/>
      <c r="I6" s="249"/>
      <c r="J6" s="68"/>
    </row>
    <row r="7" spans="1:13" x14ac:dyDescent="0.3">
      <c r="A7" s="69" t="s">
        <v>42</v>
      </c>
      <c r="B7" s="234">
        <v>1172998.9297130001</v>
      </c>
      <c r="C7" s="234">
        <v>0</v>
      </c>
      <c r="D7" s="234">
        <v>4570.3529600000002</v>
      </c>
      <c r="E7" s="234">
        <v>1706.59104</v>
      </c>
      <c r="F7" s="234">
        <v>26.899979999999999</v>
      </c>
      <c r="G7" s="234">
        <v>-62.078858000000402</v>
      </c>
      <c r="H7" s="234">
        <v>0</v>
      </c>
      <c r="I7" s="234">
        <v>0</v>
      </c>
      <c r="J7" s="71">
        <v>1168366.497895</v>
      </c>
      <c r="L7" s="151"/>
      <c r="M7" s="153"/>
    </row>
    <row r="8" spans="1:13" x14ac:dyDescent="0.3">
      <c r="A8" s="69" t="s">
        <v>4878</v>
      </c>
      <c r="B8" s="234">
        <v>3469661.7891000002</v>
      </c>
      <c r="C8" s="234">
        <v>2410.3653599999998</v>
      </c>
      <c r="D8" s="234">
        <v>26935.395769999999</v>
      </c>
      <c r="E8" s="234">
        <v>5471.0256499999996</v>
      </c>
      <c r="F8" s="234">
        <v>0</v>
      </c>
      <c r="G8" s="234">
        <v>4117.3494470000096</v>
      </c>
      <c r="H8" s="234">
        <v>0</v>
      </c>
      <c r="I8" s="234">
        <v>0</v>
      </c>
      <c r="J8" s="71">
        <v>3449254.1081369999</v>
      </c>
      <c r="L8" s="151"/>
      <c r="M8" s="153"/>
    </row>
    <row r="9" spans="1:13" x14ac:dyDescent="0.3">
      <c r="A9" s="69" t="s">
        <v>4815</v>
      </c>
      <c r="B9" s="234">
        <v>29882485.116512001</v>
      </c>
      <c r="C9" s="234">
        <v>42290.661260000001</v>
      </c>
      <c r="D9" s="234">
        <v>26492.29912</v>
      </c>
      <c r="E9" s="234">
        <v>114812.20892</v>
      </c>
      <c r="F9" s="234">
        <v>47991.460749999998</v>
      </c>
      <c r="G9" s="234">
        <v>-48595.7312069994</v>
      </c>
      <c r="H9" s="234">
        <v>0</v>
      </c>
      <c r="I9" s="234">
        <v>77.736670000000004</v>
      </c>
      <c r="J9" s="71">
        <v>29849687.747444998</v>
      </c>
      <c r="L9" s="151"/>
      <c r="M9" s="153"/>
    </row>
    <row r="10" spans="1:13" x14ac:dyDescent="0.3">
      <c r="A10" s="69" t="s">
        <v>4816</v>
      </c>
      <c r="B10" s="234"/>
      <c r="C10" s="234"/>
      <c r="D10" s="234"/>
      <c r="E10" s="234"/>
      <c r="F10" s="234"/>
      <c r="G10" s="234"/>
      <c r="H10" s="234"/>
      <c r="I10" s="234"/>
      <c r="J10" s="72"/>
      <c r="L10" s="151"/>
      <c r="M10" s="153"/>
    </row>
    <row r="11" spans="1:13" x14ac:dyDescent="0.3">
      <c r="A11" s="69" t="s">
        <v>4818</v>
      </c>
      <c r="B11" s="234">
        <v>15162440.2249</v>
      </c>
      <c r="C11" s="234">
        <v>0</v>
      </c>
      <c r="D11" s="234">
        <v>0</v>
      </c>
      <c r="E11" s="234">
        <v>0</v>
      </c>
      <c r="F11" s="234">
        <v>20.5</v>
      </c>
      <c r="G11" s="234">
        <v>0</v>
      </c>
      <c r="H11" s="234">
        <v>0</v>
      </c>
      <c r="I11" s="234">
        <v>0</v>
      </c>
      <c r="J11" s="71">
        <v>15162440.2249</v>
      </c>
      <c r="L11" s="151"/>
      <c r="M11" s="153"/>
    </row>
    <row r="12" spans="1:13" x14ac:dyDescent="0.3">
      <c r="A12" s="73" t="s">
        <v>4820</v>
      </c>
      <c r="B12" s="237">
        <v>1656022</v>
      </c>
      <c r="C12" s="237">
        <v>0</v>
      </c>
      <c r="D12" s="237">
        <v>0</v>
      </c>
      <c r="E12" s="237">
        <v>11439.38363</v>
      </c>
      <c r="F12" s="237">
        <v>4535.55</v>
      </c>
      <c r="G12" s="237">
        <v>0</v>
      </c>
      <c r="H12" s="237">
        <v>0</v>
      </c>
      <c r="I12" s="237">
        <v>0</v>
      </c>
      <c r="J12" s="82">
        <v>1656022</v>
      </c>
      <c r="L12" s="151"/>
      <c r="M12" s="153"/>
    </row>
    <row r="13" spans="1:13" ht="25.5" customHeight="1" x14ac:dyDescent="0.3">
      <c r="A13" s="75" t="s">
        <v>4822</v>
      </c>
      <c r="B13" s="250">
        <f>+SUM(B7:B12)</f>
        <v>51343608.060225002</v>
      </c>
      <c r="C13" s="250">
        <f t="shared" ref="C13:J13" si="0">+SUM(C7:C12)</f>
        <v>44701.026620000004</v>
      </c>
      <c r="D13" s="250">
        <f t="shared" si="0"/>
        <v>57998.047850000003</v>
      </c>
      <c r="E13" s="250">
        <f t="shared" si="0"/>
        <v>133429.20924</v>
      </c>
      <c r="F13" s="250">
        <f t="shared" si="0"/>
        <v>52574.410730000003</v>
      </c>
      <c r="G13" s="250">
        <f t="shared" si="0"/>
        <v>-44540.460617999393</v>
      </c>
      <c r="H13" s="250">
        <f t="shared" si="0"/>
        <v>0</v>
      </c>
      <c r="I13" s="250">
        <f t="shared" si="0"/>
        <v>77.736670000000004</v>
      </c>
      <c r="J13" s="84">
        <f t="shared" si="0"/>
        <v>51285770.578377001</v>
      </c>
      <c r="L13" s="151"/>
      <c r="M13" s="153"/>
    </row>
    <row r="14" spans="1:13" x14ac:dyDescent="0.3">
      <c r="A14" s="76" t="s">
        <v>4879</v>
      </c>
      <c r="B14" s="251"/>
      <c r="C14" s="251"/>
      <c r="D14" s="251"/>
      <c r="E14" s="251"/>
      <c r="F14" s="251"/>
      <c r="G14" s="251"/>
      <c r="H14" s="251"/>
      <c r="I14" s="251"/>
      <c r="J14" s="78"/>
      <c r="L14" s="151"/>
      <c r="M14" s="153"/>
    </row>
    <row r="15" spans="1:13" x14ac:dyDescent="0.3">
      <c r="A15" s="79" t="s">
        <v>4880</v>
      </c>
      <c r="B15" s="252"/>
      <c r="C15" s="252"/>
      <c r="D15" s="252"/>
      <c r="E15" s="252"/>
      <c r="F15" s="252"/>
      <c r="G15" s="252"/>
      <c r="H15" s="252"/>
      <c r="I15" s="252"/>
      <c r="J15" s="81"/>
      <c r="L15" s="151"/>
      <c r="M15" s="153"/>
    </row>
    <row r="16" spans="1:13" ht="26.1" customHeight="1" x14ac:dyDescent="0.3">
      <c r="A16" s="28" t="s">
        <v>4824</v>
      </c>
      <c r="B16" s="236"/>
      <c r="C16" s="236"/>
      <c r="D16" s="236"/>
      <c r="E16" s="236"/>
      <c r="F16" s="236"/>
      <c r="G16" s="236"/>
      <c r="H16" s="236"/>
      <c r="I16" s="236"/>
      <c r="J16" s="72"/>
      <c r="L16" s="151"/>
      <c r="M16" s="153"/>
    </row>
    <row r="17" spans="1:13" ht="25.5" customHeight="1" x14ac:dyDescent="0.3">
      <c r="A17" s="30" t="s">
        <v>4825</v>
      </c>
      <c r="B17" s="253"/>
      <c r="C17" s="253"/>
      <c r="D17" s="253"/>
      <c r="E17" s="253"/>
      <c r="F17" s="253"/>
      <c r="G17" s="253"/>
      <c r="H17" s="253"/>
      <c r="I17" s="253"/>
      <c r="J17" s="32"/>
      <c r="L17" s="151"/>
      <c r="M17" s="153"/>
    </row>
    <row r="18" spans="1:13" s="248" customFormat="1" ht="25.5" customHeight="1" x14ac:dyDescent="0.3">
      <c r="A18" s="33" t="s">
        <v>4826</v>
      </c>
      <c r="B18" s="187">
        <v>146514.73413</v>
      </c>
      <c r="C18" s="236"/>
      <c r="D18" s="236">
        <v>3342.5933800000057</v>
      </c>
      <c r="E18" s="236"/>
      <c r="F18" s="236"/>
      <c r="G18" s="236"/>
      <c r="H18" s="236"/>
      <c r="I18" s="236"/>
      <c r="J18" s="72">
        <v>143172.14074999999</v>
      </c>
      <c r="L18" s="151"/>
      <c r="M18" s="153"/>
    </row>
    <row r="19" spans="1:13" ht="25.5" customHeight="1" x14ac:dyDescent="0.3">
      <c r="A19" s="30" t="s">
        <v>4827</v>
      </c>
      <c r="B19" s="253">
        <f>+B18</f>
        <v>146514.73413</v>
      </c>
      <c r="C19" s="253">
        <f t="shared" ref="C19:J20" si="1">+C18</f>
        <v>0</v>
      </c>
      <c r="D19" s="253">
        <f t="shared" si="1"/>
        <v>3342.5933800000057</v>
      </c>
      <c r="E19" s="253">
        <f t="shared" si="1"/>
        <v>0</v>
      </c>
      <c r="F19" s="253">
        <f t="shared" si="1"/>
        <v>0</v>
      </c>
      <c r="G19" s="253">
        <f t="shared" si="1"/>
        <v>0</v>
      </c>
      <c r="H19" s="253">
        <f t="shared" si="1"/>
        <v>0</v>
      </c>
      <c r="I19" s="253">
        <f t="shared" si="1"/>
        <v>0</v>
      </c>
      <c r="J19" s="32">
        <f t="shared" si="1"/>
        <v>143172.14074999999</v>
      </c>
      <c r="L19" s="151"/>
      <c r="M19" s="153"/>
    </row>
    <row r="20" spans="1:13" x14ac:dyDescent="0.3">
      <c r="A20" s="34" t="s">
        <v>4828</v>
      </c>
      <c r="B20" s="254">
        <f>+B19</f>
        <v>146514.73413</v>
      </c>
      <c r="C20" s="254">
        <f t="shared" si="1"/>
        <v>0</v>
      </c>
      <c r="D20" s="254">
        <f t="shared" si="1"/>
        <v>3342.5933800000057</v>
      </c>
      <c r="E20" s="254">
        <f t="shared" si="1"/>
        <v>0</v>
      </c>
      <c r="F20" s="254">
        <f t="shared" si="1"/>
        <v>0</v>
      </c>
      <c r="G20" s="254">
        <f t="shared" si="1"/>
        <v>0</v>
      </c>
      <c r="H20" s="254">
        <f t="shared" si="1"/>
        <v>0</v>
      </c>
      <c r="I20" s="254">
        <f t="shared" si="1"/>
        <v>0</v>
      </c>
      <c r="J20" s="36">
        <f t="shared" si="1"/>
        <v>143172.14074999999</v>
      </c>
      <c r="L20" s="151"/>
      <c r="M20" s="153"/>
    </row>
    <row r="21" spans="1:13" ht="21.75" customHeight="1" thickBot="1" x14ac:dyDescent="0.35">
      <c r="A21" s="37" t="s">
        <v>4829</v>
      </c>
      <c r="B21" s="38">
        <f>+B20+B13</f>
        <v>51490122.794355005</v>
      </c>
      <c r="C21" s="38">
        <f t="shared" ref="C21:J21" si="2">+C20+C13</f>
        <v>44701.026620000004</v>
      </c>
      <c r="D21" s="38">
        <f t="shared" si="2"/>
        <v>61340.641230000008</v>
      </c>
      <c r="E21" s="38">
        <f t="shared" si="2"/>
        <v>133429.20924</v>
      </c>
      <c r="F21" s="38">
        <f t="shared" si="2"/>
        <v>52574.410730000003</v>
      </c>
      <c r="G21" s="38">
        <f t="shared" si="2"/>
        <v>-44540.460617999393</v>
      </c>
      <c r="H21" s="38">
        <f t="shared" si="2"/>
        <v>0</v>
      </c>
      <c r="I21" s="38">
        <f t="shared" si="2"/>
        <v>77.736670000000004</v>
      </c>
      <c r="J21" s="39">
        <f t="shared" si="2"/>
        <v>51428942.719126999</v>
      </c>
      <c r="L21" s="151"/>
      <c r="M21" s="153"/>
    </row>
    <row r="22" spans="1:13" ht="13.5" customHeight="1" thickBot="1" x14ac:dyDescent="0.35">
      <c r="A22" s="258"/>
      <c r="B22" s="259"/>
      <c r="C22" s="259"/>
      <c r="D22" s="259"/>
      <c r="E22" s="259"/>
      <c r="F22" s="259"/>
      <c r="G22" s="259"/>
      <c r="H22" s="259"/>
      <c r="I22" s="259"/>
      <c r="J22" s="42"/>
      <c r="L22" s="151"/>
      <c r="M22" s="153"/>
    </row>
    <row r="23" spans="1:13" ht="25.5" customHeight="1" thickBot="1" x14ac:dyDescent="0.35">
      <c r="A23" s="150" t="s">
        <v>4915</v>
      </c>
      <c r="B23" s="64" t="s">
        <v>4960</v>
      </c>
      <c r="C23" s="64" t="s">
        <v>4871</v>
      </c>
      <c r="D23" s="64" t="s">
        <v>4872</v>
      </c>
      <c r="E23" s="64" t="s">
        <v>4873</v>
      </c>
      <c r="F23" s="64" t="s">
        <v>4874</v>
      </c>
      <c r="G23" s="64" t="s">
        <v>4875</v>
      </c>
      <c r="H23" s="64" t="s">
        <v>4876</v>
      </c>
      <c r="I23" s="64" t="s">
        <v>4877</v>
      </c>
      <c r="J23" s="64" t="s">
        <v>4962</v>
      </c>
      <c r="L23" s="151"/>
      <c r="M23" s="153"/>
    </row>
    <row r="24" spans="1:13" x14ac:dyDescent="0.3">
      <c r="A24" s="66" t="s">
        <v>4830</v>
      </c>
      <c r="B24" s="233"/>
      <c r="C24" s="233"/>
      <c r="D24" s="233"/>
      <c r="E24" s="233"/>
      <c r="F24" s="233"/>
      <c r="G24" s="233"/>
      <c r="H24" s="233"/>
      <c r="I24" s="233"/>
      <c r="J24" s="44"/>
      <c r="L24" s="151"/>
      <c r="M24" s="153"/>
    </row>
    <row r="25" spans="1:13" x14ac:dyDescent="0.3">
      <c r="A25" s="69" t="s">
        <v>4882</v>
      </c>
      <c r="B25" s="234">
        <v>17874970.230149999</v>
      </c>
      <c r="C25" s="234">
        <v>300000</v>
      </c>
      <c r="D25" s="234">
        <v>60660.493280000002</v>
      </c>
      <c r="E25" s="234">
        <v>103180.82376</v>
      </c>
      <c r="F25" s="234">
        <v>0</v>
      </c>
      <c r="G25" s="234">
        <v>0</v>
      </c>
      <c r="H25" s="234">
        <v>0</v>
      </c>
      <c r="I25" s="234">
        <v>0</v>
      </c>
      <c r="J25" s="71">
        <v>18114309.736869998</v>
      </c>
      <c r="L25" s="151"/>
      <c r="M25" s="153"/>
    </row>
    <row r="26" spans="1:13" x14ac:dyDescent="0.3">
      <c r="A26" s="69" t="s">
        <v>4883</v>
      </c>
      <c r="B26" s="234">
        <v>3130275.7527800002</v>
      </c>
      <c r="C26" s="234">
        <v>104258.5055</v>
      </c>
      <c r="D26" s="234">
        <v>10739.60709</v>
      </c>
      <c r="E26" s="234">
        <v>3804.08077</v>
      </c>
      <c r="F26" s="234">
        <v>0</v>
      </c>
      <c r="G26" s="234">
        <v>0</v>
      </c>
      <c r="H26" s="234">
        <v>0</v>
      </c>
      <c r="I26" s="234">
        <v>0</v>
      </c>
      <c r="J26" s="71">
        <v>3223794.6511900001</v>
      </c>
      <c r="L26" s="151"/>
      <c r="M26" s="153"/>
    </row>
    <row r="27" spans="1:13" x14ac:dyDescent="0.3">
      <c r="A27" s="45" t="s">
        <v>4916</v>
      </c>
      <c r="B27" s="235">
        <f>+B25+B26</f>
        <v>21005245.982930001</v>
      </c>
      <c r="C27" s="235">
        <f t="shared" ref="C27:J27" si="3">+C25+C26</f>
        <v>404258.50549999997</v>
      </c>
      <c r="D27" s="235">
        <f t="shared" si="3"/>
        <v>71400.10037</v>
      </c>
      <c r="E27" s="235">
        <f t="shared" si="3"/>
        <v>106984.90453</v>
      </c>
      <c r="F27" s="235">
        <f t="shared" si="3"/>
        <v>0</v>
      </c>
      <c r="G27" s="235">
        <f t="shared" si="3"/>
        <v>0</v>
      </c>
      <c r="H27" s="235">
        <f t="shared" si="3"/>
        <v>0</v>
      </c>
      <c r="I27" s="235">
        <f t="shared" si="3"/>
        <v>0</v>
      </c>
      <c r="J27" s="86">
        <f t="shared" si="3"/>
        <v>21338104.38806</v>
      </c>
      <c r="L27" s="151"/>
      <c r="M27" s="153"/>
    </row>
    <row r="28" spans="1:13" s="220" customFormat="1" x14ac:dyDescent="0.3">
      <c r="A28" s="223" t="s">
        <v>4834</v>
      </c>
      <c r="B28" s="239"/>
      <c r="C28" s="239"/>
      <c r="D28" s="239"/>
      <c r="E28" s="239"/>
      <c r="F28" s="239"/>
      <c r="G28" s="239"/>
      <c r="H28" s="239"/>
      <c r="I28" s="239"/>
      <c r="J28" s="255"/>
      <c r="L28" s="151"/>
      <c r="M28" s="153"/>
    </row>
    <row r="29" spans="1:13" s="220" customFormat="1" x14ac:dyDescent="0.3">
      <c r="A29" s="223" t="s">
        <v>4884</v>
      </c>
      <c r="B29" s="240">
        <v>20454.309590000001</v>
      </c>
      <c r="C29" s="240">
        <v>0</v>
      </c>
      <c r="D29" s="240">
        <v>0</v>
      </c>
      <c r="E29" s="240">
        <v>0</v>
      </c>
      <c r="F29" s="240">
        <v>0</v>
      </c>
      <c r="G29" s="240">
        <v>0</v>
      </c>
      <c r="H29" s="240">
        <v>0</v>
      </c>
      <c r="I29" s="240">
        <v>0</v>
      </c>
      <c r="J29" s="255">
        <v>20454.309590000001</v>
      </c>
      <c r="L29" s="151"/>
      <c r="M29" s="153"/>
    </row>
    <row r="30" spans="1:13" s="220" customFormat="1" x14ac:dyDescent="0.3">
      <c r="A30" s="223" t="s">
        <v>4885</v>
      </c>
      <c r="B30" s="240">
        <v>1653808.9804934999</v>
      </c>
      <c r="C30" s="240">
        <v>15133.209060000023</v>
      </c>
      <c r="D30" s="240"/>
      <c r="E30" s="240"/>
      <c r="F30" s="240"/>
      <c r="G30" s="240"/>
      <c r="H30" s="240"/>
      <c r="I30" s="240"/>
      <c r="J30" s="255">
        <v>1668942.1895534999</v>
      </c>
      <c r="L30" s="151"/>
      <c r="M30" s="153"/>
    </row>
    <row r="31" spans="1:13" s="220" customFormat="1" x14ac:dyDescent="0.3">
      <c r="A31" s="223" t="s">
        <v>4886</v>
      </c>
      <c r="B31" s="239"/>
      <c r="C31" s="239"/>
      <c r="D31" s="239"/>
      <c r="E31" s="239"/>
      <c r="F31" s="239"/>
      <c r="G31" s="239"/>
      <c r="H31" s="239"/>
      <c r="I31" s="239"/>
      <c r="J31" s="255"/>
      <c r="L31" s="151"/>
      <c r="M31" s="153"/>
    </row>
    <row r="32" spans="1:13" x14ac:dyDescent="0.3">
      <c r="A32" s="45" t="s">
        <v>4917</v>
      </c>
      <c r="B32" s="235">
        <f>+SUM(B28:B31)</f>
        <v>1674263.2900834999</v>
      </c>
      <c r="C32" s="235">
        <f t="shared" ref="C32:J32" si="4">+SUM(C28:C31)</f>
        <v>15133.209060000023</v>
      </c>
      <c r="D32" s="235">
        <f t="shared" si="4"/>
        <v>0</v>
      </c>
      <c r="E32" s="235">
        <f t="shared" si="4"/>
        <v>0</v>
      </c>
      <c r="F32" s="235">
        <f t="shared" si="4"/>
        <v>0</v>
      </c>
      <c r="G32" s="235">
        <f t="shared" si="4"/>
        <v>0</v>
      </c>
      <c r="H32" s="235">
        <f t="shared" si="4"/>
        <v>0</v>
      </c>
      <c r="I32" s="235">
        <f t="shared" si="4"/>
        <v>0</v>
      </c>
      <c r="J32" s="86">
        <f t="shared" si="4"/>
        <v>1689396.4991434999</v>
      </c>
      <c r="L32" s="151"/>
      <c r="M32" s="153"/>
    </row>
    <row r="33" spans="1:13" x14ac:dyDescent="0.3">
      <c r="A33" s="69" t="s">
        <v>2526</v>
      </c>
      <c r="B33" s="237">
        <v>2631385.0260299998</v>
      </c>
      <c r="C33" s="237">
        <v>0</v>
      </c>
      <c r="D33" s="238">
        <v>0</v>
      </c>
      <c r="E33" s="238">
        <v>0</v>
      </c>
      <c r="F33" s="238">
        <v>0</v>
      </c>
      <c r="G33" s="238">
        <v>0</v>
      </c>
      <c r="H33" s="238">
        <v>0</v>
      </c>
      <c r="I33" s="238">
        <v>0</v>
      </c>
      <c r="J33" s="82">
        <v>2631385.0260299998</v>
      </c>
      <c r="L33" s="151"/>
      <c r="M33" s="153"/>
    </row>
    <row r="34" spans="1:13" x14ac:dyDescent="0.3">
      <c r="A34" s="69" t="s">
        <v>2531</v>
      </c>
      <c r="B34" s="237">
        <v>71189.074999999997</v>
      </c>
      <c r="C34" s="237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82">
        <v>71189.074999999997</v>
      </c>
      <c r="L34" s="151"/>
      <c r="M34" s="153"/>
    </row>
    <row r="35" spans="1:13" x14ac:dyDescent="0.3">
      <c r="A35" s="164" t="s">
        <v>5009</v>
      </c>
      <c r="B35" s="237">
        <v>500000</v>
      </c>
      <c r="C35" s="237">
        <v>0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0</v>
      </c>
      <c r="J35" s="82">
        <v>500000</v>
      </c>
      <c r="L35" s="151"/>
      <c r="M35" s="153"/>
    </row>
    <row r="36" spans="1:13" x14ac:dyDescent="0.3">
      <c r="A36" s="45" t="s">
        <v>4838</v>
      </c>
      <c r="B36" s="235">
        <f>+SUM(B33:B35)</f>
        <v>3202574.10103</v>
      </c>
      <c r="C36" s="235">
        <f t="shared" ref="C36:J36" si="5">+SUM(C33:C35)</f>
        <v>0</v>
      </c>
      <c r="D36" s="235">
        <f t="shared" si="5"/>
        <v>0</v>
      </c>
      <c r="E36" s="235">
        <f t="shared" si="5"/>
        <v>0</v>
      </c>
      <c r="F36" s="235">
        <f t="shared" si="5"/>
        <v>0</v>
      </c>
      <c r="G36" s="235">
        <f t="shared" si="5"/>
        <v>0</v>
      </c>
      <c r="H36" s="235">
        <f t="shared" si="5"/>
        <v>0</v>
      </c>
      <c r="I36" s="235">
        <f t="shared" si="5"/>
        <v>0</v>
      </c>
      <c r="J36" s="86">
        <f t="shared" si="5"/>
        <v>3202574.10103</v>
      </c>
      <c r="L36" s="151"/>
      <c r="M36" s="153"/>
    </row>
    <row r="37" spans="1:13" s="154" customFormat="1" ht="25.5" customHeight="1" x14ac:dyDescent="0.3">
      <c r="A37" s="33" t="s">
        <v>4839</v>
      </c>
      <c r="B37" s="236">
        <v>4578004.8336499901</v>
      </c>
      <c r="C37" s="234"/>
      <c r="D37" s="236">
        <f>+B37-J37</f>
        <v>2303254.0698299701</v>
      </c>
      <c r="E37" s="234"/>
      <c r="F37" s="234"/>
      <c r="G37" s="234"/>
      <c r="H37" s="234"/>
      <c r="I37" s="234"/>
      <c r="J37" s="72">
        <f>2274750763.82002/1000</f>
        <v>2274750.76382002</v>
      </c>
      <c r="L37" s="151"/>
      <c r="M37" s="153"/>
    </row>
    <row r="38" spans="1:13" ht="25.5" customHeight="1" x14ac:dyDescent="0.3">
      <c r="A38" s="30" t="s">
        <v>4840</v>
      </c>
      <c r="B38" s="235">
        <f>+B37</f>
        <v>4578004.8336499901</v>
      </c>
      <c r="C38" s="235">
        <f t="shared" ref="C38:J38" si="6">+C37</f>
        <v>0</v>
      </c>
      <c r="D38" s="235">
        <f t="shared" si="6"/>
        <v>2303254.0698299701</v>
      </c>
      <c r="E38" s="235">
        <f t="shared" si="6"/>
        <v>0</v>
      </c>
      <c r="F38" s="235">
        <f t="shared" si="6"/>
        <v>0</v>
      </c>
      <c r="G38" s="235">
        <f t="shared" si="6"/>
        <v>0</v>
      </c>
      <c r="H38" s="235">
        <f t="shared" si="6"/>
        <v>0</v>
      </c>
      <c r="I38" s="235">
        <f t="shared" si="6"/>
        <v>0</v>
      </c>
      <c r="J38" s="86">
        <f t="shared" si="6"/>
        <v>2274750.76382002</v>
      </c>
      <c r="L38" s="151"/>
      <c r="M38" s="153"/>
    </row>
    <row r="39" spans="1:13" x14ac:dyDescent="0.3">
      <c r="A39" s="33" t="s">
        <v>4841</v>
      </c>
      <c r="B39" s="236">
        <v>601025.51332999917</v>
      </c>
      <c r="C39" s="248"/>
      <c r="D39" s="236">
        <v>40409.225659998949</v>
      </c>
      <c r="E39" s="236"/>
      <c r="F39" s="236"/>
      <c r="G39" s="236"/>
      <c r="H39" s="236"/>
      <c r="I39" s="236"/>
      <c r="J39" s="72">
        <v>560616.28767000022</v>
      </c>
      <c r="L39" s="151"/>
      <c r="M39" s="153"/>
    </row>
    <row r="40" spans="1:13" x14ac:dyDescent="0.3">
      <c r="A40" s="33" t="s">
        <v>4845</v>
      </c>
      <c r="B40" s="236">
        <v>12759.281429999999</v>
      </c>
      <c r="C40" s="248"/>
      <c r="D40" s="236"/>
      <c r="E40" s="236"/>
      <c r="F40" s="236"/>
      <c r="G40" s="236"/>
      <c r="H40" s="236">
        <v>98.567599999998492</v>
      </c>
      <c r="I40" s="236"/>
      <c r="J40" s="72">
        <v>12857.849029999998</v>
      </c>
      <c r="L40" s="151"/>
      <c r="M40" s="153"/>
    </row>
    <row r="41" spans="1:13" x14ac:dyDescent="0.3">
      <c r="A41" s="30" t="s">
        <v>4887</v>
      </c>
      <c r="B41" s="235">
        <f>+B39+B40</f>
        <v>613784.79475999915</v>
      </c>
      <c r="C41" s="235">
        <f t="shared" ref="C41:J41" si="7">+C39+C40</f>
        <v>0</v>
      </c>
      <c r="D41" s="235">
        <f t="shared" si="7"/>
        <v>40409.225659998949</v>
      </c>
      <c r="E41" s="235">
        <f t="shared" si="7"/>
        <v>0</v>
      </c>
      <c r="F41" s="235">
        <f t="shared" si="7"/>
        <v>0</v>
      </c>
      <c r="G41" s="235">
        <f t="shared" si="7"/>
        <v>0</v>
      </c>
      <c r="H41" s="235">
        <f t="shared" si="7"/>
        <v>98.567599999998492</v>
      </c>
      <c r="I41" s="235">
        <f t="shared" si="7"/>
        <v>0</v>
      </c>
      <c r="J41" s="86">
        <f t="shared" si="7"/>
        <v>573474.13670000026</v>
      </c>
      <c r="L41" s="151"/>
      <c r="M41" s="153"/>
    </row>
    <row r="42" spans="1:13" x14ac:dyDescent="0.3">
      <c r="A42" s="34" t="s">
        <v>4848</v>
      </c>
      <c r="B42" s="254">
        <f>+B41+B38+B36+B32+B27</f>
        <v>31073873.002453491</v>
      </c>
      <c r="C42" s="254">
        <f t="shared" ref="C42:J42" si="8">+C41+C38+C36+C32+C27</f>
        <v>419391.71455999999</v>
      </c>
      <c r="D42" s="254">
        <f t="shared" si="8"/>
        <v>2415063.3958599693</v>
      </c>
      <c r="E42" s="254">
        <f t="shared" si="8"/>
        <v>106984.90453</v>
      </c>
      <c r="F42" s="254">
        <f t="shared" si="8"/>
        <v>0</v>
      </c>
      <c r="G42" s="254">
        <f t="shared" si="8"/>
        <v>0</v>
      </c>
      <c r="H42" s="254">
        <f t="shared" si="8"/>
        <v>98.567599999998492</v>
      </c>
      <c r="I42" s="254">
        <f t="shared" si="8"/>
        <v>0</v>
      </c>
      <c r="J42" s="36">
        <f t="shared" si="8"/>
        <v>29078299.888753518</v>
      </c>
      <c r="L42" s="151"/>
      <c r="M42" s="153"/>
    </row>
    <row r="43" spans="1:13" x14ac:dyDescent="0.3">
      <c r="A43" s="76" t="s">
        <v>4849</v>
      </c>
      <c r="B43" s="251"/>
      <c r="C43" s="251"/>
      <c r="D43" s="251"/>
      <c r="E43" s="251"/>
      <c r="F43" s="251"/>
      <c r="G43" s="251"/>
      <c r="H43" s="251"/>
      <c r="I43" s="251"/>
      <c r="J43" s="78"/>
      <c r="L43" s="151"/>
      <c r="M43" s="153"/>
    </row>
    <row r="44" spans="1:13" s="154" customFormat="1" x14ac:dyDescent="0.3">
      <c r="A44" s="69" t="s">
        <v>4850</v>
      </c>
      <c r="B44" s="236">
        <v>2349711.7815299998</v>
      </c>
      <c r="C44" s="236"/>
      <c r="D44" s="236">
        <v>172645.64780999999</v>
      </c>
      <c r="E44" s="236"/>
      <c r="F44" s="236"/>
      <c r="G44" s="236"/>
      <c r="H44" s="236"/>
      <c r="I44" s="236"/>
      <c r="J44" s="72">
        <v>2177066.1337199998</v>
      </c>
      <c r="L44" s="151"/>
      <c r="M44" s="153"/>
    </row>
    <row r="45" spans="1:13" s="154" customFormat="1" x14ac:dyDescent="0.3">
      <c r="A45" s="69" t="s">
        <v>4888</v>
      </c>
      <c r="B45" s="236">
        <v>431770.57666999998</v>
      </c>
      <c r="C45" s="236">
        <v>159983.5</v>
      </c>
      <c r="D45" s="236"/>
      <c r="E45" s="236"/>
      <c r="F45" s="236"/>
      <c r="G45" s="236"/>
      <c r="H45" s="236"/>
      <c r="I45" s="236"/>
      <c r="J45" s="72">
        <v>591754.07666999998</v>
      </c>
      <c r="L45" s="151"/>
      <c r="M45" s="153"/>
    </row>
    <row r="46" spans="1:13" s="154" customFormat="1" x14ac:dyDescent="0.3">
      <c r="A46" s="33" t="s">
        <v>4852</v>
      </c>
      <c r="B46" s="236">
        <v>1887434.1256200001</v>
      </c>
      <c r="C46" s="236"/>
      <c r="D46" s="236">
        <v>207920.70736999996</v>
      </c>
      <c r="E46" s="236"/>
      <c r="F46" s="236"/>
      <c r="G46" s="236"/>
      <c r="H46" s="236"/>
      <c r="I46" s="236"/>
      <c r="J46" s="72">
        <v>1679513.4182500001</v>
      </c>
      <c r="L46" s="151"/>
      <c r="M46" s="153"/>
    </row>
    <row r="47" spans="1:13" s="154" customFormat="1" x14ac:dyDescent="0.3">
      <c r="A47" s="33" t="s">
        <v>4889</v>
      </c>
      <c r="B47" s="236">
        <v>58823.900500000003</v>
      </c>
      <c r="C47" s="236"/>
      <c r="D47" s="236">
        <v>14961.196990000004</v>
      </c>
      <c r="E47" s="236"/>
      <c r="F47" s="236"/>
      <c r="G47" s="236"/>
      <c r="H47" s="236"/>
      <c r="I47" s="236"/>
      <c r="J47" s="72">
        <v>43862.703509999999</v>
      </c>
      <c r="L47" s="151"/>
      <c r="M47" s="153"/>
    </row>
    <row r="48" spans="1:13" s="154" customFormat="1" ht="25.5" customHeight="1" x14ac:dyDescent="0.3">
      <c r="A48" s="33" t="s">
        <v>4890</v>
      </c>
      <c r="B48" s="236">
        <v>413839.80446999904</v>
      </c>
      <c r="C48" s="236"/>
      <c r="D48" s="236"/>
      <c r="E48" s="236"/>
      <c r="F48" s="236"/>
      <c r="G48" s="236"/>
      <c r="H48" s="236">
        <v>320764.77472000092</v>
      </c>
      <c r="I48" s="236"/>
      <c r="J48" s="72">
        <v>734604.57918999996</v>
      </c>
      <c r="L48" s="151"/>
      <c r="M48" s="153"/>
    </row>
    <row r="49" spans="1:13" ht="13.5" customHeight="1" x14ac:dyDescent="0.3">
      <c r="A49" s="34" t="s">
        <v>4858</v>
      </c>
      <c r="B49" s="254">
        <f>+SUM(B44:B48)</f>
        <v>5141580.1887899991</v>
      </c>
      <c r="C49" s="254">
        <f t="shared" ref="C49:J49" si="9">+SUM(C44:C48)</f>
        <v>159983.5</v>
      </c>
      <c r="D49" s="254">
        <f t="shared" si="9"/>
        <v>395527.55216999998</v>
      </c>
      <c r="E49" s="254">
        <f t="shared" si="9"/>
        <v>0</v>
      </c>
      <c r="F49" s="254">
        <f t="shared" si="9"/>
        <v>0</v>
      </c>
      <c r="G49" s="254">
        <f t="shared" si="9"/>
        <v>0</v>
      </c>
      <c r="H49" s="254">
        <f t="shared" si="9"/>
        <v>320764.77472000092</v>
      </c>
      <c r="I49" s="254">
        <f t="shared" si="9"/>
        <v>0</v>
      </c>
      <c r="J49" s="36">
        <f t="shared" si="9"/>
        <v>5226800.9113400001</v>
      </c>
      <c r="L49" s="151"/>
      <c r="M49" s="153"/>
    </row>
    <row r="50" spans="1:13" ht="18" customHeight="1" thickBot="1" x14ac:dyDescent="0.35">
      <c r="A50" s="47" t="s">
        <v>4859</v>
      </c>
      <c r="B50" s="38">
        <f>+B49+B42</f>
        <v>36215453.191243492</v>
      </c>
      <c r="C50" s="38">
        <f t="shared" ref="C50:J50" si="10">+C49+C42</f>
        <v>579375.21455999999</v>
      </c>
      <c r="D50" s="38">
        <f t="shared" si="10"/>
        <v>2810590.9480299694</v>
      </c>
      <c r="E50" s="38">
        <f t="shared" si="10"/>
        <v>106984.90453</v>
      </c>
      <c r="F50" s="38">
        <f t="shared" si="10"/>
        <v>0</v>
      </c>
      <c r="G50" s="38">
        <f t="shared" si="10"/>
        <v>0</v>
      </c>
      <c r="H50" s="38">
        <f t="shared" si="10"/>
        <v>320863.34232000093</v>
      </c>
      <c r="I50" s="38">
        <f t="shared" si="10"/>
        <v>0</v>
      </c>
      <c r="J50" s="39">
        <f t="shared" si="10"/>
        <v>34305100.800093517</v>
      </c>
      <c r="L50" s="151"/>
      <c r="M50" s="153"/>
    </row>
    <row r="51" spans="1:13" ht="14.85" customHeight="1" x14ac:dyDescent="0.3">
      <c r="A51" s="597" t="s">
        <v>4891</v>
      </c>
      <c r="B51" s="598"/>
      <c r="C51" s="598"/>
      <c r="D51" s="598"/>
      <c r="E51" s="598"/>
      <c r="F51" s="598"/>
      <c r="G51" s="598"/>
      <c r="H51" s="598"/>
      <c r="I51" s="598"/>
      <c r="J51" s="599"/>
      <c r="L51" s="151"/>
      <c r="M51" s="153"/>
    </row>
    <row r="52" spans="1:13" ht="11.85" customHeight="1" x14ac:dyDescent="0.3">
      <c r="A52" s="597" t="s">
        <v>4892</v>
      </c>
      <c r="B52" s="598"/>
      <c r="C52" s="598"/>
      <c r="D52" s="598"/>
      <c r="E52" s="598"/>
      <c r="F52" s="598"/>
      <c r="G52" s="598"/>
      <c r="H52" s="598"/>
      <c r="I52" s="598"/>
      <c r="J52" s="599"/>
      <c r="L52" s="151"/>
      <c r="M52" s="153"/>
    </row>
    <row r="53" spans="1:13" ht="15" customHeight="1" x14ac:dyDescent="0.3">
      <c r="A53" s="597" t="s">
        <v>4893</v>
      </c>
      <c r="B53" s="598"/>
      <c r="C53" s="598"/>
      <c r="D53" s="598"/>
      <c r="E53" s="598"/>
      <c r="F53" s="598"/>
      <c r="G53" s="598"/>
      <c r="H53" s="598"/>
      <c r="I53" s="598"/>
      <c r="J53" s="599"/>
      <c r="L53" s="151"/>
      <c r="M53" s="153"/>
    </row>
    <row r="54" spans="1:13" ht="27" customHeight="1" x14ac:dyDescent="0.3">
      <c r="A54" s="589" t="s">
        <v>4918</v>
      </c>
      <c r="B54" s="590"/>
      <c r="C54" s="590"/>
      <c r="D54" s="590"/>
      <c r="E54" s="590"/>
      <c r="F54" s="590"/>
      <c r="G54" s="590"/>
      <c r="H54" s="590"/>
      <c r="I54" s="590"/>
      <c r="J54" s="591"/>
      <c r="L54" s="151"/>
      <c r="M54" s="153"/>
    </row>
    <row r="55" spans="1:13" ht="14.4" customHeight="1" x14ac:dyDescent="0.3">
      <c r="A55" s="592" t="s">
        <v>4895</v>
      </c>
      <c r="B55" s="593"/>
      <c r="C55" s="593"/>
      <c r="D55" s="593"/>
      <c r="E55" s="593"/>
      <c r="F55" s="593"/>
      <c r="G55" s="593"/>
      <c r="H55" s="593"/>
      <c r="I55" s="593"/>
      <c r="J55" s="594"/>
      <c r="L55" s="151"/>
      <c r="M55" s="153"/>
    </row>
    <row r="56" spans="1:13" ht="16.5" customHeight="1" x14ac:dyDescent="0.3">
      <c r="A56" s="260" t="s">
        <v>4896</v>
      </c>
      <c r="B56" s="261"/>
      <c r="C56" s="261"/>
      <c r="D56" s="261"/>
      <c r="E56" s="261"/>
      <c r="F56" s="262"/>
      <c r="G56" s="262"/>
      <c r="H56" s="261"/>
      <c r="I56" s="261"/>
      <c r="J56" s="263"/>
      <c r="L56" s="151"/>
      <c r="M56" s="153"/>
    </row>
    <row r="57" spans="1:13" ht="16.5" customHeight="1" x14ac:dyDescent="0.3">
      <c r="A57" s="589" t="s">
        <v>4897</v>
      </c>
      <c r="B57" s="595"/>
      <c r="C57" s="595"/>
      <c r="D57" s="595"/>
      <c r="E57" s="595"/>
      <c r="F57" s="595"/>
      <c r="G57" s="595"/>
      <c r="H57" s="595"/>
      <c r="I57" s="595"/>
      <c r="J57" s="596"/>
      <c r="L57" s="151"/>
      <c r="M57" s="153"/>
    </row>
    <row r="58" spans="1:13" ht="13.5" customHeight="1" thickBot="1" x14ac:dyDescent="0.35">
      <c r="A58" s="264"/>
      <c r="B58" s="265"/>
      <c r="C58" s="265"/>
      <c r="D58" s="265"/>
      <c r="E58" s="265"/>
      <c r="F58" s="265"/>
      <c r="G58" s="265"/>
      <c r="H58" s="265"/>
      <c r="I58" s="265"/>
      <c r="J58" s="266"/>
      <c r="L58" s="151"/>
      <c r="M58" s="153"/>
    </row>
    <row r="59" spans="1:13" ht="25.5" customHeight="1" thickBot="1" x14ac:dyDescent="0.35">
      <c r="A59" s="150" t="s">
        <v>4899</v>
      </c>
      <c r="B59" s="64" t="s">
        <v>4960</v>
      </c>
      <c r="C59" s="64" t="s">
        <v>4871</v>
      </c>
      <c r="D59" s="64" t="s">
        <v>4872</v>
      </c>
      <c r="E59" s="64" t="s">
        <v>4873</v>
      </c>
      <c r="F59" s="64" t="s">
        <v>4874</v>
      </c>
      <c r="G59" s="64" t="s">
        <v>4875</v>
      </c>
      <c r="H59" s="64" t="s">
        <v>4876</v>
      </c>
      <c r="I59" s="64" t="s">
        <v>4877</v>
      </c>
      <c r="J59" s="64" t="s">
        <v>4962</v>
      </c>
      <c r="L59" s="151"/>
      <c r="M59" s="153"/>
    </row>
    <row r="60" spans="1:13" x14ac:dyDescent="0.3">
      <c r="A60" s="76" t="s">
        <v>4900</v>
      </c>
      <c r="B60" s="249"/>
      <c r="C60" s="249"/>
      <c r="D60" s="249"/>
      <c r="E60" s="249"/>
      <c r="F60" s="249"/>
      <c r="G60" s="249"/>
      <c r="H60" s="249"/>
      <c r="I60" s="249"/>
      <c r="J60" s="68"/>
      <c r="L60" s="151"/>
      <c r="M60" s="153"/>
    </row>
    <row r="61" spans="1:13" x14ac:dyDescent="0.3">
      <c r="A61" s="33" t="s">
        <v>4901</v>
      </c>
      <c r="B61" s="236"/>
      <c r="C61" s="236"/>
      <c r="D61" s="236"/>
      <c r="E61" s="236"/>
      <c r="F61" s="236"/>
      <c r="G61" s="236"/>
      <c r="H61" s="236"/>
      <c r="I61" s="236"/>
      <c r="J61" s="72"/>
      <c r="L61" s="151"/>
      <c r="M61" s="153"/>
    </row>
    <row r="62" spans="1:13" x14ac:dyDescent="0.3">
      <c r="A62" s="33" t="s">
        <v>4902</v>
      </c>
      <c r="B62" s="236">
        <v>45491.413500000002</v>
      </c>
      <c r="C62" s="236"/>
      <c r="D62" s="236"/>
      <c r="E62" s="236"/>
      <c r="F62" s="236"/>
      <c r="G62" s="236">
        <f>+-221612.170000002/1000</f>
        <v>-221.61217000000198</v>
      </c>
      <c r="H62" s="236"/>
      <c r="I62" s="236"/>
      <c r="J62" s="72">
        <v>45269.801329999995</v>
      </c>
      <c r="L62" s="151"/>
      <c r="M62" s="153"/>
    </row>
    <row r="63" spans="1:13" x14ac:dyDescent="0.3">
      <c r="A63" s="33" t="s">
        <v>4903</v>
      </c>
      <c r="B63" s="236">
        <v>1276703.8750079998</v>
      </c>
      <c r="C63" s="236"/>
      <c r="D63" s="236"/>
      <c r="E63" s="236"/>
      <c r="F63" s="236"/>
      <c r="G63" s="236">
        <v>-6219.4839513598099</v>
      </c>
      <c r="H63" s="236"/>
      <c r="I63" s="236"/>
      <c r="J63" s="72">
        <v>1270484.3910566398</v>
      </c>
      <c r="L63" s="151"/>
      <c r="M63" s="153"/>
    </row>
    <row r="64" spans="1:13" x14ac:dyDescent="0.3">
      <c r="A64" s="34" t="s">
        <v>4904</v>
      </c>
      <c r="B64" s="254">
        <f>+SUM(B61:B63)</f>
        <v>1322195.2885079999</v>
      </c>
      <c r="C64" s="254">
        <f t="shared" ref="C64:J64" si="11">+SUM(C61:C63)</f>
        <v>0</v>
      </c>
      <c r="D64" s="254">
        <f t="shared" si="11"/>
        <v>0</v>
      </c>
      <c r="E64" s="254">
        <f t="shared" si="11"/>
        <v>0</v>
      </c>
      <c r="F64" s="254">
        <f t="shared" si="11"/>
        <v>0</v>
      </c>
      <c r="G64" s="254">
        <f t="shared" si="11"/>
        <v>-6441.0961213598121</v>
      </c>
      <c r="H64" s="254">
        <f t="shared" si="11"/>
        <v>0</v>
      </c>
      <c r="I64" s="254">
        <f t="shared" si="11"/>
        <v>0</v>
      </c>
      <c r="J64" s="36">
        <f t="shared" si="11"/>
        <v>1315754.1923866398</v>
      </c>
      <c r="L64" s="151"/>
      <c r="M64" s="153"/>
    </row>
    <row r="65" spans="1:13" s="154" customFormat="1" x14ac:dyDescent="0.3">
      <c r="A65" s="33" t="s">
        <v>4905</v>
      </c>
      <c r="B65" s="236">
        <v>493045.13007999997</v>
      </c>
      <c r="C65" s="236"/>
      <c r="D65" s="236">
        <v>105379.65794999996</v>
      </c>
      <c r="E65" s="236"/>
      <c r="F65" s="236"/>
      <c r="G65" s="236"/>
      <c r="H65" s="236"/>
      <c r="I65" s="236"/>
      <c r="J65" s="72">
        <v>387665.47213000001</v>
      </c>
      <c r="L65" s="151"/>
      <c r="M65" s="153"/>
    </row>
    <row r="66" spans="1:13" s="154" customFormat="1" x14ac:dyDescent="0.3">
      <c r="A66" s="33" t="s">
        <v>4857</v>
      </c>
      <c r="B66" s="236">
        <v>252189.52101999999</v>
      </c>
      <c r="C66" s="236">
        <v>20860.634240000043</v>
      </c>
      <c r="D66" s="236"/>
      <c r="E66" s="236"/>
      <c r="F66" s="236"/>
      <c r="G66" s="236"/>
      <c r="H66" s="236"/>
      <c r="I66" s="236"/>
      <c r="J66" s="72">
        <v>273050.15526000003</v>
      </c>
      <c r="L66" s="151"/>
      <c r="M66" s="153"/>
    </row>
    <row r="67" spans="1:13" s="154" customFormat="1" x14ac:dyDescent="0.3">
      <c r="A67" s="33" t="s">
        <v>4906</v>
      </c>
      <c r="B67" s="236">
        <v>2115765.2769999998</v>
      </c>
      <c r="C67" s="236"/>
      <c r="D67" s="236"/>
      <c r="E67" s="236"/>
      <c r="F67" s="236"/>
      <c r="G67" s="236"/>
      <c r="H67" s="236"/>
      <c r="I67" s="236"/>
      <c r="J67" s="72">
        <v>2115765.2769999998</v>
      </c>
      <c r="L67" s="151"/>
      <c r="M67" s="153"/>
    </row>
    <row r="68" spans="1:13" ht="13.5" customHeight="1" thickBot="1" x14ac:dyDescent="0.35">
      <c r="A68" s="37" t="s">
        <v>4907</v>
      </c>
      <c r="B68" s="38">
        <f>+SUM(B64:B67)</f>
        <v>4183195.2166079995</v>
      </c>
      <c r="C68" s="38">
        <f t="shared" ref="C68:J68" si="12">+SUM(C64:C67)</f>
        <v>20860.634240000043</v>
      </c>
      <c r="D68" s="38">
        <f t="shared" si="12"/>
        <v>105379.65794999996</v>
      </c>
      <c r="E68" s="38">
        <f t="shared" si="12"/>
        <v>0</v>
      </c>
      <c r="F68" s="38">
        <f t="shared" si="12"/>
        <v>0</v>
      </c>
      <c r="G68" s="38">
        <f t="shared" si="12"/>
        <v>-6441.0961213598121</v>
      </c>
      <c r="H68" s="38">
        <f t="shared" si="12"/>
        <v>0</v>
      </c>
      <c r="I68" s="38">
        <f t="shared" si="12"/>
        <v>0</v>
      </c>
      <c r="J68" s="39">
        <f t="shared" si="12"/>
        <v>4092235.0967766396</v>
      </c>
      <c r="L68" s="151"/>
      <c r="M68" s="153"/>
    </row>
    <row r="69" spans="1:13" ht="13.5" customHeight="1" thickBot="1" x14ac:dyDescent="0.35">
      <c r="A69" s="52"/>
      <c r="B69" s="53"/>
      <c r="C69" s="53"/>
      <c r="D69" s="53"/>
      <c r="E69" s="53"/>
      <c r="F69" s="53"/>
      <c r="G69" s="54"/>
      <c r="H69" s="53"/>
      <c r="I69" s="53"/>
      <c r="J69" s="53"/>
      <c r="L69" s="151"/>
      <c r="M69" s="153"/>
    </row>
    <row r="70" spans="1:13" ht="25.5" customHeight="1" thickBot="1" x14ac:dyDescent="0.35">
      <c r="A70" s="65"/>
      <c r="B70" s="64" t="s">
        <v>4960</v>
      </c>
      <c r="C70" s="64" t="s">
        <v>4871</v>
      </c>
      <c r="D70" s="64" t="s">
        <v>4872</v>
      </c>
      <c r="E70" s="64" t="s">
        <v>4873</v>
      </c>
      <c r="F70" s="64" t="s">
        <v>4874</v>
      </c>
      <c r="G70" s="64" t="s">
        <v>4875</v>
      </c>
      <c r="H70" s="64" t="s">
        <v>4876</v>
      </c>
      <c r="I70" s="64" t="s">
        <v>4877</v>
      </c>
      <c r="J70" s="64" t="s">
        <v>4962</v>
      </c>
      <c r="L70" s="151"/>
      <c r="M70" s="153"/>
    </row>
    <row r="71" spans="1:13" x14ac:dyDescent="0.3">
      <c r="A71" s="55" t="s">
        <v>4909</v>
      </c>
      <c r="B71" s="29">
        <f>+B21</f>
        <v>51490122.794355005</v>
      </c>
      <c r="C71" s="29">
        <f t="shared" ref="C71:J71" si="13">+C21</f>
        <v>44701.026620000004</v>
      </c>
      <c r="D71" s="29">
        <f t="shared" si="13"/>
        <v>61340.641230000008</v>
      </c>
      <c r="E71" s="29">
        <f t="shared" si="13"/>
        <v>133429.20924</v>
      </c>
      <c r="F71" s="29">
        <f t="shared" si="13"/>
        <v>52574.410730000003</v>
      </c>
      <c r="G71" s="29">
        <f t="shared" si="13"/>
        <v>-44540.460617999393</v>
      </c>
      <c r="H71" s="29">
        <f t="shared" si="13"/>
        <v>0</v>
      </c>
      <c r="I71" s="29">
        <f t="shared" si="13"/>
        <v>77.736670000000004</v>
      </c>
      <c r="J71" s="29">
        <f t="shared" si="13"/>
        <v>51428942.719126999</v>
      </c>
      <c r="L71" s="151"/>
      <c r="M71" s="153"/>
    </row>
    <row r="72" spans="1:13" x14ac:dyDescent="0.3">
      <c r="A72" s="55" t="s">
        <v>4910</v>
      </c>
      <c r="B72" s="29">
        <f>+B50</f>
        <v>36215453.191243492</v>
      </c>
      <c r="C72" s="29">
        <f t="shared" ref="C72:J72" si="14">+C50</f>
        <v>579375.21455999999</v>
      </c>
      <c r="D72" s="29">
        <f t="shared" si="14"/>
        <v>2810590.9480299694</v>
      </c>
      <c r="E72" s="29">
        <f t="shared" si="14"/>
        <v>106984.90453</v>
      </c>
      <c r="F72" s="29">
        <f t="shared" si="14"/>
        <v>0</v>
      </c>
      <c r="G72" s="29">
        <f t="shared" si="14"/>
        <v>0</v>
      </c>
      <c r="H72" s="29">
        <f t="shared" si="14"/>
        <v>320863.34232000093</v>
      </c>
      <c r="I72" s="29">
        <f t="shared" si="14"/>
        <v>0</v>
      </c>
      <c r="J72" s="29">
        <f t="shared" si="14"/>
        <v>34305100.800093517</v>
      </c>
      <c r="L72" s="151"/>
      <c r="M72" s="153"/>
    </row>
    <row r="73" spans="1:13" ht="24.75" customHeight="1" thickBot="1" x14ac:dyDescent="0.35">
      <c r="A73" s="56" t="s">
        <v>4911</v>
      </c>
      <c r="B73" s="57">
        <f>+B71+B72</f>
        <v>87705575.985598505</v>
      </c>
      <c r="C73" s="57">
        <f t="shared" ref="C73:J73" si="15">+C71+C72</f>
        <v>624076.24118000001</v>
      </c>
      <c r="D73" s="57">
        <f t="shared" si="15"/>
        <v>2871931.5892599695</v>
      </c>
      <c r="E73" s="57">
        <f t="shared" si="15"/>
        <v>240414.11377</v>
      </c>
      <c r="F73" s="57">
        <f t="shared" si="15"/>
        <v>52574.410730000003</v>
      </c>
      <c r="G73" s="57">
        <f t="shared" si="15"/>
        <v>-44540.460617999393</v>
      </c>
      <c r="H73" s="57">
        <f t="shared" si="15"/>
        <v>320863.34232000093</v>
      </c>
      <c r="I73" s="57">
        <f t="shared" si="15"/>
        <v>77.736670000000004</v>
      </c>
      <c r="J73" s="57">
        <f t="shared" si="15"/>
        <v>85734043.519220516</v>
      </c>
      <c r="L73" s="151"/>
      <c r="M73" s="153"/>
    </row>
    <row r="74" spans="1:13" ht="13.5" customHeight="1" thickBot="1" x14ac:dyDescent="0.35">
      <c r="A74" s="59"/>
      <c r="B74" s="54"/>
      <c r="C74" s="54"/>
      <c r="D74" s="54"/>
      <c r="E74" s="54"/>
      <c r="F74" s="54"/>
      <c r="G74" s="54"/>
      <c r="H74" s="54"/>
      <c r="I74" s="54"/>
      <c r="J74" s="54"/>
      <c r="L74" s="151"/>
      <c r="M74" s="153"/>
    </row>
    <row r="75" spans="1:13" ht="25.5" customHeight="1" thickBot="1" x14ac:dyDescent="0.35">
      <c r="A75" s="150" t="s">
        <v>4908</v>
      </c>
      <c r="B75" s="64" t="s">
        <v>4960</v>
      </c>
      <c r="C75" s="64" t="s">
        <v>4871</v>
      </c>
      <c r="D75" s="64" t="s">
        <v>4872</v>
      </c>
      <c r="E75" s="64" t="s">
        <v>4873</v>
      </c>
      <c r="F75" s="64" t="s">
        <v>4874</v>
      </c>
      <c r="G75" s="64" t="s">
        <v>4875</v>
      </c>
      <c r="H75" s="64" t="s">
        <v>4876</v>
      </c>
      <c r="I75" s="64" t="s">
        <v>4877</v>
      </c>
      <c r="J75" s="64" t="s">
        <v>4962</v>
      </c>
      <c r="L75" s="151"/>
      <c r="M75" s="153"/>
    </row>
    <row r="76" spans="1:13" ht="13.5" customHeight="1" thickBot="1" x14ac:dyDescent="0.35">
      <c r="A76" s="60" t="s">
        <v>4912</v>
      </c>
      <c r="B76" s="61">
        <f>+B68</f>
        <v>4183195.2166079995</v>
      </c>
      <c r="C76" s="61">
        <f t="shared" ref="C76:J76" si="16">+C68</f>
        <v>20860.634240000043</v>
      </c>
      <c r="D76" s="61">
        <f t="shared" si="16"/>
        <v>105379.65794999996</v>
      </c>
      <c r="E76" s="61">
        <f t="shared" si="16"/>
        <v>0</v>
      </c>
      <c r="F76" s="61">
        <f t="shared" si="16"/>
        <v>0</v>
      </c>
      <c r="G76" s="61">
        <f t="shared" si="16"/>
        <v>-6441.0961213598121</v>
      </c>
      <c r="H76" s="61">
        <f t="shared" si="16"/>
        <v>0</v>
      </c>
      <c r="I76" s="61">
        <f t="shared" si="16"/>
        <v>0</v>
      </c>
      <c r="J76" s="62">
        <f t="shared" si="16"/>
        <v>4092235.0967766396</v>
      </c>
      <c r="L76" s="151"/>
      <c r="M76" s="153"/>
    </row>
    <row r="77" spans="1:13" x14ac:dyDescent="0.3">
      <c r="A77" s="246" t="s">
        <v>5050</v>
      </c>
      <c r="L77" s="151"/>
      <c r="M77" s="153"/>
    </row>
  </sheetData>
  <mergeCells count="9">
    <mergeCell ref="A54:J54"/>
    <mergeCell ref="A55:J55"/>
    <mergeCell ref="A57:J57"/>
    <mergeCell ref="A1:J1"/>
    <mergeCell ref="A2:J2"/>
    <mergeCell ref="A3:J3"/>
    <mergeCell ref="A51:J51"/>
    <mergeCell ref="A52:J52"/>
    <mergeCell ref="A53:J53"/>
  </mergeCells>
  <pageMargins left="0.70866141732283472" right="0.70866141732283472" top="0.74803149606299213" bottom="0.74803149606299213" header="0.31496062992125984" footer="0.31496062992125984"/>
  <pageSetup paperSize="9" scale="48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7030A0"/>
  </sheetPr>
  <dimension ref="A1:J79"/>
  <sheetViews>
    <sheetView showGridLines="0" topLeftCell="B61" zoomScaleNormal="100" workbookViewId="0">
      <selection activeCell="K76" sqref="K76"/>
    </sheetView>
  </sheetViews>
  <sheetFormatPr baseColWidth="10" defaultRowHeight="14.4" x14ac:dyDescent="0.3"/>
  <cols>
    <col min="1" max="1" width="51.44140625" customWidth="1"/>
    <col min="2" max="2" width="16.44140625" customWidth="1"/>
    <col min="3" max="3" width="13.44140625" customWidth="1"/>
    <col min="4" max="4" width="14.6640625" customWidth="1"/>
    <col min="5" max="5" width="12.88671875" customWidth="1"/>
    <col min="6" max="7" width="11.5546875" customWidth="1"/>
    <col min="8" max="9" width="15.44140625" customWidth="1"/>
    <col min="10" max="10" width="16.5546875" customWidth="1"/>
  </cols>
  <sheetData>
    <row r="1" spans="1:10" x14ac:dyDescent="0.3">
      <c r="A1" s="579" t="s">
        <v>4919</v>
      </c>
      <c r="B1" s="580"/>
      <c r="C1" s="580"/>
      <c r="D1" s="580"/>
      <c r="E1" s="580"/>
      <c r="F1" s="580"/>
      <c r="G1" s="580"/>
      <c r="H1" s="580"/>
      <c r="I1" s="580"/>
      <c r="J1" s="581"/>
    </row>
    <row r="2" spans="1:10" ht="16.350000000000001" customHeight="1" x14ac:dyDescent="0.3">
      <c r="A2" s="582" t="s">
        <v>4964</v>
      </c>
      <c r="B2" s="583"/>
      <c r="C2" s="583"/>
      <c r="D2" s="583"/>
      <c r="E2" s="583"/>
      <c r="F2" s="583"/>
      <c r="G2" s="583"/>
      <c r="H2" s="583"/>
      <c r="I2" s="583"/>
      <c r="J2" s="584"/>
    </row>
    <row r="3" spans="1:10" ht="15.75" customHeight="1" thickBot="1" x14ac:dyDescent="0.35">
      <c r="A3" s="585" t="s">
        <v>4812</v>
      </c>
      <c r="B3" s="586"/>
      <c r="C3" s="586"/>
      <c r="D3" s="586"/>
      <c r="E3" s="586"/>
      <c r="F3" s="586"/>
      <c r="G3" s="586"/>
      <c r="H3" s="586"/>
      <c r="I3" s="586"/>
      <c r="J3" s="587"/>
    </row>
    <row r="4" spans="1:10" ht="13.5" customHeight="1" thickBot="1" x14ac:dyDescent="0.35"/>
    <row r="5" spans="1:10" ht="36" customHeight="1" thickBot="1" x14ac:dyDescent="0.35">
      <c r="A5" s="65" t="s">
        <v>4870</v>
      </c>
      <c r="B5" s="64" t="s">
        <v>4960</v>
      </c>
      <c r="C5" s="64" t="s">
        <v>4871</v>
      </c>
      <c r="D5" s="64" t="s">
        <v>4872</v>
      </c>
      <c r="E5" s="64" t="s">
        <v>4873</v>
      </c>
      <c r="F5" s="64" t="s">
        <v>4874</v>
      </c>
      <c r="G5" s="64" t="s">
        <v>4875</v>
      </c>
      <c r="H5" s="64" t="s">
        <v>4876</v>
      </c>
      <c r="I5" s="64" t="s">
        <v>4877</v>
      </c>
      <c r="J5" s="64" t="s">
        <v>4962</v>
      </c>
    </row>
    <row r="6" spans="1:10" ht="25.5" customHeight="1" x14ac:dyDescent="0.3">
      <c r="A6" s="66" t="s">
        <v>4814</v>
      </c>
      <c r="B6" s="67"/>
      <c r="C6" s="67"/>
      <c r="D6" s="67"/>
      <c r="E6" s="67"/>
      <c r="F6" s="67"/>
      <c r="G6" s="67"/>
      <c r="H6" s="67"/>
      <c r="I6" s="67"/>
      <c r="J6" s="68"/>
    </row>
    <row r="7" spans="1:10" x14ac:dyDescent="0.3">
      <c r="A7" s="69" t="s">
        <v>42</v>
      </c>
      <c r="B7" s="70">
        <v>1057224.9714230001</v>
      </c>
      <c r="C7" s="70">
        <v>0</v>
      </c>
      <c r="D7" s="70">
        <v>4120.3529600000002</v>
      </c>
      <c r="E7" s="70">
        <v>1546.6025400000001</v>
      </c>
      <c r="F7" s="70">
        <v>0</v>
      </c>
      <c r="G7" s="70">
        <v>-62.078858000000402</v>
      </c>
      <c r="H7" s="70">
        <v>0</v>
      </c>
      <c r="I7" s="70">
        <v>0</v>
      </c>
      <c r="J7" s="71">
        <v>1053042.5396050001</v>
      </c>
    </row>
    <row r="8" spans="1:10" x14ac:dyDescent="0.3">
      <c r="A8" s="69" t="s">
        <v>4878</v>
      </c>
      <c r="B8" s="70">
        <v>3064803.673523</v>
      </c>
      <c r="C8" s="70">
        <v>0</v>
      </c>
      <c r="D8" s="70">
        <v>26935.395769999999</v>
      </c>
      <c r="E8" s="70">
        <v>5125.13526</v>
      </c>
      <c r="F8" s="70">
        <v>0</v>
      </c>
      <c r="G8" s="70">
        <v>1450.79451900001</v>
      </c>
      <c r="H8" s="70">
        <v>0</v>
      </c>
      <c r="I8" s="70">
        <v>0</v>
      </c>
      <c r="J8" s="71">
        <v>3039319.0722719999</v>
      </c>
    </row>
    <row r="9" spans="1:10" x14ac:dyDescent="0.3">
      <c r="A9" s="69" t="s">
        <v>4815</v>
      </c>
      <c r="B9" s="70">
        <v>28462366.480705</v>
      </c>
      <c r="C9" s="70">
        <v>21913.844850000001</v>
      </c>
      <c r="D9" s="70">
        <v>25061.204590000001</v>
      </c>
      <c r="E9" s="70">
        <v>99532.227769999998</v>
      </c>
      <c r="F9" s="70">
        <v>47389.344360000003</v>
      </c>
      <c r="G9" s="70">
        <v>-48595.7312069994</v>
      </c>
      <c r="H9" s="70">
        <v>0</v>
      </c>
      <c r="I9" s="70">
        <v>65.544700000000006</v>
      </c>
      <c r="J9" s="71">
        <v>28417170.157348</v>
      </c>
    </row>
    <row r="10" spans="1:10" x14ac:dyDescent="0.3">
      <c r="A10" s="69" t="s">
        <v>4816</v>
      </c>
      <c r="B10" s="70"/>
      <c r="C10" s="70"/>
      <c r="D10" s="70"/>
      <c r="E10" s="70"/>
      <c r="F10" s="70"/>
      <c r="G10" s="70"/>
      <c r="H10" s="70"/>
      <c r="I10" s="70"/>
      <c r="J10" s="72"/>
    </row>
    <row r="11" spans="1:10" x14ac:dyDescent="0.3">
      <c r="A11" s="69" t="s">
        <v>4818</v>
      </c>
      <c r="B11" s="70">
        <v>15162440.2249</v>
      </c>
      <c r="C11" s="70">
        <v>0</v>
      </c>
      <c r="D11" s="70">
        <v>0</v>
      </c>
      <c r="E11" s="70">
        <v>0</v>
      </c>
      <c r="F11" s="70">
        <v>20.5</v>
      </c>
      <c r="G11" s="70">
        <v>0</v>
      </c>
      <c r="H11" s="70">
        <v>0</v>
      </c>
      <c r="I11" s="70">
        <v>0</v>
      </c>
      <c r="J11" s="71">
        <v>15162440.2249</v>
      </c>
    </row>
    <row r="12" spans="1:10" x14ac:dyDescent="0.3">
      <c r="A12" s="73" t="s">
        <v>4820</v>
      </c>
      <c r="B12" s="74">
        <v>1656022</v>
      </c>
      <c r="C12" s="74">
        <v>0</v>
      </c>
      <c r="D12" s="74">
        <v>0</v>
      </c>
      <c r="E12" s="74">
        <v>11439.38363</v>
      </c>
      <c r="F12" s="74">
        <v>4535.55</v>
      </c>
      <c r="G12" s="74">
        <v>0</v>
      </c>
      <c r="H12" s="74">
        <v>0</v>
      </c>
      <c r="I12" s="74">
        <v>0</v>
      </c>
      <c r="J12" s="82">
        <v>1656022</v>
      </c>
    </row>
    <row r="13" spans="1:10" ht="25.5" customHeight="1" x14ac:dyDescent="0.3">
      <c r="A13" s="75" t="s">
        <v>4822</v>
      </c>
      <c r="B13" s="83">
        <v>49409404.118141003</v>
      </c>
      <c r="C13" s="83">
        <v>21913.844850000001</v>
      </c>
      <c r="D13" s="83">
        <v>56116.953320000001</v>
      </c>
      <c r="E13" s="83">
        <v>117643.3492</v>
      </c>
      <c r="F13" s="83">
        <v>51945.394359999998</v>
      </c>
      <c r="G13" s="83">
        <v>-47207.015545999398</v>
      </c>
      <c r="H13" s="83">
        <v>0</v>
      </c>
      <c r="I13" s="83">
        <v>65.544700000000006</v>
      </c>
      <c r="J13" s="84">
        <v>49327993.994125001</v>
      </c>
    </row>
    <row r="14" spans="1:10" x14ac:dyDescent="0.3">
      <c r="A14" s="76" t="s">
        <v>4879</v>
      </c>
      <c r="B14" s="77"/>
      <c r="C14" s="77"/>
      <c r="D14" s="77"/>
      <c r="E14" s="77"/>
      <c r="F14" s="77"/>
      <c r="G14" s="77"/>
      <c r="H14" s="77"/>
      <c r="I14" s="77"/>
      <c r="J14" s="78"/>
    </row>
    <row r="15" spans="1:10" x14ac:dyDescent="0.3">
      <c r="A15" s="79" t="s">
        <v>4880</v>
      </c>
      <c r="B15" s="80"/>
      <c r="C15" s="80"/>
      <c r="D15" s="80"/>
      <c r="E15" s="80"/>
      <c r="F15" s="80"/>
      <c r="G15" s="80"/>
      <c r="H15" s="80"/>
      <c r="I15" s="80"/>
      <c r="J15" s="81"/>
    </row>
    <row r="16" spans="1:10" ht="26.1" customHeight="1" x14ac:dyDescent="0.3">
      <c r="A16" s="28" t="s">
        <v>4824</v>
      </c>
      <c r="B16" s="29"/>
      <c r="C16" s="29"/>
      <c r="D16" s="29"/>
      <c r="E16" s="29"/>
      <c r="F16" s="29"/>
      <c r="G16" s="29"/>
      <c r="H16" s="29"/>
      <c r="I16" s="29"/>
      <c r="J16" s="72"/>
    </row>
    <row r="17" spans="1:10" ht="25.5" customHeight="1" x14ac:dyDescent="0.3">
      <c r="A17" s="30" t="s">
        <v>4825</v>
      </c>
      <c r="B17" s="31"/>
      <c r="C17" s="31"/>
      <c r="D17" s="31"/>
      <c r="E17" s="31"/>
      <c r="F17" s="31"/>
      <c r="G17" s="31"/>
      <c r="H17" s="31"/>
      <c r="I17" s="31"/>
      <c r="J17" s="32"/>
    </row>
    <row r="18" spans="1:10" ht="25.5" customHeight="1" x14ac:dyDescent="0.3">
      <c r="A18" s="33" t="s">
        <v>4826</v>
      </c>
      <c r="B18" s="29"/>
      <c r="C18" s="29"/>
      <c r="D18" s="29"/>
      <c r="E18" s="29"/>
      <c r="F18" s="29"/>
      <c r="G18" s="29"/>
      <c r="H18" s="29"/>
      <c r="I18" s="29"/>
      <c r="J18" s="72"/>
    </row>
    <row r="19" spans="1:10" ht="25.5" customHeight="1" x14ac:dyDescent="0.3">
      <c r="A19" s="30" t="s">
        <v>4827</v>
      </c>
      <c r="B19" s="31"/>
      <c r="C19" s="31"/>
      <c r="D19" s="31"/>
      <c r="E19" s="31"/>
      <c r="F19" s="31"/>
      <c r="G19" s="31"/>
      <c r="H19" s="31"/>
      <c r="I19" s="31"/>
      <c r="J19" s="32"/>
    </row>
    <row r="20" spans="1:10" x14ac:dyDescent="0.3">
      <c r="A20" s="34" t="s">
        <v>4828</v>
      </c>
      <c r="B20" s="35"/>
      <c r="C20" s="35"/>
      <c r="D20" s="35"/>
      <c r="E20" s="35"/>
      <c r="F20" s="35"/>
      <c r="G20" s="35"/>
      <c r="H20" s="35"/>
      <c r="I20" s="35"/>
      <c r="J20" s="36"/>
    </row>
    <row r="21" spans="1:10" ht="21.75" customHeight="1" thickBot="1" x14ac:dyDescent="0.35">
      <c r="A21" s="37" t="s">
        <v>4829</v>
      </c>
      <c r="B21" s="38">
        <f>+B13</f>
        <v>49409404.118141003</v>
      </c>
      <c r="C21" s="38">
        <f t="shared" ref="C21:J21" si="0">+C13</f>
        <v>21913.844850000001</v>
      </c>
      <c r="D21" s="38">
        <f t="shared" si="0"/>
        <v>56116.953320000001</v>
      </c>
      <c r="E21" s="38">
        <f t="shared" si="0"/>
        <v>117643.3492</v>
      </c>
      <c r="F21" s="38">
        <f t="shared" si="0"/>
        <v>51945.394359999998</v>
      </c>
      <c r="G21" s="38">
        <f t="shared" si="0"/>
        <v>-47207.015545999398</v>
      </c>
      <c r="H21" s="38">
        <f t="shared" si="0"/>
        <v>0</v>
      </c>
      <c r="I21" s="38">
        <f t="shared" si="0"/>
        <v>65.544700000000006</v>
      </c>
      <c r="J21" s="38">
        <f t="shared" si="0"/>
        <v>49327993.994125001</v>
      </c>
    </row>
    <row r="22" spans="1:10" ht="13.5" customHeight="1" thickBot="1" x14ac:dyDescent="0.35">
      <c r="A22" s="40"/>
      <c r="B22" s="41"/>
      <c r="C22" s="41"/>
      <c r="D22" s="41"/>
      <c r="E22" s="41"/>
      <c r="F22" s="41"/>
      <c r="G22" s="41"/>
      <c r="H22" s="41"/>
      <c r="I22" s="41"/>
      <c r="J22" s="42"/>
    </row>
    <row r="23" spans="1:10" ht="25.5" customHeight="1" thickBot="1" x14ac:dyDescent="0.35">
      <c r="A23" s="150" t="s">
        <v>4915</v>
      </c>
      <c r="B23" s="64" t="s">
        <v>4960</v>
      </c>
      <c r="C23" s="64" t="s">
        <v>4871</v>
      </c>
      <c r="D23" s="64" t="s">
        <v>4872</v>
      </c>
      <c r="E23" s="64" t="s">
        <v>4873</v>
      </c>
      <c r="F23" s="64" t="s">
        <v>4874</v>
      </c>
      <c r="G23" s="64" t="s">
        <v>4875</v>
      </c>
      <c r="H23" s="64" t="s">
        <v>4876</v>
      </c>
      <c r="I23" s="64" t="s">
        <v>4877</v>
      </c>
      <c r="J23" s="64" t="s">
        <v>4962</v>
      </c>
    </row>
    <row r="24" spans="1:10" x14ac:dyDescent="0.3">
      <c r="A24" s="66" t="s">
        <v>4830</v>
      </c>
      <c r="B24" s="233"/>
      <c r="C24" s="233"/>
      <c r="D24" s="233"/>
      <c r="E24" s="233"/>
      <c r="F24" s="233"/>
      <c r="G24" s="233"/>
      <c r="H24" s="233"/>
      <c r="I24" s="233"/>
      <c r="J24" s="44"/>
    </row>
    <row r="25" spans="1:10" x14ac:dyDescent="0.3">
      <c r="A25" s="69" t="s">
        <v>4882</v>
      </c>
      <c r="B25" s="234">
        <v>17874970.230149999</v>
      </c>
      <c r="C25" s="234">
        <v>300000</v>
      </c>
      <c r="D25" s="234">
        <v>60660.493280000002</v>
      </c>
      <c r="E25" s="234">
        <v>103180.82376</v>
      </c>
      <c r="F25" s="234">
        <v>0</v>
      </c>
      <c r="G25" s="234">
        <v>0</v>
      </c>
      <c r="H25" s="234">
        <v>0</v>
      </c>
      <c r="I25" s="234">
        <v>0</v>
      </c>
      <c r="J25" s="71">
        <v>18114309.736869998</v>
      </c>
    </row>
    <row r="26" spans="1:10" x14ac:dyDescent="0.3">
      <c r="A26" s="69" t="s">
        <v>4883</v>
      </c>
      <c r="B26" s="234">
        <v>3130275.7527800002</v>
      </c>
      <c r="C26" s="234">
        <v>104258.5055</v>
      </c>
      <c r="D26" s="234">
        <v>10739.60709</v>
      </c>
      <c r="E26" s="234">
        <v>3804.08077</v>
      </c>
      <c r="F26" s="234">
        <v>0</v>
      </c>
      <c r="G26" s="234">
        <v>0</v>
      </c>
      <c r="H26" s="234">
        <v>0</v>
      </c>
      <c r="I26" s="234">
        <v>77.736670000000004</v>
      </c>
      <c r="J26" s="71">
        <v>3223794.6511900001</v>
      </c>
    </row>
    <row r="27" spans="1:10" x14ac:dyDescent="0.3">
      <c r="A27" s="45" t="s">
        <v>4833</v>
      </c>
      <c r="B27" s="235">
        <v>21005245.982930001</v>
      </c>
      <c r="C27" s="235">
        <v>404258.50550000003</v>
      </c>
      <c r="D27" s="235">
        <v>71400.10037</v>
      </c>
      <c r="E27" s="235">
        <v>106984.90453</v>
      </c>
      <c r="F27" s="235">
        <v>0</v>
      </c>
      <c r="G27" s="235">
        <v>0</v>
      </c>
      <c r="H27" s="235">
        <v>0</v>
      </c>
      <c r="I27" s="235">
        <v>77.736670000000004</v>
      </c>
      <c r="J27" s="86">
        <v>21338104.38806</v>
      </c>
    </row>
    <row r="28" spans="1:10" x14ac:dyDescent="0.3">
      <c r="A28" s="69" t="s">
        <v>4834</v>
      </c>
      <c r="B28" s="234"/>
      <c r="C28" s="234"/>
      <c r="D28" s="234"/>
      <c r="E28" s="234"/>
      <c r="F28" s="234"/>
      <c r="G28" s="234"/>
      <c r="H28" s="234"/>
      <c r="I28" s="234"/>
      <c r="J28" s="71"/>
    </row>
    <row r="29" spans="1:10" x14ac:dyDescent="0.3">
      <c r="A29" s="69" t="s">
        <v>4884</v>
      </c>
      <c r="B29" s="234">
        <v>20454.309590000001</v>
      </c>
      <c r="C29" s="234">
        <v>0</v>
      </c>
      <c r="D29" s="234">
        <v>0</v>
      </c>
      <c r="E29" s="234">
        <v>0</v>
      </c>
      <c r="F29" s="234">
        <v>0</v>
      </c>
      <c r="G29" s="234">
        <v>0</v>
      </c>
      <c r="H29" s="234">
        <v>0</v>
      </c>
      <c r="I29" s="234">
        <v>0</v>
      </c>
      <c r="J29" s="71">
        <v>20454.309590000001</v>
      </c>
    </row>
    <row r="30" spans="1:10" s="220" customFormat="1" x14ac:dyDescent="0.3">
      <c r="A30" s="223" t="s">
        <v>4885</v>
      </c>
      <c r="B30" s="240">
        <v>133898.94250999999</v>
      </c>
      <c r="C30" s="240"/>
      <c r="D30" s="240">
        <f>+B30-J30</f>
        <v>663.39082000000053</v>
      </c>
      <c r="E30" s="240"/>
      <c r="F30" s="240"/>
      <c r="G30" s="240"/>
      <c r="H30" s="240"/>
      <c r="I30" s="240"/>
      <c r="J30" s="255">
        <v>133235.55168999999</v>
      </c>
    </row>
    <row r="31" spans="1:10" x14ac:dyDescent="0.3">
      <c r="A31" s="69" t="s">
        <v>4886</v>
      </c>
      <c r="B31" s="234"/>
      <c r="C31" s="234"/>
      <c r="D31" s="234"/>
      <c r="E31" s="234"/>
      <c r="F31" s="234"/>
      <c r="G31" s="234"/>
      <c r="H31" s="234"/>
      <c r="I31" s="234"/>
      <c r="J31" s="71"/>
    </row>
    <row r="32" spans="1:10" x14ac:dyDescent="0.3">
      <c r="A32" s="45" t="s">
        <v>4837</v>
      </c>
      <c r="B32" s="235">
        <f>+SUM(B28:B31)</f>
        <v>154353.25209999998</v>
      </c>
      <c r="C32" s="235">
        <f t="shared" ref="C32:J32" si="1">+SUM(C28:C31)</f>
        <v>0</v>
      </c>
      <c r="D32" s="235">
        <f t="shared" si="1"/>
        <v>663.39082000000053</v>
      </c>
      <c r="E32" s="235">
        <f t="shared" si="1"/>
        <v>0</v>
      </c>
      <c r="F32" s="235">
        <f t="shared" si="1"/>
        <v>0</v>
      </c>
      <c r="G32" s="235">
        <f t="shared" si="1"/>
        <v>0</v>
      </c>
      <c r="H32" s="235">
        <f t="shared" si="1"/>
        <v>0</v>
      </c>
      <c r="I32" s="235">
        <f t="shared" si="1"/>
        <v>0</v>
      </c>
      <c r="J32" s="86">
        <f t="shared" si="1"/>
        <v>153689.86127999998</v>
      </c>
    </row>
    <row r="33" spans="1:10" x14ac:dyDescent="0.3">
      <c r="A33" s="69" t="s">
        <v>2526</v>
      </c>
      <c r="B33" s="237">
        <v>2631385.0260299998</v>
      </c>
      <c r="C33" s="237">
        <v>0</v>
      </c>
      <c r="D33" s="238">
        <v>0</v>
      </c>
      <c r="E33" s="238">
        <v>0</v>
      </c>
      <c r="F33" s="238">
        <v>0</v>
      </c>
      <c r="G33" s="238">
        <v>0</v>
      </c>
      <c r="H33" s="238">
        <v>0</v>
      </c>
      <c r="I33" s="238">
        <v>0</v>
      </c>
      <c r="J33" s="82">
        <v>2631385.0260299998</v>
      </c>
    </row>
    <row r="34" spans="1:10" x14ac:dyDescent="0.3">
      <c r="A34" s="69" t="s">
        <v>2531</v>
      </c>
      <c r="B34" s="237">
        <v>71189.074999999997</v>
      </c>
      <c r="C34" s="237">
        <v>0</v>
      </c>
      <c r="D34" s="238">
        <v>0</v>
      </c>
      <c r="E34" s="238">
        <v>0</v>
      </c>
      <c r="F34" s="238">
        <v>0</v>
      </c>
      <c r="G34" s="238">
        <v>0</v>
      </c>
      <c r="H34" s="238">
        <v>0</v>
      </c>
      <c r="I34" s="238">
        <v>0</v>
      </c>
      <c r="J34" s="82">
        <v>71189.074999999997</v>
      </c>
    </row>
    <row r="35" spans="1:10" x14ac:dyDescent="0.3">
      <c r="A35" s="69" t="s">
        <v>5009</v>
      </c>
      <c r="B35" s="237">
        <v>500000</v>
      </c>
      <c r="C35" s="237">
        <v>0</v>
      </c>
      <c r="D35" s="238">
        <v>0</v>
      </c>
      <c r="E35" s="238">
        <v>0</v>
      </c>
      <c r="F35" s="238">
        <v>0</v>
      </c>
      <c r="G35" s="238">
        <v>0</v>
      </c>
      <c r="H35" s="238">
        <v>0</v>
      </c>
      <c r="I35" s="238">
        <v>0</v>
      </c>
      <c r="J35" s="82">
        <v>500000</v>
      </c>
    </row>
    <row r="36" spans="1:10" x14ac:dyDescent="0.3">
      <c r="A36" s="45" t="s">
        <v>4838</v>
      </c>
      <c r="B36" s="235">
        <f>+SUM(B33:B35)</f>
        <v>3202574.10103</v>
      </c>
      <c r="C36" s="235">
        <f t="shared" ref="C36:J36" si="2">+SUM(C33:C35)</f>
        <v>0</v>
      </c>
      <c r="D36" s="235">
        <f t="shared" si="2"/>
        <v>0</v>
      </c>
      <c r="E36" s="235">
        <f t="shared" si="2"/>
        <v>0</v>
      </c>
      <c r="F36" s="235">
        <f t="shared" si="2"/>
        <v>0</v>
      </c>
      <c r="G36" s="235">
        <f t="shared" si="2"/>
        <v>0</v>
      </c>
      <c r="H36" s="235">
        <f t="shared" si="2"/>
        <v>0</v>
      </c>
      <c r="I36" s="235">
        <f t="shared" si="2"/>
        <v>0</v>
      </c>
      <c r="J36" s="235">
        <f t="shared" si="2"/>
        <v>3202574.10103</v>
      </c>
    </row>
    <row r="37" spans="1:10" s="220" customFormat="1" ht="25.5" customHeight="1" x14ac:dyDescent="0.3">
      <c r="A37" s="227" t="s">
        <v>4839</v>
      </c>
      <c r="B37" s="239">
        <v>3031251.8662099899</v>
      </c>
      <c r="C37" s="240"/>
      <c r="D37" s="239">
        <f>+B37-J37</f>
        <v>794639.03122999985</v>
      </c>
      <c r="E37" s="240"/>
      <c r="F37" s="240"/>
      <c r="G37" s="240"/>
      <c r="H37" s="240"/>
      <c r="I37" s="240"/>
      <c r="J37" s="226">
        <v>2236612.83497999</v>
      </c>
    </row>
    <row r="38" spans="1:10" ht="25.5" customHeight="1" x14ac:dyDescent="0.3">
      <c r="A38" s="30" t="s">
        <v>4840</v>
      </c>
      <c r="B38" s="235">
        <f>+B37</f>
        <v>3031251.8662099899</v>
      </c>
      <c r="C38" s="235">
        <f t="shared" ref="C38:J38" si="3">+C37</f>
        <v>0</v>
      </c>
      <c r="D38" s="235">
        <f t="shared" si="3"/>
        <v>794639.03122999985</v>
      </c>
      <c r="E38" s="235">
        <f t="shared" si="3"/>
        <v>0</v>
      </c>
      <c r="F38" s="235">
        <f t="shared" si="3"/>
        <v>0</v>
      </c>
      <c r="G38" s="235">
        <f t="shared" si="3"/>
        <v>0</v>
      </c>
      <c r="H38" s="235">
        <f t="shared" si="3"/>
        <v>0</v>
      </c>
      <c r="I38" s="235">
        <f t="shared" si="3"/>
        <v>0</v>
      </c>
      <c r="J38" s="86">
        <f t="shared" si="3"/>
        <v>2236612.83497999</v>
      </c>
    </row>
    <row r="39" spans="1:10" x14ac:dyDescent="0.3">
      <c r="A39" s="33" t="s">
        <v>4841</v>
      </c>
      <c r="B39" s="267"/>
      <c r="C39" s="267"/>
      <c r="D39" s="267"/>
      <c r="E39" s="267"/>
      <c r="F39" s="267"/>
      <c r="G39" s="267"/>
      <c r="H39" s="267"/>
      <c r="I39" s="267"/>
      <c r="J39" s="71"/>
    </row>
    <row r="40" spans="1:10" x14ac:dyDescent="0.3">
      <c r="A40" s="33" t="s">
        <v>4845</v>
      </c>
      <c r="B40" s="267"/>
      <c r="C40" s="267"/>
      <c r="D40" s="267"/>
      <c r="E40" s="267"/>
      <c r="F40" s="267"/>
      <c r="G40" s="267"/>
      <c r="H40" s="267"/>
      <c r="I40" s="267"/>
      <c r="J40" s="71"/>
    </row>
    <row r="41" spans="1:10" x14ac:dyDescent="0.3">
      <c r="A41" s="30" t="s">
        <v>4887</v>
      </c>
      <c r="B41" s="235">
        <v>0</v>
      </c>
      <c r="C41" s="235">
        <v>0</v>
      </c>
      <c r="D41" s="235">
        <v>0</v>
      </c>
      <c r="E41" s="235">
        <v>0</v>
      </c>
      <c r="F41" s="235">
        <v>0</v>
      </c>
      <c r="G41" s="235">
        <v>0</v>
      </c>
      <c r="H41" s="235">
        <v>0</v>
      </c>
      <c r="I41" s="235">
        <v>0</v>
      </c>
      <c r="J41" s="86">
        <v>0</v>
      </c>
    </row>
    <row r="42" spans="1:10" x14ac:dyDescent="0.3">
      <c r="A42" s="34" t="s">
        <v>4848</v>
      </c>
      <c r="B42" s="254">
        <f>+B38+B41+B36+B32+B27</f>
        <v>27393425.20226999</v>
      </c>
      <c r="C42" s="254">
        <f t="shared" ref="C42:J42" si="4">+C38+C41+C36+C32+C27</f>
        <v>404258.50550000003</v>
      </c>
      <c r="D42" s="254">
        <f t="shared" si="4"/>
        <v>866702.52241999982</v>
      </c>
      <c r="E42" s="254">
        <f t="shared" si="4"/>
        <v>106984.90453</v>
      </c>
      <c r="F42" s="254">
        <f t="shared" si="4"/>
        <v>0</v>
      </c>
      <c r="G42" s="254">
        <f t="shared" si="4"/>
        <v>0</v>
      </c>
      <c r="H42" s="254">
        <f t="shared" si="4"/>
        <v>0</v>
      </c>
      <c r="I42" s="254">
        <f t="shared" si="4"/>
        <v>77.736670000000004</v>
      </c>
      <c r="J42" s="36">
        <f t="shared" si="4"/>
        <v>26930981.18534999</v>
      </c>
    </row>
    <row r="43" spans="1:10" x14ac:dyDescent="0.3">
      <c r="A43" s="76" t="s">
        <v>4849</v>
      </c>
      <c r="B43" s="251"/>
      <c r="C43" s="251"/>
      <c r="D43" s="251"/>
      <c r="E43" s="251"/>
      <c r="F43" s="251"/>
      <c r="G43" s="251"/>
      <c r="H43" s="251"/>
      <c r="I43" s="251"/>
      <c r="J43" s="78"/>
    </row>
    <row r="44" spans="1:10" x14ac:dyDescent="0.3">
      <c r="A44" s="69" t="s">
        <v>4850</v>
      </c>
      <c r="B44" s="236">
        <v>2349711.7815299998</v>
      </c>
      <c r="C44" s="236"/>
      <c r="D44" s="236">
        <v>172645.64780999999</v>
      </c>
      <c r="E44" s="236"/>
      <c r="F44" s="236"/>
      <c r="G44" s="236"/>
      <c r="H44" s="236"/>
      <c r="I44" s="236"/>
      <c r="J44" s="72">
        <v>2177066.1337199998</v>
      </c>
    </row>
    <row r="45" spans="1:10" x14ac:dyDescent="0.3">
      <c r="A45" s="69" t="s">
        <v>4888</v>
      </c>
      <c r="B45" s="236">
        <v>431770.57666999998</v>
      </c>
      <c r="C45" s="236">
        <v>159983.5</v>
      </c>
      <c r="D45" s="236"/>
      <c r="E45" s="236"/>
      <c r="F45" s="236"/>
      <c r="G45" s="236"/>
      <c r="H45" s="236"/>
      <c r="I45" s="236"/>
      <c r="J45" s="72">
        <v>591754.07666999998</v>
      </c>
    </row>
    <row r="46" spans="1:10" x14ac:dyDescent="0.3">
      <c r="A46" s="33" t="s">
        <v>4852</v>
      </c>
      <c r="B46" s="236">
        <v>1887434.1256200001</v>
      </c>
      <c r="C46" s="236"/>
      <c r="D46" s="236">
        <v>207920.70736999996</v>
      </c>
      <c r="E46" s="236"/>
      <c r="F46" s="236"/>
      <c r="G46" s="236"/>
      <c r="H46" s="236"/>
      <c r="I46" s="236"/>
      <c r="J46" s="72">
        <v>1679513.4182500001</v>
      </c>
    </row>
    <row r="47" spans="1:10" x14ac:dyDescent="0.3">
      <c r="A47" s="33" t="s">
        <v>4889</v>
      </c>
      <c r="B47" s="236"/>
      <c r="C47" s="236"/>
      <c r="D47" s="236"/>
      <c r="E47" s="236"/>
      <c r="F47" s="236"/>
      <c r="G47" s="236"/>
      <c r="H47" s="236"/>
      <c r="I47" s="236"/>
      <c r="J47" s="72"/>
    </row>
    <row r="48" spans="1:10" ht="25.5" customHeight="1" x14ac:dyDescent="0.3">
      <c r="A48" s="33" t="s">
        <v>4890</v>
      </c>
      <c r="B48" s="236">
        <v>413839.80446999904</v>
      </c>
      <c r="C48" s="236"/>
      <c r="D48" s="236"/>
      <c r="E48" s="236"/>
      <c r="F48" s="236"/>
      <c r="G48" s="236"/>
      <c r="H48" s="236">
        <v>320764.77472000092</v>
      </c>
      <c r="I48" s="236"/>
      <c r="J48" s="72">
        <v>734604.57918999996</v>
      </c>
    </row>
    <row r="49" spans="1:10" ht="13.5" customHeight="1" x14ac:dyDescent="0.3">
      <c r="A49" s="34" t="s">
        <v>4858</v>
      </c>
      <c r="B49" s="254">
        <f>+SUM(B44:B48)</f>
        <v>5082756.2882899987</v>
      </c>
      <c r="C49" s="254">
        <f t="shared" ref="C49:J49" si="5">+SUM(C44:C48)</f>
        <v>159983.5</v>
      </c>
      <c r="D49" s="254">
        <f t="shared" si="5"/>
        <v>380566.35517999995</v>
      </c>
      <c r="E49" s="254">
        <f t="shared" si="5"/>
        <v>0</v>
      </c>
      <c r="F49" s="254">
        <f t="shared" si="5"/>
        <v>0</v>
      </c>
      <c r="G49" s="254">
        <f t="shared" si="5"/>
        <v>0</v>
      </c>
      <c r="H49" s="254">
        <f t="shared" si="5"/>
        <v>320764.77472000092</v>
      </c>
      <c r="I49" s="254">
        <f t="shared" si="5"/>
        <v>0</v>
      </c>
      <c r="J49" s="36">
        <f t="shared" si="5"/>
        <v>5182938.2078299997</v>
      </c>
    </row>
    <row r="50" spans="1:10" ht="18" customHeight="1" thickBot="1" x14ac:dyDescent="0.35">
      <c r="A50" s="47" t="s">
        <v>4859</v>
      </c>
      <c r="B50" s="38">
        <f>+B42+B49</f>
        <v>32476181.490559988</v>
      </c>
      <c r="C50" s="38">
        <f t="shared" ref="C50:J50" si="6">+C42+C49</f>
        <v>564242.00549999997</v>
      </c>
      <c r="D50" s="38">
        <f t="shared" si="6"/>
        <v>1247268.8775999998</v>
      </c>
      <c r="E50" s="38">
        <f t="shared" si="6"/>
        <v>106984.90453</v>
      </c>
      <c r="F50" s="38">
        <f t="shared" si="6"/>
        <v>0</v>
      </c>
      <c r="G50" s="38">
        <f t="shared" si="6"/>
        <v>0</v>
      </c>
      <c r="H50" s="38">
        <f t="shared" si="6"/>
        <v>320764.77472000092</v>
      </c>
      <c r="I50" s="38">
        <f t="shared" si="6"/>
        <v>77.736670000000004</v>
      </c>
      <c r="J50" s="39">
        <f t="shared" si="6"/>
        <v>32113919.39317999</v>
      </c>
    </row>
    <row r="51" spans="1:10" ht="14.85" customHeight="1" x14ac:dyDescent="0.3">
      <c r="A51" s="603" t="s">
        <v>4891</v>
      </c>
      <c r="B51" s="603"/>
      <c r="C51" s="603"/>
      <c r="D51" s="603"/>
      <c r="E51" s="603"/>
      <c r="F51" s="603"/>
      <c r="G51" s="603"/>
      <c r="H51" s="603"/>
      <c r="I51" s="603"/>
      <c r="J51" s="603"/>
    </row>
    <row r="52" spans="1:10" ht="11.85" customHeight="1" x14ac:dyDescent="0.3">
      <c r="A52" s="603" t="s">
        <v>4892</v>
      </c>
      <c r="B52" s="603"/>
      <c r="C52" s="603"/>
      <c r="D52" s="603"/>
      <c r="E52" s="603"/>
      <c r="F52" s="603"/>
      <c r="G52" s="603"/>
      <c r="H52" s="603"/>
      <c r="I52" s="603"/>
      <c r="J52" s="603"/>
    </row>
    <row r="53" spans="1:10" ht="15" customHeight="1" x14ac:dyDescent="0.3">
      <c r="A53" s="603" t="s">
        <v>4893</v>
      </c>
      <c r="B53" s="603"/>
      <c r="C53" s="603"/>
      <c r="D53" s="603"/>
      <c r="E53" s="603"/>
      <c r="F53" s="603"/>
      <c r="G53" s="603"/>
      <c r="H53" s="603"/>
      <c r="I53" s="603"/>
      <c r="J53" s="603"/>
    </row>
    <row r="54" spans="1:10" ht="27" customHeight="1" x14ac:dyDescent="0.3">
      <c r="A54" s="600" t="s">
        <v>4894</v>
      </c>
      <c r="B54" s="600"/>
      <c r="C54" s="600"/>
      <c r="D54" s="600"/>
      <c r="E54" s="600"/>
      <c r="F54" s="600"/>
      <c r="G54" s="600"/>
      <c r="H54" s="600"/>
      <c r="I54" s="600"/>
      <c r="J54" s="600"/>
    </row>
    <row r="55" spans="1:10" ht="15" customHeight="1" x14ac:dyDescent="0.3">
      <c r="A55" s="601" t="s">
        <v>4895</v>
      </c>
      <c r="B55" s="601"/>
      <c r="C55" s="601"/>
      <c r="D55" s="601"/>
      <c r="E55" s="601"/>
      <c r="F55" s="601"/>
      <c r="G55" s="601"/>
      <c r="H55" s="601"/>
      <c r="I55" s="601"/>
      <c r="J55" s="601"/>
    </row>
    <row r="56" spans="1:10" ht="16.5" customHeight="1" x14ac:dyDescent="0.3">
      <c r="A56" s="49" t="s">
        <v>4896</v>
      </c>
      <c r="B56" s="49"/>
      <c r="C56" s="49"/>
      <c r="D56" s="49"/>
      <c r="E56" s="49"/>
      <c r="F56" s="49"/>
      <c r="G56" s="49"/>
      <c r="H56" s="49"/>
      <c r="I56" s="49"/>
      <c r="J56" s="49"/>
    </row>
    <row r="57" spans="1:10" ht="16.5" customHeight="1" x14ac:dyDescent="0.3">
      <c r="A57" s="600" t="s">
        <v>4897</v>
      </c>
      <c r="B57" s="602"/>
      <c r="C57" s="602"/>
      <c r="D57" s="602"/>
      <c r="E57" s="602"/>
      <c r="F57" s="602"/>
      <c r="G57" s="602"/>
      <c r="H57" s="602"/>
      <c r="I57" s="602"/>
      <c r="J57" s="602"/>
    </row>
    <row r="58" spans="1:10" x14ac:dyDescent="0.3">
      <c r="A58" s="49" t="s">
        <v>4898</v>
      </c>
      <c r="B58" s="50"/>
      <c r="C58" s="50"/>
      <c r="D58" s="50"/>
      <c r="E58" s="50"/>
      <c r="F58" s="50"/>
      <c r="G58" s="50"/>
      <c r="H58" s="50"/>
      <c r="I58" s="50"/>
      <c r="J58" s="50"/>
    </row>
    <row r="59" spans="1:10" ht="13.5" customHeight="1" thickBot="1" x14ac:dyDescent="0.35">
      <c r="A59" s="49"/>
      <c r="B59" s="48"/>
      <c r="C59" s="48"/>
      <c r="D59" s="48"/>
      <c r="E59" s="48"/>
      <c r="F59" s="48"/>
      <c r="G59" s="48"/>
      <c r="H59" s="48"/>
      <c r="I59" s="48"/>
      <c r="J59" s="48"/>
    </row>
    <row r="60" spans="1:10" ht="25.5" customHeight="1" thickBot="1" x14ac:dyDescent="0.35">
      <c r="A60" s="65" t="s">
        <v>4899</v>
      </c>
      <c r="B60" s="64" t="s">
        <v>4960</v>
      </c>
      <c r="C60" s="64" t="s">
        <v>4871</v>
      </c>
      <c r="D60" s="64" t="s">
        <v>4872</v>
      </c>
      <c r="E60" s="64" t="s">
        <v>4873</v>
      </c>
      <c r="F60" s="64" t="s">
        <v>4874</v>
      </c>
      <c r="G60" s="64" t="s">
        <v>4875</v>
      </c>
      <c r="H60" s="64" t="s">
        <v>4876</v>
      </c>
      <c r="I60" s="64" t="s">
        <v>4877</v>
      </c>
      <c r="J60" s="64" t="s">
        <v>4962</v>
      </c>
    </row>
    <row r="61" spans="1:10" x14ac:dyDescent="0.3">
      <c r="A61" s="76" t="s">
        <v>4900</v>
      </c>
      <c r="B61" s="67"/>
      <c r="C61" s="67"/>
      <c r="D61" s="67"/>
      <c r="E61" s="67"/>
      <c r="F61" s="67"/>
      <c r="G61" s="67"/>
      <c r="H61" s="67"/>
      <c r="I61" s="67"/>
      <c r="J61" s="68"/>
    </row>
    <row r="62" spans="1:10" x14ac:dyDescent="0.3">
      <c r="A62" s="33" t="s">
        <v>4901</v>
      </c>
      <c r="B62" s="29"/>
      <c r="C62" s="29"/>
      <c r="D62" s="29"/>
      <c r="E62" s="29"/>
      <c r="F62" s="29"/>
      <c r="G62" s="29"/>
      <c r="H62" s="29"/>
      <c r="I62" s="29"/>
      <c r="J62" s="72"/>
    </row>
    <row r="63" spans="1:10" x14ac:dyDescent="0.3">
      <c r="A63" s="33" t="s">
        <v>4902</v>
      </c>
      <c r="B63" s="29"/>
      <c r="C63" s="29"/>
      <c r="D63" s="29"/>
      <c r="E63" s="29"/>
      <c r="F63" s="29"/>
      <c r="G63" s="29"/>
      <c r="H63" s="29"/>
      <c r="I63" s="29"/>
      <c r="J63" s="72"/>
    </row>
    <row r="64" spans="1:10" x14ac:dyDescent="0.3">
      <c r="A64" s="33" t="s">
        <v>4903</v>
      </c>
      <c r="B64" s="29">
        <f>1276703875.008/1000</f>
        <v>1276703.8750079998</v>
      </c>
      <c r="C64" s="29"/>
      <c r="D64" s="29"/>
      <c r="E64" s="29"/>
      <c r="F64" s="29"/>
      <c r="G64" s="29">
        <f>-6219483.95135981/1000</f>
        <v>-6219.4839513598099</v>
      </c>
      <c r="H64" s="29"/>
      <c r="I64" s="29"/>
      <c r="J64" s="72">
        <f>1270484391.05664/1000</f>
        <v>1270484.3910566398</v>
      </c>
    </row>
    <row r="65" spans="1:10" x14ac:dyDescent="0.3">
      <c r="A65" s="34" t="s">
        <v>4904</v>
      </c>
      <c r="B65" s="35">
        <v>1276703.8750079998</v>
      </c>
      <c r="C65" s="35">
        <v>0</v>
      </c>
      <c r="D65" s="35">
        <v>0</v>
      </c>
      <c r="E65" s="35">
        <v>0</v>
      </c>
      <c r="F65" s="35">
        <v>0</v>
      </c>
      <c r="G65" s="35">
        <v>-6219.4839513598099</v>
      </c>
      <c r="H65" s="35">
        <v>0</v>
      </c>
      <c r="I65" s="35">
        <v>0</v>
      </c>
      <c r="J65" s="35">
        <v>1270484.3910566398</v>
      </c>
    </row>
    <row r="66" spans="1:10" x14ac:dyDescent="0.3">
      <c r="A66" s="33" t="s">
        <v>4905</v>
      </c>
      <c r="B66" s="29"/>
      <c r="C66" s="29"/>
      <c r="D66" s="29"/>
      <c r="E66" s="29"/>
      <c r="F66" s="29"/>
      <c r="G66" s="29"/>
      <c r="H66" s="29"/>
      <c r="I66" s="29"/>
      <c r="J66" s="72"/>
    </row>
    <row r="67" spans="1:10" x14ac:dyDescent="0.3">
      <c r="A67" s="33" t="s">
        <v>4857</v>
      </c>
      <c r="B67" s="29">
        <v>252189.52101999999</v>
      </c>
      <c r="C67" s="29">
        <v>20860.634240000043</v>
      </c>
      <c r="D67" s="29"/>
      <c r="E67" s="29"/>
      <c r="F67" s="29"/>
      <c r="G67" s="29"/>
      <c r="H67" s="29"/>
      <c r="I67" s="29"/>
      <c r="J67" s="72">
        <v>273050.15526000003</v>
      </c>
    </row>
    <row r="68" spans="1:10" x14ac:dyDescent="0.3">
      <c r="A68" s="33" t="s">
        <v>4906</v>
      </c>
      <c r="B68" s="29">
        <v>2115765.2769999998</v>
      </c>
      <c r="C68" s="29"/>
      <c r="D68" s="29"/>
      <c r="E68" s="29"/>
      <c r="F68" s="29"/>
      <c r="G68" s="29"/>
      <c r="H68" s="29"/>
      <c r="I68" s="29"/>
      <c r="J68" s="72">
        <v>2115765.2769999998</v>
      </c>
    </row>
    <row r="69" spans="1:10" ht="13.5" customHeight="1" thickBot="1" x14ac:dyDescent="0.35">
      <c r="A69" s="37" t="s">
        <v>4907</v>
      </c>
      <c r="B69" s="38">
        <f>+SUM(B65:B68)</f>
        <v>3644658.6730279997</v>
      </c>
      <c r="C69" s="38">
        <f t="shared" ref="C69:J69" si="7">+SUM(C65:C68)</f>
        <v>20860.634240000043</v>
      </c>
      <c r="D69" s="38">
        <f t="shared" si="7"/>
        <v>0</v>
      </c>
      <c r="E69" s="38">
        <f t="shared" si="7"/>
        <v>0</v>
      </c>
      <c r="F69" s="38">
        <f t="shared" si="7"/>
        <v>0</v>
      </c>
      <c r="G69" s="38">
        <f t="shared" si="7"/>
        <v>-6219.4839513598099</v>
      </c>
      <c r="H69" s="38">
        <f t="shared" si="7"/>
        <v>0</v>
      </c>
      <c r="I69" s="38">
        <f t="shared" si="7"/>
        <v>0</v>
      </c>
      <c r="J69" s="38">
        <f t="shared" si="7"/>
        <v>3659299.8233166398</v>
      </c>
    </row>
    <row r="70" spans="1:10" ht="13.5" customHeight="1" thickBot="1" x14ac:dyDescent="0.35">
      <c r="A70" s="52"/>
      <c r="B70" s="53"/>
      <c r="C70" s="53"/>
      <c r="D70" s="53"/>
      <c r="E70" s="53"/>
      <c r="F70" s="53"/>
      <c r="G70" s="54"/>
      <c r="H70" s="53"/>
      <c r="I70" s="53"/>
      <c r="J70" s="53"/>
    </row>
    <row r="71" spans="1:10" ht="25.5" customHeight="1" thickBot="1" x14ac:dyDescent="0.35">
      <c r="A71" s="65" t="s">
        <v>4908</v>
      </c>
      <c r="B71" s="64" t="s">
        <v>4960</v>
      </c>
      <c r="C71" s="64" t="s">
        <v>4871</v>
      </c>
      <c r="D71" s="64" t="s">
        <v>4872</v>
      </c>
      <c r="E71" s="64" t="s">
        <v>4873</v>
      </c>
      <c r="F71" s="64" t="s">
        <v>4874</v>
      </c>
      <c r="G71" s="64" t="s">
        <v>4875</v>
      </c>
      <c r="H71" s="64" t="s">
        <v>4876</v>
      </c>
      <c r="I71" s="64" t="s">
        <v>4877</v>
      </c>
      <c r="J71" s="64" t="s">
        <v>4962</v>
      </c>
    </row>
    <row r="72" spans="1:10" x14ac:dyDescent="0.3">
      <c r="A72" s="55" t="s">
        <v>4909</v>
      </c>
      <c r="B72" s="29">
        <f>+B21</f>
        <v>49409404.118141003</v>
      </c>
      <c r="C72" s="29">
        <f t="shared" ref="C72:J72" si="8">+C21</f>
        <v>21913.844850000001</v>
      </c>
      <c r="D72" s="29">
        <f t="shared" si="8"/>
        <v>56116.953320000001</v>
      </c>
      <c r="E72" s="29">
        <f t="shared" si="8"/>
        <v>117643.3492</v>
      </c>
      <c r="F72" s="29">
        <f t="shared" si="8"/>
        <v>51945.394359999998</v>
      </c>
      <c r="G72" s="29">
        <f t="shared" si="8"/>
        <v>-47207.015545999398</v>
      </c>
      <c r="H72" s="29">
        <f t="shared" si="8"/>
        <v>0</v>
      </c>
      <c r="I72" s="29">
        <f t="shared" si="8"/>
        <v>65.544700000000006</v>
      </c>
      <c r="J72" s="29">
        <f t="shared" si="8"/>
        <v>49327993.994125001</v>
      </c>
    </row>
    <row r="73" spans="1:10" x14ac:dyDescent="0.3">
      <c r="A73" s="55" t="s">
        <v>4910</v>
      </c>
      <c r="B73" s="29">
        <f>+B50</f>
        <v>32476181.490559988</v>
      </c>
      <c r="C73" s="29">
        <f t="shared" ref="C73:J73" si="9">+C50</f>
        <v>564242.00549999997</v>
      </c>
      <c r="D73" s="29">
        <f t="shared" si="9"/>
        <v>1247268.8775999998</v>
      </c>
      <c r="E73" s="29">
        <f t="shared" si="9"/>
        <v>106984.90453</v>
      </c>
      <c r="F73" s="29">
        <f t="shared" si="9"/>
        <v>0</v>
      </c>
      <c r="G73" s="29">
        <f t="shared" si="9"/>
        <v>0</v>
      </c>
      <c r="H73" s="29">
        <f t="shared" si="9"/>
        <v>320764.77472000092</v>
      </c>
      <c r="I73" s="29">
        <f t="shared" si="9"/>
        <v>77.736670000000004</v>
      </c>
      <c r="J73" s="29">
        <f t="shared" si="9"/>
        <v>32113919.39317999</v>
      </c>
    </row>
    <row r="74" spans="1:10" ht="24.75" customHeight="1" thickBot="1" x14ac:dyDescent="0.35">
      <c r="A74" s="56" t="s">
        <v>4911</v>
      </c>
      <c r="B74" s="57">
        <f>+B72+B73</f>
        <v>81885585.608700991</v>
      </c>
      <c r="C74" s="57">
        <f t="shared" ref="C74:J74" si="10">+C72+C73</f>
        <v>586155.85034999996</v>
      </c>
      <c r="D74" s="57">
        <f t="shared" si="10"/>
        <v>1303385.8309199999</v>
      </c>
      <c r="E74" s="57">
        <f t="shared" si="10"/>
        <v>224628.25373</v>
      </c>
      <c r="F74" s="57">
        <f t="shared" si="10"/>
        <v>51945.394359999998</v>
      </c>
      <c r="G74" s="57">
        <f t="shared" si="10"/>
        <v>-47207.015545999398</v>
      </c>
      <c r="H74" s="57">
        <f t="shared" si="10"/>
        <v>320764.77472000092</v>
      </c>
      <c r="I74" s="57">
        <f t="shared" si="10"/>
        <v>143.28137000000001</v>
      </c>
      <c r="J74" s="57">
        <f t="shared" si="10"/>
        <v>81441913.387304991</v>
      </c>
    </row>
    <row r="75" spans="1:10" ht="13.5" customHeight="1" thickBot="1" x14ac:dyDescent="0.35">
      <c r="A75" s="59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25.5" customHeight="1" thickBot="1" x14ac:dyDescent="0.35">
      <c r="A76" s="65" t="s">
        <v>4908</v>
      </c>
      <c r="B76" s="64" t="s">
        <v>4960</v>
      </c>
      <c r="C76" s="64" t="s">
        <v>4871</v>
      </c>
      <c r="D76" s="64" t="s">
        <v>4872</v>
      </c>
      <c r="E76" s="64" t="s">
        <v>4873</v>
      </c>
      <c r="F76" s="64" t="s">
        <v>4874</v>
      </c>
      <c r="G76" s="64" t="s">
        <v>4875</v>
      </c>
      <c r="H76" s="64" t="s">
        <v>4876</v>
      </c>
      <c r="I76" s="64" t="s">
        <v>4877</v>
      </c>
      <c r="J76" s="64" t="s">
        <v>4962</v>
      </c>
    </row>
    <row r="77" spans="1:10" ht="13.5" customHeight="1" thickBot="1" x14ac:dyDescent="0.35">
      <c r="A77" s="60" t="s">
        <v>4912</v>
      </c>
      <c r="B77" s="61">
        <f>+B69</f>
        <v>3644658.6730279997</v>
      </c>
      <c r="C77" s="61">
        <f t="shared" ref="C77:J77" si="11">+C69</f>
        <v>20860.634240000043</v>
      </c>
      <c r="D77" s="61">
        <f t="shared" si="11"/>
        <v>0</v>
      </c>
      <c r="E77" s="61">
        <f t="shared" si="11"/>
        <v>0</v>
      </c>
      <c r="F77" s="61">
        <f t="shared" si="11"/>
        <v>0</v>
      </c>
      <c r="G77" s="61">
        <f t="shared" si="11"/>
        <v>-6219.4839513598099</v>
      </c>
      <c r="H77" s="61">
        <f t="shared" si="11"/>
        <v>0</v>
      </c>
      <c r="I77" s="61">
        <f t="shared" si="11"/>
        <v>0</v>
      </c>
      <c r="J77" s="61">
        <f t="shared" si="11"/>
        <v>3659299.8233166398</v>
      </c>
    </row>
    <row r="78" spans="1:10" x14ac:dyDescent="0.3">
      <c r="A78" s="246" t="s">
        <v>4913</v>
      </c>
    </row>
    <row r="79" spans="1:10" x14ac:dyDescent="0.3">
      <c r="A79" s="246" t="s">
        <v>5051</v>
      </c>
    </row>
  </sheetData>
  <mergeCells count="9">
    <mergeCell ref="A54:J54"/>
    <mergeCell ref="A55:J55"/>
    <mergeCell ref="A57:J57"/>
    <mergeCell ref="A1:J1"/>
    <mergeCell ref="A2:J2"/>
    <mergeCell ref="A3:J3"/>
    <mergeCell ref="A51:J51"/>
    <mergeCell ref="A52:J52"/>
    <mergeCell ref="A53:J5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7030A0"/>
  </sheetPr>
  <dimension ref="A1:J79"/>
  <sheetViews>
    <sheetView showGridLines="0" topLeftCell="B58" zoomScaleNormal="100" workbookViewId="0">
      <selection activeCell="J72" sqref="J72"/>
    </sheetView>
  </sheetViews>
  <sheetFormatPr baseColWidth="10" defaultRowHeight="14.4" x14ac:dyDescent="0.3"/>
  <cols>
    <col min="1" max="1" width="51.44140625" customWidth="1"/>
    <col min="2" max="2" width="16.44140625" customWidth="1"/>
    <col min="3" max="3" width="13.44140625" customWidth="1"/>
    <col min="4" max="4" width="14.6640625" customWidth="1"/>
    <col min="5" max="5" width="12.88671875" customWidth="1"/>
    <col min="6" max="7" width="11.5546875" customWidth="1"/>
    <col min="8" max="9" width="15.44140625" customWidth="1"/>
    <col min="10" max="10" width="16.5546875" customWidth="1"/>
  </cols>
  <sheetData>
    <row r="1" spans="1:10" x14ac:dyDescent="0.3">
      <c r="A1" s="604" t="s">
        <v>4920</v>
      </c>
      <c r="B1" s="605"/>
      <c r="C1" s="605"/>
      <c r="D1" s="605"/>
      <c r="E1" s="605"/>
      <c r="F1" s="605"/>
      <c r="G1" s="605"/>
      <c r="H1" s="605"/>
      <c r="I1" s="605"/>
      <c r="J1" s="606"/>
    </row>
    <row r="2" spans="1:10" ht="16.350000000000001" customHeight="1" x14ac:dyDescent="0.3">
      <c r="A2" s="582" t="s">
        <v>4964</v>
      </c>
      <c r="B2" s="583"/>
      <c r="C2" s="583"/>
      <c r="D2" s="583"/>
      <c r="E2" s="583"/>
      <c r="F2" s="583"/>
      <c r="G2" s="583"/>
      <c r="H2" s="583"/>
      <c r="I2" s="583"/>
      <c r="J2" s="584"/>
    </row>
    <row r="3" spans="1:10" ht="13.5" customHeight="1" thickBot="1" x14ac:dyDescent="0.35">
      <c r="A3" s="607" t="s">
        <v>4812</v>
      </c>
      <c r="B3" s="608"/>
      <c r="C3" s="608"/>
      <c r="D3" s="608"/>
      <c r="E3" s="608"/>
      <c r="F3" s="608"/>
      <c r="G3" s="608"/>
      <c r="H3" s="608"/>
      <c r="I3" s="608"/>
      <c r="J3" s="609"/>
    </row>
    <row r="4" spans="1:10" ht="13.5" customHeight="1" thickBot="1" x14ac:dyDescent="0.35"/>
    <row r="5" spans="1:10" ht="36" customHeight="1" thickBot="1" x14ac:dyDescent="0.35">
      <c r="A5" s="65" t="s">
        <v>4870</v>
      </c>
      <c r="B5" s="64" t="s">
        <v>4960</v>
      </c>
      <c r="C5" s="64" t="s">
        <v>4871</v>
      </c>
      <c r="D5" s="64" t="s">
        <v>4872</v>
      </c>
      <c r="E5" s="64" t="s">
        <v>4873</v>
      </c>
      <c r="F5" s="64" t="s">
        <v>4874</v>
      </c>
      <c r="G5" s="64" t="s">
        <v>4875</v>
      </c>
      <c r="H5" s="64" t="s">
        <v>4876</v>
      </c>
      <c r="I5" s="64" t="s">
        <v>4877</v>
      </c>
      <c r="J5" s="64" t="s">
        <v>4962</v>
      </c>
    </row>
    <row r="6" spans="1:10" ht="25.5" customHeight="1" x14ac:dyDescent="0.3">
      <c r="A6" s="88" t="s">
        <v>4814</v>
      </c>
      <c r="B6" s="67"/>
      <c r="C6" s="67"/>
      <c r="D6" s="67"/>
      <c r="E6" s="67"/>
      <c r="F6" s="67"/>
      <c r="G6" s="67"/>
      <c r="H6" s="67"/>
      <c r="I6" s="67"/>
      <c r="J6" s="68"/>
    </row>
    <row r="7" spans="1:10" x14ac:dyDescent="0.3">
      <c r="A7" s="89" t="s">
        <v>42</v>
      </c>
      <c r="B7" s="70">
        <v>1258343.021683</v>
      </c>
      <c r="C7" s="70">
        <v>0</v>
      </c>
      <c r="D7" s="70">
        <v>4570.3529600000002</v>
      </c>
      <c r="E7" s="70">
        <v>1706.59104</v>
      </c>
      <c r="F7" s="70">
        <v>26.899979999999999</v>
      </c>
      <c r="G7" s="70">
        <v>-62.078858000000402</v>
      </c>
      <c r="H7" s="70">
        <v>0</v>
      </c>
      <c r="I7" s="70">
        <v>0</v>
      </c>
      <c r="J7" s="71">
        <v>1253710.589865</v>
      </c>
    </row>
    <row r="8" spans="1:10" x14ac:dyDescent="0.3">
      <c r="A8" s="89" t="s">
        <v>4878</v>
      </c>
      <c r="B8" s="70">
        <v>3504282.034587</v>
      </c>
      <c r="C8" s="70">
        <v>2410.3653599999998</v>
      </c>
      <c r="D8" s="70">
        <v>26935.395769999999</v>
      </c>
      <c r="E8" s="70">
        <v>5471.0256499999996</v>
      </c>
      <c r="F8" s="70">
        <v>0</v>
      </c>
      <c r="G8" s="70">
        <v>4631.8957640000099</v>
      </c>
      <c r="H8" s="70">
        <v>0</v>
      </c>
      <c r="I8" s="70">
        <v>0</v>
      </c>
      <c r="J8" s="71">
        <v>3484388.8999410002</v>
      </c>
    </row>
    <row r="9" spans="1:10" x14ac:dyDescent="0.3">
      <c r="A9" s="89" t="s">
        <v>4815</v>
      </c>
      <c r="B9" s="70">
        <v>31048344.241672002</v>
      </c>
      <c r="C9" s="70">
        <v>44822.431259999998</v>
      </c>
      <c r="D9" s="70">
        <v>38827.469279999998</v>
      </c>
      <c r="E9" s="70">
        <v>124710.89706</v>
      </c>
      <c r="F9" s="70">
        <v>48017.148820000002</v>
      </c>
      <c r="G9" s="70">
        <v>-48595.7312069994</v>
      </c>
      <c r="H9" s="70">
        <v>0</v>
      </c>
      <c r="I9" s="70">
        <v>77.736670000000004</v>
      </c>
      <c r="J9" s="71">
        <v>31005743.472445</v>
      </c>
    </row>
    <row r="10" spans="1:10" x14ac:dyDescent="0.3">
      <c r="A10" s="89" t="s">
        <v>4816</v>
      </c>
      <c r="B10" s="70"/>
      <c r="C10" s="70"/>
      <c r="D10" s="70"/>
      <c r="E10" s="70"/>
      <c r="F10" s="70"/>
      <c r="G10" s="70"/>
      <c r="H10" s="70"/>
      <c r="I10" s="70"/>
      <c r="J10" s="72"/>
    </row>
    <row r="11" spans="1:10" x14ac:dyDescent="0.3">
      <c r="A11" s="89" t="s">
        <v>4818</v>
      </c>
      <c r="B11" s="70">
        <v>15162440.2249</v>
      </c>
      <c r="C11" s="70">
        <v>0</v>
      </c>
      <c r="D11" s="70">
        <v>0</v>
      </c>
      <c r="E11" s="70">
        <v>0</v>
      </c>
      <c r="F11" s="70">
        <v>20.5</v>
      </c>
      <c r="G11" s="70">
        <v>0</v>
      </c>
      <c r="H11" s="70">
        <v>0</v>
      </c>
      <c r="I11" s="70">
        <v>0</v>
      </c>
      <c r="J11" s="71">
        <v>15162440.2249</v>
      </c>
    </row>
    <row r="12" spans="1:10" ht="25.5" customHeight="1" x14ac:dyDescent="0.3">
      <c r="A12" s="90" t="s">
        <v>4820</v>
      </c>
      <c r="B12" s="74">
        <v>1656022</v>
      </c>
      <c r="C12" s="74">
        <v>0</v>
      </c>
      <c r="D12" s="74">
        <v>0</v>
      </c>
      <c r="E12" s="74">
        <v>11439.38363</v>
      </c>
      <c r="F12" s="74">
        <v>4535.55</v>
      </c>
      <c r="G12" s="74">
        <v>0</v>
      </c>
      <c r="H12" s="74">
        <v>0</v>
      </c>
      <c r="I12" s="74">
        <v>0</v>
      </c>
      <c r="J12" s="82">
        <v>1656022</v>
      </c>
    </row>
    <row r="13" spans="1:10" ht="25.5" customHeight="1" x14ac:dyDescent="0.3">
      <c r="A13" s="91" t="s">
        <v>4822</v>
      </c>
      <c r="B13" s="83">
        <v>52629431.522841997</v>
      </c>
      <c r="C13" s="83">
        <v>47232.796620000001</v>
      </c>
      <c r="D13" s="83">
        <v>70333.218009999997</v>
      </c>
      <c r="E13" s="83">
        <v>143327.89738000001</v>
      </c>
      <c r="F13" s="83">
        <v>52600.0988</v>
      </c>
      <c r="G13" s="83">
        <v>-44025.9143009994</v>
      </c>
      <c r="H13" s="83">
        <v>0</v>
      </c>
      <c r="I13" s="83">
        <v>77.736670000000004</v>
      </c>
      <c r="J13" s="84">
        <v>52562305.187151</v>
      </c>
    </row>
    <row r="14" spans="1:10" x14ac:dyDescent="0.3">
      <c r="A14" s="92" t="s">
        <v>4879</v>
      </c>
      <c r="B14" s="77"/>
      <c r="C14" s="77"/>
      <c r="D14" s="77"/>
      <c r="E14" s="77"/>
      <c r="F14" s="77"/>
      <c r="G14" s="77"/>
      <c r="H14" s="77"/>
      <c r="I14" s="77"/>
      <c r="J14" s="78"/>
    </row>
    <row r="15" spans="1:10" ht="18" customHeight="1" x14ac:dyDescent="0.3">
      <c r="A15" s="93" t="s">
        <v>4880</v>
      </c>
      <c r="B15" s="80"/>
      <c r="C15" s="80"/>
      <c r="D15" s="80"/>
      <c r="E15" s="80"/>
      <c r="F15" s="80"/>
      <c r="G15" s="80"/>
      <c r="H15" s="80"/>
      <c r="I15" s="80"/>
      <c r="J15" s="81"/>
    </row>
    <row r="16" spans="1:10" ht="25.5" customHeight="1" x14ac:dyDescent="0.3">
      <c r="A16" s="28" t="s">
        <v>4824</v>
      </c>
      <c r="B16" s="29"/>
      <c r="C16" s="29"/>
      <c r="D16" s="29"/>
      <c r="E16" s="29"/>
      <c r="F16" s="29"/>
      <c r="G16" s="29"/>
      <c r="H16" s="29"/>
      <c r="I16" s="29"/>
      <c r="J16" s="72"/>
    </row>
    <row r="17" spans="1:10" ht="25.5" customHeight="1" x14ac:dyDescent="0.3">
      <c r="A17" s="94" t="s">
        <v>4825</v>
      </c>
      <c r="B17" s="31"/>
      <c r="C17" s="31"/>
      <c r="D17" s="31"/>
      <c r="E17" s="31"/>
      <c r="F17" s="31"/>
      <c r="G17" s="31"/>
      <c r="H17" s="31"/>
      <c r="I17" s="31"/>
      <c r="J17" s="32"/>
    </row>
    <row r="18" spans="1:10" ht="25.5" customHeight="1" x14ac:dyDescent="0.3">
      <c r="A18" s="28" t="s">
        <v>4826</v>
      </c>
      <c r="B18" s="29">
        <v>146514.73413</v>
      </c>
      <c r="C18" s="29"/>
      <c r="D18" s="29">
        <v>3342.5933800000057</v>
      </c>
      <c r="E18" s="29"/>
      <c r="F18" s="29"/>
      <c r="G18" s="29"/>
      <c r="H18" s="29"/>
      <c r="I18" s="29"/>
      <c r="J18" s="72">
        <v>143172.14074999999</v>
      </c>
    </row>
    <row r="19" spans="1:10" ht="25.5" customHeight="1" x14ac:dyDescent="0.3">
      <c r="A19" s="94" t="s">
        <v>4827</v>
      </c>
      <c r="B19" s="31">
        <f>+B18</f>
        <v>146514.73413</v>
      </c>
      <c r="C19" s="31">
        <f t="shared" ref="C19:J19" si="0">+C18</f>
        <v>0</v>
      </c>
      <c r="D19" s="31">
        <f t="shared" si="0"/>
        <v>3342.5933800000057</v>
      </c>
      <c r="E19" s="31">
        <f t="shared" si="0"/>
        <v>0</v>
      </c>
      <c r="F19" s="31">
        <f t="shared" si="0"/>
        <v>0</v>
      </c>
      <c r="G19" s="31">
        <f t="shared" si="0"/>
        <v>0</v>
      </c>
      <c r="H19" s="31">
        <f t="shared" si="0"/>
        <v>0</v>
      </c>
      <c r="I19" s="31">
        <f t="shared" si="0"/>
        <v>0</v>
      </c>
      <c r="J19" s="31">
        <f t="shared" si="0"/>
        <v>143172.14074999999</v>
      </c>
    </row>
    <row r="20" spans="1:10" ht="21.75" customHeight="1" x14ac:dyDescent="0.3">
      <c r="A20" s="95" t="s">
        <v>4828</v>
      </c>
      <c r="B20" s="35">
        <f>+B19</f>
        <v>146514.73413</v>
      </c>
      <c r="C20" s="35">
        <f t="shared" ref="C20:J20" si="1">+C19</f>
        <v>0</v>
      </c>
      <c r="D20" s="35">
        <f t="shared" si="1"/>
        <v>3342.5933800000057</v>
      </c>
      <c r="E20" s="35">
        <f t="shared" si="1"/>
        <v>0</v>
      </c>
      <c r="F20" s="35">
        <f t="shared" si="1"/>
        <v>0</v>
      </c>
      <c r="G20" s="35">
        <f t="shared" si="1"/>
        <v>0</v>
      </c>
      <c r="H20" s="35">
        <f t="shared" si="1"/>
        <v>0</v>
      </c>
      <c r="I20" s="35">
        <f t="shared" si="1"/>
        <v>0</v>
      </c>
      <c r="J20" s="35">
        <f t="shared" si="1"/>
        <v>143172.14074999999</v>
      </c>
    </row>
    <row r="21" spans="1:10" ht="21.75" customHeight="1" thickBot="1" x14ac:dyDescent="0.35">
      <c r="A21" s="96" t="s">
        <v>4829</v>
      </c>
      <c r="B21" s="38">
        <f>+B20+B13</f>
        <v>52775946.256972</v>
      </c>
      <c r="C21" s="38">
        <f t="shared" ref="C21:J21" si="2">+C20+C13</f>
        <v>47232.796620000001</v>
      </c>
      <c r="D21" s="38">
        <f t="shared" si="2"/>
        <v>73675.811390000003</v>
      </c>
      <c r="E21" s="38">
        <f t="shared" si="2"/>
        <v>143327.89738000001</v>
      </c>
      <c r="F21" s="38">
        <f t="shared" si="2"/>
        <v>52600.0988</v>
      </c>
      <c r="G21" s="38">
        <f t="shared" si="2"/>
        <v>-44025.9143009994</v>
      </c>
      <c r="H21" s="38">
        <f t="shared" si="2"/>
        <v>0</v>
      </c>
      <c r="I21" s="38">
        <f t="shared" si="2"/>
        <v>77.736670000000004</v>
      </c>
      <c r="J21" s="38">
        <f t="shared" si="2"/>
        <v>52705477.327900998</v>
      </c>
    </row>
    <row r="22" spans="1:10" ht="13.5" customHeight="1" thickBot="1" x14ac:dyDescent="0.35">
      <c r="A22" s="97" t="s">
        <v>4829</v>
      </c>
      <c r="B22" s="41"/>
      <c r="C22" s="41"/>
      <c r="D22" s="41"/>
      <c r="E22" s="41"/>
      <c r="F22" s="41"/>
      <c r="G22" s="41"/>
      <c r="H22" s="41"/>
      <c r="I22" s="41"/>
      <c r="J22" s="42"/>
    </row>
    <row r="23" spans="1:10" ht="25.5" customHeight="1" thickBot="1" x14ac:dyDescent="0.35">
      <c r="A23" s="65" t="s">
        <v>4915</v>
      </c>
      <c r="B23" s="64" t="s">
        <v>4960</v>
      </c>
      <c r="C23" s="64" t="s">
        <v>4871</v>
      </c>
      <c r="D23" s="64" t="s">
        <v>4872</v>
      </c>
      <c r="E23" s="64" t="s">
        <v>4873</v>
      </c>
      <c r="F23" s="64" t="s">
        <v>4874</v>
      </c>
      <c r="G23" s="64" t="s">
        <v>4875</v>
      </c>
      <c r="H23" s="64" t="s">
        <v>4876</v>
      </c>
      <c r="I23" s="64" t="s">
        <v>4877</v>
      </c>
      <c r="J23" s="64" t="s">
        <v>4962</v>
      </c>
    </row>
    <row r="24" spans="1:10" x14ac:dyDescent="0.3">
      <c r="A24" s="66" t="s">
        <v>4830</v>
      </c>
      <c r="B24" s="43"/>
      <c r="C24" s="43"/>
      <c r="D24" s="43"/>
      <c r="E24" s="43"/>
      <c r="F24" s="43"/>
      <c r="G24" s="43"/>
      <c r="H24" s="43"/>
      <c r="I24" s="43"/>
      <c r="J24" s="44"/>
    </row>
    <row r="25" spans="1:10" x14ac:dyDescent="0.3">
      <c r="A25" s="69" t="s">
        <v>4882</v>
      </c>
      <c r="B25" s="70">
        <v>0</v>
      </c>
      <c r="C25" s="70">
        <v>0</v>
      </c>
      <c r="D25" s="70">
        <v>0</v>
      </c>
      <c r="E25" s="70">
        <v>0</v>
      </c>
      <c r="F25" s="70">
        <v>0</v>
      </c>
      <c r="G25" s="70">
        <v>0</v>
      </c>
      <c r="H25" s="70">
        <v>0</v>
      </c>
      <c r="I25" s="70">
        <v>0</v>
      </c>
      <c r="J25" s="71">
        <v>0</v>
      </c>
    </row>
    <row r="26" spans="1:10" x14ac:dyDescent="0.3">
      <c r="A26" s="69" t="s">
        <v>4883</v>
      </c>
      <c r="B26" s="70">
        <v>3130275.7527800002</v>
      </c>
      <c r="C26" s="70">
        <v>104258.5055</v>
      </c>
      <c r="D26" s="70">
        <v>10739.60709</v>
      </c>
      <c r="E26" s="70">
        <v>3804.08077</v>
      </c>
      <c r="F26" s="70">
        <v>0</v>
      </c>
      <c r="G26" s="70">
        <v>0</v>
      </c>
      <c r="H26" s="70">
        <v>0</v>
      </c>
      <c r="I26" s="70">
        <v>77.736670000000004</v>
      </c>
      <c r="J26" s="71">
        <v>3223794.6511900001</v>
      </c>
    </row>
    <row r="27" spans="1:10" x14ac:dyDescent="0.3">
      <c r="A27" s="45" t="s">
        <v>4833</v>
      </c>
      <c r="B27" s="85">
        <v>3130275.7527800002</v>
      </c>
      <c r="C27" s="85">
        <v>104258.5055</v>
      </c>
      <c r="D27" s="85">
        <v>10739.60709</v>
      </c>
      <c r="E27" s="85">
        <v>3804.08077</v>
      </c>
      <c r="F27" s="85">
        <v>0</v>
      </c>
      <c r="G27" s="85">
        <v>0</v>
      </c>
      <c r="H27" s="85">
        <v>0</v>
      </c>
      <c r="I27" s="85">
        <v>77.736670000000004</v>
      </c>
      <c r="J27" s="86">
        <v>3223794.6511900001</v>
      </c>
    </row>
    <row r="28" spans="1:10" x14ac:dyDescent="0.3">
      <c r="A28" s="69" t="s">
        <v>4834</v>
      </c>
      <c r="B28" s="98"/>
      <c r="C28" s="98"/>
      <c r="D28" s="98"/>
      <c r="E28" s="98"/>
      <c r="F28" s="98"/>
      <c r="G28" s="98"/>
      <c r="H28" s="98"/>
      <c r="I28" s="98"/>
      <c r="J28" s="99"/>
    </row>
    <row r="29" spans="1:10" x14ac:dyDescent="0.3">
      <c r="A29" s="69" t="s">
        <v>4921</v>
      </c>
      <c r="B29" s="46">
        <v>0</v>
      </c>
      <c r="C29" s="46">
        <v>0</v>
      </c>
      <c r="D29" s="46">
        <v>0</v>
      </c>
      <c r="E29" s="46">
        <v>0</v>
      </c>
      <c r="F29" s="46">
        <v>0</v>
      </c>
      <c r="G29" s="46">
        <v>0</v>
      </c>
      <c r="H29" s="46">
        <v>0</v>
      </c>
      <c r="I29" s="46">
        <v>0</v>
      </c>
      <c r="J29" s="100">
        <v>0</v>
      </c>
    </row>
    <row r="30" spans="1:10" x14ac:dyDescent="0.3">
      <c r="A30" s="69" t="s">
        <v>4885</v>
      </c>
      <c r="B30" s="98"/>
      <c r="C30" s="98"/>
      <c r="D30" s="98"/>
      <c r="E30" s="98"/>
      <c r="F30" s="98"/>
      <c r="G30" s="98"/>
      <c r="H30" s="98"/>
      <c r="I30" s="98"/>
      <c r="J30" s="99"/>
    </row>
    <row r="31" spans="1:10" x14ac:dyDescent="0.3">
      <c r="A31" s="69" t="s">
        <v>4886</v>
      </c>
      <c r="B31" s="98"/>
      <c r="C31" s="98"/>
      <c r="D31" s="98"/>
      <c r="E31" s="98"/>
      <c r="F31" s="98"/>
      <c r="G31" s="98"/>
      <c r="H31" s="98"/>
      <c r="I31" s="98"/>
      <c r="J31" s="99"/>
    </row>
    <row r="32" spans="1:10" x14ac:dyDescent="0.3">
      <c r="A32" s="45" t="s">
        <v>4837</v>
      </c>
      <c r="B32" s="85">
        <v>0</v>
      </c>
      <c r="C32" s="85">
        <v>0</v>
      </c>
      <c r="D32" s="85">
        <v>0</v>
      </c>
      <c r="E32" s="85">
        <v>0</v>
      </c>
      <c r="F32" s="85">
        <v>0</v>
      </c>
      <c r="G32" s="85">
        <v>0</v>
      </c>
      <c r="H32" s="85">
        <v>0</v>
      </c>
      <c r="I32" s="85">
        <v>0</v>
      </c>
      <c r="J32" s="86">
        <v>0</v>
      </c>
    </row>
    <row r="33" spans="1:10" x14ac:dyDescent="0.3">
      <c r="A33" s="69" t="s">
        <v>2526</v>
      </c>
      <c r="B33" s="46">
        <v>0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100">
        <v>0</v>
      </c>
    </row>
    <row r="34" spans="1:10" x14ac:dyDescent="0.3">
      <c r="A34" s="69" t="s">
        <v>2531</v>
      </c>
      <c r="B34" s="46">
        <v>0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100">
        <v>0</v>
      </c>
    </row>
    <row r="35" spans="1:10" x14ac:dyDescent="0.3">
      <c r="A35" s="69" t="s">
        <v>5009</v>
      </c>
      <c r="B35" s="46"/>
      <c r="C35" s="46"/>
      <c r="D35" s="46"/>
      <c r="E35" s="46"/>
      <c r="F35" s="46"/>
      <c r="G35" s="46"/>
      <c r="H35" s="46"/>
      <c r="I35" s="46"/>
      <c r="J35" s="100"/>
    </row>
    <row r="36" spans="1:10" x14ac:dyDescent="0.3">
      <c r="A36" s="45" t="s">
        <v>4838</v>
      </c>
      <c r="B36" s="85">
        <v>0</v>
      </c>
      <c r="C36" s="85">
        <v>0</v>
      </c>
      <c r="D36" s="85">
        <v>0</v>
      </c>
      <c r="E36" s="85">
        <v>0</v>
      </c>
      <c r="F36" s="85">
        <v>0</v>
      </c>
      <c r="G36" s="85">
        <v>0</v>
      </c>
      <c r="H36" s="85">
        <v>0</v>
      </c>
      <c r="I36" s="85">
        <v>0</v>
      </c>
      <c r="J36" s="86">
        <v>0</v>
      </c>
    </row>
    <row r="37" spans="1:10" s="154" customFormat="1" ht="25.5" customHeight="1" x14ac:dyDescent="0.3">
      <c r="A37" s="271" t="s">
        <v>4839</v>
      </c>
      <c r="B37" s="272">
        <v>1432541.0403299709</v>
      </c>
      <c r="C37" s="272">
        <f>+J37-B37</f>
        <v>2688.9485599992331</v>
      </c>
      <c r="D37" s="272"/>
      <c r="E37" s="272"/>
      <c r="F37" s="272"/>
      <c r="G37" s="272"/>
      <c r="H37" s="272"/>
      <c r="I37" s="272"/>
      <c r="J37" s="273">
        <v>1435229.9888899701</v>
      </c>
    </row>
    <row r="38" spans="1:10" ht="25.5" customHeight="1" x14ac:dyDescent="0.3">
      <c r="A38" s="30" t="s">
        <v>4840</v>
      </c>
      <c r="B38" s="85">
        <f>+B37</f>
        <v>1432541.0403299709</v>
      </c>
      <c r="C38" s="85">
        <f t="shared" ref="C38:J38" si="3">+C37</f>
        <v>2688.9485599992331</v>
      </c>
      <c r="D38" s="85">
        <f t="shared" si="3"/>
        <v>0</v>
      </c>
      <c r="E38" s="85">
        <f t="shared" si="3"/>
        <v>0</v>
      </c>
      <c r="F38" s="85">
        <f t="shared" si="3"/>
        <v>0</v>
      </c>
      <c r="G38" s="85">
        <f t="shared" si="3"/>
        <v>0</v>
      </c>
      <c r="H38" s="85">
        <f t="shared" si="3"/>
        <v>0</v>
      </c>
      <c r="I38" s="85">
        <f t="shared" si="3"/>
        <v>0</v>
      </c>
      <c r="J38" s="85">
        <f t="shared" si="3"/>
        <v>1435229.9888899701</v>
      </c>
    </row>
    <row r="39" spans="1:10" s="154" customFormat="1" x14ac:dyDescent="0.3">
      <c r="A39" s="33" t="s">
        <v>4841</v>
      </c>
      <c r="B39" s="29">
        <v>15150.321689999999</v>
      </c>
      <c r="C39" s="274"/>
      <c r="D39" s="29">
        <v>111.61515999999938</v>
      </c>
      <c r="E39" s="274"/>
      <c r="F39" s="274"/>
      <c r="G39" s="274"/>
      <c r="H39" s="274"/>
      <c r="I39" s="274"/>
      <c r="J39" s="71">
        <v>15038.706529999999</v>
      </c>
    </row>
    <row r="40" spans="1:10" s="154" customFormat="1" x14ac:dyDescent="0.3">
      <c r="A40" s="33" t="s">
        <v>4845</v>
      </c>
      <c r="B40" s="29">
        <v>12759.281429999999</v>
      </c>
      <c r="C40" s="274"/>
      <c r="D40" s="29">
        <v>4330.5800099999997</v>
      </c>
      <c r="E40" s="274"/>
      <c r="F40" s="274"/>
      <c r="G40" s="274"/>
      <c r="H40" s="274"/>
      <c r="I40" s="274"/>
      <c r="J40" s="71">
        <v>8428.7014199999994</v>
      </c>
    </row>
    <row r="41" spans="1:10" x14ac:dyDescent="0.3">
      <c r="A41" s="30" t="s">
        <v>4847</v>
      </c>
      <c r="B41" s="85">
        <f>+B39+B40</f>
        <v>27909.60312</v>
      </c>
      <c r="C41" s="85">
        <f t="shared" ref="C41:J41" si="4">+C39+C40</f>
        <v>0</v>
      </c>
      <c r="D41" s="85">
        <f t="shared" si="4"/>
        <v>4442.1951699999991</v>
      </c>
      <c r="E41" s="85">
        <f t="shared" si="4"/>
        <v>0</v>
      </c>
      <c r="F41" s="85">
        <f t="shared" si="4"/>
        <v>0</v>
      </c>
      <c r="G41" s="85">
        <f t="shared" si="4"/>
        <v>0</v>
      </c>
      <c r="H41" s="85">
        <f t="shared" si="4"/>
        <v>0</v>
      </c>
      <c r="I41" s="85">
        <f t="shared" si="4"/>
        <v>0</v>
      </c>
      <c r="J41" s="85">
        <f t="shared" si="4"/>
        <v>23467.407950000001</v>
      </c>
    </row>
    <row r="42" spans="1:10" x14ac:dyDescent="0.3">
      <c r="A42" s="34" t="s">
        <v>4848</v>
      </c>
      <c r="B42" s="35">
        <f>+B41+B38+B36+B32+B27</f>
        <v>4590726.3962299712</v>
      </c>
      <c r="C42" s="35">
        <f t="shared" ref="C42:J42" si="5">+C41+C38+C36+C32+C27</f>
        <v>106947.45405999923</v>
      </c>
      <c r="D42" s="35">
        <f t="shared" si="5"/>
        <v>15181.802259999999</v>
      </c>
      <c r="E42" s="35">
        <f t="shared" si="5"/>
        <v>3804.08077</v>
      </c>
      <c r="F42" s="35">
        <f t="shared" si="5"/>
        <v>0</v>
      </c>
      <c r="G42" s="35">
        <f t="shared" si="5"/>
        <v>0</v>
      </c>
      <c r="H42" s="35">
        <f t="shared" si="5"/>
        <v>0</v>
      </c>
      <c r="I42" s="35">
        <f t="shared" si="5"/>
        <v>77.736670000000004</v>
      </c>
      <c r="J42" s="35">
        <f t="shared" si="5"/>
        <v>4682492.0480299704</v>
      </c>
    </row>
    <row r="43" spans="1:10" x14ac:dyDescent="0.3">
      <c r="A43" s="76" t="s">
        <v>4849</v>
      </c>
      <c r="B43" s="77"/>
      <c r="C43" s="77"/>
      <c r="D43" s="77"/>
      <c r="E43" s="77"/>
      <c r="F43" s="77"/>
      <c r="G43" s="77"/>
      <c r="H43" s="77"/>
      <c r="I43" s="77"/>
      <c r="J43" s="78"/>
    </row>
    <row r="44" spans="1:10" s="154" customFormat="1" x14ac:dyDescent="0.3">
      <c r="A44" s="69" t="s">
        <v>4850</v>
      </c>
      <c r="B44" s="29">
        <v>663073.21251999994</v>
      </c>
      <c r="D44" s="29">
        <f>+B44-J44</f>
        <v>84729</v>
      </c>
      <c r="E44" s="29"/>
      <c r="F44" s="29"/>
      <c r="G44" s="29"/>
      <c r="H44" s="29"/>
      <c r="I44" s="29"/>
      <c r="J44" s="72">
        <v>578344.21251999994</v>
      </c>
    </row>
    <row r="45" spans="1:10" s="154" customFormat="1" x14ac:dyDescent="0.3">
      <c r="A45" s="69" t="s">
        <v>4888</v>
      </c>
      <c r="B45" s="29">
        <v>431770.57666999998</v>
      </c>
      <c r="C45" s="29">
        <v>159983.5</v>
      </c>
      <c r="D45" s="29"/>
      <c r="E45" s="29"/>
      <c r="F45" s="29"/>
      <c r="G45" s="29"/>
      <c r="H45" s="29"/>
      <c r="I45" s="29"/>
      <c r="J45" s="72">
        <f>591754076.67/1000</f>
        <v>591754.07666999998</v>
      </c>
    </row>
    <row r="46" spans="1:10" s="154" customFormat="1" x14ac:dyDescent="0.3">
      <c r="A46" s="33" t="s">
        <v>4852</v>
      </c>
      <c r="B46" s="29">
        <v>178468.05697999999</v>
      </c>
      <c r="C46" s="29"/>
      <c r="D46" s="29"/>
      <c r="E46" s="29"/>
      <c r="F46" s="29"/>
      <c r="G46" s="29"/>
      <c r="H46" s="29"/>
      <c r="I46" s="29"/>
      <c r="J46" s="72">
        <v>178468.05697999999</v>
      </c>
    </row>
    <row r="47" spans="1:10" s="154" customFormat="1" x14ac:dyDescent="0.3">
      <c r="A47" s="33" t="s">
        <v>4922</v>
      </c>
      <c r="B47" s="29">
        <v>58823.900500000003</v>
      </c>
      <c r="C47" s="29"/>
      <c r="D47" s="29">
        <v>14961.196990000004</v>
      </c>
      <c r="E47" s="29"/>
      <c r="F47" s="29"/>
      <c r="G47" s="29"/>
      <c r="H47" s="29"/>
      <c r="I47" s="29"/>
      <c r="J47" s="72">
        <v>43862.703509999999</v>
      </c>
    </row>
    <row r="48" spans="1:10" s="154" customFormat="1" ht="25.5" customHeight="1" x14ac:dyDescent="0.3">
      <c r="A48" s="33" t="s">
        <v>4923</v>
      </c>
      <c r="B48" s="29">
        <v>47566.197890000003</v>
      </c>
      <c r="C48" s="29"/>
      <c r="D48" s="29"/>
      <c r="E48" s="29"/>
      <c r="F48" s="29"/>
      <c r="G48" s="29"/>
      <c r="H48" s="29">
        <v>191197.21095000097</v>
      </c>
      <c r="I48" s="29"/>
      <c r="J48" s="72">
        <v>238763.40884000098</v>
      </c>
    </row>
    <row r="49" spans="1:10" ht="13.5" customHeight="1" x14ac:dyDescent="0.3">
      <c r="A49" s="34" t="s">
        <v>4858</v>
      </c>
      <c r="B49" s="35">
        <f>+SUM(B44:B48)</f>
        <v>1379701.9445599997</v>
      </c>
      <c r="C49" s="35">
        <f t="shared" ref="C49:J49" si="6">+SUM(C44:C48)</f>
        <v>159983.5</v>
      </c>
      <c r="D49" s="35">
        <f t="shared" si="6"/>
        <v>99690.196989999997</v>
      </c>
      <c r="E49" s="35">
        <f t="shared" si="6"/>
        <v>0</v>
      </c>
      <c r="F49" s="35">
        <f t="shared" si="6"/>
        <v>0</v>
      </c>
      <c r="G49" s="35">
        <f t="shared" si="6"/>
        <v>0</v>
      </c>
      <c r="H49" s="35">
        <f t="shared" si="6"/>
        <v>191197.21095000097</v>
      </c>
      <c r="I49" s="35">
        <f t="shared" si="6"/>
        <v>0</v>
      </c>
      <c r="J49" s="35">
        <f t="shared" si="6"/>
        <v>1631192.4585200008</v>
      </c>
    </row>
    <row r="50" spans="1:10" ht="18" customHeight="1" thickBot="1" x14ac:dyDescent="0.35">
      <c r="A50" s="47" t="s">
        <v>4859</v>
      </c>
      <c r="B50" s="38">
        <f>+B49+B42</f>
        <v>5970428.3407899709</v>
      </c>
      <c r="C50" s="38">
        <f t="shared" ref="C50:J50" si="7">+C49+C42</f>
        <v>266930.9540599992</v>
      </c>
      <c r="D50" s="38">
        <f t="shared" si="7"/>
        <v>114871.99924999999</v>
      </c>
      <c r="E50" s="38">
        <f t="shared" si="7"/>
        <v>3804.08077</v>
      </c>
      <c r="F50" s="38">
        <f t="shared" si="7"/>
        <v>0</v>
      </c>
      <c r="G50" s="38">
        <f t="shared" si="7"/>
        <v>0</v>
      </c>
      <c r="H50" s="38">
        <f t="shared" si="7"/>
        <v>191197.21095000097</v>
      </c>
      <c r="I50" s="38">
        <f t="shared" si="7"/>
        <v>77.736670000000004</v>
      </c>
      <c r="J50" s="38">
        <f t="shared" si="7"/>
        <v>6313684.5065499712</v>
      </c>
    </row>
    <row r="51" spans="1:10" ht="14.85" customHeight="1" x14ac:dyDescent="0.3">
      <c r="A51" s="603" t="s">
        <v>4891</v>
      </c>
      <c r="B51" s="603"/>
      <c r="C51" s="603"/>
      <c r="D51" s="603"/>
      <c r="E51" s="603"/>
      <c r="F51" s="603"/>
      <c r="G51" s="603"/>
      <c r="H51" s="603"/>
      <c r="I51" s="603"/>
      <c r="J51" s="603"/>
    </row>
    <row r="52" spans="1:10" ht="11.85" customHeight="1" x14ac:dyDescent="0.3">
      <c r="A52" s="603" t="s">
        <v>4892</v>
      </c>
      <c r="B52" s="603"/>
      <c r="C52" s="603"/>
      <c r="D52" s="603"/>
      <c r="E52" s="603"/>
      <c r="F52" s="603"/>
      <c r="G52" s="603"/>
      <c r="H52" s="603"/>
      <c r="I52" s="603"/>
      <c r="J52" s="603"/>
    </row>
    <row r="53" spans="1:10" ht="15" customHeight="1" x14ac:dyDescent="0.3">
      <c r="A53" s="603" t="s">
        <v>4893</v>
      </c>
      <c r="B53" s="603"/>
      <c r="C53" s="603"/>
      <c r="D53" s="603"/>
      <c r="E53" s="603"/>
      <c r="F53" s="603"/>
      <c r="G53" s="603"/>
      <c r="H53" s="603"/>
      <c r="I53" s="603"/>
      <c r="J53" s="603"/>
    </row>
    <row r="54" spans="1:10" ht="27" customHeight="1" x14ac:dyDescent="0.3">
      <c r="A54" s="600" t="s">
        <v>4894</v>
      </c>
      <c r="B54" s="600"/>
      <c r="C54" s="600"/>
      <c r="D54" s="600"/>
      <c r="E54" s="600"/>
      <c r="F54" s="600"/>
      <c r="G54" s="600"/>
      <c r="H54" s="600"/>
      <c r="I54" s="600"/>
      <c r="J54" s="600"/>
    </row>
    <row r="55" spans="1:10" ht="15" customHeight="1" x14ac:dyDescent="0.3">
      <c r="A55" s="601" t="s">
        <v>4895</v>
      </c>
      <c r="B55" s="601"/>
      <c r="C55" s="601"/>
      <c r="D55" s="601"/>
      <c r="E55" s="601"/>
      <c r="F55" s="601"/>
      <c r="G55" s="601"/>
      <c r="H55" s="601"/>
      <c r="I55" s="601"/>
      <c r="J55" s="601"/>
    </row>
    <row r="56" spans="1:10" ht="16.5" customHeight="1" x14ac:dyDescent="0.3">
      <c r="A56" s="49" t="s">
        <v>4896</v>
      </c>
      <c r="B56" s="49"/>
      <c r="C56" s="49"/>
      <c r="D56" s="49"/>
      <c r="E56" s="49"/>
      <c r="F56" s="49"/>
      <c r="G56" s="49"/>
      <c r="H56" s="49"/>
      <c r="I56" s="49"/>
      <c r="J56" s="49"/>
    </row>
    <row r="57" spans="1:10" ht="16.5" customHeight="1" x14ac:dyDescent="0.3">
      <c r="A57" s="600" t="s">
        <v>4897</v>
      </c>
      <c r="B57" s="602"/>
      <c r="C57" s="602"/>
      <c r="D57" s="602"/>
      <c r="E57" s="602"/>
      <c r="F57" s="602"/>
      <c r="G57" s="602"/>
      <c r="H57" s="602"/>
      <c r="I57" s="602"/>
      <c r="J57" s="602"/>
    </row>
    <row r="58" spans="1:10" x14ac:dyDescent="0.3">
      <c r="A58" s="49" t="s">
        <v>4898</v>
      </c>
      <c r="B58" s="50"/>
      <c r="C58" s="50"/>
      <c r="D58" s="50"/>
      <c r="E58" s="50"/>
      <c r="F58" s="50"/>
      <c r="G58" s="50"/>
      <c r="H58" s="50"/>
      <c r="I58" s="50"/>
      <c r="J58" s="50"/>
    </row>
    <row r="59" spans="1:10" ht="13.5" customHeight="1" thickBot="1" x14ac:dyDescent="0.35"/>
    <row r="60" spans="1:10" ht="25.5" customHeight="1" thickBot="1" x14ac:dyDescent="0.35">
      <c r="A60" s="65" t="s">
        <v>4899</v>
      </c>
      <c r="B60" s="64" t="s">
        <v>4960</v>
      </c>
      <c r="C60" s="64" t="s">
        <v>4871</v>
      </c>
      <c r="D60" s="64" t="s">
        <v>4872</v>
      </c>
      <c r="E60" s="64" t="s">
        <v>4873</v>
      </c>
      <c r="F60" s="64" t="s">
        <v>4874</v>
      </c>
      <c r="G60" s="64" t="s">
        <v>4875</v>
      </c>
      <c r="H60" s="64" t="s">
        <v>4876</v>
      </c>
      <c r="I60" s="64" t="s">
        <v>4877</v>
      </c>
      <c r="J60" s="64" t="s">
        <v>4962</v>
      </c>
    </row>
    <row r="61" spans="1:10" x14ac:dyDescent="0.3">
      <c r="A61" s="76" t="s">
        <v>4900</v>
      </c>
      <c r="B61" s="67"/>
      <c r="C61" s="67"/>
      <c r="D61" s="67"/>
      <c r="E61" s="67"/>
      <c r="F61" s="67"/>
      <c r="G61" s="67"/>
      <c r="H61" s="67"/>
      <c r="I61" s="67"/>
      <c r="J61" s="68"/>
    </row>
    <row r="62" spans="1:10" x14ac:dyDescent="0.3">
      <c r="A62" s="33" t="s">
        <v>4901</v>
      </c>
      <c r="B62" s="29"/>
      <c r="C62" s="74"/>
      <c r="D62" s="74"/>
      <c r="E62" s="74"/>
      <c r="F62" s="74"/>
      <c r="G62" s="74"/>
      <c r="H62" s="74"/>
      <c r="I62" s="74"/>
      <c r="J62" s="72"/>
    </row>
    <row r="63" spans="1:10" x14ac:dyDescent="0.3">
      <c r="A63" s="33" t="s">
        <v>4902</v>
      </c>
      <c r="B63" s="29">
        <v>45491.413500000002</v>
      </c>
      <c r="C63" s="29"/>
      <c r="D63" s="29"/>
      <c r="E63" s="29"/>
      <c r="F63" s="29"/>
      <c r="G63" s="29">
        <f>+-221612.170000002/1000</f>
        <v>-221.61217000000198</v>
      </c>
      <c r="H63" s="29"/>
      <c r="I63" s="29"/>
      <c r="J63" s="72">
        <v>45269.801329999995</v>
      </c>
    </row>
    <row r="64" spans="1:10" x14ac:dyDescent="0.3">
      <c r="A64" s="33" t="s">
        <v>4903</v>
      </c>
      <c r="B64" s="29">
        <v>1276703.8750079998</v>
      </c>
      <c r="C64" s="29"/>
      <c r="D64" s="29"/>
      <c r="E64" s="29"/>
      <c r="F64" s="29"/>
      <c r="G64" s="29">
        <v>-6219.4839513598099</v>
      </c>
      <c r="H64" s="29"/>
      <c r="I64" s="29"/>
      <c r="J64" s="72">
        <v>1270484.3910566398</v>
      </c>
    </row>
    <row r="65" spans="1:10" x14ac:dyDescent="0.3">
      <c r="A65" s="34" t="s">
        <v>4904</v>
      </c>
      <c r="B65" s="35">
        <f>+SUM(B62:B64)</f>
        <v>1322195.2885079999</v>
      </c>
      <c r="C65" s="35">
        <f t="shared" ref="C65:J65" si="8">+SUM(C62:C64)</f>
        <v>0</v>
      </c>
      <c r="D65" s="35">
        <f t="shared" si="8"/>
        <v>0</v>
      </c>
      <c r="E65" s="35">
        <f t="shared" si="8"/>
        <v>0</v>
      </c>
      <c r="F65" s="35">
        <f t="shared" si="8"/>
        <v>0</v>
      </c>
      <c r="G65" s="35">
        <f t="shared" si="8"/>
        <v>-6441.0961213598121</v>
      </c>
      <c r="H65" s="35">
        <f t="shared" si="8"/>
        <v>0</v>
      </c>
      <c r="I65" s="35">
        <f t="shared" si="8"/>
        <v>0</v>
      </c>
      <c r="J65" s="35">
        <f t="shared" si="8"/>
        <v>1315754.1923866398</v>
      </c>
    </row>
    <row r="66" spans="1:10" x14ac:dyDescent="0.3">
      <c r="A66" s="33" t="s">
        <v>4905</v>
      </c>
      <c r="B66" s="29">
        <v>493045.13007999997</v>
      </c>
      <c r="C66" s="29"/>
      <c r="D66" s="74">
        <v>105379.65794999996</v>
      </c>
      <c r="E66" s="74"/>
      <c r="F66" s="74"/>
      <c r="G66" s="74"/>
      <c r="H66" s="74"/>
      <c r="I66" s="74"/>
      <c r="J66" s="72">
        <v>387665.47213000001</v>
      </c>
    </row>
    <row r="67" spans="1:10" x14ac:dyDescent="0.3">
      <c r="A67" s="33" t="s">
        <v>4857</v>
      </c>
      <c r="B67" s="29">
        <v>252189.52101999999</v>
      </c>
      <c r="C67" s="74">
        <v>20860.634240000043</v>
      </c>
      <c r="D67" s="74"/>
      <c r="E67" s="74"/>
      <c r="F67" s="74"/>
      <c r="G67" s="74"/>
      <c r="H67" s="29"/>
      <c r="I67" s="74"/>
      <c r="J67" s="51">
        <v>273050.15526000003</v>
      </c>
    </row>
    <row r="68" spans="1:10" x14ac:dyDescent="0.3">
      <c r="A68" s="33" t="s">
        <v>4906</v>
      </c>
      <c r="B68" s="29">
        <v>2115765.2769999998</v>
      </c>
      <c r="C68" s="74"/>
      <c r="D68" s="74"/>
      <c r="E68" s="74"/>
      <c r="F68" s="74"/>
      <c r="G68" s="74"/>
      <c r="H68" s="74"/>
      <c r="I68" s="74"/>
      <c r="J68" s="72">
        <v>2115765.2769999998</v>
      </c>
    </row>
    <row r="69" spans="1:10" ht="13.5" customHeight="1" thickBot="1" x14ac:dyDescent="0.35">
      <c r="A69" s="37" t="s">
        <v>4907</v>
      </c>
      <c r="B69" s="38">
        <f>+SUM(B65:B68)</f>
        <v>4183195.2166079995</v>
      </c>
      <c r="C69" s="38">
        <f t="shared" ref="C69:J69" si="9">+SUM(C65:C68)</f>
        <v>20860.634240000043</v>
      </c>
      <c r="D69" s="38">
        <f t="shared" si="9"/>
        <v>105379.65794999996</v>
      </c>
      <c r="E69" s="38">
        <f t="shared" si="9"/>
        <v>0</v>
      </c>
      <c r="F69" s="38">
        <f t="shared" si="9"/>
        <v>0</v>
      </c>
      <c r="G69" s="38">
        <f t="shared" si="9"/>
        <v>-6441.0961213598121</v>
      </c>
      <c r="H69" s="38">
        <f t="shared" si="9"/>
        <v>0</v>
      </c>
      <c r="I69" s="38">
        <f t="shared" si="9"/>
        <v>0</v>
      </c>
      <c r="J69" s="38">
        <f t="shared" si="9"/>
        <v>4092235.0967766396</v>
      </c>
    </row>
    <row r="70" spans="1:10" ht="13.5" customHeight="1" thickBot="1" x14ac:dyDescent="0.35">
      <c r="A70" s="52"/>
      <c r="B70" s="53"/>
      <c r="C70" s="53"/>
      <c r="D70" s="53"/>
      <c r="E70" s="53"/>
      <c r="F70" s="53"/>
      <c r="G70" s="54"/>
      <c r="H70" s="53"/>
      <c r="I70" s="53"/>
      <c r="J70" s="53"/>
    </row>
    <row r="71" spans="1:10" ht="25.5" customHeight="1" thickBot="1" x14ac:dyDescent="0.35">
      <c r="A71" s="65" t="s">
        <v>4908</v>
      </c>
      <c r="B71" s="64" t="s">
        <v>4960</v>
      </c>
      <c r="C71" s="64" t="s">
        <v>4871</v>
      </c>
      <c r="D71" s="64" t="s">
        <v>4872</v>
      </c>
      <c r="E71" s="64" t="s">
        <v>4873</v>
      </c>
      <c r="F71" s="64" t="s">
        <v>4874</v>
      </c>
      <c r="G71" s="64" t="s">
        <v>4875</v>
      </c>
      <c r="H71" s="64" t="s">
        <v>4876</v>
      </c>
      <c r="I71" s="64" t="s">
        <v>4877</v>
      </c>
      <c r="J71" s="64" t="s">
        <v>4962</v>
      </c>
    </row>
    <row r="72" spans="1:10" x14ac:dyDescent="0.3">
      <c r="A72" s="55" t="s">
        <v>4909</v>
      </c>
      <c r="B72" s="29">
        <f>+B21</f>
        <v>52775946.256972</v>
      </c>
      <c r="C72" s="29">
        <f t="shared" ref="C72:J72" si="10">+C21</f>
        <v>47232.796620000001</v>
      </c>
      <c r="D72" s="29">
        <f t="shared" si="10"/>
        <v>73675.811390000003</v>
      </c>
      <c r="E72" s="29">
        <f t="shared" si="10"/>
        <v>143327.89738000001</v>
      </c>
      <c r="F72" s="29">
        <f t="shared" si="10"/>
        <v>52600.0988</v>
      </c>
      <c r="G72" s="29">
        <f t="shared" si="10"/>
        <v>-44025.9143009994</v>
      </c>
      <c r="H72" s="29">
        <f t="shared" si="10"/>
        <v>0</v>
      </c>
      <c r="I72" s="29">
        <f t="shared" si="10"/>
        <v>77.736670000000004</v>
      </c>
      <c r="J72" s="29">
        <f t="shared" si="10"/>
        <v>52705477.327900998</v>
      </c>
    </row>
    <row r="73" spans="1:10" x14ac:dyDescent="0.3">
      <c r="A73" s="55" t="s">
        <v>4910</v>
      </c>
      <c r="B73" s="29">
        <f>+B50</f>
        <v>5970428.3407899709</v>
      </c>
      <c r="C73" s="29">
        <f t="shared" ref="C73:J73" si="11">+C50</f>
        <v>266930.9540599992</v>
      </c>
      <c r="D73" s="29">
        <f t="shared" si="11"/>
        <v>114871.99924999999</v>
      </c>
      <c r="E73" s="29">
        <f t="shared" si="11"/>
        <v>3804.08077</v>
      </c>
      <c r="F73" s="29">
        <f t="shared" si="11"/>
        <v>0</v>
      </c>
      <c r="G73" s="29">
        <f t="shared" si="11"/>
        <v>0</v>
      </c>
      <c r="H73" s="29">
        <f t="shared" si="11"/>
        <v>191197.21095000097</v>
      </c>
      <c r="I73" s="29">
        <f t="shared" si="11"/>
        <v>77.736670000000004</v>
      </c>
      <c r="J73" s="29">
        <f t="shared" si="11"/>
        <v>6313684.5065499712</v>
      </c>
    </row>
    <row r="74" spans="1:10" ht="24.75" customHeight="1" thickBot="1" x14ac:dyDescent="0.35">
      <c r="A74" s="56" t="s">
        <v>4911</v>
      </c>
      <c r="B74" s="57">
        <f>+B72+B73</f>
        <v>58746374.597761974</v>
      </c>
      <c r="C74" s="57">
        <f t="shared" ref="C74:J74" si="12">+C72+C73</f>
        <v>314163.75067999918</v>
      </c>
      <c r="D74" s="57">
        <f t="shared" si="12"/>
        <v>188547.81063999998</v>
      </c>
      <c r="E74" s="57">
        <f t="shared" si="12"/>
        <v>147131.97815000001</v>
      </c>
      <c r="F74" s="57">
        <f t="shared" si="12"/>
        <v>52600.0988</v>
      </c>
      <c r="G74" s="57">
        <f t="shared" si="12"/>
        <v>-44025.9143009994</v>
      </c>
      <c r="H74" s="57">
        <f t="shared" si="12"/>
        <v>191197.21095000097</v>
      </c>
      <c r="I74" s="57">
        <f t="shared" si="12"/>
        <v>155.47334000000001</v>
      </c>
      <c r="J74" s="57">
        <f t="shared" si="12"/>
        <v>59019161.834450968</v>
      </c>
    </row>
    <row r="75" spans="1:10" ht="13.5" customHeight="1" thickBot="1" x14ac:dyDescent="0.35">
      <c r="A75" s="59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25.5" customHeight="1" thickBot="1" x14ac:dyDescent="0.35">
      <c r="A76" s="65" t="s">
        <v>4908</v>
      </c>
      <c r="B76" s="64" t="s">
        <v>4960</v>
      </c>
      <c r="C76" s="64" t="s">
        <v>4871</v>
      </c>
      <c r="D76" s="64" t="s">
        <v>4872</v>
      </c>
      <c r="E76" s="64" t="s">
        <v>4873</v>
      </c>
      <c r="F76" s="64" t="s">
        <v>4874</v>
      </c>
      <c r="G76" s="64" t="s">
        <v>4875</v>
      </c>
      <c r="H76" s="64" t="s">
        <v>4876</v>
      </c>
      <c r="I76" s="64" t="s">
        <v>4877</v>
      </c>
      <c r="J76" s="64" t="s">
        <v>4962</v>
      </c>
    </row>
    <row r="77" spans="1:10" ht="13.5" customHeight="1" thickBot="1" x14ac:dyDescent="0.35">
      <c r="A77" s="60" t="s">
        <v>4912</v>
      </c>
      <c r="B77" s="61">
        <f>+B69</f>
        <v>4183195.2166079995</v>
      </c>
      <c r="C77" s="61">
        <f t="shared" ref="C77:J77" si="13">+C69</f>
        <v>20860.634240000043</v>
      </c>
      <c r="D77" s="61">
        <f t="shared" si="13"/>
        <v>105379.65794999996</v>
      </c>
      <c r="E77" s="61">
        <f t="shared" si="13"/>
        <v>0</v>
      </c>
      <c r="F77" s="61">
        <f t="shared" si="13"/>
        <v>0</v>
      </c>
      <c r="G77" s="61">
        <f t="shared" si="13"/>
        <v>-6441.0961213598121</v>
      </c>
      <c r="H77" s="61">
        <f t="shared" si="13"/>
        <v>0</v>
      </c>
      <c r="I77" s="61">
        <f t="shared" si="13"/>
        <v>0</v>
      </c>
      <c r="J77" s="61">
        <f t="shared" si="13"/>
        <v>4092235.0967766396</v>
      </c>
    </row>
    <row r="78" spans="1:10" ht="13.5" customHeight="1" x14ac:dyDescent="0.3">
      <c r="A78" s="247"/>
      <c r="B78" s="236"/>
      <c r="C78" s="236"/>
      <c r="D78" s="236"/>
      <c r="E78" s="236"/>
      <c r="F78" s="236"/>
      <c r="G78" s="236"/>
      <c r="H78" s="236"/>
      <c r="I78" s="236"/>
      <c r="J78" s="236"/>
    </row>
    <row r="79" spans="1:10" x14ac:dyDescent="0.3">
      <c r="A79" s="87" t="s">
        <v>4913</v>
      </c>
    </row>
  </sheetData>
  <mergeCells count="9">
    <mergeCell ref="A54:J54"/>
    <mergeCell ref="A55:J55"/>
    <mergeCell ref="A57:J57"/>
    <mergeCell ref="A1:J1"/>
    <mergeCell ref="A2:J2"/>
    <mergeCell ref="A3:J3"/>
    <mergeCell ref="A51:J51"/>
    <mergeCell ref="A52:J52"/>
    <mergeCell ref="A53:J53"/>
  </mergeCells>
  <pageMargins left="0.70866141732283472" right="0.70866141732283472" top="0.74803149606299213" bottom="0.74803149606299213" header="0.31496062992125984" footer="0.31496062992125984"/>
  <pageSetup paperSize="9" scale="55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7030A0"/>
  </sheetPr>
  <dimension ref="A1:M80"/>
  <sheetViews>
    <sheetView showGridLines="0" topLeftCell="B1" zoomScaleNormal="100" workbookViewId="0">
      <selection activeCell="L7" sqref="L7:M78"/>
    </sheetView>
  </sheetViews>
  <sheetFormatPr baseColWidth="10" defaultRowHeight="14.4" x14ac:dyDescent="0.3"/>
  <cols>
    <col min="1" max="1" width="48" customWidth="1"/>
    <col min="2" max="2" width="17" customWidth="1"/>
    <col min="3" max="3" width="13.88671875" customWidth="1"/>
    <col min="4" max="4" width="14" customWidth="1"/>
    <col min="5" max="5" width="11.5546875" customWidth="1"/>
    <col min="6" max="6" width="12.44140625" customWidth="1"/>
    <col min="7" max="7" width="13.44140625" customWidth="1"/>
    <col min="8" max="9" width="12" customWidth="1"/>
    <col min="10" max="10" width="16.44140625" customWidth="1"/>
    <col min="11" max="11" width="13.77734375" bestFit="1" customWidth="1"/>
    <col min="12" max="12" width="15.88671875" bestFit="1" customWidth="1"/>
  </cols>
  <sheetData>
    <row r="1" spans="1:13" x14ac:dyDescent="0.3">
      <c r="A1" s="610" t="s">
        <v>4924</v>
      </c>
      <c r="B1" s="611"/>
      <c r="C1" s="611"/>
      <c r="D1" s="611"/>
      <c r="E1" s="611"/>
      <c r="F1" s="611"/>
      <c r="G1" s="611"/>
      <c r="H1" s="611"/>
      <c r="I1" s="611"/>
      <c r="J1" s="612"/>
    </row>
    <row r="2" spans="1:13" ht="12.75" customHeight="1" x14ac:dyDescent="0.3">
      <c r="A2" s="582" t="s">
        <v>4964</v>
      </c>
      <c r="B2" s="583"/>
      <c r="C2" s="583"/>
      <c r="D2" s="583"/>
      <c r="E2" s="583"/>
      <c r="F2" s="583"/>
      <c r="G2" s="583"/>
      <c r="H2" s="583"/>
      <c r="I2" s="583"/>
      <c r="J2" s="584"/>
    </row>
    <row r="3" spans="1:13" x14ac:dyDescent="0.3">
      <c r="A3" s="613" t="s">
        <v>4812</v>
      </c>
      <c r="B3" s="614"/>
      <c r="C3" s="614"/>
      <c r="D3" s="614"/>
      <c r="E3" s="614"/>
      <c r="F3" s="614"/>
      <c r="G3" s="614"/>
      <c r="H3" s="614"/>
      <c r="I3" s="614"/>
      <c r="J3" s="615"/>
    </row>
    <row r="4" spans="1:13" ht="12" customHeight="1" thickBot="1" x14ac:dyDescent="0.35"/>
    <row r="5" spans="1:13" ht="25.5" customHeight="1" thickBot="1" x14ac:dyDescent="0.35">
      <c r="A5" s="65" t="s">
        <v>4870</v>
      </c>
      <c r="B5" s="64" t="s">
        <v>4960</v>
      </c>
      <c r="C5" s="64" t="s">
        <v>4871</v>
      </c>
      <c r="D5" s="64" t="s">
        <v>4872</v>
      </c>
      <c r="E5" s="64" t="s">
        <v>4873</v>
      </c>
      <c r="F5" s="64" t="s">
        <v>4874</v>
      </c>
      <c r="G5" s="64" t="s">
        <v>4875</v>
      </c>
      <c r="H5" s="64" t="s">
        <v>4876</v>
      </c>
      <c r="I5" s="64" t="s">
        <v>4877</v>
      </c>
      <c r="J5" s="64" t="s">
        <v>4962</v>
      </c>
    </row>
    <row r="6" spans="1:13" ht="22.5" customHeight="1" x14ac:dyDescent="0.3">
      <c r="A6" s="66" t="s">
        <v>4814</v>
      </c>
      <c r="B6" s="101"/>
      <c r="C6" s="101"/>
      <c r="D6" s="101"/>
      <c r="E6" s="101"/>
      <c r="F6" s="101"/>
      <c r="G6" s="101"/>
      <c r="H6" s="102"/>
      <c r="I6" s="102"/>
      <c r="J6" s="103"/>
    </row>
    <row r="7" spans="1:13" x14ac:dyDescent="0.3">
      <c r="A7" s="69" t="s">
        <v>42</v>
      </c>
      <c r="B7" s="70">
        <v>1172998.9297130001</v>
      </c>
      <c r="C7" s="70">
        <v>0</v>
      </c>
      <c r="D7" s="70">
        <v>4570.3529600000002</v>
      </c>
      <c r="E7" s="70">
        <v>1706.59104</v>
      </c>
      <c r="F7" s="70">
        <v>26.899979999999999</v>
      </c>
      <c r="G7" s="70">
        <v>-62.078858000000402</v>
      </c>
      <c r="H7" s="70">
        <v>0</v>
      </c>
      <c r="I7" s="70">
        <v>0</v>
      </c>
      <c r="J7" s="71">
        <v>1168366.497895</v>
      </c>
      <c r="K7" s="151"/>
      <c r="L7" s="151"/>
      <c r="M7" s="151"/>
    </row>
    <row r="8" spans="1:13" x14ac:dyDescent="0.3">
      <c r="A8" s="69" t="s">
        <v>4878</v>
      </c>
      <c r="B8" s="70">
        <v>3469661.7891000002</v>
      </c>
      <c r="C8" s="70">
        <v>2410.3653599999998</v>
      </c>
      <c r="D8" s="70">
        <v>26935.395769999999</v>
      </c>
      <c r="E8" s="70">
        <v>5471.0256499999996</v>
      </c>
      <c r="F8" s="70">
        <v>0</v>
      </c>
      <c r="G8" s="70">
        <v>4117.3494470000096</v>
      </c>
      <c r="H8" s="70">
        <v>0</v>
      </c>
      <c r="I8" s="70">
        <v>0</v>
      </c>
      <c r="J8" s="71">
        <v>3449254.1081369999</v>
      </c>
      <c r="K8" s="151"/>
      <c r="L8" s="151"/>
      <c r="M8" s="151"/>
    </row>
    <row r="9" spans="1:13" x14ac:dyDescent="0.3">
      <c r="A9" s="69" t="s">
        <v>4815</v>
      </c>
      <c r="B9" s="70">
        <v>29882485.116512001</v>
      </c>
      <c r="C9" s="70">
        <v>42290.661260000001</v>
      </c>
      <c r="D9" s="70">
        <v>26492.29912</v>
      </c>
      <c r="E9" s="70">
        <v>114812.20892</v>
      </c>
      <c r="F9" s="70">
        <v>47991.460749999998</v>
      </c>
      <c r="G9" s="70">
        <v>-48595.7312069994</v>
      </c>
      <c r="H9" s="70">
        <v>0</v>
      </c>
      <c r="I9" s="70">
        <v>77.736670000000004</v>
      </c>
      <c r="J9" s="71">
        <v>29849687.747444998</v>
      </c>
      <c r="K9" s="151"/>
      <c r="L9" s="151"/>
      <c r="M9" s="151"/>
    </row>
    <row r="10" spans="1:13" x14ac:dyDescent="0.3">
      <c r="A10" s="69" t="s">
        <v>4816</v>
      </c>
      <c r="B10" s="29"/>
      <c r="C10" s="29"/>
      <c r="D10" s="29"/>
      <c r="E10" s="29"/>
      <c r="F10" s="29"/>
      <c r="G10" s="29"/>
      <c r="H10" s="29"/>
      <c r="I10" s="29"/>
      <c r="J10" s="72"/>
      <c r="K10" s="151"/>
      <c r="L10" s="151"/>
      <c r="M10" s="151"/>
    </row>
    <row r="11" spans="1:13" x14ac:dyDescent="0.3">
      <c r="A11" s="69" t="s">
        <v>4818</v>
      </c>
      <c r="B11" s="70">
        <v>15162440.2249</v>
      </c>
      <c r="C11" s="70">
        <v>0</v>
      </c>
      <c r="D11" s="70">
        <v>0</v>
      </c>
      <c r="E11" s="70">
        <v>0</v>
      </c>
      <c r="F11" s="70">
        <v>20.5</v>
      </c>
      <c r="G11" s="70">
        <v>0</v>
      </c>
      <c r="H11" s="70">
        <v>0</v>
      </c>
      <c r="I11" s="70">
        <v>0</v>
      </c>
      <c r="J11" s="71">
        <v>15162440.2249</v>
      </c>
      <c r="K11" s="151"/>
      <c r="L11" s="151"/>
      <c r="M11" s="151"/>
    </row>
    <row r="12" spans="1:13" x14ac:dyDescent="0.3">
      <c r="A12" s="69" t="s">
        <v>4820</v>
      </c>
      <c r="B12" s="70">
        <v>1656022</v>
      </c>
      <c r="C12" s="70">
        <v>0</v>
      </c>
      <c r="D12" s="70">
        <v>0</v>
      </c>
      <c r="E12" s="70">
        <v>11439.38363</v>
      </c>
      <c r="F12" s="70">
        <v>4535.55</v>
      </c>
      <c r="G12" s="70">
        <v>0</v>
      </c>
      <c r="H12" s="70">
        <v>0</v>
      </c>
      <c r="I12" s="70">
        <v>0</v>
      </c>
      <c r="J12" s="71">
        <v>1656022</v>
      </c>
      <c r="K12" s="151"/>
      <c r="L12" s="151"/>
      <c r="M12" s="151"/>
    </row>
    <row r="13" spans="1:13" ht="32.25" customHeight="1" x14ac:dyDescent="0.3">
      <c r="A13" s="75" t="s">
        <v>4822</v>
      </c>
      <c r="B13" s="118">
        <v>51343608.060225002</v>
      </c>
      <c r="C13" s="118">
        <v>44701.026619999997</v>
      </c>
      <c r="D13" s="118">
        <v>57998.047850000003</v>
      </c>
      <c r="E13" s="118">
        <v>133429.20924</v>
      </c>
      <c r="F13" s="118">
        <v>52574.410730000003</v>
      </c>
      <c r="G13" s="118">
        <v>-44540.460617999401</v>
      </c>
      <c r="H13" s="118">
        <v>0</v>
      </c>
      <c r="I13" s="118">
        <v>77.736670000000004</v>
      </c>
      <c r="J13" s="118">
        <v>51285770.578377001</v>
      </c>
      <c r="K13" s="151"/>
      <c r="L13" s="151"/>
      <c r="M13" s="151"/>
    </row>
    <row r="14" spans="1:13" x14ac:dyDescent="0.3">
      <c r="A14" s="76" t="s">
        <v>4879</v>
      </c>
      <c r="B14" s="101"/>
      <c r="C14" s="101"/>
      <c r="D14" s="101"/>
      <c r="E14" s="101"/>
      <c r="F14" s="101"/>
      <c r="G14" s="101"/>
      <c r="H14" s="104"/>
      <c r="I14" s="104"/>
      <c r="J14" s="103"/>
      <c r="K14" s="151"/>
      <c r="L14" s="151"/>
      <c r="M14" s="151"/>
    </row>
    <row r="15" spans="1:13" x14ac:dyDescent="0.3">
      <c r="A15" s="79" t="s">
        <v>4880</v>
      </c>
      <c r="B15" s="105"/>
      <c r="C15" s="105"/>
      <c r="D15" s="105"/>
      <c r="E15" s="105"/>
      <c r="F15" s="105"/>
      <c r="G15" s="105"/>
      <c r="H15" s="106"/>
      <c r="I15" s="106"/>
      <c r="J15" s="107"/>
      <c r="K15" s="151"/>
      <c r="L15" s="151"/>
      <c r="M15" s="151"/>
    </row>
    <row r="16" spans="1:13" ht="22.5" customHeight="1" x14ac:dyDescent="0.3">
      <c r="A16" s="28" t="s">
        <v>4824</v>
      </c>
      <c r="B16" s="29"/>
      <c r="C16" s="29"/>
      <c r="D16" s="29"/>
      <c r="E16" s="29"/>
      <c r="F16" s="29"/>
      <c r="G16" s="29"/>
      <c r="H16" s="29"/>
      <c r="I16" s="29"/>
      <c r="J16" s="72"/>
      <c r="K16" s="151"/>
      <c r="L16" s="151"/>
      <c r="M16" s="151"/>
    </row>
    <row r="17" spans="1:13" ht="22.5" customHeight="1" x14ac:dyDescent="0.3">
      <c r="A17" s="30" t="s">
        <v>4825</v>
      </c>
      <c r="B17" s="31"/>
      <c r="C17" s="31"/>
      <c r="D17" s="31"/>
      <c r="E17" s="31"/>
      <c r="F17" s="31"/>
      <c r="G17" s="31"/>
      <c r="H17" s="31"/>
      <c r="I17" s="31"/>
      <c r="J17" s="32"/>
      <c r="K17" s="151"/>
      <c r="L17" s="151"/>
      <c r="M17" s="151"/>
    </row>
    <row r="18" spans="1:13" ht="22.5" customHeight="1" x14ac:dyDescent="0.3">
      <c r="A18" s="33" t="s">
        <v>4826</v>
      </c>
      <c r="B18" s="29">
        <v>146514.73413</v>
      </c>
      <c r="C18" s="29"/>
      <c r="D18" s="29">
        <v>3342.5933800000057</v>
      </c>
      <c r="E18" s="29"/>
      <c r="F18" s="29"/>
      <c r="G18" s="29"/>
      <c r="H18" s="29"/>
      <c r="I18" s="29"/>
      <c r="J18" s="72">
        <v>143172.14074999999</v>
      </c>
      <c r="K18" s="151"/>
      <c r="L18" s="151"/>
      <c r="M18" s="151"/>
    </row>
    <row r="19" spans="1:13" ht="22.5" customHeight="1" x14ac:dyDescent="0.3">
      <c r="A19" s="30" t="s">
        <v>4827</v>
      </c>
      <c r="B19" s="31">
        <v>146514.73413</v>
      </c>
      <c r="C19" s="31"/>
      <c r="D19" s="31">
        <v>3342.5933800000057</v>
      </c>
      <c r="E19" s="31"/>
      <c r="F19" s="31"/>
      <c r="G19" s="31"/>
      <c r="H19" s="31"/>
      <c r="I19" s="31"/>
      <c r="J19" s="32">
        <v>143172.14074999999</v>
      </c>
      <c r="K19" s="151"/>
      <c r="L19" s="151"/>
      <c r="M19" s="151"/>
    </row>
    <row r="20" spans="1:13" x14ac:dyDescent="0.3">
      <c r="A20" s="34" t="s">
        <v>4828</v>
      </c>
      <c r="B20" s="35">
        <v>146514.73413</v>
      </c>
      <c r="C20" s="35"/>
      <c r="D20" s="35">
        <v>3342.5933800000057</v>
      </c>
      <c r="E20" s="35"/>
      <c r="F20" s="35"/>
      <c r="G20" s="35"/>
      <c r="H20" s="35"/>
      <c r="I20" s="35"/>
      <c r="J20" s="36">
        <v>143172.14074999999</v>
      </c>
      <c r="K20" s="151"/>
      <c r="L20" s="151"/>
      <c r="M20" s="151"/>
    </row>
    <row r="21" spans="1:13" ht="18" customHeight="1" thickBot="1" x14ac:dyDescent="0.35">
      <c r="A21" s="108" t="s">
        <v>4829</v>
      </c>
      <c r="B21" s="38">
        <f>+B20+B13</f>
        <v>51490122.794355005</v>
      </c>
      <c r="C21" s="38">
        <f t="shared" ref="C21:J21" si="0">+C20+C13</f>
        <v>44701.026619999997</v>
      </c>
      <c r="D21" s="38">
        <f t="shared" si="0"/>
        <v>61340.641230000008</v>
      </c>
      <c r="E21" s="38">
        <f t="shared" si="0"/>
        <v>133429.20924</v>
      </c>
      <c r="F21" s="38">
        <f t="shared" si="0"/>
        <v>52574.410730000003</v>
      </c>
      <c r="G21" s="38">
        <f t="shared" si="0"/>
        <v>-44540.460617999401</v>
      </c>
      <c r="H21" s="38">
        <f t="shared" si="0"/>
        <v>0</v>
      </c>
      <c r="I21" s="38">
        <f t="shared" si="0"/>
        <v>77.736670000000004</v>
      </c>
      <c r="J21" s="38">
        <f t="shared" si="0"/>
        <v>51428942.719126999</v>
      </c>
      <c r="K21" s="151"/>
      <c r="L21" s="151"/>
      <c r="M21" s="151"/>
    </row>
    <row r="22" spans="1:13" ht="12" customHeight="1" thickBot="1" x14ac:dyDescent="0.35">
      <c r="A22" s="40"/>
      <c r="B22" s="109"/>
      <c r="C22" s="109"/>
      <c r="D22" s="109"/>
      <c r="E22" s="109"/>
      <c r="F22" s="109"/>
      <c r="G22" s="109"/>
      <c r="H22" s="109"/>
      <c r="I22" s="109"/>
      <c r="J22" s="109"/>
      <c r="K22" s="151"/>
      <c r="L22" s="151"/>
      <c r="M22" s="151"/>
    </row>
    <row r="23" spans="1:13" ht="25.5" customHeight="1" thickBot="1" x14ac:dyDescent="0.35">
      <c r="A23" s="110" t="s">
        <v>4915</v>
      </c>
      <c r="B23" s="64" t="s">
        <v>4960</v>
      </c>
      <c r="C23" s="64" t="s">
        <v>4871</v>
      </c>
      <c r="D23" s="64" t="s">
        <v>4872</v>
      </c>
      <c r="E23" s="64" t="s">
        <v>4873</v>
      </c>
      <c r="F23" s="64" t="s">
        <v>4874</v>
      </c>
      <c r="G23" s="64" t="s">
        <v>4875</v>
      </c>
      <c r="H23" s="64" t="s">
        <v>4876</v>
      </c>
      <c r="I23" s="64" t="s">
        <v>4877</v>
      </c>
      <c r="J23" s="64" t="s">
        <v>4962</v>
      </c>
      <c r="K23" s="151"/>
      <c r="L23" s="151"/>
      <c r="M23" s="151"/>
    </row>
    <row r="24" spans="1:13" x14ac:dyDescent="0.3">
      <c r="A24" s="66" t="s">
        <v>4830</v>
      </c>
      <c r="B24" s="43"/>
      <c r="C24" s="43"/>
      <c r="D24" s="43"/>
      <c r="E24" s="43"/>
      <c r="F24" s="43"/>
      <c r="G24" s="43"/>
      <c r="H24" s="43"/>
      <c r="I24" s="43"/>
      <c r="J24" s="44"/>
      <c r="L24" s="151"/>
      <c r="M24" s="151"/>
    </row>
    <row r="25" spans="1:13" x14ac:dyDescent="0.3">
      <c r="A25" s="69" t="s">
        <v>4882</v>
      </c>
      <c r="B25" s="70">
        <v>2022088.3780199999</v>
      </c>
      <c r="C25" s="70">
        <v>0</v>
      </c>
      <c r="D25" s="70">
        <v>0</v>
      </c>
      <c r="E25" s="70">
        <v>11.61875</v>
      </c>
      <c r="F25" s="70">
        <v>0</v>
      </c>
      <c r="G25" s="70">
        <v>0</v>
      </c>
      <c r="H25" s="70">
        <v>0</v>
      </c>
      <c r="I25" s="70">
        <v>0</v>
      </c>
      <c r="J25" s="71">
        <v>2022088.3780199999</v>
      </c>
      <c r="L25" s="151"/>
      <c r="M25" s="151"/>
    </row>
    <row r="26" spans="1:13" x14ac:dyDescent="0.3">
      <c r="A26" s="69" t="s">
        <v>4883</v>
      </c>
      <c r="B26" s="70">
        <v>3130275.7527800002</v>
      </c>
      <c r="C26" s="70">
        <v>104258.5055</v>
      </c>
      <c r="D26" s="70">
        <v>10739.60709</v>
      </c>
      <c r="E26" s="70">
        <v>3804.08077</v>
      </c>
      <c r="F26" s="70">
        <v>0</v>
      </c>
      <c r="G26" s="70">
        <v>0</v>
      </c>
      <c r="H26" s="70">
        <v>0</v>
      </c>
      <c r="I26" s="70">
        <v>77.736670000000004</v>
      </c>
      <c r="J26" s="71">
        <v>3223794.6511900001</v>
      </c>
      <c r="L26" s="151"/>
      <c r="M26" s="151"/>
    </row>
    <row r="27" spans="1:13" x14ac:dyDescent="0.3">
      <c r="A27" s="45" t="s">
        <v>4833</v>
      </c>
      <c r="B27" s="85">
        <v>5152364.1308000004</v>
      </c>
      <c r="C27" s="85">
        <v>104258.5055</v>
      </c>
      <c r="D27" s="85">
        <v>10739.60709</v>
      </c>
      <c r="E27" s="85">
        <v>3815.6995200000001</v>
      </c>
      <c r="F27" s="85">
        <v>0</v>
      </c>
      <c r="G27" s="85">
        <v>0</v>
      </c>
      <c r="H27" s="85">
        <v>0</v>
      </c>
      <c r="I27" s="85">
        <v>77.736670000000004</v>
      </c>
      <c r="J27" s="86">
        <v>5245883.0292100003</v>
      </c>
      <c r="L27" s="151"/>
      <c r="M27" s="151"/>
    </row>
    <row r="28" spans="1:13" x14ac:dyDescent="0.3">
      <c r="A28" s="69" t="s">
        <v>4834</v>
      </c>
      <c r="B28" s="29"/>
      <c r="C28" s="29"/>
      <c r="D28" s="29"/>
      <c r="E28" s="29"/>
      <c r="F28" s="29"/>
      <c r="G28" s="29"/>
      <c r="H28" s="29"/>
      <c r="I28" s="29"/>
      <c r="J28" s="72"/>
      <c r="L28" s="151"/>
      <c r="M28" s="151"/>
    </row>
    <row r="29" spans="1:13" x14ac:dyDescent="0.3">
      <c r="A29" s="69" t="s">
        <v>4884</v>
      </c>
      <c r="B29" s="70">
        <v>20454.309590000001</v>
      </c>
      <c r="C29" s="70">
        <v>0</v>
      </c>
      <c r="D29" s="70">
        <v>0</v>
      </c>
      <c r="E29" s="70">
        <v>0</v>
      </c>
      <c r="F29" s="70">
        <v>0</v>
      </c>
      <c r="G29" s="70">
        <v>0</v>
      </c>
      <c r="H29" s="70">
        <v>0</v>
      </c>
      <c r="I29" s="70">
        <v>0</v>
      </c>
      <c r="J29" s="71">
        <v>20454.309590000001</v>
      </c>
      <c r="L29" s="151"/>
      <c r="M29" s="151"/>
    </row>
    <row r="30" spans="1:13" x14ac:dyDescent="0.3">
      <c r="A30" s="69" t="s">
        <v>4885</v>
      </c>
      <c r="B30" s="29">
        <v>1653808.9804934999</v>
      </c>
      <c r="C30" s="29">
        <f>+J30-B30</f>
        <v>15133.209060000023</v>
      </c>
      <c r="D30" s="29"/>
      <c r="E30" s="29"/>
      <c r="F30" s="29"/>
      <c r="G30" s="29"/>
      <c r="H30" s="29"/>
      <c r="I30" s="29"/>
      <c r="J30" s="71">
        <v>1668942.1895534999</v>
      </c>
      <c r="L30" s="151"/>
      <c r="M30" s="151"/>
    </row>
    <row r="31" spans="1:13" x14ac:dyDescent="0.3">
      <c r="A31" s="69" t="s">
        <v>4886</v>
      </c>
      <c r="B31" s="29"/>
      <c r="C31" s="29"/>
      <c r="D31" s="29"/>
      <c r="E31" s="29"/>
      <c r="F31" s="29"/>
      <c r="G31" s="29"/>
      <c r="H31" s="29"/>
      <c r="I31" s="29"/>
      <c r="J31" s="72"/>
      <c r="L31" s="151"/>
      <c r="M31" s="151"/>
    </row>
    <row r="32" spans="1:13" x14ac:dyDescent="0.3">
      <c r="A32" s="45" t="s">
        <v>4837</v>
      </c>
      <c r="B32" s="85">
        <f>+SUM(B28:B31)</f>
        <v>1674263.2900834999</v>
      </c>
      <c r="C32" s="85">
        <f t="shared" ref="C32:J32" si="1">+SUM(C28:C31)</f>
        <v>15133.209060000023</v>
      </c>
      <c r="D32" s="85">
        <f t="shared" si="1"/>
        <v>0</v>
      </c>
      <c r="E32" s="85">
        <f t="shared" si="1"/>
        <v>0</v>
      </c>
      <c r="F32" s="85">
        <f t="shared" si="1"/>
        <v>0</v>
      </c>
      <c r="G32" s="85">
        <f t="shared" si="1"/>
        <v>0</v>
      </c>
      <c r="H32" s="85">
        <f t="shared" si="1"/>
        <v>0</v>
      </c>
      <c r="I32" s="85">
        <f t="shared" si="1"/>
        <v>0</v>
      </c>
      <c r="J32" s="85">
        <f t="shared" si="1"/>
        <v>1689396.4991434999</v>
      </c>
      <c r="L32" s="151"/>
      <c r="M32" s="151"/>
    </row>
    <row r="33" spans="1:13" x14ac:dyDescent="0.3">
      <c r="A33" s="69" t="s">
        <v>2526</v>
      </c>
      <c r="B33" s="74">
        <v>2631385.0260299998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82">
        <v>2631385.0260299998</v>
      </c>
      <c r="L33" s="151"/>
      <c r="M33" s="151"/>
    </row>
    <row r="34" spans="1:13" x14ac:dyDescent="0.3">
      <c r="A34" s="69" t="s">
        <v>2531</v>
      </c>
      <c r="B34" s="74">
        <v>71189.074999999997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82">
        <v>71189.074999999997</v>
      </c>
      <c r="L34" s="151"/>
      <c r="M34" s="151"/>
    </row>
    <row r="35" spans="1:13" x14ac:dyDescent="0.3">
      <c r="A35" s="69" t="s">
        <v>5009</v>
      </c>
      <c r="B35" s="74">
        <v>500000</v>
      </c>
      <c r="C35" s="46"/>
      <c r="D35" s="46"/>
      <c r="E35" s="46"/>
      <c r="F35" s="46"/>
      <c r="G35" s="46"/>
      <c r="H35" s="46"/>
      <c r="I35" s="46"/>
      <c r="J35" s="82">
        <v>500000</v>
      </c>
      <c r="L35" s="151"/>
      <c r="M35" s="151"/>
    </row>
    <row r="36" spans="1:13" x14ac:dyDescent="0.3">
      <c r="A36" s="45" t="s">
        <v>4838</v>
      </c>
      <c r="B36" s="85">
        <f>+SUM(B33:B35)</f>
        <v>3202574.10103</v>
      </c>
      <c r="C36" s="85">
        <f t="shared" ref="C36:J36" si="2">+SUM(C33:C35)</f>
        <v>0</v>
      </c>
      <c r="D36" s="85">
        <f t="shared" si="2"/>
        <v>0</v>
      </c>
      <c r="E36" s="85">
        <f t="shared" si="2"/>
        <v>0</v>
      </c>
      <c r="F36" s="85">
        <f t="shared" si="2"/>
        <v>0</v>
      </c>
      <c r="G36" s="85">
        <f t="shared" si="2"/>
        <v>0</v>
      </c>
      <c r="H36" s="85">
        <f t="shared" si="2"/>
        <v>0</v>
      </c>
      <c r="I36" s="85">
        <f t="shared" si="2"/>
        <v>0</v>
      </c>
      <c r="J36" s="85">
        <f t="shared" si="2"/>
        <v>3202574.10103</v>
      </c>
      <c r="L36" s="151"/>
      <c r="M36" s="151"/>
    </row>
    <row r="37" spans="1:13" ht="22.5" customHeight="1" x14ac:dyDescent="0.3">
      <c r="A37" s="33" t="s">
        <v>4839</v>
      </c>
      <c r="B37" s="29">
        <v>1516793.3848899701</v>
      </c>
      <c r="C37" s="29"/>
      <c r="D37" s="29">
        <f>+B37-J37</f>
        <v>3785.6174699971452</v>
      </c>
      <c r="E37" s="29"/>
      <c r="F37" s="29"/>
      <c r="G37" s="29"/>
      <c r="H37" s="29"/>
      <c r="I37" s="29"/>
      <c r="J37" s="72">
        <v>1513007.7674199729</v>
      </c>
      <c r="L37" s="151"/>
      <c r="M37" s="151"/>
    </row>
    <row r="38" spans="1:13" ht="22.5" customHeight="1" x14ac:dyDescent="0.3">
      <c r="A38" s="30" t="s">
        <v>4840</v>
      </c>
      <c r="B38" s="85">
        <f>+B37</f>
        <v>1516793.3848899701</v>
      </c>
      <c r="C38" s="85">
        <f t="shared" ref="C38:J38" si="3">+C37</f>
        <v>0</v>
      </c>
      <c r="D38" s="85">
        <f t="shared" si="3"/>
        <v>3785.6174699971452</v>
      </c>
      <c r="E38" s="85">
        <f t="shared" si="3"/>
        <v>0</v>
      </c>
      <c r="F38" s="85">
        <f t="shared" si="3"/>
        <v>0</v>
      </c>
      <c r="G38" s="85">
        <f t="shared" si="3"/>
        <v>0</v>
      </c>
      <c r="H38" s="85">
        <f t="shared" si="3"/>
        <v>0</v>
      </c>
      <c r="I38" s="85">
        <f t="shared" si="3"/>
        <v>0</v>
      </c>
      <c r="J38" s="85">
        <f t="shared" si="3"/>
        <v>1513007.7674199729</v>
      </c>
      <c r="L38" s="151"/>
      <c r="M38" s="151"/>
    </row>
    <row r="39" spans="1:13" x14ac:dyDescent="0.3">
      <c r="A39" s="33" t="s">
        <v>4841</v>
      </c>
      <c r="B39" s="29">
        <v>601025.51332999917</v>
      </c>
      <c r="C39" s="29"/>
      <c r="D39" s="29">
        <f>+B39-J39</f>
        <v>40409.225659998949</v>
      </c>
      <c r="E39" s="29"/>
      <c r="F39" s="29"/>
      <c r="G39" s="29"/>
      <c r="H39" s="29"/>
      <c r="I39" s="29"/>
      <c r="J39" s="72">
        <v>560616.28767000022</v>
      </c>
      <c r="L39" s="151"/>
      <c r="M39" s="151"/>
    </row>
    <row r="40" spans="1:13" x14ac:dyDescent="0.3">
      <c r="A40" s="33" t="s">
        <v>4845</v>
      </c>
      <c r="B40" s="29">
        <v>12759.281429999999</v>
      </c>
      <c r="C40" s="29"/>
      <c r="D40" s="29"/>
      <c r="E40" s="29"/>
      <c r="F40" s="29"/>
      <c r="G40" s="29"/>
      <c r="H40" s="29">
        <f>+J40-B40</f>
        <v>98.567599999998492</v>
      </c>
      <c r="I40" s="29"/>
      <c r="J40" s="72">
        <v>12857.849029999998</v>
      </c>
      <c r="L40" s="151"/>
      <c r="M40" s="151"/>
    </row>
    <row r="41" spans="1:13" x14ac:dyDescent="0.3">
      <c r="A41" s="30" t="s">
        <v>4887</v>
      </c>
      <c r="B41" s="85">
        <f>+B39+B40</f>
        <v>613784.79475999915</v>
      </c>
      <c r="C41" s="85">
        <f>+C39+C40</f>
        <v>0</v>
      </c>
      <c r="D41" s="85">
        <f>+D39+D40</f>
        <v>40409.225659998949</v>
      </c>
      <c r="E41" s="85">
        <f t="shared" ref="E41:J41" si="4">+E39+E40</f>
        <v>0</v>
      </c>
      <c r="F41" s="85">
        <f t="shared" si="4"/>
        <v>0</v>
      </c>
      <c r="G41" s="85">
        <f t="shared" si="4"/>
        <v>0</v>
      </c>
      <c r="H41" s="85">
        <f t="shared" si="4"/>
        <v>98.567599999998492</v>
      </c>
      <c r="I41" s="85">
        <f t="shared" si="4"/>
        <v>0</v>
      </c>
      <c r="J41" s="85">
        <f t="shared" si="4"/>
        <v>573474.13670000026</v>
      </c>
      <c r="L41" s="151"/>
      <c r="M41" s="151"/>
    </row>
    <row r="42" spans="1:13" x14ac:dyDescent="0.3">
      <c r="A42" s="34" t="s">
        <v>4848</v>
      </c>
      <c r="B42" s="35">
        <f>+B41+B38+B36+B32+B27</f>
        <v>12159779.70156347</v>
      </c>
      <c r="C42" s="35">
        <f t="shared" ref="C42:J42" si="5">+C41+C38+C36+C32+C27</f>
        <v>119391.71456000002</v>
      </c>
      <c r="D42" s="35">
        <f t="shared" si="5"/>
        <v>54934.450219996092</v>
      </c>
      <c r="E42" s="35">
        <f t="shared" si="5"/>
        <v>3815.6995200000001</v>
      </c>
      <c r="F42" s="35">
        <f t="shared" si="5"/>
        <v>0</v>
      </c>
      <c r="G42" s="35">
        <f t="shared" si="5"/>
        <v>0</v>
      </c>
      <c r="H42" s="35">
        <f t="shared" si="5"/>
        <v>98.567599999998492</v>
      </c>
      <c r="I42" s="35">
        <f t="shared" si="5"/>
        <v>77.736670000000004</v>
      </c>
      <c r="J42" s="35">
        <f t="shared" si="5"/>
        <v>12224335.533503473</v>
      </c>
      <c r="L42" s="151"/>
      <c r="M42" s="151"/>
    </row>
    <row r="43" spans="1:13" x14ac:dyDescent="0.3">
      <c r="A43" s="76" t="s">
        <v>4849</v>
      </c>
      <c r="B43" s="77"/>
      <c r="C43" s="77"/>
      <c r="D43" s="77"/>
      <c r="E43" s="77"/>
      <c r="F43" s="77"/>
      <c r="G43" s="77"/>
      <c r="H43" s="77"/>
      <c r="I43" s="77"/>
      <c r="J43" s="78"/>
      <c r="L43" s="151"/>
      <c r="M43" s="151"/>
    </row>
    <row r="44" spans="1:13" x14ac:dyDescent="0.3">
      <c r="A44" s="69" t="s">
        <v>4850</v>
      </c>
      <c r="B44" s="29">
        <v>1944419.3648500005</v>
      </c>
      <c r="C44" s="29"/>
      <c r="D44" s="29">
        <f>+B44-J44</f>
        <v>75866.0317000004</v>
      </c>
      <c r="E44" s="29"/>
      <c r="F44" s="29"/>
      <c r="G44" s="29"/>
      <c r="H44" s="29"/>
      <c r="I44" s="29"/>
      <c r="J44" s="72">
        <v>1868553.3331500001</v>
      </c>
      <c r="L44" s="151"/>
      <c r="M44" s="151"/>
    </row>
    <row r="45" spans="1:13" ht="12.75" customHeight="1" x14ac:dyDescent="0.3">
      <c r="A45" s="69" t="s">
        <v>4888</v>
      </c>
      <c r="B45" s="29">
        <v>431770.57666999998</v>
      </c>
      <c r="C45" s="29">
        <f>+J45-B45</f>
        <v>159983.5</v>
      </c>
      <c r="D45" s="29"/>
      <c r="E45" s="29"/>
      <c r="F45" s="29"/>
      <c r="G45" s="29"/>
      <c r="H45" s="29"/>
      <c r="I45" s="29"/>
      <c r="J45" s="72">
        <v>591754.07666999998</v>
      </c>
      <c r="L45" s="151"/>
      <c r="M45" s="151"/>
    </row>
    <row r="46" spans="1:13" x14ac:dyDescent="0.3">
      <c r="A46" s="33" t="s">
        <v>4852</v>
      </c>
      <c r="B46" s="29">
        <v>178468.05697999999</v>
      </c>
      <c r="C46" s="29"/>
      <c r="D46" s="29"/>
      <c r="E46" s="29"/>
      <c r="F46" s="29"/>
      <c r="G46" s="29"/>
      <c r="H46" s="29"/>
      <c r="I46" s="29"/>
      <c r="J46" s="72">
        <v>178468.05697999999</v>
      </c>
      <c r="L46" s="151"/>
      <c r="M46" s="151"/>
    </row>
    <row r="47" spans="1:13" x14ac:dyDescent="0.3">
      <c r="A47" s="33" t="s">
        <v>4889</v>
      </c>
      <c r="B47" s="29">
        <v>58823.900500000003</v>
      </c>
      <c r="C47" s="29"/>
      <c r="D47" s="29">
        <f>+B47-J47</f>
        <v>14961.196990000004</v>
      </c>
      <c r="E47" s="29"/>
      <c r="F47" s="29"/>
      <c r="G47" s="29"/>
      <c r="H47" s="29"/>
      <c r="I47" s="29"/>
      <c r="J47" s="72">
        <v>43862.703509999999</v>
      </c>
      <c r="L47" s="151"/>
      <c r="M47" s="151"/>
    </row>
    <row r="48" spans="1:13" ht="25.5" customHeight="1" x14ac:dyDescent="0.3">
      <c r="A48" s="33" t="s">
        <v>4890</v>
      </c>
      <c r="B48" s="29">
        <v>47566.197890000003</v>
      </c>
      <c r="C48" s="29"/>
      <c r="D48" s="29"/>
      <c r="E48" s="29"/>
      <c r="F48" s="29"/>
      <c r="G48" s="29"/>
      <c r="H48" s="29">
        <f>+J48-B48</f>
        <v>197296.32924000101</v>
      </c>
      <c r="I48" s="29"/>
      <c r="J48" s="72">
        <v>244862.52713000102</v>
      </c>
      <c r="L48" s="151"/>
      <c r="M48" s="151"/>
    </row>
    <row r="49" spans="1:13" x14ac:dyDescent="0.3">
      <c r="A49" s="34" t="s">
        <v>4858</v>
      </c>
      <c r="B49" s="35">
        <f>+SUM(B44:B48)</f>
        <v>2661048.0968900002</v>
      </c>
      <c r="C49" s="35">
        <f t="shared" ref="C49:J49" si="6">+SUM(C44:C48)</f>
        <v>159983.5</v>
      </c>
      <c r="D49" s="35">
        <f t="shared" si="6"/>
        <v>90827.228690000396</v>
      </c>
      <c r="E49" s="35">
        <f t="shared" si="6"/>
        <v>0</v>
      </c>
      <c r="F49" s="35">
        <f t="shared" si="6"/>
        <v>0</v>
      </c>
      <c r="G49" s="35">
        <f t="shared" si="6"/>
        <v>0</v>
      </c>
      <c r="H49" s="35">
        <f t="shared" si="6"/>
        <v>197296.32924000101</v>
      </c>
      <c r="I49" s="35">
        <f t="shared" si="6"/>
        <v>0</v>
      </c>
      <c r="J49" s="35">
        <f t="shared" si="6"/>
        <v>2927500.6974400012</v>
      </c>
      <c r="L49" s="151"/>
      <c r="M49" s="151"/>
    </row>
    <row r="50" spans="1:13" ht="16.350000000000001" customHeight="1" thickBot="1" x14ac:dyDescent="0.35">
      <c r="A50" s="111" t="s">
        <v>4859</v>
      </c>
      <c r="B50" s="38">
        <f>+B49+B42</f>
        <v>14820827.798453471</v>
      </c>
      <c r="C50" s="38">
        <f t="shared" ref="C50:J50" si="7">+C49+C42</f>
        <v>279375.21455999999</v>
      </c>
      <c r="D50" s="38">
        <f t="shared" si="7"/>
        <v>145761.6789099965</v>
      </c>
      <c r="E50" s="38">
        <f t="shared" si="7"/>
        <v>3815.6995200000001</v>
      </c>
      <c r="F50" s="38">
        <f t="shared" si="7"/>
        <v>0</v>
      </c>
      <c r="G50" s="38">
        <f t="shared" si="7"/>
        <v>0</v>
      </c>
      <c r="H50" s="38">
        <f t="shared" si="7"/>
        <v>197394.89684000102</v>
      </c>
      <c r="I50" s="38">
        <f t="shared" si="7"/>
        <v>77.736670000000004</v>
      </c>
      <c r="J50" s="38">
        <f t="shared" si="7"/>
        <v>15151836.230943475</v>
      </c>
      <c r="K50" s="151"/>
      <c r="L50" s="151"/>
      <c r="M50" s="151"/>
    </row>
    <row r="51" spans="1:13" ht="16.350000000000001" customHeight="1" x14ac:dyDescent="0.3">
      <c r="A51" s="603" t="s">
        <v>4891</v>
      </c>
      <c r="B51" s="603"/>
      <c r="C51" s="603"/>
      <c r="D51" s="603"/>
      <c r="E51" s="603"/>
      <c r="F51" s="603"/>
      <c r="G51" s="603"/>
      <c r="H51" s="603"/>
      <c r="I51" s="603"/>
      <c r="J51" s="603"/>
      <c r="L51" s="151"/>
      <c r="M51" s="151"/>
    </row>
    <row r="52" spans="1:13" ht="20.399999999999999" customHeight="1" x14ac:dyDescent="0.3">
      <c r="A52" s="600" t="s">
        <v>4925</v>
      </c>
      <c r="B52" s="600"/>
      <c r="C52" s="600"/>
      <c r="D52" s="600"/>
      <c r="E52" s="600"/>
      <c r="F52" s="600"/>
      <c r="G52" s="600"/>
      <c r="H52" s="600"/>
      <c r="I52" s="600"/>
      <c r="J52" s="600"/>
      <c r="L52" s="151"/>
      <c r="M52" s="151"/>
    </row>
    <row r="53" spans="1:13" ht="16.350000000000001" customHeight="1" x14ac:dyDescent="0.3">
      <c r="A53" s="602" t="s">
        <v>4892</v>
      </c>
      <c r="B53" s="602"/>
      <c r="C53" s="602"/>
      <c r="D53" s="602"/>
      <c r="E53" s="602"/>
      <c r="F53" s="602"/>
      <c r="G53" s="602"/>
      <c r="H53" s="602"/>
      <c r="I53" s="602"/>
      <c r="J53" s="602"/>
      <c r="L53" s="151"/>
      <c r="M53" s="151"/>
    </row>
    <row r="54" spans="1:13" ht="13.35" customHeight="1" x14ac:dyDescent="0.3">
      <c r="A54" s="603" t="s">
        <v>4893</v>
      </c>
      <c r="B54" s="603"/>
      <c r="C54" s="603"/>
      <c r="D54" s="603"/>
      <c r="E54" s="603"/>
      <c r="F54" s="603"/>
      <c r="G54" s="603"/>
      <c r="H54" s="603"/>
      <c r="I54" s="603"/>
      <c r="J54" s="603"/>
      <c r="L54" s="151"/>
      <c r="M54" s="151"/>
    </row>
    <row r="55" spans="1:13" ht="25.5" customHeight="1" x14ac:dyDescent="0.3">
      <c r="A55" s="600" t="s">
        <v>4894</v>
      </c>
      <c r="B55" s="600"/>
      <c r="C55" s="600"/>
      <c r="D55" s="600"/>
      <c r="E55" s="600"/>
      <c r="F55" s="600"/>
      <c r="G55" s="600"/>
      <c r="H55" s="600"/>
      <c r="I55" s="600"/>
      <c r="J55" s="600"/>
      <c r="L55" s="151"/>
      <c r="M55" s="151"/>
    </row>
    <row r="56" spans="1:13" ht="17.399999999999999" customHeight="1" x14ac:dyDescent="0.3">
      <c r="A56" s="601" t="s">
        <v>4895</v>
      </c>
      <c r="B56" s="601"/>
      <c r="C56" s="601"/>
      <c r="D56" s="601"/>
      <c r="E56" s="601"/>
      <c r="F56" s="601"/>
      <c r="G56" s="601"/>
      <c r="H56" s="601"/>
      <c r="I56" s="601"/>
      <c r="J56" s="601"/>
      <c r="L56" s="151"/>
      <c r="M56" s="151"/>
    </row>
    <row r="57" spans="1:13" ht="11.25" customHeight="1" x14ac:dyDescent="0.3">
      <c r="A57" s="49" t="s">
        <v>4926</v>
      </c>
      <c r="B57" s="49"/>
      <c r="C57" s="49"/>
      <c r="D57" s="49"/>
      <c r="E57" s="49"/>
      <c r="F57" s="49"/>
      <c r="G57" s="49"/>
      <c r="H57" s="49"/>
      <c r="I57" s="49"/>
      <c r="J57" s="49"/>
      <c r="L57" s="151"/>
      <c r="M57" s="151"/>
    </row>
    <row r="58" spans="1:13" ht="13.35" customHeight="1" x14ac:dyDescent="0.3">
      <c r="A58" s="600" t="s">
        <v>4927</v>
      </c>
      <c r="B58" s="602"/>
      <c r="C58" s="602"/>
      <c r="D58" s="602"/>
      <c r="E58" s="602"/>
      <c r="F58" s="602"/>
      <c r="G58" s="602"/>
      <c r="H58" s="602"/>
      <c r="I58" s="602"/>
      <c r="J58" s="602"/>
      <c r="L58" s="151"/>
      <c r="M58" s="151"/>
    </row>
    <row r="59" spans="1:13" ht="13.35" customHeight="1" x14ac:dyDescent="0.3">
      <c r="A59" s="49" t="s">
        <v>4898</v>
      </c>
      <c r="B59" s="112"/>
      <c r="C59" s="112"/>
      <c r="D59" s="112"/>
      <c r="E59" s="112"/>
      <c r="F59" s="112"/>
      <c r="G59" s="112"/>
      <c r="H59" s="112"/>
      <c r="I59" s="112"/>
      <c r="J59" s="112"/>
      <c r="L59" s="151"/>
      <c r="M59" s="151"/>
    </row>
    <row r="60" spans="1:13" ht="13.35" customHeight="1" thickBot="1" x14ac:dyDescent="0.35">
      <c r="A60" s="113"/>
      <c r="B60" s="114"/>
      <c r="C60" s="114"/>
      <c r="D60" s="114"/>
      <c r="E60" s="114"/>
      <c r="F60" s="115"/>
      <c r="G60" s="115"/>
      <c r="H60" s="115"/>
      <c r="I60" s="115"/>
      <c r="J60" s="115"/>
      <c r="L60" s="151"/>
      <c r="M60" s="151"/>
    </row>
    <row r="61" spans="1:13" ht="25.5" customHeight="1" thickBot="1" x14ac:dyDescent="0.35">
      <c r="A61" s="65" t="s">
        <v>4899</v>
      </c>
      <c r="B61" s="64" t="s">
        <v>4960</v>
      </c>
      <c r="C61" s="64" t="s">
        <v>4871</v>
      </c>
      <c r="D61" s="64" t="s">
        <v>4872</v>
      </c>
      <c r="E61" s="64" t="s">
        <v>4873</v>
      </c>
      <c r="F61" s="64" t="s">
        <v>4874</v>
      </c>
      <c r="G61" s="64" t="s">
        <v>4875</v>
      </c>
      <c r="H61" s="64" t="s">
        <v>4876</v>
      </c>
      <c r="I61" s="64" t="s">
        <v>4877</v>
      </c>
      <c r="J61" s="64" t="s">
        <v>4962</v>
      </c>
      <c r="L61" s="151"/>
      <c r="M61" s="151"/>
    </row>
    <row r="62" spans="1:13" x14ac:dyDescent="0.3">
      <c r="A62" s="76" t="s">
        <v>4900</v>
      </c>
      <c r="B62" s="102"/>
      <c r="C62" s="102"/>
      <c r="D62" s="102"/>
      <c r="E62" s="102"/>
      <c r="F62" s="102"/>
      <c r="G62" s="102"/>
      <c r="H62" s="102"/>
      <c r="I62" s="102"/>
      <c r="J62" s="116"/>
      <c r="L62" s="151"/>
      <c r="M62" s="151"/>
    </row>
    <row r="63" spans="1:13" x14ac:dyDescent="0.3">
      <c r="A63" s="33" t="s">
        <v>4901</v>
      </c>
      <c r="B63" s="29"/>
      <c r="C63" s="29"/>
      <c r="D63" s="29"/>
      <c r="E63" s="29"/>
      <c r="F63" s="29"/>
      <c r="G63" s="29"/>
      <c r="H63" s="29"/>
      <c r="I63" s="29"/>
      <c r="J63" s="72"/>
      <c r="L63" s="151"/>
      <c r="M63" s="151"/>
    </row>
    <row r="64" spans="1:13" x14ac:dyDescent="0.3">
      <c r="A64" s="33" t="s">
        <v>4902</v>
      </c>
      <c r="B64" s="29">
        <v>45491.413500000002</v>
      </c>
      <c r="C64" s="29"/>
      <c r="D64" s="29"/>
      <c r="E64" s="29"/>
      <c r="F64" s="29"/>
      <c r="G64" s="29">
        <f>+-221612.170000002/1000</f>
        <v>-221.61217000000198</v>
      </c>
      <c r="H64" s="29"/>
      <c r="I64" s="29"/>
      <c r="J64" s="72">
        <v>45269.801329999995</v>
      </c>
      <c r="L64" s="151"/>
      <c r="M64" s="151"/>
    </row>
    <row r="65" spans="1:13" x14ac:dyDescent="0.3">
      <c r="A65" s="33" t="s">
        <v>4903</v>
      </c>
      <c r="B65" s="29">
        <v>1276703.8750079998</v>
      </c>
      <c r="C65" s="29"/>
      <c r="D65" s="29"/>
      <c r="E65" s="29"/>
      <c r="F65" s="29"/>
      <c r="G65" s="29">
        <v>-6219.4839513598099</v>
      </c>
      <c r="H65" s="29"/>
      <c r="I65" s="29"/>
      <c r="J65" s="72">
        <v>1270484.3910566398</v>
      </c>
      <c r="L65" s="151"/>
      <c r="M65" s="151"/>
    </row>
    <row r="66" spans="1:13" x14ac:dyDescent="0.3">
      <c r="A66" s="34" t="s">
        <v>4904</v>
      </c>
      <c r="B66" s="35">
        <f>+SUM(B63:B65)</f>
        <v>1322195.2885079999</v>
      </c>
      <c r="C66" s="35">
        <f t="shared" ref="C66:J66" si="8">+SUM(C63:C65)</f>
        <v>0</v>
      </c>
      <c r="D66" s="35">
        <f t="shared" si="8"/>
        <v>0</v>
      </c>
      <c r="E66" s="35">
        <f t="shared" si="8"/>
        <v>0</v>
      </c>
      <c r="F66" s="35">
        <f t="shared" si="8"/>
        <v>0</v>
      </c>
      <c r="G66" s="35">
        <f t="shared" si="8"/>
        <v>-6441.0961213598121</v>
      </c>
      <c r="H66" s="35">
        <f t="shared" si="8"/>
        <v>0</v>
      </c>
      <c r="I66" s="35">
        <f t="shared" si="8"/>
        <v>0</v>
      </c>
      <c r="J66" s="35">
        <f t="shared" si="8"/>
        <v>1315754.1923866398</v>
      </c>
      <c r="L66" s="151"/>
      <c r="M66" s="151"/>
    </row>
    <row r="67" spans="1:13" x14ac:dyDescent="0.3">
      <c r="A67" s="33" t="s">
        <v>4905</v>
      </c>
      <c r="B67" s="29">
        <v>493045.13007999997</v>
      </c>
      <c r="C67" s="29"/>
      <c r="D67" s="29">
        <f>+B67-J67</f>
        <v>105379.65794999996</v>
      </c>
      <c r="E67" s="29"/>
      <c r="F67" s="29"/>
      <c r="G67" s="29"/>
      <c r="H67" s="29"/>
      <c r="I67" s="29"/>
      <c r="J67" s="72">
        <v>387665.47213000001</v>
      </c>
      <c r="L67" s="151"/>
      <c r="M67" s="151"/>
    </row>
    <row r="68" spans="1:13" x14ac:dyDescent="0.3">
      <c r="A68" s="33" t="s">
        <v>4857</v>
      </c>
      <c r="B68" s="29">
        <v>252189.52101999999</v>
      </c>
      <c r="C68" s="29">
        <f>+J68-B68</f>
        <v>20860.634240000043</v>
      </c>
      <c r="D68" s="29"/>
      <c r="E68" s="29"/>
      <c r="F68" s="29"/>
      <c r="G68" s="29"/>
      <c r="H68" s="29"/>
      <c r="I68" s="29"/>
      <c r="J68" s="72">
        <v>273050.15526000003</v>
      </c>
      <c r="L68" s="151"/>
      <c r="M68" s="151"/>
    </row>
    <row r="69" spans="1:13" x14ac:dyDescent="0.3">
      <c r="A69" s="33" t="s">
        <v>4906</v>
      </c>
      <c r="B69" s="29">
        <v>2115765.2769999998</v>
      </c>
      <c r="C69" s="29"/>
      <c r="D69" s="29"/>
      <c r="E69" s="29"/>
      <c r="F69" s="29"/>
      <c r="G69" s="29"/>
      <c r="H69" s="29"/>
      <c r="I69" s="29"/>
      <c r="J69" s="72">
        <v>2115765.2769999998</v>
      </c>
      <c r="L69" s="151"/>
      <c r="M69" s="151"/>
    </row>
    <row r="70" spans="1:13" ht="18" customHeight="1" thickBot="1" x14ac:dyDescent="0.35">
      <c r="A70" s="108" t="s">
        <v>4907</v>
      </c>
      <c r="B70" s="38">
        <f>+SUM(B66:B69)</f>
        <v>4183195.2166079995</v>
      </c>
      <c r="C70" s="38">
        <f t="shared" ref="C70:J70" si="9">+SUM(C66:C69)</f>
        <v>20860.634240000043</v>
      </c>
      <c r="D70" s="38">
        <f t="shared" si="9"/>
        <v>105379.65794999996</v>
      </c>
      <c r="E70" s="38">
        <f t="shared" si="9"/>
        <v>0</v>
      </c>
      <c r="F70" s="38">
        <f t="shared" si="9"/>
        <v>0</v>
      </c>
      <c r="G70" s="38">
        <f t="shared" si="9"/>
        <v>-6441.0961213598121</v>
      </c>
      <c r="H70" s="38">
        <f t="shared" si="9"/>
        <v>0</v>
      </c>
      <c r="I70" s="38">
        <f t="shared" si="9"/>
        <v>0</v>
      </c>
      <c r="J70" s="38">
        <f t="shared" si="9"/>
        <v>4092235.0967766396</v>
      </c>
      <c r="L70" s="151"/>
      <c r="M70" s="151"/>
    </row>
    <row r="71" spans="1:13" ht="12" customHeight="1" thickBot="1" x14ac:dyDescent="0.35">
      <c r="L71" s="151"/>
      <c r="M71" s="151"/>
    </row>
    <row r="72" spans="1:13" ht="25.5" customHeight="1" thickBot="1" x14ac:dyDescent="0.35">
      <c r="A72" s="65" t="s">
        <v>4908</v>
      </c>
      <c r="B72" s="64" t="s">
        <v>4960</v>
      </c>
      <c r="C72" s="64" t="s">
        <v>4871</v>
      </c>
      <c r="D72" s="64" t="s">
        <v>4872</v>
      </c>
      <c r="E72" s="64" t="s">
        <v>4873</v>
      </c>
      <c r="F72" s="64" t="s">
        <v>4874</v>
      </c>
      <c r="G72" s="64" t="s">
        <v>4875</v>
      </c>
      <c r="H72" s="64" t="s">
        <v>4876</v>
      </c>
      <c r="I72" s="64" t="s">
        <v>4877</v>
      </c>
      <c r="J72" s="64" t="s">
        <v>4962</v>
      </c>
      <c r="L72" s="151"/>
      <c r="M72" s="151"/>
    </row>
    <row r="73" spans="1:13" x14ac:dyDescent="0.3">
      <c r="A73" s="55" t="s">
        <v>4909</v>
      </c>
      <c r="B73" s="29">
        <f>+B21</f>
        <v>51490122.794355005</v>
      </c>
      <c r="C73" s="29">
        <f t="shared" ref="C73:J73" si="10">+C21</f>
        <v>44701.026619999997</v>
      </c>
      <c r="D73" s="29">
        <f t="shared" si="10"/>
        <v>61340.641230000008</v>
      </c>
      <c r="E73" s="29">
        <f t="shared" si="10"/>
        <v>133429.20924</v>
      </c>
      <c r="F73" s="29">
        <f t="shared" si="10"/>
        <v>52574.410730000003</v>
      </c>
      <c r="G73" s="29">
        <f t="shared" si="10"/>
        <v>-44540.460617999401</v>
      </c>
      <c r="H73" s="29">
        <f t="shared" si="10"/>
        <v>0</v>
      </c>
      <c r="I73" s="29">
        <f t="shared" si="10"/>
        <v>77.736670000000004</v>
      </c>
      <c r="J73" s="29">
        <f t="shared" si="10"/>
        <v>51428942.719126999</v>
      </c>
      <c r="L73" s="151"/>
      <c r="M73" s="151"/>
    </row>
    <row r="74" spans="1:13" x14ac:dyDescent="0.3">
      <c r="A74" s="55" t="s">
        <v>4910</v>
      </c>
      <c r="B74" s="29">
        <f>+B50</f>
        <v>14820827.798453471</v>
      </c>
      <c r="C74" s="29">
        <f t="shared" ref="C74:J74" si="11">+C50</f>
        <v>279375.21455999999</v>
      </c>
      <c r="D74" s="29">
        <f t="shared" si="11"/>
        <v>145761.6789099965</v>
      </c>
      <c r="E74" s="29">
        <f t="shared" si="11"/>
        <v>3815.6995200000001</v>
      </c>
      <c r="F74" s="29">
        <f t="shared" si="11"/>
        <v>0</v>
      </c>
      <c r="G74" s="29">
        <f t="shared" si="11"/>
        <v>0</v>
      </c>
      <c r="H74" s="29">
        <f t="shared" si="11"/>
        <v>197394.89684000102</v>
      </c>
      <c r="I74" s="29">
        <f t="shared" si="11"/>
        <v>77.736670000000004</v>
      </c>
      <c r="J74" s="29">
        <f t="shared" si="11"/>
        <v>15151836.230943475</v>
      </c>
      <c r="L74" s="151"/>
      <c r="M74" s="151"/>
    </row>
    <row r="75" spans="1:13" ht="12" customHeight="1" thickBot="1" x14ac:dyDescent="0.35">
      <c r="A75" s="56" t="s">
        <v>4911</v>
      </c>
      <c r="B75" s="38">
        <f>+B73+B74</f>
        <v>66310950.592808478</v>
      </c>
      <c r="C75" s="38">
        <f t="shared" ref="C75:J75" si="12">+C73+C74</f>
        <v>324076.24118000001</v>
      </c>
      <c r="D75" s="38">
        <f t="shared" si="12"/>
        <v>207102.3201399965</v>
      </c>
      <c r="E75" s="38">
        <f t="shared" si="12"/>
        <v>137244.90875999999</v>
      </c>
      <c r="F75" s="38">
        <f t="shared" si="12"/>
        <v>52574.410730000003</v>
      </c>
      <c r="G75" s="38">
        <f t="shared" si="12"/>
        <v>-44540.460617999401</v>
      </c>
      <c r="H75" s="38">
        <f t="shared" si="12"/>
        <v>197394.89684000102</v>
      </c>
      <c r="I75" s="38">
        <f t="shared" si="12"/>
        <v>155.47334000000001</v>
      </c>
      <c r="J75" s="38">
        <f t="shared" si="12"/>
        <v>66580778.950070471</v>
      </c>
      <c r="L75" s="151"/>
      <c r="M75" s="151"/>
    </row>
    <row r="76" spans="1:13" ht="12" customHeight="1" thickBot="1" x14ac:dyDescent="0.35">
      <c r="A76" s="59"/>
      <c r="B76" s="54"/>
      <c r="C76" s="54"/>
      <c r="D76" s="54"/>
      <c r="E76" s="54"/>
      <c r="F76" s="54"/>
      <c r="G76" s="54"/>
      <c r="H76" s="54"/>
      <c r="I76" s="54"/>
      <c r="J76" s="54"/>
      <c r="L76" s="151"/>
      <c r="M76" s="151"/>
    </row>
    <row r="77" spans="1:13" ht="25.5" customHeight="1" thickBot="1" x14ac:dyDescent="0.35">
      <c r="A77" s="150" t="s">
        <v>4908</v>
      </c>
      <c r="B77" s="64" t="s">
        <v>4960</v>
      </c>
      <c r="C77" s="64" t="s">
        <v>4871</v>
      </c>
      <c r="D77" s="64" t="s">
        <v>4872</v>
      </c>
      <c r="E77" s="64" t="s">
        <v>4873</v>
      </c>
      <c r="F77" s="64" t="s">
        <v>4874</v>
      </c>
      <c r="G77" s="64" t="s">
        <v>4875</v>
      </c>
      <c r="H77" s="64" t="s">
        <v>4876</v>
      </c>
      <c r="I77" s="64" t="s">
        <v>4877</v>
      </c>
      <c r="J77" s="64" t="s">
        <v>4962</v>
      </c>
      <c r="L77" s="151"/>
      <c r="M77" s="151"/>
    </row>
    <row r="78" spans="1:13" ht="12" customHeight="1" thickBot="1" x14ac:dyDescent="0.35">
      <c r="A78" s="60" t="s">
        <v>4912</v>
      </c>
      <c r="B78" s="117">
        <f>+B70</f>
        <v>4183195.2166079995</v>
      </c>
      <c r="C78" s="117">
        <f t="shared" ref="C78:J78" si="13">+C70</f>
        <v>20860.634240000043</v>
      </c>
      <c r="D78" s="117">
        <f t="shared" si="13"/>
        <v>105379.65794999996</v>
      </c>
      <c r="E78" s="117">
        <f t="shared" si="13"/>
        <v>0</v>
      </c>
      <c r="F78" s="117">
        <f t="shared" si="13"/>
        <v>0</v>
      </c>
      <c r="G78" s="117">
        <f t="shared" si="13"/>
        <v>-6441.0961213598121</v>
      </c>
      <c r="H78" s="117">
        <f t="shared" si="13"/>
        <v>0</v>
      </c>
      <c r="I78" s="117">
        <f t="shared" si="13"/>
        <v>0</v>
      </c>
      <c r="J78" s="275">
        <f t="shared" si="13"/>
        <v>4092235.0967766396</v>
      </c>
      <c r="L78" s="151"/>
      <c r="M78" s="151"/>
    </row>
    <row r="79" spans="1:13" x14ac:dyDescent="0.3">
      <c r="A79" s="59"/>
      <c r="B79" s="54"/>
      <c r="C79" s="54"/>
      <c r="D79" s="54"/>
      <c r="E79" s="54"/>
      <c r="F79" s="54"/>
      <c r="G79" s="54"/>
      <c r="H79" s="29"/>
      <c r="I79" s="29"/>
      <c r="J79" s="29"/>
    </row>
    <row r="80" spans="1:13" x14ac:dyDescent="0.3">
      <c r="A80" s="63" t="s">
        <v>4913</v>
      </c>
    </row>
  </sheetData>
  <mergeCells count="10">
    <mergeCell ref="A54:J54"/>
    <mergeCell ref="A55:J55"/>
    <mergeCell ref="A56:J56"/>
    <mergeCell ref="A58:J58"/>
    <mergeCell ref="A1:J1"/>
    <mergeCell ref="A2:J2"/>
    <mergeCell ref="A3:J3"/>
    <mergeCell ref="A51:J51"/>
    <mergeCell ref="A52:J52"/>
    <mergeCell ref="A53:J53"/>
  </mergeCells>
  <pageMargins left="0.70866141732283472" right="0.70866141732283472" top="0.74803149606299213" bottom="0.74803149606299213" header="0.31496062992125984" footer="0.31496062992125984"/>
  <pageSetup paperSize="9" scale="55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7030A0"/>
  </sheetPr>
  <dimension ref="A1:J81"/>
  <sheetViews>
    <sheetView showGridLines="0" topLeftCell="B58" zoomScaleNormal="100" workbookViewId="0">
      <selection activeCell="G73" sqref="G73"/>
    </sheetView>
  </sheetViews>
  <sheetFormatPr baseColWidth="10" defaultRowHeight="14.4" x14ac:dyDescent="0.3"/>
  <cols>
    <col min="1" max="1" width="45.5546875" customWidth="1"/>
    <col min="2" max="2" width="18.109375" customWidth="1"/>
    <col min="3" max="4" width="14.44140625" customWidth="1"/>
    <col min="5" max="6" width="13.44140625" customWidth="1"/>
    <col min="7" max="7" width="14.44140625" customWidth="1"/>
    <col min="8" max="9" width="11.5546875" customWidth="1"/>
    <col min="10" max="10" width="16.44140625" customWidth="1"/>
  </cols>
  <sheetData>
    <row r="1" spans="1:10" ht="15" customHeight="1" x14ac:dyDescent="0.3">
      <c r="A1" s="610" t="s">
        <v>4928</v>
      </c>
      <c r="B1" s="611"/>
      <c r="C1" s="611"/>
      <c r="D1" s="611"/>
      <c r="E1" s="611"/>
      <c r="F1" s="611"/>
      <c r="G1" s="611"/>
      <c r="H1" s="611"/>
      <c r="I1" s="611"/>
      <c r="J1" s="612"/>
    </row>
    <row r="2" spans="1:10" ht="10.5" customHeight="1" x14ac:dyDescent="0.3">
      <c r="A2" s="582" t="s">
        <v>4964</v>
      </c>
      <c r="B2" s="583"/>
      <c r="C2" s="583"/>
      <c r="D2" s="583"/>
      <c r="E2" s="583"/>
      <c r="F2" s="583"/>
      <c r="G2" s="583"/>
      <c r="H2" s="583"/>
      <c r="I2" s="583"/>
      <c r="J2" s="584"/>
    </row>
    <row r="3" spans="1:10" x14ac:dyDescent="0.3">
      <c r="A3" s="613" t="s">
        <v>4812</v>
      </c>
      <c r="B3" s="614"/>
      <c r="C3" s="614"/>
      <c r="D3" s="614"/>
      <c r="E3" s="614"/>
      <c r="F3" s="614"/>
      <c r="G3" s="614"/>
      <c r="H3" s="614"/>
      <c r="I3" s="614"/>
      <c r="J3" s="615"/>
    </row>
    <row r="4" spans="1:10" ht="12" customHeight="1" thickBot="1" x14ac:dyDescent="0.35"/>
    <row r="5" spans="1:10" ht="25.5" customHeight="1" thickBot="1" x14ac:dyDescent="0.35">
      <c r="A5" s="65" t="s">
        <v>4870</v>
      </c>
      <c r="B5" s="64" t="s">
        <v>4960</v>
      </c>
      <c r="C5" s="64" t="s">
        <v>4871</v>
      </c>
      <c r="D5" s="64" t="s">
        <v>4872</v>
      </c>
      <c r="E5" s="64" t="s">
        <v>4873</v>
      </c>
      <c r="F5" s="64" t="s">
        <v>4874</v>
      </c>
      <c r="G5" s="64" t="s">
        <v>4875</v>
      </c>
      <c r="H5" s="64" t="s">
        <v>4876</v>
      </c>
      <c r="I5" s="64" t="s">
        <v>4877</v>
      </c>
      <c r="J5" s="64" t="s">
        <v>4962</v>
      </c>
    </row>
    <row r="6" spans="1:10" ht="22.5" customHeight="1" x14ac:dyDescent="0.3">
      <c r="A6" s="66" t="s">
        <v>4814</v>
      </c>
      <c r="B6" s="102"/>
      <c r="C6" s="102"/>
      <c r="D6" s="102"/>
      <c r="E6" s="102"/>
      <c r="F6" s="102"/>
      <c r="G6" s="102"/>
      <c r="H6" s="102"/>
      <c r="I6" s="102"/>
      <c r="J6" s="116"/>
    </row>
    <row r="7" spans="1:10" x14ac:dyDescent="0.3">
      <c r="A7" s="28" t="s">
        <v>42</v>
      </c>
      <c r="B7" s="70">
        <v>1057224.9714230001</v>
      </c>
      <c r="C7" s="70">
        <v>0</v>
      </c>
      <c r="D7" s="70">
        <v>4120.3529600000002</v>
      </c>
      <c r="E7" s="70">
        <v>1546.6025400000001</v>
      </c>
      <c r="F7" s="70">
        <v>0</v>
      </c>
      <c r="G7" s="70">
        <v>-62.078858000000402</v>
      </c>
      <c r="H7" s="70">
        <v>0</v>
      </c>
      <c r="I7" s="70">
        <v>0</v>
      </c>
      <c r="J7" s="71">
        <v>1053042.5396050001</v>
      </c>
    </row>
    <row r="8" spans="1:10" x14ac:dyDescent="0.3">
      <c r="A8" s="28" t="s">
        <v>4878</v>
      </c>
      <c r="B8" s="70">
        <v>3064803.673523</v>
      </c>
      <c r="C8" s="70">
        <v>0</v>
      </c>
      <c r="D8" s="70">
        <v>26935.395769999999</v>
      </c>
      <c r="E8" s="70">
        <v>5125.13526</v>
      </c>
      <c r="F8" s="70">
        <v>0</v>
      </c>
      <c r="G8" s="70">
        <v>1450.79451900001</v>
      </c>
      <c r="H8" s="70">
        <v>0</v>
      </c>
      <c r="I8" s="70">
        <v>0</v>
      </c>
      <c r="J8" s="71">
        <v>3039319.0722719999</v>
      </c>
    </row>
    <row r="9" spans="1:10" x14ac:dyDescent="0.3">
      <c r="A9" s="28" t="s">
        <v>4815</v>
      </c>
      <c r="B9" s="70">
        <v>28468913.248295002</v>
      </c>
      <c r="C9" s="70">
        <v>21913.844850000001</v>
      </c>
      <c r="D9" s="70">
        <v>25061.204590000001</v>
      </c>
      <c r="E9" s="70">
        <v>99532.227769999998</v>
      </c>
      <c r="F9" s="70">
        <v>47389.344360000003</v>
      </c>
      <c r="G9" s="70">
        <v>-48595.7312069994</v>
      </c>
      <c r="H9" s="70">
        <v>0</v>
      </c>
      <c r="I9" s="70">
        <v>65.544700000000006</v>
      </c>
      <c r="J9" s="71">
        <v>28417170.157348</v>
      </c>
    </row>
    <row r="10" spans="1:10" x14ac:dyDescent="0.3">
      <c r="A10" s="28" t="s">
        <v>4816</v>
      </c>
      <c r="B10" s="29"/>
      <c r="C10" s="29"/>
      <c r="D10" s="29"/>
      <c r="E10" s="29"/>
      <c r="F10" s="29"/>
      <c r="G10" s="29"/>
      <c r="H10" s="29"/>
      <c r="I10" s="29"/>
      <c r="J10" s="72"/>
    </row>
    <row r="11" spans="1:10" x14ac:dyDescent="0.3">
      <c r="A11" s="28" t="s">
        <v>4818</v>
      </c>
      <c r="B11" s="70">
        <v>15162440.2249</v>
      </c>
      <c r="C11" s="70">
        <v>0</v>
      </c>
      <c r="D11" s="70">
        <v>0</v>
      </c>
      <c r="E11" s="70">
        <v>0</v>
      </c>
      <c r="F11" s="70">
        <v>20.5</v>
      </c>
      <c r="G11" s="70">
        <v>0</v>
      </c>
      <c r="H11" s="70">
        <v>0</v>
      </c>
      <c r="I11" s="70">
        <v>0</v>
      </c>
      <c r="J11" s="71">
        <v>15162440.2249</v>
      </c>
    </row>
    <row r="12" spans="1:10" x14ac:dyDescent="0.3">
      <c r="A12" s="28" t="s">
        <v>4820</v>
      </c>
      <c r="B12" s="70">
        <v>1656022</v>
      </c>
      <c r="C12" s="70">
        <v>0</v>
      </c>
      <c r="D12" s="70">
        <v>0</v>
      </c>
      <c r="E12" s="70">
        <v>11439.38363</v>
      </c>
      <c r="F12" s="70">
        <v>4535.55</v>
      </c>
      <c r="G12" s="70">
        <v>0</v>
      </c>
      <c r="H12" s="70">
        <v>0</v>
      </c>
      <c r="I12" s="70">
        <v>0</v>
      </c>
      <c r="J12" s="71">
        <v>1656022</v>
      </c>
    </row>
    <row r="13" spans="1:10" ht="22.5" customHeight="1" x14ac:dyDescent="0.3">
      <c r="A13" s="91" t="s">
        <v>4822</v>
      </c>
      <c r="B13" s="118">
        <f>+SUM(B7:B12)</f>
        <v>49409404.118141003</v>
      </c>
      <c r="C13" s="118">
        <f t="shared" ref="C13:J13" si="0">+SUM(C7:C12)</f>
        <v>21913.844850000001</v>
      </c>
      <c r="D13" s="118">
        <f t="shared" si="0"/>
        <v>56116.953320000001</v>
      </c>
      <c r="E13" s="118">
        <f t="shared" si="0"/>
        <v>117643.3492</v>
      </c>
      <c r="F13" s="118">
        <f t="shared" si="0"/>
        <v>51945.394360000006</v>
      </c>
      <c r="G13" s="118">
        <f t="shared" si="0"/>
        <v>-47207.015545999391</v>
      </c>
      <c r="H13" s="118">
        <f t="shared" si="0"/>
        <v>0</v>
      </c>
      <c r="I13" s="118">
        <f t="shared" si="0"/>
        <v>65.544700000000006</v>
      </c>
      <c r="J13" s="118">
        <f t="shared" si="0"/>
        <v>49327993.994125001</v>
      </c>
    </row>
    <row r="14" spans="1:10" x14ac:dyDescent="0.3">
      <c r="A14" s="92" t="s">
        <v>4879</v>
      </c>
      <c r="B14" s="77"/>
      <c r="C14" s="77"/>
      <c r="D14" s="77"/>
      <c r="E14" s="77"/>
      <c r="F14" s="77"/>
      <c r="G14" s="77"/>
      <c r="H14" s="77"/>
      <c r="I14" s="77"/>
      <c r="J14" s="78"/>
    </row>
    <row r="15" spans="1:10" x14ac:dyDescent="0.3">
      <c r="A15" s="93" t="s">
        <v>4880</v>
      </c>
      <c r="B15" s="80"/>
      <c r="C15" s="80"/>
      <c r="D15" s="80"/>
      <c r="E15" s="80"/>
      <c r="F15" s="80"/>
      <c r="G15" s="80"/>
      <c r="H15" s="80"/>
      <c r="I15" s="80"/>
      <c r="J15" s="81"/>
    </row>
    <row r="16" spans="1:10" ht="22.5" customHeight="1" x14ac:dyDescent="0.3">
      <c r="A16" s="28" t="s">
        <v>4824</v>
      </c>
      <c r="B16" s="29"/>
      <c r="C16" s="29"/>
      <c r="D16" s="29"/>
      <c r="E16" s="29"/>
      <c r="F16" s="29"/>
      <c r="G16" s="29"/>
      <c r="H16" s="29"/>
      <c r="I16" s="29"/>
      <c r="J16" s="72"/>
    </row>
    <row r="17" spans="1:10" ht="22.5" customHeight="1" x14ac:dyDescent="0.3">
      <c r="A17" s="94" t="s">
        <v>4825</v>
      </c>
      <c r="B17" s="31"/>
      <c r="C17" s="31"/>
      <c r="D17" s="31"/>
      <c r="E17" s="31"/>
      <c r="F17" s="31"/>
      <c r="G17" s="31"/>
      <c r="H17" s="31"/>
      <c r="I17" s="31"/>
      <c r="J17" s="32"/>
    </row>
    <row r="18" spans="1:10" ht="22.5" customHeight="1" x14ac:dyDescent="0.3">
      <c r="A18" s="28" t="s">
        <v>4826</v>
      </c>
      <c r="B18" s="29"/>
      <c r="C18" s="29"/>
      <c r="D18" s="29"/>
      <c r="E18" s="29"/>
      <c r="F18" s="29"/>
      <c r="G18" s="29"/>
      <c r="H18" s="29"/>
      <c r="I18" s="29"/>
      <c r="J18" s="72"/>
    </row>
    <row r="19" spans="1:10" ht="22.5" customHeight="1" x14ac:dyDescent="0.3">
      <c r="A19" s="94" t="s">
        <v>4827</v>
      </c>
      <c r="B19" s="31"/>
      <c r="C19" s="31"/>
      <c r="D19" s="31"/>
      <c r="E19" s="31"/>
      <c r="F19" s="31"/>
      <c r="G19" s="31"/>
      <c r="H19" s="31"/>
      <c r="I19" s="31"/>
      <c r="J19" s="32"/>
    </row>
    <row r="20" spans="1:10" x14ac:dyDescent="0.3">
      <c r="A20" s="95" t="s">
        <v>4828</v>
      </c>
      <c r="B20" s="35"/>
      <c r="C20" s="35"/>
      <c r="D20" s="35"/>
      <c r="E20" s="35"/>
      <c r="F20" s="35"/>
      <c r="G20" s="35"/>
      <c r="H20" s="35"/>
      <c r="I20" s="35"/>
      <c r="J20" s="36"/>
    </row>
    <row r="21" spans="1:10" ht="19.5" customHeight="1" thickBot="1" x14ac:dyDescent="0.35">
      <c r="A21" s="108" t="s">
        <v>4829</v>
      </c>
      <c r="B21" s="38">
        <f>+B13</f>
        <v>49409404.118141003</v>
      </c>
      <c r="C21" s="38">
        <f t="shared" ref="C21:J21" si="1">+C13</f>
        <v>21913.844850000001</v>
      </c>
      <c r="D21" s="38">
        <f t="shared" si="1"/>
        <v>56116.953320000001</v>
      </c>
      <c r="E21" s="38">
        <f t="shared" si="1"/>
        <v>117643.3492</v>
      </c>
      <c r="F21" s="38">
        <f t="shared" si="1"/>
        <v>51945.394360000006</v>
      </c>
      <c r="G21" s="38">
        <f t="shared" si="1"/>
        <v>-47207.015545999391</v>
      </c>
      <c r="H21" s="38">
        <f t="shared" si="1"/>
        <v>0</v>
      </c>
      <c r="I21" s="38">
        <f t="shared" si="1"/>
        <v>65.544700000000006</v>
      </c>
      <c r="J21" s="38">
        <f t="shared" si="1"/>
        <v>49327993.994125001</v>
      </c>
    </row>
    <row r="22" spans="1:10" ht="12" customHeight="1" thickBot="1" x14ac:dyDescent="0.35">
      <c r="A22" s="40"/>
      <c r="B22" s="109"/>
      <c r="C22" s="109"/>
      <c r="D22" s="109"/>
      <c r="E22" s="109"/>
      <c r="F22" s="109"/>
      <c r="G22" s="109"/>
      <c r="H22" s="109"/>
      <c r="I22" s="109"/>
      <c r="J22" s="109"/>
    </row>
    <row r="23" spans="1:10" ht="25.5" customHeight="1" thickBot="1" x14ac:dyDescent="0.35">
      <c r="A23" s="65" t="s">
        <v>4915</v>
      </c>
      <c r="B23" s="64" t="s">
        <v>4960</v>
      </c>
      <c r="C23" s="64" t="s">
        <v>4871</v>
      </c>
      <c r="D23" s="64" t="s">
        <v>4872</v>
      </c>
      <c r="E23" s="64" t="s">
        <v>4873</v>
      </c>
      <c r="F23" s="64" t="s">
        <v>4874</v>
      </c>
      <c r="G23" s="64" t="s">
        <v>4875</v>
      </c>
      <c r="H23" s="64" t="s">
        <v>4876</v>
      </c>
      <c r="I23" s="64" t="s">
        <v>4877</v>
      </c>
      <c r="J23" s="64" t="s">
        <v>4962</v>
      </c>
    </row>
    <row r="24" spans="1:10" x14ac:dyDescent="0.3">
      <c r="A24" s="66" t="s">
        <v>4830</v>
      </c>
      <c r="B24" s="119"/>
      <c r="C24" s="119"/>
      <c r="D24" s="119"/>
      <c r="E24" s="119"/>
      <c r="F24" s="43"/>
      <c r="G24" s="43"/>
      <c r="H24" s="43"/>
      <c r="I24" s="43"/>
      <c r="J24" s="120"/>
    </row>
    <row r="25" spans="1:10" x14ac:dyDescent="0.3">
      <c r="A25" s="69" t="s">
        <v>4882</v>
      </c>
      <c r="B25" s="70">
        <v>17868565.111420002</v>
      </c>
      <c r="C25" s="70">
        <v>300000</v>
      </c>
      <c r="D25" s="70">
        <v>60660.493280000002</v>
      </c>
      <c r="E25" s="70">
        <v>102988.81140999999</v>
      </c>
      <c r="F25" s="70">
        <v>0</v>
      </c>
      <c r="G25" s="70">
        <v>0</v>
      </c>
      <c r="H25" s="70">
        <v>0</v>
      </c>
      <c r="I25" s="70">
        <v>0</v>
      </c>
      <c r="J25" s="71">
        <v>18107904.618140001</v>
      </c>
    </row>
    <row r="26" spans="1:10" x14ac:dyDescent="0.3">
      <c r="A26" s="69" t="s">
        <v>4883</v>
      </c>
      <c r="B26" s="70">
        <v>3130275.7527800002</v>
      </c>
      <c r="C26" s="70">
        <v>104258.5055</v>
      </c>
      <c r="D26" s="70">
        <v>10739.60709</v>
      </c>
      <c r="E26" s="70">
        <v>3804.08077</v>
      </c>
      <c r="F26" s="70">
        <v>0</v>
      </c>
      <c r="G26" s="70">
        <v>0</v>
      </c>
      <c r="H26" s="70">
        <v>0</v>
      </c>
      <c r="I26" s="70">
        <v>0</v>
      </c>
      <c r="J26" s="71">
        <v>3223794.6511900001</v>
      </c>
    </row>
    <row r="27" spans="1:10" x14ac:dyDescent="0.3">
      <c r="A27" s="45" t="s">
        <v>4833</v>
      </c>
      <c r="B27" s="85">
        <f>+B25+B26</f>
        <v>20998840.864200003</v>
      </c>
      <c r="C27" s="85">
        <f t="shared" ref="C27:J27" si="2">+C25+C26</f>
        <v>404258.50549999997</v>
      </c>
      <c r="D27" s="85">
        <f t="shared" si="2"/>
        <v>71400.10037</v>
      </c>
      <c r="E27" s="85">
        <f t="shared" si="2"/>
        <v>106792.89218</v>
      </c>
      <c r="F27" s="85">
        <f t="shared" si="2"/>
        <v>0</v>
      </c>
      <c r="G27" s="85">
        <f t="shared" si="2"/>
        <v>0</v>
      </c>
      <c r="H27" s="85">
        <f t="shared" si="2"/>
        <v>0</v>
      </c>
      <c r="I27" s="85">
        <f t="shared" si="2"/>
        <v>0</v>
      </c>
      <c r="J27" s="85">
        <f t="shared" si="2"/>
        <v>21331699.269330002</v>
      </c>
    </row>
    <row r="28" spans="1:10" x14ac:dyDescent="0.3">
      <c r="A28" s="69" t="s">
        <v>4834</v>
      </c>
      <c r="B28" s="29"/>
      <c r="C28" s="29"/>
      <c r="D28" s="29"/>
      <c r="E28" s="29"/>
      <c r="F28" s="29"/>
      <c r="G28" s="29"/>
      <c r="H28" s="29"/>
      <c r="I28" s="29"/>
      <c r="J28" s="72"/>
    </row>
    <row r="29" spans="1:10" x14ac:dyDescent="0.3">
      <c r="A29" s="69" t="s">
        <v>4835</v>
      </c>
      <c r="B29" s="70">
        <v>20454.309590000001</v>
      </c>
      <c r="C29" s="70">
        <v>0</v>
      </c>
      <c r="D29" s="70">
        <v>0</v>
      </c>
      <c r="E29" s="70">
        <v>0</v>
      </c>
      <c r="F29" s="70">
        <v>0</v>
      </c>
      <c r="G29" s="70">
        <v>0</v>
      </c>
      <c r="H29" s="70">
        <v>0</v>
      </c>
      <c r="I29" s="70">
        <v>0</v>
      </c>
      <c r="J29" s="71">
        <v>20454.309590000001</v>
      </c>
    </row>
    <row r="30" spans="1:10" x14ac:dyDescent="0.3">
      <c r="A30" s="69" t="s">
        <v>4836</v>
      </c>
      <c r="B30" s="29">
        <v>133898.94250999999</v>
      </c>
      <c r="C30" s="29"/>
      <c r="D30" s="29">
        <f>+B30-J30</f>
        <v>663.39082000000053</v>
      </c>
      <c r="E30" s="29"/>
      <c r="F30" s="29"/>
      <c r="G30" s="29"/>
      <c r="H30" s="29"/>
      <c r="I30" s="29"/>
      <c r="J30" s="71">
        <v>133235.55168999999</v>
      </c>
    </row>
    <row r="31" spans="1:10" x14ac:dyDescent="0.3">
      <c r="A31" s="69" t="s">
        <v>4886</v>
      </c>
      <c r="B31" s="29"/>
      <c r="C31" s="29"/>
      <c r="D31" s="29"/>
      <c r="E31" s="29"/>
      <c r="F31" s="29"/>
      <c r="G31" s="29"/>
      <c r="H31" s="29"/>
      <c r="I31" s="29"/>
      <c r="J31" s="72"/>
    </row>
    <row r="32" spans="1:10" x14ac:dyDescent="0.3">
      <c r="A32" s="45" t="s">
        <v>4837</v>
      </c>
      <c r="B32" s="85">
        <f>+SUM(B28:B31)</f>
        <v>154353.25209999998</v>
      </c>
      <c r="C32" s="85">
        <f t="shared" ref="C32:J32" si="3">+SUM(C28:C31)</f>
        <v>0</v>
      </c>
      <c r="D32" s="85">
        <f t="shared" si="3"/>
        <v>663.39082000000053</v>
      </c>
      <c r="E32" s="85">
        <f t="shared" si="3"/>
        <v>0</v>
      </c>
      <c r="F32" s="85">
        <f t="shared" si="3"/>
        <v>0</v>
      </c>
      <c r="G32" s="85">
        <f t="shared" si="3"/>
        <v>0</v>
      </c>
      <c r="H32" s="85">
        <f t="shared" si="3"/>
        <v>0</v>
      </c>
      <c r="I32" s="85">
        <f t="shared" si="3"/>
        <v>0</v>
      </c>
      <c r="J32" s="85">
        <f t="shared" si="3"/>
        <v>153689.86127999998</v>
      </c>
    </row>
    <row r="33" spans="1:10" x14ac:dyDescent="0.3">
      <c r="A33" s="69" t="s">
        <v>2526</v>
      </c>
      <c r="B33" s="74">
        <v>2631385.0260299998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82">
        <v>2631385.0260299998</v>
      </c>
    </row>
    <row r="34" spans="1:10" x14ac:dyDescent="0.3">
      <c r="A34" s="69" t="s">
        <v>2531</v>
      </c>
      <c r="B34" s="74">
        <v>71189.074999999997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82">
        <v>71189.074999999997</v>
      </c>
    </row>
    <row r="35" spans="1:10" x14ac:dyDescent="0.3">
      <c r="A35" s="69" t="s">
        <v>5009</v>
      </c>
      <c r="B35" s="74"/>
      <c r="C35" s="46"/>
      <c r="D35" s="46"/>
      <c r="E35" s="46"/>
      <c r="F35" s="46"/>
      <c r="G35" s="46"/>
      <c r="H35" s="46"/>
      <c r="I35" s="46"/>
      <c r="J35" s="82"/>
    </row>
    <row r="36" spans="1:10" x14ac:dyDescent="0.3">
      <c r="A36" s="45" t="s">
        <v>4838</v>
      </c>
      <c r="B36" s="85">
        <f>+SUM(B33:B35)</f>
        <v>2702574.10103</v>
      </c>
      <c r="C36" s="85">
        <f t="shared" ref="C36:J36" si="4">+SUM(C33:C35)</f>
        <v>0</v>
      </c>
      <c r="D36" s="85">
        <f t="shared" si="4"/>
        <v>0</v>
      </c>
      <c r="E36" s="85">
        <f t="shared" si="4"/>
        <v>0</v>
      </c>
      <c r="F36" s="85">
        <f t="shared" si="4"/>
        <v>0</v>
      </c>
      <c r="G36" s="85">
        <f t="shared" si="4"/>
        <v>0</v>
      </c>
      <c r="H36" s="85">
        <f t="shared" si="4"/>
        <v>0</v>
      </c>
      <c r="I36" s="85">
        <f t="shared" si="4"/>
        <v>0</v>
      </c>
      <c r="J36" s="85">
        <f t="shared" si="4"/>
        <v>2702574.10103</v>
      </c>
    </row>
    <row r="37" spans="1:10" s="220" customFormat="1" ht="22.5" customHeight="1" x14ac:dyDescent="0.3">
      <c r="A37" s="227" t="s">
        <v>4839</v>
      </c>
      <c r="B37" s="224">
        <v>2938034.0684199901</v>
      </c>
      <c r="C37" s="561"/>
      <c r="D37" s="224">
        <f>+B37-J37</f>
        <v>758177.92999000009</v>
      </c>
      <c r="E37" s="561"/>
      <c r="F37" s="561"/>
      <c r="G37" s="561"/>
      <c r="H37" s="225"/>
      <c r="I37" s="561"/>
      <c r="J37" s="226">
        <v>2179856.13842999</v>
      </c>
    </row>
    <row r="38" spans="1:10" ht="22.5" customHeight="1" x14ac:dyDescent="0.3">
      <c r="A38" s="30" t="s">
        <v>4840</v>
      </c>
      <c r="B38" s="85">
        <f>+B37</f>
        <v>2938034.0684199901</v>
      </c>
      <c r="C38" s="85">
        <f t="shared" ref="C38:J38" si="5">+C37</f>
        <v>0</v>
      </c>
      <c r="D38" s="85">
        <f t="shared" si="5"/>
        <v>758177.92999000009</v>
      </c>
      <c r="E38" s="85">
        <f t="shared" si="5"/>
        <v>0</v>
      </c>
      <c r="F38" s="85">
        <f t="shared" si="5"/>
        <v>0</v>
      </c>
      <c r="G38" s="85">
        <f t="shared" si="5"/>
        <v>0</v>
      </c>
      <c r="H38" s="85">
        <f t="shared" si="5"/>
        <v>0</v>
      </c>
      <c r="I38" s="85">
        <f t="shared" si="5"/>
        <v>0</v>
      </c>
      <c r="J38" s="85">
        <f t="shared" si="5"/>
        <v>2179856.13842999</v>
      </c>
    </row>
    <row r="39" spans="1:10" x14ac:dyDescent="0.3">
      <c r="A39" s="33" t="s">
        <v>4841</v>
      </c>
      <c r="B39" s="29"/>
      <c r="C39" s="29"/>
      <c r="D39" s="29"/>
      <c r="E39" s="29"/>
      <c r="F39" s="29"/>
      <c r="G39" s="29"/>
      <c r="H39" s="29"/>
      <c r="I39" s="29"/>
      <c r="J39" s="72"/>
    </row>
    <row r="40" spans="1:10" x14ac:dyDescent="0.3">
      <c r="A40" s="33" t="s">
        <v>4845</v>
      </c>
      <c r="B40" s="29"/>
      <c r="C40" s="29"/>
      <c r="D40" s="29"/>
      <c r="E40" s="29"/>
      <c r="F40" s="29"/>
      <c r="G40" s="29"/>
      <c r="H40" s="29"/>
      <c r="I40" s="29"/>
      <c r="J40" s="72"/>
    </row>
    <row r="41" spans="1:10" x14ac:dyDescent="0.3">
      <c r="A41" s="30" t="s">
        <v>4887</v>
      </c>
      <c r="B41" s="85">
        <v>0</v>
      </c>
      <c r="C41" s="85">
        <v>0</v>
      </c>
      <c r="D41" s="85">
        <v>0</v>
      </c>
      <c r="E41" s="85">
        <v>0</v>
      </c>
      <c r="F41" s="85">
        <v>0</v>
      </c>
      <c r="G41" s="85">
        <v>0</v>
      </c>
      <c r="H41" s="85">
        <v>0</v>
      </c>
      <c r="I41" s="85">
        <v>0</v>
      </c>
      <c r="J41" s="86">
        <v>0</v>
      </c>
    </row>
    <row r="42" spans="1:10" x14ac:dyDescent="0.3">
      <c r="A42" s="34" t="s">
        <v>4848</v>
      </c>
      <c r="B42" s="35">
        <f>+B41+B38+B36+B32+B27</f>
        <v>26793802.285749994</v>
      </c>
      <c r="C42" s="35">
        <f t="shared" ref="C42:J42" si="6">+C41+C38+C36+C32+C27</f>
        <v>404258.50549999997</v>
      </c>
      <c r="D42" s="35">
        <f t="shared" si="6"/>
        <v>830241.42118000006</v>
      </c>
      <c r="E42" s="35">
        <f t="shared" si="6"/>
        <v>106792.89218</v>
      </c>
      <c r="F42" s="35">
        <f t="shared" si="6"/>
        <v>0</v>
      </c>
      <c r="G42" s="35">
        <f t="shared" si="6"/>
        <v>0</v>
      </c>
      <c r="H42" s="35">
        <f t="shared" si="6"/>
        <v>0</v>
      </c>
      <c r="I42" s="35">
        <f t="shared" si="6"/>
        <v>0</v>
      </c>
      <c r="J42" s="35">
        <f t="shared" si="6"/>
        <v>26367819.370069992</v>
      </c>
    </row>
    <row r="43" spans="1:10" x14ac:dyDescent="0.3">
      <c r="A43" s="76" t="s">
        <v>4849</v>
      </c>
      <c r="B43" s="77"/>
      <c r="C43" s="77"/>
      <c r="D43" s="77"/>
      <c r="E43" s="77"/>
      <c r="F43" s="77"/>
      <c r="G43" s="77"/>
      <c r="H43" s="77"/>
      <c r="I43" s="77"/>
      <c r="J43" s="78"/>
    </row>
    <row r="44" spans="1:10" x14ac:dyDescent="0.3">
      <c r="A44" s="69" t="s">
        <v>4850</v>
      </c>
      <c r="B44" s="29">
        <v>2349711.7815299998</v>
      </c>
      <c r="C44" s="29"/>
      <c r="D44" s="29">
        <v>172645.64780999999</v>
      </c>
      <c r="E44" s="29"/>
      <c r="F44" s="29"/>
      <c r="G44" s="29"/>
      <c r="H44" s="29"/>
      <c r="I44" s="29"/>
      <c r="J44" s="72">
        <v>2177066.1337199998</v>
      </c>
    </row>
    <row r="45" spans="1:10" ht="12.75" customHeight="1" x14ac:dyDescent="0.3">
      <c r="A45" s="69" t="s">
        <v>4888</v>
      </c>
      <c r="B45" s="29">
        <v>431770.57666999998</v>
      </c>
      <c r="C45" s="29">
        <v>159983.5</v>
      </c>
      <c r="D45" s="29"/>
      <c r="E45" s="29"/>
      <c r="F45" s="29"/>
      <c r="G45" s="29"/>
      <c r="H45" s="29"/>
      <c r="I45" s="29"/>
      <c r="J45" s="72">
        <v>591754.07666999998</v>
      </c>
    </row>
    <row r="46" spans="1:10" x14ac:dyDescent="0.3">
      <c r="A46" s="33" t="s">
        <v>4852</v>
      </c>
      <c r="B46" s="29">
        <v>1887434.1256200001</v>
      </c>
      <c r="C46" s="29"/>
      <c r="D46" s="29">
        <v>207920.70736999996</v>
      </c>
      <c r="E46" s="29"/>
      <c r="F46" s="29"/>
      <c r="G46" s="29"/>
      <c r="H46" s="29"/>
      <c r="I46" s="29"/>
      <c r="J46" s="72">
        <v>1679513.4182500001</v>
      </c>
    </row>
    <row r="47" spans="1:10" x14ac:dyDescent="0.3">
      <c r="A47" s="33" t="s">
        <v>4929</v>
      </c>
      <c r="B47" s="29"/>
      <c r="C47" s="29"/>
      <c r="D47" s="29"/>
      <c r="E47" s="29"/>
      <c r="F47" s="29"/>
      <c r="G47" s="29"/>
      <c r="H47" s="29"/>
      <c r="I47" s="29"/>
      <c r="J47" s="72"/>
    </row>
    <row r="48" spans="1:10" ht="27.6" x14ac:dyDescent="0.3">
      <c r="A48" s="33" t="s">
        <v>4930</v>
      </c>
      <c r="B48" s="29">
        <v>411407.92988999898</v>
      </c>
      <c r="C48" s="29"/>
      <c r="D48" s="29"/>
      <c r="E48" s="29"/>
      <c r="F48" s="29"/>
      <c r="G48" s="29"/>
      <c r="H48" s="29">
        <f>+J48-B48</f>
        <v>303164.87004999793</v>
      </c>
      <c r="I48" s="29"/>
      <c r="J48" s="72">
        <f>714572799.939997/1000</f>
        <v>714572.79993999691</v>
      </c>
    </row>
    <row r="49" spans="1:10" x14ac:dyDescent="0.3">
      <c r="A49" s="34" t="s">
        <v>4858</v>
      </c>
      <c r="B49" s="35">
        <f>+SUM(B44:B48)</f>
        <v>5080324.4137099991</v>
      </c>
      <c r="C49" s="35">
        <f t="shared" ref="C49:J49" si="7">+SUM(C44:C48)</f>
        <v>159983.5</v>
      </c>
      <c r="D49" s="35">
        <f t="shared" si="7"/>
        <v>380566.35517999995</v>
      </c>
      <c r="E49" s="35">
        <f t="shared" si="7"/>
        <v>0</v>
      </c>
      <c r="F49" s="35">
        <f t="shared" si="7"/>
        <v>0</v>
      </c>
      <c r="G49" s="35">
        <f t="shared" si="7"/>
        <v>0</v>
      </c>
      <c r="H49" s="35">
        <f t="shared" si="7"/>
        <v>303164.87004999793</v>
      </c>
      <c r="I49" s="35">
        <f t="shared" si="7"/>
        <v>0</v>
      </c>
      <c r="J49" s="35">
        <f t="shared" si="7"/>
        <v>5162906.4285799963</v>
      </c>
    </row>
    <row r="50" spans="1:10" ht="17.25" customHeight="1" thickBot="1" x14ac:dyDescent="0.35">
      <c r="A50" s="108" t="s">
        <v>4855</v>
      </c>
      <c r="B50" s="38">
        <f>+B49+B42</f>
        <v>31874126.699459992</v>
      </c>
      <c r="C50" s="38">
        <f t="shared" ref="C50:J50" si="8">+C49+C42</f>
        <v>564242.00549999997</v>
      </c>
      <c r="D50" s="38">
        <f t="shared" si="8"/>
        <v>1210807.77636</v>
      </c>
      <c r="E50" s="38">
        <f t="shared" si="8"/>
        <v>106792.89218</v>
      </c>
      <c r="F50" s="38">
        <f t="shared" si="8"/>
        <v>0</v>
      </c>
      <c r="G50" s="38">
        <f t="shared" si="8"/>
        <v>0</v>
      </c>
      <c r="H50" s="38">
        <f t="shared" si="8"/>
        <v>303164.87004999793</v>
      </c>
      <c r="I50" s="38">
        <f t="shared" si="8"/>
        <v>0</v>
      </c>
      <c r="J50" s="38">
        <f t="shared" si="8"/>
        <v>31530725.798649989</v>
      </c>
    </row>
    <row r="51" spans="1:10" x14ac:dyDescent="0.3">
      <c r="A51" s="121" t="s">
        <v>4891</v>
      </c>
      <c r="B51" s="122"/>
      <c r="C51" s="122"/>
      <c r="D51" s="122"/>
      <c r="E51" s="122"/>
      <c r="F51" s="122"/>
      <c r="G51" s="122"/>
      <c r="H51" s="122"/>
      <c r="I51" s="122"/>
      <c r="J51" s="122"/>
    </row>
    <row r="52" spans="1:10" x14ac:dyDescent="0.3">
      <c r="A52" s="121" t="s">
        <v>4892</v>
      </c>
      <c r="B52" s="122"/>
      <c r="C52" s="122"/>
      <c r="D52" s="122"/>
      <c r="E52" s="122"/>
      <c r="F52" s="122"/>
      <c r="G52" s="122"/>
      <c r="H52" s="122"/>
      <c r="I52" s="122"/>
      <c r="J52" s="122"/>
    </row>
    <row r="53" spans="1:10" x14ac:dyDescent="0.3">
      <c r="A53" s="617" t="s">
        <v>4893</v>
      </c>
      <c r="B53" s="617"/>
      <c r="C53" s="617"/>
      <c r="D53" s="617"/>
      <c r="E53" s="617"/>
      <c r="F53" s="617"/>
      <c r="G53" s="617"/>
      <c r="H53" s="617"/>
      <c r="I53" s="617"/>
      <c r="J53" s="617"/>
    </row>
    <row r="54" spans="1:10" ht="20.25" customHeight="1" x14ac:dyDescent="0.3">
      <c r="A54" s="600" t="s">
        <v>4894</v>
      </c>
      <c r="B54" s="600"/>
      <c r="C54" s="600"/>
      <c r="D54" s="600"/>
      <c r="E54" s="600"/>
      <c r="F54" s="600"/>
      <c r="G54" s="600"/>
      <c r="H54" s="600"/>
      <c r="I54" s="600"/>
      <c r="J54" s="600"/>
    </row>
    <row r="55" spans="1:10" x14ac:dyDescent="0.3">
      <c r="A55" s="618" t="s">
        <v>4895</v>
      </c>
      <c r="B55" s="618"/>
      <c r="C55" s="618"/>
      <c r="D55" s="618"/>
      <c r="E55" s="618"/>
      <c r="F55" s="618"/>
      <c r="G55" s="618"/>
      <c r="H55" s="618"/>
      <c r="I55" s="618"/>
      <c r="J55" s="618"/>
    </row>
    <row r="56" spans="1:10" x14ac:dyDescent="0.3">
      <c r="A56" s="616" t="s">
        <v>4931</v>
      </c>
      <c r="B56" s="616"/>
      <c r="C56" s="616"/>
      <c r="D56" s="616"/>
      <c r="E56" s="616"/>
      <c r="F56" s="616"/>
      <c r="G56" s="616"/>
      <c r="H56" s="616"/>
      <c r="I56" s="616"/>
      <c r="J56" s="616"/>
    </row>
    <row r="57" spans="1:10" x14ac:dyDescent="0.3">
      <c r="A57" s="617" t="s">
        <v>4932</v>
      </c>
      <c r="B57" s="617"/>
      <c r="C57" s="617"/>
      <c r="D57" s="617"/>
      <c r="E57" s="617"/>
      <c r="F57" s="617"/>
      <c r="G57" s="617"/>
      <c r="H57" s="617"/>
      <c r="I57" s="617"/>
      <c r="J57" s="617"/>
    </row>
    <row r="58" spans="1:10" ht="12.75" customHeight="1" x14ac:dyDescent="0.3">
      <c r="A58" s="49" t="s">
        <v>4898</v>
      </c>
      <c r="B58" s="123"/>
      <c r="C58" s="123"/>
      <c r="D58" s="123"/>
      <c r="E58" s="123"/>
      <c r="F58" s="123"/>
      <c r="G58" s="123"/>
      <c r="H58" s="123"/>
      <c r="I58" s="123"/>
      <c r="J58" s="123"/>
    </row>
    <row r="59" spans="1:10" x14ac:dyDescent="0.3">
      <c r="A59" s="618"/>
      <c r="B59" s="618"/>
      <c r="C59" s="618"/>
      <c r="D59" s="618"/>
      <c r="E59" s="618"/>
      <c r="F59" s="618"/>
      <c r="G59" s="618"/>
      <c r="H59" s="618"/>
      <c r="I59" s="618"/>
      <c r="J59" s="618"/>
    </row>
    <row r="60" spans="1:10" ht="12" customHeight="1" thickBot="1" x14ac:dyDescent="0.35">
      <c r="A60" s="115"/>
      <c r="B60" s="115"/>
      <c r="C60" s="115"/>
      <c r="D60" s="115"/>
      <c r="E60" s="115"/>
      <c r="F60" s="115"/>
      <c r="G60" s="115"/>
      <c r="H60" s="115"/>
      <c r="I60" s="115"/>
      <c r="J60" s="115"/>
    </row>
    <row r="61" spans="1:10" ht="25.5" customHeight="1" thickBot="1" x14ac:dyDescent="0.35">
      <c r="A61" s="65" t="s">
        <v>4899</v>
      </c>
      <c r="B61" s="64" t="s">
        <v>4960</v>
      </c>
      <c r="C61" s="64" t="s">
        <v>4871</v>
      </c>
      <c r="D61" s="64" t="s">
        <v>4872</v>
      </c>
      <c r="E61" s="64" t="s">
        <v>4873</v>
      </c>
      <c r="F61" s="64" t="s">
        <v>4874</v>
      </c>
      <c r="G61" s="64" t="s">
        <v>4875</v>
      </c>
      <c r="H61" s="64" t="s">
        <v>4876</v>
      </c>
      <c r="I61" s="64" t="s">
        <v>4877</v>
      </c>
      <c r="J61" s="64" t="s">
        <v>4962</v>
      </c>
    </row>
    <row r="62" spans="1:10" x14ac:dyDescent="0.3">
      <c r="A62" s="76" t="s">
        <v>4900</v>
      </c>
      <c r="B62" s="102"/>
      <c r="C62" s="102"/>
      <c r="D62" s="102"/>
      <c r="E62" s="102"/>
      <c r="F62" s="102"/>
      <c r="G62" s="102"/>
      <c r="H62" s="102"/>
      <c r="I62" s="102"/>
      <c r="J62" s="116"/>
    </row>
    <row r="63" spans="1:10" x14ac:dyDescent="0.3">
      <c r="A63" s="33" t="s">
        <v>4901</v>
      </c>
      <c r="B63" s="29"/>
      <c r="C63" s="29"/>
      <c r="D63" s="29"/>
      <c r="E63" s="29"/>
      <c r="F63" s="29"/>
      <c r="G63" s="29"/>
      <c r="H63" s="29"/>
      <c r="I63" s="29"/>
      <c r="J63" s="72"/>
    </row>
    <row r="64" spans="1:10" x14ac:dyDescent="0.3">
      <c r="A64" s="33" t="s">
        <v>4902</v>
      </c>
      <c r="B64" s="29"/>
      <c r="C64" s="29"/>
      <c r="D64" s="29"/>
      <c r="E64" s="29"/>
      <c r="F64" s="29"/>
      <c r="G64" s="29"/>
      <c r="H64" s="29"/>
      <c r="I64" s="29"/>
      <c r="J64" s="72"/>
    </row>
    <row r="65" spans="1:10" x14ac:dyDescent="0.3">
      <c r="A65" s="33" t="s">
        <v>4903</v>
      </c>
      <c r="B65" s="29">
        <v>1276703.8750079998</v>
      </c>
      <c r="C65" s="29"/>
      <c r="D65" s="29"/>
      <c r="E65" s="29"/>
      <c r="F65" s="29"/>
      <c r="G65" s="29">
        <v>-6219.4839513598099</v>
      </c>
      <c r="H65" s="29"/>
      <c r="I65" s="29"/>
      <c r="J65" s="72">
        <v>1270484.3910566398</v>
      </c>
    </row>
    <row r="66" spans="1:10" x14ac:dyDescent="0.3">
      <c r="A66" s="34" t="s">
        <v>4904</v>
      </c>
      <c r="B66" s="35">
        <v>1276703.8750079998</v>
      </c>
      <c r="C66" s="35">
        <v>0</v>
      </c>
      <c r="D66" s="35">
        <v>0</v>
      </c>
      <c r="E66" s="35">
        <v>0</v>
      </c>
      <c r="F66" s="35">
        <v>0</v>
      </c>
      <c r="G66" s="35">
        <v>-6219.4839513598099</v>
      </c>
      <c r="H66" s="35">
        <v>0</v>
      </c>
      <c r="I66" s="35">
        <v>0</v>
      </c>
      <c r="J66" s="35">
        <v>1270484.3910566398</v>
      </c>
    </row>
    <row r="67" spans="1:10" x14ac:dyDescent="0.3">
      <c r="A67" s="33" t="s">
        <v>4905</v>
      </c>
      <c r="B67" s="29"/>
      <c r="C67" s="29"/>
      <c r="D67" s="29"/>
      <c r="E67" s="29"/>
      <c r="F67" s="29"/>
      <c r="G67" s="29"/>
      <c r="H67" s="29"/>
      <c r="I67" s="29"/>
      <c r="J67" s="72"/>
    </row>
    <row r="68" spans="1:10" x14ac:dyDescent="0.3">
      <c r="A68" s="33" t="s">
        <v>4857</v>
      </c>
      <c r="B68" s="29">
        <v>252189.52101999999</v>
      </c>
      <c r="C68" s="29">
        <v>20860.634240000043</v>
      </c>
      <c r="D68" s="29"/>
      <c r="E68" s="29"/>
      <c r="F68" s="29"/>
      <c r="G68" s="29"/>
      <c r="H68" s="29"/>
      <c r="I68" s="29"/>
      <c r="J68" s="72">
        <v>273050.15526000003</v>
      </c>
    </row>
    <row r="69" spans="1:10" x14ac:dyDescent="0.3">
      <c r="A69" s="33" t="s">
        <v>4906</v>
      </c>
      <c r="B69" s="29">
        <v>2115765.2769999998</v>
      </c>
      <c r="C69" s="29"/>
      <c r="D69" s="29"/>
      <c r="E69" s="29"/>
      <c r="F69" s="29"/>
      <c r="G69" s="29"/>
      <c r="H69" s="29"/>
      <c r="I69" s="29"/>
      <c r="J69" s="72">
        <v>2115765.2769999998</v>
      </c>
    </row>
    <row r="70" spans="1:10" ht="17.100000000000001" customHeight="1" thickBot="1" x14ac:dyDescent="0.35">
      <c r="A70" s="108" t="s">
        <v>4907</v>
      </c>
      <c r="B70" s="38">
        <f>+SUM(B66:B69)</f>
        <v>3644658.6730279997</v>
      </c>
      <c r="C70" s="38">
        <f t="shared" ref="C70:J70" si="9">+SUM(C66:C69)</f>
        <v>20860.634240000043</v>
      </c>
      <c r="D70" s="38">
        <f t="shared" si="9"/>
        <v>0</v>
      </c>
      <c r="E70" s="38">
        <f t="shared" si="9"/>
        <v>0</v>
      </c>
      <c r="F70" s="38">
        <f t="shared" si="9"/>
        <v>0</v>
      </c>
      <c r="G70" s="38">
        <f t="shared" si="9"/>
        <v>-6219.4839513598099</v>
      </c>
      <c r="H70" s="38">
        <f t="shared" si="9"/>
        <v>0</v>
      </c>
      <c r="I70" s="38">
        <f t="shared" si="9"/>
        <v>0</v>
      </c>
      <c r="J70" s="38">
        <f t="shared" si="9"/>
        <v>3659299.8233166398</v>
      </c>
    </row>
    <row r="71" spans="1:10" ht="12" customHeight="1" thickBot="1" x14ac:dyDescent="0.35"/>
    <row r="72" spans="1:10" ht="25.5" customHeight="1" thickBot="1" x14ac:dyDescent="0.35">
      <c r="A72" s="65" t="s">
        <v>4908</v>
      </c>
      <c r="B72" s="64" t="s">
        <v>4960</v>
      </c>
      <c r="C72" s="64" t="s">
        <v>4871</v>
      </c>
      <c r="D72" s="64" t="s">
        <v>4872</v>
      </c>
      <c r="E72" s="64" t="s">
        <v>4873</v>
      </c>
      <c r="F72" s="64" t="s">
        <v>4874</v>
      </c>
      <c r="G72" s="64" t="s">
        <v>4875</v>
      </c>
      <c r="H72" s="64" t="s">
        <v>4876</v>
      </c>
      <c r="I72" s="64" t="s">
        <v>4877</v>
      </c>
      <c r="J72" s="64" t="s">
        <v>4962</v>
      </c>
    </row>
    <row r="73" spans="1:10" x14ac:dyDescent="0.3">
      <c r="A73" s="55" t="s">
        <v>4909</v>
      </c>
      <c r="B73" s="29">
        <f>+B21</f>
        <v>49409404.118141003</v>
      </c>
      <c r="C73" s="29">
        <f t="shared" ref="C73:J73" si="10">+C21</f>
        <v>21913.844850000001</v>
      </c>
      <c r="D73" s="29">
        <f t="shared" si="10"/>
        <v>56116.953320000001</v>
      </c>
      <c r="E73" s="29">
        <f t="shared" si="10"/>
        <v>117643.3492</v>
      </c>
      <c r="F73" s="29">
        <f t="shared" si="10"/>
        <v>51945.394360000006</v>
      </c>
      <c r="G73" s="29">
        <f t="shared" si="10"/>
        <v>-47207.015545999391</v>
      </c>
      <c r="H73" s="29">
        <f t="shared" si="10"/>
        <v>0</v>
      </c>
      <c r="I73" s="29">
        <f t="shared" si="10"/>
        <v>65.544700000000006</v>
      </c>
      <c r="J73" s="29">
        <f t="shared" si="10"/>
        <v>49327993.994125001</v>
      </c>
    </row>
    <row r="74" spans="1:10" x14ac:dyDescent="0.3">
      <c r="A74" s="55" t="s">
        <v>4910</v>
      </c>
      <c r="B74" s="29">
        <f>+B50</f>
        <v>31874126.699459992</v>
      </c>
      <c r="C74" s="29">
        <f t="shared" ref="C74:J74" si="11">+C50</f>
        <v>564242.00549999997</v>
      </c>
      <c r="D74" s="29">
        <f t="shared" si="11"/>
        <v>1210807.77636</v>
      </c>
      <c r="E74" s="29">
        <f t="shared" si="11"/>
        <v>106792.89218</v>
      </c>
      <c r="F74" s="29">
        <f t="shared" si="11"/>
        <v>0</v>
      </c>
      <c r="G74" s="29">
        <f t="shared" si="11"/>
        <v>0</v>
      </c>
      <c r="H74" s="29">
        <f t="shared" si="11"/>
        <v>303164.87004999793</v>
      </c>
      <c r="I74" s="29">
        <f t="shared" si="11"/>
        <v>0</v>
      </c>
      <c r="J74" s="29">
        <f t="shared" si="11"/>
        <v>31530725.798649989</v>
      </c>
    </row>
    <row r="75" spans="1:10" ht="12" customHeight="1" thickBot="1" x14ac:dyDescent="0.35">
      <c r="A75" s="56" t="s">
        <v>4911</v>
      </c>
      <c r="B75" s="38">
        <f>+B73+B74</f>
        <v>81283530.817600995</v>
      </c>
      <c r="C75" s="38">
        <f t="shared" ref="C75:J75" si="12">+C73+C74</f>
        <v>586155.85034999996</v>
      </c>
      <c r="D75" s="38">
        <f t="shared" si="12"/>
        <v>1266924.7296800001</v>
      </c>
      <c r="E75" s="38">
        <f t="shared" si="12"/>
        <v>224436.24137999999</v>
      </c>
      <c r="F75" s="38">
        <f t="shared" si="12"/>
        <v>51945.394360000006</v>
      </c>
      <c r="G75" s="38">
        <f t="shared" si="12"/>
        <v>-47207.015545999391</v>
      </c>
      <c r="H75" s="38">
        <f t="shared" si="12"/>
        <v>303164.87004999793</v>
      </c>
      <c r="I75" s="38">
        <f t="shared" si="12"/>
        <v>65.544700000000006</v>
      </c>
      <c r="J75" s="38">
        <f t="shared" si="12"/>
        <v>80858719.79277499</v>
      </c>
    </row>
    <row r="76" spans="1:10" ht="12" customHeight="1" thickBot="1" x14ac:dyDescent="0.35">
      <c r="A76" s="59"/>
      <c r="B76" s="54"/>
      <c r="C76" s="54"/>
      <c r="D76" s="54"/>
      <c r="E76" s="54"/>
      <c r="F76" s="54"/>
      <c r="G76" s="54"/>
      <c r="H76" s="54"/>
      <c r="I76" s="54"/>
      <c r="J76" s="54"/>
    </row>
    <row r="77" spans="1:10" ht="25.5" customHeight="1" thickBot="1" x14ac:dyDescent="0.35">
      <c r="A77" s="65" t="s">
        <v>4908</v>
      </c>
      <c r="B77" s="64" t="s">
        <v>4960</v>
      </c>
      <c r="C77" s="64" t="s">
        <v>4871</v>
      </c>
      <c r="D77" s="64" t="s">
        <v>4872</v>
      </c>
      <c r="E77" s="64" t="s">
        <v>4873</v>
      </c>
      <c r="F77" s="64" t="s">
        <v>4874</v>
      </c>
      <c r="G77" s="64" t="s">
        <v>4875</v>
      </c>
      <c r="H77" s="64" t="s">
        <v>4876</v>
      </c>
      <c r="I77" s="64" t="s">
        <v>4877</v>
      </c>
      <c r="J77" s="64" t="s">
        <v>4962</v>
      </c>
    </row>
    <row r="78" spans="1:10" ht="12" customHeight="1" thickBot="1" x14ac:dyDescent="0.35">
      <c r="A78" s="60" t="s">
        <v>4912</v>
      </c>
      <c r="B78" s="61">
        <f>+B70</f>
        <v>3644658.6730279997</v>
      </c>
      <c r="C78" s="61">
        <f t="shared" ref="C78:J78" si="13">+C70</f>
        <v>20860.634240000043</v>
      </c>
      <c r="D78" s="61">
        <f t="shared" si="13"/>
        <v>0</v>
      </c>
      <c r="E78" s="61">
        <f t="shared" si="13"/>
        <v>0</v>
      </c>
      <c r="F78" s="61">
        <f t="shared" si="13"/>
        <v>0</v>
      </c>
      <c r="G78" s="61">
        <f t="shared" si="13"/>
        <v>-6219.4839513598099</v>
      </c>
      <c r="H78" s="61">
        <f t="shared" si="13"/>
        <v>0</v>
      </c>
      <c r="I78" s="61">
        <f t="shared" si="13"/>
        <v>0</v>
      </c>
      <c r="J78" s="61">
        <f t="shared" si="13"/>
        <v>3659299.8233166398</v>
      </c>
    </row>
    <row r="79" spans="1:10" x14ac:dyDescent="0.3">
      <c r="A79" s="59"/>
      <c r="B79" s="29"/>
      <c r="C79" s="29"/>
      <c r="D79" s="29"/>
      <c r="E79" s="29"/>
      <c r="F79" s="29"/>
      <c r="G79" s="29"/>
      <c r="H79" s="29"/>
      <c r="I79" s="29"/>
      <c r="J79" s="29"/>
    </row>
    <row r="80" spans="1:10" x14ac:dyDescent="0.3">
      <c r="A80" s="246" t="s">
        <v>4913</v>
      </c>
    </row>
    <row r="81" spans="1:1" x14ac:dyDescent="0.3">
      <c r="A81" s="246" t="s">
        <v>5051</v>
      </c>
    </row>
  </sheetData>
  <mergeCells count="9">
    <mergeCell ref="A56:J56"/>
    <mergeCell ref="A57:J57"/>
    <mergeCell ref="A59:J59"/>
    <mergeCell ref="A1:J1"/>
    <mergeCell ref="A2:J2"/>
    <mergeCell ref="A3:J3"/>
    <mergeCell ref="A53:J53"/>
    <mergeCell ref="A54:J54"/>
    <mergeCell ref="A55:J55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F0F50-7679-4424-B567-EF5F2ABC1A72}">
  <sheetPr codeName="Hoja17">
    <tabColor rgb="FF7030A0"/>
  </sheetPr>
  <dimension ref="A1:AO378"/>
  <sheetViews>
    <sheetView topLeftCell="A385" workbookViewId="0">
      <pane xSplit="1" topLeftCell="AA1" activePane="topRight" state="frozen"/>
      <selection activeCell="F18" sqref="F18"/>
      <selection pane="topRight" activeCell="AI7" sqref="AI7"/>
    </sheetView>
  </sheetViews>
  <sheetFormatPr baseColWidth="10" defaultColWidth="11.44140625" defaultRowHeight="14.4" x14ac:dyDescent="0.3"/>
  <cols>
    <col min="1" max="1" width="13.44140625" style="220" bestFit="1" customWidth="1"/>
    <col min="2" max="2" width="8.5546875" style="220" bestFit="1" customWidth="1"/>
    <col min="3" max="3" width="9.77734375" style="220" bestFit="1" customWidth="1"/>
    <col min="4" max="4" width="8.77734375" style="220" bestFit="1" customWidth="1"/>
    <col min="5" max="5" width="13.33203125" style="220" bestFit="1" customWidth="1"/>
    <col min="6" max="6" width="24.5546875" style="220" bestFit="1" customWidth="1"/>
    <col min="7" max="7" width="28" style="220" bestFit="1" customWidth="1"/>
    <col min="8" max="8" width="32.77734375" style="220" bestFit="1" customWidth="1"/>
    <col min="9" max="9" width="28" style="220" bestFit="1" customWidth="1"/>
    <col min="10" max="10" width="23.109375" style="220" bestFit="1" customWidth="1"/>
    <col min="11" max="11" width="21.88671875" style="220" bestFit="1" customWidth="1"/>
    <col min="12" max="12" width="22.88671875" style="220" bestFit="1" customWidth="1"/>
    <col min="13" max="13" width="36.88671875" style="220" bestFit="1" customWidth="1"/>
    <col min="14" max="14" width="32.109375" style="220" bestFit="1" customWidth="1"/>
    <col min="15" max="16" width="18.109375" style="220" bestFit="1" customWidth="1"/>
    <col min="17" max="17" width="18" style="220" bestFit="1" customWidth="1"/>
    <col min="18" max="18" width="17.6640625" style="220" bestFit="1" customWidth="1"/>
    <col min="19" max="19" width="18.109375" style="220" bestFit="1" customWidth="1"/>
    <col min="20" max="20" width="21.109375" style="220" bestFit="1" customWidth="1"/>
    <col min="21" max="21" width="14.44140625" style="220" bestFit="1" customWidth="1"/>
    <col min="22" max="22" width="16.44140625" style="220" bestFit="1" customWidth="1"/>
    <col min="23" max="23" width="18.21875" style="220" bestFit="1" customWidth="1"/>
    <col min="24" max="24" width="13.33203125" style="220" bestFit="1" customWidth="1"/>
    <col min="25" max="25" width="17.88671875" style="220" bestFit="1" customWidth="1"/>
    <col min="26" max="26" width="17.6640625" style="220" bestFit="1" customWidth="1"/>
    <col min="27" max="27" width="19.5546875" style="220" bestFit="1" customWidth="1"/>
    <col min="28" max="28" width="15.33203125" style="220" bestFit="1" customWidth="1"/>
    <col min="29" max="30" width="17.33203125" style="220" bestFit="1" customWidth="1"/>
    <col min="31" max="31" width="15.44140625" style="220" bestFit="1" customWidth="1"/>
    <col min="32" max="32" width="18.109375" style="220" bestFit="1" customWidth="1"/>
    <col min="33" max="33" width="13" style="220" bestFit="1" customWidth="1"/>
    <col min="34" max="34" width="23.109375" style="220" bestFit="1" customWidth="1"/>
    <col min="35" max="35" width="13.109375" style="220" bestFit="1" customWidth="1"/>
    <col min="36" max="36" width="15.44140625" style="220" bestFit="1" customWidth="1"/>
    <col min="37" max="37" width="15" style="220" bestFit="1" customWidth="1"/>
    <col min="38" max="38" width="15.33203125" style="220" bestFit="1" customWidth="1"/>
    <col min="39" max="39" width="24.109375" style="220" bestFit="1" customWidth="1"/>
    <col min="40" max="40" width="21.88671875" style="220" bestFit="1" customWidth="1"/>
    <col min="41" max="16384" width="11.44140625" style="220"/>
  </cols>
  <sheetData>
    <row r="1" spans="1:41" customFormat="1" ht="57.6" x14ac:dyDescent="0.3">
      <c r="A1" s="201" t="s">
        <v>0</v>
      </c>
      <c r="B1" s="201" t="s">
        <v>1</v>
      </c>
      <c r="C1" s="201" t="s">
        <v>2</v>
      </c>
      <c r="D1" s="201" t="s">
        <v>3</v>
      </c>
      <c r="E1" s="201" t="s">
        <v>4</v>
      </c>
      <c r="F1" s="201" t="s">
        <v>5</v>
      </c>
      <c r="G1" s="201" t="s">
        <v>6</v>
      </c>
      <c r="H1" s="201" t="s">
        <v>7</v>
      </c>
      <c r="I1" s="201" t="s">
        <v>956</v>
      </c>
      <c r="J1" s="201" t="s">
        <v>8</v>
      </c>
      <c r="K1" s="201" t="s">
        <v>9</v>
      </c>
      <c r="L1" s="201" t="s">
        <v>10</v>
      </c>
      <c r="M1" s="201" t="s">
        <v>11</v>
      </c>
      <c r="N1" s="201" t="s">
        <v>12</v>
      </c>
      <c r="O1" s="201" t="s">
        <v>5045</v>
      </c>
      <c r="P1" s="201" t="s">
        <v>13</v>
      </c>
      <c r="Q1" s="201" t="s">
        <v>14</v>
      </c>
      <c r="R1" s="201" t="s">
        <v>5002</v>
      </c>
      <c r="S1" s="201" t="s">
        <v>5008</v>
      </c>
      <c r="T1" s="201" t="s">
        <v>5007</v>
      </c>
      <c r="U1" s="201" t="s">
        <v>5006</v>
      </c>
      <c r="V1" s="202" t="s">
        <v>15</v>
      </c>
      <c r="W1" s="202" t="s">
        <v>5046</v>
      </c>
      <c r="X1" s="202" t="s">
        <v>16</v>
      </c>
      <c r="Y1" s="201" t="s">
        <v>17</v>
      </c>
      <c r="Z1" s="201" t="s">
        <v>5003</v>
      </c>
      <c r="AA1" s="201" t="s">
        <v>5047</v>
      </c>
      <c r="AB1" s="201" t="s">
        <v>18</v>
      </c>
      <c r="AC1" s="203" t="s">
        <v>19</v>
      </c>
      <c r="AD1" s="201" t="s">
        <v>20</v>
      </c>
      <c r="AE1" s="203" t="s">
        <v>21</v>
      </c>
      <c r="AF1" s="203" t="s">
        <v>22</v>
      </c>
      <c r="AG1" s="203" t="s">
        <v>5048</v>
      </c>
      <c r="AH1" s="203" t="s">
        <v>23</v>
      </c>
      <c r="AI1" s="203" t="s">
        <v>24</v>
      </c>
      <c r="AJ1" s="203" t="s">
        <v>25</v>
      </c>
      <c r="AK1" s="201" t="s">
        <v>26</v>
      </c>
      <c r="AL1" s="201" t="s">
        <v>27</v>
      </c>
      <c r="AM1" s="201" t="s">
        <v>28</v>
      </c>
      <c r="AN1" s="201" t="s">
        <v>29</v>
      </c>
      <c r="AO1" s="204">
        <v>46081</v>
      </c>
    </row>
    <row r="2" spans="1:41" s="154" customFormat="1" x14ac:dyDescent="0.3">
      <c r="A2" s="205">
        <v>20056000</v>
      </c>
      <c r="B2" s="206">
        <v>1</v>
      </c>
      <c r="C2" s="206">
        <v>1</v>
      </c>
      <c r="D2" s="206">
        <v>1</v>
      </c>
      <c r="E2" s="206" t="s">
        <v>30</v>
      </c>
      <c r="F2" s="206" t="s">
        <v>31</v>
      </c>
      <c r="G2" s="206" t="s">
        <v>32</v>
      </c>
      <c r="H2" s="206" t="s">
        <v>33</v>
      </c>
      <c r="I2" s="206" t="s">
        <v>3</v>
      </c>
      <c r="J2" s="206" t="s">
        <v>34</v>
      </c>
      <c r="K2" s="206" t="s">
        <v>152</v>
      </c>
      <c r="L2" s="206" t="s">
        <v>36</v>
      </c>
      <c r="M2" s="206" t="s">
        <v>153</v>
      </c>
      <c r="N2" s="206" t="s">
        <v>154</v>
      </c>
      <c r="O2" s="206" t="s">
        <v>253</v>
      </c>
      <c r="P2" s="206" t="s">
        <v>253</v>
      </c>
      <c r="Q2" s="206" t="s">
        <v>152</v>
      </c>
      <c r="R2" s="207">
        <v>408309.73</v>
      </c>
      <c r="S2" s="208">
        <v>0</v>
      </c>
      <c r="T2" s="208">
        <v>0</v>
      </c>
      <c r="U2" s="208">
        <v>0</v>
      </c>
      <c r="V2" s="208">
        <v>0</v>
      </c>
      <c r="W2" s="208">
        <v>0</v>
      </c>
      <c r="X2" s="208">
        <v>0</v>
      </c>
      <c r="Y2" s="209">
        <v>0</v>
      </c>
      <c r="Z2" s="209">
        <v>408309.73</v>
      </c>
      <c r="AA2" s="210">
        <v>32497</v>
      </c>
      <c r="AB2" s="210">
        <v>47107</v>
      </c>
      <c r="AC2" s="211">
        <v>6300000</v>
      </c>
      <c r="AD2" s="211">
        <v>4083098.29</v>
      </c>
      <c r="AE2" s="212">
        <v>2.8109589041095893</v>
      </c>
      <c r="AF2" s="212">
        <v>40.027397260273972</v>
      </c>
      <c r="AG2" s="213">
        <v>0.02</v>
      </c>
      <c r="AH2" s="210" t="s">
        <v>49</v>
      </c>
      <c r="AI2" s="214">
        <v>0</v>
      </c>
      <c r="AJ2" s="215">
        <v>2.8109589041095893</v>
      </c>
      <c r="AK2" s="215">
        <v>40.027397260273972</v>
      </c>
      <c r="AL2" s="214">
        <f>+AG2</f>
        <v>0.02</v>
      </c>
      <c r="AM2" s="206" t="s">
        <v>152</v>
      </c>
      <c r="AN2" s="210" t="s">
        <v>152</v>
      </c>
    </row>
    <row r="3" spans="1:41" s="154" customFormat="1" x14ac:dyDescent="0.3">
      <c r="A3" s="205">
        <v>20061001</v>
      </c>
      <c r="B3" s="206">
        <v>1</v>
      </c>
      <c r="C3" s="206">
        <v>1</v>
      </c>
      <c r="D3" s="206">
        <v>1</v>
      </c>
      <c r="E3" s="206" t="s">
        <v>30</v>
      </c>
      <c r="F3" s="206" t="s">
        <v>31</v>
      </c>
      <c r="G3" s="206" t="s">
        <v>32</v>
      </c>
      <c r="H3" s="206" t="s">
        <v>33</v>
      </c>
      <c r="I3" s="206" t="s">
        <v>3</v>
      </c>
      <c r="J3" s="206" t="s">
        <v>34</v>
      </c>
      <c r="K3" s="206" t="s">
        <v>152</v>
      </c>
      <c r="L3" s="206" t="s">
        <v>36</v>
      </c>
      <c r="M3" s="206" t="s">
        <v>153</v>
      </c>
      <c r="N3" s="206" t="s">
        <v>154</v>
      </c>
      <c r="O3" s="206" t="s">
        <v>259</v>
      </c>
      <c r="P3" s="206" t="s">
        <v>259</v>
      </c>
      <c r="Q3" s="206" t="s">
        <v>152</v>
      </c>
      <c r="R3" s="207">
        <v>2796708.24</v>
      </c>
      <c r="S3" s="208">
        <v>0</v>
      </c>
      <c r="T3" s="208">
        <v>0</v>
      </c>
      <c r="U3" s="208">
        <v>0</v>
      </c>
      <c r="V3" s="208">
        <v>0</v>
      </c>
      <c r="W3" s="208">
        <v>0</v>
      </c>
      <c r="X3" s="208"/>
      <c r="Y3" s="209" t="s">
        <v>40</v>
      </c>
      <c r="Z3" s="209">
        <v>2796708.24</v>
      </c>
      <c r="AA3" s="210">
        <v>33408</v>
      </c>
      <c r="AB3" s="210">
        <v>48035</v>
      </c>
      <c r="AC3" s="211">
        <v>12203816.9</v>
      </c>
      <c r="AD3" s="211">
        <v>12203816.9</v>
      </c>
      <c r="AE3" s="212">
        <v>5.353424657534247</v>
      </c>
      <c r="AF3" s="212">
        <v>40.073972602739723</v>
      </c>
      <c r="AG3" s="213">
        <v>0.02</v>
      </c>
      <c r="AH3" s="210" t="s">
        <v>49</v>
      </c>
      <c r="AI3" s="214">
        <v>0</v>
      </c>
      <c r="AJ3" s="215">
        <v>5.353424657534247</v>
      </c>
      <c r="AK3" s="215">
        <v>40.073972602739723</v>
      </c>
      <c r="AL3" s="214">
        <f t="shared" ref="AL3:AL66" si="0">+AG3</f>
        <v>0.02</v>
      </c>
      <c r="AM3" s="206" t="s">
        <v>152</v>
      </c>
      <c r="AN3" s="210" t="s">
        <v>152</v>
      </c>
    </row>
    <row r="4" spans="1:41" s="154" customFormat="1" x14ac:dyDescent="0.3">
      <c r="A4" s="205">
        <v>20062000</v>
      </c>
      <c r="B4" s="206">
        <v>1</v>
      </c>
      <c r="C4" s="206">
        <v>0</v>
      </c>
      <c r="D4" s="206">
        <v>0</v>
      </c>
      <c r="E4" s="206" t="s">
        <v>30</v>
      </c>
      <c r="F4" s="206" t="s">
        <v>133</v>
      </c>
      <c r="G4" s="206" t="s">
        <v>133</v>
      </c>
      <c r="H4" s="206" t="s">
        <v>133</v>
      </c>
      <c r="I4" s="206" t="s">
        <v>133</v>
      </c>
      <c r="J4" s="206" t="s">
        <v>34</v>
      </c>
      <c r="K4" s="206" t="s">
        <v>152</v>
      </c>
      <c r="L4" s="206" t="s">
        <v>156</v>
      </c>
      <c r="M4" s="206" t="s">
        <v>153</v>
      </c>
      <c r="N4" s="206" t="s">
        <v>154</v>
      </c>
      <c r="O4" s="206" t="s">
        <v>157</v>
      </c>
      <c r="P4" s="206" t="s">
        <v>157</v>
      </c>
      <c r="Q4" s="206" t="s">
        <v>152</v>
      </c>
      <c r="R4" s="207">
        <v>491558.72</v>
      </c>
      <c r="S4" s="208">
        <v>0</v>
      </c>
      <c r="T4" s="208">
        <v>0</v>
      </c>
      <c r="U4" s="208">
        <v>0</v>
      </c>
      <c r="V4" s="208">
        <v>0</v>
      </c>
      <c r="W4" s="208">
        <v>0</v>
      </c>
      <c r="X4" s="208"/>
      <c r="Y4" s="209">
        <v>0</v>
      </c>
      <c r="Z4" s="209">
        <v>491558.72</v>
      </c>
      <c r="AA4" s="210">
        <v>33699</v>
      </c>
      <c r="AB4" s="210">
        <v>48310</v>
      </c>
      <c r="AC4" s="211">
        <v>2270200</v>
      </c>
      <c r="AD4" s="211">
        <v>2268767.86</v>
      </c>
      <c r="AE4" s="212">
        <v>6.1068493150684935</v>
      </c>
      <c r="AF4" s="212">
        <v>40.030136986301372</v>
      </c>
      <c r="AG4" s="213">
        <v>0.02</v>
      </c>
      <c r="AH4" s="210" t="s">
        <v>49</v>
      </c>
      <c r="AI4" s="214">
        <v>0</v>
      </c>
      <c r="AJ4" s="215">
        <v>6.1068493150684935</v>
      </c>
      <c r="AK4" s="215">
        <v>40.030136986301372</v>
      </c>
      <c r="AL4" s="214">
        <f t="shared" si="0"/>
        <v>0.02</v>
      </c>
      <c r="AM4" s="206" t="s">
        <v>152</v>
      </c>
      <c r="AN4" s="210" t="s">
        <v>152</v>
      </c>
    </row>
    <row r="5" spans="1:41" s="154" customFormat="1" x14ac:dyDescent="0.3">
      <c r="A5" s="205">
        <v>20070000</v>
      </c>
      <c r="B5" s="206">
        <v>1</v>
      </c>
      <c r="C5" s="206">
        <v>1</v>
      </c>
      <c r="D5" s="206">
        <v>1</v>
      </c>
      <c r="E5" s="206" t="s">
        <v>171</v>
      </c>
      <c r="F5" s="206" t="s">
        <v>31</v>
      </c>
      <c r="G5" s="206" t="s">
        <v>32</v>
      </c>
      <c r="H5" s="206" t="s">
        <v>33</v>
      </c>
      <c r="I5" s="206" t="s">
        <v>3</v>
      </c>
      <c r="J5" s="206" t="s">
        <v>34</v>
      </c>
      <c r="K5" s="206" t="s">
        <v>152</v>
      </c>
      <c r="L5" s="206" t="s">
        <v>36</v>
      </c>
      <c r="M5" s="206" t="s">
        <v>153</v>
      </c>
      <c r="N5" s="206" t="s">
        <v>154</v>
      </c>
      <c r="O5" s="206" t="s">
        <v>172</v>
      </c>
      <c r="P5" s="206" t="s">
        <v>172</v>
      </c>
      <c r="Q5" s="206" t="s">
        <v>152</v>
      </c>
      <c r="R5" s="207">
        <v>12499578.082</v>
      </c>
      <c r="S5" s="208">
        <v>0</v>
      </c>
      <c r="T5" s="208">
        <v>0</v>
      </c>
      <c r="U5" s="208">
        <v>0</v>
      </c>
      <c r="V5" s="208">
        <v>0</v>
      </c>
      <c r="W5" s="208">
        <v>0</v>
      </c>
      <c r="X5" s="208"/>
      <c r="Y5" s="209" t="s">
        <v>40</v>
      </c>
      <c r="Z5" s="209">
        <v>12499578.082</v>
      </c>
      <c r="AA5" s="210">
        <v>35868</v>
      </c>
      <c r="AB5" s="210">
        <v>50478</v>
      </c>
      <c r="AC5" s="211">
        <v>30000000</v>
      </c>
      <c r="AD5" s="211">
        <v>29998987.620000001</v>
      </c>
      <c r="AE5" s="212">
        <v>12.046575342465754</v>
      </c>
      <c r="AF5" s="212">
        <v>40.027397260273972</v>
      </c>
      <c r="AG5" s="213">
        <v>0.02</v>
      </c>
      <c r="AH5" s="210" t="s">
        <v>49</v>
      </c>
      <c r="AI5" s="214">
        <v>0</v>
      </c>
      <c r="AJ5" s="215">
        <v>12.046575342465754</v>
      </c>
      <c r="AK5" s="215">
        <v>40.027397260273972</v>
      </c>
      <c r="AL5" s="214">
        <f t="shared" si="0"/>
        <v>0.02</v>
      </c>
      <c r="AM5" s="206" t="s">
        <v>152</v>
      </c>
      <c r="AN5" s="210" t="s">
        <v>152</v>
      </c>
    </row>
    <row r="6" spans="1:41" s="154" customFormat="1" x14ac:dyDescent="0.3">
      <c r="A6" s="205">
        <v>20071000</v>
      </c>
      <c r="B6" s="206">
        <v>1</v>
      </c>
      <c r="C6" s="206">
        <v>1</v>
      </c>
      <c r="D6" s="206">
        <v>1</v>
      </c>
      <c r="E6" s="206" t="s">
        <v>30</v>
      </c>
      <c r="F6" s="206" t="s">
        <v>31</v>
      </c>
      <c r="G6" s="206" t="s">
        <v>32</v>
      </c>
      <c r="H6" s="206" t="s">
        <v>33</v>
      </c>
      <c r="I6" s="206" t="s">
        <v>3</v>
      </c>
      <c r="J6" s="206" t="s">
        <v>34</v>
      </c>
      <c r="K6" s="206" t="s">
        <v>152</v>
      </c>
      <c r="L6" s="206" t="s">
        <v>36</v>
      </c>
      <c r="M6" s="206" t="s">
        <v>153</v>
      </c>
      <c r="N6" s="206" t="s">
        <v>154</v>
      </c>
      <c r="O6" s="206" t="s">
        <v>265</v>
      </c>
      <c r="P6" s="206" t="s">
        <v>265</v>
      </c>
      <c r="Q6" s="206" t="s">
        <v>152</v>
      </c>
      <c r="R6" s="207">
        <v>3380000</v>
      </c>
      <c r="S6" s="208">
        <v>0</v>
      </c>
      <c r="T6" s="208">
        <v>0</v>
      </c>
      <c r="U6" s="208">
        <v>0</v>
      </c>
      <c r="V6" s="208">
        <v>0</v>
      </c>
      <c r="W6" s="208">
        <v>0</v>
      </c>
      <c r="X6" s="208"/>
      <c r="Y6" s="209" t="s">
        <v>40</v>
      </c>
      <c r="Z6" s="209">
        <v>3380000</v>
      </c>
      <c r="AA6" s="210">
        <v>36087</v>
      </c>
      <c r="AB6" s="210">
        <v>50697</v>
      </c>
      <c r="AC6" s="211">
        <v>7800000</v>
      </c>
      <c r="AD6" s="211">
        <v>7800000</v>
      </c>
      <c r="AE6" s="212">
        <v>12.646575342465754</v>
      </c>
      <c r="AF6" s="212">
        <v>40.027397260273972</v>
      </c>
      <c r="AG6" s="213">
        <v>0.02</v>
      </c>
      <c r="AH6" s="210" t="s">
        <v>49</v>
      </c>
      <c r="AI6" s="214">
        <v>0</v>
      </c>
      <c r="AJ6" s="215">
        <v>12.646575342465754</v>
      </c>
      <c r="AK6" s="215">
        <v>40.027397260273972</v>
      </c>
      <c r="AL6" s="214">
        <f t="shared" si="0"/>
        <v>0.02</v>
      </c>
      <c r="AM6" s="206" t="s">
        <v>152</v>
      </c>
      <c r="AN6" s="210" t="s">
        <v>152</v>
      </c>
    </row>
    <row r="7" spans="1:41" s="154" customFormat="1" x14ac:dyDescent="0.3">
      <c r="A7" s="205">
        <v>20100000</v>
      </c>
      <c r="B7" s="206">
        <v>1</v>
      </c>
      <c r="C7" s="206">
        <v>0</v>
      </c>
      <c r="D7" s="206">
        <v>0</v>
      </c>
      <c r="E7" s="206" t="s">
        <v>30</v>
      </c>
      <c r="F7" s="206" t="s">
        <v>133</v>
      </c>
      <c r="G7" s="206" t="s">
        <v>133</v>
      </c>
      <c r="H7" s="206" t="s">
        <v>133</v>
      </c>
      <c r="I7" s="206" t="s">
        <v>133</v>
      </c>
      <c r="J7" s="206" t="s">
        <v>34</v>
      </c>
      <c r="K7" s="206" t="s">
        <v>455</v>
      </c>
      <c r="L7" s="206" t="s">
        <v>161</v>
      </c>
      <c r="M7" s="206" t="s">
        <v>153</v>
      </c>
      <c r="N7" s="206" t="s">
        <v>154</v>
      </c>
      <c r="O7" s="206" t="s">
        <v>456</v>
      </c>
      <c r="P7" s="206" t="s">
        <v>456</v>
      </c>
      <c r="Q7" s="206" t="s">
        <v>455</v>
      </c>
      <c r="R7" s="207">
        <v>46430000</v>
      </c>
      <c r="S7" s="207">
        <v>0</v>
      </c>
      <c r="T7" s="207">
        <v>3570000</v>
      </c>
      <c r="U7" s="207">
        <v>1274813.3</v>
      </c>
      <c r="V7" s="207">
        <v>0</v>
      </c>
      <c r="W7" s="207">
        <v>0</v>
      </c>
      <c r="X7" s="207"/>
      <c r="Y7" s="207" t="s">
        <v>40</v>
      </c>
      <c r="Z7" s="209">
        <v>42860000</v>
      </c>
      <c r="AA7" s="210">
        <v>45050</v>
      </c>
      <c r="AB7" s="210">
        <v>48269</v>
      </c>
      <c r="AC7" s="211">
        <v>50000000</v>
      </c>
      <c r="AD7" s="211">
        <v>50000000</v>
      </c>
      <c r="AE7" s="212">
        <v>5.9945205479452053</v>
      </c>
      <c r="AF7" s="212">
        <v>8.8191780821917813</v>
      </c>
      <c r="AG7" s="213">
        <v>5.3318788264708913E-2</v>
      </c>
      <c r="AH7" s="210" t="s">
        <v>41</v>
      </c>
      <c r="AI7" s="214">
        <v>1.2282599999999999E-2</v>
      </c>
      <c r="AJ7" s="215">
        <v>5.9945205479452053</v>
      </c>
      <c r="AK7" s="215">
        <v>8.8191780821917813</v>
      </c>
      <c r="AL7" s="214">
        <f t="shared" si="0"/>
        <v>5.3318788264708913E-2</v>
      </c>
      <c r="AM7" s="206" t="s">
        <v>455</v>
      </c>
      <c r="AN7" s="210" t="s">
        <v>455</v>
      </c>
    </row>
    <row r="8" spans="1:41" s="154" customFormat="1" x14ac:dyDescent="0.3">
      <c r="A8" s="205">
        <v>20252000</v>
      </c>
      <c r="B8" s="206">
        <v>1</v>
      </c>
      <c r="C8" s="206">
        <v>1</v>
      </c>
      <c r="D8" s="206">
        <v>1</v>
      </c>
      <c r="E8" s="206" t="s">
        <v>30</v>
      </c>
      <c r="F8" s="206" t="s">
        <v>31</v>
      </c>
      <c r="G8" s="206" t="s">
        <v>32</v>
      </c>
      <c r="H8" s="206" t="s">
        <v>33</v>
      </c>
      <c r="I8" s="206" t="s">
        <v>3</v>
      </c>
      <c r="J8" s="206" t="s">
        <v>34</v>
      </c>
      <c r="K8" s="206" t="s">
        <v>152</v>
      </c>
      <c r="L8" s="206" t="s">
        <v>36</v>
      </c>
      <c r="M8" s="206" t="s">
        <v>153</v>
      </c>
      <c r="N8" s="206" t="s">
        <v>154</v>
      </c>
      <c r="O8" s="206" t="s">
        <v>173</v>
      </c>
      <c r="P8" s="206" t="s">
        <v>173</v>
      </c>
      <c r="Q8" s="206" t="s">
        <v>152</v>
      </c>
      <c r="R8" s="207">
        <v>92485.02</v>
      </c>
      <c r="S8" s="207">
        <v>0</v>
      </c>
      <c r="T8" s="207">
        <v>0</v>
      </c>
      <c r="U8" s="207">
        <v>0</v>
      </c>
      <c r="V8" s="207">
        <v>0</v>
      </c>
      <c r="W8" s="207">
        <v>0</v>
      </c>
      <c r="X8" s="207"/>
      <c r="Y8" s="207" t="s">
        <v>40</v>
      </c>
      <c r="Z8" s="209">
        <v>92485.02</v>
      </c>
      <c r="AA8" s="210">
        <v>36970</v>
      </c>
      <c r="AB8" s="210">
        <v>46101</v>
      </c>
      <c r="AC8" s="211">
        <v>4500000</v>
      </c>
      <c r="AD8" s="211">
        <v>4161833.75</v>
      </c>
      <c r="AE8" s="212">
        <v>5.4794520547945202E-2</v>
      </c>
      <c r="AF8" s="212">
        <v>25.016438356164382</v>
      </c>
      <c r="AG8" s="213">
        <v>5.3900000000000003E-2</v>
      </c>
      <c r="AH8" s="210" t="s">
        <v>49</v>
      </c>
      <c r="AI8" s="214">
        <v>0</v>
      </c>
      <c r="AJ8" s="215">
        <v>5.4794520547945202E-2</v>
      </c>
      <c r="AK8" s="215">
        <v>25.016438356164382</v>
      </c>
      <c r="AL8" s="214">
        <f t="shared" si="0"/>
        <v>5.3900000000000003E-2</v>
      </c>
      <c r="AM8" s="206" t="s">
        <v>152</v>
      </c>
      <c r="AN8" s="210" t="s">
        <v>152</v>
      </c>
    </row>
    <row r="9" spans="1:41" s="154" customFormat="1" x14ac:dyDescent="0.3">
      <c r="A9" s="205">
        <v>20254000</v>
      </c>
      <c r="B9" s="206">
        <v>1</v>
      </c>
      <c r="C9" s="206">
        <v>1</v>
      </c>
      <c r="D9" s="206">
        <v>1</v>
      </c>
      <c r="E9" s="206" t="s">
        <v>30</v>
      </c>
      <c r="F9" s="206" t="s">
        <v>31</v>
      </c>
      <c r="G9" s="206" t="s">
        <v>32</v>
      </c>
      <c r="H9" s="206" t="s">
        <v>33</v>
      </c>
      <c r="I9" s="206" t="s">
        <v>3</v>
      </c>
      <c r="J9" s="206" t="s">
        <v>34</v>
      </c>
      <c r="K9" s="206" t="s">
        <v>152</v>
      </c>
      <c r="L9" s="206" t="s">
        <v>36</v>
      </c>
      <c r="M9" s="206" t="s">
        <v>153</v>
      </c>
      <c r="N9" s="206" t="s">
        <v>154</v>
      </c>
      <c r="O9" s="206" t="s">
        <v>174</v>
      </c>
      <c r="P9" s="206" t="s">
        <v>174</v>
      </c>
      <c r="Q9" s="206" t="s">
        <v>152</v>
      </c>
      <c r="R9" s="207">
        <v>245096.65</v>
      </c>
      <c r="S9" s="207">
        <v>0</v>
      </c>
      <c r="T9" s="207">
        <v>0</v>
      </c>
      <c r="U9" s="207">
        <v>0</v>
      </c>
      <c r="V9" s="207">
        <v>0</v>
      </c>
      <c r="W9" s="207">
        <v>0</v>
      </c>
      <c r="X9" s="207"/>
      <c r="Y9" s="207" t="s">
        <v>40</v>
      </c>
      <c r="Z9" s="209">
        <v>245096.65</v>
      </c>
      <c r="AA9" s="210">
        <v>37011</v>
      </c>
      <c r="AB9" s="210">
        <v>46142</v>
      </c>
      <c r="AC9" s="211">
        <v>10400000</v>
      </c>
      <c r="AD9" s="211">
        <v>10263952.710000001</v>
      </c>
      <c r="AE9" s="212">
        <v>0.16712328767123288</v>
      </c>
      <c r="AF9" s="212">
        <v>25.016438356164382</v>
      </c>
      <c r="AG9" s="213">
        <v>5.3900000000000003E-2</v>
      </c>
      <c r="AH9" s="210" t="s">
        <v>49</v>
      </c>
      <c r="AI9" s="214">
        <v>0</v>
      </c>
      <c r="AJ9" s="215">
        <v>0.16712328767123288</v>
      </c>
      <c r="AK9" s="215">
        <v>25.016438356164382</v>
      </c>
      <c r="AL9" s="214">
        <f t="shared" si="0"/>
        <v>5.3900000000000003E-2</v>
      </c>
      <c r="AM9" s="206" t="s">
        <v>152</v>
      </c>
      <c r="AN9" s="210" t="s">
        <v>152</v>
      </c>
    </row>
    <row r="10" spans="1:41" s="154" customFormat="1" x14ac:dyDescent="0.3">
      <c r="A10" s="205">
        <v>20255000</v>
      </c>
      <c r="B10" s="206">
        <v>1</v>
      </c>
      <c r="C10" s="206">
        <v>1</v>
      </c>
      <c r="D10" s="206">
        <v>1</v>
      </c>
      <c r="E10" s="206" t="s">
        <v>30</v>
      </c>
      <c r="F10" s="206" t="s">
        <v>31</v>
      </c>
      <c r="G10" s="206" t="s">
        <v>32</v>
      </c>
      <c r="H10" s="206" t="s">
        <v>33</v>
      </c>
      <c r="I10" s="206" t="s">
        <v>3</v>
      </c>
      <c r="J10" s="206" t="s">
        <v>34</v>
      </c>
      <c r="K10" s="206" t="s">
        <v>152</v>
      </c>
      <c r="L10" s="206" t="s">
        <v>36</v>
      </c>
      <c r="M10" s="206" t="s">
        <v>153</v>
      </c>
      <c r="N10" s="206" t="s">
        <v>154</v>
      </c>
      <c r="O10" s="206" t="s">
        <v>175</v>
      </c>
      <c r="P10" s="206" t="s">
        <v>175</v>
      </c>
      <c r="Q10" s="206" t="s">
        <v>152</v>
      </c>
      <c r="R10" s="207">
        <v>394229.22</v>
      </c>
      <c r="S10" s="207">
        <v>0</v>
      </c>
      <c r="T10" s="207">
        <v>0</v>
      </c>
      <c r="U10" s="207">
        <v>0</v>
      </c>
      <c r="V10" s="207">
        <v>0</v>
      </c>
      <c r="W10" s="207">
        <v>0</v>
      </c>
      <c r="X10" s="207"/>
      <c r="Y10" s="207" t="s">
        <v>40</v>
      </c>
      <c r="Z10" s="209">
        <v>394229.22</v>
      </c>
      <c r="AA10" s="210">
        <v>37099</v>
      </c>
      <c r="AB10" s="210">
        <v>46230</v>
      </c>
      <c r="AC10" s="211">
        <v>9000000</v>
      </c>
      <c r="AD10" s="211">
        <v>8859976.0999999996</v>
      </c>
      <c r="AE10" s="212">
        <v>0.40821917808219177</v>
      </c>
      <c r="AF10" s="212">
        <v>25.016438356164382</v>
      </c>
      <c r="AG10" s="213">
        <v>5.3900000000000003E-2</v>
      </c>
      <c r="AH10" s="210" t="s">
        <v>49</v>
      </c>
      <c r="AI10" s="214">
        <v>0</v>
      </c>
      <c r="AJ10" s="215">
        <v>0.40821917808219177</v>
      </c>
      <c r="AK10" s="215">
        <v>25.016438356164382</v>
      </c>
      <c r="AL10" s="214">
        <f t="shared" si="0"/>
        <v>5.3900000000000003E-2</v>
      </c>
      <c r="AM10" s="206" t="s">
        <v>152</v>
      </c>
      <c r="AN10" s="210" t="s">
        <v>152</v>
      </c>
    </row>
    <row r="11" spans="1:41" s="154" customFormat="1" x14ac:dyDescent="0.3">
      <c r="A11" s="205">
        <v>20256000</v>
      </c>
      <c r="B11" s="206">
        <v>1</v>
      </c>
      <c r="C11" s="206">
        <v>1</v>
      </c>
      <c r="D11" s="206">
        <v>1</v>
      </c>
      <c r="E11" s="206" t="s">
        <v>30</v>
      </c>
      <c r="F11" s="206" t="s">
        <v>31</v>
      </c>
      <c r="G11" s="206" t="s">
        <v>32</v>
      </c>
      <c r="H11" s="206" t="s">
        <v>33</v>
      </c>
      <c r="I11" s="206" t="s">
        <v>3</v>
      </c>
      <c r="J11" s="206" t="s">
        <v>34</v>
      </c>
      <c r="K11" s="206" t="s">
        <v>152</v>
      </c>
      <c r="L11" s="206" t="s">
        <v>36</v>
      </c>
      <c r="M11" s="206" t="s">
        <v>153</v>
      </c>
      <c r="N11" s="206" t="s">
        <v>154</v>
      </c>
      <c r="O11" s="206" t="s">
        <v>178</v>
      </c>
      <c r="P11" s="206" t="s">
        <v>178</v>
      </c>
      <c r="Q11" s="206" t="s">
        <v>152</v>
      </c>
      <c r="R11" s="207">
        <v>1126062.42</v>
      </c>
      <c r="S11" s="207">
        <v>0</v>
      </c>
      <c r="T11" s="207">
        <v>0</v>
      </c>
      <c r="U11" s="207">
        <v>0</v>
      </c>
      <c r="V11" s="207">
        <v>0</v>
      </c>
      <c r="W11" s="207">
        <v>0</v>
      </c>
      <c r="X11" s="207"/>
      <c r="Y11" s="207" t="s">
        <v>40</v>
      </c>
      <c r="Z11" s="209">
        <v>1126062.42</v>
      </c>
      <c r="AA11" s="210">
        <v>37398</v>
      </c>
      <c r="AB11" s="210">
        <v>46529</v>
      </c>
      <c r="AC11" s="211">
        <v>15200000</v>
      </c>
      <c r="AD11" s="211">
        <v>15080000</v>
      </c>
      <c r="AE11" s="212">
        <v>1.2273972602739727</v>
      </c>
      <c r="AF11" s="212">
        <v>25.016438356164382</v>
      </c>
      <c r="AG11" s="213">
        <v>5.3900000000000003E-2</v>
      </c>
      <c r="AH11" s="210" t="s">
        <v>49</v>
      </c>
      <c r="AI11" s="214">
        <v>0</v>
      </c>
      <c r="AJ11" s="215">
        <v>1.2273972602739727</v>
      </c>
      <c r="AK11" s="215">
        <v>25.016438356164382</v>
      </c>
      <c r="AL11" s="214">
        <f t="shared" si="0"/>
        <v>5.3900000000000003E-2</v>
      </c>
      <c r="AM11" s="206" t="s">
        <v>152</v>
      </c>
      <c r="AN11" s="210" t="s">
        <v>152</v>
      </c>
    </row>
    <row r="12" spans="1:41" s="154" customFormat="1" x14ac:dyDescent="0.3">
      <c r="A12" s="205">
        <v>20257000</v>
      </c>
      <c r="B12" s="206">
        <v>1</v>
      </c>
      <c r="C12" s="206">
        <v>1</v>
      </c>
      <c r="D12" s="206">
        <v>1</v>
      </c>
      <c r="E12" s="206" t="s">
        <v>30</v>
      </c>
      <c r="F12" s="206" t="s">
        <v>31</v>
      </c>
      <c r="G12" s="206" t="s">
        <v>32</v>
      </c>
      <c r="H12" s="206" t="s">
        <v>33</v>
      </c>
      <c r="I12" s="206" t="s">
        <v>3</v>
      </c>
      <c r="J12" s="206" t="s">
        <v>34</v>
      </c>
      <c r="K12" s="206" t="s">
        <v>152</v>
      </c>
      <c r="L12" s="206" t="s">
        <v>36</v>
      </c>
      <c r="M12" s="206" t="s">
        <v>153</v>
      </c>
      <c r="N12" s="206" t="s">
        <v>154</v>
      </c>
      <c r="O12" s="206" t="s">
        <v>177</v>
      </c>
      <c r="P12" s="206" t="s">
        <v>177</v>
      </c>
      <c r="Q12" s="206" t="s">
        <v>152</v>
      </c>
      <c r="R12" s="207">
        <v>2561852.2799999998</v>
      </c>
      <c r="S12" s="207">
        <v>0</v>
      </c>
      <c r="T12" s="207">
        <v>0</v>
      </c>
      <c r="U12" s="207">
        <v>0</v>
      </c>
      <c r="V12" s="207">
        <v>0</v>
      </c>
      <c r="W12" s="207">
        <v>0</v>
      </c>
      <c r="X12" s="207"/>
      <c r="Y12" s="207" t="s">
        <v>40</v>
      </c>
      <c r="Z12" s="209">
        <v>2561852.2799999998</v>
      </c>
      <c r="AA12" s="210">
        <v>37398</v>
      </c>
      <c r="AB12" s="210">
        <v>46529</v>
      </c>
      <c r="AC12" s="211">
        <v>40000000</v>
      </c>
      <c r="AD12" s="211">
        <v>35187390.920000002</v>
      </c>
      <c r="AE12" s="212">
        <v>1.2273972602739727</v>
      </c>
      <c r="AF12" s="212">
        <v>25.016438356164382</v>
      </c>
      <c r="AG12" s="213">
        <v>5.3900000000000003E-2</v>
      </c>
      <c r="AH12" s="210" t="s">
        <v>49</v>
      </c>
      <c r="AI12" s="214">
        <v>0</v>
      </c>
      <c r="AJ12" s="215">
        <v>1.2273972602739727</v>
      </c>
      <c r="AK12" s="215">
        <v>25.016438356164382</v>
      </c>
      <c r="AL12" s="214">
        <f t="shared" si="0"/>
        <v>5.3900000000000003E-2</v>
      </c>
      <c r="AM12" s="206" t="s">
        <v>152</v>
      </c>
      <c r="AN12" s="210" t="s">
        <v>152</v>
      </c>
    </row>
    <row r="13" spans="1:41" s="154" customFormat="1" x14ac:dyDescent="0.3">
      <c r="A13" s="205">
        <v>20259000</v>
      </c>
      <c r="B13" s="206">
        <v>1</v>
      </c>
      <c r="C13" s="206">
        <v>1</v>
      </c>
      <c r="D13" s="206">
        <v>1</v>
      </c>
      <c r="E13" s="206" t="s">
        <v>30</v>
      </c>
      <c r="F13" s="206" t="s">
        <v>31</v>
      </c>
      <c r="G13" s="206" t="s">
        <v>32</v>
      </c>
      <c r="H13" s="206" t="s">
        <v>33</v>
      </c>
      <c r="I13" s="206" t="s">
        <v>3</v>
      </c>
      <c r="J13" s="206" t="s">
        <v>34</v>
      </c>
      <c r="K13" s="206" t="s">
        <v>152</v>
      </c>
      <c r="L13" s="206" t="s">
        <v>36</v>
      </c>
      <c r="M13" s="206" t="s">
        <v>153</v>
      </c>
      <c r="N13" s="206" t="s">
        <v>154</v>
      </c>
      <c r="O13" s="206" t="s">
        <v>179</v>
      </c>
      <c r="P13" s="206" t="s">
        <v>179</v>
      </c>
      <c r="Q13" s="206" t="s">
        <v>152</v>
      </c>
      <c r="R13" s="207">
        <v>2286342.02</v>
      </c>
      <c r="S13" s="207">
        <v>0</v>
      </c>
      <c r="T13" s="207">
        <v>0</v>
      </c>
      <c r="U13" s="207">
        <v>0</v>
      </c>
      <c r="V13" s="207">
        <v>0</v>
      </c>
      <c r="W13" s="207">
        <v>0</v>
      </c>
      <c r="X13" s="207"/>
      <c r="Y13" s="207" t="s">
        <v>40</v>
      </c>
      <c r="Z13" s="209">
        <v>2286342.02</v>
      </c>
      <c r="AA13" s="210">
        <v>37606</v>
      </c>
      <c r="AB13" s="210">
        <v>46737</v>
      </c>
      <c r="AC13" s="211">
        <v>25000000</v>
      </c>
      <c r="AD13" s="211">
        <v>24515611.170000002</v>
      </c>
      <c r="AE13" s="212">
        <v>1.7972602739726027</v>
      </c>
      <c r="AF13" s="212">
        <v>25.016438356164382</v>
      </c>
      <c r="AG13" s="213">
        <v>5.4579999999999997E-2</v>
      </c>
      <c r="AH13" s="210" t="s">
        <v>49</v>
      </c>
      <c r="AI13" s="214">
        <v>0</v>
      </c>
      <c r="AJ13" s="215">
        <v>1.7972602739726027</v>
      </c>
      <c r="AK13" s="215">
        <v>25.016438356164382</v>
      </c>
      <c r="AL13" s="214">
        <f t="shared" si="0"/>
        <v>5.4579999999999997E-2</v>
      </c>
      <c r="AM13" s="206" t="s">
        <v>152</v>
      </c>
      <c r="AN13" s="210" t="s">
        <v>152</v>
      </c>
    </row>
    <row r="14" spans="1:41" s="154" customFormat="1" x14ac:dyDescent="0.3">
      <c r="A14" s="205">
        <v>20260000</v>
      </c>
      <c r="B14" s="206">
        <v>1</v>
      </c>
      <c r="C14" s="206">
        <v>1</v>
      </c>
      <c r="D14" s="206">
        <v>1</v>
      </c>
      <c r="E14" s="206" t="s">
        <v>30</v>
      </c>
      <c r="F14" s="206" t="s">
        <v>31</v>
      </c>
      <c r="G14" s="206" t="s">
        <v>32</v>
      </c>
      <c r="H14" s="206" t="s">
        <v>33</v>
      </c>
      <c r="I14" s="206" t="s">
        <v>3</v>
      </c>
      <c r="J14" s="206" t="s">
        <v>34</v>
      </c>
      <c r="K14" s="206" t="s">
        <v>152</v>
      </c>
      <c r="L14" s="206" t="s">
        <v>36</v>
      </c>
      <c r="M14" s="206" t="s">
        <v>153</v>
      </c>
      <c r="N14" s="206" t="s">
        <v>154</v>
      </c>
      <c r="O14" s="206" t="s">
        <v>180</v>
      </c>
      <c r="P14" s="206" t="s">
        <v>180</v>
      </c>
      <c r="Q14" s="206" t="s">
        <v>152</v>
      </c>
      <c r="R14" s="207">
        <v>1057929.0900000001</v>
      </c>
      <c r="S14" s="207">
        <v>0</v>
      </c>
      <c r="T14" s="207">
        <v>211585.85</v>
      </c>
      <c r="U14" s="207">
        <v>23469.49</v>
      </c>
      <c r="V14" s="207">
        <v>0</v>
      </c>
      <c r="W14" s="207">
        <v>0</v>
      </c>
      <c r="X14" s="207"/>
      <c r="Y14" s="207" t="s">
        <v>40</v>
      </c>
      <c r="Z14" s="209">
        <v>846343.24</v>
      </c>
      <c r="AA14" s="210">
        <v>37664</v>
      </c>
      <c r="AB14" s="210">
        <v>46795</v>
      </c>
      <c r="AC14" s="211">
        <v>10000000</v>
      </c>
      <c r="AD14" s="211">
        <v>8666462.0299999993</v>
      </c>
      <c r="AE14" s="212">
        <v>1.9561643835616438</v>
      </c>
      <c r="AF14" s="212">
        <v>25.016438356164382</v>
      </c>
      <c r="AG14" s="213">
        <v>5.4609999999999999E-2</v>
      </c>
      <c r="AH14" s="210" t="s">
        <v>49</v>
      </c>
      <c r="AI14" s="214">
        <v>0</v>
      </c>
      <c r="AJ14" s="215">
        <v>1.9561643835616438</v>
      </c>
      <c r="AK14" s="215">
        <v>25.016438356164382</v>
      </c>
      <c r="AL14" s="214">
        <f t="shared" si="0"/>
        <v>5.4609999999999999E-2</v>
      </c>
      <c r="AM14" s="206" t="s">
        <v>152</v>
      </c>
      <c r="AN14" s="210" t="s">
        <v>152</v>
      </c>
    </row>
    <row r="15" spans="1:41" s="154" customFormat="1" x14ac:dyDescent="0.3">
      <c r="A15" s="205">
        <v>20261000</v>
      </c>
      <c r="B15" s="206">
        <v>1</v>
      </c>
      <c r="C15" s="206">
        <v>1</v>
      </c>
      <c r="D15" s="206">
        <v>1</v>
      </c>
      <c r="E15" s="206" t="s">
        <v>30</v>
      </c>
      <c r="F15" s="206" t="s">
        <v>31</v>
      </c>
      <c r="G15" s="206" t="s">
        <v>32</v>
      </c>
      <c r="H15" s="206" t="s">
        <v>33</v>
      </c>
      <c r="I15" s="206" t="s">
        <v>3</v>
      </c>
      <c r="J15" s="206" t="s">
        <v>34</v>
      </c>
      <c r="K15" s="206" t="s">
        <v>152</v>
      </c>
      <c r="L15" s="206" t="s">
        <v>36</v>
      </c>
      <c r="M15" s="206" t="s">
        <v>153</v>
      </c>
      <c r="N15" s="206" t="s">
        <v>154</v>
      </c>
      <c r="O15" s="206" t="s">
        <v>176</v>
      </c>
      <c r="P15" s="206" t="s">
        <v>176</v>
      </c>
      <c r="Q15" s="206" t="s">
        <v>152</v>
      </c>
      <c r="R15" s="207">
        <v>411962.24800000002</v>
      </c>
      <c r="S15" s="207">
        <v>0</v>
      </c>
      <c r="T15" s="207">
        <v>0</v>
      </c>
      <c r="U15" s="207">
        <v>0</v>
      </c>
      <c r="V15" s="207">
        <v>0</v>
      </c>
      <c r="W15" s="207">
        <v>0</v>
      </c>
      <c r="X15" s="207"/>
      <c r="Y15" s="207" t="s">
        <v>40</v>
      </c>
      <c r="Z15" s="209">
        <v>411962.24800000002</v>
      </c>
      <c r="AA15" s="210">
        <v>37832</v>
      </c>
      <c r="AB15" s="210">
        <v>46964</v>
      </c>
      <c r="AC15" s="211">
        <v>4800000</v>
      </c>
      <c r="AD15" s="211">
        <v>3460484</v>
      </c>
      <c r="AE15" s="212">
        <v>2.419178082191781</v>
      </c>
      <c r="AF15" s="212">
        <v>25.019178082191782</v>
      </c>
      <c r="AG15" s="213">
        <v>5.3900000000000003E-2</v>
      </c>
      <c r="AH15" s="210" t="s">
        <v>49</v>
      </c>
      <c r="AI15" s="214">
        <v>0</v>
      </c>
      <c r="AJ15" s="215">
        <v>2.419178082191781</v>
      </c>
      <c r="AK15" s="215">
        <v>25.019178082191782</v>
      </c>
      <c r="AL15" s="214">
        <f t="shared" si="0"/>
        <v>5.3900000000000003E-2</v>
      </c>
      <c r="AM15" s="206" t="s">
        <v>152</v>
      </c>
      <c r="AN15" s="210" t="s">
        <v>152</v>
      </c>
    </row>
    <row r="16" spans="1:41" s="154" customFormat="1" x14ac:dyDescent="0.3">
      <c r="A16" s="205">
        <v>20262000</v>
      </c>
      <c r="B16" s="206">
        <v>1</v>
      </c>
      <c r="C16" s="206">
        <v>1</v>
      </c>
      <c r="D16" s="206">
        <v>1</v>
      </c>
      <c r="E16" s="206" t="s">
        <v>30</v>
      </c>
      <c r="F16" s="206" t="s">
        <v>31</v>
      </c>
      <c r="G16" s="206" t="s">
        <v>32</v>
      </c>
      <c r="H16" s="206" t="s">
        <v>33</v>
      </c>
      <c r="I16" s="206" t="s">
        <v>3</v>
      </c>
      <c r="J16" s="206" t="s">
        <v>34</v>
      </c>
      <c r="K16" s="206" t="s">
        <v>152</v>
      </c>
      <c r="L16" s="206" t="s">
        <v>36</v>
      </c>
      <c r="M16" s="206" t="s">
        <v>153</v>
      </c>
      <c r="N16" s="206" t="s">
        <v>154</v>
      </c>
      <c r="O16" s="206" t="s">
        <v>181</v>
      </c>
      <c r="P16" s="206" t="s">
        <v>181</v>
      </c>
      <c r="Q16" s="206" t="s">
        <v>152</v>
      </c>
      <c r="R16" s="207">
        <v>29700000</v>
      </c>
      <c r="S16" s="207">
        <v>0</v>
      </c>
      <c r="T16" s="207">
        <v>4950000</v>
      </c>
      <c r="U16" s="207">
        <v>819270.83</v>
      </c>
      <c r="V16" s="207">
        <v>0</v>
      </c>
      <c r="W16" s="207">
        <v>0</v>
      </c>
      <c r="X16" s="207"/>
      <c r="Y16" s="207" t="s">
        <v>40</v>
      </c>
      <c r="Z16" s="209">
        <v>24750000</v>
      </c>
      <c r="AA16" s="210">
        <v>37860</v>
      </c>
      <c r="AB16" s="210">
        <v>46992</v>
      </c>
      <c r="AC16" s="211">
        <v>200000000</v>
      </c>
      <c r="AD16" s="211">
        <v>198000000</v>
      </c>
      <c r="AE16" s="212">
        <v>2.495890410958904</v>
      </c>
      <c r="AF16" s="212">
        <v>25.019178082191782</v>
      </c>
      <c r="AG16" s="213">
        <v>5.4719999999999998E-2</v>
      </c>
      <c r="AH16" s="210" t="s">
        <v>49</v>
      </c>
      <c r="AI16" s="214">
        <v>0</v>
      </c>
      <c r="AJ16" s="215">
        <v>2.495890410958904</v>
      </c>
      <c r="AK16" s="215">
        <v>25.019178082191782</v>
      </c>
      <c r="AL16" s="214">
        <f t="shared" si="0"/>
        <v>5.4719999999999998E-2</v>
      </c>
      <c r="AM16" s="206" t="s">
        <v>152</v>
      </c>
      <c r="AN16" s="210" t="s">
        <v>152</v>
      </c>
    </row>
    <row r="17" spans="1:40" s="154" customFormat="1" x14ac:dyDescent="0.3">
      <c r="A17" s="205">
        <v>20264000</v>
      </c>
      <c r="B17" s="206">
        <v>1</v>
      </c>
      <c r="C17" s="206">
        <v>1</v>
      </c>
      <c r="D17" s="206">
        <v>1</v>
      </c>
      <c r="E17" s="206" t="s">
        <v>30</v>
      </c>
      <c r="F17" s="206" t="s">
        <v>31</v>
      </c>
      <c r="G17" s="206" t="s">
        <v>32</v>
      </c>
      <c r="H17" s="206" t="s">
        <v>33</v>
      </c>
      <c r="I17" s="206" t="s">
        <v>3</v>
      </c>
      <c r="J17" s="206" t="s">
        <v>34</v>
      </c>
      <c r="K17" s="206" t="s">
        <v>152</v>
      </c>
      <c r="L17" s="206" t="s">
        <v>36</v>
      </c>
      <c r="M17" s="206" t="s">
        <v>153</v>
      </c>
      <c r="N17" s="206" t="s">
        <v>154</v>
      </c>
      <c r="O17" s="206" t="s">
        <v>182</v>
      </c>
      <c r="P17" s="206" t="s">
        <v>182</v>
      </c>
      <c r="Q17" s="206" t="s">
        <v>152</v>
      </c>
      <c r="R17" s="207">
        <v>2431927.7999999998</v>
      </c>
      <c r="S17" s="207">
        <v>0</v>
      </c>
      <c r="T17" s="207">
        <v>0</v>
      </c>
      <c r="U17" s="207">
        <v>0</v>
      </c>
      <c r="V17" s="207">
        <v>0</v>
      </c>
      <c r="W17" s="207">
        <v>0</v>
      </c>
      <c r="X17" s="207"/>
      <c r="Y17" s="207" t="s">
        <v>40</v>
      </c>
      <c r="Z17" s="209">
        <v>2431927.7999999998</v>
      </c>
      <c r="AA17" s="210">
        <v>38286</v>
      </c>
      <c r="AB17" s="210">
        <v>47417</v>
      </c>
      <c r="AC17" s="211">
        <v>12400000</v>
      </c>
      <c r="AD17" s="211">
        <v>11944835.029999999</v>
      </c>
      <c r="AE17" s="212">
        <v>3.6602739726027398</v>
      </c>
      <c r="AF17" s="212">
        <v>25.016438356164382</v>
      </c>
      <c r="AG17" s="213">
        <v>5.5E-2</v>
      </c>
      <c r="AH17" s="210" t="s">
        <v>49</v>
      </c>
      <c r="AI17" s="214">
        <v>0</v>
      </c>
      <c r="AJ17" s="215">
        <v>3.6602739726027398</v>
      </c>
      <c r="AK17" s="215">
        <v>25.016438356164382</v>
      </c>
      <c r="AL17" s="214">
        <f t="shared" si="0"/>
        <v>5.5E-2</v>
      </c>
      <c r="AM17" s="206" t="s">
        <v>152</v>
      </c>
      <c r="AN17" s="210" t="s">
        <v>152</v>
      </c>
    </row>
    <row r="18" spans="1:40" s="154" customFormat="1" x14ac:dyDescent="0.3">
      <c r="A18" s="205">
        <v>20266000</v>
      </c>
      <c r="B18" s="206">
        <v>1</v>
      </c>
      <c r="C18" s="206">
        <v>1</v>
      </c>
      <c r="D18" s="206">
        <v>1</v>
      </c>
      <c r="E18" s="206" t="s">
        <v>30</v>
      </c>
      <c r="F18" s="206" t="s">
        <v>31</v>
      </c>
      <c r="G18" s="206" t="s">
        <v>32</v>
      </c>
      <c r="H18" s="206" t="s">
        <v>33</v>
      </c>
      <c r="I18" s="206" t="s">
        <v>3</v>
      </c>
      <c r="J18" s="206" t="s">
        <v>34</v>
      </c>
      <c r="K18" s="206" t="s">
        <v>152</v>
      </c>
      <c r="L18" s="206" t="s">
        <v>36</v>
      </c>
      <c r="M18" s="206" t="s">
        <v>153</v>
      </c>
      <c r="N18" s="206" t="s">
        <v>154</v>
      </c>
      <c r="O18" s="206" t="s">
        <v>183</v>
      </c>
      <c r="P18" s="206" t="s">
        <v>183</v>
      </c>
      <c r="Q18" s="206" t="s">
        <v>152</v>
      </c>
      <c r="R18" s="207">
        <v>132064.07999999999</v>
      </c>
      <c r="S18" s="207">
        <v>0</v>
      </c>
      <c r="T18" s="207">
        <v>0</v>
      </c>
      <c r="U18" s="207">
        <v>0</v>
      </c>
      <c r="V18" s="207">
        <v>0</v>
      </c>
      <c r="W18" s="207">
        <v>0</v>
      </c>
      <c r="X18" s="207"/>
      <c r="Y18" s="207" t="s">
        <v>40</v>
      </c>
      <c r="Z18" s="209">
        <v>132064.07999999999</v>
      </c>
      <c r="AA18" s="210">
        <v>38862</v>
      </c>
      <c r="AB18" s="210">
        <v>46167</v>
      </c>
      <c r="AC18" s="211">
        <v>5000000</v>
      </c>
      <c r="AD18" s="211">
        <v>4343173.07</v>
      </c>
      <c r="AE18" s="212">
        <v>0.23561643835616439</v>
      </c>
      <c r="AF18" s="212">
        <v>20.013698630136986</v>
      </c>
      <c r="AG18" s="213">
        <v>4.2626999999999998E-2</v>
      </c>
      <c r="AH18" s="210" t="s">
        <v>49</v>
      </c>
      <c r="AI18" s="214">
        <v>0</v>
      </c>
      <c r="AJ18" s="215">
        <v>0.23561643835616439</v>
      </c>
      <c r="AK18" s="215">
        <v>20.013698630136986</v>
      </c>
      <c r="AL18" s="214">
        <f t="shared" si="0"/>
        <v>4.2626999999999998E-2</v>
      </c>
      <c r="AM18" s="206" t="s">
        <v>152</v>
      </c>
      <c r="AN18" s="210" t="s">
        <v>152</v>
      </c>
    </row>
    <row r="19" spans="1:40" s="154" customFormat="1" x14ac:dyDescent="0.3">
      <c r="A19" s="205">
        <v>20267000</v>
      </c>
      <c r="B19" s="206">
        <v>1</v>
      </c>
      <c r="C19" s="206">
        <v>1</v>
      </c>
      <c r="D19" s="206">
        <v>0</v>
      </c>
      <c r="E19" s="206" t="s">
        <v>30</v>
      </c>
      <c r="F19" s="206" t="s">
        <v>31</v>
      </c>
      <c r="G19" s="206" t="s">
        <v>45</v>
      </c>
      <c r="H19" s="206" t="s">
        <v>45</v>
      </c>
      <c r="I19" s="206" t="s">
        <v>45</v>
      </c>
      <c r="J19" s="206" t="s">
        <v>34</v>
      </c>
      <c r="K19" s="206" t="s">
        <v>152</v>
      </c>
      <c r="L19" s="206" t="s">
        <v>168</v>
      </c>
      <c r="M19" s="206" t="s">
        <v>153</v>
      </c>
      <c r="N19" s="206" t="s">
        <v>154</v>
      </c>
      <c r="O19" s="206" t="s">
        <v>169</v>
      </c>
      <c r="P19" s="206" t="s">
        <v>169</v>
      </c>
      <c r="Q19" s="206" t="s">
        <v>152</v>
      </c>
      <c r="R19" s="207">
        <v>19593522.68</v>
      </c>
      <c r="S19" s="207">
        <v>0</v>
      </c>
      <c r="T19" s="207">
        <v>0</v>
      </c>
      <c r="U19" s="207">
        <v>0</v>
      </c>
      <c r="V19" s="207">
        <v>0</v>
      </c>
      <c r="W19" s="207">
        <v>0</v>
      </c>
      <c r="X19" s="207"/>
      <c r="Y19" s="207" t="s">
        <v>40</v>
      </c>
      <c r="Z19" s="209">
        <v>19593522.68</v>
      </c>
      <c r="AA19" s="210">
        <v>39058</v>
      </c>
      <c r="AB19" s="210">
        <v>48189</v>
      </c>
      <c r="AC19" s="211">
        <v>61250000</v>
      </c>
      <c r="AD19" s="211">
        <v>61250000</v>
      </c>
      <c r="AE19" s="212">
        <v>5.7753424657534245</v>
      </c>
      <c r="AF19" s="212">
        <v>25.016438356164382</v>
      </c>
      <c r="AG19" s="213">
        <v>6.4354300000000003E-2</v>
      </c>
      <c r="AH19" s="210" t="s">
        <v>167</v>
      </c>
      <c r="AI19" s="214">
        <v>1.2E-2</v>
      </c>
      <c r="AJ19" s="215">
        <v>5.7753424657534245</v>
      </c>
      <c r="AK19" s="215">
        <v>25.016438356164382</v>
      </c>
      <c r="AL19" s="214">
        <f t="shared" si="0"/>
        <v>6.4354300000000003E-2</v>
      </c>
      <c r="AM19" s="206" t="s">
        <v>152</v>
      </c>
      <c r="AN19" s="210" t="s">
        <v>152</v>
      </c>
    </row>
    <row r="20" spans="1:40" s="154" customFormat="1" x14ac:dyDescent="0.3">
      <c r="A20" s="205">
        <v>20268000</v>
      </c>
      <c r="B20" s="206">
        <v>1</v>
      </c>
      <c r="C20" s="206">
        <v>1</v>
      </c>
      <c r="D20" s="206">
        <v>0</v>
      </c>
      <c r="E20" s="206" t="s">
        <v>30</v>
      </c>
      <c r="F20" s="206" t="s">
        <v>31</v>
      </c>
      <c r="G20" s="206" t="s">
        <v>32</v>
      </c>
      <c r="H20" s="206" t="s">
        <v>54</v>
      </c>
      <c r="I20" s="206" t="s">
        <v>55</v>
      </c>
      <c r="J20" s="206" t="s">
        <v>34</v>
      </c>
      <c r="K20" s="206" t="s">
        <v>152</v>
      </c>
      <c r="L20" s="206" t="s">
        <v>56</v>
      </c>
      <c r="M20" s="206" t="s">
        <v>153</v>
      </c>
      <c r="N20" s="206" t="s">
        <v>154</v>
      </c>
      <c r="O20" s="206" t="s">
        <v>266</v>
      </c>
      <c r="P20" s="206" t="s">
        <v>266</v>
      </c>
      <c r="Q20" s="206" t="s">
        <v>152</v>
      </c>
      <c r="R20" s="207">
        <v>1661765.63</v>
      </c>
      <c r="S20" s="207">
        <v>0</v>
      </c>
      <c r="T20" s="207">
        <v>0</v>
      </c>
      <c r="U20" s="207">
        <v>0</v>
      </c>
      <c r="V20" s="207">
        <v>0</v>
      </c>
      <c r="W20" s="207">
        <v>0</v>
      </c>
      <c r="X20" s="207"/>
      <c r="Y20" s="207" t="s">
        <v>40</v>
      </c>
      <c r="Z20" s="209">
        <v>1661765.63</v>
      </c>
      <c r="AA20" s="210">
        <v>39058</v>
      </c>
      <c r="AB20" s="210">
        <v>48189</v>
      </c>
      <c r="AC20" s="211">
        <v>6588000</v>
      </c>
      <c r="AD20" s="211">
        <v>6063747.96</v>
      </c>
      <c r="AE20" s="212">
        <v>5.7753424657534245</v>
      </c>
      <c r="AF20" s="212">
        <v>25.016438356164382</v>
      </c>
      <c r="AG20" s="213">
        <v>5.5399999999999998E-2</v>
      </c>
      <c r="AH20" s="210" t="s">
        <v>267</v>
      </c>
      <c r="AI20" s="214">
        <v>8.0000000000000002E-3</v>
      </c>
      <c r="AJ20" s="215">
        <v>5.7753424657534245</v>
      </c>
      <c r="AK20" s="215">
        <v>25.016438356164382</v>
      </c>
      <c r="AL20" s="214">
        <f t="shared" si="0"/>
        <v>5.5399999999999998E-2</v>
      </c>
      <c r="AM20" s="206" t="s">
        <v>152</v>
      </c>
      <c r="AN20" s="210" t="s">
        <v>152</v>
      </c>
    </row>
    <row r="21" spans="1:40" s="154" customFormat="1" x14ac:dyDescent="0.3">
      <c r="A21" s="205">
        <v>20269000</v>
      </c>
      <c r="B21" s="206">
        <v>1</v>
      </c>
      <c r="C21" s="206">
        <v>1</v>
      </c>
      <c r="D21" s="206">
        <v>0</v>
      </c>
      <c r="E21" s="206" t="s">
        <v>30</v>
      </c>
      <c r="F21" s="206" t="s">
        <v>31</v>
      </c>
      <c r="G21" s="206" t="s">
        <v>32</v>
      </c>
      <c r="H21" s="206" t="s">
        <v>54</v>
      </c>
      <c r="I21" s="206" t="s">
        <v>55</v>
      </c>
      <c r="J21" s="206" t="s">
        <v>34</v>
      </c>
      <c r="K21" s="206" t="s">
        <v>152</v>
      </c>
      <c r="L21" s="206" t="s">
        <v>163</v>
      </c>
      <c r="M21" s="206" t="s">
        <v>153</v>
      </c>
      <c r="N21" s="206" t="s">
        <v>154</v>
      </c>
      <c r="O21" s="206" t="s">
        <v>164</v>
      </c>
      <c r="P21" s="206" t="s">
        <v>164</v>
      </c>
      <c r="Q21" s="206" t="s">
        <v>152</v>
      </c>
      <c r="R21" s="207">
        <v>3575022.38</v>
      </c>
      <c r="S21" s="207">
        <v>0</v>
      </c>
      <c r="T21" s="207">
        <v>0</v>
      </c>
      <c r="U21" s="207">
        <v>0</v>
      </c>
      <c r="V21" s="207">
        <v>0</v>
      </c>
      <c r="W21" s="207">
        <v>0</v>
      </c>
      <c r="X21" s="207"/>
      <c r="Y21" s="207" t="s">
        <v>40</v>
      </c>
      <c r="Z21" s="209">
        <v>3575022.38</v>
      </c>
      <c r="AA21" s="210">
        <v>39146</v>
      </c>
      <c r="AB21" s="210">
        <v>46451</v>
      </c>
      <c r="AC21" s="211">
        <v>37100000</v>
      </c>
      <c r="AD21" s="211">
        <v>35314037.869999997</v>
      </c>
      <c r="AE21" s="212">
        <v>1.0136986301369864</v>
      </c>
      <c r="AF21" s="212">
        <v>20.013698630136986</v>
      </c>
      <c r="AG21" s="213">
        <v>5.3900000000000003E-2</v>
      </c>
      <c r="AH21" s="210" t="s">
        <v>49</v>
      </c>
      <c r="AI21" s="214">
        <v>0</v>
      </c>
      <c r="AJ21" s="215">
        <v>1.0136986301369864</v>
      </c>
      <c r="AK21" s="215">
        <v>20.013698630136986</v>
      </c>
      <c r="AL21" s="214">
        <f t="shared" si="0"/>
        <v>5.3900000000000003E-2</v>
      </c>
      <c r="AM21" s="206" t="s">
        <v>152</v>
      </c>
      <c r="AN21" s="210" t="s">
        <v>152</v>
      </c>
    </row>
    <row r="22" spans="1:40" s="154" customFormat="1" x14ac:dyDescent="0.3">
      <c r="A22" s="205">
        <v>20270000</v>
      </c>
      <c r="B22" s="206">
        <v>1</v>
      </c>
      <c r="C22" s="206">
        <v>1</v>
      </c>
      <c r="D22" s="206">
        <v>1</v>
      </c>
      <c r="E22" s="206" t="s">
        <v>30</v>
      </c>
      <c r="F22" s="206" t="s">
        <v>31</v>
      </c>
      <c r="G22" s="206" t="s">
        <v>32</v>
      </c>
      <c r="H22" s="206" t="s">
        <v>33</v>
      </c>
      <c r="I22" s="206" t="s">
        <v>3</v>
      </c>
      <c r="J22" s="206" t="s">
        <v>34</v>
      </c>
      <c r="K22" s="206" t="s">
        <v>152</v>
      </c>
      <c r="L22" s="206" t="s">
        <v>36</v>
      </c>
      <c r="M22" s="206" t="s">
        <v>153</v>
      </c>
      <c r="N22" s="206" t="s">
        <v>154</v>
      </c>
      <c r="O22" s="206" t="s">
        <v>185</v>
      </c>
      <c r="P22" s="206" t="s">
        <v>185</v>
      </c>
      <c r="Q22" s="206" t="s">
        <v>152</v>
      </c>
      <c r="R22" s="207">
        <v>3448275.89</v>
      </c>
      <c r="S22" s="207">
        <v>0</v>
      </c>
      <c r="T22" s="207">
        <v>0</v>
      </c>
      <c r="U22" s="207">
        <v>0</v>
      </c>
      <c r="V22" s="207">
        <v>0</v>
      </c>
      <c r="W22" s="207">
        <v>0</v>
      </c>
      <c r="X22" s="207"/>
      <c r="Y22" s="207" t="s">
        <v>40</v>
      </c>
      <c r="Z22" s="209">
        <v>3448275.89</v>
      </c>
      <c r="AA22" s="210">
        <v>39262</v>
      </c>
      <c r="AB22" s="210">
        <v>46371</v>
      </c>
      <c r="AC22" s="211">
        <v>50000000</v>
      </c>
      <c r="AD22" s="211">
        <v>50000000</v>
      </c>
      <c r="AE22" s="212">
        <v>0.79452054794520544</v>
      </c>
      <c r="AF22" s="212">
        <v>19.476712328767125</v>
      </c>
      <c r="AG22" s="213">
        <v>5.3900000000000003E-2</v>
      </c>
      <c r="AH22" s="210" t="s">
        <v>49</v>
      </c>
      <c r="AI22" s="214">
        <v>0</v>
      </c>
      <c r="AJ22" s="215">
        <v>0.79452054794520544</v>
      </c>
      <c r="AK22" s="215">
        <v>19.476712328767125</v>
      </c>
      <c r="AL22" s="214">
        <f t="shared" si="0"/>
        <v>5.3900000000000003E-2</v>
      </c>
      <c r="AM22" s="206" t="s">
        <v>152</v>
      </c>
      <c r="AN22" s="210" t="s">
        <v>152</v>
      </c>
    </row>
    <row r="23" spans="1:40" s="154" customFormat="1" x14ac:dyDescent="0.3">
      <c r="A23" s="205">
        <v>20271000</v>
      </c>
      <c r="B23" s="206">
        <v>1</v>
      </c>
      <c r="C23" s="206">
        <v>1</v>
      </c>
      <c r="D23" s="206">
        <v>1</v>
      </c>
      <c r="E23" s="206" t="s">
        <v>30</v>
      </c>
      <c r="F23" s="206" t="s">
        <v>31</v>
      </c>
      <c r="G23" s="206" t="s">
        <v>45</v>
      </c>
      <c r="H23" s="206" t="s">
        <v>45</v>
      </c>
      <c r="I23" s="206" t="s">
        <v>45</v>
      </c>
      <c r="J23" s="206" t="s">
        <v>34</v>
      </c>
      <c r="K23" s="206" t="s">
        <v>152</v>
      </c>
      <c r="L23" s="206" t="s">
        <v>269</v>
      </c>
      <c r="M23" s="206" t="s">
        <v>153</v>
      </c>
      <c r="N23" s="206" t="s">
        <v>154</v>
      </c>
      <c r="O23" s="206" t="s">
        <v>270</v>
      </c>
      <c r="P23" s="206" t="s">
        <v>270</v>
      </c>
      <c r="Q23" s="206" t="s">
        <v>152</v>
      </c>
      <c r="R23" s="207">
        <v>6546767.5899999999</v>
      </c>
      <c r="S23" s="207">
        <v>0</v>
      </c>
      <c r="T23" s="207">
        <v>0</v>
      </c>
      <c r="U23" s="207">
        <v>0</v>
      </c>
      <c r="V23" s="207">
        <v>0</v>
      </c>
      <c r="W23" s="207">
        <v>0</v>
      </c>
      <c r="X23" s="207"/>
      <c r="Y23" s="207" t="s">
        <v>40</v>
      </c>
      <c r="Z23" s="209">
        <v>6546767.5899999999</v>
      </c>
      <c r="AA23" s="210">
        <v>39428</v>
      </c>
      <c r="AB23" s="210">
        <v>46733</v>
      </c>
      <c r="AC23" s="211">
        <v>62250000</v>
      </c>
      <c r="AD23" s="211">
        <v>62188291.189999998</v>
      </c>
      <c r="AE23" s="212">
        <v>1.7863013698630137</v>
      </c>
      <c r="AF23" s="212">
        <v>20.013698630136986</v>
      </c>
      <c r="AG23" s="213">
        <v>5.3900000000000003E-2</v>
      </c>
      <c r="AH23" s="210" t="s">
        <v>49</v>
      </c>
      <c r="AI23" s="214">
        <v>0</v>
      </c>
      <c r="AJ23" s="215">
        <v>1.7863013698630137</v>
      </c>
      <c r="AK23" s="215">
        <v>20.013698630136986</v>
      </c>
      <c r="AL23" s="214">
        <f t="shared" si="0"/>
        <v>5.3900000000000003E-2</v>
      </c>
      <c r="AM23" s="206" t="s">
        <v>152</v>
      </c>
      <c r="AN23" s="210" t="s">
        <v>152</v>
      </c>
    </row>
    <row r="24" spans="1:40" s="154" customFormat="1" x14ac:dyDescent="0.3">
      <c r="A24" s="205">
        <v>20272000</v>
      </c>
      <c r="B24" s="206">
        <v>1</v>
      </c>
      <c r="C24" s="206">
        <v>1</v>
      </c>
      <c r="D24" s="206">
        <v>1</v>
      </c>
      <c r="E24" s="206" t="s">
        <v>30</v>
      </c>
      <c r="F24" s="206" t="s">
        <v>31</v>
      </c>
      <c r="G24" s="206" t="s">
        <v>32</v>
      </c>
      <c r="H24" s="206" t="s">
        <v>33</v>
      </c>
      <c r="I24" s="206" t="s">
        <v>3</v>
      </c>
      <c r="J24" s="206" t="s">
        <v>34</v>
      </c>
      <c r="K24" s="206" t="s">
        <v>152</v>
      </c>
      <c r="L24" s="206" t="s">
        <v>36</v>
      </c>
      <c r="M24" s="206" t="s">
        <v>153</v>
      </c>
      <c r="N24" s="206" t="s">
        <v>154</v>
      </c>
      <c r="O24" s="206" t="s">
        <v>184</v>
      </c>
      <c r="P24" s="206" t="s">
        <v>184</v>
      </c>
      <c r="Q24" s="206" t="s">
        <v>152</v>
      </c>
      <c r="R24" s="207">
        <v>29999999.977000002</v>
      </c>
      <c r="S24" s="207">
        <v>0</v>
      </c>
      <c r="T24" s="207">
        <v>0</v>
      </c>
      <c r="U24" s="207">
        <v>0</v>
      </c>
      <c r="V24" s="207">
        <v>0</v>
      </c>
      <c r="W24" s="207">
        <v>0</v>
      </c>
      <c r="X24" s="207"/>
      <c r="Y24" s="207" t="s">
        <v>40</v>
      </c>
      <c r="Z24" s="209">
        <v>29999999.977000002</v>
      </c>
      <c r="AA24" s="210">
        <v>39428</v>
      </c>
      <c r="AB24" s="210">
        <v>48560</v>
      </c>
      <c r="AC24" s="211">
        <v>90000000</v>
      </c>
      <c r="AD24" s="211">
        <v>90000000</v>
      </c>
      <c r="AE24" s="212">
        <v>6.7917808219178086</v>
      </c>
      <c r="AF24" s="212">
        <v>25.019178082191782</v>
      </c>
      <c r="AG24" s="213">
        <v>5.3900000000000003E-2</v>
      </c>
      <c r="AH24" s="210" t="s">
        <v>49</v>
      </c>
      <c r="AI24" s="214">
        <v>0</v>
      </c>
      <c r="AJ24" s="215">
        <v>6.7917808219178086</v>
      </c>
      <c r="AK24" s="215">
        <v>25.019178082191782</v>
      </c>
      <c r="AL24" s="214">
        <f t="shared" si="0"/>
        <v>5.3900000000000003E-2</v>
      </c>
      <c r="AM24" s="206" t="s">
        <v>152</v>
      </c>
      <c r="AN24" s="210" t="s">
        <v>152</v>
      </c>
    </row>
    <row r="25" spans="1:40" s="154" customFormat="1" x14ac:dyDescent="0.3">
      <c r="A25" s="205">
        <v>20273000</v>
      </c>
      <c r="B25" s="206">
        <v>1</v>
      </c>
      <c r="C25" s="206">
        <v>1</v>
      </c>
      <c r="D25" s="206">
        <v>1</v>
      </c>
      <c r="E25" s="206" t="s">
        <v>30</v>
      </c>
      <c r="F25" s="206" t="s">
        <v>31</v>
      </c>
      <c r="G25" s="206" t="s">
        <v>32</v>
      </c>
      <c r="H25" s="206" t="s">
        <v>33</v>
      </c>
      <c r="I25" s="206" t="s">
        <v>3</v>
      </c>
      <c r="J25" s="206" t="s">
        <v>34</v>
      </c>
      <c r="K25" s="206" t="s">
        <v>152</v>
      </c>
      <c r="L25" s="206" t="s">
        <v>36</v>
      </c>
      <c r="M25" s="206" t="s">
        <v>153</v>
      </c>
      <c r="N25" s="206" t="s">
        <v>154</v>
      </c>
      <c r="O25" s="206" t="s">
        <v>186</v>
      </c>
      <c r="P25" s="206" t="s">
        <v>186</v>
      </c>
      <c r="Q25" s="206" t="s">
        <v>152</v>
      </c>
      <c r="R25" s="207">
        <v>28161224.5</v>
      </c>
      <c r="S25" s="207">
        <v>0</v>
      </c>
      <c r="T25" s="207">
        <v>0</v>
      </c>
      <c r="U25" s="207">
        <v>0</v>
      </c>
      <c r="V25" s="207">
        <v>0</v>
      </c>
      <c r="W25" s="207">
        <v>0</v>
      </c>
      <c r="X25" s="207"/>
      <c r="Y25" s="207" t="s">
        <v>40</v>
      </c>
      <c r="Z25" s="209">
        <v>28161224.5</v>
      </c>
      <c r="AA25" s="210">
        <v>39428</v>
      </c>
      <c r="AB25" s="210">
        <v>50386</v>
      </c>
      <c r="AC25" s="211">
        <v>38100000</v>
      </c>
      <c r="AD25" s="211">
        <v>38100000</v>
      </c>
      <c r="AE25" s="212">
        <v>11.794520547945206</v>
      </c>
      <c r="AF25" s="212">
        <v>30.021917808219179</v>
      </c>
      <c r="AG25" s="213">
        <v>5.3900000000000003E-2</v>
      </c>
      <c r="AH25" s="210" t="s">
        <v>49</v>
      </c>
      <c r="AI25" s="214">
        <v>0</v>
      </c>
      <c r="AJ25" s="215">
        <v>11.794520547945206</v>
      </c>
      <c r="AK25" s="215">
        <v>30.021917808219179</v>
      </c>
      <c r="AL25" s="214">
        <f t="shared" si="0"/>
        <v>5.3900000000000003E-2</v>
      </c>
      <c r="AM25" s="206" t="s">
        <v>152</v>
      </c>
      <c r="AN25" s="210" t="s">
        <v>152</v>
      </c>
    </row>
    <row r="26" spans="1:40" s="154" customFormat="1" x14ac:dyDescent="0.3">
      <c r="A26" s="205">
        <v>20274000</v>
      </c>
      <c r="B26" s="206">
        <v>1</v>
      </c>
      <c r="C26" s="206">
        <v>1</v>
      </c>
      <c r="D26" s="206">
        <v>0</v>
      </c>
      <c r="E26" s="206" t="s">
        <v>30</v>
      </c>
      <c r="F26" s="206" t="s">
        <v>31</v>
      </c>
      <c r="G26" s="206" t="s">
        <v>45</v>
      </c>
      <c r="H26" s="206" t="s">
        <v>45</v>
      </c>
      <c r="I26" s="206" t="s">
        <v>45</v>
      </c>
      <c r="J26" s="206" t="s">
        <v>34</v>
      </c>
      <c r="K26" s="206" t="s">
        <v>152</v>
      </c>
      <c r="L26" s="206" t="s">
        <v>165</v>
      </c>
      <c r="M26" s="206" t="s">
        <v>153</v>
      </c>
      <c r="N26" s="206" t="s">
        <v>154</v>
      </c>
      <c r="O26" s="206" t="s">
        <v>166</v>
      </c>
      <c r="P26" s="206" t="s">
        <v>166</v>
      </c>
      <c r="Q26" s="206" t="s">
        <v>152</v>
      </c>
      <c r="R26" s="207">
        <v>24763680.609999999</v>
      </c>
      <c r="S26" s="207">
        <v>0</v>
      </c>
      <c r="T26" s="207">
        <v>0</v>
      </c>
      <c r="U26" s="207">
        <v>0</v>
      </c>
      <c r="V26" s="207">
        <v>0</v>
      </c>
      <c r="W26" s="207">
        <v>0</v>
      </c>
      <c r="X26" s="207"/>
      <c r="Y26" s="207" t="s">
        <v>40</v>
      </c>
      <c r="Z26" s="209">
        <v>24763680.609999999</v>
      </c>
      <c r="AA26" s="210">
        <v>39428</v>
      </c>
      <c r="AB26" s="210">
        <v>48560</v>
      </c>
      <c r="AC26" s="211">
        <v>67100000</v>
      </c>
      <c r="AD26" s="211">
        <v>67100000</v>
      </c>
      <c r="AE26" s="212">
        <v>6.7917808219178086</v>
      </c>
      <c r="AF26" s="212">
        <v>25.019178082191782</v>
      </c>
      <c r="AG26" s="213">
        <v>6.4493900000000007E-2</v>
      </c>
      <c r="AH26" s="210" t="s">
        <v>167</v>
      </c>
      <c r="AI26" s="214">
        <v>1.2E-2</v>
      </c>
      <c r="AJ26" s="215">
        <v>6.7917808219178086</v>
      </c>
      <c r="AK26" s="215">
        <v>25.019178082191782</v>
      </c>
      <c r="AL26" s="214">
        <f t="shared" si="0"/>
        <v>6.4493900000000007E-2</v>
      </c>
      <c r="AM26" s="206" t="s">
        <v>152</v>
      </c>
      <c r="AN26" s="210" t="s">
        <v>152</v>
      </c>
    </row>
    <row r="27" spans="1:40" s="154" customFormat="1" x14ac:dyDescent="0.3">
      <c r="A27" s="205">
        <v>20276000</v>
      </c>
      <c r="B27" s="206">
        <v>1</v>
      </c>
      <c r="C27" s="206">
        <v>1</v>
      </c>
      <c r="D27" s="206">
        <v>1</v>
      </c>
      <c r="E27" s="206" t="s">
        <v>30</v>
      </c>
      <c r="F27" s="206" t="s">
        <v>31</v>
      </c>
      <c r="G27" s="206" t="s">
        <v>32</v>
      </c>
      <c r="H27" s="206" t="s">
        <v>33</v>
      </c>
      <c r="I27" s="206" t="s">
        <v>3</v>
      </c>
      <c r="J27" s="206" t="s">
        <v>34</v>
      </c>
      <c r="K27" s="206" t="s">
        <v>152</v>
      </c>
      <c r="L27" s="206" t="s">
        <v>36</v>
      </c>
      <c r="M27" s="206" t="s">
        <v>153</v>
      </c>
      <c r="N27" s="206" t="s">
        <v>154</v>
      </c>
      <c r="O27" s="206" t="s">
        <v>187</v>
      </c>
      <c r="P27" s="206" t="s">
        <v>187</v>
      </c>
      <c r="Q27" s="206" t="s">
        <v>152</v>
      </c>
      <c r="R27" s="207">
        <v>80317878.121000007</v>
      </c>
      <c r="S27" s="207">
        <v>0</v>
      </c>
      <c r="T27" s="207">
        <v>0</v>
      </c>
      <c r="U27" s="207">
        <v>0</v>
      </c>
      <c r="V27" s="207">
        <v>0</v>
      </c>
      <c r="W27" s="207">
        <v>0</v>
      </c>
      <c r="X27" s="207"/>
      <c r="Y27" s="207" t="s">
        <v>40</v>
      </c>
      <c r="Z27" s="209">
        <v>80317878.121000007</v>
      </c>
      <c r="AA27" s="210">
        <v>39428</v>
      </c>
      <c r="AB27" s="210">
        <v>48560</v>
      </c>
      <c r="AC27" s="211">
        <v>246400000</v>
      </c>
      <c r="AD27" s="211">
        <v>246400000</v>
      </c>
      <c r="AE27" s="212">
        <v>6.7917808219178086</v>
      </c>
      <c r="AF27" s="212">
        <v>25.019178082191782</v>
      </c>
      <c r="AG27" s="213">
        <v>5.3900000000000003E-2</v>
      </c>
      <c r="AH27" s="210" t="s">
        <v>49</v>
      </c>
      <c r="AI27" s="214">
        <v>0</v>
      </c>
      <c r="AJ27" s="215">
        <v>6.7917808219178086</v>
      </c>
      <c r="AK27" s="215">
        <v>25.019178082191782</v>
      </c>
      <c r="AL27" s="214">
        <f t="shared" si="0"/>
        <v>5.3900000000000003E-2</v>
      </c>
      <c r="AM27" s="206" t="s">
        <v>152</v>
      </c>
      <c r="AN27" s="210" t="s">
        <v>152</v>
      </c>
    </row>
    <row r="28" spans="1:40" s="154" customFormat="1" x14ac:dyDescent="0.3">
      <c r="A28" s="205">
        <v>20277000</v>
      </c>
      <c r="B28" s="206">
        <v>1</v>
      </c>
      <c r="C28" s="206">
        <v>1</v>
      </c>
      <c r="D28" s="206">
        <v>1</v>
      </c>
      <c r="E28" s="206" t="s">
        <v>30</v>
      </c>
      <c r="F28" s="206" t="s">
        <v>31</v>
      </c>
      <c r="G28" s="206" t="s">
        <v>32</v>
      </c>
      <c r="H28" s="206" t="s">
        <v>33</v>
      </c>
      <c r="I28" s="206" t="s">
        <v>3</v>
      </c>
      <c r="J28" s="206" t="s">
        <v>34</v>
      </c>
      <c r="K28" s="206" t="s">
        <v>152</v>
      </c>
      <c r="L28" s="206" t="s">
        <v>36</v>
      </c>
      <c r="M28" s="206" t="s">
        <v>153</v>
      </c>
      <c r="N28" s="206" t="s">
        <v>154</v>
      </c>
      <c r="O28" s="206" t="s">
        <v>189</v>
      </c>
      <c r="P28" s="206" t="s">
        <v>189</v>
      </c>
      <c r="Q28" s="206" t="s">
        <v>152</v>
      </c>
      <c r="R28" s="207">
        <v>4462321.25</v>
      </c>
      <c r="S28" s="207">
        <v>0</v>
      </c>
      <c r="T28" s="207">
        <v>0</v>
      </c>
      <c r="U28" s="207">
        <v>0</v>
      </c>
      <c r="V28" s="207">
        <v>0</v>
      </c>
      <c r="W28" s="207">
        <v>0</v>
      </c>
      <c r="X28" s="207"/>
      <c r="Y28" s="207" t="s">
        <v>40</v>
      </c>
      <c r="Z28" s="209">
        <v>4462321.25</v>
      </c>
      <c r="AA28" s="210">
        <v>39903</v>
      </c>
      <c r="AB28" s="210">
        <v>50860</v>
      </c>
      <c r="AC28" s="211">
        <v>38080000</v>
      </c>
      <c r="AD28" s="211">
        <v>8098286.7699999996</v>
      </c>
      <c r="AE28" s="212">
        <v>13.093150684931507</v>
      </c>
      <c r="AF28" s="212">
        <v>30.019178082191782</v>
      </c>
      <c r="AG28" s="213">
        <v>3.6799999999999999E-2</v>
      </c>
      <c r="AH28" s="210" t="s">
        <v>49</v>
      </c>
      <c r="AI28" s="214">
        <v>0</v>
      </c>
      <c r="AJ28" s="215">
        <v>13.093150684931507</v>
      </c>
      <c r="AK28" s="215">
        <v>30.019178082191782</v>
      </c>
      <c r="AL28" s="214">
        <f t="shared" si="0"/>
        <v>3.6799999999999999E-2</v>
      </c>
      <c r="AM28" s="206" t="s">
        <v>152</v>
      </c>
      <c r="AN28" s="210" t="s">
        <v>152</v>
      </c>
    </row>
    <row r="29" spans="1:40" s="154" customFormat="1" x14ac:dyDescent="0.3">
      <c r="A29" s="205">
        <v>20278000</v>
      </c>
      <c r="B29" s="206">
        <v>1</v>
      </c>
      <c r="C29" s="206">
        <v>1</v>
      </c>
      <c r="D29" s="206">
        <v>1</v>
      </c>
      <c r="E29" s="206" t="s">
        <v>30</v>
      </c>
      <c r="F29" s="206" t="s">
        <v>31</v>
      </c>
      <c r="G29" s="206" t="s">
        <v>32</v>
      </c>
      <c r="H29" s="206" t="s">
        <v>33</v>
      </c>
      <c r="I29" s="206" t="s">
        <v>3</v>
      </c>
      <c r="J29" s="206" t="s">
        <v>34</v>
      </c>
      <c r="K29" s="206" t="s">
        <v>152</v>
      </c>
      <c r="L29" s="206" t="s">
        <v>36</v>
      </c>
      <c r="M29" s="206" t="s">
        <v>153</v>
      </c>
      <c r="N29" s="206" t="s">
        <v>154</v>
      </c>
      <c r="O29" s="206" t="s">
        <v>188</v>
      </c>
      <c r="P29" s="206" t="s">
        <v>188</v>
      </c>
      <c r="Q29" s="206" t="s">
        <v>152</v>
      </c>
      <c r="R29" s="207">
        <v>525000</v>
      </c>
      <c r="S29" s="207">
        <v>0</v>
      </c>
      <c r="T29" s="207">
        <v>0</v>
      </c>
      <c r="U29" s="207">
        <v>0</v>
      </c>
      <c r="V29" s="207">
        <v>0</v>
      </c>
      <c r="W29" s="207">
        <v>0</v>
      </c>
      <c r="X29" s="207"/>
      <c r="Y29" s="207" t="s">
        <v>40</v>
      </c>
      <c r="Z29" s="209">
        <v>525000</v>
      </c>
      <c r="AA29" s="210">
        <v>39903</v>
      </c>
      <c r="AB29" s="210">
        <v>47208</v>
      </c>
      <c r="AC29" s="211">
        <v>2400000</v>
      </c>
      <c r="AD29" s="211">
        <v>2400000</v>
      </c>
      <c r="AE29" s="212">
        <v>3.0876712328767124</v>
      </c>
      <c r="AF29" s="212">
        <v>20.013698630136986</v>
      </c>
      <c r="AG29" s="213">
        <v>1.6079E-2</v>
      </c>
      <c r="AH29" s="210" t="s">
        <v>49</v>
      </c>
      <c r="AI29" s="214">
        <v>0</v>
      </c>
      <c r="AJ29" s="215">
        <v>3.0876712328767124</v>
      </c>
      <c r="AK29" s="215">
        <v>20.013698630136986</v>
      </c>
      <c r="AL29" s="214">
        <f t="shared" si="0"/>
        <v>1.6079E-2</v>
      </c>
      <c r="AM29" s="206" t="s">
        <v>152</v>
      </c>
      <c r="AN29" s="210" t="s">
        <v>152</v>
      </c>
    </row>
    <row r="30" spans="1:40" s="154" customFormat="1" x14ac:dyDescent="0.3">
      <c r="A30" s="205">
        <v>20279000</v>
      </c>
      <c r="B30" s="206">
        <v>1</v>
      </c>
      <c r="C30" s="206">
        <v>1</v>
      </c>
      <c r="D30" s="206">
        <v>1</v>
      </c>
      <c r="E30" s="206" t="s">
        <v>30</v>
      </c>
      <c r="F30" s="206" t="s">
        <v>31</v>
      </c>
      <c r="G30" s="206" t="s">
        <v>32</v>
      </c>
      <c r="H30" s="206" t="s">
        <v>33</v>
      </c>
      <c r="I30" s="206" t="s">
        <v>3</v>
      </c>
      <c r="J30" s="206" t="s">
        <v>34</v>
      </c>
      <c r="K30" s="206" t="s">
        <v>152</v>
      </c>
      <c r="L30" s="206" t="s">
        <v>36</v>
      </c>
      <c r="M30" s="206" t="s">
        <v>153</v>
      </c>
      <c r="N30" s="206" t="s">
        <v>154</v>
      </c>
      <c r="O30" s="206" t="s">
        <v>190</v>
      </c>
      <c r="P30" s="206" t="s">
        <v>190</v>
      </c>
      <c r="Q30" s="206" t="s">
        <v>152</v>
      </c>
      <c r="R30" s="207">
        <v>2024571.69</v>
      </c>
      <c r="S30" s="207">
        <v>0</v>
      </c>
      <c r="T30" s="207">
        <v>0</v>
      </c>
      <c r="U30" s="207">
        <v>0</v>
      </c>
      <c r="V30" s="207">
        <v>0</v>
      </c>
      <c r="W30" s="207">
        <v>0</v>
      </c>
      <c r="X30" s="207"/>
      <c r="Y30" s="207" t="s">
        <v>40</v>
      </c>
      <c r="Z30" s="209">
        <v>2024571.69</v>
      </c>
      <c r="AA30" s="210">
        <v>39903</v>
      </c>
      <c r="AB30" s="210">
        <v>54513</v>
      </c>
      <c r="AC30" s="211">
        <v>9520000</v>
      </c>
      <c r="AD30" s="211">
        <v>2024571.69</v>
      </c>
      <c r="AE30" s="212">
        <v>23.101369863013698</v>
      </c>
      <c r="AF30" s="212">
        <v>40.027397260273972</v>
      </c>
      <c r="AG30" s="213">
        <v>2.5000000000000001E-3</v>
      </c>
      <c r="AH30" s="210" t="s">
        <v>49</v>
      </c>
      <c r="AI30" s="214">
        <v>0</v>
      </c>
      <c r="AJ30" s="215">
        <v>23.101369863013698</v>
      </c>
      <c r="AK30" s="215">
        <v>40.027397260273972</v>
      </c>
      <c r="AL30" s="214">
        <f t="shared" si="0"/>
        <v>2.5000000000000001E-3</v>
      </c>
      <c r="AM30" s="206" t="s">
        <v>152</v>
      </c>
      <c r="AN30" s="210" t="s">
        <v>152</v>
      </c>
    </row>
    <row r="31" spans="1:40" s="154" customFormat="1" x14ac:dyDescent="0.3">
      <c r="A31" s="205">
        <v>20280000</v>
      </c>
      <c r="B31" s="206">
        <v>1</v>
      </c>
      <c r="C31" s="206">
        <v>1</v>
      </c>
      <c r="D31" s="206">
        <v>1</v>
      </c>
      <c r="E31" s="206" t="s">
        <v>30</v>
      </c>
      <c r="F31" s="206" t="s">
        <v>31</v>
      </c>
      <c r="G31" s="206" t="s">
        <v>32</v>
      </c>
      <c r="H31" s="206" t="s">
        <v>33</v>
      </c>
      <c r="I31" s="206" t="s">
        <v>3</v>
      </c>
      <c r="J31" s="206" t="s">
        <v>34</v>
      </c>
      <c r="K31" s="206" t="s">
        <v>152</v>
      </c>
      <c r="L31" s="206" t="s">
        <v>36</v>
      </c>
      <c r="M31" s="206" t="s">
        <v>153</v>
      </c>
      <c r="N31" s="206" t="s">
        <v>154</v>
      </c>
      <c r="O31" s="206" t="s">
        <v>191</v>
      </c>
      <c r="P31" s="206" t="s">
        <v>191</v>
      </c>
      <c r="Q31" s="206" t="s">
        <v>152</v>
      </c>
      <c r="R31" s="207">
        <v>168694102.72600001</v>
      </c>
      <c r="S31" s="207">
        <v>0</v>
      </c>
      <c r="T31" s="207">
        <v>8878636.9900000002</v>
      </c>
      <c r="U31" s="207">
        <v>1561340.18</v>
      </c>
      <c r="V31" s="207">
        <v>0</v>
      </c>
      <c r="W31" s="207">
        <v>0</v>
      </c>
      <c r="X31" s="207"/>
      <c r="Y31" s="207" t="s">
        <v>40</v>
      </c>
      <c r="Z31" s="209">
        <v>159815465.736</v>
      </c>
      <c r="AA31" s="210">
        <v>40228</v>
      </c>
      <c r="AB31" s="210">
        <v>49359</v>
      </c>
      <c r="AC31" s="211">
        <v>350000000</v>
      </c>
      <c r="AD31" s="211">
        <v>336662873.99000001</v>
      </c>
      <c r="AE31" s="212">
        <v>8.9808219178082194</v>
      </c>
      <c r="AF31" s="212">
        <v>25.016438356164382</v>
      </c>
      <c r="AG31" s="213">
        <v>1.8360000000000001E-2</v>
      </c>
      <c r="AH31" s="210" t="s">
        <v>49</v>
      </c>
      <c r="AI31" s="214">
        <v>0</v>
      </c>
      <c r="AJ31" s="215">
        <v>8.9808219178082194</v>
      </c>
      <c r="AK31" s="215">
        <v>25.016438356164382</v>
      </c>
      <c r="AL31" s="214">
        <f t="shared" si="0"/>
        <v>1.8360000000000001E-2</v>
      </c>
      <c r="AM31" s="206" t="s">
        <v>152</v>
      </c>
      <c r="AN31" s="210" t="s">
        <v>152</v>
      </c>
    </row>
    <row r="32" spans="1:40" s="154" customFormat="1" x14ac:dyDescent="0.3">
      <c r="A32" s="205">
        <v>20281000</v>
      </c>
      <c r="B32" s="206">
        <v>1</v>
      </c>
      <c r="C32" s="206">
        <v>1</v>
      </c>
      <c r="D32" s="206">
        <v>1</v>
      </c>
      <c r="E32" s="206" t="s">
        <v>30</v>
      </c>
      <c r="F32" s="206" t="s">
        <v>31</v>
      </c>
      <c r="G32" s="206" t="s">
        <v>32</v>
      </c>
      <c r="H32" s="206" t="s">
        <v>33</v>
      </c>
      <c r="I32" s="206" t="s">
        <v>3</v>
      </c>
      <c r="J32" s="206" t="s">
        <v>34</v>
      </c>
      <c r="K32" s="206" t="s">
        <v>152</v>
      </c>
      <c r="L32" s="206" t="s">
        <v>36</v>
      </c>
      <c r="M32" s="206" t="s">
        <v>153</v>
      </c>
      <c r="N32" s="206" t="s">
        <v>154</v>
      </c>
      <c r="O32" s="206" t="s">
        <v>192</v>
      </c>
      <c r="P32" s="206" t="s">
        <v>192</v>
      </c>
      <c r="Q32" s="206" t="s">
        <v>152</v>
      </c>
      <c r="R32" s="207">
        <v>45183863.816</v>
      </c>
      <c r="S32" s="207">
        <v>0</v>
      </c>
      <c r="T32" s="207">
        <v>0</v>
      </c>
      <c r="U32" s="207">
        <v>0</v>
      </c>
      <c r="V32" s="207">
        <v>0</v>
      </c>
      <c r="W32" s="207">
        <v>0</v>
      </c>
      <c r="X32" s="207"/>
      <c r="Y32" s="207" t="s">
        <v>40</v>
      </c>
      <c r="Z32" s="209">
        <v>45183863.816</v>
      </c>
      <c r="AA32" s="210">
        <v>40259</v>
      </c>
      <c r="AB32" s="210">
        <v>49390</v>
      </c>
      <c r="AC32" s="211">
        <v>100000000</v>
      </c>
      <c r="AD32" s="211">
        <v>99880120</v>
      </c>
      <c r="AE32" s="212">
        <v>9.0657534246575349</v>
      </c>
      <c r="AF32" s="212">
        <v>25.016438356164382</v>
      </c>
      <c r="AG32" s="213">
        <v>1.8329999999999999E-2</v>
      </c>
      <c r="AH32" s="210" t="s">
        <v>49</v>
      </c>
      <c r="AI32" s="214">
        <v>0</v>
      </c>
      <c r="AJ32" s="215">
        <v>9.0657534246575349</v>
      </c>
      <c r="AK32" s="215">
        <v>25.016438356164382</v>
      </c>
      <c r="AL32" s="214">
        <f t="shared" si="0"/>
        <v>1.8329999999999999E-2</v>
      </c>
      <c r="AM32" s="206" t="s">
        <v>152</v>
      </c>
      <c r="AN32" s="210" t="s">
        <v>152</v>
      </c>
    </row>
    <row r="33" spans="1:40" s="154" customFormat="1" x14ac:dyDescent="0.3">
      <c r="A33" s="205">
        <v>20282000</v>
      </c>
      <c r="B33" s="206">
        <v>1</v>
      </c>
      <c r="C33" s="206">
        <v>1</v>
      </c>
      <c r="D33" s="206">
        <v>1</v>
      </c>
      <c r="E33" s="206" t="s">
        <v>30</v>
      </c>
      <c r="F33" s="206" t="s">
        <v>31</v>
      </c>
      <c r="G33" s="206" t="s">
        <v>32</v>
      </c>
      <c r="H33" s="206" t="s">
        <v>33</v>
      </c>
      <c r="I33" s="206" t="s">
        <v>3</v>
      </c>
      <c r="J33" s="206" t="s">
        <v>34</v>
      </c>
      <c r="K33" s="206" t="s">
        <v>152</v>
      </c>
      <c r="L33" s="206" t="s">
        <v>36</v>
      </c>
      <c r="M33" s="206" t="s">
        <v>153</v>
      </c>
      <c r="N33" s="206" t="s">
        <v>154</v>
      </c>
      <c r="O33" s="206" t="s">
        <v>193</v>
      </c>
      <c r="P33" s="206" t="s">
        <v>193</v>
      </c>
      <c r="Q33" s="206" t="s">
        <v>152</v>
      </c>
      <c r="R33" s="207">
        <v>36111870.560000002</v>
      </c>
      <c r="S33" s="207">
        <v>0</v>
      </c>
      <c r="T33" s="207">
        <v>0</v>
      </c>
      <c r="U33" s="207">
        <v>0</v>
      </c>
      <c r="V33" s="207">
        <v>0</v>
      </c>
      <c r="W33" s="207">
        <v>0</v>
      </c>
      <c r="X33" s="207"/>
      <c r="Y33" s="207" t="s">
        <v>40</v>
      </c>
      <c r="Z33" s="209">
        <v>36111870.560000002</v>
      </c>
      <c r="AA33" s="210">
        <v>40525</v>
      </c>
      <c r="AB33" s="210">
        <v>49656</v>
      </c>
      <c r="AC33" s="211">
        <v>75000000</v>
      </c>
      <c r="AD33" s="211">
        <v>75000000</v>
      </c>
      <c r="AE33" s="212">
        <v>9.794520547945206</v>
      </c>
      <c r="AF33" s="212">
        <v>25.016438356164382</v>
      </c>
      <c r="AG33" s="213">
        <v>1.7909999999999999E-2</v>
      </c>
      <c r="AH33" s="210" t="s">
        <v>49</v>
      </c>
      <c r="AI33" s="214">
        <v>0</v>
      </c>
      <c r="AJ33" s="215">
        <v>9.794520547945206</v>
      </c>
      <c r="AK33" s="215">
        <v>25.016438356164382</v>
      </c>
      <c r="AL33" s="214">
        <f t="shared" si="0"/>
        <v>1.7909999999999999E-2</v>
      </c>
      <c r="AM33" s="206" t="s">
        <v>152</v>
      </c>
      <c r="AN33" s="210" t="s">
        <v>152</v>
      </c>
    </row>
    <row r="34" spans="1:40" s="154" customFormat="1" x14ac:dyDescent="0.3">
      <c r="A34" s="205">
        <v>20283000</v>
      </c>
      <c r="B34" s="206">
        <v>1</v>
      </c>
      <c r="C34" s="206">
        <v>1</v>
      </c>
      <c r="D34" s="206">
        <v>1</v>
      </c>
      <c r="E34" s="206" t="s">
        <v>30</v>
      </c>
      <c r="F34" s="206" t="s">
        <v>31</v>
      </c>
      <c r="G34" s="206" t="s">
        <v>32</v>
      </c>
      <c r="H34" s="206" t="s">
        <v>33</v>
      </c>
      <c r="I34" s="206" t="s">
        <v>3</v>
      </c>
      <c r="J34" s="206" t="s">
        <v>34</v>
      </c>
      <c r="K34" s="206" t="s">
        <v>152</v>
      </c>
      <c r="L34" s="206" t="s">
        <v>36</v>
      </c>
      <c r="M34" s="206" t="s">
        <v>153</v>
      </c>
      <c r="N34" s="206" t="s">
        <v>154</v>
      </c>
      <c r="O34" s="206" t="s">
        <v>194</v>
      </c>
      <c r="P34" s="206" t="s">
        <v>194</v>
      </c>
      <c r="Q34" s="206" t="s">
        <v>152</v>
      </c>
      <c r="R34" s="207">
        <v>13567244.050000001</v>
      </c>
      <c r="S34" s="207">
        <v>0</v>
      </c>
      <c r="T34" s="207">
        <v>0</v>
      </c>
      <c r="U34" s="207">
        <v>0</v>
      </c>
      <c r="V34" s="207">
        <v>0</v>
      </c>
      <c r="W34" s="207">
        <v>0</v>
      </c>
      <c r="X34" s="207"/>
      <c r="Y34" s="207" t="s">
        <v>40</v>
      </c>
      <c r="Z34" s="209">
        <v>13567244.050000001</v>
      </c>
      <c r="AA34" s="210">
        <v>40553</v>
      </c>
      <c r="AB34" s="210">
        <v>49684</v>
      </c>
      <c r="AC34" s="211">
        <v>30000000</v>
      </c>
      <c r="AD34" s="211">
        <v>27053570.93</v>
      </c>
      <c r="AE34" s="212">
        <v>9.8712328767123285</v>
      </c>
      <c r="AF34" s="212">
        <v>25.016438356164382</v>
      </c>
      <c r="AG34" s="213">
        <v>1.7781000000000002E-2</v>
      </c>
      <c r="AH34" s="210" t="s">
        <v>49</v>
      </c>
      <c r="AI34" s="214">
        <v>0</v>
      </c>
      <c r="AJ34" s="215">
        <v>9.8712328767123285</v>
      </c>
      <c r="AK34" s="215">
        <v>25.016438356164382</v>
      </c>
      <c r="AL34" s="214">
        <f t="shared" si="0"/>
        <v>1.7781000000000002E-2</v>
      </c>
      <c r="AM34" s="206" t="s">
        <v>152</v>
      </c>
      <c r="AN34" s="210" t="s">
        <v>152</v>
      </c>
    </row>
    <row r="35" spans="1:40" s="154" customFormat="1" x14ac:dyDescent="0.3">
      <c r="A35" s="205">
        <v>20284000</v>
      </c>
      <c r="B35" s="206">
        <v>1</v>
      </c>
      <c r="C35" s="206">
        <v>1</v>
      </c>
      <c r="D35" s="206">
        <v>1</v>
      </c>
      <c r="E35" s="206" t="s">
        <v>30</v>
      </c>
      <c r="F35" s="206" t="s">
        <v>31</v>
      </c>
      <c r="G35" s="206" t="s">
        <v>32</v>
      </c>
      <c r="H35" s="206" t="s">
        <v>33</v>
      </c>
      <c r="I35" s="206" t="s">
        <v>3</v>
      </c>
      <c r="J35" s="206" t="s">
        <v>34</v>
      </c>
      <c r="K35" s="206" t="s">
        <v>152</v>
      </c>
      <c r="L35" s="206" t="s">
        <v>36</v>
      </c>
      <c r="M35" s="206" t="s">
        <v>153</v>
      </c>
      <c r="N35" s="206" t="s">
        <v>154</v>
      </c>
      <c r="O35" s="206" t="s">
        <v>196</v>
      </c>
      <c r="P35" s="206" t="s">
        <v>196</v>
      </c>
      <c r="Q35" s="206" t="s">
        <v>152</v>
      </c>
      <c r="R35" s="207">
        <v>30809523.82</v>
      </c>
      <c r="S35" s="207">
        <v>0</v>
      </c>
      <c r="T35" s="207">
        <v>0</v>
      </c>
      <c r="U35" s="207">
        <v>0</v>
      </c>
      <c r="V35" s="207">
        <v>0</v>
      </c>
      <c r="W35" s="207">
        <v>0</v>
      </c>
      <c r="X35" s="207"/>
      <c r="Y35" s="207" t="s">
        <v>40</v>
      </c>
      <c r="Z35" s="209">
        <v>30809523.82</v>
      </c>
      <c r="AA35" s="210">
        <v>40575</v>
      </c>
      <c r="AB35" s="210">
        <v>49706</v>
      </c>
      <c r="AC35" s="211">
        <v>64700000</v>
      </c>
      <c r="AD35" s="211">
        <v>64700000</v>
      </c>
      <c r="AE35" s="212">
        <v>9.9315068493150687</v>
      </c>
      <c r="AF35" s="212">
        <v>25.016438356164382</v>
      </c>
      <c r="AG35" s="213">
        <v>1.7995000000000001E-2</v>
      </c>
      <c r="AH35" s="210" t="s">
        <v>49</v>
      </c>
      <c r="AI35" s="214">
        <v>0</v>
      </c>
      <c r="AJ35" s="215">
        <v>9.9315068493150687</v>
      </c>
      <c r="AK35" s="215">
        <v>25.016438356164382</v>
      </c>
      <c r="AL35" s="214">
        <f t="shared" si="0"/>
        <v>1.7995000000000001E-2</v>
      </c>
      <c r="AM35" s="206" t="s">
        <v>152</v>
      </c>
      <c r="AN35" s="210" t="s">
        <v>152</v>
      </c>
    </row>
    <row r="36" spans="1:40" s="154" customFormat="1" x14ac:dyDescent="0.3">
      <c r="A36" s="205">
        <v>20285000</v>
      </c>
      <c r="B36" s="206">
        <v>1</v>
      </c>
      <c r="C36" s="206">
        <v>1</v>
      </c>
      <c r="D36" s="206">
        <v>1</v>
      </c>
      <c r="E36" s="206" t="s">
        <v>30</v>
      </c>
      <c r="F36" s="206" t="s">
        <v>31</v>
      </c>
      <c r="G36" s="206" t="s">
        <v>32</v>
      </c>
      <c r="H36" s="206" t="s">
        <v>33</v>
      </c>
      <c r="I36" s="206" t="s">
        <v>3</v>
      </c>
      <c r="J36" s="206" t="s">
        <v>34</v>
      </c>
      <c r="K36" s="206" t="s">
        <v>152</v>
      </c>
      <c r="L36" s="206" t="s">
        <v>36</v>
      </c>
      <c r="M36" s="206" t="s">
        <v>153</v>
      </c>
      <c r="N36" s="206" t="s">
        <v>154</v>
      </c>
      <c r="O36" s="206" t="s">
        <v>197</v>
      </c>
      <c r="P36" s="206" t="s">
        <v>197</v>
      </c>
      <c r="Q36" s="206" t="s">
        <v>152</v>
      </c>
      <c r="R36" s="207">
        <v>42817149.640000001</v>
      </c>
      <c r="S36" s="207">
        <v>0</v>
      </c>
      <c r="T36" s="207">
        <v>0</v>
      </c>
      <c r="U36" s="207">
        <v>0</v>
      </c>
      <c r="V36" s="207">
        <v>0</v>
      </c>
      <c r="W36" s="207">
        <v>0</v>
      </c>
      <c r="X36" s="207"/>
      <c r="Y36" s="207" t="s">
        <v>40</v>
      </c>
      <c r="Z36" s="209">
        <v>42817149.640000001</v>
      </c>
      <c r="AA36" s="210">
        <v>40575</v>
      </c>
      <c r="AB36" s="210">
        <v>49706</v>
      </c>
      <c r="AC36" s="211">
        <v>90000000</v>
      </c>
      <c r="AD36" s="211">
        <v>89391856.319999993</v>
      </c>
      <c r="AE36" s="212">
        <v>9.9315068493150687</v>
      </c>
      <c r="AF36" s="212">
        <v>25.016438356164382</v>
      </c>
      <c r="AG36" s="213">
        <v>1.7995000000000001E-2</v>
      </c>
      <c r="AH36" s="210" t="s">
        <v>49</v>
      </c>
      <c r="AI36" s="214">
        <v>0</v>
      </c>
      <c r="AJ36" s="215">
        <v>9.9315068493150687</v>
      </c>
      <c r="AK36" s="215">
        <v>25.016438356164382</v>
      </c>
      <c r="AL36" s="214">
        <f t="shared" si="0"/>
        <v>1.7995000000000001E-2</v>
      </c>
      <c r="AM36" s="206" t="s">
        <v>152</v>
      </c>
      <c r="AN36" s="210" t="s">
        <v>152</v>
      </c>
    </row>
    <row r="37" spans="1:40" s="154" customFormat="1" x14ac:dyDescent="0.3">
      <c r="A37" s="205">
        <v>20286000</v>
      </c>
      <c r="B37" s="206">
        <v>1</v>
      </c>
      <c r="C37" s="206">
        <v>1</v>
      </c>
      <c r="D37" s="206">
        <v>1</v>
      </c>
      <c r="E37" s="206" t="s">
        <v>30</v>
      </c>
      <c r="F37" s="206" t="s">
        <v>31</v>
      </c>
      <c r="G37" s="206" t="s">
        <v>32</v>
      </c>
      <c r="H37" s="206" t="s">
        <v>33</v>
      </c>
      <c r="I37" s="206" t="s">
        <v>3</v>
      </c>
      <c r="J37" s="206" t="s">
        <v>34</v>
      </c>
      <c r="K37" s="206" t="s">
        <v>152</v>
      </c>
      <c r="L37" s="206" t="s">
        <v>36</v>
      </c>
      <c r="M37" s="206" t="s">
        <v>153</v>
      </c>
      <c r="N37" s="206" t="s">
        <v>154</v>
      </c>
      <c r="O37" s="206" t="s">
        <v>198</v>
      </c>
      <c r="P37" s="206" t="s">
        <v>198</v>
      </c>
      <c r="Q37" s="206" t="s">
        <v>152</v>
      </c>
      <c r="R37" s="207">
        <v>24297230.399999999</v>
      </c>
      <c r="S37" s="207">
        <v>0</v>
      </c>
      <c r="T37" s="207">
        <v>0</v>
      </c>
      <c r="U37" s="207">
        <v>0</v>
      </c>
      <c r="V37" s="207">
        <v>0</v>
      </c>
      <c r="W37" s="207">
        <v>0</v>
      </c>
      <c r="X37" s="207"/>
      <c r="Y37" s="207" t="s">
        <v>40</v>
      </c>
      <c r="Z37" s="209">
        <v>24297230.399999999</v>
      </c>
      <c r="AA37" s="210">
        <v>40575</v>
      </c>
      <c r="AB37" s="210">
        <v>49888</v>
      </c>
      <c r="AC37" s="211">
        <v>58000000</v>
      </c>
      <c r="AD37" s="211">
        <v>53844460.799999997</v>
      </c>
      <c r="AE37" s="212">
        <v>10.43013698630137</v>
      </c>
      <c r="AF37" s="212">
        <v>25.515068493150686</v>
      </c>
      <c r="AG37" s="213">
        <v>1.7995000000000001E-2</v>
      </c>
      <c r="AH37" s="210" t="s">
        <v>49</v>
      </c>
      <c r="AI37" s="214">
        <v>0</v>
      </c>
      <c r="AJ37" s="215">
        <v>10.43013698630137</v>
      </c>
      <c r="AK37" s="215">
        <v>25.515068493150686</v>
      </c>
      <c r="AL37" s="214">
        <f t="shared" si="0"/>
        <v>1.7995000000000001E-2</v>
      </c>
      <c r="AM37" s="206" t="s">
        <v>152</v>
      </c>
      <c r="AN37" s="210" t="s">
        <v>152</v>
      </c>
    </row>
    <row r="38" spans="1:40" s="154" customFormat="1" x14ac:dyDescent="0.3">
      <c r="A38" s="205">
        <v>20287000</v>
      </c>
      <c r="B38" s="206">
        <v>1</v>
      </c>
      <c r="C38" s="206">
        <v>1</v>
      </c>
      <c r="D38" s="206">
        <v>1</v>
      </c>
      <c r="E38" s="206" t="s">
        <v>30</v>
      </c>
      <c r="F38" s="206" t="s">
        <v>31</v>
      </c>
      <c r="G38" s="206" t="s">
        <v>32</v>
      </c>
      <c r="H38" s="206" t="s">
        <v>33</v>
      </c>
      <c r="I38" s="206" t="s">
        <v>3</v>
      </c>
      <c r="J38" s="206" t="s">
        <v>34</v>
      </c>
      <c r="K38" s="206" t="s">
        <v>152</v>
      </c>
      <c r="L38" s="206" t="s">
        <v>36</v>
      </c>
      <c r="M38" s="206" t="s">
        <v>153</v>
      </c>
      <c r="N38" s="206" t="s">
        <v>154</v>
      </c>
      <c r="O38" s="206" t="s">
        <v>199</v>
      </c>
      <c r="P38" s="206" t="s">
        <v>199</v>
      </c>
      <c r="Q38" s="206" t="s">
        <v>152</v>
      </c>
      <c r="R38" s="207">
        <v>35356676.840000004</v>
      </c>
      <c r="S38" s="207">
        <v>0</v>
      </c>
      <c r="T38" s="207">
        <v>0</v>
      </c>
      <c r="U38" s="207">
        <v>0</v>
      </c>
      <c r="V38" s="207">
        <v>0</v>
      </c>
      <c r="W38" s="207">
        <v>0</v>
      </c>
      <c r="X38" s="207"/>
      <c r="Y38" s="207" t="s">
        <v>40</v>
      </c>
      <c r="Z38" s="209">
        <v>35356676.840000004</v>
      </c>
      <c r="AA38" s="210">
        <v>40605</v>
      </c>
      <c r="AB38" s="210">
        <v>49737</v>
      </c>
      <c r="AC38" s="211">
        <v>78000000</v>
      </c>
      <c r="AD38" s="211">
        <v>73816306.129999995</v>
      </c>
      <c r="AE38" s="212">
        <v>10.016438356164384</v>
      </c>
      <c r="AF38" s="212">
        <v>25.019178082191782</v>
      </c>
      <c r="AG38" s="213">
        <v>1.805E-2</v>
      </c>
      <c r="AH38" s="210" t="s">
        <v>49</v>
      </c>
      <c r="AI38" s="214">
        <v>0</v>
      </c>
      <c r="AJ38" s="215">
        <v>10.016438356164384</v>
      </c>
      <c r="AK38" s="215">
        <v>25.019178082191782</v>
      </c>
      <c r="AL38" s="214">
        <f t="shared" si="0"/>
        <v>1.805E-2</v>
      </c>
      <c r="AM38" s="206" t="s">
        <v>152</v>
      </c>
      <c r="AN38" s="210" t="s">
        <v>152</v>
      </c>
    </row>
    <row r="39" spans="1:40" s="154" customFormat="1" x14ac:dyDescent="0.3">
      <c r="A39" s="205">
        <v>20288000</v>
      </c>
      <c r="B39" s="206">
        <v>1</v>
      </c>
      <c r="C39" s="206">
        <v>1</v>
      </c>
      <c r="D39" s="206">
        <v>1</v>
      </c>
      <c r="E39" s="206" t="s">
        <v>30</v>
      </c>
      <c r="F39" s="206" t="s">
        <v>31</v>
      </c>
      <c r="G39" s="206" t="s">
        <v>32</v>
      </c>
      <c r="H39" s="206" t="s">
        <v>33</v>
      </c>
      <c r="I39" s="206" t="s">
        <v>3</v>
      </c>
      <c r="J39" s="206" t="s">
        <v>34</v>
      </c>
      <c r="K39" s="206" t="s">
        <v>152</v>
      </c>
      <c r="L39" s="206" t="s">
        <v>36</v>
      </c>
      <c r="M39" s="206" t="s">
        <v>153</v>
      </c>
      <c r="N39" s="206" t="s">
        <v>154</v>
      </c>
      <c r="O39" s="206" t="s">
        <v>195</v>
      </c>
      <c r="P39" s="206" t="s">
        <v>195</v>
      </c>
      <c r="Q39" s="206" t="s">
        <v>152</v>
      </c>
      <c r="R39" s="207">
        <v>38502901.649999999</v>
      </c>
      <c r="S39" s="207">
        <v>0</v>
      </c>
      <c r="T39" s="207">
        <v>0</v>
      </c>
      <c r="U39" s="207">
        <v>0</v>
      </c>
      <c r="V39" s="207">
        <v>0</v>
      </c>
      <c r="W39" s="207">
        <v>0</v>
      </c>
      <c r="X39" s="207"/>
      <c r="Y39" s="207" t="s">
        <v>40</v>
      </c>
      <c r="Z39" s="209">
        <v>38502901.649999999</v>
      </c>
      <c r="AA39" s="210">
        <v>40629</v>
      </c>
      <c r="AB39" s="210">
        <v>49761</v>
      </c>
      <c r="AC39" s="211">
        <v>100000000</v>
      </c>
      <c r="AD39" s="211">
        <v>75711466.640000001</v>
      </c>
      <c r="AE39" s="212">
        <v>10.082191780821917</v>
      </c>
      <c r="AF39" s="212">
        <v>25.019178082191782</v>
      </c>
      <c r="AG39" s="213">
        <v>1.8020000000000001E-2</v>
      </c>
      <c r="AH39" s="210" t="s">
        <v>49</v>
      </c>
      <c r="AI39" s="214">
        <v>0</v>
      </c>
      <c r="AJ39" s="215">
        <v>10.082191780821917</v>
      </c>
      <c r="AK39" s="215">
        <v>25.019178082191782</v>
      </c>
      <c r="AL39" s="214">
        <f t="shared" si="0"/>
        <v>1.8020000000000001E-2</v>
      </c>
      <c r="AM39" s="206" t="s">
        <v>152</v>
      </c>
      <c r="AN39" s="210" t="s">
        <v>152</v>
      </c>
    </row>
    <row r="40" spans="1:40" s="154" customFormat="1" x14ac:dyDescent="0.3">
      <c r="A40" s="205">
        <v>20289000</v>
      </c>
      <c r="B40" s="206">
        <v>1</v>
      </c>
      <c r="C40" s="206">
        <v>1</v>
      </c>
      <c r="D40" s="206">
        <v>1</v>
      </c>
      <c r="E40" s="206" t="s">
        <v>30</v>
      </c>
      <c r="F40" s="206" t="s">
        <v>31</v>
      </c>
      <c r="G40" s="206" t="s">
        <v>32</v>
      </c>
      <c r="H40" s="206" t="s">
        <v>33</v>
      </c>
      <c r="I40" s="206" t="s">
        <v>3</v>
      </c>
      <c r="J40" s="206" t="s">
        <v>34</v>
      </c>
      <c r="K40" s="206" t="s">
        <v>152</v>
      </c>
      <c r="L40" s="206" t="s">
        <v>36</v>
      </c>
      <c r="M40" s="206" t="s">
        <v>153</v>
      </c>
      <c r="N40" s="206" t="s">
        <v>154</v>
      </c>
      <c r="O40" s="206" t="s">
        <v>201</v>
      </c>
      <c r="P40" s="206" t="s">
        <v>201</v>
      </c>
      <c r="Q40" s="206" t="s">
        <v>152</v>
      </c>
      <c r="R40" s="207">
        <v>18777987.149999999</v>
      </c>
      <c r="S40" s="207">
        <v>0</v>
      </c>
      <c r="T40" s="207">
        <v>0</v>
      </c>
      <c r="U40" s="207">
        <v>0</v>
      </c>
      <c r="V40" s="207">
        <v>0</v>
      </c>
      <c r="W40" s="207">
        <v>0</v>
      </c>
      <c r="X40" s="207"/>
      <c r="Y40" s="207" t="s">
        <v>40</v>
      </c>
      <c r="Z40" s="209">
        <v>18777987.149999999</v>
      </c>
      <c r="AA40" s="210">
        <v>40879</v>
      </c>
      <c r="AB40" s="210">
        <v>50011</v>
      </c>
      <c r="AC40" s="211">
        <v>40000000</v>
      </c>
      <c r="AD40" s="211">
        <v>34159388.969999999</v>
      </c>
      <c r="AE40" s="212">
        <v>10.767123287671232</v>
      </c>
      <c r="AF40" s="212">
        <v>25.019178082191782</v>
      </c>
      <c r="AG40" s="213">
        <v>1.8185E-2</v>
      </c>
      <c r="AH40" s="210" t="s">
        <v>49</v>
      </c>
      <c r="AI40" s="214">
        <v>0</v>
      </c>
      <c r="AJ40" s="215">
        <v>10.767123287671232</v>
      </c>
      <c r="AK40" s="215">
        <v>25.019178082191782</v>
      </c>
      <c r="AL40" s="214">
        <f t="shared" si="0"/>
        <v>1.8185E-2</v>
      </c>
      <c r="AM40" s="206" t="s">
        <v>152</v>
      </c>
      <c r="AN40" s="210" t="s">
        <v>152</v>
      </c>
    </row>
    <row r="41" spans="1:40" s="154" customFormat="1" x14ac:dyDescent="0.3">
      <c r="A41" s="205">
        <v>20290000</v>
      </c>
      <c r="B41" s="206">
        <v>1</v>
      </c>
      <c r="C41" s="206">
        <v>1</v>
      </c>
      <c r="D41" s="206">
        <v>1</v>
      </c>
      <c r="E41" s="206" t="s">
        <v>30</v>
      </c>
      <c r="F41" s="206" t="s">
        <v>31</v>
      </c>
      <c r="G41" s="206" t="s">
        <v>32</v>
      </c>
      <c r="H41" s="206" t="s">
        <v>33</v>
      </c>
      <c r="I41" s="206" t="s">
        <v>3</v>
      </c>
      <c r="J41" s="206" t="s">
        <v>34</v>
      </c>
      <c r="K41" s="206" t="s">
        <v>152</v>
      </c>
      <c r="L41" s="206" t="s">
        <v>36</v>
      </c>
      <c r="M41" s="206" t="s">
        <v>153</v>
      </c>
      <c r="N41" s="206" t="s">
        <v>154</v>
      </c>
      <c r="O41" s="206" t="s">
        <v>204</v>
      </c>
      <c r="P41" s="206" t="s">
        <v>204</v>
      </c>
      <c r="Q41" s="206" t="s">
        <v>152</v>
      </c>
      <c r="R41" s="207">
        <v>136909717.632</v>
      </c>
      <c r="S41" s="207">
        <v>0</v>
      </c>
      <c r="T41" s="207">
        <v>0</v>
      </c>
      <c r="U41" s="207">
        <v>0</v>
      </c>
      <c r="V41" s="207">
        <v>0</v>
      </c>
      <c r="W41" s="207">
        <v>0</v>
      </c>
      <c r="X41" s="207"/>
      <c r="Y41" s="207" t="s">
        <v>40</v>
      </c>
      <c r="Z41" s="209">
        <v>136909717.632</v>
      </c>
      <c r="AA41" s="210">
        <v>40892</v>
      </c>
      <c r="AB41" s="210">
        <v>50024</v>
      </c>
      <c r="AC41" s="211">
        <v>250000000</v>
      </c>
      <c r="AD41" s="211">
        <v>248933378.06999999</v>
      </c>
      <c r="AE41" s="212">
        <v>10.802739726027397</v>
      </c>
      <c r="AF41" s="212">
        <v>25.019178082191782</v>
      </c>
      <c r="AG41" s="213">
        <v>1.8185E-2</v>
      </c>
      <c r="AH41" s="210" t="s">
        <v>49</v>
      </c>
      <c r="AI41" s="214">
        <v>0</v>
      </c>
      <c r="AJ41" s="215">
        <v>10.802739726027397</v>
      </c>
      <c r="AK41" s="215">
        <v>25.019178082191782</v>
      </c>
      <c r="AL41" s="214">
        <f t="shared" si="0"/>
        <v>1.8185E-2</v>
      </c>
      <c r="AM41" s="206" t="s">
        <v>152</v>
      </c>
      <c r="AN41" s="210" t="s">
        <v>152</v>
      </c>
    </row>
    <row r="42" spans="1:40" s="154" customFormat="1" x14ac:dyDescent="0.3">
      <c r="A42" s="205">
        <v>20291000</v>
      </c>
      <c r="B42" s="206">
        <v>1</v>
      </c>
      <c r="C42" s="206">
        <v>1</v>
      </c>
      <c r="D42" s="206">
        <v>1</v>
      </c>
      <c r="E42" s="206" t="s">
        <v>30</v>
      </c>
      <c r="F42" s="206" t="s">
        <v>31</v>
      </c>
      <c r="G42" s="206" t="s">
        <v>32</v>
      </c>
      <c r="H42" s="206" t="s">
        <v>33</v>
      </c>
      <c r="I42" s="206" t="s">
        <v>3</v>
      </c>
      <c r="J42" s="206" t="s">
        <v>34</v>
      </c>
      <c r="K42" s="206" t="s">
        <v>152</v>
      </c>
      <c r="L42" s="206" t="s">
        <v>36</v>
      </c>
      <c r="M42" s="206" t="s">
        <v>153</v>
      </c>
      <c r="N42" s="206" t="s">
        <v>154</v>
      </c>
      <c r="O42" s="206" t="s">
        <v>202</v>
      </c>
      <c r="P42" s="206" t="s">
        <v>202</v>
      </c>
      <c r="Q42" s="206" t="s">
        <v>152</v>
      </c>
      <c r="R42" s="207">
        <v>19999999.938999999</v>
      </c>
      <c r="S42" s="207">
        <v>0</v>
      </c>
      <c r="T42" s="207">
        <v>0</v>
      </c>
      <c r="U42" s="207">
        <v>0</v>
      </c>
      <c r="V42" s="207">
        <v>0</v>
      </c>
      <c r="W42" s="207">
        <v>0</v>
      </c>
      <c r="X42" s="207"/>
      <c r="Y42" s="207" t="s">
        <v>40</v>
      </c>
      <c r="Z42" s="209">
        <v>19999999.938999999</v>
      </c>
      <c r="AA42" s="210">
        <v>41031</v>
      </c>
      <c r="AB42" s="210">
        <v>50162</v>
      </c>
      <c r="AC42" s="211">
        <v>40000000</v>
      </c>
      <c r="AD42" s="211">
        <v>40000000</v>
      </c>
      <c r="AE42" s="212">
        <v>11.180821917808219</v>
      </c>
      <c r="AF42" s="212">
        <v>25.016438356164382</v>
      </c>
      <c r="AG42" s="213">
        <v>1.8159999999999999E-2</v>
      </c>
      <c r="AH42" s="210" t="s">
        <v>49</v>
      </c>
      <c r="AI42" s="214">
        <v>0</v>
      </c>
      <c r="AJ42" s="215">
        <v>11.180821917808219</v>
      </c>
      <c r="AK42" s="215">
        <v>25.016438356164382</v>
      </c>
      <c r="AL42" s="214">
        <f t="shared" si="0"/>
        <v>1.8159999999999999E-2</v>
      </c>
      <c r="AM42" s="206" t="s">
        <v>152</v>
      </c>
      <c r="AN42" s="210" t="s">
        <v>152</v>
      </c>
    </row>
    <row r="43" spans="1:40" s="154" customFormat="1" x14ac:dyDescent="0.3">
      <c r="A43" s="205">
        <v>20292000</v>
      </c>
      <c r="B43" s="206">
        <v>1</v>
      </c>
      <c r="C43" s="206">
        <v>1</v>
      </c>
      <c r="D43" s="206">
        <v>1</v>
      </c>
      <c r="E43" s="206" t="s">
        <v>30</v>
      </c>
      <c r="F43" s="206" t="s">
        <v>31</v>
      </c>
      <c r="G43" s="206" t="s">
        <v>32</v>
      </c>
      <c r="H43" s="206" t="s">
        <v>33</v>
      </c>
      <c r="I43" s="206" t="s">
        <v>3</v>
      </c>
      <c r="J43" s="206" t="s">
        <v>34</v>
      </c>
      <c r="K43" s="206" t="s">
        <v>152</v>
      </c>
      <c r="L43" s="206" t="s">
        <v>36</v>
      </c>
      <c r="M43" s="206" t="s">
        <v>153</v>
      </c>
      <c r="N43" s="206" t="s">
        <v>154</v>
      </c>
      <c r="O43" s="206" t="s">
        <v>200</v>
      </c>
      <c r="P43" s="206" t="s">
        <v>200</v>
      </c>
      <c r="Q43" s="206" t="s">
        <v>152</v>
      </c>
      <c r="R43" s="207">
        <v>1161433.0900000001</v>
      </c>
      <c r="S43" s="207">
        <v>0</v>
      </c>
      <c r="T43" s="207">
        <v>0</v>
      </c>
      <c r="U43" s="207">
        <v>0</v>
      </c>
      <c r="V43" s="207">
        <v>0</v>
      </c>
      <c r="W43" s="207">
        <v>0</v>
      </c>
      <c r="X43" s="207"/>
      <c r="Y43" s="207" t="s">
        <v>40</v>
      </c>
      <c r="Z43" s="209">
        <v>1161433.0900000001</v>
      </c>
      <c r="AA43" s="210">
        <v>41031</v>
      </c>
      <c r="AB43" s="210">
        <v>50162</v>
      </c>
      <c r="AC43" s="211">
        <v>2270161.4900000002</v>
      </c>
      <c r="AD43" s="211">
        <v>2270161.79</v>
      </c>
      <c r="AE43" s="212">
        <v>11.180821917808219</v>
      </c>
      <c r="AF43" s="212">
        <v>25.016438356164382</v>
      </c>
      <c r="AG43" s="213">
        <v>1.8159999999999999E-2</v>
      </c>
      <c r="AH43" s="210" t="s">
        <v>49</v>
      </c>
      <c r="AI43" s="214">
        <v>0</v>
      </c>
      <c r="AJ43" s="215">
        <v>11.180821917808219</v>
      </c>
      <c r="AK43" s="215">
        <v>25.016438356164382</v>
      </c>
      <c r="AL43" s="214">
        <f t="shared" si="0"/>
        <v>1.8159999999999999E-2</v>
      </c>
      <c r="AM43" s="206" t="s">
        <v>152</v>
      </c>
      <c r="AN43" s="210" t="s">
        <v>152</v>
      </c>
    </row>
    <row r="44" spans="1:40" s="154" customFormat="1" x14ac:dyDescent="0.3">
      <c r="A44" s="205">
        <v>20293000</v>
      </c>
      <c r="B44" s="206">
        <v>1</v>
      </c>
      <c r="C44" s="206">
        <v>1</v>
      </c>
      <c r="D44" s="206">
        <v>1</v>
      </c>
      <c r="E44" s="206" t="s">
        <v>30</v>
      </c>
      <c r="F44" s="206" t="s">
        <v>31</v>
      </c>
      <c r="G44" s="206" t="s">
        <v>32</v>
      </c>
      <c r="H44" s="206" t="s">
        <v>33</v>
      </c>
      <c r="I44" s="206" t="s">
        <v>3</v>
      </c>
      <c r="J44" s="206" t="s">
        <v>34</v>
      </c>
      <c r="K44" s="206" t="s">
        <v>152</v>
      </c>
      <c r="L44" s="206" t="s">
        <v>36</v>
      </c>
      <c r="M44" s="206" t="s">
        <v>153</v>
      </c>
      <c r="N44" s="206" t="s">
        <v>154</v>
      </c>
      <c r="O44" s="206" t="s">
        <v>205</v>
      </c>
      <c r="P44" s="206" t="s">
        <v>205</v>
      </c>
      <c r="Q44" s="206" t="s">
        <v>152</v>
      </c>
      <c r="R44" s="207">
        <v>8132756.3600000003</v>
      </c>
      <c r="S44" s="207">
        <v>0</v>
      </c>
      <c r="T44" s="207">
        <v>0</v>
      </c>
      <c r="U44" s="207">
        <v>0</v>
      </c>
      <c r="V44" s="207">
        <v>0</v>
      </c>
      <c r="W44" s="207">
        <v>0</v>
      </c>
      <c r="X44" s="207"/>
      <c r="Y44" s="207" t="s">
        <v>40</v>
      </c>
      <c r="Z44" s="209">
        <v>8132756.3600000003</v>
      </c>
      <c r="AA44" s="210">
        <v>40984</v>
      </c>
      <c r="AB44" s="210">
        <v>50115</v>
      </c>
      <c r="AC44" s="211">
        <v>14559417.130000001</v>
      </c>
      <c r="AD44" s="211">
        <v>14334092.779999999</v>
      </c>
      <c r="AE44" s="212">
        <v>11.052054794520547</v>
      </c>
      <c r="AF44" s="212">
        <v>25.016438356164382</v>
      </c>
      <c r="AG44" s="213">
        <v>1.8134000000000001E-2</v>
      </c>
      <c r="AH44" s="210" t="s">
        <v>49</v>
      </c>
      <c r="AI44" s="214">
        <v>0</v>
      </c>
      <c r="AJ44" s="215">
        <v>11.052054794520547</v>
      </c>
      <c r="AK44" s="215">
        <v>25.016438356164382</v>
      </c>
      <c r="AL44" s="214">
        <f t="shared" si="0"/>
        <v>1.8134000000000001E-2</v>
      </c>
      <c r="AM44" s="206" t="s">
        <v>152</v>
      </c>
      <c r="AN44" s="210" t="s">
        <v>152</v>
      </c>
    </row>
    <row r="45" spans="1:40" s="154" customFormat="1" x14ac:dyDescent="0.3">
      <c r="A45" s="205">
        <v>20295000</v>
      </c>
      <c r="B45" s="206">
        <v>1</v>
      </c>
      <c r="C45" s="206">
        <v>1</v>
      </c>
      <c r="D45" s="206">
        <v>1</v>
      </c>
      <c r="E45" s="206" t="s">
        <v>30</v>
      </c>
      <c r="F45" s="206" t="s">
        <v>31</v>
      </c>
      <c r="G45" s="206" t="s">
        <v>32</v>
      </c>
      <c r="H45" s="206" t="s">
        <v>33</v>
      </c>
      <c r="I45" s="206" t="s">
        <v>3</v>
      </c>
      <c r="J45" s="206" t="s">
        <v>34</v>
      </c>
      <c r="K45" s="206" t="s">
        <v>152</v>
      </c>
      <c r="L45" s="206" t="s">
        <v>36</v>
      </c>
      <c r="M45" s="206" t="s">
        <v>153</v>
      </c>
      <c r="N45" s="206" t="s">
        <v>154</v>
      </c>
      <c r="O45" s="206" t="s">
        <v>206</v>
      </c>
      <c r="P45" s="206" t="s">
        <v>206</v>
      </c>
      <c r="Q45" s="206" t="s">
        <v>152</v>
      </c>
      <c r="R45" s="207">
        <v>1781193.74</v>
      </c>
      <c r="S45" s="207">
        <v>0</v>
      </c>
      <c r="T45" s="207">
        <v>262899.59999999998</v>
      </c>
      <c r="U45" s="207">
        <v>16355.56</v>
      </c>
      <c r="V45" s="207">
        <v>0</v>
      </c>
      <c r="W45" s="207">
        <v>0</v>
      </c>
      <c r="X45" s="207"/>
      <c r="Y45" s="207" t="s">
        <v>40</v>
      </c>
      <c r="Z45" s="209">
        <v>1518294.14</v>
      </c>
      <c r="AA45" s="210">
        <v>41136</v>
      </c>
      <c r="AB45" s="210">
        <v>50267</v>
      </c>
      <c r="AC45" s="211">
        <v>10000000</v>
      </c>
      <c r="AD45" s="211">
        <v>2447205.3199999998</v>
      </c>
      <c r="AE45" s="212">
        <v>11.468493150684932</v>
      </c>
      <c r="AF45" s="212">
        <v>25.016438356164382</v>
      </c>
      <c r="AG45" s="213">
        <v>1.8214999999999999E-2</v>
      </c>
      <c r="AH45" s="210" t="s">
        <v>49</v>
      </c>
      <c r="AI45" s="214">
        <v>0</v>
      </c>
      <c r="AJ45" s="215">
        <v>11.468493150684932</v>
      </c>
      <c r="AK45" s="215">
        <v>25.016438356164382</v>
      </c>
      <c r="AL45" s="214">
        <f t="shared" si="0"/>
        <v>1.8214999999999999E-2</v>
      </c>
      <c r="AM45" s="206" t="s">
        <v>152</v>
      </c>
      <c r="AN45" s="210" t="s">
        <v>152</v>
      </c>
    </row>
    <row r="46" spans="1:40" s="154" customFormat="1" x14ac:dyDescent="0.3">
      <c r="A46" s="205">
        <v>20297000</v>
      </c>
      <c r="B46" s="206">
        <v>1</v>
      </c>
      <c r="C46" s="206">
        <v>1</v>
      </c>
      <c r="D46" s="206">
        <v>1</v>
      </c>
      <c r="E46" s="206" t="s">
        <v>30</v>
      </c>
      <c r="F46" s="206" t="s">
        <v>31</v>
      </c>
      <c r="G46" s="206" t="s">
        <v>32</v>
      </c>
      <c r="H46" s="206" t="s">
        <v>33</v>
      </c>
      <c r="I46" s="206" t="s">
        <v>3</v>
      </c>
      <c r="J46" s="206" t="s">
        <v>34</v>
      </c>
      <c r="K46" s="206" t="s">
        <v>152</v>
      </c>
      <c r="L46" s="206" t="s">
        <v>36</v>
      </c>
      <c r="M46" s="206" t="s">
        <v>153</v>
      </c>
      <c r="N46" s="206" t="s">
        <v>154</v>
      </c>
      <c r="O46" s="206" t="s">
        <v>203</v>
      </c>
      <c r="P46" s="206" t="s">
        <v>203</v>
      </c>
      <c r="Q46" s="206" t="s">
        <v>152</v>
      </c>
      <c r="R46" s="207">
        <v>28571428.579999998</v>
      </c>
      <c r="S46" s="207">
        <v>0</v>
      </c>
      <c r="T46" s="207">
        <v>0</v>
      </c>
      <c r="U46" s="207">
        <v>0</v>
      </c>
      <c r="V46" s="207">
        <v>0</v>
      </c>
      <c r="W46" s="207">
        <v>0</v>
      </c>
      <c r="X46" s="207"/>
      <c r="Y46" s="207" t="s">
        <v>40</v>
      </c>
      <c r="Z46" s="209">
        <v>28571428.579999998</v>
      </c>
      <c r="AA46" s="210">
        <v>41243</v>
      </c>
      <c r="AB46" s="210">
        <v>50374</v>
      </c>
      <c r="AC46" s="211">
        <v>50000000</v>
      </c>
      <c r="AD46" s="211">
        <v>50000000</v>
      </c>
      <c r="AE46" s="212">
        <v>11.761643835616438</v>
      </c>
      <c r="AF46" s="212">
        <v>25.016438356164382</v>
      </c>
      <c r="AG46" s="213">
        <v>1.8373E-2</v>
      </c>
      <c r="AH46" s="210" t="s">
        <v>49</v>
      </c>
      <c r="AI46" s="214">
        <v>0</v>
      </c>
      <c r="AJ46" s="215">
        <v>11.761643835616438</v>
      </c>
      <c r="AK46" s="215">
        <v>25.016438356164382</v>
      </c>
      <c r="AL46" s="214">
        <f t="shared" si="0"/>
        <v>1.8373E-2</v>
      </c>
      <c r="AM46" s="206" t="s">
        <v>152</v>
      </c>
      <c r="AN46" s="210" t="s">
        <v>152</v>
      </c>
    </row>
    <row r="47" spans="1:40" s="154" customFormat="1" x14ac:dyDescent="0.3">
      <c r="A47" s="205">
        <v>20298000</v>
      </c>
      <c r="B47" s="206">
        <v>1</v>
      </c>
      <c r="C47" s="206">
        <v>1</v>
      </c>
      <c r="D47" s="206">
        <v>1</v>
      </c>
      <c r="E47" s="206" t="s">
        <v>30</v>
      </c>
      <c r="F47" s="206" t="s">
        <v>31</v>
      </c>
      <c r="G47" s="206" t="s">
        <v>32</v>
      </c>
      <c r="H47" s="206" t="s">
        <v>33</v>
      </c>
      <c r="I47" s="206" t="s">
        <v>3</v>
      </c>
      <c r="J47" s="206" t="s">
        <v>34</v>
      </c>
      <c r="K47" s="206" t="s">
        <v>152</v>
      </c>
      <c r="L47" s="206" t="s">
        <v>36</v>
      </c>
      <c r="M47" s="206" t="s">
        <v>153</v>
      </c>
      <c r="N47" s="206" t="s">
        <v>154</v>
      </c>
      <c r="O47" s="206" t="s">
        <v>208</v>
      </c>
      <c r="P47" s="206" t="s">
        <v>208</v>
      </c>
      <c r="Q47" s="206" t="s">
        <v>152</v>
      </c>
      <c r="R47" s="207">
        <v>94990000</v>
      </c>
      <c r="S47" s="207">
        <v>0</v>
      </c>
      <c r="T47" s="207">
        <v>0</v>
      </c>
      <c r="U47" s="207">
        <v>0</v>
      </c>
      <c r="V47" s="207">
        <v>0</v>
      </c>
      <c r="W47" s="207">
        <v>0</v>
      </c>
      <c r="X47" s="207"/>
      <c r="Y47" s="207" t="s">
        <v>40</v>
      </c>
      <c r="Z47" s="209">
        <v>94990000</v>
      </c>
      <c r="AA47" s="210">
        <v>41348</v>
      </c>
      <c r="AB47" s="210">
        <v>50359</v>
      </c>
      <c r="AC47" s="211">
        <v>100000000</v>
      </c>
      <c r="AD47" s="211">
        <v>94990000</v>
      </c>
      <c r="AE47" s="212">
        <v>11.72054794520548</v>
      </c>
      <c r="AF47" s="212">
        <v>24.687671232876713</v>
      </c>
      <c r="AG47" s="213">
        <v>1.7084999999999999E-2</v>
      </c>
      <c r="AH47" s="210" t="s">
        <v>49</v>
      </c>
      <c r="AI47" s="214">
        <v>0</v>
      </c>
      <c r="AJ47" s="215">
        <v>11.72054794520548</v>
      </c>
      <c r="AK47" s="215">
        <v>24.687671232876713</v>
      </c>
      <c r="AL47" s="214">
        <f t="shared" si="0"/>
        <v>1.7084999999999999E-2</v>
      </c>
      <c r="AM47" s="206" t="s">
        <v>152</v>
      </c>
      <c r="AN47" s="210" t="s">
        <v>152</v>
      </c>
    </row>
    <row r="48" spans="1:40" s="154" customFormat="1" x14ac:dyDescent="0.3">
      <c r="A48" s="205">
        <v>20299000</v>
      </c>
      <c r="B48" s="206">
        <v>1</v>
      </c>
      <c r="C48" s="206">
        <v>1</v>
      </c>
      <c r="D48" s="206">
        <v>1</v>
      </c>
      <c r="E48" s="206" t="s">
        <v>30</v>
      </c>
      <c r="F48" s="206" t="s">
        <v>31</v>
      </c>
      <c r="G48" s="206" t="s">
        <v>32</v>
      </c>
      <c r="H48" s="206" t="s">
        <v>33</v>
      </c>
      <c r="I48" s="206" t="s">
        <v>3</v>
      </c>
      <c r="J48" s="206" t="s">
        <v>34</v>
      </c>
      <c r="K48" s="206" t="s">
        <v>152</v>
      </c>
      <c r="L48" s="206" t="s">
        <v>36</v>
      </c>
      <c r="M48" s="206" t="s">
        <v>153</v>
      </c>
      <c r="N48" s="206" t="s">
        <v>154</v>
      </c>
      <c r="O48" s="206" t="s">
        <v>207</v>
      </c>
      <c r="P48" s="206" t="s">
        <v>207</v>
      </c>
      <c r="Q48" s="206" t="s">
        <v>152</v>
      </c>
      <c r="R48" s="207">
        <v>1573354.96</v>
      </c>
      <c r="S48" s="207">
        <v>0</v>
      </c>
      <c r="T48" s="207">
        <v>0</v>
      </c>
      <c r="U48" s="207">
        <v>0</v>
      </c>
      <c r="V48" s="207">
        <v>0</v>
      </c>
      <c r="W48" s="207">
        <v>0</v>
      </c>
      <c r="X48" s="207"/>
      <c r="Y48" s="207" t="s">
        <v>40</v>
      </c>
      <c r="Z48" s="209">
        <v>1573354.96</v>
      </c>
      <c r="AA48" s="210">
        <v>41348</v>
      </c>
      <c r="AB48" s="210">
        <v>50359</v>
      </c>
      <c r="AC48" s="211">
        <v>2168540.1800000002</v>
      </c>
      <c r="AD48" s="211">
        <v>2139185.0099999998</v>
      </c>
      <c r="AE48" s="212">
        <v>11.72054794520548</v>
      </c>
      <c r="AF48" s="212">
        <v>24.687671232876713</v>
      </c>
      <c r="AG48" s="213">
        <v>1.7864999999999999E-2</v>
      </c>
      <c r="AH48" s="210" t="s">
        <v>49</v>
      </c>
      <c r="AI48" s="214">
        <v>0</v>
      </c>
      <c r="AJ48" s="215">
        <v>11.72054794520548</v>
      </c>
      <c r="AK48" s="215">
        <v>24.687671232876713</v>
      </c>
      <c r="AL48" s="214">
        <f t="shared" si="0"/>
        <v>1.7864999999999999E-2</v>
      </c>
      <c r="AM48" s="206" t="s">
        <v>152</v>
      </c>
      <c r="AN48" s="210" t="s">
        <v>152</v>
      </c>
    </row>
    <row r="49" spans="1:40" s="154" customFormat="1" x14ac:dyDescent="0.3">
      <c r="A49" s="205">
        <v>20300000</v>
      </c>
      <c r="B49" s="206">
        <v>1</v>
      </c>
      <c r="C49" s="206">
        <v>1</v>
      </c>
      <c r="D49" s="206">
        <v>1</v>
      </c>
      <c r="E49" s="206" t="s">
        <v>30</v>
      </c>
      <c r="F49" s="206" t="s">
        <v>31</v>
      </c>
      <c r="G49" s="206" t="s">
        <v>32</v>
      </c>
      <c r="H49" s="206" t="s">
        <v>33</v>
      </c>
      <c r="I49" s="206" t="s">
        <v>3</v>
      </c>
      <c r="J49" s="206" t="s">
        <v>34</v>
      </c>
      <c r="K49" s="206" t="s">
        <v>152</v>
      </c>
      <c r="L49" s="206" t="s">
        <v>36</v>
      </c>
      <c r="M49" s="206" t="s">
        <v>153</v>
      </c>
      <c r="N49" s="206" t="s">
        <v>154</v>
      </c>
      <c r="O49" s="206" t="s">
        <v>209</v>
      </c>
      <c r="P49" s="206" t="s">
        <v>209</v>
      </c>
      <c r="Q49" s="206" t="s">
        <v>152</v>
      </c>
      <c r="R49" s="207">
        <v>94118010.799999997</v>
      </c>
      <c r="S49" s="207">
        <v>0</v>
      </c>
      <c r="T49" s="207">
        <v>0</v>
      </c>
      <c r="U49" s="207">
        <v>0</v>
      </c>
      <c r="V49" s="207">
        <v>0</v>
      </c>
      <c r="W49" s="207">
        <v>0</v>
      </c>
      <c r="X49" s="207"/>
      <c r="Y49" s="207" t="s">
        <v>40</v>
      </c>
      <c r="Z49" s="209">
        <v>94118010.799999997</v>
      </c>
      <c r="AA49" s="210">
        <v>41487</v>
      </c>
      <c r="AB49" s="210">
        <v>50389</v>
      </c>
      <c r="AC49" s="211">
        <v>100000000</v>
      </c>
      <c r="AD49" s="211">
        <v>94118010.799999997</v>
      </c>
      <c r="AE49" s="212">
        <v>11.802739726027397</v>
      </c>
      <c r="AF49" s="212">
        <v>24.389041095890413</v>
      </c>
      <c r="AG49" s="213">
        <v>1.7084999999999999E-2</v>
      </c>
      <c r="AH49" s="210" t="s">
        <v>49</v>
      </c>
      <c r="AI49" s="214">
        <v>0</v>
      </c>
      <c r="AJ49" s="215">
        <v>11.802739726027397</v>
      </c>
      <c r="AK49" s="215">
        <v>24.389041095890413</v>
      </c>
      <c r="AL49" s="214">
        <f t="shared" si="0"/>
        <v>1.7084999999999999E-2</v>
      </c>
      <c r="AM49" s="206" t="s">
        <v>152</v>
      </c>
      <c r="AN49" s="210" t="s">
        <v>152</v>
      </c>
    </row>
    <row r="50" spans="1:40" s="154" customFormat="1" x14ac:dyDescent="0.3">
      <c r="A50" s="205">
        <v>20301000</v>
      </c>
      <c r="B50" s="206">
        <v>1</v>
      </c>
      <c r="C50" s="206">
        <v>1</v>
      </c>
      <c r="D50" s="206">
        <v>0</v>
      </c>
      <c r="E50" s="206" t="s">
        <v>30</v>
      </c>
      <c r="F50" s="206" t="s">
        <v>31</v>
      </c>
      <c r="G50" s="206" t="s">
        <v>32</v>
      </c>
      <c r="H50" s="206" t="s">
        <v>54</v>
      </c>
      <c r="I50" s="206" t="s">
        <v>138</v>
      </c>
      <c r="J50" s="206" t="s">
        <v>34</v>
      </c>
      <c r="K50" s="206" t="s">
        <v>152</v>
      </c>
      <c r="L50" s="206" t="s">
        <v>158</v>
      </c>
      <c r="M50" s="206" t="s">
        <v>153</v>
      </c>
      <c r="N50" s="206" t="s">
        <v>154</v>
      </c>
      <c r="O50" s="206" t="s">
        <v>159</v>
      </c>
      <c r="P50" s="206" t="s">
        <v>159</v>
      </c>
      <c r="Q50" s="206" t="s">
        <v>152</v>
      </c>
      <c r="R50" s="207">
        <v>8000000</v>
      </c>
      <c r="S50" s="207">
        <v>0</v>
      </c>
      <c r="T50" s="207">
        <v>0</v>
      </c>
      <c r="U50" s="207">
        <v>0</v>
      </c>
      <c r="V50" s="207">
        <v>0</v>
      </c>
      <c r="W50" s="207">
        <v>0</v>
      </c>
      <c r="X50" s="207"/>
      <c r="Y50" s="207" t="s">
        <v>40</v>
      </c>
      <c r="Z50" s="209">
        <v>8000000</v>
      </c>
      <c r="AA50" s="210">
        <v>41540</v>
      </c>
      <c r="AB50" s="210">
        <v>48837</v>
      </c>
      <c r="AC50" s="211">
        <v>15000000</v>
      </c>
      <c r="AD50" s="211">
        <v>15000000</v>
      </c>
      <c r="AE50" s="212">
        <v>7.5506849315068489</v>
      </c>
      <c r="AF50" s="212">
        <v>19.991780821917807</v>
      </c>
      <c r="AG50" s="213">
        <v>5.5869500000000002E-2</v>
      </c>
      <c r="AH50" s="210" t="s">
        <v>160</v>
      </c>
      <c r="AI50" s="214">
        <v>1.2E-2</v>
      </c>
      <c r="AJ50" s="215">
        <v>7.5506849315068489</v>
      </c>
      <c r="AK50" s="215">
        <v>19.991780821917807</v>
      </c>
      <c r="AL50" s="214">
        <f t="shared" si="0"/>
        <v>5.5869500000000002E-2</v>
      </c>
      <c r="AM50" s="206" t="s">
        <v>152</v>
      </c>
      <c r="AN50" s="210" t="s">
        <v>152</v>
      </c>
    </row>
    <row r="51" spans="1:40" s="154" customFormat="1" x14ac:dyDescent="0.3">
      <c r="A51" s="205">
        <v>20302000</v>
      </c>
      <c r="B51" s="206">
        <v>1</v>
      </c>
      <c r="C51" s="206">
        <v>1</v>
      </c>
      <c r="D51" s="206">
        <v>1</v>
      </c>
      <c r="E51" s="206" t="s">
        <v>30</v>
      </c>
      <c r="F51" s="206" t="s">
        <v>31</v>
      </c>
      <c r="G51" s="206" t="s">
        <v>32</v>
      </c>
      <c r="H51" s="206" t="s">
        <v>33</v>
      </c>
      <c r="I51" s="206" t="s">
        <v>3</v>
      </c>
      <c r="J51" s="206" t="s">
        <v>34</v>
      </c>
      <c r="K51" s="206" t="s">
        <v>152</v>
      </c>
      <c r="L51" s="206" t="s">
        <v>36</v>
      </c>
      <c r="M51" s="206" t="s">
        <v>153</v>
      </c>
      <c r="N51" s="206" t="s">
        <v>154</v>
      </c>
      <c r="O51" s="206" t="s">
        <v>212</v>
      </c>
      <c r="P51" s="206" t="s">
        <v>212</v>
      </c>
      <c r="Q51" s="206" t="s">
        <v>152</v>
      </c>
      <c r="R51" s="207">
        <v>267002186.13</v>
      </c>
      <c r="S51" s="207">
        <v>0</v>
      </c>
      <c r="T51" s="207">
        <v>0</v>
      </c>
      <c r="U51" s="207">
        <v>0</v>
      </c>
      <c r="V51" s="207">
        <v>0</v>
      </c>
      <c r="W51" s="207">
        <v>0</v>
      </c>
      <c r="X51" s="207"/>
      <c r="Y51" s="207" t="s">
        <v>40</v>
      </c>
      <c r="Z51" s="209">
        <v>267002186.13</v>
      </c>
      <c r="AA51" s="210">
        <v>41611</v>
      </c>
      <c r="AB51" s="210">
        <v>50724</v>
      </c>
      <c r="AC51" s="211">
        <v>270000000</v>
      </c>
      <c r="AD51" s="211">
        <v>267002186.13</v>
      </c>
      <c r="AE51" s="212">
        <v>12.72054794520548</v>
      </c>
      <c r="AF51" s="212">
        <v>24.967123287671232</v>
      </c>
      <c r="AG51" s="213">
        <v>2.9499999999999998E-2</v>
      </c>
      <c r="AH51" s="210" t="s">
        <v>49</v>
      </c>
      <c r="AI51" s="214">
        <v>0</v>
      </c>
      <c r="AJ51" s="215">
        <v>12.72054794520548</v>
      </c>
      <c r="AK51" s="215">
        <v>24.967123287671232</v>
      </c>
      <c r="AL51" s="214">
        <f t="shared" si="0"/>
        <v>2.9499999999999998E-2</v>
      </c>
      <c r="AM51" s="206" t="s">
        <v>152</v>
      </c>
      <c r="AN51" s="210" t="s">
        <v>152</v>
      </c>
    </row>
    <row r="52" spans="1:40" s="154" customFormat="1" x14ac:dyDescent="0.3">
      <c r="A52" s="205">
        <v>20303000</v>
      </c>
      <c r="B52" s="206">
        <v>1</v>
      </c>
      <c r="C52" s="206">
        <v>1</v>
      </c>
      <c r="D52" s="206">
        <v>1</v>
      </c>
      <c r="E52" s="206" t="s">
        <v>30</v>
      </c>
      <c r="F52" s="206" t="s">
        <v>31</v>
      </c>
      <c r="G52" s="206" t="s">
        <v>32</v>
      </c>
      <c r="H52" s="206" t="s">
        <v>33</v>
      </c>
      <c r="I52" s="206" t="s">
        <v>3</v>
      </c>
      <c r="J52" s="206" t="s">
        <v>34</v>
      </c>
      <c r="K52" s="206" t="s">
        <v>152</v>
      </c>
      <c r="L52" s="206" t="s">
        <v>36</v>
      </c>
      <c r="M52" s="206" t="s">
        <v>153</v>
      </c>
      <c r="N52" s="206" t="s">
        <v>154</v>
      </c>
      <c r="O52" s="206" t="s">
        <v>213</v>
      </c>
      <c r="P52" s="206" t="s">
        <v>213</v>
      </c>
      <c r="Q52" s="206" t="s">
        <v>152</v>
      </c>
      <c r="R52" s="207">
        <v>14660066.755000001</v>
      </c>
      <c r="S52" s="207">
        <v>0</v>
      </c>
      <c r="T52" s="207">
        <v>0</v>
      </c>
      <c r="U52" s="207">
        <v>0</v>
      </c>
      <c r="V52" s="207">
        <v>0</v>
      </c>
      <c r="W52" s="207">
        <v>0</v>
      </c>
      <c r="X52" s="207"/>
      <c r="Y52" s="207" t="s">
        <v>40</v>
      </c>
      <c r="Z52" s="209">
        <v>14660066.755000001</v>
      </c>
      <c r="AA52" s="210">
        <v>41726</v>
      </c>
      <c r="AB52" s="210">
        <v>48898</v>
      </c>
      <c r="AC52" s="211">
        <v>30000000</v>
      </c>
      <c r="AD52" s="211">
        <v>29950000</v>
      </c>
      <c r="AE52" s="212">
        <v>7.7178082191780826</v>
      </c>
      <c r="AF52" s="212">
        <v>19.649315068493152</v>
      </c>
      <c r="AG52" s="213">
        <v>1.7437000000000001E-2</v>
      </c>
      <c r="AH52" s="210" t="s">
        <v>49</v>
      </c>
      <c r="AI52" s="214">
        <v>0</v>
      </c>
      <c r="AJ52" s="215">
        <v>7.7178082191780826</v>
      </c>
      <c r="AK52" s="215">
        <v>19.649315068493152</v>
      </c>
      <c r="AL52" s="214">
        <f t="shared" si="0"/>
        <v>1.7437000000000001E-2</v>
      </c>
      <c r="AM52" s="206" t="s">
        <v>152</v>
      </c>
      <c r="AN52" s="210" t="s">
        <v>152</v>
      </c>
    </row>
    <row r="53" spans="1:40" s="154" customFormat="1" x14ac:dyDescent="0.3">
      <c r="A53" s="205">
        <v>20304000</v>
      </c>
      <c r="B53" s="206">
        <v>1</v>
      </c>
      <c r="C53" s="206">
        <v>1</v>
      </c>
      <c r="D53" s="206">
        <v>1</v>
      </c>
      <c r="E53" s="206" t="s">
        <v>30</v>
      </c>
      <c r="F53" s="206" t="s">
        <v>31</v>
      </c>
      <c r="G53" s="206" t="s">
        <v>32</v>
      </c>
      <c r="H53" s="206" t="s">
        <v>33</v>
      </c>
      <c r="I53" s="206" t="s">
        <v>3</v>
      </c>
      <c r="J53" s="206" t="s">
        <v>34</v>
      </c>
      <c r="K53" s="206" t="s">
        <v>152</v>
      </c>
      <c r="L53" s="206" t="s">
        <v>36</v>
      </c>
      <c r="M53" s="206" t="s">
        <v>153</v>
      </c>
      <c r="N53" s="206" t="s">
        <v>154</v>
      </c>
      <c r="O53" s="206" t="s">
        <v>215</v>
      </c>
      <c r="P53" s="206" t="s">
        <v>215</v>
      </c>
      <c r="Q53" s="206" t="s">
        <v>152</v>
      </c>
      <c r="R53" s="207">
        <v>59363606.200000003</v>
      </c>
      <c r="S53" s="207">
        <v>0</v>
      </c>
      <c r="T53" s="207">
        <v>0</v>
      </c>
      <c r="U53" s="207">
        <v>0</v>
      </c>
      <c r="V53" s="207">
        <v>0</v>
      </c>
      <c r="W53" s="207">
        <v>0</v>
      </c>
      <c r="X53" s="207"/>
      <c r="Y53" s="207" t="s">
        <v>40</v>
      </c>
      <c r="Z53" s="209">
        <v>59363606.200000003</v>
      </c>
      <c r="AA53" s="210">
        <v>41726</v>
      </c>
      <c r="AB53" s="210">
        <v>50785</v>
      </c>
      <c r="AC53" s="211">
        <v>60000000</v>
      </c>
      <c r="AD53" s="211">
        <v>59363606.200000003</v>
      </c>
      <c r="AE53" s="212">
        <v>12.887671232876713</v>
      </c>
      <c r="AF53" s="212">
        <v>24.81917808219178</v>
      </c>
      <c r="AG53" s="213">
        <v>4.3853000000000003E-2</v>
      </c>
      <c r="AH53" s="210" t="s">
        <v>49</v>
      </c>
      <c r="AI53" s="214">
        <v>0</v>
      </c>
      <c r="AJ53" s="215">
        <v>12.887671232876713</v>
      </c>
      <c r="AK53" s="215">
        <v>24.81917808219178</v>
      </c>
      <c r="AL53" s="214">
        <f t="shared" si="0"/>
        <v>4.3853000000000003E-2</v>
      </c>
      <c r="AM53" s="206" t="s">
        <v>152</v>
      </c>
      <c r="AN53" s="210" t="s">
        <v>152</v>
      </c>
    </row>
    <row r="54" spans="1:40" s="154" customFormat="1" x14ac:dyDescent="0.3">
      <c r="A54" s="205">
        <v>20305000</v>
      </c>
      <c r="B54" s="206">
        <v>1</v>
      </c>
      <c r="C54" s="206">
        <v>1</v>
      </c>
      <c r="D54" s="206">
        <v>1</v>
      </c>
      <c r="E54" s="206" t="s">
        <v>30</v>
      </c>
      <c r="F54" s="206" t="s">
        <v>31</v>
      </c>
      <c r="G54" s="206" t="s">
        <v>32</v>
      </c>
      <c r="H54" s="206" t="s">
        <v>33</v>
      </c>
      <c r="I54" s="206" t="s">
        <v>3</v>
      </c>
      <c r="J54" s="206" t="s">
        <v>34</v>
      </c>
      <c r="K54" s="206" t="s">
        <v>152</v>
      </c>
      <c r="L54" s="206" t="s">
        <v>36</v>
      </c>
      <c r="M54" s="206" t="s">
        <v>153</v>
      </c>
      <c r="N54" s="206" t="s">
        <v>154</v>
      </c>
      <c r="O54" s="206" t="s">
        <v>214</v>
      </c>
      <c r="P54" s="206" t="s">
        <v>214</v>
      </c>
      <c r="Q54" s="206" t="s">
        <v>152</v>
      </c>
      <c r="R54" s="207">
        <v>10329042.83</v>
      </c>
      <c r="S54" s="207">
        <v>0</v>
      </c>
      <c r="T54" s="207">
        <v>0</v>
      </c>
      <c r="U54" s="207">
        <v>0</v>
      </c>
      <c r="V54" s="207">
        <v>0</v>
      </c>
      <c r="W54" s="207">
        <v>0</v>
      </c>
      <c r="X54" s="207"/>
      <c r="Y54" s="207" t="s">
        <v>40</v>
      </c>
      <c r="Z54" s="209">
        <v>10329042.83</v>
      </c>
      <c r="AA54" s="210">
        <v>41753</v>
      </c>
      <c r="AB54" s="210">
        <v>50785</v>
      </c>
      <c r="AC54" s="211">
        <v>20000000</v>
      </c>
      <c r="AD54" s="211">
        <v>10329042.83</v>
      </c>
      <c r="AE54" s="212">
        <v>12.887671232876713</v>
      </c>
      <c r="AF54" s="212">
        <v>24.745205479452054</v>
      </c>
      <c r="AG54" s="213">
        <v>1.7940000000000001E-2</v>
      </c>
      <c r="AH54" s="210" t="s">
        <v>49</v>
      </c>
      <c r="AI54" s="214">
        <v>0</v>
      </c>
      <c r="AJ54" s="215">
        <v>12.887671232876713</v>
      </c>
      <c r="AK54" s="215">
        <v>24.745205479452054</v>
      </c>
      <c r="AL54" s="214">
        <f t="shared" si="0"/>
        <v>1.7940000000000001E-2</v>
      </c>
      <c r="AM54" s="206" t="s">
        <v>152</v>
      </c>
      <c r="AN54" s="210" t="s">
        <v>152</v>
      </c>
    </row>
    <row r="55" spans="1:40" s="154" customFormat="1" x14ac:dyDescent="0.3">
      <c r="A55" s="205">
        <v>20306000</v>
      </c>
      <c r="B55" s="206">
        <v>1</v>
      </c>
      <c r="C55" s="206">
        <v>1</v>
      </c>
      <c r="D55" s="206">
        <v>1</v>
      </c>
      <c r="E55" s="206" t="s">
        <v>30</v>
      </c>
      <c r="F55" s="206" t="s">
        <v>31</v>
      </c>
      <c r="G55" s="206" t="s">
        <v>32</v>
      </c>
      <c r="H55" s="206" t="s">
        <v>33</v>
      </c>
      <c r="I55" s="206" t="s">
        <v>3</v>
      </c>
      <c r="J55" s="206" t="s">
        <v>34</v>
      </c>
      <c r="K55" s="206" t="s">
        <v>152</v>
      </c>
      <c r="L55" s="206" t="s">
        <v>36</v>
      </c>
      <c r="M55" s="206" t="s">
        <v>153</v>
      </c>
      <c r="N55" s="206" t="s">
        <v>154</v>
      </c>
      <c r="O55" s="206" t="s">
        <v>217</v>
      </c>
      <c r="P55" s="206" t="s">
        <v>217</v>
      </c>
      <c r="Q55" s="206" t="s">
        <v>152</v>
      </c>
      <c r="R55" s="207">
        <v>170000000</v>
      </c>
      <c r="S55" s="207">
        <v>0</v>
      </c>
      <c r="T55" s="207">
        <v>0</v>
      </c>
      <c r="U55" s="207">
        <v>0</v>
      </c>
      <c r="V55" s="207">
        <v>0</v>
      </c>
      <c r="W55" s="207">
        <v>0</v>
      </c>
      <c r="X55" s="207"/>
      <c r="Y55" s="207" t="s">
        <v>40</v>
      </c>
      <c r="Z55" s="209">
        <v>170000000</v>
      </c>
      <c r="AA55" s="210">
        <v>41851</v>
      </c>
      <c r="AB55" s="210">
        <v>50936</v>
      </c>
      <c r="AC55" s="211">
        <v>170000000</v>
      </c>
      <c r="AD55" s="211">
        <v>170000000</v>
      </c>
      <c r="AE55" s="212">
        <v>13.301369863013699</v>
      </c>
      <c r="AF55" s="212">
        <v>24.890410958904109</v>
      </c>
      <c r="AG55" s="213">
        <v>2.9919999999999999E-2</v>
      </c>
      <c r="AH55" s="210" t="s">
        <v>49</v>
      </c>
      <c r="AI55" s="214">
        <v>0</v>
      </c>
      <c r="AJ55" s="215">
        <v>13.301369863013699</v>
      </c>
      <c r="AK55" s="215">
        <v>24.890410958904109</v>
      </c>
      <c r="AL55" s="214">
        <f t="shared" si="0"/>
        <v>2.9919999999999999E-2</v>
      </c>
      <c r="AM55" s="206" t="s">
        <v>152</v>
      </c>
      <c r="AN55" s="210" t="s">
        <v>152</v>
      </c>
    </row>
    <row r="56" spans="1:40" s="154" customFormat="1" x14ac:dyDescent="0.3">
      <c r="A56" s="205">
        <v>20307000</v>
      </c>
      <c r="B56" s="206">
        <v>1</v>
      </c>
      <c r="C56" s="206">
        <v>1</v>
      </c>
      <c r="D56" s="206">
        <v>1</v>
      </c>
      <c r="E56" s="206" t="s">
        <v>30</v>
      </c>
      <c r="F56" s="206" t="s">
        <v>31</v>
      </c>
      <c r="G56" s="206" t="s">
        <v>32</v>
      </c>
      <c r="H56" s="206" t="s">
        <v>33</v>
      </c>
      <c r="I56" s="206" t="s">
        <v>3</v>
      </c>
      <c r="J56" s="206" t="s">
        <v>34</v>
      </c>
      <c r="K56" s="206" t="s">
        <v>152</v>
      </c>
      <c r="L56" s="206" t="s">
        <v>36</v>
      </c>
      <c r="M56" s="206" t="s">
        <v>153</v>
      </c>
      <c r="N56" s="206" t="s">
        <v>154</v>
      </c>
      <c r="O56" s="206" t="s">
        <v>218</v>
      </c>
      <c r="P56" s="206" t="s">
        <v>218</v>
      </c>
      <c r="Q56" s="206" t="s">
        <v>152</v>
      </c>
      <c r="R56" s="207">
        <v>50000000</v>
      </c>
      <c r="S56" s="207">
        <v>0</v>
      </c>
      <c r="T56" s="207">
        <v>0</v>
      </c>
      <c r="U56" s="207">
        <v>0</v>
      </c>
      <c r="V56" s="207">
        <v>0</v>
      </c>
      <c r="W56" s="207">
        <v>0</v>
      </c>
      <c r="X56" s="207"/>
      <c r="Y56" s="207" t="s">
        <v>40</v>
      </c>
      <c r="Z56" s="209">
        <v>50000000</v>
      </c>
      <c r="AA56" s="210">
        <v>41851</v>
      </c>
      <c r="AB56" s="210">
        <v>50936</v>
      </c>
      <c r="AC56" s="211">
        <v>50000000</v>
      </c>
      <c r="AD56" s="211">
        <v>50000000</v>
      </c>
      <c r="AE56" s="212">
        <v>13.301369863013699</v>
      </c>
      <c r="AF56" s="212">
        <v>24.890410958904109</v>
      </c>
      <c r="AG56" s="213">
        <v>5.4853499999999999E-2</v>
      </c>
      <c r="AH56" s="210" t="s">
        <v>160</v>
      </c>
      <c r="AI56" s="214">
        <v>1.2E-2</v>
      </c>
      <c r="AJ56" s="215">
        <v>13.301369863013699</v>
      </c>
      <c r="AK56" s="215">
        <v>24.890410958904109</v>
      </c>
      <c r="AL56" s="214">
        <f t="shared" si="0"/>
        <v>5.4853499999999999E-2</v>
      </c>
      <c r="AM56" s="206" t="s">
        <v>152</v>
      </c>
      <c r="AN56" s="210" t="s">
        <v>152</v>
      </c>
    </row>
    <row r="57" spans="1:40" s="154" customFormat="1" x14ac:dyDescent="0.3">
      <c r="A57" s="205">
        <v>20308000</v>
      </c>
      <c r="B57" s="206">
        <v>1</v>
      </c>
      <c r="C57" s="206">
        <v>1</v>
      </c>
      <c r="D57" s="206">
        <v>1</v>
      </c>
      <c r="E57" s="206" t="s">
        <v>30</v>
      </c>
      <c r="F57" s="206" t="s">
        <v>31</v>
      </c>
      <c r="G57" s="206" t="s">
        <v>32</v>
      </c>
      <c r="H57" s="206" t="s">
        <v>33</v>
      </c>
      <c r="I57" s="206" t="s">
        <v>3</v>
      </c>
      <c r="J57" s="206" t="s">
        <v>34</v>
      </c>
      <c r="K57" s="206" t="s">
        <v>152</v>
      </c>
      <c r="L57" s="206" t="s">
        <v>36</v>
      </c>
      <c r="M57" s="206" t="s">
        <v>153</v>
      </c>
      <c r="N57" s="206" t="s">
        <v>154</v>
      </c>
      <c r="O57" s="206" t="s">
        <v>216</v>
      </c>
      <c r="P57" s="206" t="s">
        <v>216</v>
      </c>
      <c r="Q57" s="206" t="s">
        <v>152</v>
      </c>
      <c r="R57" s="207">
        <v>150000000</v>
      </c>
      <c r="S57" s="207">
        <v>0</v>
      </c>
      <c r="T57" s="207">
        <v>0</v>
      </c>
      <c r="U57" s="207">
        <v>0</v>
      </c>
      <c r="V57" s="207">
        <v>0</v>
      </c>
      <c r="W57" s="207">
        <v>0</v>
      </c>
      <c r="X57" s="207"/>
      <c r="Y57" s="207" t="s">
        <v>40</v>
      </c>
      <c r="Z57" s="209">
        <v>150000000</v>
      </c>
      <c r="AA57" s="210">
        <v>41813</v>
      </c>
      <c r="AB57" s="210">
        <v>50905</v>
      </c>
      <c r="AC57" s="211">
        <v>150000000</v>
      </c>
      <c r="AD57" s="211">
        <v>150000000</v>
      </c>
      <c r="AE57" s="212">
        <v>13.216438356164383</v>
      </c>
      <c r="AF57" s="212">
        <v>24.909589041095892</v>
      </c>
      <c r="AG57" s="213">
        <v>4.3860000000000003E-2</v>
      </c>
      <c r="AH57" s="210" t="s">
        <v>49</v>
      </c>
      <c r="AI57" s="214">
        <v>0</v>
      </c>
      <c r="AJ57" s="215">
        <v>13.216438356164383</v>
      </c>
      <c r="AK57" s="215">
        <v>24.909589041095892</v>
      </c>
      <c r="AL57" s="214">
        <f t="shared" si="0"/>
        <v>4.3860000000000003E-2</v>
      </c>
      <c r="AM57" s="206" t="s">
        <v>152</v>
      </c>
      <c r="AN57" s="210" t="s">
        <v>152</v>
      </c>
    </row>
    <row r="58" spans="1:40" s="154" customFormat="1" x14ac:dyDescent="0.3">
      <c r="A58" s="205">
        <v>20309000</v>
      </c>
      <c r="B58" s="206">
        <v>1</v>
      </c>
      <c r="C58" s="206">
        <v>1</v>
      </c>
      <c r="D58" s="206">
        <v>1</v>
      </c>
      <c r="E58" s="206" t="s">
        <v>30</v>
      </c>
      <c r="F58" s="206" t="s">
        <v>31</v>
      </c>
      <c r="G58" s="206" t="s">
        <v>32</v>
      </c>
      <c r="H58" s="206" t="s">
        <v>33</v>
      </c>
      <c r="I58" s="206" t="s">
        <v>3</v>
      </c>
      <c r="J58" s="206" t="s">
        <v>34</v>
      </c>
      <c r="K58" s="206" t="s">
        <v>152</v>
      </c>
      <c r="L58" s="206" t="s">
        <v>36</v>
      </c>
      <c r="M58" s="206" t="s">
        <v>153</v>
      </c>
      <c r="N58" s="206" t="s">
        <v>154</v>
      </c>
      <c r="O58" s="206" t="s">
        <v>219</v>
      </c>
      <c r="P58" s="206" t="s">
        <v>219</v>
      </c>
      <c r="Q58" s="206" t="s">
        <v>152</v>
      </c>
      <c r="R58" s="207">
        <v>116669044.58</v>
      </c>
      <c r="S58" s="207">
        <v>0</v>
      </c>
      <c r="T58" s="207">
        <v>0</v>
      </c>
      <c r="U58" s="207">
        <v>1720312.76</v>
      </c>
      <c r="V58" s="207">
        <v>0</v>
      </c>
      <c r="W58" s="207">
        <v>0</v>
      </c>
      <c r="X58" s="207"/>
      <c r="Y58" s="207" t="s">
        <v>40</v>
      </c>
      <c r="Z58" s="209">
        <v>116669044.58</v>
      </c>
      <c r="AA58" s="210">
        <v>41957</v>
      </c>
      <c r="AB58" s="210">
        <v>50997</v>
      </c>
      <c r="AC58" s="211">
        <v>120000000</v>
      </c>
      <c r="AD58" s="211">
        <v>118012000</v>
      </c>
      <c r="AE58" s="212">
        <v>13.468493150684932</v>
      </c>
      <c r="AF58" s="212">
        <v>24.767123287671232</v>
      </c>
      <c r="AG58" s="213">
        <v>2.9960000000000001E-2</v>
      </c>
      <c r="AH58" s="210" t="s">
        <v>49</v>
      </c>
      <c r="AI58" s="214">
        <v>0</v>
      </c>
      <c r="AJ58" s="215">
        <v>13.468493150684932</v>
      </c>
      <c r="AK58" s="215">
        <v>24.767123287671232</v>
      </c>
      <c r="AL58" s="214">
        <f t="shared" si="0"/>
        <v>2.9960000000000001E-2</v>
      </c>
      <c r="AM58" s="206" t="s">
        <v>152</v>
      </c>
      <c r="AN58" s="210" t="s">
        <v>152</v>
      </c>
    </row>
    <row r="59" spans="1:40" s="154" customFormat="1" x14ac:dyDescent="0.3">
      <c r="A59" s="205">
        <v>20310000</v>
      </c>
      <c r="B59" s="206">
        <v>1</v>
      </c>
      <c r="C59" s="206">
        <v>1</v>
      </c>
      <c r="D59" s="206">
        <v>1</v>
      </c>
      <c r="E59" s="206" t="s">
        <v>30</v>
      </c>
      <c r="F59" s="206" t="s">
        <v>31</v>
      </c>
      <c r="G59" s="206" t="s">
        <v>32</v>
      </c>
      <c r="H59" s="206" t="s">
        <v>33</v>
      </c>
      <c r="I59" s="206" t="s">
        <v>3</v>
      </c>
      <c r="J59" s="206" t="s">
        <v>34</v>
      </c>
      <c r="K59" s="206" t="s">
        <v>152</v>
      </c>
      <c r="L59" s="206" t="s">
        <v>36</v>
      </c>
      <c r="M59" s="206" t="s">
        <v>153</v>
      </c>
      <c r="N59" s="206" t="s">
        <v>154</v>
      </c>
      <c r="O59" s="206" t="s">
        <v>220</v>
      </c>
      <c r="P59" s="206" t="s">
        <v>220</v>
      </c>
      <c r="Q59" s="206" t="s">
        <v>152</v>
      </c>
      <c r="R59" s="207">
        <v>28257846.84</v>
      </c>
      <c r="S59" s="207">
        <v>0</v>
      </c>
      <c r="T59" s="207">
        <v>0</v>
      </c>
      <c r="U59" s="207">
        <v>754303.25</v>
      </c>
      <c r="V59" s="207">
        <v>0</v>
      </c>
      <c r="W59" s="207">
        <v>0</v>
      </c>
      <c r="X59" s="207"/>
      <c r="Y59" s="207" t="s">
        <v>40</v>
      </c>
      <c r="Z59" s="209">
        <v>28257846.84</v>
      </c>
      <c r="AA59" s="210">
        <v>41957</v>
      </c>
      <c r="AB59" s="210">
        <v>50997</v>
      </c>
      <c r="AC59" s="211">
        <v>30000000</v>
      </c>
      <c r="AD59" s="211">
        <v>30000000</v>
      </c>
      <c r="AE59" s="212">
        <v>13.468493150684932</v>
      </c>
      <c r="AF59" s="212">
        <v>24.767123287671232</v>
      </c>
      <c r="AG59" s="213">
        <v>5.2531500000000002E-2</v>
      </c>
      <c r="AH59" s="210" t="s">
        <v>160</v>
      </c>
      <c r="AI59" s="214">
        <v>1.2E-2</v>
      </c>
      <c r="AJ59" s="215">
        <v>13.468493150684932</v>
      </c>
      <c r="AK59" s="215">
        <v>24.767123287671232</v>
      </c>
      <c r="AL59" s="214">
        <f t="shared" si="0"/>
        <v>5.2531500000000002E-2</v>
      </c>
      <c r="AM59" s="206" t="s">
        <v>152</v>
      </c>
      <c r="AN59" s="210" t="s">
        <v>152</v>
      </c>
    </row>
    <row r="60" spans="1:40" s="154" customFormat="1" x14ac:dyDescent="0.3">
      <c r="A60" s="205">
        <v>20311000</v>
      </c>
      <c r="B60" s="206">
        <v>1</v>
      </c>
      <c r="C60" s="206">
        <v>1</v>
      </c>
      <c r="D60" s="206">
        <v>1</v>
      </c>
      <c r="E60" s="206" t="s">
        <v>30</v>
      </c>
      <c r="F60" s="206" t="s">
        <v>31</v>
      </c>
      <c r="G60" s="206" t="s">
        <v>32</v>
      </c>
      <c r="H60" s="206" t="s">
        <v>33</v>
      </c>
      <c r="I60" s="206" t="s">
        <v>3</v>
      </c>
      <c r="J60" s="206" t="s">
        <v>34</v>
      </c>
      <c r="K60" s="206" t="s">
        <v>152</v>
      </c>
      <c r="L60" s="206" t="s">
        <v>36</v>
      </c>
      <c r="M60" s="206" t="s">
        <v>153</v>
      </c>
      <c r="N60" s="206" t="s">
        <v>154</v>
      </c>
      <c r="O60" s="206" t="s">
        <v>223</v>
      </c>
      <c r="P60" s="206" t="s">
        <v>223</v>
      </c>
      <c r="Q60" s="206" t="s">
        <v>152</v>
      </c>
      <c r="R60" s="207">
        <v>500000000</v>
      </c>
      <c r="S60" s="207">
        <v>0</v>
      </c>
      <c r="T60" s="207">
        <v>0</v>
      </c>
      <c r="U60" s="207">
        <v>0</v>
      </c>
      <c r="V60" s="207">
        <v>0</v>
      </c>
      <c r="W60" s="207">
        <v>0</v>
      </c>
      <c r="X60" s="207"/>
      <c r="Y60" s="207" t="s">
        <v>40</v>
      </c>
      <c r="Z60" s="209">
        <v>500000000</v>
      </c>
      <c r="AA60" s="210">
        <v>42040</v>
      </c>
      <c r="AB60" s="210">
        <v>49324</v>
      </c>
      <c r="AC60" s="211">
        <v>500000000</v>
      </c>
      <c r="AD60" s="211">
        <v>500000000</v>
      </c>
      <c r="AE60" s="212">
        <v>8.8849315068493144</v>
      </c>
      <c r="AF60" s="212">
        <v>19.956164383561642</v>
      </c>
      <c r="AG60" s="213">
        <v>2.878E-2</v>
      </c>
      <c r="AH60" s="210" t="s">
        <v>49</v>
      </c>
      <c r="AI60" s="214">
        <v>0</v>
      </c>
      <c r="AJ60" s="215">
        <v>8.8849315068493144</v>
      </c>
      <c r="AK60" s="215">
        <v>19.956164383561642</v>
      </c>
      <c r="AL60" s="214">
        <f t="shared" si="0"/>
        <v>2.878E-2</v>
      </c>
      <c r="AM60" s="206" t="s">
        <v>152</v>
      </c>
      <c r="AN60" s="210" t="s">
        <v>152</v>
      </c>
    </row>
    <row r="61" spans="1:40" s="154" customFormat="1" x14ac:dyDescent="0.3">
      <c r="A61" s="205">
        <v>20313000</v>
      </c>
      <c r="B61" s="206">
        <v>1</v>
      </c>
      <c r="C61" s="206">
        <v>1</v>
      </c>
      <c r="D61" s="206">
        <v>1</v>
      </c>
      <c r="E61" s="206" t="s">
        <v>30</v>
      </c>
      <c r="F61" s="206" t="s">
        <v>31</v>
      </c>
      <c r="G61" s="206" t="s">
        <v>32</v>
      </c>
      <c r="H61" s="206" t="s">
        <v>33</v>
      </c>
      <c r="I61" s="206" t="s">
        <v>3</v>
      </c>
      <c r="J61" s="206" t="s">
        <v>34</v>
      </c>
      <c r="K61" s="206" t="s">
        <v>152</v>
      </c>
      <c r="L61" s="206" t="s">
        <v>36</v>
      </c>
      <c r="M61" s="206" t="s">
        <v>153</v>
      </c>
      <c r="N61" s="206" t="s">
        <v>154</v>
      </c>
      <c r="O61" s="206" t="s">
        <v>222</v>
      </c>
      <c r="P61" s="206" t="s">
        <v>222</v>
      </c>
      <c r="Q61" s="206" t="s">
        <v>152</v>
      </c>
      <c r="R61" s="207">
        <v>68695814.290000007</v>
      </c>
      <c r="S61" s="207">
        <v>0</v>
      </c>
      <c r="T61" s="207">
        <v>0</v>
      </c>
      <c r="U61" s="207">
        <v>0</v>
      </c>
      <c r="V61" s="207">
        <v>0</v>
      </c>
      <c r="W61" s="207">
        <v>0</v>
      </c>
      <c r="X61" s="207"/>
      <c r="Y61" s="207" t="s">
        <v>40</v>
      </c>
      <c r="Z61" s="209">
        <v>68695814.290000007</v>
      </c>
      <c r="AA61" s="210">
        <v>42040</v>
      </c>
      <c r="AB61" s="210">
        <v>51119</v>
      </c>
      <c r="AC61" s="211">
        <v>80000000</v>
      </c>
      <c r="AD61" s="211">
        <v>73162121.799999997</v>
      </c>
      <c r="AE61" s="212">
        <v>13.802739726027397</v>
      </c>
      <c r="AF61" s="212">
        <v>24.873972602739727</v>
      </c>
      <c r="AG61" s="213">
        <v>1.831E-2</v>
      </c>
      <c r="AH61" s="210" t="s">
        <v>49</v>
      </c>
      <c r="AI61" s="214">
        <v>0</v>
      </c>
      <c r="AJ61" s="215">
        <v>13.802739726027397</v>
      </c>
      <c r="AK61" s="215">
        <v>24.873972602739727</v>
      </c>
      <c r="AL61" s="214">
        <f t="shared" si="0"/>
        <v>1.831E-2</v>
      </c>
      <c r="AM61" s="206" t="s">
        <v>152</v>
      </c>
      <c r="AN61" s="210" t="s">
        <v>152</v>
      </c>
    </row>
    <row r="62" spans="1:40" s="154" customFormat="1" x14ac:dyDescent="0.3">
      <c r="A62" s="205">
        <v>20314000</v>
      </c>
      <c r="B62" s="206">
        <v>1</v>
      </c>
      <c r="C62" s="206">
        <v>1</v>
      </c>
      <c r="D62" s="206">
        <v>1</v>
      </c>
      <c r="E62" s="206" t="s">
        <v>30</v>
      </c>
      <c r="F62" s="206" t="s">
        <v>31</v>
      </c>
      <c r="G62" s="206" t="s">
        <v>32</v>
      </c>
      <c r="H62" s="206" t="s">
        <v>33</v>
      </c>
      <c r="I62" s="206" t="s">
        <v>3</v>
      </c>
      <c r="J62" s="206" t="s">
        <v>34</v>
      </c>
      <c r="K62" s="206" t="s">
        <v>152</v>
      </c>
      <c r="L62" s="206" t="s">
        <v>36</v>
      </c>
      <c r="M62" s="206" t="s">
        <v>153</v>
      </c>
      <c r="N62" s="206" t="s">
        <v>154</v>
      </c>
      <c r="O62" s="206" t="s">
        <v>221</v>
      </c>
      <c r="P62" s="206" t="s">
        <v>221</v>
      </c>
      <c r="Q62" s="206" t="s">
        <v>152</v>
      </c>
      <c r="R62" s="207">
        <v>14004240.310000001</v>
      </c>
      <c r="S62" s="207">
        <v>0</v>
      </c>
      <c r="T62" s="207">
        <v>0</v>
      </c>
      <c r="U62" s="207">
        <v>0</v>
      </c>
      <c r="V62" s="207">
        <v>0</v>
      </c>
      <c r="W62" s="207">
        <v>0</v>
      </c>
      <c r="X62" s="207"/>
      <c r="Y62" s="207" t="s">
        <v>40</v>
      </c>
      <c r="Z62" s="209">
        <v>14004240.310000001</v>
      </c>
      <c r="AA62" s="210">
        <v>42040</v>
      </c>
      <c r="AB62" s="210">
        <v>51119</v>
      </c>
      <c r="AC62" s="211">
        <v>30000000</v>
      </c>
      <c r="AD62" s="211">
        <v>14400000</v>
      </c>
      <c r="AE62" s="212">
        <v>13.802739726027397</v>
      </c>
      <c r="AF62" s="212">
        <v>24.873972602739727</v>
      </c>
      <c r="AG62" s="213">
        <v>1.8204999999999999E-2</v>
      </c>
      <c r="AH62" s="210" t="s">
        <v>49</v>
      </c>
      <c r="AI62" s="214">
        <v>0</v>
      </c>
      <c r="AJ62" s="215">
        <v>13.802739726027397</v>
      </c>
      <c r="AK62" s="215">
        <v>24.873972602739727</v>
      </c>
      <c r="AL62" s="214">
        <f t="shared" si="0"/>
        <v>1.8204999999999999E-2</v>
      </c>
      <c r="AM62" s="206" t="s">
        <v>152</v>
      </c>
      <c r="AN62" s="210" t="s">
        <v>152</v>
      </c>
    </row>
    <row r="63" spans="1:40" s="154" customFormat="1" x14ac:dyDescent="0.3">
      <c r="A63" s="205">
        <v>20315000</v>
      </c>
      <c r="B63" s="206">
        <v>1</v>
      </c>
      <c r="C63" s="206">
        <v>1</v>
      </c>
      <c r="D63" s="206">
        <v>1</v>
      </c>
      <c r="E63" s="206" t="s">
        <v>30</v>
      </c>
      <c r="F63" s="206" t="s">
        <v>31</v>
      </c>
      <c r="G63" s="206" t="s">
        <v>32</v>
      </c>
      <c r="H63" s="206" t="s">
        <v>33</v>
      </c>
      <c r="I63" s="206" t="s">
        <v>3</v>
      </c>
      <c r="J63" s="206" t="s">
        <v>34</v>
      </c>
      <c r="K63" s="206" t="s">
        <v>152</v>
      </c>
      <c r="L63" s="206" t="s">
        <v>36</v>
      </c>
      <c r="M63" s="206" t="s">
        <v>153</v>
      </c>
      <c r="N63" s="206" t="s">
        <v>154</v>
      </c>
      <c r="O63" s="206" t="s">
        <v>210</v>
      </c>
      <c r="P63" s="206" t="s">
        <v>210</v>
      </c>
      <c r="Q63" s="206" t="s">
        <v>152</v>
      </c>
      <c r="R63" s="207">
        <v>128800000</v>
      </c>
      <c r="S63" s="207">
        <v>0</v>
      </c>
      <c r="T63" s="207">
        <v>0</v>
      </c>
      <c r="U63" s="207">
        <v>0</v>
      </c>
      <c r="V63" s="207">
        <v>0</v>
      </c>
      <c r="W63" s="207">
        <v>0</v>
      </c>
      <c r="X63" s="207"/>
      <c r="Y63" s="207" t="s">
        <v>40</v>
      </c>
      <c r="Z63" s="209">
        <v>128800000</v>
      </c>
      <c r="AA63" s="210">
        <v>42171</v>
      </c>
      <c r="AB63" s="210">
        <v>51271</v>
      </c>
      <c r="AC63" s="211">
        <v>200000000</v>
      </c>
      <c r="AD63" s="211">
        <v>200000000</v>
      </c>
      <c r="AE63" s="212">
        <v>14.219178082191782</v>
      </c>
      <c r="AF63" s="212">
        <v>24.931506849315067</v>
      </c>
      <c r="AG63" s="213">
        <v>3.109E-2</v>
      </c>
      <c r="AH63" s="210" t="s">
        <v>49</v>
      </c>
      <c r="AI63" s="214">
        <v>0</v>
      </c>
      <c r="AJ63" s="215">
        <v>14.219178082191782</v>
      </c>
      <c r="AK63" s="215">
        <v>24.931506849315067</v>
      </c>
      <c r="AL63" s="214">
        <f t="shared" si="0"/>
        <v>3.109E-2</v>
      </c>
      <c r="AM63" s="206" t="s">
        <v>152</v>
      </c>
      <c r="AN63" s="210" t="s">
        <v>152</v>
      </c>
    </row>
    <row r="64" spans="1:40" s="154" customFormat="1" x14ac:dyDescent="0.3">
      <c r="A64" s="205">
        <v>20316000</v>
      </c>
      <c r="B64" s="206">
        <v>1</v>
      </c>
      <c r="C64" s="206">
        <v>1</v>
      </c>
      <c r="D64" s="206">
        <v>1</v>
      </c>
      <c r="E64" s="206" t="s">
        <v>30</v>
      </c>
      <c r="F64" s="206" t="s">
        <v>31</v>
      </c>
      <c r="G64" s="206" t="s">
        <v>32</v>
      </c>
      <c r="H64" s="206" t="s">
        <v>33</v>
      </c>
      <c r="I64" s="206" t="s">
        <v>3</v>
      </c>
      <c r="J64" s="206" t="s">
        <v>34</v>
      </c>
      <c r="K64" s="206" t="s">
        <v>152</v>
      </c>
      <c r="L64" s="206" t="s">
        <v>36</v>
      </c>
      <c r="M64" s="206" t="s">
        <v>153</v>
      </c>
      <c r="N64" s="206" t="s">
        <v>154</v>
      </c>
      <c r="O64" s="206" t="s">
        <v>226</v>
      </c>
      <c r="P64" s="206" t="s">
        <v>226</v>
      </c>
      <c r="Q64" s="206" t="s">
        <v>152</v>
      </c>
      <c r="R64" s="207">
        <v>124000000</v>
      </c>
      <c r="S64" s="207">
        <v>0</v>
      </c>
      <c r="T64" s="207">
        <v>0</v>
      </c>
      <c r="U64" s="207">
        <v>0</v>
      </c>
      <c r="V64" s="207">
        <v>0</v>
      </c>
      <c r="W64" s="207">
        <v>0</v>
      </c>
      <c r="X64" s="207"/>
      <c r="Y64" s="207" t="s">
        <v>40</v>
      </c>
      <c r="Z64" s="209">
        <v>124000000</v>
      </c>
      <c r="AA64" s="210">
        <v>42171</v>
      </c>
      <c r="AB64" s="210">
        <v>51606</v>
      </c>
      <c r="AC64" s="211">
        <v>300000000</v>
      </c>
      <c r="AD64" s="211">
        <v>160000000</v>
      </c>
      <c r="AE64" s="212">
        <v>15.136986301369863</v>
      </c>
      <c r="AF64" s="212">
        <v>25.849315068493151</v>
      </c>
      <c r="AG64" s="213">
        <v>3.1460000000000002E-2</v>
      </c>
      <c r="AH64" s="210" t="s">
        <v>49</v>
      </c>
      <c r="AI64" s="214">
        <v>0</v>
      </c>
      <c r="AJ64" s="215">
        <v>15.136986301369863</v>
      </c>
      <c r="AK64" s="215">
        <v>25.849315068493151</v>
      </c>
      <c r="AL64" s="214">
        <f t="shared" si="0"/>
        <v>3.1460000000000002E-2</v>
      </c>
      <c r="AM64" s="206" t="s">
        <v>152</v>
      </c>
      <c r="AN64" s="210" t="s">
        <v>152</v>
      </c>
    </row>
    <row r="65" spans="1:40" s="154" customFormat="1" x14ac:dyDescent="0.3">
      <c r="A65" s="205">
        <v>20317000</v>
      </c>
      <c r="B65" s="206">
        <v>1</v>
      </c>
      <c r="C65" s="206">
        <v>1</v>
      </c>
      <c r="D65" s="206">
        <v>1</v>
      </c>
      <c r="E65" s="206" t="s">
        <v>30</v>
      </c>
      <c r="F65" s="206" t="s">
        <v>31</v>
      </c>
      <c r="G65" s="206" t="s">
        <v>32</v>
      </c>
      <c r="H65" s="206" t="s">
        <v>33</v>
      </c>
      <c r="I65" s="206" t="s">
        <v>3</v>
      </c>
      <c r="J65" s="206" t="s">
        <v>34</v>
      </c>
      <c r="K65" s="206" t="s">
        <v>152</v>
      </c>
      <c r="L65" s="206" t="s">
        <v>36</v>
      </c>
      <c r="M65" s="206" t="s">
        <v>153</v>
      </c>
      <c r="N65" s="206" t="s">
        <v>154</v>
      </c>
      <c r="O65" s="206" t="s">
        <v>225</v>
      </c>
      <c r="P65" s="206" t="s">
        <v>225</v>
      </c>
      <c r="Q65" s="206" t="s">
        <v>152</v>
      </c>
      <c r="R65" s="207">
        <v>31977415.859999999</v>
      </c>
      <c r="S65" s="207">
        <v>-1053482.79</v>
      </c>
      <c r="T65" s="207">
        <v>0</v>
      </c>
      <c r="U65" s="207">
        <v>0</v>
      </c>
      <c r="V65" s="207">
        <v>0</v>
      </c>
      <c r="W65" s="207">
        <v>0</v>
      </c>
      <c r="X65" s="207"/>
      <c r="Y65" s="207" t="s">
        <v>40</v>
      </c>
      <c r="Z65" s="209">
        <v>30923933.07</v>
      </c>
      <c r="AA65" s="210">
        <v>42277</v>
      </c>
      <c r="AB65" s="210">
        <v>51271</v>
      </c>
      <c r="AC65" s="211">
        <v>50000000</v>
      </c>
      <c r="AD65" s="211">
        <v>50000000</v>
      </c>
      <c r="AE65" s="212">
        <v>14.219178082191782</v>
      </c>
      <c r="AF65" s="212">
        <v>24.641095890410959</v>
      </c>
      <c r="AG65" s="213">
        <v>1.831E-2</v>
      </c>
      <c r="AH65" s="210" t="s">
        <v>49</v>
      </c>
      <c r="AI65" s="214">
        <v>0</v>
      </c>
      <c r="AJ65" s="215">
        <v>14.219178082191782</v>
      </c>
      <c r="AK65" s="215">
        <v>24.641095890410959</v>
      </c>
      <c r="AL65" s="214">
        <f t="shared" si="0"/>
        <v>1.831E-2</v>
      </c>
      <c r="AM65" s="206" t="s">
        <v>152</v>
      </c>
      <c r="AN65" s="210" t="s">
        <v>152</v>
      </c>
    </row>
    <row r="66" spans="1:40" s="154" customFormat="1" x14ac:dyDescent="0.3">
      <c r="A66" s="205">
        <v>20318000</v>
      </c>
      <c r="B66" s="206">
        <v>1</v>
      </c>
      <c r="C66" s="206">
        <v>1</v>
      </c>
      <c r="D66" s="206">
        <v>1</v>
      </c>
      <c r="E66" s="206" t="s">
        <v>30</v>
      </c>
      <c r="F66" s="206" t="s">
        <v>31</v>
      </c>
      <c r="G66" s="206" t="s">
        <v>32</v>
      </c>
      <c r="H66" s="206" t="s">
        <v>33</v>
      </c>
      <c r="I66" s="206" t="s">
        <v>3</v>
      </c>
      <c r="J66" s="206" t="s">
        <v>34</v>
      </c>
      <c r="K66" s="206" t="s">
        <v>152</v>
      </c>
      <c r="L66" s="206" t="s">
        <v>36</v>
      </c>
      <c r="M66" s="206" t="s">
        <v>153</v>
      </c>
      <c r="N66" s="206" t="s">
        <v>154</v>
      </c>
      <c r="O66" s="206" t="s">
        <v>224</v>
      </c>
      <c r="P66" s="206" t="s">
        <v>224</v>
      </c>
      <c r="Q66" s="206" t="s">
        <v>152</v>
      </c>
      <c r="R66" s="207">
        <v>19320000</v>
      </c>
      <c r="S66" s="207">
        <v>0</v>
      </c>
      <c r="T66" s="207">
        <v>0</v>
      </c>
      <c r="U66" s="207">
        <v>0</v>
      </c>
      <c r="V66" s="207">
        <v>0</v>
      </c>
      <c r="W66" s="207">
        <v>0</v>
      </c>
      <c r="X66" s="207"/>
      <c r="Y66" s="207" t="s">
        <v>40</v>
      </c>
      <c r="Z66" s="209">
        <v>19320000</v>
      </c>
      <c r="AA66" s="210">
        <v>42277</v>
      </c>
      <c r="AB66" s="210">
        <v>51271</v>
      </c>
      <c r="AC66" s="211">
        <v>30000000</v>
      </c>
      <c r="AD66" s="211">
        <v>30000000</v>
      </c>
      <c r="AE66" s="212">
        <v>14.219178082191782</v>
      </c>
      <c r="AF66" s="212">
        <v>24.641095890410959</v>
      </c>
      <c r="AG66" s="213">
        <v>5.55019E-2</v>
      </c>
      <c r="AH66" s="210" t="s">
        <v>160</v>
      </c>
      <c r="AI66" s="214">
        <v>1.2E-2</v>
      </c>
      <c r="AJ66" s="215">
        <v>14.219178082191782</v>
      </c>
      <c r="AK66" s="215">
        <v>24.641095890410959</v>
      </c>
      <c r="AL66" s="214">
        <f t="shared" si="0"/>
        <v>5.55019E-2</v>
      </c>
      <c r="AM66" s="206" t="s">
        <v>152</v>
      </c>
      <c r="AN66" s="210" t="s">
        <v>152</v>
      </c>
    </row>
    <row r="67" spans="1:40" s="154" customFormat="1" x14ac:dyDescent="0.3">
      <c r="A67" s="205">
        <v>20320000</v>
      </c>
      <c r="B67" s="206">
        <v>1</v>
      </c>
      <c r="C67" s="206">
        <v>1</v>
      </c>
      <c r="D67" s="206">
        <v>1</v>
      </c>
      <c r="E67" s="206" t="s">
        <v>30</v>
      </c>
      <c r="F67" s="206" t="s">
        <v>31</v>
      </c>
      <c r="G67" s="206" t="s">
        <v>32</v>
      </c>
      <c r="H67" s="206" t="s">
        <v>33</v>
      </c>
      <c r="I67" s="206" t="s">
        <v>3</v>
      </c>
      <c r="J67" s="206" t="s">
        <v>34</v>
      </c>
      <c r="K67" s="206" t="s">
        <v>152</v>
      </c>
      <c r="L67" s="206" t="s">
        <v>36</v>
      </c>
      <c r="M67" s="206" t="s">
        <v>153</v>
      </c>
      <c r="N67" s="206" t="s">
        <v>154</v>
      </c>
      <c r="O67" s="206" t="s">
        <v>227</v>
      </c>
      <c r="P67" s="206" t="s">
        <v>227</v>
      </c>
      <c r="Q67" s="206" t="s">
        <v>152</v>
      </c>
      <c r="R67" s="207">
        <v>85825722.5</v>
      </c>
      <c r="S67" s="207">
        <v>0</v>
      </c>
      <c r="T67" s="207">
        <v>3300971.18</v>
      </c>
      <c r="U67" s="207">
        <v>959706.08</v>
      </c>
      <c r="V67" s="207">
        <v>0</v>
      </c>
      <c r="W67" s="207">
        <v>0</v>
      </c>
      <c r="X67" s="207"/>
      <c r="Y67" s="207" t="s">
        <v>40</v>
      </c>
      <c r="Z67" s="209">
        <v>82524751.319999993</v>
      </c>
      <c r="AA67" s="210">
        <v>42674</v>
      </c>
      <c r="AB67" s="210">
        <v>51728</v>
      </c>
      <c r="AC67" s="211">
        <v>118000000</v>
      </c>
      <c r="AD67" s="211">
        <v>118000000</v>
      </c>
      <c r="AE67" s="212">
        <v>15.471232876712328</v>
      </c>
      <c r="AF67" s="212">
        <v>24.805479452054794</v>
      </c>
      <c r="AG67" s="213">
        <v>4.514E-2</v>
      </c>
      <c r="AH67" s="210" t="s">
        <v>49</v>
      </c>
      <c r="AI67" s="214">
        <v>0</v>
      </c>
      <c r="AJ67" s="215">
        <v>15.471232876712328</v>
      </c>
      <c r="AK67" s="215">
        <v>24.805479452054794</v>
      </c>
      <c r="AL67" s="214">
        <f t="shared" ref="AL67:AL130" si="1">+AG67</f>
        <v>4.514E-2</v>
      </c>
      <c r="AM67" s="206" t="s">
        <v>152</v>
      </c>
      <c r="AN67" s="210" t="s">
        <v>152</v>
      </c>
    </row>
    <row r="68" spans="1:40" s="154" customFormat="1" x14ac:dyDescent="0.3">
      <c r="A68" s="205">
        <v>20321000</v>
      </c>
      <c r="B68" s="206">
        <v>1</v>
      </c>
      <c r="C68" s="206">
        <v>1</v>
      </c>
      <c r="D68" s="206">
        <v>1</v>
      </c>
      <c r="E68" s="206" t="s">
        <v>30</v>
      </c>
      <c r="F68" s="206" t="s">
        <v>31</v>
      </c>
      <c r="G68" s="206" t="s">
        <v>32</v>
      </c>
      <c r="H68" s="206" t="s">
        <v>33</v>
      </c>
      <c r="I68" s="206" t="s">
        <v>3</v>
      </c>
      <c r="J68" s="206" t="s">
        <v>34</v>
      </c>
      <c r="K68" s="206" t="s">
        <v>152</v>
      </c>
      <c r="L68" s="206" t="s">
        <v>36</v>
      </c>
      <c r="M68" s="206" t="s">
        <v>153</v>
      </c>
      <c r="N68" s="206" t="s">
        <v>154</v>
      </c>
      <c r="O68" s="206" t="s">
        <v>228</v>
      </c>
      <c r="P68" s="206" t="s">
        <v>228</v>
      </c>
      <c r="Q68" s="206" t="s">
        <v>152</v>
      </c>
      <c r="R68" s="207">
        <v>19350700</v>
      </c>
      <c r="S68" s="207">
        <v>0</v>
      </c>
      <c r="T68" s="207">
        <v>1883100</v>
      </c>
      <c r="U68" s="207">
        <v>243871.84</v>
      </c>
      <c r="V68" s="207">
        <v>0</v>
      </c>
      <c r="W68" s="207">
        <v>0</v>
      </c>
      <c r="X68" s="207"/>
      <c r="Y68" s="207" t="s">
        <v>40</v>
      </c>
      <c r="Z68" s="209">
        <v>17467600</v>
      </c>
      <c r="AA68" s="210">
        <v>42674</v>
      </c>
      <c r="AB68" s="210">
        <v>51728</v>
      </c>
      <c r="AC68" s="211">
        <v>25000000</v>
      </c>
      <c r="AD68" s="211">
        <v>25000000</v>
      </c>
      <c r="AE68" s="212">
        <v>15.471232876712328</v>
      </c>
      <c r="AF68" s="212">
        <v>24.805479452054794</v>
      </c>
      <c r="AG68" s="213">
        <v>2.5000000000000001E-2</v>
      </c>
      <c r="AH68" s="210" t="s">
        <v>49</v>
      </c>
      <c r="AI68" s="214">
        <v>0</v>
      </c>
      <c r="AJ68" s="215">
        <v>15.471232876712328</v>
      </c>
      <c r="AK68" s="215">
        <v>24.805479452054794</v>
      </c>
      <c r="AL68" s="214">
        <f t="shared" si="1"/>
        <v>2.5000000000000001E-2</v>
      </c>
      <c r="AM68" s="206" t="s">
        <v>152</v>
      </c>
      <c r="AN68" s="210" t="s">
        <v>152</v>
      </c>
    </row>
    <row r="69" spans="1:40" s="154" customFormat="1" x14ac:dyDescent="0.3">
      <c r="A69" s="205">
        <v>20322000</v>
      </c>
      <c r="B69" s="206">
        <v>1</v>
      </c>
      <c r="C69" s="206">
        <v>1</v>
      </c>
      <c r="D69" s="206">
        <v>1</v>
      </c>
      <c r="E69" s="206" t="s">
        <v>30</v>
      </c>
      <c r="F69" s="206" t="s">
        <v>31</v>
      </c>
      <c r="G69" s="206" t="s">
        <v>32</v>
      </c>
      <c r="H69" s="206" t="s">
        <v>33</v>
      </c>
      <c r="I69" s="206" t="s">
        <v>3</v>
      </c>
      <c r="J69" s="206" t="s">
        <v>34</v>
      </c>
      <c r="K69" s="206" t="s">
        <v>152</v>
      </c>
      <c r="L69" s="206" t="s">
        <v>36</v>
      </c>
      <c r="M69" s="206" t="s">
        <v>153</v>
      </c>
      <c r="N69" s="206" t="s">
        <v>154</v>
      </c>
      <c r="O69" s="206" t="s">
        <v>229</v>
      </c>
      <c r="P69" s="206" t="s">
        <v>229</v>
      </c>
      <c r="Q69" s="206" t="s">
        <v>152</v>
      </c>
      <c r="R69" s="207">
        <v>116031394.79000001</v>
      </c>
      <c r="S69" s="207">
        <v>0</v>
      </c>
      <c r="T69" s="207">
        <v>4462721.41</v>
      </c>
      <c r="U69" s="207">
        <v>1888252.02</v>
      </c>
      <c r="V69" s="207">
        <v>0</v>
      </c>
      <c r="W69" s="207">
        <v>0</v>
      </c>
      <c r="X69" s="207"/>
      <c r="Y69" s="207" t="s">
        <v>40</v>
      </c>
      <c r="Z69" s="209">
        <v>111568673.38</v>
      </c>
      <c r="AA69" s="210">
        <v>42674</v>
      </c>
      <c r="AB69" s="210">
        <v>51728</v>
      </c>
      <c r="AC69" s="211">
        <v>160000000</v>
      </c>
      <c r="AD69" s="211">
        <v>159513936.72</v>
      </c>
      <c r="AE69" s="212">
        <v>15.471232876712328</v>
      </c>
      <c r="AF69" s="212">
        <v>24.805479452054794</v>
      </c>
      <c r="AG69" s="213">
        <v>4.514E-2</v>
      </c>
      <c r="AH69" s="210" t="s">
        <v>49</v>
      </c>
      <c r="AI69" s="214">
        <v>0</v>
      </c>
      <c r="AJ69" s="215">
        <v>15.471232876712328</v>
      </c>
      <c r="AK69" s="215">
        <v>24.805479452054794</v>
      </c>
      <c r="AL69" s="214">
        <f t="shared" si="1"/>
        <v>4.514E-2</v>
      </c>
      <c r="AM69" s="206" t="s">
        <v>152</v>
      </c>
      <c r="AN69" s="210" t="s">
        <v>152</v>
      </c>
    </row>
    <row r="70" spans="1:40" s="154" customFormat="1" x14ac:dyDescent="0.3">
      <c r="A70" s="205">
        <v>20323000</v>
      </c>
      <c r="B70" s="206">
        <v>1</v>
      </c>
      <c r="C70" s="206">
        <v>1</v>
      </c>
      <c r="D70" s="206">
        <v>1</v>
      </c>
      <c r="E70" s="206" t="s">
        <v>30</v>
      </c>
      <c r="F70" s="206" t="s">
        <v>31</v>
      </c>
      <c r="G70" s="206" t="s">
        <v>32</v>
      </c>
      <c r="H70" s="206" t="s">
        <v>33</v>
      </c>
      <c r="I70" s="206" t="s">
        <v>3</v>
      </c>
      <c r="J70" s="206" t="s">
        <v>34</v>
      </c>
      <c r="K70" s="206" t="s">
        <v>152</v>
      </c>
      <c r="L70" s="206" t="s">
        <v>36</v>
      </c>
      <c r="M70" s="206" t="s">
        <v>153</v>
      </c>
      <c r="N70" s="206" t="s">
        <v>154</v>
      </c>
      <c r="O70" s="206" t="s">
        <v>230</v>
      </c>
      <c r="P70" s="206" t="s">
        <v>230</v>
      </c>
      <c r="Q70" s="206" t="s">
        <v>152</v>
      </c>
      <c r="R70" s="207">
        <v>14052409.609999999</v>
      </c>
      <c r="S70" s="207">
        <v>0</v>
      </c>
      <c r="T70" s="207">
        <v>0</v>
      </c>
      <c r="U70" s="207">
        <v>0</v>
      </c>
      <c r="V70" s="207">
        <v>0</v>
      </c>
      <c r="W70" s="207">
        <v>0</v>
      </c>
      <c r="X70" s="207"/>
      <c r="Y70" s="207" t="s">
        <v>40</v>
      </c>
      <c r="Z70" s="209">
        <v>14052409.609999999</v>
      </c>
      <c r="AA70" s="210">
        <v>42703</v>
      </c>
      <c r="AB70" s="210">
        <v>51789</v>
      </c>
      <c r="AC70" s="211">
        <v>19720000</v>
      </c>
      <c r="AD70" s="211">
        <v>19019299.73</v>
      </c>
      <c r="AE70" s="212">
        <v>15.638356164383561</v>
      </c>
      <c r="AF70" s="212">
        <v>24.893150684931506</v>
      </c>
      <c r="AG70" s="213">
        <v>1.8394000000000001E-2</v>
      </c>
      <c r="AH70" s="210" t="s">
        <v>49</v>
      </c>
      <c r="AI70" s="214">
        <v>0</v>
      </c>
      <c r="AJ70" s="215">
        <v>15.638356164383561</v>
      </c>
      <c r="AK70" s="215">
        <v>24.893150684931506</v>
      </c>
      <c r="AL70" s="214">
        <f t="shared" si="1"/>
        <v>1.8394000000000001E-2</v>
      </c>
      <c r="AM70" s="206" t="s">
        <v>152</v>
      </c>
      <c r="AN70" s="210" t="s">
        <v>152</v>
      </c>
    </row>
    <row r="71" spans="1:40" s="154" customFormat="1" x14ac:dyDescent="0.3">
      <c r="A71" s="205">
        <v>20324000</v>
      </c>
      <c r="B71" s="206">
        <v>1</v>
      </c>
      <c r="C71" s="206">
        <v>1</v>
      </c>
      <c r="D71" s="206">
        <v>1</v>
      </c>
      <c r="E71" s="206" t="s">
        <v>30</v>
      </c>
      <c r="F71" s="206" t="s">
        <v>31</v>
      </c>
      <c r="G71" s="206" t="s">
        <v>32</v>
      </c>
      <c r="H71" s="206" t="s">
        <v>33</v>
      </c>
      <c r="I71" s="206" t="s">
        <v>3</v>
      </c>
      <c r="J71" s="206" t="s">
        <v>34</v>
      </c>
      <c r="K71" s="206" t="s">
        <v>152</v>
      </c>
      <c r="L71" s="206" t="s">
        <v>36</v>
      </c>
      <c r="M71" s="206" t="s">
        <v>153</v>
      </c>
      <c r="N71" s="206" t="s">
        <v>154</v>
      </c>
      <c r="O71" s="206" t="s">
        <v>231</v>
      </c>
      <c r="P71" s="206" t="s">
        <v>231</v>
      </c>
      <c r="Q71" s="206" t="s">
        <v>152</v>
      </c>
      <c r="R71" s="207">
        <v>42972585.780000001</v>
      </c>
      <c r="S71" s="207">
        <v>0</v>
      </c>
      <c r="T71" s="207">
        <v>0</v>
      </c>
      <c r="U71" s="207">
        <v>0</v>
      </c>
      <c r="V71" s="207">
        <v>0</v>
      </c>
      <c r="W71" s="207">
        <v>0</v>
      </c>
      <c r="X71" s="207"/>
      <c r="Y71" s="207" t="s">
        <v>40</v>
      </c>
      <c r="Z71" s="209">
        <v>42972585.780000001</v>
      </c>
      <c r="AA71" s="210">
        <v>42843</v>
      </c>
      <c r="AB71" s="210">
        <v>51881</v>
      </c>
      <c r="AC71" s="211">
        <v>60000000</v>
      </c>
      <c r="AD71" s="211">
        <v>60000000</v>
      </c>
      <c r="AE71" s="212">
        <v>15.890410958904109</v>
      </c>
      <c r="AF71" s="212">
        <v>24.761643835616439</v>
      </c>
      <c r="AG71" s="213">
        <v>4.5104999999999999E-2</v>
      </c>
      <c r="AH71" s="210" t="s">
        <v>49</v>
      </c>
      <c r="AI71" s="214">
        <v>0</v>
      </c>
      <c r="AJ71" s="215">
        <v>15.890410958904109</v>
      </c>
      <c r="AK71" s="215">
        <v>24.761643835616439</v>
      </c>
      <c r="AL71" s="214">
        <f t="shared" si="1"/>
        <v>4.5104999999999999E-2</v>
      </c>
      <c r="AM71" s="206" t="s">
        <v>152</v>
      </c>
      <c r="AN71" s="210" t="s">
        <v>152</v>
      </c>
    </row>
    <row r="72" spans="1:40" s="154" customFormat="1" x14ac:dyDescent="0.3">
      <c r="A72" s="205">
        <v>20325000</v>
      </c>
      <c r="B72" s="206">
        <v>1</v>
      </c>
      <c r="C72" s="206">
        <v>1</v>
      </c>
      <c r="D72" s="206">
        <v>1</v>
      </c>
      <c r="E72" s="206" t="s">
        <v>30</v>
      </c>
      <c r="F72" s="206" t="s">
        <v>31</v>
      </c>
      <c r="G72" s="206" t="s">
        <v>32</v>
      </c>
      <c r="H72" s="206" t="s">
        <v>33</v>
      </c>
      <c r="I72" s="206" t="s">
        <v>3</v>
      </c>
      <c r="J72" s="206" t="s">
        <v>34</v>
      </c>
      <c r="K72" s="206" t="s">
        <v>152</v>
      </c>
      <c r="L72" s="206" t="s">
        <v>36</v>
      </c>
      <c r="M72" s="206" t="s">
        <v>153</v>
      </c>
      <c r="N72" s="206" t="s">
        <v>154</v>
      </c>
      <c r="O72" s="206" t="s">
        <v>232</v>
      </c>
      <c r="P72" s="206" t="s">
        <v>232</v>
      </c>
      <c r="Q72" s="206" t="s">
        <v>152</v>
      </c>
      <c r="R72" s="207">
        <v>7813015.7800000003</v>
      </c>
      <c r="S72" s="207">
        <v>0</v>
      </c>
      <c r="T72" s="207">
        <v>563631.28</v>
      </c>
      <c r="U72" s="207">
        <v>180114.67</v>
      </c>
      <c r="V72" s="207">
        <v>0</v>
      </c>
      <c r="W72" s="207">
        <v>0</v>
      </c>
      <c r="X72" s="207"/>
      <c r="Y72" s="207" t="s">
        <v>40</v>
      </c>
      <c r="Z72" s="209">
        <v>7249384.5</v>
      </c>
      <c r="AA72" s="210">
        <v>42881</v>
      </c>
      <c r="AB72" s="210">
        <v>51912</v>
      </c>
      <c r="AC72" s="211">
        <v>12447779</v>
      </c>
      <c r="AD72" s="211">
        <v>12447779</v>
      </c>
      <c r="AE72" s="212">
        <v>15.975342465753425</v>
      </c>
      <c r="AF72" s="212">
        <v>24.742465753424657</v>
      </c>
      <c r="AG72" s="213">
        <v>4.5103999999999998E-2</v>
      </c>
      <c r="AH72" s="210" t="s">
        <v>49</v>
      </c>
      <c r="AI72" s="214">
        <v>0</v>
      </c>
      <c r="AJ72" s="215">
        <v>15.975342465753425</v>
      </c>
      <c r="AK72" s="215">
        <v>24.742465753424657</v>
      </c>
      <c r="AL72" s="214">
        <f t="shared" si="1"/>
        <v>4.5103999999999998E-2</v>
      </c>
      <c r="AM72" s="206" t="s">
        <v>152</v>
      </c>
      <c r="AN72" s="210" t="s">
        <v>152</v>
      </c>
    </row>
    <row r="73" spans="1:40" s="154" customFormat="1" x14ac:dyDescent="0.3">
      <c r="A73" s="205">
        <v>20326000</v>
      </c>
      <c r="B73" s="206">
        <v>1</v>
      </c>
      <c r="C73" s="206">
        <v>1</v>
      </c>
      <c r="D73" s="206">
        <v>1</v>
      </c>
      <c r="E73" s="206" t="s">
        <v>30</v>
      </c>
      <c r="F73" s="206" t="s">
        <v>31</v>
      </c>
      <c r="G73" s="206" t="s">
        <v>32</v>
      </c>
      <c r="H73" s="206" t="s">
        <v>33</v>
      </c>
      <c r="I73" s="206" t="s">
        <v>3</v>
      </c>
      <c r="J73" s="206" t="s">
        <v>34</v>
      </c>
      <c r="K73" s="206" t="s">
        <v>152</v>
      </c>
      <c r="L73" s="206" t="s">
        <v>36</v>
      </c>
      <c r="M73" s="206" t="s">
        <v>153</v>
      </c>
      <c r="N73" s="206" t="s">
        <v>154</v>
      </c>
      <c r="O73" s="206" t="s">
        <v>234</v>
      </c>
      <c r="P73" s="206" t="s">
        <v>234</v>
      </c>
      <c r="Q73" s="206" t="s">
        <v>152</v>
      </c>
      <c r="R73" s="207">
        <v>192599426.81999999</v>
      </c>
      <c r="S73" s="207">
        <v>0</v>
      </c>
      <c r="T73" s="207">
        <v>0</v>
      </c>
      <c r="U73" s="207">
        <v>0</v>
      </c>
      <c r="V73" s="207">
        <v>0</v>
      </c>
      <c r="W73" s="207">
        <v>0</v>
      </c>
      <c r="X73" s="207"/>
      <c r="Y73" s="207" t="s">
        <v>40</v>
      </c>
      <c r="Z73" s="209">
        <v>192599426.81999999</v>
      </c>
      <c r="AA73" s="210">
        <v>43350</v>
      </c>
      <c r="AB73" s="210">
        <v>52215</v>
      </c>
      <c r="AC73" s="211">
        <v>237600000</v>
      </c>
      <c r="AD73" s="211">
        <v>237600000</v>
      </c>
      <c r="AE73" s="212">
        <v>16.805479452054794</v>
      </c>
      <c r="AF73" s="212">
        <v>24.287671232876711</v>
      </c>
      <c r="AG73" s="213">
        <v>4.5242999999999998E-2</v>
      </c>
      <c r="AH73" s="210" t="s">
        <v>49</v>
      </c>
      <c r="AI73" s="214">
        <v>0</v>
      </c>
      <c r="AJ73" s="215">
        <v>16.805479452054794</v>
      </c>
      <c r="AK73" s="215">
        <v>24.287671232876711</v>
      </c>
      <c r="AL73" s="214">
        <f t="shared" si="1"/>
        <v>4.5242999999999998E-2</v>
      </c>
      <c r="AM73" s="206" t="s">
        <v>152</v>
      </c>
      <c r="AN73" s="210" t="s">
        <v>152</v>
      </c>
    </row>
    <row r="74" spans="1:40" s="154" customFormat="1" x14ac:dyDescent="0.3">
      <c r="A74" s="205">
        <v>20327000</v>
      </c>
      <c r="B74" s="206">
        <v>1</v>
      </c>
      <c r="C74" s="206">
        <v>1</v>
      </c>
      <c r="D74" s="206">
        <v>1</v>
      </c>
      <c r="E74" s="206" t="s">
        <v>30</v>
      </c>
      <c r="F74" s="206" t="s">
        <v>31</v>
      </c>
      <c r="G74" s="206" t="s">
        <v>32</v>
      </c>
      <c r="H74" s="206" t="s">
        <v>33</v>
      </c>
      <c r="I74" s="206" t="s">
        <v>3</v>
      </c>
      <c r="J74" s="206" t="s">
        <v>34</v>
      </c>
      <c r="K74" s="206" t="s">
        <v>152</v>
      </c>
      <c r="L74" s="206" t="s">
        <v>36</v>
      </c>
      <c r="M74" s="206" t="s">
        <v>153</v>
      </c>
      <c r="N74" s="206" t="s">
        <v>154</v>
      </c>
      <c r="O74" s="206" t="s">
        <v>211</v>
      </c>
      <c r="P74" s="206" t="s">
        <v>211</v>
      </c>
      <c r="Q74" s="206" t="s">
        <v>152</v>
      </c>
      <c r="R74" s="207">
        <v>212330000</v>
      </c>
      <c r="S74" s="207">
        <v>0</v>
      </c>
      <c r="T74" s="207">
        <v>0</v>
      </c>
      <c r="U74" s="207">
        <v>0</v>
      </c>
      <c r="V74" s="207">
        <v>0</v>
      </c>
      <c r="W74" s="207">
        <v>0</v>
      </c>
      <c r="X74" s="207"/>
      <c r="Y74" s="207" t="s">
        <v>40</v>
      </c>
      <c r="Z74" s="209">
        <v>212330000</v>
      </c>
      <c r="AA74" s="210">
        <v>43350</v>
      </c>
      <c r="AB74" s="210">
        <v>52366</v>
      </c>
      <c r="AC74" s="211">
        <v>250000000</v>
      </c>
      <c r="AD74" s="211">
        <v>249800000</v>
      </c>
      <c r="AE74" s="212">
        <v>17.219178082191782</v>
      </c>
      <c r="AF74" s="212">
        <v>24.701369863013699</v>
      </c>
      <c r="AG74" s="213">
        <v>4.5449999999999997E-2</v>
      </c>
      <c r="AH74" s="210" t="s">
        <v>49</v>
      </c>
      <c r="AI74" s="214">
        <v>0</v>
      </c>
      <c r="AJ74" s="215">
        <v>17.219178082191782</v>
      </c>
      <c r="AK74" s="215">
        <v>24.701369863013699</v>
      </c>
      <c r="AL74" s="214">
        <f t="shared" si="1"/>
        <v>4.5449999999999997E-2</v>
      </c>
      <c r="AM74" s="206" t="s">
        <v>152</v>
      </c>
      <c r="AN74" s="210" t="s">
        <v>152</v>
      </c>
    </row>
    <row r="75" spans="1:40" s="154" customFormat="1" x14ac:dyDescent="0.3">
      <c r="A75" s="205">
        <v>20328000</v>
      </c>
      <c r="B75" s="206">
        <v>1</v>
      </c>
      <c r="C75" s="206">
        <v>1</v>
      </c>
      <c r="D75" s="206">
        <v>1</v>
      </c>
      <c r="E75" s="206" t="s">
        <v>30</v>
      </c>
      <c r="F75" s="206" t="s">
        <v>31</v>
      </c>
      <c r="G75" s="206" t="s">
        <v>32</v>
      </c>
      <c r="H75" s="206" t="s">
        <v>33</v>
      </c>
      <c r="I75" s="206" t="s">
        <v>3</v>
      </c>
      <c r="J75" s="206" t="s">
        <v>34</v>
      </c>
      <c r="K75" s="206" t="s">
        <v>152</v>
      </c>
      <c r="L75" s="206" t="s">
        <v>36</v>
      </c>
      <c r="M75" s="206" t="s">
        <v>153</v>
      </c>
      <c r="N75" s="206" t="s">
        <v>154</v>
      </c>
      <c r="O75" s="206" t="s">
        <v>237</v>
      </c>
      <c r="P75" s="206" t="s">
        <v>237</v>
      </c>
      <c r="Q75" s="206" t="s">
        <v>152</v>
      </c>
      <c r="R75" s="207">
        <v>85000000</v>
      </c>
      <c r="S75" s="207">
        <v>0</v>
      </c>
      <c r="T75" s="207">
        <v>0</v>
      </c>
      <c r="U75" s="207">
        <v>0</v>
      </c>
      <c r="V75" s="207">
        <v>0</v>
      </c>
      <c r="W75" s="207">
        <v>0</v>
      </c>
      <c r="X75" s="207"/>
      <c r="Y75" s="207" t="s">
        <v>40</v>
      </c>
      <c r="Z75" s="209">
        <v>85000000</v>
      </c>
      <c r="AA75" s="210">
        <v>43445</v>
      </c>
      <c r="AB75" s="210">
        <v>50693</v>
      </c>
      <c r="AC75" s="211">
        <v>100000000</v>
      </c>
      <c r="AD75" s="211">
        <v>100000000</v>
      </c>
      <c r="AE75" s="212">
        <v>12.635616438356164</v>
      </c>
      <c r="AF75" s="212">
        <v>19.857534246575341</v>
      </c>
      <c r="AG75" s="213">
        <v>1.84E-2</v>
      </c>
      <c r="AH75" s="210" t="s">
        <v>49</v>
      </c>
      <c r="AI75" s="214">
        <v>0</v>
      </c>
      <c r="AJ75" s="215">
        <v>12.635616438356164</v>
      </c>
      <c r="AK75" s="215">
        <v>19.857534246575341</v>
      </c>
      <c r="AL75" s="214">
        <f t="shared" si="1"/>
        <v>1.84E-2</v>
      </c>
      <c r="AM75" s="206" t="s">
        <v>152</v>
      </c>
      <c r="AN75" s="210" t="s">
        <v>152</v>
      </c>
    </row>
    <row r="76" spans="1:40" s="154" customFormat="1" x14ac:dyDescent="0.3">
      <c r="A76" s="205">
        <v>20329000</v>
      </c>
      <c r="B76" s="206">
        <v>1</v>
      </c>
      <c r="C76" s="206">
        <v>1</v>
      </c>
      <c r="D76" s="206">
        <v>1</v>
      </c>
      <c r="E76" s="206" t="s">
        <v>30</v>
      </c>
      <c r="F76" s="206" t="s">
        <v>31</v>
      </c>
      <c r="G76" s="206" t="s">
        <v>32</v>
      </c>
      <c r="H76" s="206" t="s">
        <v>33</v>
      </c>
      <c r="I76" s="206" t="s">
        <v>3</v>
      </c>
      <c r="J76" s="206" t="s">
        <v>34</v>
      </c>
      <c r="K76" s="206" t="s">
        <v>152</v>
      </c>
      <c r="L76" s="206" t="s">
        <v>36</v>
      </c>
      <c r="M76" s="206" t="s">
        <v>153</v>
      </c>
      <c r="N76" s="206" t="s">
        <v>154</v>
      </c>
      <c r="O76" s="206" t="s">
        <v>236</v>
      </c>
      <c r="P76" s="206" t="s">
        <v>236</v>
      </c>
      <c r="Q76" s="206" t="s">
        <v>152</v>
      </c>
      <c r="R76" s="207">
        <v>10366251.52</v>
      </c>
      <c r="S76" s="207">
        <v>229362.28</v>
      </c>
      <c r="T76" s="207">
        <v>0</v>
      </c>
      <c r="U76" s="207">
        <v>0</v>
      </c>
      <c r="V76" s="207">
        <v>0</v>
      </c>
      <c r="W76" s="207">
        <v>0</v>
      </c>
      <c r="X76" s="207"/>
      <c r="Y76" s="207" t="s">
        <v>40</v>
      </c>
      <c r="Z76" s="209">
        <v>10595613.800000001</v>
      </c>
      <c r="AA76" s="210">
        <v>43536</v>
      </c>
      <c r="AB76" s="210">
        <v>52550</v>
      </c>
      <c r="AC76" s="211">
        <v>50000000</v>
      </c>
      <c r="AD76" s="211">
        <v>41841940</v>
      </c>
      <c r="AE76" s="212">
        <v>17.723287671232878</v>
      </c>
      <c r="AF76" s="212">
        <v>24.695890410958903</v>
      </c>
      <c r="AG76" s="213">
        <v>4.5429999999999998E-2</v>
      </c>
      <c r="AH76" s="210" t="s">
        <v>49</v>
      </c>
      <c r="AI76" s="214">
        <v>0</v>
      </c>
      <c r="AJ76" s="215">
        <v>17.723287671232878</v>
      </c>
      <c r="AK76" s="215">
        <v>24.695890410958903</v>
      </c>
      <c r="AL76" s="214">
        <f t="shared" si="1"/>
        <v>4.5429999999999998E-2</v>
      </c>
      <c r="AM76" s="206" t="s">
        <v>152</v>
      </c>
      <c r="AN76" s="210" t="s">
        <v>152</v>
      </c>
    </row>
    <row r="77" spans="1:40" s="154" customFormat="1" x14ac:dyDescent="0.3">
      <c r="A77" s="205">
        <v>20330000</v>
      </c>
      <c r="B77" s="206">
        <v>1</v>
      </c>
      <c r="C77" s="206">
        <v>1</v>
      </c>
      <c r="D77" s="206">
        <v>1</v>
      </c>
      <c r="E77" s="206" t="s">
        <v>30</v>
      </c>
      <c r="F77" s="206" t="s">
        <v>31</v>
      </c>
      <c r="G77" s="206" t="s">
        <v>32</v>
      </c>
      <c r="H77" s="206" t="s">
        <v>33</v>
      </c>
      <c r="I77" s="206" t="s">
        <v>3</v>
      </c>
      <c r="J77" s="206" t="s">
        <v>34</v>
      </c>
      <c r="K77" s="206" t="s">
        <v>152</v>
      </c>
      <c r="L77" s="206" t="s">
        <v>36</v>
      </c>
      <c r="M77" s="206" t="s">
        <v>153</v>
      </c>
      <c r="N77" s="206" t="s">
        <v>154</v>
      </c>
      <c r="O77" s="206" t="s">
        <v>239</v>
      </c>
      <c r="P77" s="206" t="s">
        <v>239</v>
      </c>
      <c r="Q77" s="206" t="s">
        <v>152</v>
      </c>
      <c r="R77" s="207">
        <v>21713301.850000001</v>
      </c>
      <c r="S77" s="207">
        <v>0</v>
      </c>
      <c r="T77" s="207">
        <v>0</v>
      </c>
      <c r="U77" s="207">
        <v>0</v>
      </c>
      <c r="V77" s="207">
        <v>0</v>
      </c>
      <c r="W77" s="207">
        <v>0</v>
      </c>
      <c r="X77" s="207"/>
      <c r="Y77" s="207" t="s">
        <v>40</v>
      </c>
      <c r="Z77" s="209">
        <v>21713301.850000001</v>
      </c>
      <c r="AA77" s="210">
        <v>43565</v>
      </c>
      <c r="AB77" s="210">
        <v>52550</v>
      </c>
      <c r="AC77" s="211">
        <v>50000000</v>
      </c>
      <c r="AD77" s="211">
        <v>50000000</v>
      </c>
      <c r="AE77" s="212">
        <v>17.723287671232878</v>
      </c>
      <c r="AF77" s="212">
        <v>24.616438356164384</v>
      </c>
      <c r="AG77" s="213">
        <v>5.55019E-2</v>
      </c>
      <c r="AH77" s="210" t="s">
        <v>160</v>
      </c>
      <c r="AI77" s="214">
        <v>1.2E-2</v>
      </c>
      <c r="AJ77" s="215">
        <v>17.723287671232878</v>
      </c>
      <c r="AK77" s="215">
        <v>24.616438356164384</v>
      </c>
      <c r="AL77" s="214">
        <f t="shared" si="1"/>
        <v>5.55019E-2</v>
      </c>
      <c r="AM77" s="206" t="s">
        <v>152</v>
      </c>
      <c r="AN77" s="210" t="s">
        <v>152</v>
      </c>
    </row>
    <row r="78" spans="1:40" s="154" customFormat="1" x14ac:dyDescent="0.3">
      <c r="A78" s="205">
        <v>20331000</v>
      </c>
      <c r="B78" s="206">
        <v>1</v>
      </c>
      <c r="C78" s="206">
        <v>1</v>
      </c>
      <c r="D78" s="206">
        <v>1</v>
      </c>
      <c r="E78" s="206" t="s">
        <v>30</v>
      </c>
      <c r="F78" s="206" t="s">
        <v>31</v>
      </c>
      <c r="G78" s="206" t="s">
        <v>32</v>
      </c>
      <c r="H78" s="206" t="s">
        <v>33</v>
      </c>
      <c r="I78" s="206" t="s">
        <v>3</v>
      </c>
      <c r="J78" s="206" t="s">
        <v>34</v>
      </c>
      <c r="K78" s="206" t="s">
        <v>152</v>
      </c>
      <c r="L78" s="206" t="s">
        <v>36</v>
      </c>
      <c r="M78" s="206" t="s">
        <v>153</v>
      </c>
      <c r="N78" s="206" t="s">
        <v>154</v>
      </c>
      <c r="O78" s="206" t="s">
        <v>241</v>
      </c>
      <c r="P78" s="206" t="s">
        <v>241</v>
      </c>
      <c r="Q78" s="206" t="s">
        <v>152</v>
      </c>
      <c r="R78" s="207">
        <v>55555555.520000003</v>
      </c>
      <c r="S78" s="207">
        <v>0</v>
      </c>
      <c r="T78" s="207">
        <v>0</v>
      </c>
      <c r="U78" s="207">
        <v>0</v>
      </c>
      <c r="V78" s="207">
        <v>0</v>
      </c>
      <c r="W78" s="207">
        <v>0</v>
      </c>
      <c r="X78" s="207"/>
      <c r="Y78" s="207" t="s">
        <v>40</v>
      </c>
      <c r="Z78" s="209">
        <v>55555555.520000003</v>
      </c>
      <c r="AA78" s="210">
        <v>43609</v>
      </c>
      <c r="AB78" s="210">
        <v>46157</v>
      </c>
      <c r="AC78" s="211">
        <v>500000000</v>
      </c>
      <c r="AD78" s="211">
        <v>500000000</v>
      </c>
      <c r="AE78" s="212">
        <v>0.20821917808219179</v>
      </c>
      <c r="AF78" s="212">
        <v>6.9808219178082194</v>
      </c>
      <c r="AG78" s="213">
        <v>3.8969999999999998E-2</v>
      </c>
      <c r="AH78" s="210" t="s">
        <v>49</v>
      </c>
      <c r="AI78" s="214">
        <v>0</v>
      </c>
      <c r="AJ78" s="215">
        <v>0.20821917808219179</v>
      </c>
      <c r="AK78" s="215">
        <v>6.9808219178082194</v>
      </c>
      <c r="AL78" s="214">
        <f t="shared" si="1"/>
        <v>3.8969999999999998E-2</v>
      </c>
      <c r="AM78" s="206" t="s">
        <v>152</v>
      </c>
      <c r="AN78" s="210" t="s">
        <v>152</v>
      </c>
    </row>
    <row r="79" spans="1:40" s="154" customFormat="1" x14ac:dyDescent="0.3">
      <c r="A79" s="205">
        <v>20332000</v>
      </c>
      <c r="B79" s="206">
        <v>1</v>
      </c>
      <c r="C79" s="206">
        <v>1</v>
      </c>
      <c r="D79" s="206">
        <v>1</v>
      </c>
      <c r="E79" s="206" t="s">
        <v>30</v>
      </c>
      <c r="F79" s="206" t="s">
        <v>31</v>
      </c>
      <c r="G79" s="206" t="s">
        <v>32</v>
      </c>
      <c r="H79" s="206" t="s">
        <v>33</v>
      </c>
      <c r="I79" s="206" t="s">
        <v>3</v>
      </c>
      <c r="J79" s="206" t="s">
        <v>34</v>
      </c>
      <c r="K79" s="206" t="s">
        <v>152</v>
      </c>
      <c r="L79" s="206" t="s">
        <v>36</v>
      </c>
      <c r="M79" s="206" t="s">
        <v>153</v>
      </c>
      <c r="N79" s="206" t="s">
        <v>154</v>
      </c>
      <c r="O79" s="206" t="s">
        <v>242</v>
      </c>
      <c r="P79" s="206" t="s">
        <v>242</v>
      </c>
      <c r="Q79" s="206" t="s">
        <v>152</v>
      </c>
      <c r="R79" s="207">
        <v>68257225.519999996</v>
      </c>
      <c r="S79" s="207">
        <v>0</v>
      </c>
      <c r="T79" s="207">
        <v>0</v>
      </c>
      <c r="U79" s="207">
        <v>0</v>
      </c>
      <c r="V79" s="207">
        <v>0</v>
      </c>
      <c r="W79" s="207">
        <v>0</v>
      </c>
      <c r="X79" s="207"/>
      <c r="Y79" s="207" t="s">
        <v>40</v>
      </c>
      <c r="Z79" s="209">
        <v>68257225.519999996</v>
      </c>
      <c r="AA79" s="210">
        <v>43658</v>
      </c>
      <c r="AB79" s="210">
        <v>52763</v>
      </c>
      <c r="AC79" s="211">
        <v>93900000</v>
      </c>
      <c r="AD79" s="211">
        <v>93900000</v>
      </c>
      <c r="AE79" s="212">
        <v>18.306849315068494</v>
      </c>
      <c r="AF79" s="212">
        <v>24.945205479452056</v>
      </c>
      <c r="AG79" s="213">
        <v>4.5447000000000001E-2</v>
      </c>
      <c r="AH79" s="210" t="s">
        <v>49</v>
      </c>
      <c r="AI79" s="214">
        <v>0</v>
      </c>
      <c r="AJ79" s="215">
        <v>18.306849315068494</v>
      </c>
      <c r="AK79" s="215">
        <v>24.945205479452056</v>
      </c>
      <c r="AL79" s="214">
        <f t="shared" si="1"/>
        <v>4.5447000000000001E-2</v>
      </c>
      <c r="AM79" s="206" t="s">
        <v>152</v>
      </c>
      <c r="AN79" s="210" t="s">
        <v>152</v>
      </c>
    </row>
    <row r="80" spans="1:40" s="154" customFormat="1" x14ac:dyDescent="0.3">
      <c r="A80" s="205">
        <v>20333000</v>
      </c>
      <c r="B80" s="206">
        <v>1</v>
      </c>
      <c r="C80" s="206">
        <v>1</v>
      </c>
      <c r="D80" s="206">
        <v>1</v>
      </c>
      <c r="E80" s="206" t="s">
        <v>30</v>
      </c>
      <c r="F80" s="206" t="s">
        <v>31</v>
      </c>
      <c r="G80" s="206" t="s">
        <v>32</v>
      </c>
      <c r="H80" s="206" t="s">
        <v>33</v>
      </c>
      <c r="I80" s="206" t="s">
        <v>3</v>
      </c>
      <c r="J80" s="206" t="s">
        <v>34</v>
      </c>
      <c r="K80" s="206" t="s">
        <v>152</v>
      </c>
      <c r="L80" s="206" t="s">
        <v>36</v>
      </c>
      <c r="M80" s="206" t="s">
        <v>153</v>
      </c>
      <c r="N80" s="206" t="s">
        <v>154</v>
      </c>
      <c r="O80" s="206" t="s">
        <v>233</v>
      </c>
      <c r="P80" s="206" t="s">
        <v>233</v>
      </c>
      <c r="Q80" s="206" t="s">
        <v>152</v>
      </c>
      <c r="R80" s="207">
        <v>122779382.70999999</v>
      </c>
      <c r="S80" s="207">
        <v>0</v>
      </c>
      <c r="T80" s="207">
        <v>0</v>
      </c>
      <c r="U80" s="207">
        <v>0</v>
      </c>
      <c r="V80" s="207">
        <v>0</v>
      </c>
      <c r="W80" s="207">
        <v>0</v>
      </c>
      <c r="X80" s="207"/>
      <c r="Y80" s="207" t="s">
        <v>40</v>
      </c>
      <c r="Z80" s="209">
        <v>122779382.70999999</v>
      </c>
      <c r="AA80" s="210">
        <v>43649</v>
      </c>
      <c r="AB80" s="210">
        <v>52185</v>
      </c>
      <c r="AC80" s="211">
        <v>150000000</v>
      </c>
      <c r="AD80" s="211">
        <v>150000000</v>
      </c>
      <c r="AE80" s="212">
        <v>16.723287671232878</v>
      </c>
      <c r="AF80" s="212">
        <v>23.386301369863013</v>
      </c>
      <c r="AG80" s="213">
        <v>5.55019E-2</v>
      </c>
      <c r="AH80" s="210" t="s">
        <v>49</v>
      </c>
      <c r="AI80" s="214">
        <v>0</v>
      </c>
      <c r="AJ80" s="215">
        <v>16.723287671232878</v>
      </c>
      <c r="AK80" s="215">
        <v>23.386301369863013</v>
      </c>
      <c r="AL80" s="214">
        <f t="shared" si="1"/>
        <v>5.55019E-2</v>
      </c>
      <c r="AM80" s="206" t="s">
        <v>152</v>
      </c>
      <c r="AN80" s="210" t="s">
        <v>152</v>
      </c>
    </row>
    <row r="81" spans="1:40" s="154" customFormat="1" x14ac:dyDescent="0.3">
      <c r="A81" s="205">
        <v>20334000</v>
      </c>
      <c r="B81" s="206">
        <v>1</v>
      </c>
      <c r="C81" s="206">
        <v>1</v>
      </c>
      <c r="D81" s="206">
        <v>0</v>
      </c>
      <c r="E81" s="206" t="s">
        <v>30</v>
      </c>
      <c r="F81" s="206" t="s">
        <v>31</v>
      </c>
      <c r="G81" s="206" t="s">
        <v>45</v>
      </c>
      <c r="H81" s="206" t="s">
        <v>45</v>
      </c>
      <c r="I81" s="206" t="s">
        <v>45</v>
      </c>
      <c r="J81" s="206" t="s">
        <v>34</v>
      </c>
      <c r="K81" s="206" t="s">
        <v>152</v>
      </c>
      <c r="L81" s="206" t="s">
        <v>165</v>
      </c>
      <c r="M81" s="206" t="s">
        <v>153</v>
      </c>
      <c r="N81" s="206" t="s">
        <v>154</v>
      </c>
      <c r="O81" s="206" t="s">
        <v>243</v>
      </c>
      <c r="P81" s="206" t="s">
        <v>243</v>
      </c>
      <c r="Q81" s="206" t="s">
        <v>152</v>
      </c>
      <c r="R81" s="207">
        <v>69754780.709999993</v>
      </c>
      <c r="S81" s="207">
        <v>1284702.7</v>
      </c>
      <c r="T81" s="207">
        <v>0</v>
      </c>
      <c r="U81" s="207">
        <v>0</v>
      </c>
      <c r="V81" s="207">
        <v>0</v>
      </c>
      <c r="W81" s="207">
        <v>0</v>
      </c>
      <c r="X81" s="207"/>
      <c r="Y81" s="207" t="s">
        <v>40</v>
      </c>
      <c r="Z81" s="209">
        <v>71039483.409999996</v>
      </c>
      <c r="AA81" s="210">
        <v>43669</v>
      </c>
      <c r="AB81" s="210">
        <v>52427</v>
      </c>
      <c r="AC81" s="211">
        <v>87100000</v>
      </c>
      <c r="AD81" s="211">
        <v>87100000</v>
      </c>
      <c r="AE81" s="212">
        <v>17.386301369863013</v>
      </c>
      <c r="AF81" s="212">
        <v>23.994520547945207</v>
      </c>
      <c r="AG81" s="213">
        <v>5.3405899999999999E-2</v>
      </c>
      <c r="AH81" s="210" t="s">
        <v>160</v>
      </c>
      <c r="AI81" s="214">
        <v>1.2E-2</v>
      </c>
      <c r="AJ81" s="215">
        <v>17.386301369863013</v>
      </c>
      <c r="AK81" s="215">
        <v>23.994520547945207</v>
      </c>
      <c r="AL81" s="214">
        <f t="shared" si="1"/>
        <v>5.3405899999999999E-2</v>
      </c>
      <c r="AM81" s="206" t="s">
        <v>152</v>
      </c>
      <c r="AN81" s="210" t="s">
        <v>152</v>
      </c>
    </row>
    <row r="82" spans="1:40" s="154" customFormat="1" x14ac:dyDescent="0.3">
      <c r="A82" s="205">
        <v>20335000</v>
      </c>
      <c r="B82" s="206">
        <v>1</v>
      </c>
      <c r="C82" s="206">
        <v>1</v>
      </c>
      <c r="D82" s="206">
        <v>1</v>
      </c>
      <c r="E82" s="206" t="s">
        <v>30</v>
      </c>
      <c r="F82" s="206" t="s">
        <v>31</v>
      </c>
      <c r="G82" s="206" t="s">
        <v>32</v>
      </c>
      <c r="H82" s="206" t="s">
        <v>33</v>
      </c>
      <c r="I82" s="206" t="s">
        <v>3</v>
      </c>
      <c r="J82" s="206" t="s">
        <v>34</v>
      </c>
      <c r="K82" s="206" t="s">
        <v>152</v>
      </c>
      <c r="L82" s="206" t="s">
        <v>36</v>
      </c>
      <c r="M82" s="206" t="s">
        <v>153</v>
      </c>
      <c r="N82" s="206" t="s">
        <v>154</v>
      </c>
      <c r="O82" s="206" t="s">
        <v>245</v>
      </c>
      <c r="P82" s="206" t="s">
        <v>245</v>
      </c>
      <c r="Q82" s="206" t="s">
        <v>152</v>
      </c>
      <c r="R82" s="207">
        <v>255000000</v>
      </c>
      <c r="S82" s="207">
        <v>0</v>
      </c>
      <c r="T82" s="207">
        <v>0</v>
      </c>
      <c r="U82" s="207">
        <v>0</v>
      </c>
      <c r="V82" s="207">
        <v>0</v>
      </c>
      <c r="W82" s="207">
        <v>0</v>
      </c>
      <c r="X82" s="207"/>
      <c r="Y82" s="207" t="s">
        <v>40</v>
      </c>
      <c r="Z82" s="209">
        <v>255000000</v>
      </c>
      <c r="AA82" s="210">
        <v>43669</v>
      </c>
      <c r="AB82" s="210">
        <v>50875</v>
      </c>
      <c r="AC82" s="211">
        <v>300000000</v>
      </c>
      <c r="AD82" s="211">
        <v>300000000</v>
      </c>
      <c r="AE82" s="212">
        <v>13.134246575342466</v>
      </c>
      <c r="AF82" s="212">
        <v>19.742465753424657</v>
      </c>
      <c r="AG82" s="213">
        <v>4.4872000000000002E-2</v>
      </c>
      <c r="AH82" s="210" t="s">
        <v>49</v>
      </c>
      <c r="AI82" s="214">
        <v>0</v>
      </c>
      <c r="AJ82" s="215">
        <v>13.134246575342466</v>
      </c>
      <c r="AK82" s="215">
        <v>19.742465753424657</v>
      </c>
      <c r="AL82" s="214">
        <f t="shared" si="1"/>
        <v>4.4872000000000002E-2</v>
      </c>
      <c r="AM82" s="206" t="s">
        <v>152</v>
      </c>
      <c r="AN82" s="210" t="s">
        <v>152</v>
      </c>
    </row>
    <row r="83" spans="1:40" s="154" customFormat="1" x14ac:dyDescent="0.3">
      <c r="A83" s="205">
        <v>20336000</v>
      </c>
      <c r="B83" s="206">
        <v>1</v>
      </c>
      <c r="C83" s="206">
        <v>1</v>
      </c>
      <c r="D83" s="206">
        <v>1</v>
      </c>
      <c r="E83" s="206" t="s">
        <v>30</v>
      </c>
      <c r="F83" s="206" t="s">
        <v>31</v>
      </c>
      <c r="G83" s="206" t="s">
        <v>32</v>
      </c>
      <c r="H83" s="206" t="s">
        <v>33</v>
      </c>
      <c r="I83" s="206" t="s">
        <v>3</v>
      </c>
      <c r="J83" s="206" t="s">
        <v>34</v>
      </c>
      <c r="K83" s="206" t="s">
        <v>152</v>
      </c>
      <c r="L83" s="206" t="s">
        <v>36</v>
      </c>
      <c r="M83" s="206" t="s">
        <v>153</v>
      </c>
      <c r="N83" s="206" t="s">
        <v>154</v>
      </c>
      <c r="O83" s="206" t="s">
        <v>240</v>
      </c>
      <c r="P83" s="206" t="s">
        <v>240</v>
      </c>
      <c r="Q83" s="206" t="s">
        <v>152</v>
      </c>
      <c r="R83" s="207">
        <v>2525475.4</v>
      </c>
      <c r="S83" s="207">
        <v>0</v>
      </c>
      <c r="T83" s="207">
        <v>0</v>
      </c>
      <c r="U83" s="207">
        <v>0</v>
      </c>
      <c r="V83" s="207">
        <v>0</v>
      </c>
      <c r="W83" s="207">
        <v>0</v>
      </c>
      <c r="X83" s="207"/>
      <c r="Y83" s="207" t="s">
        <v>40</v>
      </c>
      <c r="Z83" s="209">
        <v>2525475.4</v>
      </c>
      <c r="AA83" s="210">
        <v>43705</v>
      </c>
      <c r="AB83" s="210">
        <v>52732</v>
      </c>
      <c r="AC83" s="211">
        <v>12000000</v>
      </c>
      <c r="AD83" s="211">
        <v>12000000</v>
      </c>
      <c r="AE83" s="212">
        <v>18.221917808219178</v>
      </c>
      <c r="AF83" s="212">
        <v>24.731506849315068</v>
      </c>
      <c r="AG83" s="213">
        <v>5.55019E-2</v>
      </c>
      <c r="AH83" s="210" t="s">
        <v>160</v>
      </c>
      <c r="AI83" s="214">
        <v>1.2E-2</v>
      </c>
      <c r="AJ83" s="215">
        <v>18.221917808219178</v>
      </c>
      <c r="AK83" s="215">
        <v>24.731506849315068</v>
      </c>
      <c r="AL83" s="214">
        <f t="shared" si="1"/>
        <v>5.55019E-2</v>
      </c>
      <c r="AM83" s="206" t="s">
        <v>152</v>
      </c>
      <c r="AN83" s="210" t="s">
        <v>152</v>
      </c>
    </row>
    <row r="84" spans="1:40" s="154" customFormat="1" x14ac:dyDescent="0.3">
      <c r="A84" s="205">
        <v>20337000</v>
      </c>
      <c r="B84" s="206">
        <v>1</v>
      </c>
      <c r="C84" s="206">
        <v>1</v>
      </c>
      <c r="D84" s="206">
        <v>1</v>
      </c>
      <c r="E84" s="206" t="s">
        <v>30</v>
      </c>
      <c r="F84" s="206" t="s">
        <v>31</v>
      </c>
      <c r="G84" s="206" t="s">
        <v>32</v>
      </c>
      <c r="H84" s="206" t="s">
        <v>33</v>
      </c>
      <c r="I84" s="206" t="s">
        <v>3</v>
      </c>
      <c r="J84" s="206" t="s">
        <v>34</v>
      </c>
      <c r="K84" s="206" t="s">
        <v>152</v>
      </c>
      <c r="L84" s="206" t="s">
        <v>36</v>
      </c>
      <c r="M84" s="206" t="s">
        <v>153</v>
      </c>
      <c r="N84" s="206" t="s">
        <v>154</v>
      </c>
      <c r="O84" s="206" t="s">
        <v>235</v>
      </c>
      <c r="P84" s="206" t="s">
        <v>235</v>
      </c>
      <c r="Q84" s="206" t="s">
        <v>152</v>
      </c>
      <c r="R84" s="207">
        <v>79807339.5</v>
      </c>
      <c r="S84" s="207">
        <v>0</v>
      </c>
      <c r="T84" s="207">
        <v>0</v>
      </c>
      <c r="U84" s="207">
        <v>0</v>
      </c>
      <c r="V84" s="207">
        <v>0</v>
      </c>
      <c r="W84" s="207">
        <v>0</v>
      </c>
      <c r="X84" s="207"/>
      <c r="Y84" s="207" t="s">
        <v>40</v>
      </c>
      <c r="Z84" s="209">
        <v>79807339.5</v>
      </c>
      <c r="AA84" s="210">
        <v>43712</v>
      </c>
      <c r="AB84" s="210">
        <v>52519</v>
      </c>
      <c r="AC84" s="211">
        <v>100000000</v>
      </c>
      <c r="AD84" s="211">
        <v>100000000</v>
      </c>
      <c r="AE84" s="212">
        <v>17.638356164383563</v>
      </c>
      <c r="AF84" s="212">
        <v>24.12876712328767</v>
      </c>
      <c r="AG84" s="213">
        <v>4.5440000000000001E-2</v>
      </c>
      <c r="AH84" s="210" t="s">
        <v>49</v>
      </c>
      <c r="AI84" s="214">
        <v>0</v>
      </c>
      <c r="AJ84" s="215">
        <v>17.638356164383563</v>
      </c>
      <c r="AK84" s="215">
        <v>24.12876712328767</v>
      </c>
      <c r="AL84" s="214">
        <f t="shared" si="1"/>
        <v>4.5440000000000001E-2</v>
      </c>
      <c r="AM84" s="206" t="s">
        <v>152</v>
      </c>
      <c r="AN84" s="210" t="s">
        <v>152</v>
      </c>
    </row>
    <row r="85" spans="1:40" s="154" customFormat="1" x14ac:dyDescent="0.3">
      <c r="A85" s="205">
        <v>20338000</v>
      </c>
      <c r="B85" s="206">
        <v>1</v>
      </c>
      <c r="C85" s="206">
        <v>1</v>
      </c>
      <c r="D85" s="206">
        <v>1</v>
      </c>
      <c r="E85" s="206" t="s">
        <v>30</v>
      </c>
      <c r="F85" s="206" t="s">
        <v>31</v>
      </c>
      <c r="G85" s="206" t="s">
        <v>32</v>
      </c>
      <c r="H85" s="206" t="s">
        <v>33</v>
      </c>
      <c r="I85" s="206" t="s">
        <v>3</v>
      </c>
      <c r="J85" s="206" t="s">
        <v>34</v>
      </c>
      <c r="K85" s="206" t="s">
        <v>152</v>
      </c>
      <c r="L85" s="206" t="s">
        <v>36</v>
      </c>
      <c r="M85" s="206" t="s">
        <v>153</v>
      </c>
      <c r="N85" s="206" t="s">
        <v>154</v>
      </c>
      <c r="O85" s="206" t="s">
        <v>238</v>
      </c>
      <c r="P85" s="206" t="s">
        <v>238</v>
      </c>
      <c r="Q85" s="206" t="s">
        <v>152</v>
      </c>
      <c r="R85" s="207">
        <v>9886422.9399999995</v>
      </c>
      <c r="S85" s="207">
        <v>0</v>
      </c>
      <c r="T85" s="207">
        <v>0</v>
      </c>
      <c r="U85" s="207">
        <v>0</v>
      </c>
      <c r="V85" s="207">
        <v>0</v>
      </c>
      <c r="W85" s="207">
        <v>0</v>
      </c>
      <c r="X85" s="207"/>
      <c r="Y85" s="207" t="s">
        <v>40</v>
      </c>
      <c r="Z85" s="209">
        <v>9886422.9399999995</v>
      </c>
      <c r="AA85" s="210">
        <v>43717</v>
      </c>
      <c r="AB85" s="210">
        <v>52580</v>
      </c>
      <c r="AC85" s="211">
        <v>40081242</v>
      </c>
      <c r="AD85" s="211">
        <v>40081242</v>
      </c>
      <c r="AE85" s="212">
        <v>17.805479452054794</v>
      </c>
      <c r="AF85" s="212">
        <v>24.282191780821918</v>
      </c>
      <c r="AG85" s="213">
        <v>5.4853499999999999E-2</v>
      </c>
      <c r="AH85" s="210" t="s">
        <v>160</v>
      </c>
      <c r="AI85" s="214">
        <v>1.2E-2</v>
      </c>
      <c r="AJ85" s="215">
        <v>17.805479452054794</v>
      </c>
      <c r="AK85" s="215">
        <v>24.282191780821918</v>
      </c>
      <c r="AL85" s="214">
        <f t="shared" si="1"/>
        <v>5.4853499999999999E-2</v>
      </c>
      <c r="AM85" s="206" t="s">
        <v>152</v>
      </c>
      <c r="AN85" s="210" t="s">
        <v>152</v>
      </c>
    </row>
    <row r="86" spans="1:40" s="154" customFormat="1" x14ac:dyDescent="0.3">
      <c r="A86" s="205">
        <v>20339000</v>
      </c>
      <c r="B86" s="206">
        <v>1</v>
      </c>
      <c r="C86" s="206">
        <v>1</v>
      </c>
      <c r="D86" s="206">
        <v>1</v>
      </c>
      <c r="E86" s="206" t="s">
        <v>30</v>
      </c>
      <c r="F86" s="206" t="s">
        <v>31</v>
      </c>
      <c r="G86" s="206" t="s">
        <v>32</v>
      </c>
      <c r="H86" s="206" t="s">
        <v>33</v>
      </c>
      <c r="I86" s="206" t="s">
        <v>3</v>
      </c>
      <c r="J86" s="206" t="s">
        <v>34</v>
      </c>
      <c r="K86" s="206" t="s">
        <v>152</v>
      </c>
      <c r="L86" s="206" t="s">
        <v>36</v>
      </c>
      <c r="M86" s="206" t="s">
        <v>153</v>
      </c>
      <c r="N86" s="206" t="s">
        <v>154</v>
      </c>
      <c r="O86" s="206" t="s">
        <v>244</v>
      </c>
      <c r="P86" s="206" t="s">
        <v>244</v>
      </c>
      <c r="Q86" s="206" t="s">
        <v>152</v>
      </c>
      <c r="R86" s="207">
        <v>15186795.91</v>
      </c>
      <c r="S86" s="207">
        <v>0</v>
      </c>
      <c r="T86" s="207">
        <v>0</v>
      </c>
      <c r="U86" s="207">
        <v>0</v>
      </c>
      <c r="V86" s="207">
        <v>0</v>
      </c>
      <c r="W86" s="207">
        <v>0</v>
      </c>
      <c r="X86" s="207"/>
      <c r="Y86" s="207" t="s">
        <v>40</v>
      </c>
      <c r="Z86" s="209">
        <v>15186795.91</v>
      </c>
      <c r="AA86" s="210">
        <v>43742</v>
      </c>
      <c r="AB86" s="210">
        <v>52793</v>
      </c>
      <c r="AC86" s="211">
        <v>43000000</v>
      </c>
      <c r="AD86" s="211">
        <v>43000000</v>
      </c>
      <c r="AE86" s="212">
        <v>18.389041095890413</v>
      </c>
      <c r="AF86" s="212">
        <v>24.797260273972604</v>
      </c>
      <c r="AG86" s="213">
        <v>4.5444999999999999E-2</v>
      </c>
      <c r="AH86" s="210" t="s">
        <v>49</v>
      </c>
      <c r="AI86" s="214">
        <v>0</v>
      </c>
      <c r="AJ86" s="215">
        <v>18.389041095890413</v>
      </c>
      <c r="AK86" s="215">
        <v>24.797260273972604</v>
      </c>
      <c r="AL86" s="214">
        <f t="shared" si="1"/>
        <v>4.5444999999999999E-2</v>
      </c>
      <c r="AM86" s="206" t="s">
        <v>152</v>
      </c>
      <c r="AN86" s="210" t="s">
        <v>152</v>
      </c>
    </row>
    <row r="87" spans="1:40" s="154" customFormat="1" x14ac:dyDescent="0.3">
      <c r="A87" s="205">
        <v>20340000</v>
      </c>
      <c r="B87" s="206">
        <v>1</v>
      </c>
      <c r="C87" s="206">
        <v>1</v>
      </c>
      <c r="D87" s="206">
        <v>1</v>
      </c>
      <c r="E87" s="206" t="s">
        <v>30</v>
      </c>
      <c r="F87" s="206" t="s">
        <v>31</v>
      </c>
      <c r="G87" s="206" t="s">
        <v>32</v>
      </c>
      <c r="H87" s="206" t="s">
        <v>33</v>
      </c>
      <c r="I87" s="206" t="s">
        <v>3</v>
      </c>
      <c r="J87" s="206" t="s">
        <v>34</v>
      </c>
      <c r="K87" s="206" t="s">
        <v>152</v>
      </c>
      <c r="L87" s="206" t="s">
        <v>36</v>
      </c>
      <c r="M87" s="206" t="s">
        <v>153</v>
      </c>
      <c r="N87" s="206" t="s">
        <v>154</v>
      </c>
      <c r="O87" s="206" t="s">
        <v>246</v>
      </c>
      <c r="P87" s="206" t="s">
        <v>246</v>
      </c>
      <c r="Q87" s="206" t="s">
        <v>152</v>
      </c>
      <c r="R87" s="207">
        <v>6039530.9900000002</v>
      </c>
      <c r="S87" s="207">
        <v>0</v>
      </c>
      <c r="T87" s="207">
        <v>0</v>
      </c>
      <c r="U87" s="207">
        <v>0</v>
      </c>
      <c r="V87" s="207">
        <v>0</v>
      </c>
      <c r="W87" s="207">
        <v>0</v>
      </c>
      <c r="X87" s="207"/>
      <c r="Y87" s="207" t="s">
        <v>40</v>
      </c>
      <c r="Z87" s="209">
        <v>6039530.9900000002</v>
      </c>
      <c r="AA87" s="210">
        <v>43787</v>
      </c>
      <c r="AB87" s="210">
        <v>52855</v>
      </c>
      <c r="AC87" s="211">
        <v>75000000</v>
      </c>
      <c r="AD87" s="211">
        <v>75000000</v>
      </c>
      <c r="AE87" s="212">
        <v>18.55890410958904</v>
      </c>
      <c r="AF87" s="212">
        <v>24.843835616438355</v>
      </c>
      <c r="AG87" s="213">
        <v>5.5941600000000001E-2</v>
      </c>
      <c r="AH87" s="210" t="s">
        <v>160</v>
      </c>
      <c r="AI87" s="214">
        <v>1.2E-2</v>
      </c>
      <c r="AJ87" s="215">
        <v>18.55890410958904</v>
      </c>
      <c r="AK87" s="215">
        <v>24.843835616438355</v>
      </c>
      <c r="AL87" s="214">
        <f t="shared" si="1"/>
        <v>5.5941600000000001E-2</v>
      </c>
      <c r="AM87" s="206" t="s">
        <v>152</v>
      </c>
      <c r="AN87" s="210" t="s">
        <v>152</v>
      </c>
    </row>
    <row r="88" spans="1:40" s="154" customFormat="1" x14ac:dyDescent="0.3">
      <c r="A88" s="205">
        <v>20341000</v>
      </c>
      <c r="B88" s="206">
        <v>1</v>
      </c>
      <c r="C88" s="206">
        <v>1</v>
      </c>
      <c r="D88" s="206">
        <v>0</v>
      </c>
      <c r="E88" s="206" t="s">
        <v>30</v>
      </c>
      <c r="F88" s="206" t="s">
        <v>31</v>
      </c>
      <c r="G88" s="206" t="s">
        <v>32</v>
      </c>
      <c r="H88" s="206" t="s">
        <v>54</v>
      </c>
      <c r="I88" s="206" t="s">
        <v>55</v>
      </c>
      <c r="J88" s="206" t="s">
        <v>34</v>
      </c>
      <c r="K88" s="206" t="s">
        <v>152</v>
      </c>
      <c r="L88" s="206" t="s">
        <v>58</v>
      </c>
      <c r="M88" s="206" t="s">
        <v>153</v>
      </c>
      <c r="N88" s="206" t="s">
        <v>154</v>
      </c>
      <c r="O88" s="206" t="s">
        <v>268</v>
      </c>
      <c r="P88" s="206" t="s">
        <v>268</v>
      </c>
      <c r="Q88" s="206" t="s">
        <v>152</v>
      </c>
      <c r="R88" s="207">
        <v>24120344.66</v>
      </c>
      <c r="S88" s="207">
        <v>0</v>
      </c>
      <c r="T88" s="207">
        <v>618470.38</v>
      </c>
      <c r="U88" s="207">
        <v>620225.88</v>
      </c>
      <c r="V88" s="207">
        <v>9114.2099999999991</v>
      </c>
      <c r="W88" s="207">
        <v>0</v>
      </c>
      <c r="X88" s="207"/>
      <c r="Y88" s="207" t="s">
        <v>40</v>
      </c>
      <c r="Z88" s="209">
        <v>23501874.280000001</v>
      </c>
      <c r="AA88" s="210">
        <v>43885</v>
      </c>
      <c r="AB88" s="210">
        <v>53008</v>
      </c>
      <c r="AC88" s="211">
        <v>27500000</v>
      </c>
      <c r="AD88" s="211">
        <v>27500000</v>
      </c>
      <c r="AE88" s="212">
        <v>18.978082191780821</v>
      </c>
      <c r="AF88" s="212">
        <v>24.994520547945207</v>
      </c>
      <c r="AG88" s="213">
        <v>5.2531500000000002E-2</v>
      </c>
      <c r="AH88" s="210" t="s">
        <v>160</v>
      </c>
      <c r="AI88" s="214">
        <v>1.2E-2</v>
      </c>
      <c r="AJ88" s="215">
        <v>18.978082191780821</v>
      </c>
      <c r="AK88" s="215">
        <v>24.994520547945207</v>
      </c>
      <c r="AL88" s="214">
        <f t="shared" si="1"/>
        <v>5.2531500000000002E-2</v>
      </c>
      <c r="AM88" s="206" t="s">
        <v>152</v>
      </c>
      <c r="AN88" s="210" t="s">
        <v>152</v>
      </c>
    </row>
    <row r="89" spans="1:40" s="154" customFormat="1" x14ac:dyDescent="0.3">
      <c r="A89" s="205">
        <v>20342000</v>
      </c>
      <c r="B89" s="206">
        <v>1</v>
      </c>
      <c r="C89" s="206">
        <v>1</v>
      </c>
      <c r="D89" s="206">
        <v>1</v>
      </c>
      <c r="E89" s="206" t="s">
        <v>30</v>
      </c>
      <c r="F89" s="206" t="s">
        <v>31</v>
      </c>
      <c r="G89" s="206" t="s">
        <v>32</v>
      </c>
      <c r="H89" s="206" t="s">
        <v>33</v>
      </c>
      <c r="I89" s="206" t="s">
        <v>3</v>
      </c>
      <c r="J89" s="206" t="s">
        <v>34</v>
      </c>
      <c r="K89" s="206" t="s">
        <v>152</v>
      </c>
      <c r="L89" s="206" t="s">
        <v>36</v>
      </c>
      <c r="M89" s="206" t="s">
        <v>153</v>
      </c>
      <c r="N89" s="206" t="s">
        <v>154</v>
      </c>
      <c r="O89" s="206" t="s">
        <v>249</v>
      </c>
      <c r="P89" s="206" t="s">
        <v>249</v>
      </c>
      <c r="Q89" s="206" t="s">
        <v>152</v>
      </c>
      <c r="R89" s="207">
        <v>90000000</v>
      </c>
      <c r="S89" s="207">
        <v>0</v>
      </c>
      <c r="T89" s="207">
        <v>0</v>
      </c>
      <c r="U89" s="207">
        <v>0</v>
      </c>
      <c r="V89" s="207">
        <v>0</v>
      </c>
      <c r="W89" s="207">
        <v>0</v>
      </c>
      <c r="X89" s="207"/>
      <c r="Y89" s="207" t="s">
        <v>40</v>
      </c>
      <c r="Z89" s="209">
        <v>90000000</v>
      </c>
      <c r="AA89" s="210">
        <v>43924</v>
      </c>
      <c r="AB89" s="210">
        <v>53250</v>
      </c>
      <c r="AC89" s="211">
        <v>90000000</v>
      </c>
      <c r="AD89" s="211">
        <v>90000000</v>
      </c>
      <c r="AE89" s="212">
        <v>19.641095890410959</v>
      </c>
      <c r="AF89" s="212">
        <v>25.550684931506851</v>
      </c>
      <c r="AG89" s="213">
        <v>4.5516000000000001E-2</v>
      </c>
      <c r="AH89" s="210" t="s">
        <v>49</v>
      </c>
      <c r="AI89" s="214">
        <v>0</v>
      </c>
      <c r="AJ89" s="215">
        <v>19.641095890410959</v>
      </c>
      <c r="AK89" s="215">
        <v>25.550684931506851</v>
      </c>
      <c r="AL89" s="214">
        <f t="shared" si="1"/>
        <v>4.5516000000000001E-2</v>
      </c>
      <c r="AM89" s="206" t="s">
        <v>152</v>
      </c>
      <c r="AN89" s="210" t="s">
        <v>152</v>
      </c>
    </row>
    <row r="90" spans="1:40" s="154" customFormat="1" x14ac:dyDescent="0.3">
      <c r="A90" s="205">
        <v>20343000</v>
      </c>
      <c r="B90" s="206">
        <v>1</v>
      </c>
      <c r="C90" s="206">
        <v>1</v>
      </c>
      <c r="D90" s="206">
        <v>1</v>
      </c>
      <c r="E90" s="206" t="s">
        <v>30</v>
      </c>
      <c r="F90" s="206" t="s">
        <v>31</v>
      </c>
      <c r="G90" s="206" t="s">
        <v>32</v>
      </c>
      <c r="H90" s="206" t="s">
        <v>33</v>
      </c>
      <c r="I90" s="206" t="s">
        <v>3</v>
      </c>
      <c r="J90" s="206" t="s">
        <v>34</v>
      </c>
      <c r="K90" s="206" t="s">
        <v>152</v>
      </c>
      <c r="L90" s="206" t="s">
        <v>36</v>
      </c>
      <c r="M90" s="206" t="s">
        <v>153</v>
      </c>
      <c r="N90" s="206" t="s">
        <v>154</v>
      </c>
      <c r="O90" s="206" t="s">
        <v>247</v>
      </c>
      <c r="P90" s="206" t="s">
        <v>247</v>
      </c>
      <c r="Q90" s="206" t="s">
        <v>152</v>
      </c>
      <c r="R90" s="207">
        <v>224140869.63</v>
      </c>
      <c r="S90" s="207">
        <v>0</v>
      </c>
      <c r="T90" s="207">
        <v>0</v>
      </c>
      <c r="U90" s="207">
        <v>0</v>
      </c>
      <c r="V90" s="207">
        <v>0</v>
      </c>
      <c r="W90" s="207">
        <v>0</v>
      </c>
      <c r="X90" s="207"/>
      <c r="Y90" s="207" t="s">
        <v>40</v>
      </c>
      <c r="Z90" s="209">
        <v>224140869.63</v>
      </c>
      <c r="AA90" s="210">
        <v>43987</v>
      </c>
      <c r="AB90" s="210">
        <v>53097</v>
      </c>
      <c r="AC90" s="211">
        <v>250000000</v>
      </c>
      <c r="AD90" s="211">
        <v>250000000</v>
      </c>
      <c r="AE90" s="212">
        <v>19.221917808219178</v>
      </c>
      <c r="AF90" s="212">
        <v>24.958904109589042</v>
      </c>
      <c r="AG90" s="213">
        <v>4.5516000000000001E-2</v>
      </c>
      <c r="AH90" s="210" t="s">
        <v>49</v>
      </c>
      <c r="AI90" s="214">
        <v>0</v>
      </c>
      <c r="AJ90" s="215">
        <v>19.221917808219178</v>
      </c>
      <c r="AK90" s="215">
        <v>24.958904109589042</v>
      </c>
      <c r="AL90" s="214">
        <f t="shared" si="1"/>
        <v>4.5516000000000001E-2</v>
      </c>
      <c r="AM90" s="206" t="s">
        <v>152</v>
      </c>
      <c r="AN90" s="210" t="s">
        <v>152</v>
      </c>
    </row>
    <row r="91" spans="1:40" s="154" customFormat="1" x14ac:dyDescent="0.3">
      <c r="A91" s="205">
        <v>20344000</v>
      </c>
      <c r="B91" s="206">
        <v>1</v>
      </c>
      <c r="C91" s="206">
        <v>1</v>
      </c>
      <c r="D91" s="206">
        <v>1</v>
      </c>
      <c r="E91" s="206" t="s">
        <v>30</v>
      </c>
      <c r="F91" s="206" t="s">
        <v>31</v>
      </c>
      <c r="G91" s="206" t="s">
        <v>32</v>
      </c>
      <c r="H91" s="206" t="s">
        <v>33</v>
      </c>
      <c r="I91" s="206" t="s">
        <v>3</v>
      </c>
      <c r="J91" s="206" t="s">
        <v>34</v>
      </c>
      <c r="K91" s="206" t="s">
        <v>152</v>
      </c>
      <c r="L91" s="206" t="s">
        <v>36</v>
      </c>
      <c r="M91" s="206" t="s">
        <v>153</v>
      </c>
      <c r="N91" s="206" t="s">
        <v>154</v>
      </c>
      <c r="O91" s="206" t="s">
        <v>248</v>
      </c>
      <c r="P91" s="206" t="s">
        <v>248</v>
      </c>
      <c r="Q91" s="206" t="s">
        <v>152</v>
      </c>
      <c r="R91" s="207">
        <v>280000000</v>
      </c>
      <c r="S91" s="207">
        <v>0</v>
      </c>
      <c r="T91" s="207">
        <v>0</v>
      </c>
      <c r="U91" s="207">
        <v>0</v>
      </c>
      <c r="V91" s="207">
        <v>0</v>
      </c>
      <c r="W91" s="207">
        <v>0</v>
      </c>
      <c r="X91" s="207"/>
      <c r="Y91" s="207" t="s">
        <v>40</v>
      </c>
      <c r="Z91" s="209">
        <v>280000000</v>
      </c>
      <c r="AA91" s="210">
        <v>43999</v>
      </c>
      <c r="AB91" s="210">
        <v>51271</v>
      </c>
      <c r="AC91" s="211">
        <v>280000000</v>
      </c>
      <c r="AD91" s="211">
        <v>280000000</v>
      </c>
      <c r="AE91" s="212">
        <v>14.219178082191782</v>
      </c>
      <c r="AF91" s="212">
        <v>19.923287671232877</v>
      </c>
      <c r="AG91" s="213">
        <v>4.4935999999999997E-2</v>
      </c>
      <c r="AH91" s="210" t="s">
        <v>49</v>
      </c>
      <c r="AI91" s="214">
        <v>0</v>
      </c>
      <c r="AJ91" s="215">
        <v>14.219178082191782</v>
      </c>
      <c r="AK91" s="215">
        <v>19.923287671232877</v>
      </c>
      <c r="AL91" s="214">
        <f t="shared" si="1"/>
        <v>4.4935999999999997E-2</v>
      </c>
      <c r="AM91" s="206" t="s">
        <v>152</v>
      </c>
      <c r="AN91" s="210" t="s">
        <v>152</v>
      </c>
    </row>
    <row r="92" spans="1:40" s="154" customFormat="1" x14ac:dyDescent="0.3">
      <c r="A92" s="205">
        <v>20345000</v>
      </c>
      <c r="B92" s="206">
        <v>1</v>
      </c>
      <c r="C92" s="206">
        <v>0</v>
      </c>
      <c r="D92" s="206">
        <v>0</v>
      </c>
      <c r="E92" s="206" t="s">
        <v>30</v>
      </c>
      <c r="F92" s="206" t="s">
        <v>133</v>
      </c>
      <c r="G92" s="206" t="s">
        <v>133</v>
      </c>
      <c r="H92" s="206" t="s">
        <v>133</v>
      </c>
      <c r="I92" s="206" t="s">
        <v>133</v>
      </c>
      <c r="J92" s="206" t="s">
        <v>34</v>
      </c>
      <c r="K92" s="206" t="s">
        <v>152</v>
      </c>
      <c r="L92" s="206" t="s">
        <v>161</v>
      </c>
      <c r="M92" s="206" t="s">
        <v>153</v>
      </c>
      <c r="N92" s="206" t="s">
        <v>154</v>
      </c>
      <c r="O92" s="206" t="s">
        <v>162</v>
      </c>
      <c r="P92" s="206" t="s">
        <v>162</v>
      </c>
      <c r="Q92" s="206" t="s">
        <v>152</v>
      </c>
      <c r="R92" s="207">
        <v>91455000</v>
      </c>
      <c r="S92" s="207">
        <v>0</v>
      </c>
      <c r="T92" s="207">
        <v>0</v>
      </c>
      <c r="U92" s="207">
        <v>0</v>
      </c>
      <c r="V92" s="207">
        <v>0</v>
      </c>
      <c r="W92" s="207">
        <v>0</v>
      </c>
      <c r="X92" s="207"/>
      <c r="Y92" s="207" t="s">
        <v>40</v>
      </c>
      <c r="Z92" s="209">
        <v>91455000</v>
      </c>
      <c r="AA92" s="210">
        <v>44028</v>
      </c>
      <c r="AB92" s="210">
        <v>53158</v>
      </c>
      <c r="AC92" s="211">
        <v>93800000</v>
      </c>
      <c r="AD92" s="211">
        <v>93800000</v>
      </c>
      <c r="AE92" s="212">
        <v>19.389041095890413</v>
      </c>
      <c r="AF92" s="212">
        <v>25.013698630136986</v>
      </c>
      <c r="AG92" s="213">
        <v>5.4496200000000002E-2</v>
      </c>
      <c r="AH92" s="210" t="s">
        <v>160</v>
      </c>
      <c r="AI92" s="214">
        <v>1.2E-2</v>
      </c>
      <c r="AJ92" s="215">
        <v>19.389041095890413</v>
      </c>
      <c r="AK92" s="215">
        <v>25.013698630136986</v>
      </c>
      <c r="AL92" s="214">
        <f t="shared" si="1"/>
        <v>5.4496200000000002E-2</v>
      </c>
      <c r="AM92" s="206" t="s">
        <v>152</v>
      </c>
      <c r="AN92" s="210" t="s">
        <v>152</v>
      </c>
    </row>
    <row r="93" spans="1:40" s="154" customFormat="1" x14ac:dyDescent="0.3">
      <c r="A93" s="205">
        <v>20346000</v>
      </c>
      <c r="B93" s="206">
        <v>1</v>
      </c>
      <c r="C93" s="206">
        <v>1</v>
      </c>
      <c r="D93" s="206">
        <v>1</v>
      </c>
      <c r="E93" s="206" t="s">
        <v>30</v>
      </c>
      <c r="F93" s="206" t="s">
        <v>31</v>
      </c>
      <c r="G93" s="206" t="s">
        <v>32</v>
      </c>
      <c r="H93" s="206" t="s">
        <v>400</v>
      </c>
      <c r="I93" s="206" t="s">
        <v>3</v>
      </c>
      <c r="J93" s="206" t="s">
        <v>34</v>
      </c>
      <c r="K93" s="206" t="s">
        <v>152</v>
      </c>
      <c r="L93" s="206" t="s">
        <v>36</v>
      </c>
      <c r="M93" s="206" t="s">
        <v>153</v>
      </c>
      <c r="N93" s="206" t="s">
        <v>154</v>
      </c>
      <c r="O93" s="206" t="s">
        <v>413</v>
      </c>
      <c r="P93" s="206" t="s">
        <v>413</v>
      </c>
      <c r="Q93" s="206" t="s">
        <v>152</v>
      </c>
      <c r="R93" s="207">
        <v>31078409.100000001</v>
      </c>
      <c r="S93" s="207">
        <v>0</v>
      </c>
      <c r="T93" s="207">
        <v>0</v>
      </c>
      <c r="U93" s="207">
        <v>0</v>
      </c>
      <c r="V93" s="207">
        <v>0</v>
      </c>
      <c r="W93" s="207">
        <v>0</v>
      </c>
      <c r="X93" s="207"/>
      <c r="Y93" s="207" t="s">
        <v>40</v>
      </c>
      <c r="Z93" s="209">
        <v>31078409.100000001</v>
      </c>
      <c r="AA93" s="210">
        <v>44090</v>
      </c>
      <c r="AB93" s="210">
        <v>52916</v>
      </c>
      <c r="AC93" s="211">
        <v>50000000</v>
      </c>
      <c r="AD93" s="211">
        <v>50000000</v>
      </c>
      <c r="AE93" s="212">
        <v>18.726027397260275</v>
      </c>
      <c r="AF93" s="212">
        <v>24.18082191780822</v>
      </c>
      <c r="AG93" s="213">
        <v>5.55019E-2</v>
      </c>
      <c r="AH93" s="210" t="s">
        <v>160</v>
      </c>
      <c r="AI93" s="214">
        <v>1.2E-2</v>
      </c>
      <c r="AJ93" s="215">
        <v>18.726027397260275</v>
      </c>
      <c r="AK93" s="215">
        <v>24.18082191780822</v>
      </c>
      <c r="AL93" s="214">
        <f t="shared" si="1"/>
        <v>5.55019E-2</v>
      </c>
      <c r="AM93" s="206" t="s">
        <v>152</v>
      </c>
      <c r="AN93" s="210" t="s">
        <v>152</v>
      </c>
    </row>
    <row r="94" spans="1:40" s="154" customFormat="1" x14ac:dyDescent="0.3">
      <c r="A94" s="205">
        <v>20347000</v>
      </c>
      <c r="B94" s="206">
        <v>1</v>
      </c>
      <c r="C94" s="206">
        <v>1</v>
      </c>
      <c r="D94" s="206">
        <v>1</v>
      </c>
      <c r="E94" s="206" t="s">
        <v>30</v>
      </c>
      <c r="F94" s="206" t="s">
        <v>31</v>
      </c>
      <c r="G94" s="206" t="s">
        <v>32</v>
      </c>
      <c r="H94" s="206" t="s">
        <v>400</v>
      </c>
      <c r="I94" s="206" t="s">
        <v>3</v>
      </c>
      <c r="J94" s="206" t="s">
        <v>34</v>
      </c>
      <c r="K94" s="206" t="s">
        <v>152</v>
      </c>
      <c r="L94" s="206" t="s">
        <v>36</v>
      </c>
      <c r="M94" s="206" t="s">
        <v>153</v>
      </c>
      <c r="N94" s="206" t="s">
        <v>154</v>
      </c>
      <c r="O94" s="206" t="s">
        <v>401</v>
      </c>
      <c r="P94" s="206" t="s">
        <v>401</v>
      </c>
      <c r="Q94" s="206" t="s">
        <v>152</v>
      </c>
      <c r="R94" s="207">
        <v>31021465</v>
      </c>
      <c r="S94" s="207">
        <v>0</v>
      </c>
      <c r="T94" s="207">
        <v>0</v>
      </c>
      <c r="U94" s="207">
        <v>0</v>
      </c>
      <c r="V94" s="207">
        <v>0</v>
      </c>
      <c r="W94" s="207">
        <v>0</v>
      </c>
      <c r="X94" s="207"/>
      <c r="Y94" s="207" t="s">
        <v>40</v>
      </c>
      <c r="Z94" s="209">
        <v>31021465</v>
      </c>
      <c r="AA94" s="210">
        <v>44187</v>
      </c>
      <c r="AB94" s="210">
        <v>53097</v>
      </c>
      <c r="AC94" s="211">
        <v>78400000</v>
      </c>
      <c r="AD94" s="211">
        <v>78400000</v>
      </c>
      <c r="AE94" s="212">
        <v>19.221917808219178</v>
      </c>
      <c r="AF94" s="212">
        <v>24.410958904109588</v>
      </c>
      <c r="AG94" s="213">
        <v>5.55019E-2</v>
      </c>
      <c r="AH94" s="210" t="s">
        <v>160</v>
      </c>
      <c r="AI94" s="214">
        <v>1.2E-2</v>
      </c>
      <c r="AJ94" s="215">
        <v>19.221917808219178</v>
      </c>
      <c r="AK94" s="215">
        <v>24.410958904109588</v>
      </c>
      <c r="AL94" s="214">
        <f t="shared" si="1"/>
        <v>5.55019E-2</v>
      </c>
      <c r="AM94" s="206" t="s">
        <v>152</v>
      </c>
      <c r="AN94" s="210" t="s">
        <v>152</v>
      </c>
    </row>
    <row r="95" spans="1:40" s="154" customFormat="1" x14ac:dyDescent="0.3">
      <c r="A95" s="205">
        <v>20348000</v>
      </c>
      <c r="B95" s="206">
        <v>1</v>
      </c>
      <c r="C95" s="206">
        <v>1</v>
      </c>
      <c r="D95" s="206">
        <v>1</v>
      </c>
      <c r="E95" s="206" t="s">
        <v>30</v>
      </c>
      <c r="F95" s="206" t="s">
        <v>31</v>
      </c>
      <c r="G95" s="206" t="s">
        <v>32</v>
      </c>
      <c r="H95" s="206" t="s">
        <v>33</v>
      </c>
      <c r="I95" s="206" t="s">
        <v>3</v>
      </c>
      <c r="J95" s="206" t="s">
        <v>34</v>
      </c>
      <c r="K95" s="206" t="s">
        <v>152</v>
      </c>
      <c r="L95" s="206" t="s">
        <v>36</v>
      </c>
      <c r="M95" s="206" t="s">
        <v>153</v>
      </c>
      <c r="N95" s="206" t="s">
        <v>154</v>
      </c>
      <c r="O95" s="206" t="s">
        <v>250</v>
      </c>
      <c r="P95" s="206" t="s">
        <v>250</v>
      </c>
      <c r="Q95" s="206" t="s">
        <v>152</v>
      </c>
      <c r="R95" s="207">
        <v>200000000</v>
      </c>
      <c r="S95" s="207">
        <v>0</v>
      </c>
      <c r="T95" s="207">
        <v>0</v>
      </c>
      <c r="U95" s="207">
        <v>0</v>
      </c>
      <c r="V95" s="207">
        <v>0</v>
      </c>
      <c r="W95" s="207">
        <v>0</v>
      </c>
      <c r="X95" s="207"/>
      <c r="Y95" s="207" t="s">
        <v>40</v>
      </c>
      <c r="Z95" s="209">
        <v>200000000</v>
      </c>
      <c r="AA95" s="210">
        <v>44277</v>
      </c>
      <c r="AB95" s="210">
        <v>50844</v>
      </c>
      <c r="AC95" s="211">
        <v>200000000</v>
      </c>
      <c r="AD95" s="211">
        <v>200000000</v>
      </c>
      <c r="AE95" s="212">
        <v>13.049315068493151</v>
      </c>
      <c r="AF95" s="212">
        <v>17.991780821917807</v>
      </c>
      <c r="AG95" s="213">
        <v>4.4896999999999999E-2</v>
      </c>
      <c r="AH95" s="210" t="s">
        <v>49</v>
      </c>
      <c r="AI95" s="214">
        <v>0</v>
      </c>
      <c r="AJ95" s="215">
        <v>13.049315068493151</v>
      </c>
      <c r="AK95" s="215">
        <v>17.991780821917807</v>
      </c>
      <c r="AL95" s="214">
        <f t="shared" si="1"/>
        <v>4.4896999999999999E-2</v>
      </c>
      <c r="AM95" s="206" t="s">
        <v>152</v>
      </c>
      <c r="AN95" s="210" t="s">
        <v>152</v>
      </c>
    </row>
    <row r="96" spans="1:40" s="154" customFormat="1" x14ac:dyDescent="0.3">
      <c r="A96" s="205">
        <v>20349000</v>
      </c>
      <c r="B96" s="206">
        <v>1</v>
      </c>
      <c r="C96" s="206">
        <v>1</v>
      </c>
      <c r="D96" s="206">
        <v>1</v>
      </c>
      <c r="E96" s="206" t="s">
        <v>30</v>
      </c>
      <c r="F96" s="206" t="s">
        <v>31</v>
      </c>
      <c r="G96" s="206" t="s">
        <v>32</v>
      </c>
      <c r="H96" s="206" t="s">
        <v>400</v>
      </c>
      <c r="I96" s="206" t="s">
        <v>3</v>
      </c>
      <c r="J96" s="206" t="s">
        <v>34</v>
      </c>
      <c r="K96" s="206" t="s">
        <v>152</v>
      </c>
      <c r="L96" s="206" t="s">
        <v>36</v>
      </c>
      <c r="M96" s="206" t="s">
        <v>153</v>
      </c>
      <c r="N96" s="206" t="s">
        <v>154</v>
      </c>
      <c r="O96" s="206" t="s">
        <v>403</v>
      </c>
      <c r="P96" s="206" t="s">
        <v>403</v>
      </c>
      <c r="Q96" s="206" t="s">
        <v>152</v>
      </c>
      <c r="R96" s="207">
        <v>291721110.60000002</v>
      </c>
      <c r="S96" s="207">
        <v>0</v>
      </c>
      <c r="T96" s="207">
        <v>0</v>
      </c>
      <c r="U96" s="207">
        <v>0</v>
      </c>
      <c r="V96" s="207">
        <v>0</v>
      </c>
      <c r="W96" s="207">
        <v>0</v>
      </c>
      <c r="X96" s="207"/>
      <c r="Y96" s="207" t="s">
        <v>40</v>
      </c>
      <c r="Z96" s="209">
        <v>291721110.60000002</v>
      </c>
      <c r="AA96" s="210">
        <v>44497</v>
      </c>
      <c r="AB96" s="210">
        <v>52885</v>
      </c>
      <c r="AC96" s="211">
        <v>300000000</v>
      </c>
      <c r="AD96" s="211">
        <v>300000000</v>
      </c>
      <c r="AE96" s="212">
        <v>18.641095890410959</v>
      </c>
      <c r="AF96" s="212">
        <v>22.980821917808218</v>
      </c>
      <c r="AG96" s="213">
        <v>6.5984399999999999E-2</v>
      </c>
      <c r="AH96" s="210" t="s">
        <v>167</v>
      </c>
      <c r="AI96" s="214">
        <v>1.2E-2</v>
      </c>
      <c r="AJ96" s="215">
        <v>18.641095890410959</v>
      </c>
      <c r="AK96" s="215">
        <v>22.980821917808218</v>
      </c>
      <c r="AL96" s="214">
        <f t="shared" si="1"/>
        <v>6.5984399999999999E-2</v>
      </c>
      <c r="AM96" s="206" t="s">
        <v>152</v>
      </c>
      <c r="AN96" s="210" t="s">
        <v>152</v>
      </c>
    </row>
    <row r="97" spans="1:40" s="154" customFormat="1" x14ac:dyDescent="0.3">
      <c r="A97" s="205">
        <v>20350000</v>
      </c>
      <c r="B97" s="206">
        <v>1</v>
      </c>
      <c r="C97" s="206">
        <v>1</v>
      </c>
      <c r="D97" s="206">
        <v>1</v>
      </c>
      <c r="E97" s="206" t="s">
        <v>30</v>
      </c>
      <c r="F97" s="206" t="s">
        <v>31</v>
      </c>
      <c r="G97" s="206" t="s">
        <v>32</v>
      </c>
      <c r="H97" s="206" t="s">
        <v>400</v>
      </c>
      <c r="I97" s="206" t="s">
        <v>3</v>
      </c>
      <c r="J97" s="206" t="s">
        <v>34</v>
      </c>
      <c r="K97" s="206" t="s">
        <v>152</v>
      </c>
      <c r="L97" s="206" t="s">
        <v>36</v>
      </c>
      <c r="M97" s="206" t="s">
        <v>153</v>
      </c>
      <c r="N97" s="206" t="s">
        <v>154</v>
      </c>
      <c r="O97" s="206" t="s">
        <v>407</v>
      </c>
      <c r="P97" s="206" t="s">
        <v>407</v>
      </c>
      <c r="Q97" s="206" t="s">
        <v>152</v>
      </c>
      <c r="R97" s="207">
        <v>333333333.31999999</v>
      </c>
      <c r="S97" s="207">
        <v>0</v>
      </c>
      <c r="T97" s="207">
        <v>0</v>
      </c>
      <c r="U97" s="207">
        <v>0</v>
      </c>
      <c r="V97" s="207">
        <v>0</v>
      </c>
      <c r="W97" s="207">
        <v>0</v>
      </c>
      <c r="X97" s="207"/>
      <c r="Y97" s="207" t="s">
        <v>40</v>
      </c>
      <c r="Z97" s="209">
        <v>333333333.31999999</v>
      </c>
      <c r="AA97" s="210">
        <v>44359</v>
      </c>
      <c r="AB97" s="210">
        <v>47072</v>
      </c>
      <c r="AC97" s="211">
        <v>500000000</v>
      </c>
      <c r="AD97" s="211">
        <v>500000000</v>
      </c>
      <c r="AE97" s="212">
        <v>2.7150684931506848</v>
      </c>
      <c r="AF97" s="212">
        <v>7.4328767123287669</v>
      </c>
      <c r="AG97" s="213">
        <v>5.4958E-2</v>
      </c>
      <c r="AH97" s="210" t="s">
        <v>49</v>
      </c>
      <c r="AI97" s="214">
        <v>0</v>
      </c>
      <c r="AJ97" s="215">
        <v>2.7150684931506848</v>
      </c>
      <c r="AK97" s="215">
        <v>7.4328767123287669</v>
      </c>
      <c r="AL97" s="214">
        <f t="shared" si="1"/>
        <v>5.4958E-2</v>
      </c>
      <c r="AM97" s="206" t="s">
        <v>152</v>
      </c>
      <c r="AN97" s="210" t="s">
        <v>152</v>
      </c>
    </row>
    <row r="98" spans="1:40" s="154" customFormat="1" x14ac:dyDescent="0.3">
      <c r="A98" s="205">
        <v>20351000</v>
      </c>
      <c r="B98" s="206">
        <v>1</v>
      </c>
      <c r="C98" s="206">
        <v>1</v>
      </c>
      <c r="D98" s="206">
        <v>1</v>
      </c>
      <c r="E98" s="206" t="s">
        <v>30</v>
      </c>
      <c r="F98" s="206" t="s">
        <v>31</v>
      </c>
      <c r="G98" s="206" t="s">
        <v>32</v>
      </c>
      <c r="H98" s="206" t="s">
        <v>400</v>
      </c>
      <c r="I98" s="206" t="s">
        <v>3</v>
      </c>
      <c r="J98" s="206" t="s">
        <v>34</v>
      </c>
      <c r="K98" s="206" t="s">
        <v>152</v>
      </c>
      <c r="L98" s="206" t="s">
        <v>36</v>
      </c>
      <c r="M98" s="206" t="s">
        <v>153</v>
      </c>
      <c r="N98" s="206" t="s">
        <v>154</v>
      </c>
      <c r="O98" s="206" t="s">
        <v>421</v>
      </c>
      <c r="P98" s="206" t="s">
        <v>421</v>
      </c>
      <c r="Q98" s="206" t="s">
        <v>152</v>
      </c>
      <c r="R98" s="207">
        <v>250000000</v>
      </c>
      <c r="S98" s="207">
        <v>0</v>
      </c>
      <c r="T98" s="207">
        <v>0</v>
      </c>
      <c r="U98" s="207">
        <v>0</v>
      </c>
      <c r="V98" s="207">
        <v>0</v>
      </c>
      <c r="W98" s="207">
        <v>0</v>
      </c>
      <c r="X98" s="207"/>
      <c r="Y98" s="207" t="s">
        <v>40</v>
      </c>
      <c r="Z98" s="209">
        <v>250000000</v>
      </c>
      <c r="AA98" s="210">
        <v>44738</v>
      </c>
      <c r="AB98" s="210">
        <v>51271</v>
      </c>
      <c r="AC98" s="211">
        <v>250000000</v>
      </c>
      <c r="AD98" s="211">
        <v>250000000</v>
      </c>
      <c r="AE98" s="212">
        <v>14.219178082191782</v>
      </c>
      <c r="AF98" s="212">
        <v>17.898630136986302</v>
      </c>
      <c r="AG98" s="213">
        <v>5.55019E-2</v>
      </c>
      <c r="AH98" s="210" t="s">
        <v>160</v>
      </c>
      <c r="AI98" s="214">
        <v>1.2E-2</v>
      </c>
      <c r="AJ98" s="215">
        <v>14.219178082191782</v>
      </c>
      <c r="AK98" s="215">
        <v>17.898630136986302</v>
      </c>
      <c r="AL98" s="214">
        <f t="shared" si="1"/>
        <v>5.55019E-2</v>
      </c>
      <c r="AM98" s="206" t="s">
        <v>152</v>
      </c>
      <c r="AN98" s="210" t="s">
        <v>152</v>
      </c>
    </row>
    <row r="99" spans="1:40" s="154" customFormat="1" x14ac:dyDescent="0.3">
      <c r="A99" s="205">
        <v>20352000</v>
      </c>
      <c r="B99" s="206">
        <v>1</v>
      </c>
      <c r="C99" s="206">
        <v>1</v>
      </c>
      <c r="D99" s="206">
        <v>1</v>
      </c>
      <c r="E99" s="206" t="s">
        <v>30</v>
      </c>
      <c r="F99" s="206" t="s">
        <v>31</v>
      </c>
      <c r="G99" s="206" t="s">
        <v>32</v>
      </c>
      <c r="H99" s="206" t="s">
        <v>33</v>
      </c>
      <c r="I99" s="206" t="s">
        <v>3</v>
      </c>
      <c r="J99" s="206" t="s">
        <v>34</v>
      </c>
      <c r="K99" s="206" t="s">
        <v>152</v>
      </c>
      <c r="L99" s="206" t="s">
        <v>36</v>
      </c>
      <c r="M99" s="206" t="s">
        <v>153</v>
      </c>
      <c r="N99" s="206" t="s">
        <v>154</v>
      </c>
      <c r="O99" s="206" t="s">
        <v>425</v>
      </c>
      <c r="P99" s="206" t="s">
        <v>425</v>
      </c>
      <c r="Q99" s="206" t="s">
        <v>152</v>
      </c>
      <c r="R99" s="207">
        <v>400000000</v>
      </c>
      <c r="S99" s="207">
        <v>0</v>
      </c>
      <c r="T99" s="207">
        <v>0</v>
      </c>
      <c r="U99" s="207">
        <v>0</v>
      </c>
      <c r="V99" s="207">
        <v>0</v>
      </c>
      <c r="W99" s="207">
        <v>0</v>
      </c>
      <c r="X99" s="207"/>
      <c r="Y99" s="207" t="s">
        <v>40</v>
      </c>
      <c r="Z99" s="209">
        <v>400000000</v>
      </c>
      <c r="AA99" s="210">
        <v>44908</v>
      </c>
      <c r="AB99" s="210">
        <v>52062</v>
      </c>
      <c r="AC99" s="211">
        <v>400000000</v>
      </c>
      <c r="AD99" s="211">
        <v>400000000</v>
      </c>
      <c r="AE99" s="212">
        <v>16.386301369863013</v>
      </c>
      <c r="AF99" s="212">
        <v>19.600000000000001</v>
      </c>
      <c r="AG99" s="213">
        <v>5.4496200000000002E-2</v>
      </c>
      <c r="AH99" s="210" t="s">
        <v>160</v>
      </c>
      <c r="AI99" s="214">
        <v>1.2E-2</v>
      </c>
      <c r="AJ99" s="215">
        <v>16.386301369863013</v>
      </c>
      <c r="AK99" s="215">
        <v>19.600000000000001</v>
      </c>
      <c r="AL99" s="214">
        <f t="shared" si="1"/>
        <v>5.4496200000000002E-2</v>
      </c>
      <c r="AM99" s="206" t="s">
        <v>152</v>
      </c>
      <c r="AN99" s="210" t="s">
        <v>152</v>
      </c>
    </row>
    <row r="100" spans="1:40" s="154" customFormat="1" x14ac:dyDescent="0.3">
      <c r="A100" s="205">
        <v>20353000</v>
      </c>
      <c r="B100" s="206">
        <v>1</v>
      </c>
      <c r="C100" s="206">
        <v>1</v>
      </c>
      <c r="D100" s="206">
        <v>1</v>
      </c>
      <c r="E100" s="206" t="s">
        <v>30</v>
      </c>
      <c r="F100" s="206" t="s">
        <v>31</v>
      </c>
      <c r="G100" s="206" t="s">
        <v>32</v>
      </c>
      <c r="H100" s="206" t="s">
        <v>33</v>
      </c>
      <c r="I100" s="206" t="s">
        <v>3</v>
      </c>
      <c r="J100" s="206" t="s">
        <v>34</v>
      </c>
      <c r="K100" s="206" t="s">
        <v>152</v>
      </c>
      <c r="L100" s="206" t="s">
        <v>36</v>
      </c>
      <c r="M100" s="206" t="s">
        <v>153</v>
      </c>
      <c r="N100" s="206" t="s">
        <v>154</v>
      </c>
      <c r="O100" s="206" t="s">
        <v>444</v>
      </c>
      <c r="P100" s="206" t="s">
        <v>444</v>
      </c>
      <c r="Q100" s="206" t="s">
        <v>152</v>
      </c>
      <c r="R100" s="207">
        <v>9204799</v>
      </c>
      <c r="S100" s="207">
        <v>0</v>
      </c>
      <c r="T100" s="207">
        <v>0</v>
      </c>
      <c r="U100" s="207">
        <v>0</v>
      </c>
      <c r="V100" s="207">
        <v>0</v>
      </c>
      <c r="W100" s="207">
        <v>0</v>
      </c>
      <c r="X100" s="207"/>
      <c r="Y100" s="207" t="s">
        <v>40</v>
      </c>
      <c r="Z100" s="209">
        <v>9204799</v>
      </c>
      <c r="AA100" s="210">
        <v>44949</v>
      </c>
      <c r="AB100" s="210">
        <v>53342</v>
      </c>
      <c r="AC100" s="211">
        <v>49000000</v>
      </c>
      <c r="AD100" s="211">
        <v>49000000</v>
      </c>
      <c r="AE100" s="212">
        <v>19.893150684931506</v>
      </c>
      <c r="AF100" s="212">
        <v>22.994520547945207</v>
      </c>
      <c r="AG100" s="213">
        <v>5.3536E-2</v>
      </c>
      <c r="AH100" s="210" t="s">
        <v>443</v>
      </c>
      <c r="AI100" s="214">
        <v>1.2E-2</v>
      </c>
      <c r="AJ100" s="215">
        <v>19.893150684931506</v>
      </c>
      <c r="AK100" s="215">
        <v>22.994520547945207</v>
      </c>
      <c r="AL100" s="214">
        <f t="shared" si="1"/>
        <v>5.3536E-2</v>
      </c>
      <c r="AM100" s="206" t="s">
        <v>152</v>
      </c>
      <c r="AN100" s="210" t="s">
        <v>152</v>
      </c>
    </row>
    <row r="101" spans="1:40" s="154" customFormat="1" x14ac:dyDescent="0.3">
      <c r="A101" s="205">
        <v>20354000</v>
      </c>
      <c r="B101" s="206">
        <v>1</v>
      </c>
      <c r="C101" s="206">
        <v>1</v>
      </c>
      <c r="D101" s="206">
        <v>1</v>
      </c>
      <c r="E101" s="206" t="s">
        <v>30</v>
      </c>
      <c r="F101" s="206" t="s">
        <v>31</v>
      </c>
      <c r="G101" s="206" t="s">
        <v>32</v>
      </c>
      <c r="H101" s="206" t="s">
        <v>33</v>
      </c>
      <c r="I101" s="206" t="s">
        <v>3</v>
      </c>
      <c r="J101" s="206" t="s">
        <v>34</v>
      </c>
      <c r="K101" s="206" t="s">
        <v>152</v>
      </c>
      <c r="L101" s="206" t="s">
        <v>36</v>
      </c>
      <c r="M101" s="206" t="s">
        <v>153</v>
      </c>
      <c r="N101" s="206" t="s">
        <v>154</v>
      </c>
      <c r="O101" s="206" t="s">
        <v>432</v>
      </c>
      <c r="P101" s="206" t="s">
        <v>432</v>
      </c>
      <c r="Q101" s="206" t="s">
        <v>152</v>
      </c>
      <c r="R101" s="207">
        <v>3661682.67</v>
      </c>
      <c r="S101" s="207">
        <v>0</v>
      </c>
      <c r="T101" s="207">
        <v>0</v>
      </c>
      <c r="U101" s="207">
        <v>0</v>
      </c>
      <c r="V101" s="207">
        <v>0</v>
      </c>
      <c r="W101" s="207">
        <v>0</v>
      </c>
      <c r="X101" s="207"/>
      <c r="Y101" s="207" t="s">
        <v>40</v>
      </c>
      <c r="Z101" s="209">
        <v>3661682.67</v>
      </c>
      <c r="AA101" s="210">
        <v>44949</v>
      </c>
      <c r="AB101" s="210">
        <v>54011</v>
      </c>
      <c r="AC101" s="211">
        <v>35000000</v>
      </c>
      <c r="AD101" s="211">
        <v>35000000</v>
      </c>
      <c r="AE101" s="212">
        <v>21.726027397260275</v>
      </c>
      <c r="AF101" s="212">
        <v>24.827397260273973</v>
      </c>
      <c r="AG101" s="213">
        <v>1.2999999999999999E-2</v>
      </c>
      <c r="AH101" s="210" t="s">
        <v>49</v>
      </c>
      <c r="AI101" s="214">
        <v>0</v>
      </c>
      <c r="AJ101" s="215">
        <v>21.726027397260275</v>
      </c>
      <c r="AK101" s="215">
        <v>24.827397260273973</v>
      </c>
      <c r="AL101" s="214">
        <f t="shared" si="1"/>
        <v>1.2999999999999999E-2</v>
      </c>
      <c r="AM101" s="206" t="s">
        <v>152</v>
      </c>
      <c r="AN101" s="210" t="s">
        <v>152</v>
      </c>
    </row>
    <row r="102" spans="1:40" s="154" customFormat="1" x14ac:dyDescent="0.3">
      <c r="A102" s="205">
        <v>20355000</v>
      </c>
      <c r="B102" s="206">
        <v>1</v>
      </c>
      <c r="C102" s="206">
        <v>0</v>
      </c>
      <c r="D102" s="206">
        <v>0</v>
      </c>
      <c r="E102" s="206" t="s">
        <v>30</v>
      </c>
      <c r="F102" s="206" t="s">
        <v>133</v>
      </c>
      <c r="G102" s="206" t="s">
        <v>133</v>
      </c>
      <c r="H102" s="206" t="s">
        <v>133</v>
      </c>
      <c r="I102" s="206" t="s">
        <v>133</v>
      </c>
      <c r="J102" s="206" t="s">
        <v>34</v>
      </c>
      <c r="K102" s="206" t="s">
        <v>152</v>
      </c>
      <c r="L102" s="206" t="s">
        <v>156</v>
      </c>
      <c r="M102" s="206" t="s">
        <v>153</v>
      </c>
      <c r="N102" s="206" t="s">
        <v>154</v>
      </c>
      <c r="O102" s="206" t="s">
        <v>442</v>
      </c>
      <c r="P102" s="206" t="s">
        <v>442</v>
      </c>
      <c r="Q102" s="206" t="s">
        <v>152</v>
      </c>
      <c r="R102" s="207">
        <v>229380000</v>
      </c>
      <c r="S102" s="207">
        <v>0</v>
      </c>
      <c r="T102" s="207">
        <v>0</v>
      </c>
      <c r="U102" s="207">
        <v>0</v>
      </c>
      <c r="V102" s="207">
        <v>0</v>
      </c>
      <c r="W102" s="207">
        <v>0</v>
      </c>
      <c r="X102" s="207"/>
      <c r="Y102" s="207" t="s">
        <v>40</v>
      </c>
      <c r="Z102" s="209">
        <v>229380000</v>
      </c>
      <c r="AA102" s="210">
        <v>45030</v>
      </c>
      <c r="AB102" s="210">
        <v>54132</v>
      </c>
      <c r="AC102" s="211">
        <v>300000000</v>
      </c>
      <c r="AD102" s="211">
        <v>300000000</v>
      </c>
      <c r="AE102" s="212">
        <v>22.057534246575344</v>
      </c>
      <c r="AF102" s="212">
        <v>24.936986301369863</v>
      </c>
      <c r="AG102" s="213">
        <v>5.5941600000000001E-2</v>
      </c>
      <c r="AH102" s="210" t="s">
        <v>443</v>
      </c>
      <c r="AI102" s="214">
        <v>1.2E-2</v>
      </c>
      <c r="AJ102" s="215">
        <v>22.057534246575344</v>
      </c>
      <c r="AK102" s="215">
        <v>24.936986301369863</v>
      </c>
      <c r="AL102" s="214">
        <f t="shared" si="1"/>
        <v>5.5941600000000001E-2</v>
      </c>
      <c r="AM102" s="206" t="s">
        <v>152</v>
      </c>
      <c r="AN102" s="210" t="s">
        <v>152</v>
      </c>
    </row>
    <row r="103" spans="1:40" s="154" customFormat="1" x14ac:dyDescent="0.3">
      <c r="A103" s="205">
        <v>20356000</v>
      </c>
      <c r="B103" s="206">
        <v>1</v>
      </c>
      <c r="C103" s="206">
        <v>1</v>
      </c>
      <c r="D103" s="206">
        <v>1</v>
      </c>
      <c r="E103" s="206" t="s">
        <v>30</v>
      </c>
      <c r="F103" s="206" t="s">
        <v>31</v>
      </c>
      <c r="G103" s="206" t="s">
        <v>32</v>
      </c>
      <c r="H103" s="206" t="s">
        <v>33</v>
      </c>
      <c r="I103" s="206" t="s">
        <v>3</v>
      </c>
      <c r="J103" s="206" t="s">
        <v>34</v>
      </c>
      <c r="K103" s="206" t="s">
        <v>152</v>
      </c>
      <c r="L103" s="206" t="s">
        <v>36</v>
      </c>
      <c r="M103" s="206" t="s">
        <v>153</v>
      </c>
      <c r="N103" s="206" t="s">
        <v>154</v>
      </c>
      <c r="O103" s="206" t="s">
        <v>445</v>
      </c>
      <c r="P103" s="206" t="s">
        <v>445</v>
      </c>
      <c r="Q103" s="206" t="s">
        <v>152</v>
      </c>
      <c r="R103" s="207">
        <v>5909428.5899999999</v>
      </c>
      <c r="S103" s="207">
        <v>0</v>
      </c>
      <c r="T103" s="207">
        <v>0</v>
      </c>
      <c r="U103" s="207">
        <v>0</v>
      </c>
      <c r="V103" s="207">
        <v>0</v>
      </c>
      <c r="W103" s="207">
        <v>0</v>
      </c>
      <c r="X103" s="207"/>
      <c r="Y103" s="207" t="s">
        <v>40</v>
      </c>
      <c r="Z103" s="209">
        <v>5909428.5899999999</v>
      </c>
      <c r="AA103" s="210">
        <v>45061</v>
      </c>
      <c r="AB103" s="210">
        <v>53888</v>
      </c>
      <c r="AC103" s="211">
        <v>9539946.7300000004</v>
      </c>
      <c r="AD103" s="211">
        <v>9539946.7300000004</v>
      </c>
      <c r="AE103" s="212">
        <v>21.389041095890413</v>
      </c>
      <c r="AF103" s="212">
        <v>24.183561643835617</v>
      </c>
      <c r="AG103" s="213">
        <v>5.4496200000000002E-2</v>
      </c>
      <c r="AH103" s="210" t="s">
        <v>443</v>
      </c>
      <c r="AI103" s="214">
        <v>1.2E-2</v>
      </c>
      <c r="AJ103" s="215">
        <v>21.389041095890413</v>
      </c>
      <c r="AK103" s="215">
        <v>24.183561643835617</v>
      </c>
      <c r="AL103" s="214">
        <f t="shared" si="1"/>
        <v>5.4496200000000002E-2</v>
      </c>
      <c r="AM103" s="206" t="s">
        <v>152</v>
      </c>
      <c r="AN103" s="210" t="s">
        <v>152</v>
      </c>
    </row>
    <row r="104" spans="1:40" s="154" customFormat="1" x14ac:dyDescent="0.3">
      <c r="A104" s="205">
        <v>20357000</v>
      </c>
      <c r="B104" s="206">
        <v>1</v>
      </c>
      <c r="C104" s="206">
        <v>1</v>
      </c>
      <c r="D104" s="206">
        <v>1</v>
      </c>
      <c r="E104" s="206" t="s">
        <v>440</v>
      </c>
      <c r="F104" s="206" t="s">
        <v>31</v>
      </c>
      <c r="G104" s="206" t="s">
        <v>32</v>
      </c>
      <c r="H104" s="206" t="s">
        <v>400</v>
      </c>
      <c r="I104" s="206" t="s">
        <v>3</v>
      </c>
      <c r="J104" s="206" t="s">
        <v>34</v>
      </c>
      <c r="K104" s="206" t="s">
        <v>152</v>
      </c>
      <c r="L104" s="206" t="s">
        <v>36</v>
      </c>
      <c r="M104" s="206" t="s">
        <v>153</v>
      </c>
      <c r="N104" s="206" t="s">
        <v>154</v>
      </c>
      <c r="O104" s="206" t="s">
        <v>460</v>
      </c>
      <c r="P104" s="206" t="s">
        <v>460</v>
      </c>
      <c r="Q104" s="206" t="s">
        <v>152</v>
      </c>
      <c r="R104" s="207">
        <v>2792204.94</v>
      </c>
      <c r="S104" s="207">
        <v>550572</v>
      </c>
      <c r="T104" s="207">
        <v>0</v>
      </c>
      <c r="U104" s="207">
        <v>0</v>
      </c>
      <c r="V104" s="207">
        <v>0</v>
      </c>
      <c r="W104" s="207">
        <v>0</v>
      </c>
      <c r="X104" s="207"/>
      <c r="Y104" s="207" t="s">
        <v>40</v>
      </c>
      <c r="Z104" s="209">
        <v>3342776.94</v>
      </c>
      <c r="AA104" s="210">
        <v>45110</v>
      </c>
      <c r="AB104" s="210">
        <v>53888</v>
      </c>
      <c r="AC104" s="211">
        <v>42000000</v>
      </c>
      <c r="AD104" s="211">
        <v>42000000</v>
      </c>
      <c r="AE104" s="212">
        <v>21.389041095890413</v>
      </c>
      <c r="AF104" s="212">
        <v>24.049315068493151</v>
      </c>
      <c r="AG104" s="213">
        <v>5.4496200000000002E-2</v>
      </c>
      <c r="AH104" s="210" t="s">
        <v>160</v>
      </c>
      <c r="AI104" s="214">
        <v>1.21E-2</v>
      </c>
      <c r="AJ104" s="215">
        <v>21.389041095890413</v>
      </c>
      <c r="AK104" s="215">
        <v>24.049315068493151</v>
      </c>
      <c r="AL104" s="214">
        <f t="shared" si="1"/>
        <v>5.4496200000000002E-2</v>
      </c>
      <c r="AM104" s="206" t="s">
        <v>152</v>
      </c>
      <c r="AN104" s="210" t="s">
        <v>152</v>
      </c>
    </row>
    <row r="105" spans="1:40" s="154" customFormat="1" x14ac:dyDescent="0.3">
      <c r="A105" s="205">
        <v>20358000</v>
      </c>
      <c r="B105" s="206">
        <v>1</v>
      </c>
      <c r="C105" s="206">
        <v>1</v>
      </c>
      <c r="D105" s="206">
        <v>1</v>
      </c>
      <c r="E105" s="206" t="s">
        <v>440</v>
      </c>
      <c r="F105" s="206" t="s">
        <v>31</v>
      </c>
      <c r="G105" s="206" t="s">
        <v>32</v>
      </c>
      <c r="H105" s="206" t="s">
        <v>400</v>
      </c>
      <c r="I105" s="206" t="s">
        <v>3</v>
      </c>
      <c r="J105" s="206" t="s">
        <v>34</v>
      </c>
      <c r="K105" s="206" t="s">
        <v>152</v>
      </c>
      <c r="L105" s="206" t="s">
        <v>36</v>
      </c>
      <c r="M105" s="206" t="s">
        <v>153</v>
      </c>
      <c r="N105" s="206" t="s">
        <v>154</v>
      </c>
      <c r="O105" s="206" t="s">
        <v>451</v>
      </c>
      <c r="P105" s="206" t="s">
        <v>451</v>
      </c>
      <c r="Q105" s="206" t="s">
        <v>152</v>
      </c>
      <c r="R105" s="207">
        <v>450000000</v>
      </c>
      <c r="S105" s="207">
        <v>0</v>
      </c>
      <c r="T105" s="207">
        <v>0</v>
      </c>
      <c r="U105" s="207">
        <v>0</v>
      </c>
      <c r="V105" s="207">
        <v>0</v>
      </c>
      <c r="W105" s="207">
        <v>0</v>
      </c>
      <c r="X105" s="207"/>
      <c r="Y105" s="207" t="s">
        <v>40</v>
      </c>
      <c r="Z105" s="209">
        <v>450000000</v>
      </c>
      <c r="AA105" s="210">
        <v>45156</v>
      </c>
      <c r="AB105" s="210">
        <v>52062</v>
      </c>
      <c r="AC105" s="211">
        <v>450000000</v>
      </c>
      <c r="AD105" s="211">
        <v>450000000</v>
      </c>
      <c r="AE105" s="212">
        <v>16.386301369863013</v>
      </c>
      <c r="AF105" s="212">
        <v>18.920547945205481</v>
      </c>
      <c r="AG105" s="213">
        <v>5.4496200000000002E-2</v>
      </c>
      <c r="AH105" s="210" t="s">
        <v>443</v>
      </c>
      <c r="AI105" s="214">
        <v>1.2E-2</v>
      </c>
      <c r="AJ105" s="215">
        <v>16.386301369863013</v>
      </c>
      <c r="AK105" s="215">
        <v>18.920547945205481</v>
      </c>
      <c r="AL105" s="214">
        <f t="shared" si="1"/>
        <v>5.4496200000000002E-2</v>
      </c>
      <c r="AM105" s="206" t="s">
        <v>152</v>
      </c>
      <c r="AN105" s="210" t="s">
        <v>152</v>
      </c>
    </row>
    <row r="106" spans="1:40" s="154" customFormat="1" x14ac:dyDescent="0.3">
      <c r="A106" s="205">
        <v>20359000</v>
      </c>
      <c r="B106" s="206">
        <v>1</v>
      </c>
      <c r="C106" s="206">
        <v>1</v>
      </c>
      <c r="D106" s="206">
        <v>1</v>
      </c>
      <c r="E106" s="206" t="s">
        <v>440</v>
      </c>
      <c r="F106" s="206" t="s">
        <v>31</v>
      </c>
      <c r="G106" s="206" t="s">
        <v>32</v>
      </c>
      <c r="H106" s="206" t="s">
        <v>400</v>
      </c>
      <c r="I106" s="206" t="s">
        <v>3</v>
      </c>
      <c r="J106" s="206" t="s">
        <v>34</v>
      </c>
      <c r="K106" s="206" t="s">
        <v>152</v>
      </c>
      <c r="L106" s="206" t="s">
        <v>36</v>
      </c>
      <c r="M106" s="206" t="s">
        <v>153</v>
      </c>
      <c r="N106" s="206" t="s">
        <v>154</v>
      </c>
      <c r="O106" s="206" t="s">
        <v>452</v>
      </c>
      <c r="P106" s="206" t="s">
        <v>452</v>
      </c>
      <c r="Q106" s="206" t="s">
        <v>152</v>
      </c>
      <c r="R106" s="207">
        <v>50000000</v>
      </c>
      <c r="S106" s="207">
        <v>0</v>
      </c>
      <c r="T106" s="207">
        <v>0</v>
      </c>
      <c r="U106" s="207">
        <v>630136.99</v>
      </c>
      <c r="V106" s="207">
        <v>0</v>
      </c>
      <c r="W106" s="207">
        <v>0</v>
      </c>
      <c r="X106" s="207"/>
      <c r="Y106" s="207" t="s">
        <v>40</v>
      </c>
      <c r="Z106" s="209">
        <v>50000000</v>
      </c>
      <c r="AA106" s="210">
        <v>45156</v>
      </c>
      <c r="AB106" s="210">
        <v>50601</v>
      </c>
      <c r="AC106" s="211">
        <v>50000000</v>
      </c>
      <c r="AD106" s="211">
        <v>50000000</v>
      </c>
      <c r="AE106" s="212">
        <v>12.383561643835616</v>
      </c>
      <c r="AF106" s="212">
        <v>14.917808219178083</v>
      </c>
      <c r="AG106" s="213">
        <v>2.5000000000000001E-2</v>
      </c>
      <c r="AH106" s="210" t="s">
        <v>81</v>
      </c>
      <c r="AI106" s="214">
        <v>0</v>
      </c>
      <c r="AJ106" s="215">
        <v>12.383561643835616</v>
      </c>
      <c r="AK106" s="215">
        <v>14.917808219178083</v>
      </c>
      <c r="AL106" s="214">
        <f t="shared" si="1"/>
        <v>2.5000000000000001E-2</v>
      </c>
      <c r="AM106" s="206" t="s">
        <v>152</v>
      </c>
      <c r="AN106" s="210" t="s">
        <v>152</v>
      </c>
    </row>
    <row r="107" spans="1:40" s="154" customFormat="1" x14ac:dyDescent="0.3">
      <c r="A107" s="205">
        <v>20360000</v>
      </c>
      <c r="B107" s="206">
        <v>1</v>
      </c>
      <c r="C107" s="206">
        <v>1</v>
      </c>
      <c r="D107" s="206">
        <v>1</v>
      </c>
      <c r="E107" s="206" t="s">
        <v>30</v>
      </c>
      <c r="F107" s="206" t="s">
        <v>31</v>
      </c>
      <c r="G107" s="206" t="s">
        <v>32</v>
      </c>
      <c r="H107" s="206" t="s">
        <v>400</v>
      </c>
      <c r="I107" s="206" t="s">
        <v>3</v>
      </c>
      <c r="J107" s="206" t="s">
        <v>34</v>
      </c>
      <c r="K107" s="206" t="s">
        <v>152</v>
      </c>
      <c r="L107" s="206" t="s">
        <v>461</v>
      </c>
      <c r="M107" s="206" t="s">
        <v>153</v>
      </c>
      <c r="N107" s="206" t="s">
        <v>154</v>
      </c>
      <c r="O107" s="206" t="s">
        <v>462</v>
      </c>
      <c r="P107" s="206" t="s">
        <v>462</v>
      </c>
      <c r="Q107" s="206" t="s">
        <v>152</v>
      </c>
      <c r="R107" s="207">
        <v>6405693.8600000003</v>
      </c>
      <c r="S107" s="207">
        <v>0</v>
      </c>
      <c r="T107" s="207">
        <v>0</v>
      </c>
      <c r="U107" s="207">
        <v>0</v>
      </c>
      <c r="V107" s="207">
        <v>0</v>
      </c>
      <c r="W107" s="207">
        <v>0</v>
      </c>
      <c r="X107" s="207"/>
      <c r="Y107" s="207" t="s">
        <v>40</v>
      </c>
      <c r="Z107" s="209">
        <v>6405693.8600000003</v>
      </c>
      <c r="AA107" s="210">
        <v>45128</v>
      </c>
      <c r="AB107" s="210">
        <v>54260</v>
      </c>
      <c r="AC107" s="211">
        <v>40000000</v>
      </c>
      <c r="AD107" s="211">
        <v>40000000</v>
      </c>
      <c r="AE107" s="212">
        <v>22.408219178082192</v>
      </c>
      <c r="AF107" s="212">
        <v>25.019178082191782</v>
      </c>
      <c r="AG107" s="213">
        <v>5.4205900000000001E-2</v>
      </c>
      <c r="AH107" s="210" t="s">
        <v>160</v>
      </c>
      <c r="AI107" s="214">
        <v>1.1599999999999999E-2</v>
      </c>
      <c r="AJ107" s="215">
        <v>22.408219178082192</v>
      </c>
      <c r="AK107" s="215">
        <v>25.019178082191782</v>
      </c>
      <c r="AL107" s="214">
        <f t="shared" si="1"/>
        <v>5.4205900000000001E-2</v>
      </c>
      <c r="AM107" s="206" t="s">
        <v>152</v>
      </c>
      <c r="AN107" s="210" t="s">
        <v>152</v>
      </c>
    </row>
    <row r="108" spans="1:40" s="154" customFormat="1" x14ac:dyDescent="0.3">
      <c r="A108" s="205">
        <v>20361000</v>
      </c>
      <c r="B108" s="206">
        <v>1</v>
      </c>
      <c r="C108" s="206">
        <v>0</v>
      </c>
      <c r="D108" s="206">
        <v>0</v>
      </c>
      <c r="E108" s="206" t="s">
        <v>30</v>
      </c>
      <c r="F108" s="206" t="s">
        <v>133</v>
      </c>
      <c r="G108" s="206" t="s">
        <v>133</v>
      </c>
      <c r="H108" s="206" t="s">
        <v>133</v>
      </c>
      <c r="I108" s="206" t="s">
        <v>133</v>
      </c>
      <c r="J108" s="206" t="s">
        <v>34</v>
      </c>
      <c r="K108" s="206" t="s">
        <v>152</v>
      </c>
      <c r="L108" s="206" t="s">
        <v>161</v>
      </c>
      <c r="M108" s="206" t="s">
        <v>153</v>
      </c>
      <c r="N108" s="206" t="s">
        <v>154</v>
      </c>
      <c r="O108" s="206" t="s">
        <v>515</v>
      </c>
      <c r="P108" s="206" t="s">
        <v>515</v>
      </c>
      <c r="Q108" s="206" t="s">
        <v>152</v>
      </c>
      <c r="R108" s="207">
        <v>23271977.710000001</v>
      </c>
      <c r="S108" s="207">
        <v>2531770</v>
      </c>
      <c r="T108" s="207">
        <v>0</v>
      </c>
      <c r="U108" s="207">
        <v>0</v>
      </c>
      <c r="V108" s="207">
        <v>0</v>
      </c>
      <c r="W108" s="207">
        <v>0</v>
      </c>
      <c r="X108" s="207"/>
      <c r="Y108" s="207" t="s">
        <v>40</v>
      </c>
      <c r="Z108" s="209">
        <v>25803747.710000001</v>
      </c>
      <c r="AA108" s="210">
        <v>45798</v>
      </c>
      <c r="AB108" s="210">
        <v>54923</v>
      </c>
      <c r="AC108" s="211">
        <v>70000000</v>
      </c>
      <c r="AD108" s="211">
        <v>70000000</v>
      </c>
      <c r="AE108" s="212">
        <v>24.224657534246575</v>
      </c>
      <c r="AF108" s="212">
        <v>25</v>
      </c>
      <c r="AG108" s="213">
        <v>0</v>
      </c>
      <c r="AH108" s="210" t="s">
        <v>443</v>
      </c>
      <c r="AI108" s="214">
        <v>1.2E-2</v>
      </c>
      <c r="AJ108" s="215">
        <v>24.224657534246575</v>
      </c>
      <c r="AK108" s="215">
        <v>25</v>
      </c>
      <c r="AL108" s="214">
        <f t="shared" si="1"/>
        <v>0</v>
      </c>
      <c r="AM108" s="206" t="s">
        <v>152</v>
      </c>
      <c r="AN108" s="210" t="s">
        <v>152</v>
      </c>
    </row>
    <row r="109" spans="1:40" s="154" customFormat="1" x14ac:dyDescent="0.3">
      <c r="A109" s="205">
        <v>20362000</v>
      </c>
      <c r="B109" s="206">
        <v>1</v>
      </c>
      <c r="C109" s="206">
        <v>1</v>
      </c>
      <c r="D109" s="206">
        <v>1</v>
      </c>
      <c r="E109" s="206" t="s">
        <v>30</v>
      </c>
      <c r="F109" s="206" t="s">
        <v>31</v>
      </c>
      <c r="G109" s="206" t="s">
        <v>32</v>
      </c>
      <c r="H109" s="206" t="s">
        <v>400</v>
      </c>
      <c r="I109" s="206" t="s">
        <v>3</v>
      </c>
      <c r="J109" s="206" t="s">
        <v>34</v>
      </c>
      <c r="K109" s="206" t="s">
        <v>152</v>
      </c>
      <c r="L109" s="206" t="s">
        <v>36</v>
      </c>
      <c r="M109" s="206" t="s">
        <v>153</v>
      </c>
      <c r="N109" s="206" t="s">
        <v>154</v>
      </c>
      <c r="O109" s="206" t="s">
        <v>516</v>
      </c>
      <c r="P109" s="206" t="s">
        <v>517</v>
      </c>
      <c r="Q109" s="206" t="s">
        <v>152</v>
      </c>
      <c r="R109" s="207">
        <v>1070000</v>
      </c>
      <c r="S109" s="207">
        <v>0</v>
      </c>
      <c r="T109" s="207">
        <v>0</v>
      </c>
      <c r="U109" s="207">
        <v>0</v>
      </c>
      <c r="V109" s="207">
        <v>0</v>
      </c>
      <c r="W109" s="207">
        <v>0</v>
      </c>
      <c r="X109" s="207"/>
      <c r="Y109" s="207" t="s">
        <v>40</v>
      </c>
      <c r="Z109" s="209">
        <v>1070000</v>
      </c>
      <c r="AA109" s="210">
        <v>45824</v>
      </c>
      <c r="AB109" s="210">
        <v>54954</v>
      </c>
      <c r="AC109" s="211">
        <v>73200767</v>
      </c>
      <c r="AD109" s="211">
        <v>73200767</v>
      </c>
      <c r="AE109" s="212">
        <v>24.30958904109589</v>
      </c>
      <c r="AF109" s="212">
        <v>25.013698630136986</v>
      </c>
      <c r="AG109" s="213">
        <v>0</v>
      </c>
      <c r="AH109" s="210" t="s">
        <v>443</v>
      </c>
      <c r="AI109" s="214">
        <v>1.2E-2</v>
      </c>
      <c r="AJ109" s="215">
        <v>24.30958904109589</v>
      </c>
      <c r="AK109" s="215">
        <v>25.013698630136986</v>
      </c>
      <c r="AL109" s="214">
        <f t="shared" si="1"/>
        <v>0</v>
      </c>
      <c r="AM109" s="206" t="s">
        <v>152</v>
      </c>
      <c r="AN109" s="210" t="s">
        <v>152</v>
      </c>
    </row>
    <row r="110" spans="1:40" s="154" customFormat="1" x14ac:dyDescent="0.3">
      <c r="A110" s="205">
        <v>20370000</v>
      </c>
      <c r="B110" s="206">
        <v>1</v>
      </c>
      <c r="C110" s="206">
        <v>1</v>
      </c>
      <c r="D110" s="206">
        <v>1</v>
      </c>
      <c r="E110" s="206" t="s">
        <v>440</v>
      </c>
      <c r="F110" s="206" t="s">
        <v>31</v>
      </c>
      <c r="G110" s="206" t="s">
        <v>32</v>
      </c>
      <c r="H110" s="206" t="s">
        <v>400</v>
      </c>
      <c r="I110" s="206" t="s">
        <v>3</v>
      </c>
      <c r="J110" s="206" t="s">
        <v>34</v>
      </c>
      <c r="K110" s="206" t="s">
        <v>152</v>
      </c>
      <c r="L110" s="206" t="s">
        <v>36</v>
      </c>
      <c r="M110" s="206" t="s">
        <v>153</v>
      </c>
      <c r="N110" s="206" t="s">
        <v>154</v>
      </c>
      <c r="O110" s="206" t="s">
        <v>467</v>
      </c>
      <c r="P110" s="206" t="s">
        <v>467</v>
      </c>
      <c r="Q110" s="206" t="s">
        <v>152</v>
      </c>
      <c r="R110" s="207">
        <v>279773.7</v>
      </c>
      <c r="S110" s="207">
        <v>0</v>
      </c>
      <c r="T110" s="207">
        <v>0</v>
      </c>
      <c r="U110" s="207">
        <v>0</v>
      </c>
      <c r="V110" s="207">
        <v>0</v>
      </c>
      <c r="W110" s="207">
        <v>0</v>
      </c>
      <c r="X110" s="207"/>
      <c r="Y110" s="207" t="s">
        <v>40</v>
      </c>
      <c r="Z110" s="209">
        <v>279773.7</v>
      </c>
      <c r="AA110" s="210">
        <v>45205</v>
      </c>
      <c r="AB110" s="210">
        <v>53585</v>
      </c>
      <c r="AC110" s="211">
        <v>25000000</v>
      </c>
      <c r="AD110" s="211">
        <v>25000000</v>
      </c>
      <c r="AE110" s="212">
        <v>20.55890410958904</v>
      </c>
      <c r="AF110" s="212">
        <v>22.958904109589042</v>
      </c>
      <c r="AG110" s="213">
        <v>5.5941600000000001E-2</v>
      </c>
      <c r="AH110" s="210" t="s">
        <v>443</v>
      </c>
      <c r="AI110" s="214">
        <v>1.26E-2</v>
      </c>
      <c r="AJ110" s="215">
        <v>20.55890410958904</v>
      </c>
      <c r="AK110" s="215">
        <v>22.958904109589042</v>
      </c>
      <c r="AL110" s="214">
        <f t="shared" si="1"/>
        <v>5.5941600000000001E-2</v>
      </c>
      <c r="AM110" s="206" t="s">
        <v>152</v>
      </c>
      <c r="AN110" s="210" t="s">
        <v>152</v>
      </c>
    </row>
    <row r="111" spans="1:40" s="154" customFormat="1" x14ac:dyDescent="0.3">
      <c r="A111" s="205">
        <v>20380000</v>
      </c>
      <c r="B111" s="206">
        <v>1</v>
      </c>
      <c r="C111" s="206">
        <v>1</v>
      </c>
      <c r="D111" s="206">
        <v>0</v>
      </c>
      <c r="E111" s="206" t="s">
        <v>30</v>
      </c>
      <c r="F111" s="206" t="s">
        <v>31</v>
      </c>
      <c r="G111" s="206" t="s">
        <v>45</v>
      </c>
      <c r="H111" s="206" t="s">
        <v>45</v>
      </c>
      <c r="I111" s="206" t="s">
        <v>45</v>
      </c>
      <c r="J111" s="206" t="s">
        <v>34</v>
      </c>
      <c r="K111" s="206" t="s">
        <v>152</v>
      </c>
      <c r="L111" s="206" t="s">
        <v>108</v>
      </c>
      <c r="M111" s="206" t="s">
        <v>153</v>
      </c>
      <c r="N111" s="206" t="s">
        <v>154</v>
      </c>
      <c r="O111" s="206" t="s">
        <v>468</v>
      </c>
      <c r="P111" s="206" t="s">
        <v>468</v>
      </c>
      <c r="Q111" s="206" t="s">
        <v>152</v>
      </c>
      <c r="R111" s="207">
        <v>2000000</v>
      </c>
      <c r="S111" s="207">
        <v>0</v>
      </c>
      <c r="T111" s="207">
        <v>0</v>
      </c>
      <c r="U111" s="207">
        <v>0</v>
      </c>
      <c r="V111" s="207">
        <v>0</v>
      </c>
      <c r="W111" s="207">
        <v>0</v>
      </c>
      <c r="X111" s="207"/>
      <c r="Y111" s="207" t="s">
        <v>40</v>
      </c>
      <c r="Z111" s="209">
        <v>2000000</v>
      </c>
      <c r="AA111" s="210">
        <v>45246</v>
      </c>
      <c r="AB111" s="210">
        <v>53615</v>
      </c>
      <c r="AC111" s="211">
        <v>125000000</v>
      </c>
      <c r="AD111" s="211">
        <v>125000000</v>
      </c>
      <c r="AE111" s="212">
        <v>20.641095890410959</v>
      </c>
      <c r="AF111" s="212">
        <v>22.92876712328767</v>
      </c>
      <c r="AG111" s="213">
        <v>5.55019E-2</v>
      </c>
      <c r="AH111" s="210" t="s">
        <v>443</v>
      </c>
      <c r="AI111" s="214">
        <v>1.26E-2</v>
      </c>
      <c r="AJ111" s="215">
        <v>20.641095890410959</v>
      </c>
      <c r="AK111" s="215">
        <v>22.92876712328767</v>
      </c>
      <c r="AL111" s="214">
        <f t="shared" si="1"/>
        <v>5.55019E-2</v>
      </c>
      <c r="AM111" s="206" t="s">
        <v>152</v>
      </c>
      <c r="AN111" s="210" t="s">
        <v>152</v>
      </c>
    </row>
    <row r="112" spans="1:40" s="154" customFormat="1" x14ac:dyDescent="0.3">
      <c r="A112" s="205">
        <v>20400000</v>
      </c>
      <c r="B112" s="206">
        <v>1</v>
      </c>
      <c r="C112" s="206">
        <v>1</v>
      </c>
      <c r="D112" s="206">
        <v>1</v>
      </c>
      <c r="E112" s="206" t="s">
        <v>30</v>
      </c>
      <c r="F112" s="206" t="s">
        <v>31</v>
      </c>
      <c r="G112" s="206" t="s">
        <v>32</v>
      </c>
      <c r="H112" s="206" t="s">
        <v>400</v>
      </c>
      <c r="I112" s="206" t="s">
        <v>3</v>
      </c>
      <c r="J112" s="206" t="s">
        <v>34</v>
      </c>
      <c r="K112" s="206" t="s">
        <v>152</v>
      </c>
      <c r="L112" s="206" t="s">
        <v>36</v>
      </c>
      <c r="M112" s="206" t="s">
        <v>153</v>
      </c>
      <c r="N112" s="206" t="s">
        <v>154</v>
      </c>
      <c r="O112" s="206" t="s">
        <v>482</v>
      </c>
      <c r="P112" s="206" t="s">
        <v>482</v>
      </c>
      <c r="Q112" s="206" t="s">
        <v>152</v>
      </c>
      <c r="R112" s="207">
        <v>80000</v>
      </c>
      <c r="S112" s="207">
        <v>0</v>
      </c>
      <c r="T112" s="207">
        <v>0</v>
      </c>
      <c r="U112" s="207">
        <v>0</v>
      </c>
      <c r="V112" s="207">
        <v>0</v>
      </c>
      <c r="W112" s="207">
        <v>0</v>
      </c>
      <c r="X112" s="207"/>
      <c r="Y112" s="207" t="s">
        <v>40</v>
      </c>
      <c r="Z112" s="209">
        <v>80000</v>
      </c>
      <c r="AA112" s="210">
        <v>45460</v>
      </c>
      <c r="AB112" s="210">
        <v>54407</v>
      </c>
      <c r="AC112" s="211">
        <v>10000000</v>
      </c>
      <c r="AD112" s="211">
        <v>10000000</v>
      </c>
      <c r="AE112" s="212">
        <v>22.81095890410959</v>
      </c>
      <c r="AF112" s="212">
        <v>24.512328767123286</v>
      </c>
      <c r="AG112" s="213">
        <v>5.4853499999999999E-2</v>
      </c>
      <c r="AH112" s="210" t="s">
        <v>443</v>
      </c>
      <c r="AI112" s="214">
        <v>1.2E-2</v>
      </c>
      <c r="AJ112" s="215">
        <v>22.81095890410959</v>
      </c>
      <c r="AK112" s="215">
        <v>24.512328767123286</v>
      </c>
      <c r="AL112" s="214">
        <f t="shared" si="1"/>
        <v>5.4853499999999999E-2</v>
      </c>
      <c r="AM112" s="206" t="s">
        <v>152</v>
      </c>
      <c r="AN112" s="210" t="s">
        <v>152</v>
      </c>
    </row>
    <row r="113" spans="1:40" s="154" customFormat="1" x14ac:dyDescent="0.3">
      <c r="A113" s="205">
        <v>20410000</v>
      </c>
      <c r="B113" s="206">
        <v>1</v>
      </c>
      <c r="C113" s="206">
        <v>0</v>
      </c>
      <c r="D113" s="206">
        <v>0</v>
      </c>
      <c r="E113" s="206" t="s">
        <v>30</v>
      </c>
      <c r="F113" s="206" t="s">
        <v>133</v>
      </c>
      <c r="G113" s="206" t="s">
        <v>133</v>
      </c>
      <c r="H113" s="206" t="s">
        <v>133</v>
      </c>
      <c r="I113" s="206" t="s">
        <v>134</v>
      </c>
      <c r="J113" s="206" t="s">
        <v>34</v>
      </c>
      <c r="K113" s="206" t="s">
        <v>152</v>
      </c>
      <c r="L113" s="206" t="s">
        <v>136</v>
      </c>
      <c r="M113" s="206" t="s">
        <v>153</v>
      </c>
      <c r="N113" s="206" t="s">
        <v>154</v>
      </c>
      <c r="O113" s="206" t="s">
        <v>488</v>
      </c>
      <c r="P113" s="206" t="s">
        <v>488</v>
      </c>
      <c r="Q113" s="206" t="s">
        <v>152</v>
      </c>
      <c r="R113" s="207">
        <v>7689931.2300000004</v>
      </c>
      <c r="S113" s="207">
        <v>0</v>
      </c>
      <c r="T113" s="207">
        <v>0</v>
      </c>
      <c r="U113" s="207">
        <v>0</v>
      </c>
      <c r="V113" s="207">
        <v>0</v>
      </c>
      <c r="W113" s="207">
        <v>0</v>
      </c>
      <c r="X113" s="207"/>
      <c r="Y113" s="207" t="s">
        <v>40</v>
      </c>
      <c r="Z113" s="209">
        <v>7689931.2300000004</v>
      </c>
      <c r="AA113" s="210">
        <v>45474</v>
      </c>
      <c r="AB113" s="210">
        <v>54023</v>
      </c>
      <c r="AC113" s="211">
        <v>120000000</v>
      </c>
      <c r="AD113" s="211">
        <v>120000000</v>
      </c>
      <c r="AE113" s="212">
        <v>21.758904109589039</v>
      </c>
      <c r="AF113" s="212">
        <v>23.421917808219177</v>
      </c>
      <c r="AG113" s="213">
        <v>5.3903E-2</v>
      </c>
      <c r="AH113" s="210" t="s">
        <v>443</v>
      </c>
      <c r="AI113" s="214">
        <v>1.2E-2</v>
      </c>
      <c r="AJ113" s="215">
        <v>21.758904109589039</v>
      </c>
      <c r="AK113" s="215">
        <v>23.421917808219177</v>
      </c>
      <c r="AL113" s="214">
        <f t="shared" si="1"/>
        <v>5.3903E-2</v>
      </c>
      <c r="AM113" s="206" t="s">
        <v>152</v>
      </c>
      <c r="AN113" s="210" t="s">
        <v>152</v>
      </c>
    </row>
    <row r="114" spans="1:40" s="154" customFormat="1" x14ac:dyDescent="0.3">
      <c r="A114" s="205">
        <v>20420000</v>
      </c>
      <c r="B114" s="206">
        <v>1</v>
      </c>
      <c r="C114" s="206">
        <v>0</v>
      </c>
      <c r="D114" s="206">
        <v>0</v>
      </c>
      <c r="E114" s="206" t="s">
        <v>30</v>
      </c>
      <c r="F114" s="206" t="s">
        <v>133</v>
      </c>
      <c r="G114" s="206" t="s">
        <v>133</v>
      </c>
      <c r="H114" s="206" t="s">
        <v>133</v>
      </c>
      <c r="I114" s="206" t="s">
        <v>134</v>
      </c>
      <c r="J114" s="206" t="s">
        <v>34</v>
      </c>
      <c r="K114" s="206" t="s">
        <v>152</v>
      </c>
      <c r="L114" s="206" t="s">
        <v>136</v>
      </c>
      <c r="M114" s="206" t="s">
        <v>153</v>
      </c>
      <c r="N114" s="206" t="s">
        <v>154</v>
      </c>
      <c r="O114" s="206" t="s">
        <v>489</v>
      </c>
      <c r="P114" s="206" t="s">
        <v>489</v>
      </c>
      <c r="Q114" s="206" t="s">
        <v>152</v>
      </c>
      <c r="R114" s="207">
        <v>10175000</v>
      </c>
      <c r="S114" s="207">
        <v>0</v>
      </c>
      <c r="T114" s="207">
        <v>0</v>
      </c>
      <c r="U114" s="207">
        <v>0</v>
      </c>
      <c r="V114" s="207">
        <v>0</v>
      </c>
      <c r="W114" s="207">
        <v>0</v>
      </c>
      <c r="X114" s="207"/>
      <c r="Y114" s="207" t="s">
        <v>40</v>
      </c>
      <c r="Z114" s="209">
        <v>10175000</v>
      </c>
      <c r="AA114" s="210">
        <v>45474</v>
      </c>
      <c r="AB114" s="210">
        <v>54923</v>
      </c>
      <c r="AC114" s="211">
        <v>80000000</v>
      </c>
      <c r="AD114" s="211">
        <v>80000000</v>
      </c>
      <c r="AE114" s="212">
        <v>24.224657534246575</v>
      </c>
      <c r="AF114" s="212">
        <v>25.887671232876713</v>
      </c>
      <c r="AG114" s="213">
        <v>5.4853499999999999E-2</v>
      </c>
      <c r="AH114" s="210" t="s">
        <v>443</v>
      </c>
      <c r="AI114" s="214">
        <v>1.2E-2</v>
      </c>
      <c r="AJ114" s="215">
        <v>24.224657534246575</v>
      </c>
      <c r="AK114" s="215">
        <v>25.887671232876713</v>
      </c>
      <c r="AL114" s="214">
        <f t="shared" si="1"/>
        <v>5.4853499999999999E-2</v>
      </c>
      <c r="AM114" s="206" t="s">
        <v>152</v>
      </c>
      <c r="AN114" s="210" t="s">
        <v>152</v>
      </c>
    </row>
    <row r="115" spans="1:40" s="154" customFormat="1" x14ac:dyDescent="0.3">
      <c r="A115" s="205">
        <v>20430000</v>
      </c>
      <c r="B115" s="206">
        <v>1</v>
      </c>
      <c r="C115" s="206">
        <v>1</v>
      </c>
      <c r="D115" s="206">
        <v>1</v>
      </c>
      <c r="E115" s="206" t="s">
        <v>440</v>
      </c>
      <c r="F115" s="206" t="s">
        <v>31</v>
      </c>
      <c r="G115" s="206" t="s">
        <v>32</v>
      </c>
      <c r="H115" s="206" t="s">
        <v>400</v>
      </c>
      <c r="I115" s="206" t="s">
        <v>3</v>
      </c>
      <c r="J115" s="206" t="s">
        <v>34</v>
      </c>
      <c r="K115" s="206" t="s">
        <v>152</v>
      </c>
      <c r="L115" s="206" t="s">
        <v>36</v>
      </c>
      <c r="M115" s="206" t="s">
        <v>153</v>
      </c>
      <c r="N115" s="206" t="s">
        <v>154</v>
      </c>
      <c r="O115" s="206" t="s">
        <v>497</v>
      </c>
      <c r="P115" s="206" t="s">
        <v>497</v>
      </c>
      <c r="Q115" s="206" t="s">
        <v>152</v>
      </c>
      <c r="R115" s="207">
        <v>500000000</v>
      </c>
      <c r="S115" s="207">
        <v>0</v>
      </c>
      <c r="T115" s="207">
        <v>0</v>
      </c>
      <c r="U115" s="207">
        <v>0</v>
      </c>
      <c r="V115" s="207">
        <v>0</v>
      </c>
      <c r="W115" s="207">
        <v>0</v>
      </c>
      <c r="X115" s="207"/>
      <c r="Y115" s="207" t="s">
        <v>40</v>
      </c>
      <c r="Z115" s="209">
        <v>500000000</v>
      </c>
      <c r="AA115" s="210">
        <v>45519</v>
      </c>
      <c r="AB115" s="210">
        <v>52642</v>
      </c>
      <c r="AC115" s="211">
        <v>500000000</v>
      </c>
      <c r="AD115" s="211">
        <v>500000000</v>
      </c>
      <c r="AE115" s="212">
        <v>17.975342465753425</v>
      </c>
      <c r="AF115" s="212">
        <v>19.515068493150686</v>
      </c>
      <c r="AG115" s="213">
        <v>5.3903E-2</v>
      </c>
      <c r="AH115" s="210" t="s">
        <v>443</v>
      </c>
      <c r="AI115" s="214">
        <v>1.2E-2</v>
      </c>
      <c r="AJ115" s="215">
        <v>17.975342465753425</v>
      </c>
      <c r="AK115" s="215">
        <v>19.515068493150686</v>
      </c>
      <c r="AL115" s="214">
        <f t="shared" si="1"/>
        <v>5.3903E-2</v>
      </c>
      <c r="AM115" s="206" t="s">
        <v>152</v>
      </c>
      <c r="AN115" s="210" t="s">
        <v>152</v>
      </c>
    </row>
    <row r="116" spans="1:40" s="154" customFormat="1" x14ac:dyDescent="0.3">
      <c r="A116" s="205">
        <v>20440000</v>
      </c>
      <c r="B116" s="206">
        <v>1</v>
      </c>
      <c r="C116" s="206">
        <v>1</v>
      </c>
      <c r="D116" s="206">
        <v>1</v>
      </c>
      <c r="E116" s="206" t="s">
        <v>440</v>
      </c>
      <c r="F116" s="206" t="s">
        <v>31</v>
      </c>
      <c r="G116" s="206" t="s">
        <v>32</v>
      </c>
      <c r="H116" s="206" t="s">
        <v>400</v>
      </c>
      <c r="I116" s="206" t="s">
        <v>3</v>
      </c>
      <c r="J116" s="206" t="s">
        <v>34</v>
      </c>
      <c r="K116" s="206" t="s">
        <v>152</v>
      </c>
      <c r="L116" s="206" t="s">
        <v>36</v>
      </c>
      <c r="M116" s="206" t="s">
        <v>153</v>
      </c>
      <c r="N116" s="206" t="s">
        <v>154</v>
      </c>
      <c r="O116" s="206" t="s">
        <v>498</v>
      </c>
      <c r="P116" s="206" t="s">
        <v>498</v>
      </c>
      <c r="Q116" s="206" t="s">
        <v>152</v>
      </c>
      <c r="R116" s="207">
        <v>100000000</v>
      </c>
      <c r="S116" s="207">
        <v>0</v>
      </c>
      <c r="T116" s="207">
        <v>0</v>
      </c>
      <c r="U116" s="207">
        <v>1260273.97</v>
      </c>
      <c r="V116" s="207">
        <v>0</v>
      </c>
      <c r="W116" s="207">
        <v>0</v>
      </c>
      <c r="X116" s="207"/>
      <c r="Y116" s="207" t="s">
        <v>40</v>
      </c>
      <c r="Z116" s="209">
        <v>100000000</v>
      </c>
      <c r="AA116" s="210">
        <v>45519</v>
      </c>
      <c r="AB116" s="210">
        <v>50997</v>
      </c>
      <c r="AC116" s="211">
        <v>100000000</v>
      </c>
      <c r="AD116" s="211">
        <v>100000000</v>
      </c>
      <c r="AE116" s="212">
        <v>13.468493150684932</v>
      </c>
      <c r="AF116" s="212">
        <v>15.008219178082191</v>
      </c>
      <c r="AG116" s="213">
        <v>2.5000000000000001E-2</v>
      </c>
      <c r="AH116" s="210" t="s">
        <v>49</v>
      </c>
      <c r="AI116" s="214">
        <v>0</v>
      </c>
      <c r="AJ116" s="215">
        <v>13.468493150684932</v>
      </c>
      <c r="AK116" s="215">
        <v>15.008219178082191</v>
      </c>
      <c r="AL116" s="214">
        <f t="shared" si="1"/>
        <v>2.5000000000000001E-2</v>
      </c>
      <c r="AM116" s="206" t="s">
        <v>152</v>
      </c>
      <c r="AN116" s="210" t="s">
        <v>152</v>
      </c>
    </row>
    <row r="117" spans="1:40" s="154" customFormat="1" x14ac:dyDescent="0.3">
      <c r="A117" s="205">
        <v>20450000</v>
      </c>
      <c r="B117" s="206">
        <v>1</v>
      </c>
      <c r="C117" s="206">
        <v>0</v>
      </c>
      <c r="D117" s="206">
        <v>0</v>
      </c>
      <c r="E117" s="206" t="s">
        <v>30</v>
      </c>
      <c r="F117" s="206" t="s">
        <v>133</v>
      </c>
      <c r="G117" s="206" t="s">
        <v>133</v>
      </c>
      <c r="H117" s="206" t="s">
        <v>133</v>
      </c>
      <c r="I117" s="206" t="s">
        <v>133</v>
      </c>
      <c r="J117" s="206" t="s">
        <v>34</v>
      </c>
      <c r="K117" s="206" t="s">
        <v>152</v>
      </c>
      <c r="L117" s="206" t="s">
        <v>161</v>
      </c>
      <c r="M117" s="206" t="s">
        <v>153</v>
      </c>
      <c r="N117" s="206" t="s">
        <v>154</v>
      </c>
      <c r="O117" s="206" t="s">
        <v>499</v>
      </c>
      <c r="P117" s="206" t="s">
        <v>499</v>
      </c>
      <c r="Q117" s="206" t="s">
        <v>152</v>
      </c>
      <c r="R117" s="207">
        <v>500000</v>
      </c>
      <c r="S117" s="207">
        <v>0</v>
      </c>
      <c r="T117" s="207">
        <v>0</v>
      </c>
      <c r="U117" s="207">
        <v>10957.77</v>
      </c>
      <c r="V117" s="207">
        <v>19386.71</v>
      </c>
      <c r="W117" s="207">
        <v>0</v>
      </c>
      <c r="X117" s="207"/>
      <c r="Y117" s="207" t="s">
        <v>40</v>
      </c>
      <c r="Z117" s="209">
        <v>500000</v>
      </c>
      <c r="AA117" s="210">
        <v>45523</v>
      </c>
      <c r="AB117" s="210">
        <v>54650</v>
      </c>
      <c r="AC117" s="211">
        <v>8000000</v>
      </c>
      <c r="AD117" s="211">
        <v>8000000</v>
      </c>
      <c r="AE117" s="212">
        <v>23.476712328767125</v>
      </c>
      <c r="AF117" s="212">
        <v>25.005479452054793</v>
      </c>
      <c r="AG117" s="213">
        <v>5.1413500000000001E-2</v>
      </c>
      <c r="AH117" s="210" t="s">
        <v>443</v>
      </c>
      <c r="AI117" s="214">
        <v>1.2E-2</v>
      </c>
      <c r="AJ117" s="215">
        <v>23.476712328767125</v>
      </c>
      <c r="AK117" s="215">
        <v>25.005479452054793</v>
      </c>
      <c r="AL117" s="214">
        <f t="shared" si="1"/>
        <v>5.1413500000000001E-2</v>
      </c>
      <c r="AM117" s="206" t="s">
        <v>152</v>
      </c>
      <c r="AN117" s="210" t="s">
        <v>152</v>
      </c>
    </row>
    <row r="118" spans="1:40" s="154" customFormat="1" x14ac:dyDescent="0.3">
      <c r="A118" s="205">
        <v>20460000</v>
      </c>
      <c r="B118" s="206">
        <v>1</v>
      </c>
      <c r="C118" s="206">
        <v>0</v>
      </c>
      <c r="D118" s="206">
        <v>0</v>
      </c>
      <c r="E118" s="206" t="s">
        <v>30</v>
      </c>
      <c r="F118" s="206" t="s">
        <v>133</v>
      </c>
      <c r="G118" s="206" t="s">
        <v>133</v>
      </c>
      <c r="H118" s="206" t="s">
        <v>133</v>
      </c>
      <c r="I118" s="206" t="s">
        <v>133</v>
      </c>
      <c r="J118" s="206" t="s">
        <v>34</v>
      </c>
      <c r="K118" s="206" t="s">
        <v>152</v>
      </c>
      <c r="L118" s="206" t="s">
        <v>161</v>
      </c>
      <c r="M118" s="206" t="s">
        <v>153</v>
      </c>
      <c r="N118" s="206" t="s">
        <v>154</v>
      </c>
      <c r="O118" s="206" t="s">
        <v>500</v>
      </c>
      <c r="P118" s="206" t="s">
        <v>500</v>
      </c>
      <c r="Q118" s="206" t="s">
        <v>152</v>
      </c>
      <c r="R118" s="207">
        <v>500000</v>
      </c>
      <c r="S118" s="207">
        <v>0</v>
      </c>
      <c r="T118" s="207">
        <v>0</v>
      </c>
      <c r="U118" s="207">
        <v>0</v>
      </c>
      <c r="V118" s="207">
        <v>0</v>
      </c>
      <c r="W118" s="207">
        <v>0</v>
      </c>
      <c r="X118" s="207"/>
      <c r="Y118" s="207" t="s">
        <v>40</v>
      </c>
      <c r="Z118" s="209">
        <v>500000</v>
      </c>
      <c r="AA118" s="210">
        <v>45523</v>
      </c>
      <c r="AB118" s="210">
        <v>52763</v>
      </c>
      <c r="AC118" s="211">
        <v>8000000</v>
      </c>
      <c r="AD118" s="211">
        <v>8000000</v>
      </c>
      <c r="AE118" s="212">
        <v>18.306849315068494</v>
      </c>
      <c r="AF118" s="212">
        <v>19.835616438356166</v>
      </c>
      <c r="AG118" s="213">
        <v>7.4999999999999997E-3</v>
      </c>
      <c r="AH118" s="210" t="s">
        <v>49</v>
      </c>
      <c r="AI118" s="214">
        <v>0</v>
      </c>
      <c r="AJ118" s="215">
        <v>18.306849315068494</v>
      </c>
      <c r="AK118" s="215">
        <v>19.835616438356166</v>
      </c>
      <c r="AL118" s="214">
        <f t="shared" si="1"/>
        <v>7.4999999999999997E-3</v>
      </c>
      <c r="AM118" s="206" t="s">
        <v>152</v>
      </c>
      <c r="AN118" s="210" t="s">
        <v>152</v>
      </c>
    </row>
    <row r="119" spans="1:40" s="154" customFormat="1" x14ac:dyDescent="0.3">
      <c r="A119" s="205">
        <v>20470000</v>
      </c>
      <c r="B119" s="206">
        <v>1</v>
      </c>
      <c r="C119" s="206">
        <v>1</v>
      </c>
      <c r="D119" s="206">
        <v>1</v>
      </c>
      <c r="E119" s="206" t="s">
        <v>440</v>
      </c>
      <c r="F119" s="206" t="s">
        <v>31</v>
      </c>
      <c r="G119" s="206" t="s">
        <v>32</v>
      </c>
      <c r="H119" s="206" t="s">
        <v>400</v>
      </c>
      <c r="I119" s="206" t="s">
        <v>3</v>
      </c>
      <c r="J119" s="206" t="s">
        <v>34</v>
      </c>
      <c r="K119" s="206" t="s">
        <v>152</v>
      </c>
      <c r="L119" s="206" t="s">
        <v>36</v>
      </c>
      <c r="M119" s="206" t="s">
        <v>153</v>
      </c>
      <c r="N119" s="206" t="s">
        <v>154</v>
      </c>
      <c r="O119" s="206" t="s">
        <v>503</v>
      </c>
      <c r="P119" s="206" t="s">
        <v>503</v>
      </c>
      <c r="Q119" s="206" t="s">
        <v>152</v>
      </c>
      <c r="R119" s="207">
        <v>500000000</v>
      </c>
      <c r="S119" s="207">
        <v>0</v>
      </c>
      <c r="T119" s="207">
        <v>0</v>
      </c>
      <c r="U119" s="207">
        <v>0</v>
      </c>
      <c r="V119" s="207">
        <v>0</v>
      </c>
      <c r="W119" s="207">
        <v>0</v>
      </c>
      <c r="X119" s="207"/>
      <c r="Y119" s="207" t="s">
        <v>40</v>
      </c>
      <c r="Z119" s="209">
        <v>500000000</v>
      </c>
      <c r="AA119" s="210">
        <v>45572</v>
      </c>
      <c r="AB119" s="210">
        <v>48106</v>
      </c>
      <c r="AC119" s="211">
        <v>500000000</v>
      </c>
      <c r="AD119" s="211">
        <v>500000000</v>
      </c>
      <c r="AE119" s="212">
        <v>5.5479452054794525</v>
      </c>
      <c r="AF119" s="212">
        <v>6.9424657534246572</v>
      </c>
      <c r="AG119" s="213">
        <v>6.7441600000000004E-2</v>
      </c>
      <c r="AH119" s="210" t="s">
        <v>443</v>
      </c>
      <c r="AI119" s="214">
        <v>1.15E-2</v>
      </c>
      <c r="AJ119" s="215">
        <v>5.5479452054794525</v>
      </c>
      <c r="AK119" s="215">
        <v>6.9424657534246572</v>
      </c>
      <c r="AL119" s="214">
        <f t="shared" si="1"/>
        <v>6.7441600000000004E-2</v>
      </c>
      <c r="AM119" s="206" t="s">
        <v>152</v>
      </c>
      <c r="AN119" s="210" t="s">
        <v>152</v>
      </c>
    </row>
    <row r="120" spans="1:40" s="154" customFormat="1" x14ac:dyDescent="0.3">
      <c r="A120" s="205">
        <v>20480000</v>
      </c>
      <c r="B120" s="206">
        <v>1</v>
      </c>
      <c r="C120" s="206">
        <v>1</v>
      </c>
      <c r="D120" s="206">
        <v>1</v>
      </c>
      <c r="E120" s="206" t="s">
        <v>30</v>
      </c>
      <c r="F120" s="206" t="s">
        <v>31</v>
      </c>
      <c r="G120" s="206" t="s">
        <v>32</v>
      </c>
      <c r="H120" s="206" t="s">
        <v>400</v>
      </c>
      <c r="I120" s="206" t="s">
        <v>3</v>
      </c>
      <c r="J120" s="206" t="s">
        <v>34</v>
      </c>
      <c r="K120" s="206" t="s">
        <v>152</v>
      </c>
      <c r="L120" s="206" t="s">
        <v>36</v>
      </c>
      <c r="M120" s="206" t="s">
        <v>153</v>
      </c>
      <c r="N120" s="206" t="s">
        <v>154</v>
      </c>
      <c r="O120" s="206" t="s">
        <v>509</v>
      </c>
      <c r="P120" s="206" t="s">
        <v>509</v>
      </c>
      <c r="Q120" s="206" t="s">
        <v>152</v>
      </c>
      <c r="R120" s="207">
        <v>11900000</v>
      </c>
      <c r="S120" s="207">
        <v>0</v>
      </c>
      <c r="T120" s="207">
        <v>0</v>
      </c>
      <c r="U120" s="207">
        <v>0</v>
      </c>
      <c r="V120" s="207">
        <v>0</v>
      </c>
      <c r="W120" s="207">
        <v>0</v>
      </c>
      <c r="X120" s="207"/>
      <c r="Y120" s="207" t="s">
        <v>40</v>
      </c>
      <c r="Z120" s="209">
        <v>11900000</v>
      </c>
      <c r="AA120" s="210">
        <v>45734</v>
      </c>
      <c r="AB120" s="210">
        <v>54862</v>
      </c>
      <c r="AC120" s="211">
        <v>11900000</v>
      </c>
      <c r="AD120" s="211">
        <v>11900000</v>
      </c>
      <c r="AE120" s="212">
        <v>24.057534246575344</v>
      </c>
      <c r="AF120" s="212">
        <v>25.008219178082193</v>
      </c>
      <c r="AG120" s="213">
        <v>5.5814799999999998E-2</v>
      </c>
      <c r="AH120" s="210" t="s">
        <v>443</v>
      </c>
      <c r="AI120" s="214">
        <v>1.2E-2</v>
      </c>
      <c r="AJ120" s="215">
        <v>24.057534246575344</v>
      </c>
      <c r="AK120" s="215">
        <v>25.008219178082193</v>
      </c>
      <c r="AL120" s="214">
        <f t="shared" si="1"/>
        <v>5.5814799999999998E-2</v>
      </c>
      <c r="AM120" s="206" t="s">
        <v>271</v>
      </c>
      <c r="AN120" s="210" t="s">
        <v>271</v>
      </c>
    </row>
    <row r="121" spans="1:40" s="154" customFormat="1" x14ac:dyDescent="0.3">
      <c r="A121" s="205">
        <v>20530000</v>
      </c>
      <c r="B121" s="206">
        <v>1</v>
      </c>
      <c r="C121" s="206">
        <v>1</v>
      </c>
      <c r="D121" s="206">
        <v>1</v>
      </c>
      <c r="E121" s="206" t="s">
        <v>30</v>
      </c>
      <c r="F121" s="206" t="s">
        <v>31</v>
      </c>
      <c r="G121" s="206" t="s">
        <v>32</v>
      </c>
      <c r="H121" s="206" t="s">
        <v>400</v>
      </c>
      <c r="I121" s="206" t="s">
        <v>3</v>
      </c>
      <c r="J121" s="206" t="s">
        <v>34</v>
      </c>
      <c r="K121" s="206" t="s">
        <v>152</v>
      </c>
      <c r="L121" s="206" t="s">
        <v>36</v>
      </c>
      <c r="M121" s="206" t="s">
        <v>153</v>
      </c>
      <c r="N121" s="206" t="s">
        <v>154</v>
      </c>
      <c r="O121" s="206" t="s">
        <v>513</v>
      </c>
      <c r="P121" s="206" t="s">
        <v>513</v>
      </c>
      <c r="Q121" s="206" t="s">
        <v>152</v>
      </c>
      <c r="R121" s="207">
        <v>400000000</v>
      </c>
      <c r="S121" s="207">
        <v>0</v>
      </c>
      <c r="T121" s="207">
        <v>0</v>
      </c>
      <c r="U121" s="207">
        <v>0</v>
      </c>
      <c r="V121" s="207">
        <v>0</v>
      </c>
      <c r="W121" s="207">
        <v>0</v>
      </c>
      <c r="X121" s="207"/>
      <c r="Y121" s="207" t="s">
        <v>40</v>
      </c>
      <c r="Z121" s="209">
        <v>400000000</v>
      </c>
      <c r="AA121" s="210">
        <v>45834</v>
      </c>
      <c r="AB121" s="210">
        <v>53128</v>
      </c>
      <c r="AC121" s="211">
        <v>400000000</v>
      </c>
      <c r="AD121" s="211">
        <v>400000000</v>
      </c>
      <c r="AE121" s="212">
        <v>19.306849315068494</v>
      </c>
      <c r="AF121" s="212">
        <v>19.983561643835618</v>
      </c>
      <c r="AG121" s="213">
        <v>5.4730099999999997E-2</v>
      </c>
      <c r="AH121" s="210" t="s">
        <v>443</v>
      </c>
      <c r="AI121" s="214">
        <v>1.2E-2</v>
      </c>
      <c r="AJ121" s="215">
        <v>19.306849315068494</v>
      </c>
      <c r="AK121" s="215">
        <v>19.983561643835618</v>
      </c>
      <c r="AL121" s="214">
        <f t="shared" si="1"/>
        <v>5.4730099999999997E-2</v>
      </c>
      <c r="AM121" s="206" t="s">
        <v>152</v>
      </c>
      <c r="AN121" s="210" t="s">
        <v>152</v>
      </c>
    </row>
    <row r="122" spans="1:40" s="154" customFormat="1" x14ac:dyDescent="0.3">
      <c r="A122" s="205">
        <v>20530001</v>
      </c>
      <c r="B122" s="206">
        <v>1</v>
      </c>
      <c r="C122" s="206">
        <v>1</v>
      </c>
      <c r="D122" s="206">
        <v>1</v>
      </c>
      <c r="E122" s="206" t="s">
        <v>30</v>
      </c>
      <c r="F122" s="206" t="s">
        <v>31</v>
      </c>
      <c r="G122" s="206" t="s">
        <v>32</v>
      </c>
      <c r="H122" s="206" t="s">
        <v>400</v>
      </c>
      <c r="I122" s="206" t="s">
        <v>3</v>
      </c>
      <c r="J122" s="206" t="s">
        <v>34</v>
      </c>
      <c r="K122" s="206" t="s">
        <v>152</v>
      </c>
      <c r="L122" s="206" t="s">
        <v>36</v>
      </c>
      <c r="M122" s="206" t="s">
        <v>153</v>
      </c>
      <c r="N122" s="206" t="s">
        <v>154</v>
      </c>
      <c r="O122" s="206" t="s">
        <v>537</v>
      </c>
      <c r="P122" s="206" t="s">
        <v>537</v>
      </c>
      <c r="Q122" s="206" t="s">
        <v>152</v>
      </c>
      <c r="R122" s="207">
        <v>200000000</v>
      </c>
      <c r="S122" s="207">
        <v>0</v>
      </c>
      <c r="T122" s="207">
        <v>0</v>
      </c>
      <c r="U122" s="207">
        <v>0</v>
      </c>
      <c r="V122" s="207">
        <v>0</v>
      </c>
      <c r="W122" s="207">
        <v>0</v>
      </c>
      <c r="X122" s="207"/>
      <c r="Y122" s="207" t="s">
        <v>40</v>
      </c>
      <c r="Z122" s="209">
        <v>200000000</v>
      </c>
      <c r="AA122" s="210">
        <v>46003</v>
      </c>
      <c r="AB122" s="210">
        <v>53281</v>
      </c>
      <c r="AC122" s="211">
        <v>200000000</v>
      </c>
      <c r="AD122" s="211">
        <v>200000000</v>
      </c>
      <c r="AE122" s="212">
        <v>19.726027397260275</v>
      </c>
      <c r="AF122" s="212">
        <v>19.93972602739726</v>
      </c>
      <c r="AG122" s="213">
        <v>0</v>
      </c>
      <c r="AH122" s="210" t="s">
        <v>41</v>
      </c>
      <c r="AI122" s="214">
        <v>0</v>
      </c>
      <c r="AJ122" s="215">
        <v>19.726027397260275</v>
      </c>
      <c r="AK122" s="215">
        <v>19.93972602739726</v>
      </c>
      <c r="AL122" s="214">
        <f t="shared" si="1"/>
        <v>0</v>
      </c>
      <c r="AM122" s="206" t="s">
        <v>152</v>
      </c>
      <c r="AN122" s="210" t="s">
        <v>152</v>
      </c>
    </row>
    <row r="123" spans="1:40" s="154" customFormat="1" x14ac:dyDescent="0.3">
      <c r="A123" s="205">
        <v>20574000</v>
      </c>
      <c r="B123" s="206">
        <v>1</v>
      </c>
      <c r="C123" s="206">
        <v>1</v>
      </c>
      <c r="D123" s="206">
        <v>0</v>
      </c>
      <c r="E123" s="206" t="s">
        <v>30</v>
      </c>
      <c r="F123" s="206" t="s">
        <v>31</v>
      </c>
      <c r="G123" s="206" t="s">
        <v>32</v>
      </c>
      <c r="H123" s="206" t="s">
        <v>54</v>
      </c>
      <c r="I123" s="206" t="s">
        <v>138</v>
      </c>
      <c r="J123" s="206" t="s">
        <v>34</v>
      </c>
      <c r="K123" s="206" t="s">
        <v>271</v>
      </c>
      <c r="L123" s="206" t="s">
        <v>158</v>
      </c>
      <c r="M123" s="206" t="s">
        <v>153</v>
      </c>
      <c r="N123" s="206" t="s">
        <v>154</v>
      </c>
      <c r="O123" s="206" t="s">
        <v>273</v>
      </c>
      <c r="P123" s="206" t="s">
        <v>273</v>
      </c>
      <c r="Q123" s="206" t="s">
        <v>271</v>
      </c>
      <c r="R123" s="207">
        <v>1036960.14</v>
      </c>
      <c r="S123" s="207">
        <v>0</v>
      </c>
      <c r="T123" s="207">
        <v>0</v>
      </c>
      <c r="U123" s="207">
        <v>0</v>
      </c>
      <c r="V123" s="207">
        <v>0</v>
      </c>
      <c r="W123" s="207">
        <v>0</v>
      </c>
      <c r="X123" s="207"/>
      <c r="Y123" s="207" t="s">
        <v>40</v>
      </c>
      <c r="Z123" s="209">
        <v>1036960.14</v>
      </c>
      <c r="AA123" s="210">
        <v>39556</v>
      </c>
      <c r="AB123" s="210">
        <v>46371</v>
      </c>
      <c r="AC123" s="211">
        <v>15300000</v>
      </c>
      <c r="AD123" s="211">
        <v>15037954.869999999</v>
      </c>
      <c r="AE123" s="212">
        <v>0.79452054794520544</v>
      </c>
      <c r="AF123" s="212">
        <v>18.671232876712327</v>
      </c>
      <c r="AG123" s="213">
        <v>4.3999999999999997E-2</v>
      </c>
      <c r="AH123" s="210" t="s">
        <v>49</v>
      </c>
      <c r="AI123" s="214">
        <v>0</v>
      </c>
      <c r="AJ123" s="215">
        <v>0.79452054794520544</v>
      </c>
      <c r="AK123" s="215">
        <v>18.671232876712327</v>
      </c>
      <c r="AL123" s="214">
        <f t="shared" si="1"/>
        <v>4.3999999999999997E-2</v>
      </c>
      <c r="AM123" s="206" t="s">
        <v>271</v>
      </c>
      <c r="AN123" s="210" t="s">
        <v>271</v>
      </c>
    </row>
    <row r="124" spans="1:40" s="154" customFormat="1" x14ac:dyDescent="0.3">
      <c r="A124" s="205">
        <v>20575000</v>
      </c>
      <c r="B124" s="206">
        <v>1</v>
      </c>
      <c r="C124" s="206">
        <v>1</v>
      </c>
      <c r="D124" s="206">
        <v>0</v>
      </c>
      <c r="E124" s="206" t="s">
        <v>30</v>
      </c>
      <c r="F124" s="206" t="s">
        <v>31</v>
      </c>
      <c r="G124" s="206" t="s">
        <v>32</v>
      </c>
      <c r="H124" s="206" t="s">
        <v>54</v>
      </c>
      <c r="I124" s="206" t="s">
        <v>55</v>
      </c>
      <c r="J124" s="206" t="s">
        <v>34</v>
      </c>
      <c r="K124" s="206" t="s">
        <v>271</v>
      </c>
      <c r="L124" s="206" t="s">
        <v>163</v>
      </c>
      <c r="M124" s="206" t="s">
        <v>153</v>
      </c>
      <c r="N124" s="206" t="s">
        <v>154</v>
      </c>
      <c r="O124" s="206" t="s">
        <v>274</v>
      </c>
      <c r="P124" s="206" t="s">
        <v>274</v>
      </c>
      <c r="Q124" s="206" t="s">
        <v>271</v>
      </c>
      <c r="R124" s="207">
        <v>204507656.09999999</v>
      </c>
      <c r="S124" s="207">
        <v>0</v>
      </c>
      <c r="T124" s="207">
        <v>0</v>
      </c>
      <c r="U124" s="207">
        <v>5519853.7599999998</v>
      </c>
      <c r="V124" s="207">
        <v>0</v>
      </c>
      <c r="W124" s="207">
        <v>0</v>
      </c>
      <c r="X124" s="207"/>
      <c r="Y124" s="207" t="s">
        <v>40</v>
      </c>
      <c r="Z124" s="209">
        <v>204507656.09999999</v>
      </c>
      <c r="AA124" s="210">
        <v>41589</v>
      </c>
      <c r="AB124" s="210">
        <v>52277</v>
      </c>
      <c r="AC124" s="211">
        <v>205000000</v>
      </c>
      <c r="AD124" s="211">
        <v>205000000</v>
      </c>
      <c r="AE124" s="212">
        <v>16.975342465753425</v>
      </c>
      <c r="AF124" s="212">
        <v>29.282191780821918</v>
      </c>
      <c r="AG124" s="213">
        <v>4.7899999999999998E-2</v>
      </c>
      <c r="AH124" s="210" t="s">
        <v>41</v>
      </c>
      <c r="AI124" s="214">
        <v>1.12E-2</v>
      </c>
      <c r="AJ124" s="215">
        <v>16.975342465753425</v>
      </c>
      <c r="AK124" s="215">
        <v>29.282191780821918</v>
      </c>
      <c r="AL124" s="214">
        <f t="shared" si="1"/>
        <v>4.7899999999999998E-2</v>
      </c>
      <c r="AM124" s="206" t="s">
        <v>271</v>
      </c>
      <c r="AN124" s="210" t="s">
        <v>271</v>
      </c>
    </row>
    <row r="125" spans="1:40" s="154" customFormat="1" x14ac:dyDescent="0.3">
      <c r="A125" s="205">
        <v>20576000</v>
      </c>
      <c r="B125" s="206">
        <v>1</v>
      </c>
      <c r="C125" s="206">
        <v>1</v>
      </c>
      <c r="D125" s="206">
        <v>0</v>
      </c>
      <c r="E125" s="206" t="s">
        <v>30</v>
      </c>
      <c r="F125" s="206" t="s">
        <v>31</v>
      </c>
      <c r="G125" s="206" t="s">
        <v>32</v>
      </c>
      <c r="H125" s="206" t="s">
        <v>54</v>
      </c>
      <c r="I125" s="206" t="s">
        <v>55</v>
      </c>
      <c r="J125" s="206" t="s">
        <v>34</v>
      </c>
      <c r="K125" s="206" t="s">
        <v>271</v>
      </c>
      <c r="L125" s="206" t="s">
        <v>290</v>
      </c>
      <c r="M125" s="206" t="s">
        <v>153</v>
      </c>
      <c r="N125" s="206" t="s">
        <v>154</v>
      </c>
      <c r="O125" s="206" t="s">
        <v>291</v>
      </c>
      <c r="P125" s="206" t="s">
        <v>291</v>
      </c>
      <c r="Q125" s="206" t="s">
        <v>271</v>
      </c>
      <c r="R125" s="207">
        <v>74961986.890000001</v>
      </c>
      <c r="S125" s="207">
        <v>0</v>
      </c>
      <c r="T125" s="207">
        <v>0</v>
      </c>
      <c r="U125" s="207">
        <v>0</v>
      </c>
      <c r="V125" s="207">
        <v>0</v>
      </c>
      <c r="W125" s="207">
        <v>0</v>
      </c>
      <c r="X125" s="207"/>
      <c r="Y125" s="207" t="s">
        <v>40</v>
      </c>
      <c r="Z125" s="209">
        <v>74961986.890000001</v>
      </c>
      <c r="AA125" s="210">
        <v>41598</v>
      </c>
      <c r="AB125" s="210">
        <v>52277</v>
      </c>
      <c r="AC125" s="211">
        <v>100000000</v>
      </c>
      <c r="AD125" s="211">
        <v>100000000</v>
      </c>
      <c r="AE125" s="212">
        <v>16.975342465753425</v>
      </c>
      <c r="AF125" s="212">
        <v>29.257534246575343</v>
      </c>
      <c r="AG125" s="213">
        <v>4.19E-2</v>
      </c>
      <c r="AH125" s="210" t="s">
        <v>49</v>
      </c>
      <c r="AI125" s="214">
        <v>0</v>
      </c>
      <c r="AJ125" s="215">
        <v>16.975342465753425</v>
      </c>
      <c r="AK125" s="215">
        <v>29.257534246575343</v>
      </c>
      <c r="AL125" s="214">
        <f t="shared" si="1"/>
        <v>4.19E-2</v>
      </c>
      <c r="AM125" s="206" t="s">
        <v>271</v>
      </c>
      <c r="AN125" s="210" t="s">
        <v>271</v>
      </c>
    </row>
    <row r="126" spans="1:40" s="154" customFormat="1" x14ac:dyDescent="0.3">
      <c r="A126" s="205">
        <v>20577000</v>
      </c>
      <c r="B126" s="206">
        <v>1</v>
      </c>
      <c r="C126" s="206">
        <v>1</v>
      </c>
      <c r="D126" s="206">
        <v>0</v>
      </c>
      <c r="E126" s="206" t="s">
        <v>30</v>
      </c>
      <c r="F126" s="206" t="s">
        <v>31</v>
      </c>
      <c r="G126" s="206" t="s">
        <v>45</v>
      </c>
      <c r="H126" s="206" t="s">
        <v>45</v>
      </c>
      <c r="I126" s="206" t="s">
        <v>45</v>
      </c>
      <c r="J126" s="206" t="s">
        <v>34</v>
      </c>
      <c r="K126" s="206" t="s">
        <v>271</v>
      </c>
      <c r="L126" s="206" t="s">
        <v>47</v>
      </c>
      <c r="M126" s="206" t="s">
        <v>153</v>
      </c>
      <c r="N126" s="206" t="s">
        <v>154</v>
      </c>
      <c r="O126" s="206" t="s">
        <v>276</v>
      </c>
      <c r="P126" s="206" t="s">
        <v>276</v>
      </c>
      <c r="Q126" s="206" t="s">
        <v>271</v>
      </c>
      <c r="R126" s="207">
        <v>102500000</v>
      </c>
      <c r="S126" s="207">
        <v>0</v>
      </c>
      <c r="T126" s="207">
        <v>0</v>
      </c>
      <c r="U126" s="207">
        <v>2818413.38</v>
      </c>
      <c r="V126" s="207">
        <v>0</v>
      </c>
      <c r="W126" s="207">
        <v>0</v>
      </c>
      <c r="X126" s="207"/>
      <c r="Y126" s="207" t="s">
        <v>40</v>
      </c>
      <c r="Z126" s="209">
        <v>102500000</v>
      </c>
      <c r="AA126" s="210">
        <v>42184</v>
      </c>
      <c r="AB126" s="210">
        <v>54848</v>
      </c>
      <c r="AC126" s="211">
        <v>102500000</v>
      </c>
      <c r="AD126" s="211">
        <v>102500000</v>
      </c>
      <c r="AE126" s="212">
        <v>24.019178082191782</v>
      </c>
      <c r="AF126" s="212">
        <v>34.695890410958903</v>
      </c>
      <c r="AG126" s="213">
        <v>5.11E-2</v>
      </c>
      <c r="AH126" s="210" t="s">
        <v>41</v>
      </c>
      <c r="AI126" s="214">
        <v>1.44E-2</v>
      </c>
      <c r="AJ126" s="215">
        <v>24.019178082191782</v>
      </c>
      <c r="AK126" s="215">
        <v>34.695890410958903</v>
      </c>
      <c r="AL126" s="214">
        <f t="shared" si="1"/>
        <v>5.11E-2</v>
      </c>
      <c r="AM126" s="206" t="s">
        <v>271</v>
      </c>
      <c r="AN126" s="210" t="s">
        <v>271</v>
      </c>
    </row>
    <row r="127" spans="1:40" s="154" customFormat="1" x14ac:dyDescent="0.3">
      <c r="A127" s="205">
        <v>20578000</v>
      </c>
      <c r="B127" s="206">
        <v>1</v>
      </c>
      <c r="C127" s="206">
        <v>1</v>
      </c>
      <c r="D127" s="206">
        <v>1</v>
      </c>
      <c r="E127" s="206" t="s">
        <v>30</v>
      </c>
      <c r="F127" s="206" t="s">
        <v>31</v>
      </c>
      <c r="G127" s="206" t="s">
        <v>32</v>
      </c>
      <c r="H127" s="206" t="s">
        <v>33</v>
      </c>
      <c r="I127" s="206" t="s">
        <v>3</v>
      </c>
      <c r="J127" s="206" t="s">
        <v>34</v>
      </c>
      <c r="K127" s="206" t="s">
        <v>271</v>
      </c>
      <c r="L127" s="206" t="s">
        <v>36</v>
      </c>
      <c r="M127" s="206" t="s">
        <v>153</v>
      </c>
      <c r="N127" s="206" t="s">
        <v>154</v>
      </c>
      <c r="O127" s="206" t="s">
        <v>279</v>
      </c>
      <c r="P127" s="206" t="s">
        <v>279</v>
      </c>
      <c r="Q127" s="206" t="s">
        <v>271</v>
      </c>
      <c r="R127" s="207">
        <v>34906196.18</v>
      </c>
      <c r="S127" s="207">
        <v>0</v>
      </c>
      <c r="T127" s="207">
        <v>0</v>
      </c>
      <c r="U127" s="207">
        <v>0</v>
      </c>
      <c r="V127" s="207">
        <v>0</v>
      </c>
      <c r="W127" s="207">
        <v>0</v>
      </c>
      <c r="X127" s="207"/>
      <c r="Y127" s="207" t="s">
        <v>40</v>
      </c>
      <c r="Z127" s="209">
        <v>34906196.18</v>
      </c>
      <c r="AA127" s="210">
        <v>42286</v>
      </c>
      <c r="AB127" s="210">
        <v>54954</v>
      </c>
      <c r="AC127" s="211">
        <v>80000000</v>
      </c>
      <c r="AD127" s="211">
        <v>37854311.770000003</v>
      </c>
      <c r="AE127" s="212">
        <v>24.30958904109589</v>
      </c>
      <c r="AF127" s="212">
        <v>34.706849315068496</v>
      </c>
      <c r="AG127" s="213">
        <v>5.5E-2</v>
      </c>
      <c r="AH127" s="210" t="s">
        <v>41</v>
      </c>
      <c r="AI127" s="214">
        <v>1.83E-2</v>
      </c>
      <c r="AJ127" s="215">
        <v>24.30958904109589</v>
      </c>
      <c r="AK127" s="215">
        <v>34.706849315068496</v>
      </c>
      <c r="AL127" s="214">
        <f t="shared" si="1"/>
        <v>5.5E-2</v>
      </c>
      <c r="AM127" s="206" t="s">
        <v>271</v>
      </c>
      <c r="AN127" s="210" t="s">
        <v>271</v>
      </c>
    </row>
    <row r="128" spans="1:40" s="154" customFormat="1" x14ac:dyDescent="0.3">
      <c r="A128" s="205">
        <v>20579000</v>
      </c>
      <c r="B128" s="206">
        <v>1</v>
      </c>
      <c r="C128" s="206">
        <v>1</v>
      </c>
      <c r="D128" s="206">
        <v>1</v>
      </c>
      <c r="E128" s="206" t="s">
        <v>30</v>
      </c>
      <c r="F128" s="206" t="s">
        <v>31</v>
      </c>
      <c r="G128" s="206" t="s">
        <v>32</v>
      </c>
      <c r="H128" s="206" t="s">
        <v>33</v>
      </c>
      <c r="I128" s="206" t="s">
        <v>3</v>
      </c>
      <c r="J128" s="206" t="s">
        <v>34</v>
      </c>
      <c r="K128" s="206" t="s">
        <v>271</v>
      </c>
      <c r="L128" s="206" t="s">
        <v>36</v>
      </c>
      <c r="M128" s="206" t="s">
        <v>153</v>
      </c>
      <c r="N128" s="206" t="s">
        <v>154</v>
      </c>
      <c r="O128" s="206" t="s">
        <v>280</v>
      </c>
      <c r="P128" s="206" t="s">
        <v>280</v>
      </c>
      <c r="Q128" s="206" t="s">
        <v>271</v>
      </c>
      <c r="R128" s="207">
        <v>116014616.15000001</v>
      </c>
      <c r="S128" s="207">
        <v>0</v>
      </c>
      <c r="T128" s="207">
        <v>0</v>
      </c>
      <c r="U128" s="207">
        <v>0</v>
      </c>
      <c r="V128" s="207">
        <v>0</v>
      </c>
      <c r="W128" s="207">
        <v>0</v>
      </c>
      <c r="X128" s="207"/>
      <c r="Y128" s="207" t="s">
        <v>40</v>
      </c>
      <c r="Z128" s="209">
        <v>116014616.15000001</v>
      </c>
      <c r="AA128" s="210">
        <v>42397</v>
      </c>
      <c r="AB128" s="210">
        <v>53250</v>
      </c>
      <c r="AC128" s="211">
        <v>178000000</v>
      </c>
      <c r="AD128" s="211">
        <v>125300000</v>
      </c>
      <c r="AE128" s="212">
        <v>19.641095890410959</v>
      </c>
      <c r="AF128" s="212">
        <v>29.734246575342464</v>
      </c>
      <c r="AG128" s="213">
        <v>5.6500000000000002E-2</v>
      </c>
      <c r="AH128" s="210" t="s">
        <v>41</v>
      </c>
      <c r="AI128" s="214">
        <v>1.9800000000000002E-2</v>
      </c>
      <c r="AJ128" s="215">
        <v>19.641095890410959</v>
      </c>
      <c r="AK128" s="215">
        <v>29.734246575342464</v>
      </c>
      <c r="AL128" s="214">
        <f t="shared" si="1"/>
        <v>5.6500000000000002E-2</v>
      </c>
      <c r="AM128" s="206" t="s">
        <v>271</v>
      </c>
      <c r="AN128" s="210" t="s">
        <v>271</v>
      </c>
    </row>
    <row r="129" spans="1:40" s="154" customFormat="1" x14ac:dyDescent="0.3">
      <c r="A129" s="205">
        <v>20580000</v>
      </c>
      <c r="B129" s="206">
        <v>1</v>
      </c>
      <c r="C129" s="206">
        <v>1</v>
      </c>
      <c r="D129" s="206">
        <v>1</v>
      </c>
      <c r="E129" s="206" t="s">
        <v>30</v>
      </c>
      <c r="F129" s="206" t="s">
        <v>31</v>
      </c>
      <c r="G129" s="206" t="s">
        <v>32</v>
      </c>
      <c r="H129" s="206" t="s">
        <v>33</v>
      </c>
      <c r="I129" s="206" t="s">
        <v>3</v>
      </c>
      <c r="J129" s="206" t="s">
        <v>34</v>
      </c>
      <c r="K129" s="206" t="s">
        <v>271</v>
      </c>
      <c r="L129" s="206" t="s">
        <v>36</v>
      </c>
      <c r="M129" s="206" t="s">
        <v>153</v>
      </c>
      <c r="N129" s="206" t="s">
        <v>154</v>
      </c>
      <c r="O129" s="206" t="s">
        <v>281</v>
      </c>
      <c r="P129" s="206" t="s">
        <v>281</v>
      </c>
      <c r="Q129" s="206" t="s">
        <v>271</v>
      </c>
      <c r="R129" s="207">
        <v>52831235.759999998</v>
      </c>
      <c r="S129" s="207">
        <v>0</v>
      </c>
      <c r="T129" s="207">
        <v>0</v>
      </c>
      <c r="U129" s="207">
        <v>1679319.58</v>
      </c>
      <c r="V129" s="207">
        <v>0</v>
      </c>
      <c r="W129" s="207">
        <v>0</v>
      </c>
      <c r="X129" s="207"/>
      <c r="Y129" s="207" t="s">
        <v>40</v>
      </c>
      <c r="Z129" s="209">
        <v>52831235.759999998</v>
      </c>
      <c r="AA129" s="210">
        <v>42482</v>
      </c>
      <c r="AB129" s="210">
        <v>55199</v>
      </c>
      <c r="AC129" s="211">
        <v>150000000</v>
      </c>
      <c r="AD129" s="211">
        <v>59585551.590000004</v>
      </c>
      <c r="AE129" s="212">
        <v>24.980821917808218</v>
      </c>
      <c r="AF129" s="212">
        <v>34.841095890410962</v>
      </c>
      <c r="AG129" s="213">
        <v>5.7500000000000002E-2</v>
      </c>
      <c r="AH129" s="210" t="s">
        <v>41</v>
      </c>
      <c r="AI129" s="214">
        <v>2.0799999999999999E-2</v>
      </c>
      <c r="AJ129" s="215">
        <v>24.980821917808218</v>
      </c>
      <c r="AK129" s="215">
        <v>34.841095890410962</v>
      </c>
      <c r="AL129" s="214">
        <f t="shared" si="1"/>
        <v>5.7500000000000002E-2</v>
      </c>
      <c r="AM129" s="206" t="s">
        <v>271</v>
      </c>
      <c r="AN129" s="210" t="s">
        <v>271</v>
      </c>
    </row>
    <row r="130" spans="1:40" s="154" customFormat="1" x14ac:dyDescent="0.3">
      <c r="A130" s="205">
        <v>20581000</v>
      </c>
      <c r="B130" s="206">
        <v>1</v>
      </c>
      <c r="C130" s="206">
        <v>1</v>
      </c>
      <c r="D130" s="206">
        <v>0</v>
      </c>
      <c r="E130" s="206" t="s">
        <v>30</v>
      </c>
      <c r="F130" s="206" t="s">
        <v>31</v>
      </c>
      <c r="G130" s="206" t="s">
        <v>32</v>
      </c>
      <c r="H130" s="206" t="s">
        <v>54</v>
      </c>
      <c r="I130" s="206" t="s">
        <v>55</v>
      </c>
      <c r="J130" s="206" t="s">
        <v>34</v>
      </c>
      <c r="K130" s="206" t="s">
        <v>271</v>
      </c>
      <c r="L130" s="206" t="s">
        <v>288</v>
      </c>
      <c r="M130" s="206" t="s">
        <v>153</v>
      </c>
      <c r="N130" s="206" t="s">
        <v>154</v>
      </c>
      <c r="O130" s="206" t="s">
        <v>289</v>
      </c>
      <c r="P130" s="206" t="s">
        <v>289</v>
      </c>
      <c r="Q130" s="206" t="s">
        <v>271</v>
      </c>
      <c r="R130" s="207">
        <v>24377397.82</v>
      </c>
      <c r="S130" s="207">
        <v>0</v>
      </c>
      <c r="T130" s="207">
        <v>812624.15</v>
      </c>
      <c r="U130" s="207">
        <v>731421.78</v>
      </c>
      <c r="V130" s="207">
        <v>0</v>
      </c>
      <c r="W130" s="207">
        <v>0</v>
      </c>
      <c r="X130" s="207"/>
      <c r="Y130" s="207" t="s">
        <v>40</v>
      </c>
      <c r="Z130" s="209">
        <v>23564773.670000002</v>
      </c>
      <c r="AA130" s="210">
        <v>42726</v>
      </c>
      <c r="AB130" s="210">
        <v>51363</v>
      </c>
      <c r="AC130" s="211">
        <v>52500000</v>
      </c>
      <c r="AD130" s="211">
        <v>52500000</v>
      </c>
      <c r="AE130" s="212">
        <v>14.471232876712328</v>
      </c>
      <c r="AF130" s="212">
        <v>23.663013698630138</v>
      </c>
      <c r="AG130" s="213">
        <v>5.3999999999999999E-2</v>
      </c>
      <c r="AH130" s="210" t="s">
        <v>41</v>
      </c>
      <c r="AI130" s="214">
        <v>1.7299999999999999E-2</v>
      </c>
      <c r="AJ130" s="215">
        <v>14.471232876712328</v>
      </c>
      <c r="AK130" s="215">
        <v>23.663013698630138</v>
      </c>
      <c r="AL130" s="214">
        <f t="shared" si="1"/>
        <v>5.3999999999999999E-2</v>
      </c>
      <c r="AM130" s="206" t="s">
        <v>271</v>
      </c>
      <c r="AN130" s="210" t="s">
        <v>271</v>
      </c>
    </row>
    <row r="131" spans="1:40" s="154" customFormat="1" x14ac:dyDescent="0.3">
      <c r="A131" s="205">
        <v>20582000</v>
      </c>
      <c r="B131" s="206">
        <v>1</v>
      </c>
      <c r="C131" s="206">
        <v>1</v>
      </c>
      <c r="D131" s="206">
        <v>1</v>
      </c>
      <c r="E131" s="206" t="s">
        <v>30</v>
      </c>
      <c r="F131" s="206" t="s">
        <v>31</v>
      </c>
      <c r="G131" s="206" t="s">
        <v>32</v>
      </c>
      <c r="H131" s="206" t="s">
        <v>33</v>
      </c>
      <c r="I131" s="206" t="s">
        <v>3</v>
      </c>
      <c r="J131" s="206" t="s">
        <v>34</v>
      </c>
      <c r="K131" s="206" t="s">
        <v>271</v>
      </c>
      <c r="L131" s="206" t="s">
        <v>36</v>
      </c>
      <c r="M131" s="206" t="s">
        <v>153</v>
      </c>
      <c r="N131" s="206" t="s">
        <v>154</v>
      </c>
      <c r="O131" s="206" t="s">
        <v>282</v>
      </c>
      <c r="P131" s="206" t="s">
        <v>282</v>
      </c>
      <c r="Q131" s="206" t="s">
        <v>271</v>
      </c>
      <c r="R131" s="207">
        <v>47537996.189999998</v>
      </c>
      <c r="S131" s="207">
        <v>0</v>
      </c>
      <c r="T131" s="207">
        <v>0</v>
      </c>
      <c r="U131" s="207">
        <v>0</v>
      </c>
      <c r="V131" s="207">
        <v>0</v>
      </c>
      <c r="W131" s="207">
        <v>0</v>
      </c>
      <c r="X131" s="207"/>
      <c r="Y131" s="207" t="s">
        <v>40</v>
      </c>
      <c r="Z131" s="209">
        <v>47537996.189999998</v>
      </c>
      <c r="AA131" s="210">
        <v>42726</v>
      </c>
      <c r="AB131" s="210">
        <v>55472</v>
      </c>
      <c r="AC131" s="211">
        <v>90500000</v>
      </c>
      <c r="AD131" s="211">
        <v>52100000</v>
      </c>
      <c r="AE131" s="212">
        <v>25.728767123287671</v>
      </c>
      <c r="AF131" s="212">
        <v>34.920547945205477</v>
      </c>
      <c r="AG131" s="213">
        <v>5.7500000000000002E-2</v>
      </c>
      <c r="AH131" s="210" t="s">
        <v>41</v>
      </c>
      <c r="AI131" s="214">
        <v>2.0799999999999999E-2</v>
      </c>
      <c r="AJ131" s="215">
        <v>25.728767123287671</v>
      </c>
      <c r="AK131" s="215">
        <v>34.920547945205477</v>
      </c>
      <c r="AL131" s="214">
        <f t="shared" ref="AL131:AL194" si="2">+AG131</f>
        <v>5.7500000000000002E-2</v>
      </c>
      <c r="AM131" s="206" t="s">
        <v>271</v>
      </c>
      <c r="AN131" s="210" t="s">
        <v>271</v>
      </c>
    </row>
    <row r="132" spans="1:40" s="154" customFormat="1" x14ac:dyDescent="0.3">
      <c r="A132" s="205">
        <v>20583000</v>
      </c>
      <c r="B132" s="206">
        <v>1</v>
      </c>
      <c r="C132" s="206">
        <v>1</v>
      </c>
      <c r="D132" s="206">
        <v>0</v>
      </c>
      <c r="E132" s="206" t="s">
        <v>30</v>
      </c>
      <c r="F132" s="206" t="s">
        <v>31</v>
      </c>
      <c r="G132" s="206" t="s">
        <v>32</v>
      </c>
      <c r="H132" s="206" t="s">
        <v>54</v>
      </c>
      <c r="I132" s="206" t="s">
        <v>55</v>
      </c>
      <c r="J132" s="206" t="s">
        <v>34</v>
      </c>
      <c r="K132" s="206" t="s">
        <v>271</v>
      </c>
      <c r="L132" s="206" t="s">
        <v>163</v>
      </c>
      <c r="M132" s="206" t="s">
        <v>153</v>
      </c>
      <c r="N132" s="206" t="s">
        <v>154</v>
      </c>
      <c r="O132" s="206" t="s">
        <v>275</v>
      </c>
      <c r="P132" s="206" t="s">
        <v>275</v>
      </c>
      <c r="Q132" s="206" t="s">
        <v>271</v>
      </c>
      <c r="R132" s="207">
        <v>227458405.81999999</v>
      </c>
      <c r="S132" s="207">
        <v>0</v>
      </c>
      <c r="T132" s="207">
        <v>0</v>
      </c>
      <c r="U132" s="207">
        <v>0</v>
      </c>
      <c r="V132" s="207">
        <v>0</v>
      </c>
      <c r="W132" s="207">
        <v>0</v>
      </c>
      <c r="X132" s="207"/>
      <c r="Y132" s="207" t="s">
        <v>40</v>
      </c>
      <c r="Z132" s="209">
        <v>227458405.81999999</v>
      </c>
      <c r="AA132" s="210">
        <v>43433</v>
      </c>
      <c r="AB132" s="210">
        <v>50479</v>
      </c>
      <c r="AC132" s="211">
        <v>230000000</v>
      </c>
      <c r="AD132" s="211">
        <v>230000000</v>
      </c>
      <c r="AE132" s="212">
        <v>12.049315068493151</v>
      </c>
      <c r="AF132" s="212">
        <v>19.304109589041097</v>
      </c>
      <c r="AG132" s="213">
        <v>5.2999999999999999E-2</v>
      </c>
      <c r="AH132" s="210" t="s">
        <v>41</v>
      </c>
      <c r="AI132" s="214">
        <v>1.6299999999999999E-2</v>
      </c>
      <c r="AJ132" s="215">
        <v>12.049315068493151</v>
      </c>
      <c r="AK132" s="215">
        <v>19.304109589041097</v>
      </c>
      <c r="AL132" s="214">
        <f t="shared" si="2"/>
        <v>5.2999999999999999E-2</v>
      </c>
      <c r="AM132" s="206" t="s">
        <v>271</v>
      </c>
      <c r="AN132" s="210" t="s">
        <v>271</v>
      </c>
    </row>
    <row r="133" spans="1:40" s="154" customFormat="1" x14ac:dyDescent="0.3">
      <c r="A133" s="205">
        <v>20584000</v>
      </c>
      <c r="B133" s="206">
        <v>1</v>
      </c>
      <c r="C133" s="206">
        <v>1</v>
      </c>
      <c r="D133" s="206">
        <v>0</v>
      </c>
      <c r="E133" s="206" t="s">
        <v>30</v>
      </c>
      <c r="F133" s="206" t="s">
        <v>31</v>
      </c>
      <c r="G133" s="206" t="s">
        <v>45</v>
      </c>
      <c r="H133" s="206" t="s">
        <v>45</v>
      </c>
      <c r="I133" s="206" t="s">
        <v>45</v>
      </c>
      <c r="J133" s="206" t="s">
        <v>34</v>
      </c>
      <c r="K133" s="206" t="s">
        <v>271</v>
      </c>
      <c r="L133" s="206" t="s">
        <v>47</v>
      </c>
      <c r="M133" s="206" t="s">
        <v>153</v>
      </c>
      <c r="N133" s="206" t="s">
        <v>154</v>
      </c>
      <c r="O133" s="206" t="s">
        <v>277</v>
      </c>
      <c r="P133" s="206" t="s">
        <v>277</v>
      </c>
      <c r="Q133" s="206" t="s">
        <v>271</v>
      </c>
      <c r="R133" s="207">
        <v>184316094.38</v>
      </c>
      <c r="S133" s="207">
        <v>0</v>
      </c>
      <c r="T133" s="207">
        <v>0</v>
      </c>
      <c r="U133" s="207">
        <v>4866700.12</v>
      </c>
      <c r="V133" s="207">
        <v>70554.64</v>
      </c>
      <c r="W133" s="207">
        <v>0</v>
      </c>
      <c r="X133" s="207"/>
      <c r="Y133" s="207" t="s">
        <v>40</v>
      </c>
      <c r="Z133" s="209">
        <v>184316094.38</v>
      </c>
      <c r="AA133" s="210">
        <v>43433</v>
      </c>
      <c r="AB133" s="210">
        <v>55944</v>
      </c>
      <c r="AC133" s="211">
        <v>233600000</v>
      </c>
      <c r="AD133" s="211">
        <v>233600000</v>
      </c>
      <c r="AE133" s="212">
        <v>27.021917808219179</v>
      </c>
      <c r="AF133" s="212">
        <v>34.276712328767125</v>
      </c>
      <c r="AG133" s="213">
        <v>5.11E-2</v>
      </c>
      <c r="AH133" s="210" t="s">
        <v>41</v>
      </c>
      <c r="AI133" s="214">
        <v>1.44E-2</v>
      </c>
      <c r="AJ133" s="215">
        <v>27.021917808219179</v>
      </c>
      <c r="AK133" s="215">
        <v>34.276712328767125</v>
      </c>
      <c r="AL133" s="214">
        <f t="shared" si="2"/>
        <v>5.11E-2</v>
      </c>
      <c r="AM133" s="206" t="s">
        <v>271</v>
      </c>
      <c r="AN133" s="210" t="s">
        <v>271</v>
      </c>
    </row>
    <row r="134" spans="1:40" s="154" customFormat="1" x14ac:dyDescent="0.3">
      <c r="A134" s="205">
        <v>20585000</v>
      </c>
      <c r="B134" s="206">
        <v>1</v>
      </c>
      <c r="C134" s="206">
        <v>1</v>
      </c>
      <c r="D134" s="206">
        <v>1</v>
      </c>
      <c r="E134" s="206" t="s">
        <v>30</v>
      </c>
      <c r="F134" s="206" t="s">
        <v>31</v>
      </c>
      <c r="G134" s="206" t="s">
        <v>32</v>
      </c>
      <c r="H134" s="206" t="s">
        <v>33</v>
      </c>
      <c r="I134" s="206" t="s">
        <v>3</v>
      </c>
      <c r="J134" s="206" t="s">
        <v>34</v>
      </c>
      <c r="K134" s="206" t="s">
        <v>271</v>
      </c>
      <c r="L134" s="206" t="s">
        <v>36</v>
      </c>
      <c r="M134" s="206" t="s">
        <v>153</v>
      </c>
      <c r="N134" s="206" t="s">
        <v>154</v>
      </c>
      <c r="O134" s="206" t="s">
        <v>278</v>
      </c>
      <c r="P134" s="206" t="s">
        <v>278</v>
      </c>
      <c r="Q134" s="206" t="s">
        <v>271</v>
      </c>
      <c r="R134" s="207">
        <v>350000000</v>
      </c>
      <c r="S134" s="207">
        <v>0</v>
      </c>
      <c r="T134" s="207">
        <v>0</v>
      </c>
      <c r="U134" s="207">
        <v>0</v>
      </c>
      <c r="V134" s="207">
        <v>0</v>
      </c>
      <c r="W134" s="207">
        <v>0</v>
      </c>
      <c r="X134" s="207"/>
      <c r="Y134" s="207" t="s">
        <v>40</v>
      </c>
      <c r="Z134" s="209">
        <v>350000000</v>
      </c>
      <c r="AA134" s="210">
        <v>43668</v>
      </c>
      <c r="AB134" s="210">
        <v>54497</v>
      </c>
      <c r="AC134" s="211">
        <v>350000000</v>
      </c>
      <c r="AD134" s="211">
        <v>350000000</v>
      </c>
      <c r="AE134" s="212">
        <v>23.057534246575344</v>
      </c>
      <c r="AF134" s="212">
        <v>29.668493150684931</v>
      </c>
      <c r="AG134" s="213">
        <v>5.7000000000000002E-2</v>
      </c>
      <c r="AH134" s="210" t="s">
        <v>41</v>
      </c>
      <c r="AI134" s="214">
        <v>2.0299999999999999E-2</v>
      </c>
      <c r="AJ134" s="215">
        <v>23.057534246575344</v>
      </c>
      <c r="AK134" s="215">
        <v>29.668493150684931</v>
      </c>
      <c r="AL134" s="214">
        <f t="shared" si="2"/>
        <v>5.7000000000000002E-2</v>
      </c>
      <c r="AM134" s="206" t="s">
        <v>271</v>
      </c>
      <c r="AN134" s="210" t="s">
        <v>271</v>
      </c>
    </row>
    <row r="135" spans="1:40" s="154" customFormat="1" x14ac:dyDescent="0.3">
      <c r="A135" s="205">
        <v>20586000</v>
      </c>
      <c r="B135" s="206">
        <v>1</v>
      </c>
      <c r="C135" s="206">
        <v>1</v>
      </c>
      <c r="D135" s="206">
        <v>1</v>
      </c>
      <c r="E135" s="206" t="s">
        <v>30</v>
      </c>
      <c r="F135" s="206" t="s">
        <v>31</v>
      </c>
      <c r="G135" s="206" t="s">
        <v>32</v>
      </c>
      <c r="H135" s="206" t="s">
        <v>33</v>
      </c>
      <c r="I135" s="206" t="s">
        <v>3</v>
      </c>
      <c r="J135" s="206" t="s">
        <v>34</v>
      </c>
      <c r="K135" s="206" t="s">
        <v>271</v>
      </c>
      <c r="L135" s="206" t="s">
        <v>36</v>
      </c>
      <c r="M135" s="206" t="s">
        <v>153</v>
      </c>
      <c r="N135" s="206" t="s">
        <v>154</v>
      </c>
      <c r="O135" s="206" t="s">
        <v>283</v>
      </c>
      <c r="P135" s="206" t="s">
        <v>283</v>
      </c>
      <c r="Q135" s="206" t="s">
        <v>271</v>
      </c>
      <c r="R135" s="207">
        <v>500000000</v>
      </c>
      <c r="S135" s="207">
        <v>0</v>
      </c>
      <c r="T135" s="207">
        <v>0</v>
      </c>
      <c r="U135" s="207">
        <v>0</v>
      </c>
      <c r="V135" s="207">
        <v>0</v>
      </c>
      <c r="W135" s="207">
        <v>0</v>
      </c>
      <c r="X135" s="207"/>
      <c r="Y135" s="207" t="s">
        <v>40</v>
      </c>
      <c r="Z135" s="209">
        <v>500000000</v>
      </c>
      <c r="AA135" s="210">
        <v>43633</v>
      </c>
      <c r="AB135" s="210">
        <v>54575</v>
      </c>
      <c r="AC135" s="211">
        <v>500000000</v>
      </c>
      <c r="AD135" s="211">
        <v>500000000</v>
      </c>
      <c r="AE135" s="212">
        <v>23.271232876712329</v>
      </c>
      <c r="AF135" s="212">
        <v>29.978082191780821</v>
      </c>
      <c r="AG135" s="213">
        <v>5.7000000000000002E-2</v>
      </c>
      <c r="AH135" s="210" t="s">
        <v>41</v>
      </c>
      <c r="AI135" s="214">
        <v>2.0299999999999999E-2</v>
      </c>
      <c r="AJ135" s="215">
        <v>23.271232876712329</v>
      </c>
      <c r="AK135" s="215">
        <v>29.978082191780821</v>
      </c>
      <c r="AL135" s="214">
        <f t="shared" si="2"/>
        <v>5.7000000000000002E-2</v>
      </c>
      <c r="AM135" s="206" t="s">
        <v>271</v>
      </c>
      <c r="AN135" s="210" t="s">
        <v>271</v>
      </c>
    </row>
    <row r="136" spans="1:40" s="154" customFormat="1" x14ac:dyDescent="0.3">
      <c r="A136" s="205">
        <v>20587000</v>
      </c>
      <c r="B136" s="206">
        <v>1</v>
      </c>
      <c r="C136" s="206">
        <v>1</v>
      </c>
      <c r="D136" s="206">
        <v>1</v>
      </c>
      <c r="E136" s="206" t="s">
        <v>30</v>
      </c>
      <c r="F136" s="206" t="s">
        <v>31</v>
      </c>
      <c r="G136" s="206" t="s">
        <v>32</v>
      </c>
      <c r="H136" s="206" t="s">
        <v>33</v>
      </c>
      <c r="I136" s="206" t="s">
        <v>3</v>
      </c>
      <c r="J136" s="206" t="s">
        <v>34</v>
      </c>
      <c r="K136" s="206" t="s">
        <v>271</v>
      </c>
      <c r="L136" s="206" t="s">
        <v>36</v>
      </c>
      <c r="M136" s="206" t="s">
        <v>153</v>
      </c>
      <c r="N136" s="206" t="s">
        <v>154</v>
      </c>
      <c r="O136" s="206" t="s">
        <v>284</v>
      </c>
      <c r="P136" s="206" t="s">
        <v>284</v>
      </c>
      <c r="Q136" s="206" t="s">
        <v>271</v>
      </c>
      <c r="R136" s="207">
        <v>11219738</v>
      </c>
      <c r="S136" s="207">
        <v>0</v>
      </c>
      <c r="T136" s="207">
        <v>0</v>
      </c>
      <c r="U136" s="207">
        <v>0</v>
      </c>
      <c r="V136" s="207">
        <v>0</v>
      </c>
      <c r="W136" s="207">
        <v>0</v>
      </c>
      <c r="X136" s="207"/>
      <c r="Y136" s="207" t="s">
        <v>40</v>
      </c>
      <c r="Z136" s="209">
        <v>11219738</v>
      </c>
      <c r="AA136" s="210">
        <v>43925</v>
      </c>
      <c r="AB136" s="210">
        <v>54132</v>
      </c>
      <c r="AC136" s="211">
        <v>20000000</v>
      </c>
      <c r="AD136" s="211">
        <v>20000000</v>
      </c>
      <c r="AE136" s="212">
        <v>22.057534246575344</v>
      </c>
      <c r="AF136" s="212">
        <v>27.964383561643835</v>
      </c>
      <c r="AG136" s="213">
        <v>3.7199999999999997E-2</v>
      </c>
      <c r="AH136" s="210" t="s">
        <v>49</v>
      </c>
      <c r="AI136" s="214">
        <v>0</v>
      </c>
      <c r="AJ136" s="215">
        <v>22.057534246575344</v>
      </c>
      <c r="AK136" s="215">
        <v>27.964383561643835</v>
      </c>
      <c r="AL136" s="214">
        <f t="shared" si="2"/>
        <v>3.7199999999999997E-2</v>
      </c>
      <c r="AM136" s="206" t="s">
        <v>271</v>
      </c>
      <c r="AN136" s="210" t="s">
        <v>271</v>
      </c>
    </row>
    <row r="137" spans="1:40" s="154" customFormat="1" x14ac:dyDescent="0.3">
      <c r="A137" s="205">
        <v>20588000</v>
      </c>
      <c r="B137" s="206">
        <v>1</v>
      </c>
      <c r="C137" s="206">
        <v>1</v>
      </c>
      <c r="D137" s="206">
        <v>1</v>
      </c>
      <c r="E137" s="206" t="s">
        <v>30</v>
      </c>
      <c r="F137" s="206" t="s">
        <v>31</v>
      </c>
      <c r="G137" s="206" t="s">
        <v>32</v>
      </c>
      <c r="H137" s="206" t="s">
        <v>33</v>
      </c>
      <c r="I137" s="206" t="s">
        <v>3</v>
      </c>
      <c r="J137" s="206" t="s">
        <v>34</v>
      </c>
      <c r="K137" s="206" t="s">
        <v>271</v>
      </c>
      <c r="L137" s="206" t="s">
        <v>36</v>
      </c>
      <c r="M137" s="206" t="s">
        <v>153</v>
      </c>
      <c r="N137" s="206" t="s">
        <v>154</v>
      </c>
      <c r="O137" s="206" t="s">
        <v>285</v>
      </c>
      <c r="P137" s="206" t="s">
        <v>285</v>
      </c>
      <c r="Q137" s="206" t="s">
        <v>271</v>
      </c>
      <c r="R137" s="207">
        <v>500000000</v>
      </c>
      <c r="S137" s="207">
        <v>0</v>
      </c>
      <c r="T137" s="207">
        <v>0</v>
      </c>
      <c r="U137" s="207">
        <v>0</v>
      </c>
      <c r="V137" s="207">
        <v>0</v>
      </c>
      <c r="W137" s="207">
        <v>0</v>
      </c>
      <c r="X137" s="207"/>
      <c r="Y137" s="207" t="s">
        <v>40</v>
      </c>
      <c r="Z137" s="209">
        <v>500000000</v>
      </c>
      <c r="AA137" s="210">
        <v>43959</v>
      </c>
      <c r="AB137" s="210">
        <v>54179</v>
      </c>
      <c r="AC137" s="211">
        <v>500000000</v>
      </c>
      <c r="AD137" s="211">
        <v>500000000</v>
      </c>
      <c r="AE137" s="212">
        <v>22.186301369863013</v>
      </c>
      <c r="AF137" s="212">
        <v>28</v>
      </c>
      <c r="AG137" s="213">
        <v>2.7E-2</v>
      </c>
      <c r="AH137" s="210" t="s">
        <v>49</v>
      </c>
      <c r="AI137" s="214">
        <v>0</v>
      </c>
      <c r="AJ137" s="215">
        <v>22.186301369863013</v>
      </c>
      <c r="AK137" s="215">
        <v>28</v>
      </c>
      <c r="AL137" s="214">
        <f t="shared" si="2"/>
        <v>2.7E-2</v>
      </c>
      <c r="AM137" s="206" t="s">
        <v>271</v>
      </c>
      <c r="AN137" s="210" t="s">
        <v>271</v>
      </c>
    </row>
    <row r="138" spans="1:40" s="154" customFormat="1" x14ac:dyDescent="0.3">
      <c r="A138" s="205">
        <v>20589000</v>
      </c>
      <c r="B138" s="206">
        <v>1</v>
      </c>
      <c r="C138" s="206">
        <v>0</v>
      </c>
      <c r="D138" s="206">
        <v>0</v>
      </c>
      <c r="E138" s="206" t="s">
        <v>30</v>
      </c>
      <c r="F138" s="206" t="s">
        <v>133</v>
      </c>
      <c r="G138" s="206" t="s">
        <v>133</v>
      </c>
      <c r="H138" s="206" t="s">
        <v>133</v>
      </c>
      <c r="I138" s="206" t="s">
        <v>133</v>
      </c>
      <c r="J138" s="206" t="s">
        <v>34</v>
      </c>
      <c r="K138" s="206" t="s">
        <v>271</v>
      </c>
      <c r="L138" s="206" t="s">
        <v>156</v>
      </c>
      <c r="M138" s="206" t="s">
        <v>153</v>
      </c>
      <c r="N138" s="206" t="s">
        <v>154</v>
      </c>
      <c r="O138" s="206" t="s">
        <v>272</v>
      </c>
      <c r="P138" s="206" t="s">
        <v>272</v>
      </c>
      <c r="Q138" s="206" t="s">
        <v>271</v>
      </c>
      <c r="R138" s="207">
        <v>248293500</v>
      </c>
      <c r="S138" s="207">
        <v>0</v>
      </c>
      <c r="T138" s="207">
        <v>6706500</v>
      </c>
      <c r="U138" s="207">
        <v>7448514.5499999998</v>
      </c>
      <c r="V138" s="207">
        <v>6301.36</v>
      </c>
      <c r="W138" s="207">
        <v>0</v>
      </c>
      <c r="X138" s="207"/>
      <c r="Y138" s="207" t="s">
        <v>40</v>
      </c>
      <c r="Z138" s="209">
        <v>241587000</v>
      </c>
      <c r="AA138" s="210">
        <v>44041</v>
      </c>
      <c r="AB138" s="210">
        <v>52642</v>
      </c>
      <c r="AC138" s="211">
        <v>260000000</v>
      </c>
      <c r="AD138" s="211">
        <v>260000000</v>
      </c>
      <c r="AE138" s="212">
        <v>17.975342465753425</v>
      </c>
      <c r="AF138" s="212">
        <v>23.564383561643837</v>
      </c>
      <c r="AG138" s="213">
        <v>5.3999999999999999E-2</v>
      </c>
      <c r="AH138" s="210" t="s">
        <v>41</v>
      </c>
      <c r="AI138" s="214">
        <v>1.7299999999999999E-2</v>
      </c>
      <c r="AJ138" s="215">
        <v>17.975342465753425</v>
      </c>
      <c r="AK138" s="215">
        <v>23.564383561643837</v>
      </c>
      <c r="AL138" s="214">
        <f t="shared" si="2"/>
        <v>5.3999999999999999E-2</v>
      </c>
      <c r="AM138" s="206" t="s">
        <v>271</v>
      </c>
      <c r="AN138" s="210" t="s">
        <v>271</v>
      </c>
    </row>
    <row r="139" spans="1:40" s="154" customFormat="1" x14ac:dyDescent="0.3">
      <c r="A139" s="205">
        <v>20590000</v>
      </c>
      <c r="B139" s="206">
        <v>1</v>
      </c>
      <c r="C139" s="206">
        <v>1</v>
      </c>
      <c r="D139" s="206">
        <v>1</v>
      </c>
      <c r="E139" s="206" t="s">
        <v>30</v>
      </c>
      <c r="F139" s="206" t="s">
        <v>31</v>
      </c>
      <c r="G139" s="206" t="s">
        <v>32</v>
      </c>
      <c r="H139" s="206" t="s">
        <v>33</v>
      </c>
      <c r="I139" s="206" t="s">
        <v>3</v>
      </c>
      <c r="J139" s="206" t="s">
        <v>34</v>
      </c>
      <c r="K139" s="206" t="s">
        <v>271</v>
      </c>
      <c r="L139" s="206" t="s">
        <v>36</v>
      </c>
      <c r="M139" s="206" t="s">
        <v>153</v>
      </c>
      <c r="N139" s="206" t="s">
        <v>154</v>
      </c>
      <c r="O139" s="206" t="s">
        <v>286</v>
      </c>
      <c r="P139" s="206" t="s">
        <v>286</v>
      </c>
      <c r="Q139" s="206" t="s">
        <v>271</v>
      </c>
      <c r="R139" s="207">
        <v>428600000</v>
      </c>
      <c r="S139" s="207">
        <v>0</v>
      </c>
      <c r="T139" s="207">
        <v>0</v>
      </c>
      <c r="U139" s="207">
        <v>0</v>
      </c>
      <c r="V139" s="207">
        <v>0</v>
      </c>
      <c r="W139" s="207">
        <v>0</v>
      </c>
      <c r="X139" s="207"/>
      <c r="Y139" s="207" t="s">
        <v>40</v>
      </c>
      <c r="Z139" s="209">
        <v>428600000</v>
      </c>
      <c r="AA139" s="210">
        <v>44161</v>
      </c>
      <c r="AB139" s="210">
        <v>48167</v>
      </c>
      <c r="AC139" s="211">
        <v>500000000</v>
      </c>
      <c r="AD139" s="211">
        <v>500000000</v>
      </c>
      <c r="AE139" s="212">
        <v>5.7150684931506852</v>
      </c>
      <c r="AF139" s="212">
        <v>10.975342465753425</v>
      </c>
      <c r="AG139" s="213">
        <v>1.7600000000000001E-2</v>
      </c>
      <c r="AH139" s="210" t="s">
        <v>49</v>
      </c>
      <c r="AI139" s="214">
        <v>0</v>
      </c>
      <c r="AJ139" s="215">
        <v>5.7150684931506852</v>
      </c>
      <c r="AK139" s="215">
        <v>10.975342465753425</v>
      </c>
      <c r="AL139" s="214">
        <f t="shared" si="2"/>
        <v>1.7600000000000001E-2</v>
      </c>
      <c r="AM139" s="206" t="s">
        <v>271</v>
      </c>
      <c r="AN139" s="210" t="s">
        <v>271</v>
      </c>
    </row>
    <row r="140" spans="1:40" s="154" customFormat="1" x14ac:dyDescent="0.3">
      <c r="A140" s="205">
        <v>20591000</v>
      </c>
      <c r="B140" s="206">
        <v>1</v>
      </c>
      <c r="C140" s="206">
        <v>1</v>
      </c>
      <c r="D140" s="206">
        <v>1</v>
      </c>
      <c r="E140" s="206" t="s">
        <v>30</v>
      </c>
      <c r="F140" s="206" t="s">
        <v>31</v>
      </c>
      <c r="G140" s="206" t="s">
        <v>32</v>
      </c>
      <c r="H140" s="206" t="s">
        <v>400</v>
      </c>
      <c r="I140" s="206" t="s">
        <v>3</v>
      </c>
      <c r="J140" s="206" t="s">
        <v>34</v>
      </c>
      <c r="K140" s="206" t="s">
        <v>271</v>
      </c>
      <c r="L140" s="206" t="s">
        <v>36</v>
      </c>
      <c r="M140" s="206" t="s">
        <v>153</v>
      </c>
      <c r="N140" s="206" t="s">
        <v>154</v>
      </c>
      <c r="O140" s="206" t="s">
        <v>419</v>
      </c>
      <c r="P140" s="206" t="s">
        <v>419</v>
      </c>
      <c r="Q140" s="206" t="s">
        <v>271</v>
      </c>
      <c r="R140" s="207">
        <v>10807632.27</v>
      </c>
      <c r="S140" s="207">
        <v>0</v>
      </c>
      <c r="T140" s="207">
        <v>0</v>
      </c>
      <c r="U140" s="207">
        <v>0</v>
      </c>
      <c r="V140" s="207">
        <v>0</v>
      </c>
      <c r="W140" s="207">
        <v>0</v>
      </c>
      <c r="X140" s="207"/>
      <c r="Y140" s="207" t="s">
        <v>40</v>
      </c>
      <c r="Z140" s="209">
        <v>10807632.27</v>
      </c>
      <c r="AA140" s="210">
        <v>44295</v>
      </c>
      <c r="AB140" s="210">
        <v>54316</v>
      </c>
      <c r="AC140" s="211">
        <v>40000000</v>
      </c>
      <c r="AD140" s="211">
        <v>40000000</v>
      </c>
      <c r="AE140" s="212">
        <v>22.561643835616437</v>
      </c>
      <c r="AF140" s="212">
        <v>27.454794520547946</v>
      </c>
      <c r="AG140" s="213">
        <v>5.8000000000000003E-2</v>
      </c>
      <c r="AH140" s="210" t="s">
        <v>41</v>
      </c>
      <c r="AI140" s="214">
        <v>2.1299999999999999E-2</v>
      </c>
      <c r="AJ140" s="215">
        <v>22.561643835616437</v>
      </c>
      <c r="AK140" s="215">
        <v>27.454794520547946</v>
      </c>
      <c r="AL140" s="214">
        <f t="shared" si="2"/>
        <v>5.8000000000000003E-2</v>
      </c>
      <c r="AM140" s="206" t="s">
        <v>271</v>
      </c>
      <c r="AN140" s="210" t="s">
        <v>271</v>
      </c>
    </row>
    <row r="141" spans="1:40" s="154" customFormat="1" x14ac:dyDescent="0.3">
      <c r="A141" s="205">
        <v>20592000</v>
      </c>
      <c r="B141" s="206">
        <v>1</v>
      </c>
      <c r="C141" s="206">
        <v>1</v>
      </c>
      <c r="D141" s="206">
        <v>1</v>
      </c>
      <c r="E141" s="206" t="s">
        <v>30</v>
      </c>
      <c r="F141" s="206" t="s">
        <v>31</v>
      </c>
      <c r="G141" s="206" t="s">
        <v>32</v>
      </c>
      <c r="H141" s="206" t="s">
        <v>33</v>
      </c>
      <c r="I141" s="206" t="s">
        <v>3</v>
      </c>
      <c r="J141" s="206" t="s">
        <v>34</v>
      </c>
      <c r="K141" s="206" t="s">
        <v>271</v>
      </c>
      <c r="L141" s="206" t="s">
        <v>36</v>
      </c>
      <c r="M141" s="206" t="s">
        <v>153</v>
      </c>
      <c r="N141" s="206" t="s">
        <v>154</v>
      </c>
      <c r="O141" s="206" t="s">
        <v>287</v>
      </c>
      <c r="P141" s="206" t="s">
        <v>287</v>
      </c>
      <c r="Q141" s="206" t="s">
        <v>271</v>
      </c>
      <c r="R141" s="207">
        <v>146932523.11000001</v>
      </c>
      <c r="S141" s="207">
        <v>0</v>
      </c>
      <c r="T141" s="207">
        <v>0</v>
      </c>
      <c r="U141" s="207">
        <v>0</v>
      </c>
      <c r="V141" s="207">
        <v>0</v>
      </c>
      <c r="W141" s="207">
        <v>0</v>
      </c>
      <c r="X141" s="207"/>
      <c r="Y141" s="207" t="s">
        <v>40</v>
      </c>
      <c r="Z141" s="209">
        <v>146932523.11000001</v>
      </c>
      <c r="AA141" s="210">
        <v>44312</v>
      </c>
      <c r="AB141" s="210">
        <v>50844</v>
      </c>
      <c r="AC141" s="211">
        <v>150000000</v>
      </c>
      <c r="AD141" s="211">
        <v>150000000</v>
      </c>
      <c r="AE141" s="212">
        <v>13.049315068493151</v>
      </c>
      <c r="AF141" s="212">
        <v>17.895890410958906</v>
      </c>
      <c r="AG141" s="213">
        <v>4.8599999999999997E-2</v>
      </c>
      <c r="AH141" s="210" t="s">
        <v>41</v>
      </c>
      <c r="AI141" s="214">
        <v>1.1900000000000001E-2</v>
      </c>
      <c r="AJ141" s="215">
        <v>13.049315068493151</v>
      </c>
      <c r="AK141" s="215">
        <v>17.895890410958906</v>
      </c>
      <c r="AL141" s="214">
        <f t="shared" si="2"/>
        <v>4.8599999999999997E-2</v>
      </c>
      <c r="AM141" s="206" t="s">
        <v>271</v>
      </c>
      <c r="AN141" s="210" t="s">
        <v>271</v>
      </c>
    </row>
    <row r="142" spans="1:40" s="154" customFormat="1" x14ac:dyDescent="0.3">
      <c r="A142" s="205">
        <v>20593000</v>
      </c>
      <c r="B142" s="206">
        <v>1</v>
      </c>
      <c r="C142" s="206">
        <v>1</v>
      </c>
      <c r="D142" s="206">
        <v>1</v>
      </c>
      <c r="E142" s="206" t="s">
        <v>30</v>
      </c>
      <c r="F142" s="206" t="s">
        <v>31</v>
      </c>
      <c r="G142" s="206" t="s">
        <v>32</v>
      </c>
      <c r="H142" s="206" t="s">
        <v>400</v>
      </c>
      <c r="I142" s="206" t="s">
        <v>3</v>
      </c>
      <c r="J142" s="206" t="s">
        <v>34</v>
      </c>
      <c r="K142" s="206" t="s">
        <v>271</v>
      </c>
      <c r="L142" s="206" t="s">
        <v>36</v>
      </c>
      <c r="M142" s="206" t="s">
        <v>153</v>
      </c>
      <c r="N142" s="206" t="s">
        <v>154</v>
      </c>
      <c r="O142" s="206" t="s">
        <v>414</v>
      </c>
      <c r="P142" s="206" t="s">
        <v>414</v>
      </c>
      <c r="Q142" s="206" t="s">
        <v>271</v>
      </c>
      <c r="R142" s="207">
        <v>700000000</v>
      </c>
      <c r="S142" s="207">
        <v>0</v>
      </c>
      <c r="T142" s="207">
        <v>0</v>
      </c>
      <c r="U142" s="207">
        <v>0</v>
      </c>
      <c r="V142" s="207">
        <v>0</v>
      </c>
      <c r="W142" s="207">
        <v>0</v>
      </c>
      <c r="X142" s="207"/>
      <c r="Y142" s="207" t="s">
        <v>40</v>
      </c>
      <c r="Z142" s="209">
        <v>700000000</v>
      </c>
      <c r="AA142" s="210">
        <v>44616</v>
      </c>
      <c r="AB142" s="210">
        <v>50540</v>
      </c>
      <c r="AC142" s="211">
        <v>700000000</v>
      </c>
      <c r="AD142" s="211">
        <v>700000000</v>
      </c>
      <c r="AE142" s="212">
        <v>12.216438356164383</v>
      </c>
      <c r="AF142" s="212">
        <v>16.230136986301371</v>
      </c>
      <c r="AG142" s="213">
        <v>2.92E-2</v>
      </c>
      <c r="AH142" s="210" t="s">
        <v>49</v>
      </c>
      <c r="AI142" s="214">
        <v>0</v>
      </c>
      <c r="AJ142" s="215">
        <v>12.216438356164383</v>
      </c>
      <c r="AK142" s="215">
        <v>16.230136986301371</v>
      </c>
      <c r="AL142" s="214">
        <f t="shared" si="2"/>
        <v>2.92E-2</v>
      </c>
      <c r="AM142" s="206" t="s">
        <v>271</v>
      </c>
      <c r="AN142" s="210" t="s">
        <v>271</v>
      </c>
    </row>
    <row r="143" spans="1:40" s="154" customFormat="1" x14ac:dyDescent="0.3">
      <c r="A143" s="205">
        <v>20594000</v>
      </c>
      <c r="B143" s="206">
        <v>1</v>
      </c>
      <c r="C143" s="206">
        <v>1</v>
      </c>
      <c r="D143" s="206">
        <v>1</v>
      </c>
      <c r="E143" s="206" t="s">
        <v>30</v>
      </c>
      <c r="F143" s="206" t="s">
        <v>31</v>
      </c>
      <c r="G143" s="206" t="s">
        <v>32</v>
      </c>
      <c r="H143" s="206" t="s">
        <v>33</v>
      </c>
      <c r="I143" s="206" t="s">
        <v>3</v>
      </c>
      <c r="J143" s="206" t="s">
        <v>34</v>
      </c>
      <c r="K143" s="206" t="s">
        <v>271</v>
      </c>
      <c r="L143" s="206" t="s">
        <v>36</v>
      </c>
      <c r="M143" s="206" t="s">
        <v>153</v>
      </c>
      <c r="N143" s="206" t="s">
        <v>154</v>
      </c>
      <c r="O143" s="206" t="s">
        <v>426</v>
      </c>
      <c r="P143" s="206" t="s">
        <v>426</v>
      </c>
      <c r="Q143" s="206" t="s">
        <v>271</v>
      </c>
      <c r="R143" s="207">
        <v>67227648.040000007</v>
      </c>
      <c r="S143" s="207">
        <v>0</v>
      </c>
      <c r="T143" s="207">
        <v>0</v>
      </c>
      <c r="U143" s="207">
        <v>0</v>
      </c>
      <c r="V143" s="207">
        <v>0</v>
      </c>
      <c r="W143" s="207">
        <v>0</v>
      </c>
      <c r="X143" s="207"/>
      <c r="Y143" s="207" t="s">
        <v>40</v>
      </c>
      <c r="Z143" s="209">
        <v>67227648.040000007</v>
      </c>
      <c r="AA143" s="210">
        <v>44860</v>
      </c>
      <c r="AB143" s="210">
        <v>50952</v>
      </c>
      <c r="AC143" s="211">
        <v>80000000</v>
      </c>
      <c r="AD143" s="211">
        <v>80000000</v>
      </c>
      <c r="AE143" s="212">
        <v>13.345205479452055</v>
      </c>
      <c r="AF143" s="212">
        <v>16.69041095890411</v>
      </c>
      <c r="AG143" s="213">
        <v>4.8399999999999999E-2</v>
      </c>
      <c r="AH143" s="210" t="s">
        <v>41</v>
      </c>
      <c r="AI143" s="214">
        <v>1.17E-2</v>
      </c>
      <c r="AJ143" s="215">
        <v>13.345205479452055</v>
      </c>
      <c r="AK143" s="215">
        <v>16.69041095890411</v>
      </c>
      <c r="AL143" s="214">
        <f t="shared" si="2"/>
        <v>4.8399999999999999E-2</v>
      </c>
      <c r="AM143" s="206" t="s">
        <v>271</v>
      </c>
      <c r="AN143" s="210" t="s">
        <v>271</v>
      </c>
    </row>
    <row r="144" spans="1:40" s="154" customFormat="1" x14ac:dyDescent="0.3">
      <c r="A144" s="205">
        <v>20595000</v>
      </c>
      <c r="B144" s="206">
        <v>1</v>
      </c>
      <c r="C144" s="206">
        <v>1</v>
      </c>
      <c r="D144" s="206">
        <v>1</v>
      </c>
      <c r="E144" s="206" t="s">
        <v>30</v>
      </c>
      <c r="F144" s="206" t="s">
        <v>31</v>
      </c>
      <c r="G144" s="206" t="s">
        <v>32</v>
      </c>
      <c r="H144" s="206" t="s">
        <v>33</v>
      </c>
      <c r="I144" s="206" t="s">
        <v>3</v>
      </c>
      <c r="J144" s="206" t="s">
        <v>34</v>
      </c>
      <c r="K144" s="206" t="s">
        <v>271</v>
      </c>
      <c r="L144" s="206" t="s">
        <v>36</v>
      </c>
      <c r="M144" s="206" t="s">
        <v>153</v>
      </c>
      <c r="N144" s="206" t="s">
        <v>154</v>
      </c>
      <c r="O144" s="206" t="s">
        <v>427</v>
      </c>
      <c r="P144" s="206" t="s">
        <v>427</v>
      </c>
      <c r="Q144" s="206" t="s">
        <v>271</v>
      </c>
      <c r="R144" s="207">
        <v>500000000</v>
      </c>
      <c r="S144" s="207">
        <v>0</v>
      </c>
      <c r="T144" s="207">
        <v>0</v>
      </c>
      <c r="U144" s="207">
        <v>0</v>
      </c>
      <c r="V144" s="207">
        <v>0</v>
      </c>
      <c r="W144" s="207">
        <v>0</v>
      </c>
      <c r="X144" s="207"/>
      <c r="Y144" s="207" t="s">
        <v>40</v>
      </c>
      <c r="Z144" s="209">
        <v>500000000</v>
      </c>
      <c r="AA144" s="210">
        <v>44911</v>
      </c>
      <c r="AB144" s="210">
        <v>51507</v>
      </c>
      <c r="AC144" s="211">
        <v>500000000</v>
      </c>
      <c r="AD144" s="211">
        <v>500000000</v>
      </c>
      <c r="AE144" s="212">
        <v>14.865753424657534</v>
      </c>
      <c r="AF144" s="212">
        <v>18.07123287671233</v>
      </c>
      <c r="AG144" s="213">
        <v>4.5900000000000003E-2</v>
      </c>
      <c r="AH144" s="210" t="s">
        <v>49</v>
      </c>
      <c r="AI144" s="214">
        <v>0</v>
      </c>
      <c r="AJ144" s="215">
        <v>14.865753424657534</v>
      </c>
      <c r="AK144" s="215">
        <v>18.07123287671233</v>
      </c>
      <c r="AL144" s="214">
        <f t="shared" si="2"/>
        <v>4.5900000000000003E-2</v>
      </c>
      <c r="AM144" s="206" t="s">
        <v>271</v>
      </c>
      <c r="AN144" s="210" t="s">
        <v>271</v>
      </c>
    </row>
    <row r="145" spans="1:40" s="154" customFormat="1" x14ac:dyDescent="0.3">
      <c r="A145" s="205">
        <v>20596000</v>
      </c>
      <c r="B145" s="206">
        <v>1</v>
      </c>
      <c r="C145" s="206">
        <v>1</v>
      </c>
      <c r="D145" s="206">
        <v>1</v>
      </c>
      <c r="E145" s="206" t="s">
        <v>30</v>
      </c>
      <c r="F145" s="206" t="s">
        <v>31</v>
      </c>
      <c r="G145" s="206" t="s">
        <v>32</v>
      </c>
      <c r="H145" s="206" t="s">
        <v>33</v>
      </c>
      <c r="I145" s="206" t="s">
        <v>3</v>
      </c>
      <c r="J145" s="206" t="s">
        <v>34</v>
      </c>
      <c r="K145" s="206" t="s">
        <v>271</v>
      </c>
      <c r="L145" s="206" t="s">
        <v>36</v>
      </c>
      <c r="M145" s="206" t="s">
        <v>153</v>
      </c>
      <c r="N145" s="206" t="s">
        <v>154</v>
      </c>
      <c r="O145" s="206" t="s">
        <v>433</v>
      </c>
      <c r="P145" s="206" t="s">
        <v>433</v>
      </c>
      <c r="Q145" s="206" t="s">
        <v>271</v>
      </c>
      <c r="R145" s="207">
        <v>80000000</v>
      </c>
      <c r="S145" s="207">
        <v>0</v>
      </c>
      <c r="T145" s="207">
        <v>0</v>
      </c>
      <c r="U145" s="207">
        <v>0</v>
      </c>
      <c r="V145" s="207">
        <v>0</v>
      </c>
      <c r="W145" s="207">
        <v>0</v>
      </c>
      <c r="X145" s="207"/>
      <c r="Y145" s="207" t="s">
        <v>40</v>
      </c>
      <c r="Z145" s="209">
        <v>80000000</v>
      </c>
      <c r="AA145" s="210">
        <v>44911</v>
      </c>
      <c r="AB145" s="210">
        <v>48945</v>
      </c>
      <c r="AC145" s="211">
        <v>100000000</v>
      </c>
      <c r="AD145" s="211">
        <v>100000000</v>
      </c>
      <c r="AE145" s="212">
        <v>7.8465753424657532</v>
      </c>
      <c r="AF145" s="212">
        <v>11.052054794520547</v>
      </c>
      <c r="AG145" s="213">
        <v>4.9599999999999998E-2</v>
      </c>
      <c r="AH145" s="210" t="s">
        <v>49</v>
      </c>
      <c r="AI145" s="214">
        <v>0</v>
      </c>
      <c r="AJ145" s="215">
        <v>7.8465753424657532</v>
      </c>
      <c r="AK145" s="215">
        <v>11.052054794520547</v>
      </c>
      <c r="AL145" s="214">
        <f t="shared" si="2"/>
        <v>4.9599999999999998E-2</v>
      </c>
      <c r="AM145" s="206" t="s">
        <v>271</v>
      </c>
      <c r="AN145" s="210" t="s">
        <v>271</v>
      </c>
    </row>
    <row r="146" spans="1:40" s="154" customFormat="1" x14ac:dyDescent="0.3">
      <c r="A146" s="205">
        <v>20597000</v>
      </c>
      <c r="B146" s="206">
        <v>1</v>
      </c>
      <c r="C146" s="206">
        <v>1</v>
      </c>
      <c r="D146" s="206">
        <v>1</v>
      </c>
      <c r="E146" s="206" t="s">
        <v>30</v>
      </c>
      <c r="F146" s="206" t="s">
        <v>31</v>
      </c>
      <c r="G146" s="206" t="s">
        <v>32</v>
      </c>
      <c r="H146" s="206" t="s">
        <v>33</v>
      </c>
      <c r="I146" s="206" t="s">
        <v>3</v>
      </c>
      <c r="J146" s="206" t="s">
        <v>34</v>
      </c>
      <c r="K146" s="206" t="s">
        <v>271</v>
      </c>
      <c r="L146" s="206" t="s">
        <v>36</v>
      </c>
      <c r="M146" s="206" t="s">
        <v>153</v>
      </c>
      <c r="N146" s="206" t="s">
        <v>154</v>
      </c>
      <c r="O146" s="206" t="s">
        <v>446</v>
      </c>
      <c r="P146" s="206" t="s">
        <v>446</v>
      </c>
      <c r="Q146" s="206" t="s">
        <v>271</v>
      </c>
      <c r="R146" s="207">
        <v>198477333.52000001</v>
      </c>
      <c r="S146" s="207">
        <v>0</v>
      </c>
      <c r="T146" s="207">
        <v>0</v>
      </c>
      <c r="U146" s="207">
        <v>0</v>
      </c>
      <c r="V146" s="207">
        <v>0</v>
      </c>
      <c r="W146" s="207">
        <v>0</v>
      </c>
      <c r="X146" s="207"/>
      <c r="Y146" s="207" t="s">
        <v>40</v>
      </c>
      <c r="Z146" s="209">
        <v>198477333.52000001</v>
      </c>
      <c r="AA146" s="210">
        <v>44998</v>
      </c>
      <c r="AB146" s="210">
        <v>51441</v>
      </c>
      <c r="AC146" s="211">
        <v>200000000</v>
      </c>
      <c r="AD146" s="211">
        <v>200000000</v>
      </c>
      <c r="AE146" s="212">
        <v>14.684931506849315</v>
      </c>
      <c r="AF146" s="212">
        <v>17.652054794520549</v>
      </c>
      <c r="AG146" s="213">
        <v>4.8500000000000001E-2</v>
      </c>
      <c r="AH146" s="210" t="s">
        <v>41</v>
      </c>
      <c r="AI146" s="214">
        <v>1.18E-2</v>
      </c>
      <c r="AJ146" s="215">
        <v>14.684931506849315</v>
      </c>
      <c r="AK146" s="215">
        <v>17.652054794520549</v>
      </c>
      <c r="AL146" s="214">
        <f t="shared" si="2"/>
        <v>4.8500000000000001E-2</v>
      </c>
      <c r="AM146" s="206" t="s">
        <v>271</v>
      </c>
      <c r="AN146" s="210" t="s">
        <v>271</v>
      </c>
    </row>
    <row r="147" spans="1:40" s="154" customFormat="1" x14ac:dyDescent="0.3">
      <c r="A147" s="205">
        <v>20598000</v>
      </c>
      <c r="B147" s="206">
        <v>1</v>
      </c>
      <c r="C147" s="206">
        <v>1</v>
      </c>
      <c r="D147" s="206">
        <v>1</v>
      </c>
      <c r="E147" s="206" t="s">
        <v>440</v>
      </c>
      <c r="F147" s="206" t="s">
        <v>31</v>
      </c>
      <c r="G147" s="206" t="s">
        <v>32</v>
      </c>
      <c r="H147" s="206" t="s">
        <v>400</v>
      </c>
      <c r="I147" s="206" t="s">
        <v>3</v>
      </c>
      <c r="J147" s="206" t="s">
        <v>34</v>
      </c>
      <c r="K147" s="206" t="s">
        <v>271</v>
      </c>
      <c r="L147" s="206" t="s">
        <v>36</v>
      </c>
      <c r="M147" s="206" t="s">
        <v>153</v>
      </c>
      <c r="N147" s="206" t="s">
        <v>154</v>
      </c>
      <c r="O147" s="206" t="s">
        <v>453</v>
      </c>
      <c r="P147" s="206" t="s">
        <v>453</v>
      </c>
      <c r="Q147" s="206" t="s">
        <v>271</v>
      </c>
      <c r="R147" s="207">
        <v>500000000</v>
      </c>
      <c r="S147" s="207">
        <v>0</v>
      </c>
      <c r="T147" s="207">
        <v>0</v>
      </c>
      <c r="U147" s="207">
        <v>0</v>
      </c>
      <c r="V147" s="207">
        <v>0</v>
      </c>
      <c r="W147" s="207">
        <v>0</v>
      </c>
      <c r="X147" s="207"/>
      <c r="Y147" s="207" t="s">
        <v>40</v>
      </c>
      <c r="Z147" s="209">
        <v>500000000</v>
      </c>
      <c r="AA147" s="210">
        <v>45160</v>
      </c>
      <c r="AB147" s="210">
        <v>51485</v>
      </c>
      <c r="AC147" s="211">
        <v>500000000</v>
      </c>
      <c r="AD147" s="211">
        <v>500000000</v>
      </c>
      <c r="AE147" s="212">
        <v>14.805479452054794</v>
      </c>
      <c r="AF147" s="212">
        <v>17.328767123287673</v>
      </c>
      <c r="AG147" s="213">
        <v>5.1999999999999998E-2</v>
      </c>
      <c r="AH147" s="210" t="s">
        <v>49</v>
      </c>
      <c r="AI147" s="214">
        <v>0</v>
      </c>
      <c r="AJ147" s="215">
        <v>14.805479452054794</v>
      </c>
      <c r="AK147" s="215">
        <v>17.328767123287673</v>
      </c>
      <c r="AL147" s="214">
        <f t="shared" si="2"/>
        <v>5.1999999999999998E-2</v>
      </c>
      <c r="AM147" s="206" t="s">
        <v>271</v>
      </c>
      <c r="AN147" s="210" t="s">
        <v>271</v>
      </c>
    </row>
    <row r="148" spans="1:40" s="154" customFormat="1" x14ac:dyDescent="0.3">
      <c r="A148" s="205">
        <v>20599000</v>
      </c>
      <c r="B148" s="206">
        <v>1</v>
      </c>
      <c r="C148" s="206">
        <v>0</v>
      </c>
      <c r="D148" s="206">
        <v>0</v>
      </c>
      <c r="E148" s="206" t="s">
        <v>30</v>
      </c>
      <c r="F148" s="206" t="s">
        <v>133</v>
      </c>
      <c r="G148" s="206" t="s">
        <v>133</v>
      </c>
      <c r="H148" s="206" t="s">
        <v>133</v>
      </c>
      <c r="I148" s="206" t="s">
        <v>133</v>
      </c>
      <c r="J148" s="206" t="s">
        <v>34</v>
      </c>
      <c r="K148" s="206" t="s">
        <v>271</v>
      </c>
      <c r="L148" s="206" t="s">
        <v>156</v>
      </c>
      <c r="M148" s="206" t="s">
        <v>153</v>
      </c>
      <c r="N148" s="206" t="s">
        <v>154</v>
      </c>
      <c r="O148" s="206" t="s">
        <v>458</v>
      </c>
      <c r="P148" s="206" t="s">
        <v>458</v>
      </c>
      <c r="Q148" s="206" t="s">
        <v>271</v>
      </c>
      <c r="R148" s="207">
        <v>300000000</v>
      </c>
      <c r="S148" s="207">
        <v>0</v>
      </c>
      <c r="T148" s="207">
        <v>0</v>
      </c>
      <c r="U148" s="207">
        <v>0</v>
      </c>
      <c r="V148" s="207">
        <v>0</v>
      </c>
      <c r="W148" s="207">
        <v>0</v>
      </c>
      <c r="X148" s="207"/>
      <c r="Y148" s="207" t="s">
        <v>40</v>
      </c>
      <c r="Z148" s="209">
        <v>300000000</v>
      </c>
      <c r="AA148" s="210">
        <v>45210</v>
      </c>
      <c r="AB148" s="210">
        <v>52305</v>
      </c>
      <c r="AC148" s="211">
        <v>300000000</v>
      </c>
      <c r="AD148" s="211">
        <v>300000000</v>
      </c>
      <c r="AE148" s="212">
        <v>17.052054794520547</v>
      </c>
      <c r="AF148" s="212">
        <v>19.438356164383563</v>
      </c>
      <c r="AG148" s="213">
        <v>4.8599999999999997E-2</v>
      </c>
      <c r="AH148" s="210" t="s">
        <v>41</v>
      </c>
      <c r="AI148" s="214">
        <v>1.1900000000000001E-2</v>
      </c>
      <c r="AJ148" s="215">
        <v>17.052054794520547</v>
      </c>
      <c r="AK148" s="215">
        <v>19.438356164383563</v>
      </c>
      <c r="AL148" s="214">
        <f t="shared" si="2"/>
        <v>4.8599999999999997E-2</v>
      </c>
      <c r="AM148" s="206" t="s">
        <v>271</v>
      </c>
      <c r="AN148" s="210" t="s">
        <v>271</v>
      </c>
    </row>
    <row r="149" spans="1:40" s="154" customFormat="1" x14ac:dyDescent="0.3">
      <c r="A149" s="205">
        <v>20599900</v>
      </c>
      <c r="B149" s="206">
        <v>1</v>
      </c>
      <c r="C149" s="206">
        <v>1</v>
      </c>
      <c r="D149" s="206">
        <v>1</v>
      </c>
      <c r="E149" s="206" t="s">
        <v>440</v>
      </c>
      <c r="F149" s="206" t="s">
        <v>31</v>
      </c>
      <c r="G149" s="206" t="s">
        <v>32</v>
      </c>
      <c r="H149" s="206" t="s">
        <v>400</v>
      </c>
      <c r="I149" s="206" t="s">
        <v>3</v>
      </c>
      <c r="J149" s="206" t="s">
        <v>34</v>
      </c>
      <c r="K149" s="206" t="s">
        <v>271</v>
      </c>
      <c r="L149" s="206" t="s">
        <v>36</v>
      </c>
      <c r="M149" s="206" t="s">
        <v>153</v>
      </c>
      <c r="N149" s="206" t="s">
        <v>154</v>
      </c>
      <c r="O149" s="206" t="s">
        <v>470</v>
      </c>
      <c r="P149" s="206" t="s">
        <v>470</v>
      </c>
      <c r="Q149" s="206" t="s">
        <v>271</v>
      </c>
      <c r="R149" s="207">
        <v>10614332.26</v>
      </c>
      <c r="S149" s="207">
        <v>0</v>
      </c>
      <c r="T149" s="207">
        <v>0</v>
      </c>
      <c r="U149" s="207">
        <v>0</v>
      </c>
      <c r="V149" s="207">
        <v>0</v>
      </c>
      <c r="W149" s="207">
        <v>0</v>
      </c>
      <c r="X149" s="207"/>
      <c r="Y149" s="207" t="s">
        <v>40</v>
      </c>
      <c r="Z149" s="209">
        <v>10614332.26</v>
      </c>
      <c r="AA149" s="210">
        <v>45181</v>
      </c>
      <c r="AB149" s="210">
        <v>52291</v>
      </c>
      <c r="AC149" s="211">
        <v>150000000</v>
      </c>
      <c r="AD149" s="211">
        <v>150000000</v>
      </c>
      <c r="AE149" s="212">
        <v>17.013698630136986</v>
      </c>
      <c r="AF149" s="212">
        <v>19.479452054794521</v>
      </c>
      <c r="AG149" s="213">
        <v>5.0099999999999999E-2</v>
      </c>
      <c r="AH149" s="210" t="s">
        <v>41</v>
      </c>
      <c r="AI149" s="214">
        <v>1.34E-2</v>
      </c>
      <c r="AJ149" s="215">
        <v>17.013698630136986</v>
      </c>
      <c r="AK149" s="215">
        <v>19.479452054794521</v>
      </c>
      <c r="AL149" s="214">
        <f t="shared" si="2"/>
        <v>5.0099999999999999E-2</v>
      </c>
      <c r="AM149" s="206" t="s">
        <v>271</v>
      </c>
      <c r="AN149" s="210" t="s">
        <v>271</v>
      </c>
    </row>
    <row r="150" spans="1:40" s="154" customFormat="1" x14ac:dyDescent="0.3">
      <c r="A150" s="205">
        <v>20599910</v>
      </c>
      <c r="B150" s="206">
        <v>1</v>
      </c>
      <c r="C150" s="206">
        <v>1</v>
      </c>
      <c r="D150" s="206">
        <v>1</v>
      </c>
      <c r="E150" s="206" t="s">
        <v>440</v>
      </c>
      <c r="F150" s="206" t="s">
        <v>31</v>
      </c>
      <c r="G150" s="206" t="s">
        <v>32</v>
      </c>
      <c r="H150" s="206" t="s">
        <v>400</v>
      </c>
      <c r="I150" s="206" t="s">
        <v>3</v>
      </c>
      <c r="J150" s="206" t="s">
        <v>34</v>
      </c>
      <c r="K150" s="206" t="s">
        <v>271</v>
      </c>
      <c r="L150" s="206" t="s">
        <v>36</v>
      </c>
      <c r="M150" s="206" t="s">
        <v>153</v>
      </c>
      <c r="N150" s="206" t="s">
        <v>154</v>
      </c>
      <c r="O150" s="206" t="s">
        <v>477</v>
      </c>
      <c r="P150" s="206" t="s">
        <v>477</v>
      </c>
      <c r="Q150" s="206" t="s">
        <v>271</v>
      </c>
      <c r="R150" s="207">
        <v>46262638.659999996</v>
      </c>
      <c r="S150" s="207">
        <v>0</v>
      </c>
      <c r="T150" s="207">
        <v>0</v>
      </c>
      <c r="U150" s="207">
        <v>0</v>
      </c>
      <c r="V150" s="207">
        <v>0</v>
      </c>
      <c r="W150" s="207">
        <v>0</v>
      </c>
      <c r="X150" s="207"/>
      <c r="Y150" s="207" t="s">
        <v>40</v>
      </c>
      <c r="Z150" s="209">
        <v>46262638.659999996</v>
      </c>
      <c r="AA150" s="210">
        <v>45349</v>
      </c>
      <c r="AB150" s="210">
        <v>51210</v>
      </c>
      <c r="AC150" s="211">
        <v>100000000</v>
      </c>
      <c r="AD150" s="211">
        <v>100000000</v>
      </c>
      <c r="AE150" s="212">
        <v>14.052054794520547</v>
      </c>
      <c r="AF150" s="212">
        <v>16.057534246575344</v>
      </c>
      <c r="AG150" s="213">
        <v>4.8599999999999997E-2</v>
      </c>
      <c r="AH150" s="210" t="s">
        <v>41</v>
      </c>
      <c r="AI150" s="214">
        <v>1.1900000000000001E-2</v>
      </c>
      <c r="AJ150" s="215">
        <v>14.052054794520547</v>
      </c>
      <c r="AK150" s="215">
        <v>16.057534246575344</v>
      </c>
      <c r="AL150" s="214">
        <f t="shared" si="2"/>
        <v>4.8599999999999997E-2</v>
      </c>
      <c r="AM150" s="206" t="s">
        <v>271</v>
      </c>
      <c r="AN150" s="210" t="s">
        <v>271</v>
      </c>
    </row>
    <row r="151" spans="1:40" s="154" customFormat="1" x14ac:dyDescent="0.3">
      <c r="A151" s="205">
        <v>206092000</v>
      </c>
      <c r="B151" s="206">
        <v>1</v>
      </c>
      <c r="C151" s="206">
        <v>1</v>
      </c>
      <c r="D151" s="206">
        <v>1</v>
      </c>
      <c r="E151" s="206" t="s">
        <v>30</v>
      </c>
      <c r="F151" s="206" t="s">
        <v>31</v>
      </c>
      <c r="G151" s="206" t="s">
        <v>32</v>
      </c>
      <c r="H151" s="206" t="s">
        <v>400</v>
      </c>
      <c r="I151" s="206" t="s">
        <v>3</v>
      </c>
      <c r="J151" s="206" t="s">
        <v>34</v>
      </c>
      <c r="K151" s="206" t="s">
        <v>538</v>
      </c>
      <c r="L151" s="206" t="s">
        <v>36</v>
      </c>
      <c r="M151" s="206" t="s">
        <v>153</v>
      </c>
      <c r="N151" s="206" t="s">
        <v>154</v>
      </c>
      <c r="O151" s="206" t="s">
        <v>539</v>
      </c>
      <c r="P151" s="206" t="s">
        <v>540</v>
      </c>
      <c r="Q151" s="206" t="s">
        <v>538</v>
      </c>
      <c r="R151" s="207">
        <v>500000000</v>
      </c>
      <c r="S151" s="207">
        <v>0</v>
      </c>
      <c r="T151" s="207">
        <v>0</v>
      </c>
      <c r="U151" s="207">
        <v>0</v>
      </c>
      <c r="V151" s="207">
        <v>0</v>
      </c>
      <c r="W151" s="207">
        <v>0</v>
      </c>
      <c r="X151" s="207"/>
      <c r="Y151" s="207" t="s">
        <v>40</v>
      </c>
      <c r="Z151" s="209">
        <v>500000000</v>
      </c>
      <c r="AA151" s="210">
        <v>45991</v>
      </c>
      <c r="AB151" s="210">
        <v>47098</v>
      </c>
      <c r="AC151" s="211">
        <v>500000000</v>
      </c>
      <c r="AD151" s="211">
        <v>500000000</v>
      </c>
      <c r="AE151" s="212">
        <v>2.7863013698630139</v>
      </c>
      <c r="AF151" s="212">
        <v>3.032876712328767</v>
      </c>
      <c r="AG151" s="213">
        <v>5.68969E-2</v>
      </c>
      <c r="AH151" s="210" t="s">
        <v>541</v>
      </c>
      <c r="AI151" s="214">
        <v>0.02</v>
      </c>
      <c r="AJ151" s="215">
        <v>2.7863013698630139</v>
      </c>
      <c r="AK151" s="215">
        <v>3.032876712328767</v>
      </c>
      <c r="AL151" s="214">
        <f t="shared" si="2"/>
        <v>5.68969E-2</v>
      </c>
      <c r="AM151" s="206" t="s">
        <v>538</v>
      </c>
      <c r="AN151" s="210" t="s">
        <v>538</v>
      </c>
    </row>
    <row r="152" spans="1:40" s="154" customFormat="1" x14ac:dyDescent="0.3">
      <c r="A152" s="205">
        <v>20614000</v>
      </c>
      <c r="B152" s="206">
        <v>1</v>
      </c>
      <c r="C152" s="206">
        <v>1</v>
      </c>
      <c r="D152" s="206">
        <v>1</v>
      </c>
      <c r="E152" s="206" t="s">
        <v>334</v>
      </c>
      <c r="F152" s="206" t="s">
        <v>31</v>
      </c>
      <c r="G152" s="206" t="s">
        <v>32</v>
      </c>
      <c r="H152" s="206" t="s">
        <v>33</v>
      </c>
      <c r="I152" s="206" t="s">
        <v>3</v>
      </c>
      <c r="J152" s="206" t="s">
        <v>34</v>
      </c>
      <c r="K152" s="206" t="s">
        <v>332</v>
      </c>
      <c r="L152" s="206" t="s">
        <v>36</v>
      </c>
      <c r="M152" s="206" t="s">
        <v>153</v>
      </c>
      <c r="N152" s="206" t="s">
        <v>154</v>
      </c>
      <c r="O152" s="206" t="s">
        <v>335</v>
      </c>
      <c r="P152" s="206" t="s">
        <v>335</v>
      </c>
      <c r="Q152" s="206" t="s">
        <v>332</v>
      </c>
      <c r="R152" s="207">
        <v>7912250.2649999997</v>
      </c>
      <c r="S152" s="207">
        <v>0</v>
      </c>
      <c r="T152" s="207">
        <v>0</v>
      </c>
      <c r="U152" s="207">
        <v>0</v>
      </c>
      <c r="V152" s="207">
        <v>0</v>
      </c>
      <c r="W152" s="207">
        <v>-38544.657999999799</v>
      </c>
      <c r="X152" s="207"/>
      <c r="Y152" s="207" t="s">
        <v>40</v>
      </c>
      <c r="Z152" s="209">
        <v>7873705.6069999998</v>
      </c>
      <c r="AA152" s="210">
        <v>39157</v>
      </c>
      <c r="AB152" s="210">
        <v>52916</v>
      </c>
      <c r="AC152" s="211">
        <v>14144823</v>
      </c>
      <c r="AD152" s="211">
        <v>12962161.161</v>
      </c>
      <c r="AE152" s="212">
        <v>18.726027397260275</v>
      </c>
      <c r="AF152" s="212">
        <v>37.695890410958903</v>
      </c>
      <c r="AG152" s="213">
        <v>7.4999999999999997E-3</v>
      </c>
      <c r="AH152" s="210" t="s">
        <v>336</v>
      </c>
      <c r="AI152" s="214">
        <v>0</v>
      </c>
      <c r="AJ152" s="215">
        <v>18.726027397260275</v>
      </c>
      <c r="AK152" s="215">
        <v>37.695890410958903</v>
      </c>
      <c r="AL152" s="214">
        <f t="shared" si="2"/>
        <v>7.4999999999999997E-3</v>
      </c>
      <c r="AM152" s="206" t="s">
        <v>332</v>
      </c>
      <c r="AN152" s="210" t="s">
        <v>332</v>
      </c>
    </row>
    <row r="153" spans="1:40" s="154" customFormat="1" x14ac:dyDescent="0.3">
      <c r="A153" s="205">
        <v>20615000</v>
      </c>
      <c r="B153" s="206">
        <v>1</v>
      </c>
      <c r="C153" s="206">
        <v>1</v>
      </c>
      <c r="D153" s="206">
        <v>1</v>
      </c>
      <c r="E153" s="206" t="s">
        <v>334</v>
      </c>
      <c r="F153" s="206" t="s">
        <v>31</v>
      </c>
      <c r="G153" s="206" t="s">
        <v>32</v>
      </c>
      <c r="H153" s="206" t="s">
        <v>33</v>
      </c>
      <c r="I153" s="206" t="s">
        <v>3</v>
      </c>
      <c r="J153" s="206" t="s">
        <v>34</v>
      </c>
      <c r="K153" s="206" t="s">
        <v>332</v>
      </c>
      <c r="L153" s="206" t="s">
        <v>36</v>
      </c>
      <c r="M153" s="206" t="s">
        <v>153</v>
      </c>
      <c r="N153" s="206" t="s">
        <v>154</v>
      </c>
      <c r="O153" s="206" t="s">
        <v>338</v>
      </c>
      <c r="P153" s="206" t="s">
        <v>338</v>
      </c>
      <c r="Q153" s="206" t="s">
        <v>332</v>
      </c>
      <c r="R153" s="207">
        <v>1089331.98</v>
      </c>
      <c r="S153" s="207">
        <v>0</v>
      </c>
      <c r="T153" s="207">
        <v>0</v>
      </c>
      <c r="U153" s="207">
        <v>0</v>
      </c>
      <c r="V153" s="207">
        <v>0</v>
      </c>
      <c r="W153" s="207">
        <v>-5306.6980000000904</v>
      </c>
      <c r="X153" s="207"/>
      <c r="Y153" s="207" t="s">
        <v>40</v>
      </c>
      <c r="Z153" s="209">
        <v>1084025.2819999999</v>
      </c>
      <c r="AA153" s="210">
        <v>40637</v>
      </c>
      <c r="AB153" s="210">
        <v>47437</v>
      </c>
      <c r="AC153" s="211">
        <v>7929673.5</v>
      </c>
      <c r="AD153" s="211">
        <v>6383973.6626739008</v>
      </c>
      <c r="AE153" s="212">
        <v>3.7150684931506848</v>
      </c>
      <c r="AF153" s="212">
        <v>18.63013698630137</v>
      </c>
      <c r="AG153" s="213">
        <v>4.58E-2</v>
      </c>
      <c r="AH153" s="210" t="s">
        <v>333</v>
      </c>
      <c r="AI153" s="214">
        <v>0</v>
      </c>
      <c r="AJ153" s="215">
        <v>3.7150684931506848</v>
      </c>
      <c r="AK153" s="215">
        <v>18.63013698630137</v>
      </c>
      <c r="AL153" s="214">
        <f t="shared" si="2"/>
        <v>4.58E-2</v>
      </c>
      <c r="AM153" s="206" t="s">
        <v>332</v>
      </c>
      <c r="AN153" s="210" t="s">
        <v>332</v>
      </c>
    </row>
    <row r="154" spans="1:40" s="154" customFormat="1" x14ac:dyDescent="0.3">
      <c r="A154" s="205">
        <v>20615001</v>
      </c>
      <c r="B154" s="206">
        <v>1</v>
      </c>
      <c r="C154" s="206">
        <v>1</v>
      </c>
      <c r="D154" s="206">
        <v>1</v>
      </c>
      <c r="E154" s="206" t="s">
        <v>334</v>
      </c>
      <c r="F154" s="206" t="s">
        <v>31</v>
      </c>
      <c r="G154" s="206" t="s">
        <v>32</v>
      </c>
      <c r="H154" s="206" t="s">
        <v>33</v>
      </c>
      <c r="I154" s="206" t="s">
        <v>3</v>
      </c>
      <c r="J154" s="206" t="s">
        <v>34</v>
      </c>
      <c r="K154" s="206" t="s">
        <v>332</v>
      </c>
      <c r="L154" s="206" t="s">
        <v>36</v>
      </c>
      <c r="M154" s="206" t="s">
        <v>153</v>
      </c>
      <c r="N154" s="206" t="s">
        <v>154</v>
      </c>
      <c r="O154" s="206" t="s">
        <v>339</v>
      </c>
      <c r="P154" s="206" t="s">
        <v>339</v>
      </c>
      <c r="Q154" s="206" t="s">
        <v>332</v>
      </c>
      <c r="R154" s="207">
        <v>283964.81099999999</v>
      </c>
      <c r="S154" s="207">
        <v>0</v>
      </c>
      <c r="T154" s="207">
        <v>0</v>
      </c>
      <c r="U154" s="207">
        <v>0</v>
      </c>
      <c r="V154" s="207">
        <v>0</v>
      </c>
      <c r="W154" s="207">
        <v>-1383.3399999999699</v>
      </c>
      <c r="X154" s="207"/>
      <c r="Y154" s="207" t="s">
        <v>40</v>
      </c>
      <c r="Z154" s="209">
        <v>282581.47100000002</v>
      </c>
      <c r="AA154" s="210">
        <v>40637</v>
      </c>
      <c r="AB154" s="210">
        <v>47437</v>
      </c>
      <c r="AC154" s="211">
        <v>3786240.5</v>
      </c>
      <c r="AD154" s="211">
        <v>2236633.0808244003</v>
      </c>
      <c r="AE154" s="212">
        <v>3.7150684931506848</v>
      </c>
      <c r="AF154" s="212">
        <v>18.63013698630137</v>
      </c>
      <c r="AG154" s="213">
        <v>4.58E-2</v>
      </c>
      <c r="AH154" s="210" t="s">
        <v>333</v>
      </c>
      <c r="AI154" s="214">
        <v>0</v>
      </c>
      <c r="AJ154" s="215">
        <v>3.7150684931506848</v>
      </c>
      <c r="AK154" s="215">
        <v>18.63013698630137</v>
      </c>
      <c r="AL154" s="214">
        <f t="shared" si="2"/>
        <v>4.58E-2</v>
      </c>
      <c r="AM154" s="206" t="s">
        <v>332</v>
      </c>
      <c r="AN154" s="210" t="s">
        <v>332</v>
      </c>
    </row>
    <row r="155" spans="1:40" s="154" customFormat="1" x14ac:dyDescent="0.3">
      <c r="A155" s="205">
        <v>20616000</v>
      </c>
      <c r="B155" s="206">
        <v>1</v>
      </c>
      <c r="C155" s="206">
        <v>1</v>
      </c>
      <c r="D155" s="206">
        <v>1</v>
      </c>
      <c r="E155" s="206" t="s">
        <v>334</v>
      </c>
      <c r="F155" s="206" t="s">
        <v>31</v>
      </c>
      <c r="G155" s="206" t="s">
        <v>32</v>
      </c>
      <c r="H155" s="206" t="s">
        <v>33</v>
      </c>
      <c r="I155" s="206" t="s">
        <v>3</v>
      </c>
      <c r="J155" s="206" t="s">
        <v>34</v>
      </c>
      <c r="K155" s="206" t="s">
        <v>332</v>
      </c>
      <c r="L155" s="206" t="s">
        <v>36</v>
      </c>
      <c r="M155" s="206" t="s">
        <v>153</v>
      </c>
      <c r="N155" s="206" t="s">
        <v>154</v>
      </c>
      <c r="O155" s="206" t="s">
        <v>340</v>
      </c>
      <c r="P155" s="206" t="s">
        <v>340</v>
      </c>
      <c r="Q155" s="206" t="s">
        <v>332</v>
      </c>
      <c r="R155" s="207">
        <v>4719807.1629999997</v>
      </c>
      <c r="S155" s="207">
        <v>0</v>
      </c>
      <c r="T155" s="207">
        <v>0</v>
      </c>
      <c r="U155" s="207">
        <v>0</v>
      </c>
      <c r="V155" s="207">
        <v>0</v>
      </c>
      <c r="W155" s="207">
        <v>-22992.6179999997</v>
      </c>
      <c r="X155" s="207"/>
      <c r="Y155" s="207" t="s">
        <v>40</v>
      </c>
      <c r="Z155" s="209">
        <v>4696814.5449999999</v>
      </c>
      <c r="AA155" s="210">
        <v>41059</v>
      </c>
      <c r="AB155" s="210">
        <v>47802</v>
      </c>
      <c r="AC155" s="211">
        <v>15359277.5</v>
      </c>
      <c r="AD155" s="211">
        <v>14100159.532821</v>
      </c>
      <c r="AE155" s="212">
        <v>4.7150684931506852</v>
      </c>
      <c r="AF155" s="212">
        <v>18.473972602739725</v>
      </c>
      <c r="AG155" s="213">
        <v>4.58E-2</v>
      </c>
      <c r="AH155" s="210" t="s">
        <v>333</v>
      </c>
      <c r="AI155" s="214">
        <v>0</v>
      </c>
      <c r="AJ155" s="215">
        <v>4.7150684931506852</v>
      </c>
      <c r="AK155" s="215">
        <v>18.473972602739725</v>
      </c>
      <c r="AL155" s="214">
        <f t="shared" si="2"/>
        <v>4.58E-2</v>
      </c>
      <c r="AM155" s="206" t="s">
        <v>332</v>
      </c>
      <c r="AN155" s="210" t="s">
        <v>332</v>
      </c>
    </row>
    <row r="156" spans="1:40" s="154" customFormat="1" x14ac:dyDescent="0.3">
      <c r="A156" s="205">
        <v>20616001</v>
      </c>
      <c r="B156" s="206">
        <v>1</v>
      </c>
      <c r="C156" s="206">
        <v>1</v>
      </c>
      <c r="D156" s="206">
        <v>1</v>
      </c>
      <c r="E156" s="206" t="s">
        <v>62</v>
      </c>
      <c r="F156" s="206" t="s">
        <v>31</v>
      </c>
      <c r="G156" s="206" t="s">
        <v>32</v>
      </c>
      <c r="H156" s="206" t="s">
        <v>33</v>
      </c>
      <c r="I156" s="206" t="s">
        <v>3</v>
      </c>
      <c r="J156" s="206" t="s">
        <v>34</v>
      </c>
      <c r="K156" s="206" t="s">
        <v>332</v>
      </c>
      <c r="L156" s="206" t="s">
        <v>36</v>
      </c>
      <c r="M156" s="206" t="s">
        <v>153</v>
      </c>
      <c r="N156" s="206" t="s">
        <v>154</v>
      </c>
      <c r="O156" s="206" t="s">
        <v>341</v>
      </c>
      <c r="P156" s="206" t="s">
        <v>341</v>
      </c>
      <c r="Q156" s="206" t="s">
        <v>332</v>
      </c>
      <c r="R156" s="207">
        <v>4142757.0019999999</v>
      </c>
      <c r="S156" s="207">
        <v>0</v>
      </c>
      <c r="T156" s="207">
        <v>0</v>
      </c>
      <c r="U156" s="207">
        <v>0</v>
      </c>
      <c r="V156" s="207">
        <v>0</v>
      </c>
      <c r="W156" s="207">
        <v>-22489.4019999997</v>
      </c>
      <c r="X156" s="207"/>
      <c r="Y156" s="207" t="s">
        <v>40</v>
      </c>
      <c r="Z156" s="209">
        <v>4120267.6</v>
      </c>
      <c r="AA156" s="210">
        <v>41059</v>
      </c>
      <c r="AB156" s="210">
        <v>47802</v>
      </c>
      <c r="AC156" s="211">
        <v>12699382.5</v>
      </c>
      <c r="AD156" s="211">
        <v>11628528.205839001</v>
      </c>
      <c r="AE156" s="212">
        <v>4.7150684931506852</v>
      </c>
      <c r="AF156" s="212">
        <v>18.473972602739725</v>
      </c>
      <c r="AG156" s="213">
        <v>3.49E-2</v>
      </c>
      <c r="AH156" s="210" t="s">
        <v>333</v>
      </c>
      <c r="AI156" s="214">
        <v>0</v>
      </c>
      <c r="AJ156" s="215">
        <v>4.7150684931506852</v>
      </c>
      <c r="AK156" s="215">
        <v>18.473972602739725</v>
      </c>
      <c r="AL156" s="214">
        <f t="shared" si="2"/>
        <v>3.49E-2</v>
      </c>
      <c r="AM156" s="206" t="s">
        <v>332</v>
      </c>
      <c r="AN156" s="210" t="s">
        <v>332</v>
      </c>
    </row>
    <row r="157" spans="1:40" s="154" customFormat="1" x14ac:dyDescent="0.3">
      <c r="A157" s="205">
        <v>20617000</v>
      </c>
      <c r="B157" s="206">
        <v>1</v>
      </c>
      <c r="C157" s="206">
        <v>1</v>
      </c>
      <c r="D157" s="206">
        <v>1</v>
      </c>
      <c r="E157" s="206" t="s">
        <v>62</v>
      </c>
      <c r="F157" s="206" t="s">
        <v>31</v>
      </c>
      <c r="G157" s="206" t="s">
        <v>32</v>
      </c>
      <c r="H157" s="206" t="s">
        <v>33</v>
      </c>
      <c r="I157" s="206" t="s">
        <v>3</v>
      </c>
      <c r="J157" s="206" t="s">
        <v>34</v>
      </c>
      <c r="K157" s="206" t="s">
        <v>332</v>
      </c>
      <c r="L157" s="206" t="s">
        <v>36</v>
      </c>
      <c r="M157" s="206" t="s">
        <v>153</v>
      </c>
      <c r="N157" s="206" t="s">
        <v>154</v>
      </c>
      <c r="O157" s="206" t="s">
        <v>337</v>
      </c>
      <c r="P157" s="206" t="s">
        <v>337</v>
      </c>
      <c r="Q157" s="206" t="s">
        <v>332</v>
      </c>
      <c r="R157" s="207">
        <v>1709355.2649999999</v>
      </c>
      <c r="S157" s="207">
        <v>0</v>
      </c>
      <c r="T157" s="207">
        <v>0</v>
      </c>
      <c r="U157" s="207">
        <v>0</v>
      </c>
      <c r="V157" s="207">
        <v>0</v>
      </c>
      <c r="W157" s="207">
        <v>-9279.4189999999908</v>
      </c>
      <c r="X157" s="207"/>
      <c r="Y157" s="207" t="s">
        <v>40</v>
      </c>
      <c r="Z157" s="209">
        <v>1700075.8459999999</v>
      </c>
      <c r="AA157" s="210">
        <v>42983</v>
      </c>
      <c r="AB157" s="210">
        <v>49994</v>
      </c>
      <c r="AC157" s="211">
        <v>16896937.5</v>
      </c>
      <c r="AD157" s="211">
        <v>1942635.13</v>
      </c>
      <c r="AE157" s="212">
        <v>10.72054794520548</v>
      </c>
      <c r="AF157" s="212">
        <v>19.208219178082192</v>
      </c>
      <c r="AG157" s="213">
        <v>3.49E-2</v>
      </c>
      <c r="AH157" s="210" t="s">
        <v>333</v>
      </c>
      <c r="AI157" s="214">
        <v>0</v>
      </c>
      <c r="AJ157" s="215">
        <v>10.72054794520548</v>
      </c>
      <c r="AK157" s="215">
        <v>19.208219178082192</v>
      </c>
      <c r="AL157" s="214">
        <f t="shared" si="2"/>
        <v>3.49E-2</v>
      </c>
      <c r="AM157" s="206" t="s">
        <v>332</v>
      </c>
      <c r="AN157" s="210" t="s">
        <v>332</v>
      </c>
    </row>
    <row r="158" spans="1:40" s="154" customFormat="1" x14ac:dyDescent="0.3">
      <c r="A158" s="205">
        <v>20619000</v>
      </c>
      <c r="B158" s="206">
        <v>1</v>
      </c>
      <c r="C158" s="206">
        <v>1</v>
      </c>
      <c r="D158" s="206">
        <v>1</v>
      </c>
      <c r="E158" s="206" t="s">
        <v>30</v>
      </c>
      <c r="F158" s="206" t="s">
        <v>31</v>
      </c>
      <c r="G158" s="206" t="s">
        <v>32</v>
      </c>
      <c r="H158" s="206" t="s">
        <v>33</v>
      </c>
      <c r="I158" s="206" t="s">
        <v>3</v>
      </c>
      <c r="J158" s="206" t="s">
        <v>34</v>
      </c>
      <c r="K158" s="206" t="s">
        <v>332</v>
      </c>
      <c r="L158" s="206" t="s">
        <v>36</v>
      </c>
      <c r="M158" s="206" t="s">
        <v>153</v>
      </c>
      <c r="N158" s="206" t="s">
        <v>154</v>
      </c>
      <c r="O158" s="206">
        <v>2000002638</v>
      </c>
      <c r="P158" s="206">
        <v>2000002638</v>
      </c>
      <c r="Q158" s="206" t="s">
        <v>332</v>
      </c>
      <c r="R158" s="207">
        <v>1876566.19</v>
      </c>
      <c r="S158" s="207">
        <v>0</v>
      </c>
      <c r="T158" s="207">
        <v>0</v>
      </c>
      <c r="U158" s="207">
        <v>0</v>
      </c>
      <c r="V158" s="207">
        <v>0</v>
      </c>
      <c r="W158" s="207">
        <v>0</v>
      </c>
      <c r="X158" s="207"/>
      <c r="Y158" s="207" t="s">
        <v>40</v>
      </c>
      <c r="Z158" s="209">
        <v>1876566.19</v>
      </c>
      <c r="AA158" s="210">
        <v>43654</v>
      </c>
      <c r="AB158" s="210">
        <v>50175</v>
      </c>
      <c r="AC158" s="211">
        <v>10000000</v>
      </c>
      <c r="AD158" s="211">
        <v>1958156.19</v>
      </c>
      <c r="AE158" s="212">
        <v>11.216438356164383</v>
      </c>
      <c r="AF158" s="212">
        <v>17.865753424657534</v>
      </c>
      <c r="AG158" s="213">
        <v>1.72E-2</v>
      </c>
      <c r="AH158" s="210" t="s">
        <v>333</v>
      </c>
      <c r="AI158" s="214">
        <v>0</v>
      </c>
      <c r="AJ158" s="215">
        <v>11.216438356164383</v>
      </c>
      <c r="AK158" s="215">
        <v>17.865753424657534</v>
      </c>
      <c r="AL158" s="214">
        <f t="shared" si="2"/>
        <v>1.72E-2</v>
      </c>
      <c r="AM158" s="206" t="s">
        <v>332</v>
      </c>
      <c r="AN158" s="210" t="s">
        <v>332</v>
      </c>
    </row>
    <row r="159" spans="1:40" s="154" customFormat="1" x14ac:dyDescent="0.3">
      <c r="A159" s="205">
        <v>20620000</v>
      </c>
      <c r="B159" s="206">
        <v>1</v>
      </c>
      <c r="C159" s="206">
        <v>1</v>
      </c>
      <c r="D159" s="206">
        <v>1</v>
      </c>
      <c r="E159" s="206" t="s">
        <v>30</v>
      </c>
      <c r="F159" s="206" t="s">
        <v>31</v>
      </c>
      <c r="G159" s="206" t="s">
        <v>32</v>
      </c>
      <c r="H159" s="206" t="s">
        <v>33</v>
      </c>
      <c r="I159" s="206" t="s">
        <v>3</v>
      </c>
      <c r="J159" s="206" t="s">
        <v>34</v>
      </c>
      <c r="K159" s="206" t="s">
        <v>332</v>
      </c>
      <c r="L159" s="206" t="s">
        <v>36</v>
      </c>
      <c r="M159" s="206" t="s">
        <v>153</v>
      </c>
      <c r="N159" s="206" t="s">
        <v>154</v>
      </c>
      <c r="O159" s="206">
        <v>2000003658</v>
      </c>
      <c r="P159" s="206">
        <v>2000003658</v>
      </c>
      <c r="Q159" s="206" t="s">
        <v>332</v>
      </c>
      <c r="R159" s="207">
        <v>6427276.1900000004</v>
      </c>
      <c r="S159" s="207">
        <v>0</v>
      </c>
      <c r="T159" s="207">
        <v>0</v>
      </c>
      <c r="U159" s="207">
        <v>0</v>
      </c>
      <c r="V159" s="207">
        <v>0</v>
      </c>
      <c r="W159" s="207">
        <v>0</v>
      </c>
      <c r="X159" s="207"/>
      <c r="Y159" s="207" t="s">
        <v>40</v>
      </c>
      <c r="Z159" s="209">
        <v>6427276.1900000004</v>
      </c>
      <c r="AA159" s="210">
        <v>44819</v>
      </c>
      <c r="AB159" s="210">
        <v>56203</v>
      </c>
      <c r="AC159" s="211">
        <v>22873341.920000002</v>
      </c>
      <c r="AD159" s="211">
        <v>22873341.920000002</v>
      </c>
      <c r="AE159" s="212">
        <v>27.731506849315068</v>
      </c>
      <c r="AF159" s="212">
        <v>31.18904109589041</v>
      </c>
      <c r="AG159" s="213">
        <v>2.63E-2</v>
      </c>
      <c r="AH159" s="210" t="s">
        <v>333</v>
      </c>
      <c r="AI159" s="214">
        <v>0</v>
      </c>
      <c r="AJ159" s="215">
        <v>27.731506849315068</v>
      </c>
      <c r="AK159" s="215">
        <v>31.18904109589041</v>
      </c>
      <c r="AL159" s="214">
        <f t="shared" si="2"/>
        <v>2.63E-2</v>
      </c>
      <c r="AM159" s="206" t="s">
        <v>332</v>
      </c>
      <c r="AN159" s="210" t="s">
        <v>332</v>
      </c>
    </row>
    <row r="160" spans="1:40" s="154" customFormat="1" x14ac:dyDescent="0.3">
      <c r="A160" s="205">
        <v>20621000</v>
      </c>
      <c r="B160" s="206">
        <v>1</v>
      </c>
      <c r="C160" s="206">
        <v>1</v>
      </c>
      <c r="D160" s="206">
        <v>1</v>
      </c>
      <c r="E160" s="206" t="s">
        <v>30</v>
      </c>
      <c r="F160" s="206" t="s">
        <v>31</v>
      </c>
      <c r="G160" s="206" t="s">
        <v>32</v>
      </c>
      <c r="H160" s="206" t="s">
        <v>33</v>
      </c>
      <c r="I160" s="206" t="s">
        <v>3</v>
      </c>
      <c r="J160" s="206" t="s">
        <v>34</v>
      </c>
      <c r="K160" s="206" t="s">
        <v>332</v>
      </c>
      <c r="L160" s="206" t="s">
        <v>36</v>
      </c>
      <c r="M160" s="206" t="s">
        <v>153</v>
      </c>
      <c r="N160" s="206" t="s">
        <v>154</v>
      </c>
      <c r="O160" s="206">
        <v>2000004486</v>
      </c>
      <c r="P160" s="206">
        <v>2000004486</v>
      </c>
      <c r="Q160" s="206" t="s">
        <v>332</v>
      </c>
      <c r="R160" s="207">
        <v>435000.02</v>
      </c>
      <c r="S160" s="207">
        <v>0</v>
      </c>
      <c r="T160" s="207">
        <v>0</v>
      </c>
      <c r="U160" s="207">
        <v>0</v>
      </c>
      <c r="V160" s="207">
        <v>0</v>
      </c>
      <c r="W160" s="207">
        <v>0</v>
      </c>
      <c r="X160" s="207"/>
      <c r="Y160" s="207" t="s">
        <v>40</v>
      </c>
      <c r="Z160" s="209">
        <v>435000.02</v>
      </c>
      <c r="AA160" s="210">
        <v>45331</v>
      </c>
      <c r="AB160" s="210">
        <v>52519</v>
      </c>
      <c r="AC160" s="211">
        <v>20000000</v>
      </c>
      <c r="AD160" s="211">
        <v>20000000</v>
      </c>
      <c r="AE160" s="212">
        <v>17.638356164383563</v>
      </c>
      <c r="AF160" s="212">
        <v>19.693150684931506</v>
      </c>
      <c r="AG160" s="213">
        <v>6.6699999999999995E-2</v>
      </c>
      <c r="AH160" s="210" t="s">
        <v>333</v>
      </c>
      <c r="AI160" s="214">
        <v>1.35E-2</v>
      </c>
      <c r="AJ160" s="215">
        <v>17.638356164383563</v>
      </c>
      <c r="AK160" s="215">
        <v>19.693150684931506</v>
      </c>
      <c r="AL160" s="214">
        <f t="shared" si="2"/>
        <v>6.6699999999999995E-2</v>
      </c>
      <c r="AM160" s="206" t="s">
        <v>332</v>
      </c>
      <c r="AN160" s="210" t="s">
        <v>332</v>
      </c>
    </row>
    <row r="161" spans="1:40" s="154" customFormat="1" x14ac:dyDescent="0.3">
      <c r="A161" s="205">
        <v>20700000</v>
      </c>
      <c r="B161" s="206">
        <v>1</v>
      </c>
      <c r="C161" s="206">
        <v>1</v>
      </c>
      <c r="D161" s="206">
        <v>1</v>
      </c>
      <c r="E161" s="206" t="s">
        <v>440</v>
      </c>
      <c r="F161" s="206" t="s">
        <v>31</v>
      </c>
      <c r="G161" s="206" t="s">
        <v>32</v>
      </c>
      <c r="H161" s="206" t="s">
        <v>400</v>
      </c>
      <c r="I161" s="206" t="s">
        <v>3</v>
      </c>
      <c r="J161" s="206" t="s">
        <v>34</v>
      </c>
      <c r="K161" s="206" t="s">
        <v>271</v>
      </c>
      <c r="L161" s="206" t="s">
        <v>36</v>
      </c>
      <c r="M161" s="206" t="s">
        <v>153</v>
      </c>
      <c r="N161" s="206" t="s">
        <v>154</v>
      </c>
      <c r="O161" s="206" t="s">
        <v>496</v>
      </c>
      <c r="P161" s="206" t="s">
        <v>496</v>
      </c>
      <c r="Q161" s="206" t="s">
        <v>271</v>
      </c>
      <c r="R161" s="207">
        <v>700000000</v>
      </c>
      <c r="S161" s="207">
        <v>0</v>
      </c>
      <c r="T161" s="207">
        <v>0</v>
      </c>
      <c r="U161" s="207">
        <v>0</v>
      </c>
      <c r="V161" s="207">
        <v>0</v>
      </c>
      <c r="W161" s="207">
        <v>0</v>
      </c>
      <c r="X161" s="207"/>
      <c r="Y161" s="207" t="s">
        <v>40</v>
      </c>
      <c r="Z161" s="209">
        <v>700000000</v>
      </c>
      <c r="AA161" s="210">
        <v>45519</v>
      </c>
      <c r="AB161" s="210">
        <v>50693</v>
      </c>
      <c r="AC161" s="211">
        <v>700000000</v>
      </c>
      <c r="AD161" s="211">
        <v>700000000</v>
      </c>
      <c r="AE161" s="212">
        <v>12.635616438356164</v>
      </c>
      <c r="AF161" s="212">
        <v>14.175342465753424</v>
      </c>
      <c r="AG161" s="213">
        <v>4.8500000000000001E-2</v>
      </c>
      <c r="AH161" s="210" t="s">
        <v>41</v>
      </c>
      <c r="AI161" s="214">
        <v>1.18E-2</v>
      </c>
      <c r="AJ161" s="215">
        <v>12.635616438356164</v>
      </c>
      <c r="AK161" s="215">
        <v>14.175342465753424</v>
      </c>
      <c r="AL161" s="214">
        <f t="shared" si="2"/>
        <v>4.8500000000000001E-2</v>
      </c>
      <c r="AM161" s="206" t="s">
        <v>271</v>
      </c>
      <c r="AN161" s="210" t="s">
        <v>271</v>
      </c>
    </row>
    <row r="162" spans="1:40" s="154" customFormat="1" x14ac:dyDescent="0.3">
      <c r="A162" s="205">
        <v>20701100</v>
      </c>
      <c r="B162" s="206">
        <v>1</v>
      </c>
      <c r="C162" s="206">
        <v>1</v>
      </c>
      <c r="D162" s="206">
        <v>0</v>
      </c>
      <c r="E162" s="206" t="s">
        <v>30</v>
      </c>
      <c r="F162" s="206" t="s">
        <v>31</v>
      </c>
      <c r="G162" s="206" t="s">
        <v>32</v>
      </c>
      <c r="H162" s="206" t="s">
        <v>54</v>
      </c>
      <c r="I162" s="206" t="s">
        <v>138</v>
      </c>
      <c r="J162" s="206" t="s">
        <v>34</v>
      </c>
      <c r="K162" s="206" t="s">
        <v>271</v>
      </c>
      <c r="L162" s="206" t="s">
        <v>493</v>
      </c>
      <c r="M162" s="206" t="s">
        <v>153</v>
      </c>
      <c r="N162" s="206" t="s">
        <v>154</v>
      </c>
      <c r="O162" s="206" t="s">
        <v>510</v>
      </c>
      <c r="P162" s="206" t="s">
        <v>510</v>
      </c>
      <c r="Q162" s="206" t="s">
        <v>271</v>
      </c>
      <c r="R162" s="207">
        <v>1539966.81</v>
      </c>
      <c r="S162" s="207">
        <v>284979.75</v>
      </c>
      <c r="T162" s="207">
        <v>0</v>
      </c>
      <c r="U162" s="207">
        <v>12329.82</v>
      </c>
      <c r="V162" s="207">
        <v>0</v>
      </c>
      <c r="W162" s="207">
        <v>0</v>
      </c>
      <c r="X162" s="207"/>
      <c r="Y162" s="207" t="s">
        <v>40</v>
      </c>
      <c r="Z162" s="209">
        <v>1824946.56</v>
      </c>
      <c r="AA162" s="210">
        <v>45629</v>
      </c>
      <c r="AB162" s="210">
        <v>52824</v>
      </c>
      <c r="AC162" s="211">
        <v>100000000</v>
      </c>
      <c r="AD162" s="211">
        <v>100000000</v>
      </c>
      <c r="AE162" s="212">
        <v>18.473972602739725</v>
      </c>
      <c r="AF162" s="212">
        <v>19.712328767123289</v>
      </c>
      <c r="AG162" s="213">
        <v>4.99E-2</v>
      </c>
      <c r="AH162" s="210" t="s">
        <v>41</v>
      </c>
      <c r="AI162" s="214">
        <v>1.32E-2</v>
      </c>
      <c r="AJ162" s="215">
        <v>18.473972602739725</v>
      </c>
      <c r="AK162" s="215">
        <v>19.712328767123289</v>
      </c>
      <c r="AL162" s="214">
        <f t="shared" si="2"/>
        <v>4.99E-2</v>
      </c>
      <c r="AM162" s="206" t="s">
        <v>271</v>
      </c>
      <c r="AN162" s="210" t="s">
        <v>271</v>
      </c>
    </row>
    <row r="163" spans="1:40" s="154" customFormat="1" x14ac:dyDescent="0.3">
      <c r="A163" s="205">
        <v>20702100</v>
      </c>
      <c r="B163" s="206">
        <v>1</v>
      </c>
      <c r="C163" s="206">
        <v>1</v>
      </c>
      <c r="D163" s="206">
        <v>1</v>
      </c>
      <c r="E163" s="206" t="s">
        <v>30</v>
      </c>
      <c r="F163" s="206" t="s">
        <v>31</v>
      </c>
      <c r="G163" s="206" t="s">
        <v>32</v>
      </c>
      <c r="H163" s="206" t="s">
        <v>400</v>
      </c>
      <c r="I163" s="206" t="s">
        <v>3</v>
      </c>
      <c r="J163" s="206" t="s">
        <v>34</v>
      </c>
      <c r="K163" s="206" t="s">
        <v>271</v>
      </c>
      <c r="L163" s="206" t="s">
        <v>36</v>
      </c>
      <c r="M163" s="206" t="s">
        <v>153</v>
      </c>
      <c r="N163" s="206" t="s">
        <v>154</v>
      </c>
      <c r="O163" s="206" t="s">
        <v>520</v>
      </c>
      <c r="P163" s="206" t="s">
        <v>520</v>
      </c>
      <c r="Q163" s="206" t="s">
        <v>271</v>
      </c>
      <c r="R163" s="207">
        <v>0</v>
      </c>
      <c r="S163" s="207">
        <v>2187393.36</v>
      </c>
      <c r="T163" s="207">
        <v>0</v>
      </c>
      <c r="U163" s="207">
        <v>0</v>
      </c>
      <c r="V163" s="207">
        <v>0</v>
      </c>
      <c r="W163" s="207">
        <v>0</v>
      </c>
      <c r="X163" s="207"/>
      <c r="Y163" s="207" t="s">
        <v>40</v>
      </c>
      <c r="Z163" s="209">
        <v>2187393.36</v>
      </c>
      <c r="AA163" s="210">
        <v>45750</v>
      </c>
      <c r="AB163" s="210">
        <v>51380</v>
      </c>
      <c r="AC163" s="211">
        <v>100000000</v>
      </c>
      <c r="AD163" s="211">
        <v>100000000</v>
      </c>
      <c r="AE163" s="212">
        <v>14.517808219178082</v>
      </c>
      <c r="AF163" s="212">
        <v>15.424657534246576</v>
      </c>
      <c r="AG163" s="213">
        <v>5.0099999999999999E-2</v>
      </c>
      <c r="AH163" s="210" t="s">
        <v>41</v>
      </c>
      <c r="AI163" s="214">
        <v>1.34E-2</v>
      </c>
      <c r="AJ163" s="215">
        <v>14.517808219178082</v>
      </c>
      <c r="AK163" s="215">
        <v>15.424657534246576</v>
      </c>
      <c r="AL163" s="214">
        <f t="shared" si="2"/>
        <v>5.0099999999999999E-2</v>
      </c>
      <c r="AM163" s="206" t="s">
        <v>271</v>
      </c>
      <c r="AN163" s="210" t="s">
        <v>271</v>
      </c>
    </row>
    <row r="164" spans="1:40" s="154" customFormat="1" x14ac:dyDescent="0.3">
      <c r="A164" s="205">
        <v>20704100</v>
      </c>
      <c r="B164" s="206">
        <v>1</v>
      </c>
      <c r="C164" s="206">
        <v>1</v>
      </c>
      <c r="D164" s="206">
        <v>1</v>
      </c>
      <c r="E164" s="206" t="s">
        <v>30</v>
      </c>
      <c r="F164" s="206" t="s">
        <v>31</v>
      </c>
      <c r="G164" s="206" t="s">
        <v>32</v>
      </c>
      <c r="H164" s="206" t="s">
        <v>400</v>
      </c>
      <c r="I164" s="206" t="s">
        <v>3</v>
      </c>
      <c r="J164" s="206" t="s">
        <v>34</v>
      </c>
      <c r="K164" s="206" t="s">
        <v>271</v>
      </c>
      <c r="L164" s="206" t="s">
        <v>36</v>
      </c>
      <c r="M164" s="206" t="s">
        <v>153</v>
      </c>
      <c r="N164" s="206" t="s">
        <v>154</v>
      </c>
      <c r="O164" s="206" t="s">
        <v>523</v>
      </c>
      <c r="P164" s="206" t="s">
        <v>523</v>
      </c>
      <c r="Q164" s="206" t="s">
        <v>271</v>
      </c>
      <c r="R164" s="207">
        <v>900000000</v>
      </c>
      <c r="S164" s="207">
        <v>0</v>
      </c>
      <c r="T164" s="207">
        <v>0</v>
      </c>
      <c r="U164" s="207">
        <v>0</v>
      </c>
      <c r="V164" s="207">
        <v>0</v>
      </c>
      <c r="W164" s="207">
        <v>0</v>
      </c>
      <c r="X164" s="207"/>
      <c r="Y164" s="207" t="s">
        <v>40</v>
      </c>
      <c r="Z164" s="209">
        <v>900000000</v>
      </c>
      <c r="AA164" s="210">
        <v>45987</v>
      </c>
      <c r="AB164" s="210">
        <v>56523</v>
      </c>
      <c r="AC164" s="211">
        <v>900000000</v>
      </c>
      <c r="AD164" s="211">
        <v>900000000</v>
      </c>
      <c r="AE164" s="212">
        <v>28.608219178082191</v>
      </c>
      <c r="AF164" s="212">
        <v>28.865753424657534</v>
      </c>
      <c r="AG164" s="213">
        <v>5.2999999999999999E-2</v>
      </c>
      <c r="AH164" s="210" t="s">
        <v>41</v>
      </c>
      <c r="AI164" s="214">
        <v>1.6299999999999999E-2</v>
      </c>
      <c r="AJ164" s="215">
        <v>28.608219178082191</v>
      </c>
      <c r="AK164" s="215">
        <v>28.865753424657534</v>
      </c>
      <c r="AL164" s="214">
        <f t="shared" si="2"/>
        <v>5.2999999999999999E-2</v>
      </c>
      <c r="AM164" s="206" t="s">
        <v>271</v>
      </c>
      <c r="AN164" s="210" t="s">
        <v>271</v>
      </c>
    </row>
    <row r="165" spans="1:40" s="154" customFormat="1" x14ac:dyDescent="0.3">
      <c r="A165" s="205">
        <v>20805000</v>
      </c>
      <c r="B165" s="206">
        <v>1</v>
      </c>
      <c r="C165" s="206">
        <v>1</v>
      </c>
      <c r="D165" s="206">
        <v>1</v>
      </c>
      <c r="E165" s="206" t="s">
        <v>30</v>
      </c>
      <c r="F165" s="206" t="s">
        <v>31</v>
      </c>
      <c r="G165" s="206" t="s">
        <v>32</v>
      </c>
      <c r="H165" s="206" t="s">
        <v>33</v>
      </c>
      <c r="I165" s="206" t="s">
        <v>3</v>
      </c>
      <c r="J165" s="206" t="s">
        <v>34</v>
      </c>
      <c r="K165" s="206" t="s">
        <v>292</v>
      </c>
      <c r="L165" s="206" t="s">
        <v>36</v>
      </c>
      <c r="M165" s="206" t="s">
        <v>153</v>
      </c>
      <c r="N165" s="206" t="s">
        <v>154</v>
      </c>
      <c r="O165" s="206" t="s">
        <v>314</v>
      </c>
      <c r="P165" s="206" t="s">
        <v>314</v>
      </c>
      <c r="Q165" s="206" t="s">
        <v>292</v>
      </c>
      <c r="R165" s="207">
        <v>26325971.600000001</v>
      </c>
      <c r="S165" s="207">
        <v>0</v>
      </c>
      <c r="T165" s="207">
        <v>0</v>
      </c>
      <c r="U165" s="207">
        <v>0</v>
      </c>
      <c r="V165" s="207">
        <v>0</v>
      </c>
      <c r="W165" s="207">
        <v>0</v>
      </c>
      <c r="X165" s="207"/>
      <c r="Y165" s="207" t="s">
        <v>40</v>
      </c>
      <c r="Z165" s="209">
        <v>26325971.600000001</v>
      </c>
      <c r="AA165" s="210">
        <v>40260</v>
      </c>
      <c r="AB165" s="210">
        <v>46835</v>
      </c>
      <c r="AC165" s="211">
        <v>255303921.38</v>
      </c>
      <c r="AD165" s="211">
        <v>146467528.34999999</v>
      </c>
      <c r="AE165" s="212">
        <v>2.0657534246575344</v>
      </c>
      <c r="AF165" s="212">
        <v>18.013698630136986</v>
      </c>
      <c r="AG165" s="213">
        <v>7.0635000000000003E-2</v>
      </c>
      <c r="AH165" s="210" t="s">
        <v>41</v>
      </c>
      <c r="AI165" s="214">
        <v>2.8282999999999999E-2</v>
      </c>
      <c r="AJ165" s="215">
        <v>2.0657534246575344</v>
      </c>
      <c r="AK165" s="215">
        <v>18.013698630136986</v>
      </c>
      <c r="AL165" s="214">
        <f t="shared" si="2"/>
        <v>7.0635000000000003E-2</v>
      </c>
      <c r="AM165" s="206" t="s">
        <v>292</v>
      </c>
      <c r="AN165" s="210" t="s">
        <v>292</v>
      </c>
    </row>
    <row r="166" spans="1:40" s="154" customFormat="1" x14ac:dyDescent="0.3">
      <c r="A166" s="205">
        <v>20808000</v>
      </c>
      <c r="B166" s="206">
        <v>1</v>
      </c>
      <c r="C166" s="206">
        <v>1</v>
      </c>
      <c r="D166" s="206">
        <v>1</v>
      </c>
      <c r="E166" s="206" t="s">
        <v>30</v>
      </c>
      <c r="F166" s="206" t="s">
        <v>31</v>
      </c>
      <c r="G166" s="206" t="s">
        <v>32</v>
      </c>
      <c r="H166" s="206" t="s">
        <v>33</v>
      </c>
      <c r="I166" s="206" t="s">
        <v>3</v>
      </c>
      <c r="J166" s="206" t="s">
        <v>34</v>
      </c>
      <c r="K166" s="206" t="s">
        <v>292</v>
      </c>
      <c r="L166" s="206" t="s">
        <v>36</v>
      </c>
      <c r="M166" s="206" t="s">
        <v>153</v>
      </c>
      <c r="N166" s="206" t="s">
        <v>154</v>
      </c>
      <c r="O166" s="206" t="s">
        <v>315</v>
      </c>
      <c r="P166" s="206" t="s">
        <v>315</v>
      </c>
      <c r="Q166" s="206" t="s">
        <v>292</v>
      </c>
      <c r="R166" s="207">
        <v>65971779.740000002</v>
      </c>
      <c r="S166" s="207">
        <v>0</v>
      </c>
      <c r="T166" s="207">
        <v>0</v>
      </c>
      <c r="U166" s="207">
        <v>0</v>
      </c>
      <c r="V166" s="207">
        <v>0</v>
      </c>
      <c r="W166" s="207">
        <v>0</v>
      </c>
      <c r="X166" s="207"/>
      <c r="Y166" s="207" t="s">
        <v>40</v>
      </c>
      <c r="Z166" s="209">
        <v>65971779.740000002</v>
      </c>
      <c r="AA166" s="210">
        <v>40512</v>
      </c>
      <c r="AB166" s="210">
        <v>47087</v>
      </c>
      <c r="AC166" s="211">
        <v>300000000</v>
      </c>
      <c r="AD166" s="211">
        <v>300000000</v>
      </c>
      <c r="AE166" s="212">
        <v>2.7561643835616438</v>
      </c>
      <c r="AF166" s="212">
        <v>18.013698630136986</v>
      </c>
      <c r="AG166" s="213">
        <v>7.0961999999999997E-2</v>
      </c>
      <c r="AH166" s="210" t="s">
        <v>41</v>
      </c>
      <c r="AI166" s="214">
        <v>2.8282999999999999E-2</v>
      </c>
      <c r="AJ166" s="215">
        <v>2.7561643835616438</v>
      </c>
      <c r="AK166" s="215">
        <v>18.013698630136986</v>
      </c>
      <c r="AL166" s="214">
        <f t="shared" si="2"/>
        <v>7.0961999999999997E-2</v>
      </c>
      <c r="AM166" s="206" t="s">
        <v>292</v>
      </c>
      <c r="AN166" s="210" t="s">
        <v>292</v>
      </c>
    </row>
    <row r="167" spans="1:40" s="154" customFormat="1" x14ac:dyDescent="0.3">
      <c r="A167" s="205">
        <v>20809000</v>
      </c>
      <c r="B167" s="206">
        <v>1</v>
      </c>
      <c r="C167" s="206">
        <v>1</v>
      </c>
      <c r="D167" s="206">
        <v>1</v>
      </c>
      <c r="E167" s="206" t="s">
        <v>30</v>
      </c>
      <c r="F167" s="206" t="s">
        <v>31</v>
      </c>
      <c r="G167" s="206" t="s">
        <v>32</v>
      </c>
      <c r="H167" s="206" t="s">
        <v>33</v>
      </c>
      <c r="I167" s="206" t="s">
        <v>3</v>
      </c>
      <c r="J167" s="206" t="s">
        <v>34</v>
      </c>
      <c r="K167" s="206" t="s">
        <v>292</v>
      </c>
      <c r="L167" s="206" t="s">
        <v>36</v>
      </c>
      <c r="M167" s="206" t="s">
        <v>153</v>
      </c>
      <c r="N167" s="206" t="s">
        <v>154</v>
      </c>
      <c r="O167" s="206" t="s">
        <v>316</v>
      </c>
      <c r="P167" s="206" t="s">
        <v>316</v>
      </c>
      <c r="Q167" s="206" t="s">
        <v>292</v>
      </c>
      <c r="R167" s="207">
        <v>4761565.45</v>
      </c>
      <c r="S167" s="207">
        <v>0</v>
      </c>
      <c r="T167" s="207">
        <v>0</v>
      </c>
      <c r="U167" s="207">
        <v>0</v>
      </c>
      <c r="V167" s="207">
        <v>0</v>
      </c>
      <c r="W167" s="207">
        <v>0</v>
      </c>
      <c r="X167" s="207"/>
      <c r="Y167" s="207" t="s">
        <v>40</v>
      </c>
      <c r="Z167" s="209">
        <v>4761565.45</v>
      </c>
      <c r="AA167" s="210">
        <v>40720</v>
      </c>
      <c r="AB167" s="210">
        <v>47297</v>
      </c>
      <c r="AC167" s="211">
        <v>66726740.520000003</v>
      </c>
      <c r="AD167" s="211">
        <v>18557373</v>
      </c>
      <c r="AE167" s="212">
        <v>3.3315068493150686</v>
      </c>
      <c r="AF167" s="212">
        <v>18.019178082191782</v>
      </c>
      <c r="AG167" s="213">
        <v>6.9943000000000005E-2</v>
      </c>
      <c r="AH167" s="210" t="s">
        <v>41</v>
      </c>
      <c r="AI167" s="214">
        <v>2.8282999999999999E-2</v>
      </c>
      <c r="AJ167" s="215">
        <v>3.3315068493150686</v>
      </c>
      <c r="AK167" s="215">
        <v>18.019178082191782</v>
      </c>
      <c r="AL167" s="214">
        <f t="shared" si="2"/>
        <v>6.9943000000000005E-2</v>
      </c>
      <c r="AM167" s="206" t="s">
        <v>292</v>
      </c>
      <c r="AN167" s="210" t="s">
        <v>292</v>
      </c>
    </row>
    <row r="168" spans="1:40" s="154" customFormat="1" x14ac:dyDescent="0.3">
      <c r="A168" s="205">
        <v>20811000</v>
      </c>
      <c r="B168" s="206">
        <v>1</v>
      </c>
      <c r="C168" s="206">
        <v>1</v>
      </c>
      <c r="D168" s="206">
        <v>1</v>
      </c>
      <c r="E168" s="206" t="s">
        <v>30</v>
      </c>
      <c r="F168" s="206" t="s">
        <v>31</v>
      </c>
      <c r="G168" s="206" t="s">
        <v>32</v>
      </c>
      <c r="H168" s="206" t="s">
        <v>33</v>
      </c>
      <c r="I168" s="206" t="s">
        <v>3</v>
      </c>
      <c r="J168" s="206" t="s">
        <v>34</v>
      </c>
      <c r="K168" s="206" t="s">
        <v>292</v>
      </c>
      <c r="L168" s="206" t="s">
        <v>36</v>
      </c>
      <c r="M168" s="206" t="s">
        <v>153</v>
      </c>
      <c r="N168" s="206" t="s">
        <v>154</v>
      </c>
      <c r="O168" s="206" t="s">
        <v>317</v>
      </c>
      <c r="P168" s="206" t="s">
        <v>317</v>
      </c>
      <c r="Q168" s="206" t="s">
        <v>292</v>
      </c>
      <c r="R168" s="207">
        <v>10447152.109999999</v>
      </c>
      <c r="S168" s="207">
        <v>0</v>
      </c>
      <c r="T168" s="207">
        <v>0</v>
      </c>
      <c r="U168" s="207">
        <v>0</v>
      </c>
      <c r="V168" s="207">
        <v>0</v>
      </c>
      <c r="W168" s="207">
        <v>0</v>
      </c>
      <c r="X168" s="207"/>
      <c r="Y168" s="207" t="s">
        <v>40</v>
      </c>
      <c r="Z168" s="209">
        <v>10447152.109999999</v>
      </c>
      <c r="AA168" s="210">
        <v>41085</v>
      </c>
      <c r="AB168" s="210">
        <v>46563</v>
      </c>
      <c r="AC168" s="211">
        <v>84000000</v>
      </c>
      <c r="AD168" s="211">
        <v>83263495.359999999</v>
      </c>
      <c r="AE168" s="212">
        <v>1.3205479452054794</v>
      </c>
      <c r="AF168" s="212">
        <v>15.008219178082191</v>
      </c>
      <c r="AG168" s="213">
        <v>7.0054000000000005E-2</v>
      </c>
      <c r="AH168" s="210" t="s">
        <v>41</v>
      </c>
      <c r="AI168" s="214">
        <v>2.7782999999999999E-2</v>
      </c>
      <c r="AJ168" s="215">
        <v>1.3205479452054794</v>
      </c>
      <c r="AK168" s="215">
        <v>15.008219178082191</v>
      </c>
      <c r="AL168" s="214">
        <f t="shared" si="2"/>
        <v>7.0054000000000005E-2</v>
      </c>
      <c r="AM168" s="206" t="s">
        <v>292</v>
      </c>
      <c r="AN168" s="210" t="s">
        <v>292</v>
      </c>
    </row>
    <row r="169" spans="1:40" s="154" customFormat="1" x14ac:dyDescent="0.3">
      <c r="A169" s="205">
        <v>20813000</v>
      </c>
      <c r="B169" s="206">
        <v>1</v>
      </c>
      <c r="C169" s="206">
        <v>1</v>
      </c>
      <c r="D169" s="206">
        <v>0</v>
      </c>
      <c r="E169" s="206" t="s">
        <v>30</v>
      </c>
      <c r="F169" s="206" t="s">
        <v>31</v>
      </c>
      <c r="G169" s="206" t="s">
        <v>32</v>
      </c>
      <c r="H169" s="206" t="s">
        <v>54</v>
      </c>
      <c r="I169" s="206" t="s">
        <v>55</v>
      </c>
      <c r="J169" s="206" t="s">
        <v>34</v>
      </c>
      <c r="K169" s="206" t="s">
        <v>292</v>
      </c>
      <c r="L169" s="206" t="s">
        <v>163</v>
      </c>
      <c r="M169" s="206" t="s">
        <v>153</v>
      </c>
      <c r="N169" s="206" t="s">
        <v>154</v>
      </c>
      <c r="O169" s="206" t="s">
        <v>301</v>
      </c>
      <c r="P169" s="206" t="s">
        <v>301</v>
      </c>
      <c r="Q169" s="206" t="s">
        <v>292</v>
      </c>
      <c r="R169" s="207">
        <v>12499653.75</v>
      </c>
      <c r="S169" s="207">
        <v>0</v>
      </c>
      <c r="T169" s="207">
        <v>0</v>
      </c>
      <c r="U169" s="207">
        <v>0</v>
      </c>
      <c r="V169" s="207">
        <v>0</v>
      </c>
      <c r="W169" s="207">
        <v>0</v>
      </c>
      <c r="X169" s="207"/>
      <c r="Y169" s="207" t="s">
        <v>40</v>
      </c>
      <c r="Z169" s="209">
        <v>12499653.75</v>
      </c>
      <c r="AA169" s="210">
        <v>41093</v>
      </c>
      <c r="AB169" s="210">
        <v>46571</v>
      </c>
      <c r="AC169" s="211">
        <v>99997230</v>
      </c>
      <c r="AD169" s="211">
        <v>99997230</v>
      </c>
      <c r="AE169" s="212">
        <v>1.3424657534246576</v>
      </c>
      <c r="AF169" s="212">
        <v>15.008219178082191</v>
      </c>
      <c r="AG169" s="213">
        <v>7.1708999999999995E-2</v>
      </c>
      <c r="AH169" s="210" t="s">
        <v>41</v>
      </c>
      <c r="AI169" s="214">
        <v>3.0283000000000001E-2</v>
      </c>
      <c r="AJ169" s="215">
        <v>1.3424657534246576</v>
      </c>
      <c r="AK169" s="215">
        <v>15.008219178082191</v>
      </c>
      <c r="AL169" s="214">
        <f t="shared" si="2"/>
        <v>7.1708999999999995E-2</v>
      </c>
      <c r="AM169" s="206" t="s">
        <v>292</v>
      </c>
      <c r="AN169" s="210" t="s">
        <v>292</v>
      </c>
    </row>
    <row r="170" spans="1:40" s="154" customFormat="1" x14ac:dyDescent="0.3">
      <c r="A170" s="205">
        <v>20817000</v>
      </c>
      <c r="B170" s="206">
        <v>1</v>
      </c>
      <c r="C170" s="206">
        <v>1</v>
      </c>
      <c r="D170" s="206">
        <v>1</v>
      </c>
      <c r="E170" s="206" t="s">
        <v>30</v>
      </c>
      <c r="F170" s="206" t="s">
        <v>31</v>
      </c>
      <c r="G170" s="206" t="s">
        <v>32</v>
      </c>
      <c r="H170" s="206" t="s">
        <v>33</v>
      </c>
      <c r="I170" s="206" t="s">
        <v>3</v>
      </c>
      <c r="J170" s="206" t="s">
        <v>34</v>
      </c>
      <c r="K170" s="206" t="s">
        <v>292</v>
      </c>
      <c r="L170" s="206" t="s">
        <v>36</v>
      </c>
      <c r="M170" s="206" t="s">
        <v>153</v>
      </c>
      <c r="N170" s="206" t="s">
        <v>154</v>
      </c>
      <c r="O170" s="206" t="s">
        <v>318</v>
      </c>
      <c r="P170" s="206" t="s">
        <v>318</v>
      </c>
      <c r="Q170" s="206" t="s">
        <v>292</v>
      </c>
      <c r="R170" s="207">
        <v>50761385.310000002</v>
      </c>
      <c r="S170" s="207">
        <v>0</v>
      </c>
      <c r="T170" s="207">
        <v>0</v>
      </c>
      <c r="U170" s="207">
        <v>0</v>
      </c>
      <c r="V170" s="207">
        <v>0</v>
      </c>
      <c r="W170" s="207">
        <v>0</v>
      </c>
      <c r="X170" s="207"/>
      <c r="Y170" s="207" t="s">
        <v>40</v>
      </c>
      <c r="Z170" s="209">
        <v>50761385.310000002</v>
      </c>
      <c r="AA170" s="210">
        <v>41611</v>
      </c>
      <c r="AB170" s="210">
        <v>47090</v>
      </c>
      <c r="AC170" s="211">
        <v>184093889.5</v>
      </c>
      <c r="AD170" s="211">
        <v>181750869.44</v>
      </c>
      <c r="AE170" s="212">
        <v>2.7643835616438355</v>
      </c>
      <c r="AF170" s="212">
        <v>15.010958904109589</v>
      </c>
      <c r="AG170" s="213">
        <v>7.2940900000000003E-2</v>
      </c>
      <c r="AH170" s="210" t="s">
        <v>41</v>
      </c>
      <c r="AI170" s="214">
        <v>3.0283000000000001E-2</v>
      </c>
      <c r="AJ170" s="215">
        <v>2.7643835616438355</v>
      </c>
      <c r="AK170" s="215">
        <v>15.010958904109589</v>
      </c>
      <c r="AL170" s="214">
        <f t="shared" si="2"/>
        <v>7.2940900000000003E-2</v>
      </c>
      <c r="AM170" s="206" t="s">
        <v>292</v>
      </c>
      <c r="AN170" s="210" t="s">
        <v>292</v>
      </c>
    </row>
    <row r="171" spans="1:40" s="154" customFormat="1" x14ac:dyDescent="0.3">
      <c r="A171" s="205">
        <v>20817001</v>
      </c>
      <c r="B171" s="206">
        <v>1</v>
      </c>
      <c r="C171" s="206">
        <v>1</v>
      </c>
      <c r="D171" s="206">
        <v>1</v>
      </c>
      <c r="E171" s="206" t="s">
        <v>30</v>
      </c>
      <c r="F171" s="206" t="s">
        <v>31</v>
      </c>
      <c r="G171" s="206" t="s">
        <v>32</v>
      </c>
      <c r="H171" s="206" t="s">
        <v>33</v>
      </c>
      <c r="I171" s="206" t="s">
        <v>3</v>
      </c>
      <c r="J171" s="206" t="s">
        <v>34</v>
      </c>
      <c r="K171" s="206" t="s">
        <v>292</v>
      </c>
      <c r="L171" s="206" t="s">
        <v>36</v>
      </c>
      <c r="M171" s="206" t="s">
        <v>153</v>
      </c>
      <c r="N171" s="206" t="s">
        <v>154</v>
      </c>
      <c r="O171" s="206" t="s">
        <v>319</v>
      </c>
      <c r="P171" s="206" t="s">
        <v>319</v>
      </c>
      <c r="Q171" s="206" t="s">
        <v>292</v>
      </c>
      <c r="R171" s="207">
        <v>25066125.989999998</v>
      </c>
      <c r="S171" s="207">
        <v>0</v>
      </c>
      <c r="T171" s="207">
        <v>0</v>
      </c>
      <c r="U171" s="207">
        <v>0</v>
      </c>
      <c r="V171" s="207">
        <v>0</v>
      </c>
      <c r="W171" s="207">
        <v>0</v>
      </c>
      <c r="X171" s="207"/>
      <c r="Y171" s="207" t="s">
        <v>40</v>
      </c>
      <c r="Z171" s="209">
        <v>25066125.989999998</v>
      </c>
      <c r="AA171" s="210">
        <v>41611</v>
      </c>
      <c r="AB171" s="210">
        <v>47090</v>
      </c>
      <c r="AC171" s="211">
        <v>90906110.5</v>
      </c>
      <c r="AD171" s="211">
        <v>89749130.560000002</v>
      </c>
      <c r="AE171" s="212">
        <v>2.7643835616438355</v>
      </c>
      <c r="AF171" s="212">
        <v>15.010958904109589</v>
      </c>
      <c r="AG171" s="213">
        <v>7.2940900000000003E-2</v>
      </c>
      <c r="AH171" s="210" t="s">
        <v>41</v>
      </c>
      <c r="AI171" s="214">
        <v>3.0283000000000001E-2</v>
      </c>
      <c r="AJ171" s="215">
        <v>2.7643835616438355</v>
      </c>
      <c r="AK171" s="215">
        <v>15.010958904109589</v>
      </c>
      <c r="AL171" s="214">
        <f t="shared" si="2"/>
        <v>7.2940900000000003E-2</v>
      </c>
      <c r="AM171" s="206" t="s">
        <v>292</v>
      </c>
      <c r="AN171" s="210" t="s">
        <v>292</v>
      </c>
    </row>
    <row r="172" spans="1:40" s="154" customFormat="1" x14ac:dyDescent="0.3">
      <c r="A172" s="205">
        <v>20818000</v>
      </c>
      <c r="B172" s="206">
        <v>1</v>
      </c>
      <c r="C172" s="206">
        <v>1</v>
      </c>
      <c r="D172" s="206">
        <v>0</v>
      </c>
      <c r="E172" s="206" t="s">
        <v>30</v>
      </c>
      <c r="F172" s="206" t="s">
        <v>31</v>
      </c>
      <c r="G172" s="206" t="s">
        <v>32</v>
      </c>
      <c r="H172" s="206" t="s">
        <v>54</v>
      </c>
      <c r="I172" s="206" t="s">
        <v>138</v>
      </c>
      <c r="J172" s="206" t="s">
        <v>34</v>
      </c>
      <c r="K172" s="206" t="s">
        <v>292</v>
      </c>
      <c r="L172" s="206" t="s">
        <v>296</v>
      </c>
      <c r="M172" s="206" t="s">
        <v>153</v>
      </c>
      <c r="N172" s="206" t="s">
        <v>154</v>
      </c>
      <c r="O172" s="206" t="s">
        <v>298</v>
      </c>
      <c r="P172" s="206" t="s">
        <v>298</v>
      </c>
      <c r="Q172" s="206" t="s">
        <v>292</v>
      </c>
      <c r="R172" s="207">
        <v>9122157.5800000001</v>
      </c>
      <c r="S172" s="207">
        <v>0</v>
      </c>
      <c r="T172" s="207">
        <v>0</v>
      </c>
      <c r="U172" s="207">
        <v>0</v>
      </c>
      <c r="V172" s="207">
        <v>0</v>
      </c>
      <c r="W172" s="207">
        <v>0</v>
      </c>
      <c r="X172" s="207"/>
      <c r="Y172" s="207" t="s">
        <v>40</v>
      </c>
      <c r="Z172" s="209">
        <v>9122157.5800000001</v>
      </c>
      <c r="AA172" s="210">
        <v>41716</v>
      </c>
      <c r="AB172" s="210">
        <v>47195</v>
      </c>
      <c r="AC172" s="211">
        <v>26000000</v>
      </c>
      <c r="AD172" s="211">
        <v>26000000</v>
      </c>
      <c r="AE172" s="212">
        <v>3.0520547945205481</v>
      </c>
      <c r="AF172" s="212">
        <v>15.010958904109589</v>
      </c>
      <c r="AG172" s="213">
        <v>7.2266999999999998E-2</v>
      </c>
      <c r="AH172" s="210" t="s">
        <v>41</v>
      </c>
      <c r="AI172" s="214">
        <v>3.0283000000000001E-2</v>
      </c>
      <c r="AJ172" s="215">
        <v>3.0520547945205481</v>
      </c>
      <c r="AK172" s="215">
        <v>15.010958904109589</v>
      </c>
      <c r="AL172" s="214">
        <f t="shared" si="2"/>
        <v>7.2266999999999998E-2</v>
      </c>
      <c r="AM172" s="206" t="s">
        <v>292</v>
      </c>
      <c r="AN172" s="210" t="s">
        <v>292</v>
      </c>
    </row>
    <row r="173" spans="1:40" s="154" customFormat="1" x14ac:dyDescent="0.3">
      <c r="A173" s="205">
        <v>20819000</v>
      </c>
      <c r="B173" s="206">
        <v>1</v>
      </c>
      <c r="C173" s="206">
        <v>1</v>
      </c>
      <c r="D173" s="206">
        <v>1</v>
      </c>
      <c r="E173" s="206" t="s">
        <v>30</v>
      </c>
      <c r="F173" s="206" t="s">
        <v>31</v>
      </c>
      <c r="G173" s="206" t="s">
        <v>32</v>
      </c>
      <c r="H173" s="206" t="s">
        <v>33</v>
      </c>
      <c r="I173" s="206" t="s">
        <v>3</v>
      </c>
      <c r="J173" s="206" t="s">
        <v>34</v>
      </c>
      <c r="K173" s="206" t="s">
        <v>292</v>
      </c>
      <c r="L173" s="206" t="s">
        <v>36</v>
      </c>
      <c r="M173" s="206" t="s">
        <v>153</v>
      </c>
      <c r="N173" s="206" t="s">
        <v>154</v>
      </c>
      <c r="O173" s="206" t="s">
        <v>320</v>
      </c>
      <c r="P173" s="206" t="s">
        <v>320</v>
      </c>
      <c r="Q173" s="206" t="s">
        <v>292</v>
      </c>
      <c r="R173" s="207">
        <v>39944216.336000003</v>
      </c>
      <c r="S173" s="207">
        <v>0</v>
      </c>
      <c r="T173" s="207">
        <v>0</v>
      </c>
      <c r="U173" s="207">
        <v>0</v>
      </c>
      <c r="V173" s="207">
        <v>0</v>
      </c>
      <c r="W173" s="207">
        <v>0</v>
      </c>
      <c r="X173" s="207"/>
      <c r="Y173" s="207" t="s">
        <v>40</v>
      </c>
      <c r="Z173" s="209">
        <v>39944216.336000003</v>
      </c>
      <c r="AA173" s="210">
        <v>41961</v>
      </c>
      <c r="AB173" s="210">
        <v>47440</v>
      </c>
      <c r="AC173" s="211">
        <v>120000000</v>
      </c>
      <c r="AD173" s="211">
        <v>119832649.09999999</v>
      </c>
      <c r="AE173" s="212">
        <v>3.7232876712328768</v>
      </c>
      <c r="AF173" s="212">
        <v>15.010958904109589</v>
      </c>
      <c r="AG173" s="213">
        <v>6.7970000000000003E-2</v>
      </c>
      <c r="AH173" s="210" t="s">
        <v>41</v>
      </c>
      <c r="AI173" s="214">
        <v>2.5283E-2</v>
      </c>
      <c r="AJ173" s="215">
        <v>3.7232876712328768</v>
      </c>
      <c r="AK173" s="215">
        <v>15.010958904109589</v>
      </c>
      <c r="AL173" s="214">
        <f t="shared" si="2"/>
        <v>6.7970000000000003E-2</v>
      </c>
      <c r="AM173" s="206" t="s">
        <v>292</v>
      </c>
      <c r="AN173" s="210" t="s">
        <v>292</v>
      </c>
    </row>
    <row r="174" spans="1:40" s="154" customFormat="1" x14ac:dyDescent="0.3">
      <c r="A174" s="205">
        <v>20820000</v>
      </c>
      <c r="B174" s="206">
        <v>1</v>
      </c>
      <c r="C174" s="206">
        <v>1</v>
      </c>
      <c r="D174" s="206">
        <v>0</v>
      </c>
      <c r="E174" s="206" t="s">
        <v>30</v>
      </c>
      <c r="F174" s="206" t="s">
        <v>31</v>
      </c>
      <c r="G174" s="206" t="s">
        <v>32</v>
      </c>
      <c r="H174" s="206" t="s">
        <v>54</v>
      </c>
      <c r="I174" s="206" t="s">
        <v>138</v>
      </c>
      <c r="J174" s="206" t="s">
        <v>34</v>
      </c>
      <c r="K174" s="206" t="s">
        <v>292</v>
      </c>
      <c r="L174" s="206" t="s">
        <v>296</v>
      </c>
      <c r="M174" s="206" t="s">
        <v>153</v>
      </c>
      <c r="N174" s="206" t="s">
        <v>154</v>
      </c>
      <c r="O174" s="206" t="s">
        <v>297</v>
      </c>
      <c r="P174" s="206" t="s">
        <v>297</v>
      </c>
      <c r="Q174" s="206" t="s">
        <v>292</v>
      </c>
      <c r="R174" s="207">
        <v>2033160.57</v>
      </c>
      <c r="S174" s="207">
        <v>0</v>
      </c>
      <c r="T174" s="207">
        <v>0</v>
      </c>
      <c r="U174" s="207">
        <v>0</v>
      </c>
      <c r="V174" s="207">
        <v>0</v>
      </c>
      <c r="W174" s="207">
        <v>0</v>
      </c>
      <c r="X174" s="207"/>
      <c r="Y174" s="207" t="s">
        <v>40</v>
      </c>
      <c r="Z174" s="209">
        <v>2033160.57</v>
      </c>
      <c r="AA174" s="210">
        <v>40721</v>
      </c>
      <c r="AB174" s="210">
        <v>46201</v>
      </c>
      <c r="AC174" s="211">
        <v>48200000</v>
      </c>
      <c r="AD174" s="211">
        <v>48200000</v>
      </c>
      <c r="AE174" s="212">
        <v>0.32876712328767121</v>
      </c>
      <c r="AF174" s="212">
        <v>15.013698630136986</v>
      </c>
      <c r="AG174" s="213">
        <v>6.9443000000000005E-2</v>
      </c>
      <c r="AH174" s="210" t="s">
        <v>41</v>
      </c>
      <c r="AI174" s="214">
        <v>2.7782999999999999E-2</v>
      </c>
      <c r="AJ174" s="215">
        <v>0.32876712328767121</v>
      </c>
      <c r="AK174" s="215">
        <v>15.013698630136986</v>
      </c>
      <c r="AL174" s="214">
        <f t="shared" si="2"/>
        <v>6.9443000000000005E-2</v>
      </c>
      <c r="AM174" s="206" t="s">
        <v>292</v>
      </c>
      <c r="AN174" s="210" t="s">
        <v>292</v>
      </c>
    </row>
    <row r="175" spans="1:40" s="154" customFormat="1" x14ac:dyDescent="0.3">
      <c r="A175" s="205">
        <v>20821000</v>
      </c>
      <c r="B175" s="206">
        <v>1</v>
      </c>
      <c r="C175" s="206">
        <v>1</v>
      </c>
      <c r="D175" s="206">
        <v>0</v>
      </c>
      <c r="E175" s="206" t="s">
        <v>30</v>
      </c>
      <c r="F175" s="206" t="s">
        <v>31</v>
      </c>
      <c r="G175" s="206" t="s">
        <v>32</v>
      </c>
      <c r="H175" s="206" t="s">
        <v>54</v>
      </c>
      <c r="I175" s="206" t="s">
        <v>55</v>
      </c>
      <c r="J175" s="206" t="s">
        <v>34</v>
      </c>
      <c r="K175" s="206" t="s">
        <v>292</v>
      </c>
      <c r="L175" s="206" t="s">
        <v>163</v>
      </c>
      <c r="M175" s="206" t="s">
        <v>153</v>
      </c>
      <c r="N175" s="206" t="s">
        <v>154</v>
      </c>
      <c r="O175" s="206" t="s">
        <v>302</v>
      </c>
      <c r="P175" s="206" t="s">
        <v>302</v>
      </c>
      <c r="Q175" s="206" t="s">
        <v>292</v>
      </c>
      <c r="R175" s="207">
        <v>995608.67700000003</v>
      </c>
      <c r="S175" s="207">
        <v>0</v>
      </c>
      <c r="T175" s="207">
        <v>0</v>
      </c>
      <c r="U175" s="207">
        <v>0</v>
      </c>
      <c r="V175" s="207">
        <v>0</v>
      </c>
      <c r="W175" s="207">
        <v>0</v>
      </c>
      <c r="X175" s="207"/>
      <c r="Y175" s="207" t="s">
        <v>40</v>
      </c>
      <c r="Z175" s="209">
        <v>995608.67700000003</v>
      </c>
      <c r="AA175" s="210">
        <v>41968</v>
      </c>
      <c r="AB175" s="210">
        <v>46351</v>
      </c>
      <c r="AC175" s="211">
        <v>26715200</v>
      </c>
      <c r="AD175" s="211">
        <v>24837786.09</v>
      </c>
      <c r="AE175" s="212">
        <v>0.73972602739726023</v>
      </c>
      <c r="AF175" s="212">
        <v>12.008219178082191</v>
      </c>
      <c r="AG175" s="213">
        <v>6.7515000000000006E-2</v>
      </c>
      <c r="AH175" s="210" t="s">
        <v>41</v>
      </c>
      <c r="AI175" s="214">
        <v>2.4782999999999999E-2</v>
      </c>
      <c r="AJ175" s="215">
        <v>0.73972602739726023</v>
      </c>
      <c r="AK175" s="215">
        <v>12.008219178082191</v>
      </c>
      <c r="AL175" s="214">
        <f t="shared" si="2"/>
        <v>6.7515000000000006E-2</v>
      </c>
      <c r="AM175" s="206" t="s">
        <v>292</v>
      </c>
      <c r="AN175" s="210" t="s">
        <v>292</v>
      </c>
    </row>
    <row r="176" spans="1:40" s="154" customFormat="1" x14ac:dyDescent="0.3">
      <c r="A176" s="205">
        <v>20822000</v>
      </c>
      <c r="B176" s="206">
        <v>1</v>
      </c>
      <c r="C176" s="206">
        <v>1</v>
      </c>
      <c r="D176" s="206">
        <v>1</v>
      </c>
      <c r="E176" s="206" t="s">
        <v>30</v>
      </c>
      <c r="F176" s="206" t="s">
        <v>31</v>
      </c>
      <c r="G176" s="206" t="s">
        <v>32</v>
      </c>
      <c r="H176" s="206" t="s">
        <v>33</v>
      </c>
      <c r="I176" s="206" t="s">
        <v>3</v>
      </c>
      <c r="J176" s="206" t="s">
        <v>34</v>
      </c>
      <c r="K176" s="206" t="s">
        <v>292</v>
      </c>
      <c r="L176" s="206" t="s">
        <v>36</v>
      </c>
      <c r="M176" s="206" t="s">
        <v>153</v>
      </c>
      <c r="N176" s="206" t="s">
        <v>154</v>
      </c>
      <c r="O176" s="206" t="s">
        <v>321</v>
      </c>
      <c r="P176" s="206" t="s">
        <v>321</v>
      </c>
      <c r="Q176" s="206" t="s">
        <v>292</v>
      </c>
      <c r="R176" s="207">
        <v>15506666.720000001</v>
      </c>
      <c r="S176" s="207">
        <v>0</v>
      </c>
      <c r="T176" s="207">
        <v>0</v>
      </c>
      <c r="U176" s="207">
        <v>0</v>
      </c>
      <c r="V176" s="207">
        <v>0</v>
      </c>
      <c r="W176" s="207">
        <v>0</v>
      </c>
      <c r="X176" s="207"/>
      <c r="Y176" s="207" t="s">
        <v>40</v>
      </c>
      <c r="Z176" s="209">
        <v>15506666.720000001</v>
      </c>
      <c r="AA176" s="210">
        <v>41968</v>
      </c>
      <c r="AB176" s="210">
        <v>46351</v>
      </c>
      <c r="AC176" s="211">
        <v>176000000</v>
      </c>
      <c r="AD176" s="211">
        <v>139560000</v>
      </c>
      <c r="AE176" s="212">
        <v>0.73972602739726023</v>
      </c>
      <c r="AF176" s="212">
        <v>12.008219178082191</v>
      </c>
      <c r="AG176" s="213">
        <v>6.7515000000000006E-2</v>
      </c>
      <c r="AH176" s="210" t="s">
        <v>41</v>
      </c>
      <c r="AI176" s="214">
        <v>2.4782999999999999E-2</v>
      </c>
      <c r="AJ176" s="215">
        <v>0.73972602739726023</v>
      </c>
      <c r="AK176" s="215">
        <v>12.008219178082191</v>
      </c>
      <c r="AL176" s="214">
        <f t="shared" si="2"/>
        <v>6.7515000000000006E-2</v>
      </c>
      <c r="AM176" s="206" t="s">
        <v>292</v>
      </c>
      <c r="AN176" s="210" t="s">
        <v>292</v>
      </c>
    </row>
    <row r="177" spans="1:40" s="154" customFormat="1" x14ac:dyDescent="0.3">
      <c r="A177" s="205">
        <v>20823000</v>
      </c>
      <c r="B177" s="206">
        <v>1</v>
      </c>
      <c r="C177" s="206">
        <v>1</v>
      </c>
      <c r="D177" s="206">
        <v>1</v>
      </c>
      <c r="E177" s="206" t="s">
        <v>30</v>
      </c>
      <c r="F177" s="206" t="s">
        <v>31</v>
      </c>
      <c r="G177" s="206" t="s">
        <v>32</v>
      </c>
      <c r="H177" s="206" t="s">
        <v>33</v>
      </c>
      <c r="I177" s="206" t="s">
        <v>3</v>
      </c>
      <c r="J177" s="206" t="s">
        <v>34</v>
      </c>
      <c r="K177" s="206" t="s">
        <v>292</v>
      </c>
      <c r="L177" s="206" t="s">
        <v>36</v>
      </c>
      <c r="M177" s="206" t="s">
        <v>153</v>
      </c>
      <c r="N177" s="206" t="s">
        <v>154</v>
      </c>
      <c r="O177" s="206" t="s">
        <v>322</v>
      </c>
      <c r="P177" s="206" t="s">
        <v>322</v>
      </c>
      <c r="Q177" s="206" t="s">
        <v>292</v>
      </c>
      <c r="R177" s="207">
        <v>67025408.844999999</v>
      </c>
      <c r="S177" s="207">
        <v>0</v>
      </c>
      <c r="T177" s="207">
        <v>0</v>
      </c>
      <c r="U177" s="207">
        <v>0</v>
      </c>
      <c r="V177" s="207">
        <v>0</v>
      </c>
      <c r="W177" s="207">
        <v>0</v>
      </c>
      <c r="X177" s="207"/>
      <c r="Y177" s="207" t="s">
        <v>40</v>
      </c>
      <c r="Z177" s="209">
        <v>67025408.844999999</v>
      </c>
      <c r="AA177" s="210">
        <v>41978</v>
      </c>
      <c r="AB177" s="210">
        <v>47457</v>
      </c>
      <c r="AC177" s="211">
        <v>200725000.00099999</v>
      </c>
      <c r="AD177" s="211">
        <v>200725000.00099999</v>
      </c>
      <c r="AE177" s="212">
        <v>3.7698630136986302</v>
      </c>
      <c r="AF177" s="212">
        <v>15.010958904109589</v>
      </c>
      <c r="AG177" s="213">
        <v>6.7762000000000003E-2</v>
      </c>
      <c r="AH177" s="210" t="s">
        <v>41</v>
      </c>
      <c r="AI177" s="214">
        <v>2.5283E-2</v>
      </c>
      <c r="AJ177" s="215">
        <v>3.7698630136986302</v>
      </c>
      <c r="AK177" s="215">
        <v>15.010958904109589</v>
      </c>
      <c r="AL177" s="214">
        <f t="shared" si="2"/>
        <v>6.7762000000000003E-2</v>
      </c>
      <c r="AM177" s="206" t="s">
        <v>292</v>
      </c>
      <c r="AN177" s="210" t="s">
        <v>292</v>
      </c>
    </row>
    <row r="178" spans="1:40" s="154" customFormat="1" x14ac:dyDescent="0.3">
      <c r="A178" s="205">
        <v>20824000</v>
      </c>
      <c r="B178" s="206">
        <v>1</v>
      </c>
      <c r="C178" s="206">
        <v>1</v>
      </c>
      <c r="D178" s="206">
        <v>0</v>
      </c>
      <c r="E178" s="206" t="s">
        <v>30</v>
      </c>
      <c r="F178" s="206" t="s">
        <v>31</v>
      </c>
      <c r="G178" s="206" t="s">
        <v>32</v>
      </c>
      <c r="H178" s="206" t="s">
        <v>54</v>
      </c>
      <c r="I178" s="206" t="s">
        <v>55</v>
      </c>
      <c r="J178" s="206" t="s">
        <v>34</v>
      </c>
      <c r="K178" s="206" t="s">
        <v>292</v>
      </c>
      <c r="L178" s="206" t="s">
        <v>330</v>
      </c>
      <c r="M178" s="206" t="s">
        <v>153</v>
      </c>
      <c r="N178" s="206" t="s">
        <v>154</v>
      </c>
      <c r="O178" s="206" t="s">
        <v>331</v>
      </c>
      <c r="P178" s="206" t="s">
        <v>331</v>
      </c>
      <c r="Q178" s="206" t="s">
        <v>292</v>
      </c>
      <c r="R178" s="207">
        <v>7339064.4100000001</v>
      </c>
      <c r="S178" s="207">
        <v>0</v>
      </c>
      <c r="T178" s="207">
        <v>0</v>
      </c>
      <c r="U178" s="207">
        <v>0</v>
      </c>
      <c r="V178" s="207">
        <v>0</v>
      </c>
      <c r="W178" s="207">
        <v>0</v>
      </c>
      <c r="X178" s="207"/>
      <c r="Y178" s="207" t="s">
        <v>40</v>
      </c>
      <c r="Z178" s="209">
        <v>7339064.4100000001</v>
      </c>
      <c r="AA178" s="210">
        <v>41933</v>
      </c>
      <c r="AB178" s="210">
        <v>46316</v>
      </c>
      <c r="AC178" s="211">
        <v>56500000</v>
      </c>
      <c r="AD178" s="211">
        <v>56500000</v>
      </c>
      <c r="AE178" s="212">
        <v>0.64383561643835618</v>
      </c>
      <c r="AF178" s="212">
        <v>12.008219178082191</v>
      </c>
      <c r="AG178" s="213">
        <v>6.8534999999999999E-2</v>
      </c>
      <c r="AH178" s="210" t="s">
        <v>41</v>
      </c>
      <c r="AI178" s="214">
        <v>2.7283000000000002E-2</v>
      </c>
      <c r="AJ178" s="215">
        <v>0.64383561643835618</v>
      </c>
      <c r="AK178" s="215">
        <v>12.008219178082191</v>
      </c>
      <c r="AL178" s="214">
        <f t="shared" si="2"/>
        <v>6.8534999999999999E-2</v>
      </c>
      <c r="AM178" s="206" t="s">
        <v>292</v>
      </c>
      <c r="AN178" s="210" t="s">
        <v>292</v>
      </c>
    </row>
    <row r="179" spans="1:40" s="154" customFormat="1" x14ac:dyDescent="0.3">
      <c r="A179" s="205">
        <v>20825000</v>
      </c>
      <c r="B179" s="206">
        <v>1</v>
      </c>
      <c r="C179" s="206">
        <v>1</v>
      </c>
      <c r="D179" s="206">
        <v>1</v>
      </c>
      <c r="E179" s="206" t="s">
        <v>30</v>
      </c>
      <c r="F179" s="206" t="s">
        <v>31</v>
      </c>
      <c r="G179" s="206" t="s">
        <v>32</v>
      </c>
      <c r="H179" s="206" t="s">
        <v>33</v>
      </c>
      <c r="I179" s="206" t="s">
        <v>3</v>
      </c>
      <c r="J179" s="206" t="s">
        <v>34</v>
      </c>
      <c r="K179" s="206" t="s">
        <v>292</v>
      </c>
      <c r="L179" s="206" t="s">
        <v>36</v>
      </c>
      <c r="M179" s="206" t="s">
        <v>153</v>
      </c>
      <c r="N179" s="206" t="s">
        <v>154</v>
      </c>
      <c r="O179" s="206" t="s">
        <v>323</v>
      </c>
      <c r="P179" s="206" t="s">
        <v>323</v>
      </c>
      <c r="Q179" s="206" t="s">
        <v>292</v>
      </c>
      <c r="R179" s="207">
        <v>76649999.989999995</v>
      </c>
      <c r="S179" s="207">
        <v>0</v>
      </c>
      <c r="T179" s="207">
        <v>0</v>
      </c>
      <c r="U179" s="207">
        <v>0</v>
      </c>
      <c r="V179" s="207">
        <v>0</v>
      </c>
      <c r="W179" s="207">
        <v>0</v>
      </c>
      <c r="X179" s="207"/>
      <c r="Y179" s="207" t="s">
        <v>40</v>
      </c>
      <c r="Z179" s="209">
        <v>76649999.989999995</v>
      </c>
      <c r="AA179" s="210">
        <v>42181</v>
      </c>
      <c r="AB179" s="210">
        <v>47660</v>
      </c>
      <c r="AC179" s="211">
        <v>210000000</v>
      </c>
      <c r="AD179" s="211">
        <v>210000000</v>
      </c>
      <c r="AE179" s="212">
        <v>4.3260273972602743</v>
      </c>
      <c r="AF179" s="212">
        <v>15.010958904109589</v>
      </c>
      <c r="AG179" s="213">
        <v>6.615E-2</v>
      </c>
      <c r="AH179" s="210" t="s">
        <v>41</v>
      </c>
      <c r="AI179" s="214">
        <v>2.4282999999999999E-2</v>
      </c>
      <c r="AJ179" s="215">
        <v>4.3260273972602743</v>
      </c>
      <c r="AK179" s="215">
        <v>15.010958904109589</v>
      </c>
      <c r="AL179" s="214">
        <f t="shared" si="2"/>
        <v>6.615E-2</v>
      </c>
      <c r="AM179" s="206" t="s">
        <v>292</v>
      </c>
      <c r="AN179" s="210" t="s">
        <v>292</v>
      </c>
    </row>
    <row r="180" spans="1:40" s="154" customFormat="1" x14ac:dyDescent="0.3">
      <c r="A180" s="205">
        <v>20825001</v>
      </c>
      <c r="B180" s="206">
        <v>1</v>
      </c>
      <c r="C180" s="206">
        <v>1</v>
      </c>
      <c r="D180" s="206">
        <v>1</v>
      </c>
      <c r="E180" s="206" t="s">
        <v>30</v>
      </c>
      <c r="F180" s="206" t="s">
        <v>31</v>
      </c>
      <c r="G180" s="206" t="s">
        <v>32</v>
      </c>
      <c r="H180" s="206" t="s">
        <v>33</v>
      </c>
      <c r="I180" s="206" t="s">
        <v>3</v>
      </c>
      <c r="J180" s="206" t="s">
        <v>34</v>
      </c>
      <c r="K180" s="206" t="s">
        <v>292</v>
      </c>
      <c r="L180" s="206" t="s">
        <v>36</v>
      </c>
      <c r="M180" s="206" t="s">
        <v>153</v>
      </c>
      <c r="N180" s="206" t="s">
        <v>154</v>
      </c>
      <c r="O180" s="206" t="s">
        <v>325</v>
      </c>
      <c r="P180" s="206" t="s">
        <v>325</v>
      </c>
      <c r="Q180" s="206" t="s">
        <v>292</v>
      </c>
      <c r="R180" s="207">
        <v>14999999.949999999</v>
      </c>
      <c r="S180" s="207">
        <v>0</v>
      </c>
      <c r="T180" s="207">
        <v>0</v>
      </c>
      <c r="U180" s="207">
        <v>0</v>
      </c>
      <c r="V180" s="207">
        <v>0</v>
      </c>
      <c r="W180" s="207">
        <v>0</v>
      </c>
      <c r="X180" s="207"/>
      <c r="Y180" s="207" t="s">
        <v>40</v>
      </c>
      <c r="Z180" s="209">
        <v>14999999.949999999</v>
      </c>
      <c r="AA180" s="210">
        <v>42181</v>
      </c>
      <c r="AB180" s="210">
        <v>47660</v>
      </c>
      <c r="AC180" s="211">
        <v>40000000</v>
      </c>
      <c r="AD180" s="211">
        <v>40000000</v>
      </c>
      <c r="AE180" s="212">
        <v>4.3260273972602743</v>
      </c>
      <c r="AF180" s="212">
        <v>15.010958904109589</v>
      </c>
      <c r="AG180" s="213">
        <v>6.615E-2</v>
      </c>
      <c r="AH180" s="210" t="s">
        <v>41</v>
      </c>
      <c r="AI180" s="214">
        <v>1.3283E-2</v>
      </c>
      <c r="AJ180" s="215">
        <v>4.3260273972602743</v>
      </c>
      <c r="AK180" s="215">
        <v>15.010958904109589</v>
      </c>
      <c r="AL180" s="214">
        <f t="shared" si="2"/>
        <v>6.615E-2</v>
      </c>
      <c r="AM180" s="206" t="s">
        <v>292</v>
      </c>
      <c r="AN180" s="210" t="s">
        <v>292</v>
      </c>
    </row>
    <row r="181" spans="1:40" s="154" customFormat="1" x14ac:dyDescent="0.3">
      <c r="A181" s="205">
        <v>20825002</v>
      </c>
      <c r="B181" s="206">
        <v>1</v>
      </c>
      <c r="C181" s="206">
        <v>1</v>
      </c>
      <c r="D181" s="206">
        <v>1</v>
      </c>
      <c r="E181" s="206" t="s">
        <v>30</v>
      </c>
      <c r="F181" s="206" t="s">
        <v>31</v>
      </c>
      <c r="G181" s="206" t="s">
        <v>32</v>
      </c>
      <c r="H181" s="206" t="s">
        <v>400</v>
      </c>
      <c r="I181" s="206" t="s">
        <v>3</v>
      </c>
      <c r="J181" s="206" t="s">
        <v>34</v>
      </c>
      <c r="K181" s="206" t="s">
        <v>292</v>
      </c>
      <c r="L181" s="206" t="s">
        <v>36</v>
      </c>
      <c r="M181" s="206" t="s">
        <v>153</v>
      </c>
      <c r="N181" s="206" t="s">
        <v>154</v>
      </c>
      <c r="O181" s="206" t="s">
        <v>514</v>
      </c>
      <c r="P181" s="206" t="s">
        <v>514</v>
      </c>
      <c r="Q181" s="206" t="s">
        <v>292</v>
      </c>
      <c r="R181" s="207">
        <v>2100000.0099999998</v>
      </c>
      <c r="S181" s="207">
        <v>0</v>
      </c>
      <c r="T181" s="207">
        <v>0</v>
      </c>
      <c r="U181" s="207">
        <v>0</v>
      </c>
      <c r="V181" s="207">
        <v>0</v>
      </c>
      <c r="W181" s="207">
        <v>0</v>
      </c>
      <c r="X181" s="207"/>
      <c r="Y181" s="207" t="s">
        <v>40</v>
      </c>
      <c r="Z181" s="209">
        <v>2100000.0099999998</v>
      </c>
      <c r="AA181" s="210">
        <v>42181</v>
      </c>
      <c r="AB181" s="210">
        <v>47660</v>
      </c>
      <c r="AC181" s="211">
        <v>210000000</v>
      </c>
      <c r="AD181" s="211">
        <v>210000000</v>
      </c>
      <c r="AE181" s="212">
        <v>4.3260273972602743</v>
      </c>
      <c r="AF181" s="212">
        <v>15.010958904109589</v>
      </c>
      <c r="AG181" s="213">
        <v>6.615E-2</v>
      </c>
      <c r="AH181" s="210" t="s">
        <v>41</v>
      </c>
      <c r="AI181" s="214">
        <v>1.9283000000000002E-2</v>
      </c>
      <c r="AJ181" s="215">
        <v>4.3260273972602743</v>
      </c>
      <c r="AK181" s="215">
        <v>15.010958904109589</v>
      </c>
      <c r="AL181" s="214">
        <f t="shared" si="2"/>
        <v>6.615E-2</v>
      </c>
      <c r="AM181" s="206" t="s">
        <v>292</v>
      </c>
      <c r="AN181" s="210" t="s">
        <v>292</v>
      </c>
    </row>
    <row r="182" spans="1:40" s="154" customFormat="1" x14ac:dyDescent="0.3">
      <c r="A182" s="205">
        <v>20826000</v>
      </c>
      <c r="B182" s="206">
        <v>1</v>
      </c>
      <c r="C182" s="206">
        <v>1</v>
      </c>
      <c r="D182" s="206">
        <v>1</v>
      </c>
      <c r="E182" s="206" t="s">
        <v>30</v>
      </c>
      <c r="F182" s="206" t="s">
        <v>31</v>
      </c>
      <c r="G182" s="206" t="s">
        <v>32</v>
      </c>
      <c r="H182" s="206" t="s">
        <v>33</v>
      </c>
      <c r="I182" s="206" t="s">
        <v>3</v>
      </c>
      <c r="J182" s="206" t="s">
        <v>34</v>
      </c>
      <c r="K182" s="206" t="s">
        <v>292</v>
      </c>
      <c r="L182" s="206" t="s">
        <v>36</v>
      </c>
      <c r="M182" s="206" t="s">
        <v>153</v>
      </c>
      <c r="N182" s="206" t="s">
        <v>154</v>
      </c>
      <c r="O182" s="206" t="s">
        <v>324</v>
      </c>
      <c r="P182" s="206" t="s">
        <v>324</v>
      </c>
      <c r="Q182" s="206" t="s">
        <v>292</v>
      </c>
      <c r="R182" s="207">
        <v>133333333.40000001</v>
      </c>
      <c r="S182" s="207">
        <v>0</v>
      </c>
      <c r="T182" s="207">
        <v>0</v>
      </c>
      <c r="U182" s="207">
        <v>0</v>
      </c>
      <c r="V182" s="207">
        <v>0</v>
      </c>
      <c r="W182" s="207">
        <v>0</v>
      </c>
      <c r="X182" s="207"/>
      <c r="Y182" s="207" t="s">
        <v>40</v>
      </c>
      <c r="Z182" s="209">
        <v>133333333.40000001</v>
      </c>
      <c r="AA182" s="210">
        <v>42199</v>
      </c>
      <c r="AB182" s="210">
        <v>47678</v>
      </c>
      <c r="AC182" s="211">
        <v>400000000</v>
      </c>
      <c r="AD182" s="211">
        <v>400000000</v>
      </c>
      <c r="AE182" s="212">
        <v>4.375342465753425</v>
      </c>
      <c r="AF182" s="212">
        <v>15.010958904109589</v>
      </c>
      <c r="AG182" s="213">
        <v>6.6241999999999995E-2</v>
      </c>
      <c r="AH182" s="210" t="s">
        <v>41</v>
      </c>
      <c r="AI182" s="214">
        <v>2.4282999999999999E-2</v>
      </c>
      <c r="AJ182" s="215">
        <v>4.375342465753425</v>
      </c>
      <c r="AK182" s="215">
        <v>15.010958904109589</v>
      </c>
      <c r="AL182" s="214">
        <f t="shared" si="2"/>
        <v>6.6241999999999995E-2</v>
      </c>
      <c r="AM182" s="206" t="s">
        <v>292</v>
      </c>
      <c r="AN182" s="210" t="s">
        <v>292</v>
      </c>
    </row>
    <row r="183" spans="1:40" s="154" customFormat="1" x14ac:dyDescent="0.3">
      <c r="A183" s="205">
        <v>20827000</v>
      </c>
      <c r="B183" s="206">
        <v>1</v>
      </c>
      <c r="C183" s="206">
        <v>1</v>
      </c>
      <c r="D183" s="206">
        <v>0</v>
      </c>
      <c r="E183" s="206" t="s">
        <v>30</v>
      </c>
      <c r="F183" s="206" t="s">
        <v>31</v>
      </c>
      <c r="G183" s="206" t="s">
        <v>32</v>
      </c>
      <c r="H183" s="206" t="s">
        <v>54</v>
      </c>
      <c r="I183" s="206" t="s">
        <v>55</v>
      </c>
      <c r="J183" s="206" t="s">
        <v>34</v>
      </c>
      <c r="K183" s="206" t="s">
        <v>292</v>
      </c>
      <c r="L183" s="206" t="s">
        <v>56</v>
      </c>
      <c r="M183" s="206" t="s">
        <v>153</v>
      </c>
      <c r="N183" s="206" t="s">
        <v>154</v>
      </c>
      <c r="O183" s="206" t="s">
        <v>327</v>
      </c>
      <c r="P183" s="206" t="s">
        <v>327</v>
      </c>
      <c r="Q183" s="206" t="s">
        <v>292</v>
      </c>
      <c r="R183" s="207">
        <v>27272727.239999998</v>
      </c>
      <c r="S183" s="207">
        <v>0</v>
      </c>
      <c r="T183" s="207">
        <v>0</v>
      </c>
      <c r="U183" s="207">
        <v>0</v>
      </c>
      <c r="V183" s="207">
        <v>0</v>
      </c>
      <c r="W183" s="207">
        <v>0</v>
      </c>
      <c r="X183" s="207"/>
      <c r="Y183" s="207" t="s">
        <v>40</v>
      </c>
      <c r="Z183" s="209">
        <v>27272727.239999998</v>
      </c>
      <c r="AA183" s="210">
        <v>42303</v>
      </c>
      <c r="AB183" s="210">
        <v>47782</v>
      </c>
      <c r="AC183" s="211">
        <v>60000000</v>
      </c>
      <c r="AD183" s="211">
        <v>60000000</v>
      </c>
      <c r="AE183" s="212">
        <v>4.6602739726027398</v>
      </c>
      <c r="AF183" s="212">
        <v>15.010958904109589</v>
      </c>
      <c r="AG183" s="213">
        <v>6.5708000000000003E-2</v>
      </c>
      <c r="AH183" s="210" t="s">
        <v>41</v>
      </c>
      <c r="AI183" s="214">
        <v>2.4282999999999999E-2</v>
      </c>
      <c r="AJ183" s="215">
        <v>4.6602739726027398</v>
      </c>
      <c r="AK183" s="215">
        <v>15.010958904109589</v>
      </c>
      <c r="AL183" s="214">
        <f t="shared" si="2"/>
        <v>6.5708000000000003E-2</v>
      </c>
      <c r="AM183" s="206" t="s">
        <v>292</v>
      </c>
      <c r="AN183" s="210" t="s">
        <v>292</v>
      </c>
    </row>
    <row r="184" spans="1:40" s="154" customFormat="1" x14ac:dyDescent="0.3">
      <c r="A184" s="205">
        <v>20831000</v>
      </c>
      <c r="B184" s="206">
        <v>1</v>
      </c>
      <c r="C184" s="206">
        <v>1</v>
      </c>
      <c r="D184" s="206">
        <v>1</v>
      </c>
      <c r="E184" s="206" t="s">
        <v>30</v>
      </c>
      <c r="F184" s="206" t="s">
        <v>31</v>
      </c>
      <c r="G184" s="206" t="s">
        <v>32</v>
      </c>
      <c r="H184" s="206" t="s">
        <v>33</v>
      </c>
      <c r="I184" s="206" t="s">
        <v>3</v>
      </c>
      <c r="J184" s="206" t="s">
        <v>34</v>
      </c>
      <c r="K184" s="206" t="s">
        <v>292</v>
      </c>
      <c r="L184" s="206" t="s">
        <v>36</v>
      </c>
      <c r="M184" s="206" t="s">
        <v>153</v>
      </c>
      <c r="N184" s="206" t="s">
        <v>154</v>
      </c>
      <c r="O184" s="206" t="s">
        <v>326</v>
      </c>
      <c r="P184" s="206" t="s">
        <v>326</v>
      </c>
      <c r="Q184" s="206" t="s">
        <v>292</v>
      </c>
      <c r="R184" s="207">
        <v>46168810.18</v>
      </c>
      <c r="S184" s="207">
        <v>0</v>
      </c>
      <c r="T184" s="207">
        <v>0</v>
      </c>
      <c r="U184" s="207">
        <v>0</v>
      </c>
      <c r="V184" s="207">
        <v>0</v>
      </c>
      <c r="W184" s="207">
        <v>0</v>
      </c>
      <c r="X184" s="207"/>
      <c r="Y184" s="207" t="s">
        <v>40</v>
      </c>
      <c r="Z184" s="209">
        <v>46168810.18</v>
      </c>
      <c r="AA184" s="210">
        <v>42636</v>
      </c>
      <c r="AB184" s="210">
        <v>48114</v>
      </c>
      <c r="AC184" s="211">
        <v>100000000</v>
      </c>
      <c r="AD184" s="211">
        <v>100000000</v>
      </c>
      <c r="AE184" s="212">
        <v>5.5698630136986305</v>
      </c>
      <c r="AF184" s="212">
        <v>15.008219178082191</v>
      </c>
      <c r="AG184" s="213">
        <v>6.6635E-2</v>
      </c>
      <c r="AH184" s="210" t="s">
        <v>41</v>
      </c>
      <c r="AI184" s="214">
        <v>2.4282999999999999E-2</v>
      </c>
      <c r="AJ184" s="215">
        <v>5.5698630136986305</v>
      </c>
      <c r="AK184" s="215">
        <v>15.008219178082191</v>
      </c>
      <c r="AL184" s="214">
        <f t="shared" si="2"/>
        <v>6.6635E-2</v>
      </c>
      <c r="AM184" s="206" t="s">
        <v>292</v>
      </c>
      <c r="AN184" s="210" t="s">
        <v>292</v>
      </c>
    </row>
    <row r="185" spans="1:40" s="154" customFormat="1" x14ac:dyDescent="0.3">
      <c r="A185" s="205">
        <v>20833000</v>
      </c>
      <c r="B185" s="206">
        <v>1</v>
      </c>
      <c r="C185" s="206">
        <v>1</v>
      </c>
      <c r="D185" s="206">
        <v>1</v>
      </c>
      <c r="E185" s="206" t="s">
        <v>30</v>
      </c>
      <c r="F185" s="206" t="s">
        <v>31</v>
      </c>
      <c r="G185" s="206" t="s">
        <v>32</v>
      </c>
      <c r="H185" s="206" t="s">
        <v>33</v>
      </c>
      <c r="I185" s="206" t="s">
        <v>3</v>
      </c>
      <c r="J185" s="206" t="s">
        <v>34</v>
      </c>
      <c r="K185" s="206" t="s">
        <v>292</v>
      </c>
      <c r="L185" s="206" t="s">
        <v>36</v>
      </c>
      <c r="M185" s="206" t="s">
        <v>153</v>
      </c>
      <c r="N185" s="206" t="s">
        <v>154</v>
      </c>
      <c r="O185" s="206" t="s">
        <v>305</v>
      </c>
      <c r="P185" s="206" t="s">
        <v>305</v>
      </c>
      <c r="Q185" s="206" t="s">
        <v>292</v>
      </c>
      <c r="R185" s="207">
        <v>75000000</v>
      </c>
      <c r="S185" s="207">
        <v>0</v>
      </c>
      <c r="T185" s="207">
        <v>0</v>
      </c>
      <c r="U185" s="207">
        <v>0</v>
      </c>
      <c r="V185" s="207">
        <v>0</v>
      </c>
      <c r="W185" s="207">
        <v>0</v>
      </c>
      <c r="X185" s="207"/>
      <c r="Y185" s="207" t="s">
        <v>40</v>
      </c>
      <c r="Z185" s="209">
        <v>75000000</v>
      </c>
      <c r="AA185" s="210">
        <v>43357</v>
      </c>
      <c r="AB185" s="210">
        <v>47740</v>
      </c>
      <c r="AC185" s="211">
        <v>150000000</v>
      </c>
      <c r="AD185" s="211">
        <v>150000000</v>
      </c>
      <c r="AE185" s="212">
        <v>4.5452054794520551</v>
      </c>
      <c r="AF185" s="212">
        <v>12.008219178082191</v>
      </c>
      <c r="AG185" s="213">
        <v>6.3392000000000004E-2</v>
      </c>
      <c r="AH185" s="210" t="s">
        <v>41</v>
      </c>
      <c r="AI185" s="214">
        <v>2.1783E-2</v>
      </c>
      <c r="AJ185" s="215">
        <v>4.5452054794520551</v>
      </c>
      <c r="AK185" s="215">
        <v>12.008219178082191</v>
      </c>
      <c r="AL185" s="214">
        <f t="shared" si="2"/>
        <v>6.3392000000000004E-2</v>
      </c>
      <c r="AM185" s="206" t="s">
        <v>292</v>
      </c>
      <c r="AN185" s="210" t="s">
        <v>292</v>
      </c>
    </row>
    <row r="186" spans="1:40" s="154" customFormat="1" x14ac:dyDescent="0.3">
      <c r="A186" s="205">
        <v>20834000</v>
      </c>
      <c r="B186" s="206">
        <v>1</v>
      </c>
      <c r="C186" s="206">
        <v>1</v>
      </c>
      <c r="D186" s="206">
        <v>0</v>
      </c>
      <c r="E186" s="206" t="s">
        <v>30</v>
      </c>
      <c r="F186" s="206" t="s">
        <v>31</v>
      </c>
      <c r="G186" s="206" t="s">
        <v>32</v>
      </c>
      <c r="H186" s="206" t="s">
        <v>54</v>
      </c>
      <c r="I186" s="206" t="s">
        <v>55</v>
      </c>
      <c r="J186" s="206" t="s">
        <v>34</v>
      </c>
      <c r="K186" s="206" t="s">
        <v>292</v>
      </c>
      <c r="L186" s="206" t="s">
        <v>85</v>
      </c>
      <c r="M186" s="206" t="s">
        <v>153</v>
      </c>
      <c r="N186" s="206" t="s">
        <v>154</v>
      </c>
      <c r="O186" s="206" t="s">
        <v>328</v>
      </c>
      <c r="P186" s="206" t="s">
        <v>328</v>
      </c>
      <c r="Q186" s="206" t="s">
        <v>292</v>
      </c>
      <c r="R186" s="207">
        <v>18375000</v>
      </c>
      <c r="S186" s="207">
        <v>0</v>
      </c>
      <c r="T186" s="207">
        <v>0</v>
      </c>
      <c r="U186" s="207">
        <v>0</v>
      </c>
      <c r="V186" s="207">
        <v>0</v>
      </c>
      <c r="W186" s="207">
        <v>0</v>
      </c>
      <c r="X186" s="207"/>
      <c r="Y186" s="207" t="s">
        <v>40</v>
      </c>
      <c r="Z186" s="209">
        <v>18375000</v>
      </c>
      <c r="AA186" s="210">
        <v>43357</v>
      </c>
      <c r="AB186" s="210">
        <v>47010</v>
      </c>
      <c r="AC186" s="211">
        <v>49000000</v>
      </c>
      <c r="AD186" s="211">
        <v>49000000</v>
      </c>
      <c r="AE186" s="212">
        <v>2.5452054794520547</v>
      </c>
      <c r="AF186" s="212">
        <v>10.008219178082191</v>
      </c>
      <c r="AG186" s="213">
        <v>6.3392000000000004E-2</v>
      </c>
      <c r="AH186" s="210" t="s">
        <v>41</v>
      </c>
      <c r="AI186" s="214">
        <v>2.1783E-2</v>
      </c>
      <c r="AJ186" s="215">
        <v>2.5452054794520547</v>
      </c>
      <c r="AK186" s="215">
        <v>10.008219178082191</v>
      </c>
      <c r="AL186" s="214">
        <f t="shared" si="2"/>
        <v>6.3392000000000004E-2</v>
      </c>
      <c r="AM186" s="206" t="s">
        <v>292</v>
      </c>
      <c r="AN186" s="210" t="s">
        <v>292</v>
      </c>
    </row>
    <row r="187" spans="1:40" s="154" customFormat="1" x14ac:dyDescent="0.3">
      <c r="A187" s="205">
        <v>20835000</v>
      </c>
      <c r="B187" s="206">
        <v>1</v>
      </c>
      <c r="C187" s="206">
        <v>1</v>
      </c>
      <c r="D187" s="206">
        <v>0</v>
      </c>
      <c r="E187" s="206" t="s">
        <v>30</v>
      </c>
      <c r="F187" s="206" t="s">
        <v>31</v>
      </c>
      <c r="G187" s="206" t="s">
        <v>32</v>
      </c>
      <c r="H187" s="206" t="s">
        <v>54</v>
      </c>
      <c r="I187" s="206" t="s">
        <v>55</v>
      </c>
      <c r="J187" s="206" t="s">
        <v>34</v>
      </c>
      <c r="K187" s="206" t="s">
        <v>292</v>
      </c>
      <c r="L187" s="206" t="s">
        <v>163</v>
      </c>
      <c r="M187" s="206" t="s">
        <v>153</v>
      </c>
      <c r="N187" s="206" t="s">
        <v>154</v>
      </c>
      <c r="O187" s="206" t="s">
        <v>299</v>
      </c>
      <c r="P187" s="206" t="s">
        <v>299</v>
      </c>
      <c r="Q187" s="206" t="s">
        <v>292</v>
      </c>
      <c r="R187" s="207">
        <v>67363010.829999998</v>
      </c>
      <c r="S187" s="207">
        <v>0</v>
      </c>
      <c r="T187" s="207">
        <v>0</v>
      </c>
      <c r="U187" s="207">
        <v>0</v>
      </c>
      <c r="V187" s="207">
        <v>0</v>
      </c>
      <c r="W187" s="207">
        <v>0</v>
      </c>
      <c r="X187" s="207"/>
      <c r="Y187" s="207" t="s">
        <v>40</v>
      </c>
      <c r="Z187" s="209">
        <v>67363010.829999998</v>
      </c>
      <c r="AA187" s="210">
        <v>43432</v>
      </c>
      <c r="AB187" s="210">
        <v>50007</v>
      </c>
      <c r="AC187" s="211">
        <v>122200000</v>
      </c>
      <c r="AD187" s="211">
        <v>102200000</v>
      </c>
      <c r="AE187" s="212">
        <v>10.756164383561643</v>
      </c>
      <c r="AF187" s="212">
        <v>18.013698630136986</v>
      </c>
      <c r="AG187" s="213">
        <v>6.5497E-2</v>
      </c>
      <c r="AH187" s="210" t="s">
        <v>41</v>
      </c>
      <c r="AI187" s="214">
        <v>2.2783000000000001E-2</v>
      </c>
      <c r="AJ187" s="215">
        <v>10.756164383561643</v>
      </c>
      <c r="AK187" s="215">
        <v>18.013698630136986</v>
      </c>
      <c r="AL187" s="214">
        <f t="shared" si="2"/>
        <v>6.5497E-2</v>
      </c>
      <c r="AM187" s="206" t="s">
        <v>292</v>
      </c>
      <c r="AN187" s="210" t="s">
        <v>292</v>
      </c>
    </row>
    <row r="188" spans="1:40" s="154" customFormat="1" x14ac:dyDescent="0.3">
      <c r="A188" s="205">
        <v>20836000</v>
      </c>
      <c r="B188" s="206">
        <v>1</v>
      </c>
      <c r="C188" s="206">
        <v>1</v>
      </c>
      <c r="D188" s="206">
        <v>1</v>
      </c>
      <c r="E188" s="206" t="s">
        <v>30</v>
      </c>
      <c r="F188" s="206" t="s">
        <v>31</v>
      </c>
      <c r="G188" s="206" t="s">
        <v>32</v>
      </c>
      <c r="H188" s="206" t="s">
        <v>33</v>
      </c>
      <c r="I188" s="206" t="s">
        <v>3</v>
      </c>
      <c r="J188" s="206" t="s">
        <v>34</v>
      </c>
      <c r="K188" s="206" t="s">
        <v>292</v>
      </c>
      <c r="L188" s="206" t="s">
        <v>36</v>
      </c>
      <c r="M188" s="206" t="s">
        <v>153</v>
      </c>
      <c r="N188" s="206" t="s">
        <v>154</v>
      </c>
      <c r="O188" s="206" t="s">
        <v>304</v>
      </c>
      <c r="P188" s="206" t="s">
        <v>304</v>
      </c>
      <c r="Q188" s="206" t="s">
        <v>292</v>
      </c>
      <c r="R188" s="207">
        <v>140000000</v>
      </c>
      <c r="S188" s="207">
        <v>0</v>
      </c>
      <c r="T188" s="207">
        <v>0</v>
      </c>
      <c r="U188" s="207">
        <v>0</v>
      </c>
      <c r="V188" s="207">
        <v>0</v>
      </c>
      <c r="W188" s="207">
        <v>0</v>
      </c>
      <c r="X188" s="207"/>
      <c r="Y188" s="207" t="s">
        <v>40</v>
      </c>
      <c r="Z188" s="209">
        <v>140000000</v>
      </c>
      <c r="AA188" s="210">
        <v>43446</v>
      </c>
      <c r="AB188" s="210">
        <v>48925</v>
      </c>
      <c r="AC188" s="211">
        <v>210000000</v>
      </c>
      <c r="AD188" s="211">
        <v>210000000</v>
      </c>
      <c r="AE188" s="212">
        <v>7.7917808219178086</v>
      </c>
      <c r="AF188" s="212">
        <v>15.010958904109589</v>
      </c>
      <c r="AG188" s="213">
        <v>6.4929299999999995E-2</v>
      </c>
      <c r="AH188" s="210" t="s">
        <v>41</v>
      </c>
      <c r="AI188" s="214">
        <v>2.2283000000000001E-2</v>
      </c>
      <c r="AJ188" s="215">
        <v>7.7917808219178086</v>
      </c>
      <c r="AK188" s="215">
        <v>15.010958904109589</v>
      </c>
      <c r="AL188" s="214">
        <f t="shared" si="2"/>
        <v>6.4929299999999995E-2</v>
      </c>
      <c r="AM188" s="206" t="s">
        <v>292</v>
      </c>
      <c r="AN188" s="210" t="s">
        <v>292</v>
      </c>
    </row>
    <row r="189" spans="1:40" s="154" customFormat="1" x14ac:dyDescent="0.3">
      <c r="A189" s="205">
        <v>20837000</v>
      </c>
      <c r="B189" s="206">
        <v>1</v>
      </c>
      <c r="C189" s="206">
        <v>1</v>
      </c>
      <c r="D189" s="206">
        <v>0</v>
      </c>
      <c r="E189" s="206" t="s">
        <v>30</v>
      </c>
      <c r="F189" s="206" t="s">
        <v>31</v>
      </c>
      <c r="G189" s="206" t="s">
        <v>32</v>
      </c>
      <c r="H189" s="206" t="s">
        <v>54</v>
      </c>
      <c r="I189" s="206" t="s">
        <v>55</v>
      </c>
      <c r="J189" s="206" t="s">
        <v>34</v>
      </c>
      <c r="K189" s="206" t="s">
        <v>292</v>
      </c>
      <c r="L189" s="206" t="s">
        <v>163</v>
      </c>
      <c r="M189" s="206" t="s">
        <v>153</v>
      </c>
      <c r="N189" s="206" t="s">
        <v>154</v>
      </c>
      <c r="O189" s="206" t="s">
        <v>300</v>
      </c>
      <c r="P189" s="206" t="s">
        <v>300</v>
      </c>
      <c r="Q189" s="206" t="s">
        <v>292</v>
      </c>
      <c r="R189" s="207">
        <v>35780107.560000002</v>
      </c>
      <c r="S189" s="207">
        <v>0</v>
      </c>
      <c r="T189" s="207">
        <v>0</v>
      </c>
      <c r="U189" s="207">
        <v>0</v>
      </c>
      <c r="V189" s="207">
        <v>0</v>
      </c>
      <c r="W189" s="207">
        <v>0</v>
      </c>
      <c r="X189" s="207"/>
      <c r="Y189" s="207" t="s">
        <v>40</v>
      </c>
      <c r="Z189" s="209">
        <v>35780107.560000002</v>
      </c>
      <c r="AA189" s="210">
        <v>43432</v>
      </c>
      <c r="AB189" s="210">
        <v>50007</v>
      </c>
      <c r="AC189" s="211">
        <v>50000000</v>
      </c>
      <c r="AD189" s="211">
        <v>50000000</v>
      </c>
      <c r="AE189" s="212">
        <v>10.756164383561643</v>
      </c>
      <c r="AF189" s="212">
        <v>18.013698630136986</v>
      </c>
      <c r="AG189" s="213">
        <v>6.5497E-2</v>
      </c>
      <c r="AH189" s="210" t="s">
        <v>41</v>
      </c>
      <c r="AI189" s="214">
        <v>1.7783E-2</v>
      </c>
      <c r="AJ189" s="215">
        <v>10.756164383561643</v>
      </c>
      <c r="AK189" s="215">
        <v>18.013698630136986</v>
      </c>
      <c r="AL189" s="214">
        <f t="shared" si="2"/>
        <v>6.5497E-2</v>
      </c>
      <c r="AM189" s="206" t="s">
        <v>292</v>
      </c>
      <c r="AN189" s="210" t="s">
        <v>292</v>
      </c>
    </row>
    <row r="190" spans="1:40" s="154" customFormat="1" x14ac:dyDescent="0.3">
      <c r="A190" s="205">
        <v>20838000</v>
      </c>
      <c r="B190" s="206">
        <v>1</v>
      </c>
      <c r="C190" s="206">
        <v>1</v>
      </c>
      <c r="D190" s="206">
        <v>1</v>
      </c>
      <c r="E190" s="206" t="s">
        <v>30</v>
      </c>
      <c r="F190" s="206" t="s">
        <v>31</v>
      </c>
      <c r="G190" s="206" t="s">
        <v>32</v>
      </c>
      <c r="H190" s="206" t="s">
        <v>33</v>
      </c>
      <c r="I190" s="206" t="s">
        <v>3</v>
      </c>
      <c r="J190" s="206" t="s">
        <v>34</v>
      </c>
      <c r="K190" s="206" t="s">
        <v>292</v>
      </c>
      <c r="L190" s="206" t="s">
        <v>36</v>
      </c>
      <c r="M190" s="206" t="s">
        <v>153</v>
      </c>
      <c r="N190" s="206" t="s">
        <v>154</v>
      </c>
      <c r="O190" s="206" t="s">
        <v>306</v>
      </c>
      <c r="P190" s="206" t="s">
        <v>306</v>
      </c>
      <c r="Q190" s="206" t="s">
        <v>292</v>
      </c>
      <c r="R190" s="207">
        <v>119173977.76000001</v>
      </c>
      <c r="S190" s="207">
        <v>10000000</v>
      </c>
      <c r="T190" s="207">
        <v>0</v>
      </c>
      <c r="U190" s="207">
        <v>0</v>
      </c>
      <c r="V190" s="207">
        <v>0</v>
      </c>
      <c r="W190" s="207">
        <v>0</v>
      </c>
      <c r="X190" s="207"/>
      <c r="Y190" s="207" t="s">
        <v>40</v>
      </c>
      <c r="Z190" s="209">
        <v>129173977.76000001</v>
      </c>
      <c r="AA190" s="210">
        <v>43553</v>
      </c>
      <c r="AB190" s="210">
        <v>50131</v>
      </c>
      <c r="AC190" s="211">
        <v>192000000</v>
      </c>
      <c r="AD190" s="211">
        <v>192000000</v>
      </c>
      <c r="AE190" s="212">
        <v>11.095890410958905</v>
      </c>
      <c r="AF190" s="212">
        <v>18.021917808219179</v>
      </c>
      <c r="AG190" s="213">
        <v>6.5487000000000004E-2</v>
      </c>
      <c r="AH190" s="210" t="s">
        <v>41</v>
      </c>
      <c r="AI190" s="214">
        <v>2.2783000000000001E-2</v>
      </c>
      <c r="AJ190" s="215">
        <v>11.095890410958905</v>
      </c>
      <c r="AK190" s="215">
        <v>18.021917808219179</v>
      </c>
      <c r="AL190" s="214">
        <f t="shared" si="2"/>
        <v>6.5487000000000004E-2</v>
      </c>
      <c r="AM190" s="206" t="s">
        <v>292</v>
      </c>
      <c r="AN190" s="210" t="s">
        <v>292</v>
      </c>
    </row>
    <row r="191" spans="1:40" s="154" customFormat="1" x14ac:dyDescent="0.3">
      <c r="A191" s="216">
        <v>20839000</v>
      </c>
      <c r="B191" s="206">
        <v>1</v>
      </c>
      <c r="C191" s="206">
        <v>1</v>
      </c>
      <c r="D191" s="206">
        <v>1</v>
      </c>
      <c r="E191" s="206" t="s">
        <v>30</v>
      </c>
      <c r="F191" s="206" t="s">
        <v>31</v>
      </c>
      <c r="G191" s="206" t="s">
        <v>32</v>
      </c>
      <c r="H191" s="206" t="s">
        <v>33</v>
      </c>
      <c r="I191" s="206" t="s">
        <v>3</v>
      </c>
      <c r="J191" s="206" t="s">
        <v>34</v>
      </c>
      <c r="K191" s="206" t="s">
        <v>292</v>
      </c>
      <c r="L191" s="206" t="s">
        <v>36</v>
      </c>
      <c r="M191" s="206" t="s">
        <v>153</v>
      </c>
      <c r="N191" s="206" t="s">
        <v>154</v>
      </c>
      <c r="O191" s="206" t="s">
        <v>307</v>
      </c>
      <c r="P191" s="206" t="s">
        <v>307</v>
      </c>
      <c r="Q191" s="206" t="s">
        <v>292</v>
      </c>
      <c r="R191" s="207">
        <v>212500000</v>
      </c>
      <c r="S191" s="207">
        <v>0</v>
      </c>
      <c r="T191" s="207">
        <v>0</v>
      </c>
      <c r="U191" s="207">
        <v>0</v>
      </c>
      <c r="V191" s="207">
        <v>0</v>
      </c>
      <c r="W191" s="207">
        <v>0</v>
      </c>
      <c r="X191" s="207"/>
      <c r="Y191" s="207" t="s">
        <v>40</v>
      </c>
      <c r="Z191" s="217">
        <v>212500000</v>
      </c>
      <c r="AA191" s="210">
        <v>43609</v>
      </c>
      <c r="AB191" s="210">
        <v>49088</v>
      </c>
      <c r="AC191" s="211">
        <v>300000000</v>
      </c>
      <c r="AD191" s="211">
        <v>300000000</v>
      </c>
      <c r="AE191" s="212">
        <v>8.2383561643835623</v>
      </c>
      <c r="AF191" s="212">
        <v>15.010958904109589</v>
      </c>
      <c r="AG191" s="213">
        <v>6.5015000000000003E-2</v>
      </c>
      <c r="AH191" s="210" t="s">
        <v>41</v>
      </c>
      <c r="AI191" s="214">
        <v>2.2283000000000001E-2</v>
      </c>
      <c r="AJ191" s="215">
        <v>8.2383561643835623</v>
      </c>
      <c r="AK191" s="215">
        <v>15.010958904109589</v>
      </c>
      <c r="AL191" s="214">
        <f t="shared" si="2"/>
        <v>6.5015000000000003E-2</v>
      </c>
      <c r="AM191" s="206" t="s">
        <v>292</v>
      </c>
      <c r="AN191" s="210" t="s">
        <v>292</v>
      </c>
    </row>
    <row r="192" spans="1:40" s="154" customFormat="1" x14ac:dyDescent="0.3">
      <c r="A192" s="205">
        <v>20841000</v>
      </c>
      <c r="B192" s="206">
        <v>1</v>
      </c>
      <c r="C192" s="206">
        <v>1</v>
      </c>
      <c r="D192" s="206">
        <v>1</v>
      </c>
      <c r="E192" s="206" t="s">
        <v>30</v>
      </c>
      <c r="F192" s="206" t="s">
        <v>31</v>
      </c>
      <c r="G192" s="206" t="s">
        <v>32</v>
      </c>
      <c r="H192" s="206" t="s">
        <v>400</v>
      </c>
      <c r="I192" s="206" t="s">
        <v>3</v>
      </c>
      <c r="J192" s="206" t="s">
        <v>34</v>
      </c>
      <c r="K192" s="206" t="s">
        <v>292</v>
      </c>
      <c r="L192" s="206" t="s">
        <v>36</v>
      </c>
      <c r="M192" s="206" t="s">
        <v>153</v>
      </c>
      <c r="N192" s="206" t="s">
        <v>154</v>
      </c>
      <c r="O192" s="206" t="s">
        <v>411</v>
      </c>
      <c r="P192" s="206" t="s">
        <v>411</v>
      </c>
      <c r="Q192" s="206" t="s">
        <v>292</v>
      </c>
      <c r="R192" s="207">
        <v>25222595.239999998</v>
      </c>
      <c r="S192" s="207">
        <v>10000000</v>
      </c>
      <c r="T192" s="207">
        <v>0</v>
      </c>
      <c r="U192" s="207">
        <v>0</v>
      </c>
      <c r="V192" s="207">
        <v>0</v>
      </c>
      <c r="W192" s="207">
        <v>0</v>
      </c>
      <c r="X192" s="207"/>
      <c r="Y192" s="207" t="s">
        <v>40</v>
      </c>
      <c r="Z192" s="209">
        <v>35222595.240000002</v>
      </c>
      <c r="AA192" s="210">
        <v>43613</v>
      </c>
      <c r="AB192" s="210">
        <v>49457</v>
      </c>
      <c r="AC192" s="211">
        <v>100000000</v>
      </c>
      <c r="AD192" s="211">
        <v>88134032.579999998</v>
      </c>
      <c r="AE192" s="212">
        <v>9.24931506849315</v>
      </c>
      <c r="AF192" s="212">
        <v>16.010958904109589</v>
      </c>
      <c r="AG192" s="213">
        <v>6.4996999999999999E-2</v>
      </c>
      <c r="AH192" s="210" t="s">
        <v>41</v>
      </c>
      <c r="AI192" s="214">
        <v>2.2283000000000001E-2</v>
      </c>
      <c r="AJ192" s="215">
        <v>9.24931506849315</v>
      </c>
      <c r="AK192" s="215">
        <v>16.010958904109589</v>
      </c>
      <c r="AL192" s="214">
        <f t="shared" si="2"/>
        <v>6.4996999999999999E-2</v>
      </c>
      <c r="AM192" s="206" t="s">
        <v>292</v>
      </c>
      <c r="AN192" s="210" t="s">
        <v>292</v>
      </c>
    </row>
    <row r="193" spans="1:40" s="154" customFormat="1" x14ac:dyDescent="0.3">
      <c r="A193" s="205">
        <v>20841001</v>
      </c>
      <c r="B193" s="206">
        <v>1</v>
      </c>
      <c r="C193" s="206">
        <v>1</v>
      </c>
      <c r="D193" s="206">
        <v>1</v>
      </c>
      <c r="E193" s="206" t="s">
        <v>30</v>
      </c>
      <c r="F193" s="206" t="s">
        <v>31</v>
      </c>
      <c r="G193" s="206" t="s">
        <v>32</v>
      </c>
      <c r="H193" s="206" t="s">
        <v>33</v>
      </c>
      <c r="I193" s="206" t="s">
        <v>3</v>
      </c>
      <c r="J193" s="206" t="s">
        <v>34</v>
      </c>
      <c r="K193" s="206" t="s">
        <v>292</v>
      </c>
      <c r="L193" s="206" t="s">
        <v>36</v>
      </c>
      <c r="M193" s="206" t="s">
        <v>153</v>
      </c>
      <c r="N193" s="206" t="s">
        <v>154</v>
      </c>
      <c r="O193" s="206" t="s">
        <v>309</v>
      </c>
      <c r="P193" s="206" t="s">
        <v>309</v>
      </c>
      <c r="Q193" s="206" t="s">
        <v>292</v>
      </c>
      <c r="R193" s="207">
        <v>10247880.970000001</v>
      </c>
      <c r="S193" s="207">
        <v>0</v>
      </c>
      <c r="T193" s="207">
        <v>0</v>
      </c>
      <c r="U193" s="207">
        <v>0</v>
      </c>
      <c r="V193" s="207">
        <v>0</v>
      </c>
      <c r="W193" s="207">
        <v>0</v>
      </c>
      <c r="X193" s="207"/>
      <c r="Y193" s="207" t="s">
        <v>40</v>
      </c>
      <c r="Z193" s="209">
        <v>10247880.970000001</v>
      </c>
      <c r="AA193" s="210">
        <v>43613</v>
      </c>
      <c r="AB193" s="210">
        <v>49457</v>
      </c>
      <c r="AC193" s="211">
        <v>100000000</v>
      </c>
      <c r="AD193" s="211">
        <v>11865967.42</v>
      </c>
      <c r="AE193" s="212">
        <v>9.24931506849315</v>
      </c>
      <c r="AF193" s="212">
        <v>16.010958904109589</v>
      </c>
      <c r="AG193" s="213">
        <v>6.4996999999999999E-2</v>
      </c>
      <c r="AH193" s="210" t="s">
        <v>41</v>
      </c>
      <c r="AI193" s="214">
        <v>1.3283E-2</v>
      </c>
      <c r="AJ193" s="215">
        <v>9.24931506849315</v>
      </c>
      <c r="AK193" s="215">
        <v>16.010958904109589</v>
      </c>
      <c r="AL193" s="214">
        <f t="shared" si="2"/>
        <v>6.4996999999999999E-2</v>
      </c>
      <c r="AM193" s="206" t="s">
        <v>292</v>
      </c>
      <c r="AN193" s="210" t="s">
        <v>292</v>
      </c>
    </row>
    <row r="194" spans="1:40" s="154" customFormat="1" x14ac:dyDescent="0.3">
      <c r="A194" s="205">
        <v>20842000</v>
      </c>
      <c r="B194" s="206">
        <v>1</v>
      </c>
      <c r="C194" s="206">
        <v>0</v>
      </c>
      <c r="D194" s="206">
        <v>0</v>
      </c>
      <c r="E194" s="206" t="s">
        <v>30</v>
      </c>
      <c r="F194" s="206" t="s">
        <v>133</v>
      </c>
      <c r="G194" s="206" t="s">
        <v>133</v>
      </c>
      <c r="H194" s="206" t="s">
        <v>133</v>
      </c>
      <c r="I194" s="206" t="s">
        <v>133</v>
      </c>
      <c r="J194" s="206" t="s">
        <v>34</v>
      </c>
      <c r="K194" s="206" t="s">
        <v>292</v>
      </c>
      <c r="L194" s="206" t="s">
        <v>156</v>
      </c>
      <c r="M194" s="206" t="s">
        <v>153</v>
      </c>
      <c r="N194" s="206" t="s">
        <v>154</v>
      </c>
      <c r="O194" s="206" t="s">
        <v>295</v>
      </c>
      <c r="P194" s="206" t="s">
        <v>295</v>
      </c>
      <c r="Q194" s="206" t="s">
        <v>292</v>
      </c>
      <c r="R194" s="207">
        <v>36000000</v>
      </c>
      <c r="S194" s="207">
        <v>0</v>
      </c>
      <c r="T194" s="207">
        <v>2000000</v>
      </c>
      <c r="U194" s="207">
        <v>1157948.8</v>
      </c>
      <c r="V194" s="207">
        <v>0</v>
      </c>
      <c r="W194" s="207">
        <v>0</v>
      </c>
      <c r="X194" s="207"/>
      <c r="Y194" s="207" t="s">
        <v>40</v>
      </c>
      <c r="Z194" s="209">
        <v>34000000</v>
      </c>
      <c r="AA194" s="210">
        <v>43690</v>
      </c>
      <c r="AB194" s="210">
        <v>49169</v>
      </c>
      <c r="AC194" s="211">
        <v>50000000</v>
      </c>
      <c r="AD194" s="211">
        <v>50000000</v>
      </c>
      <c r="AE194" s="212">
        <v>8.4602739726027405</v>
      </c>
      <c r="AF194" s="212">
        <v>15.010958904109589</v>
      </c>
      <c r="AG194" s="213">
        <v>6.2932000000000002E-2</v>
      </c>
      <c r="AH194" s="210" t="s">
        <v>41</v>
      </c>
      <c r="AI194" s="214">
        <v>2.2283000000000001E-2</v>
      </c>
      <c r="AJ194" s="215">
        <v>8.4602739726027405</v>
      </c>
      <c r="AK194" s="215">
        <v>15.010958904109589</v>
      </c>
      <c r="AL194" s="214">
        <f t="shared" si="2"/>
        <v>6.2932000000000002E-2</v>
      </c>
      <c r="AM194" s="206" t="s">
        <v>292</v>
      </c>
      <c r="AN194" s="210" t="s">
        <v>292</v>
      </c>
    </row>
    <row r="195" spans="1:40" s="154" customFormat="1" x14ac:dyDescent="0.3">
      <c r="A195" s="205">
        <v>20843000</v>
      </c>
      <c r="B195" s="206">
        <v>1</v>
      </c>
      <c r="C195" s="206">
        <v>1</v>
      </c>
      <c r="D195" s="206">
        <v>1</v>
      </c>
      <c r="E195" s="206" t="s">
        <v>30</v>
      </c>
      <c r="F195" s="206" t="s">
        <v>31</v>
      </c>
      <c r="G195" s="206" t="s">
        <v>32</v>
      </c>
      <c r="H195" s="206" t="s">
        <v>33</v>
      </c>
      <c r="I195" s="206" t="s">
        <v>3</v>
      </c>
      <c r="J195" s="206" t="s">
        <v>34</v>
      </c>
      <c r="K195" s="206" t="s">
        <v>292</v>
      </c>
      <c r="L195" s="206" t="s">
        <v>36</v>
      </c>
      <c r="M195" s="206" t="s">
        <v>153</v>
      </c>
      <c r="N195" s="206" t="s">
        <v>154</v>
      </c>
      <c r="O195" s="206" t="s">
        <v>308</v>
      </c>
      <c r="P195" s="206" t="s">
        <v>308</v>
      </c>
      <c r="Q195" s="206" t="s">
        <v>292</v>
      </c>
      <c r="R195" s="207">
        <v>93150795.340000004</v>
      </c>
      <c r="S195" s="207">
        <v>0</v>
      </c>
      <c r="T195" s="207">
        <v>0</v>
      </c>
      <c r="U195" s="207">
        <v>0</v>
      </c>
      <c r="V195" s="207">
        <v>0</v>
      </c>
      <c r="W195" s="207">
        <v>0</v>
      </c>
      <c r="X195" s="207"/>
      <c r="Y195" s="207" t="s">
        <v>40</v>
      </c>
      <c r="Z195" s="209">
        <v>93150795.340000004</v>
      </c>
      <c r="AA195" s="210">
        <v>43787</v>
      </c>
      <c r="AB195" s="210">
        <v>49266</v>
      </c>
      <c r="AC195" s="211">
        <v>203000000</v>
      </c>
      <c r="AD195" s="211">
        <v>203000000</v>
      </c>
      <c r="AE195" s="212">
        <v>8.7260273972602747</v>
      </c>
      <c r="AF195" s="212">
        <v>15.010958904109589</v>
      </c>
      <c r="AG195" s="213">
        <v>6.497E-2</v>
      </c>
      <c r="AH195" s="210" t="s">
        <v>41</v>
      </c>
      <c r="AI195" s="214">
        <v>2.2283000000000001E-2</v>
      </c>
      <c r="AJ195" s="215">
        <v>8.7260273972602747</v>
      </c>
      <c r="AK195" s="215">
        <v>15.010958904109589</v>
      </c>
      <c r="AL195" s="214">
        <f t="shared" ref="AL195:AL258" si="3">+AG195</f>
        <v>6.497E-2</v>
      </c>
      <c r="AM195" s="206" t="s">
        <v>292</v>
      </c>
      <c r="AN195" s="210" t="s">
        <v>292</v>
      </c>
    </row>
    <row r="196" spans="1:40" s="154" customFormat="1" x14ac:dyDescent="0.3">
      <c r="A196" s="205">
        <v>20844000</v>
      </c>
      <c r="B196" s="206">
        <v>1</v>
      </c>
      <c r="C196" s="206">
        <v>0</v>
      </c>
      <c r="D196" s="206">
        <v>0</v>
      </c>
      <c r="E196" s="206" t="s">
        <v>30</v>
      </c>
      <c r="F196" s="206" t="s">
        <v>133</v>
      </c>
      <c r="G196" s="206" t="s">
        <v>133</v>
      </c>
      <c r="H196" s="206" t="s">
        <v>133</v>
      </c>
      <c r="I196" s="206" t="s">
        <v>133</v>
      </c>
      <c r="J196" s="206" t="s">
        <v>34</v>
      </c>
      <c r="K196" s="206" t="s">
        <v>292</v>
      </c>
      <c r="L196" s="206" t="s">
        <v>293</v>
      </c>
      <c r="M196" s="206" t="s">
        <v>153</v>
      </c>
      <c r="N196" s="206" t="s">
        <v>154</v>
      </c>
      <c r="O196" s="206" t="s">
        <v>294</v>
      </c>
      <c r="P196" s="206" t="s">
        <v>294</v>
      </c>
      <c r="Q196" s="206" t="s">
        <v>292</v>
      </c>
      <c r="R196" s="207">
        <v>25714285.739999998</v>
      </c>
      <c r="S196" s="207">
        <v>0</v>
      </c>
      <c r="T196" s="207">
        <v>0</v>
      </c>
      <c r="U196" s="207">
        <v>0</v>
      </c>
      <c r="V196" s="207">
        <v>0</v>
      </c>
      <c r="W196" s="207">
        <v>0</v>
      </c>
      <c r="X196" s="207"/>
      <c r="Y196" s="207" t="s">
        <v>40</v>
      </c>
      <c r="Z196" s="209">
        <v>25714285.739999998</v>
      </c>
      <c r="AA196" s="210">
        <v>43798</v>
      </c>
      <c r="AB196" s="210">
        <v>49277</v>
      </c>
      <c r="AC196" s="211">
        <v>40000000</v>
      </c>
      <c r="AD196" s="211">
        <v>30000000</v>
      </c>
      <c r="AE196" s="212">
        <v>8.7561643835616429</v>
      </c>
      <c r="AF196" s="212">
        <v>15.010958904109589</v>
      </c>
      <c r="AG196" s="213">
        <v>7.5445999999999999E-2</v>
      </c>
      <c r="AH196" s="210" t="s">
        <v>41</v>
      </c>
      <c r="AI196" s="214">
        <v>2.2283000000000001E-2</v>
      </c>
      <c r="AJ196" s="215">
        <v>8.7561643835616429</v>
      </c>
      <c r="AK196" s="215">
        <v>15.010958904109589</v>
      </c>
      <c r="AL196" s="214">
        <f t="shared" si="3"/>
        <v>7.5445999999999999E-2</v>
      </c>
      <c r="AM196" s="206" t="s">
        <v>292</v>
      </c>
      <c r="AN196" s="210" t="s">
        <v>292</v>
      </c>
    </row>
    <row r="197" spans="1:40" s="154" customFormat="1" x14ac:dyDescent="0.3">
      <c r="A197" s="205">
        <v>20845000</v>
      </c>
      <c r="B197" s="206">
        <v>1</v>
      </c>
      <c r="C197" s="206">
        <v>1</v>
      </c>
      <c r="D197" s="206">
        <v>0</v>
      </c>
      <c r="E197" s="206" t="s">
        <v>30</v>
      </c>
      <c r="F197" s="206" t="s">
        <v>31</v>
      </c>
      <c r="G197" s="206" t="s">
        <v>45</v>
      </c>
      <c r="H197" s="206" t="s">
        <v>45</v>
      </c>
      <c r="I197" s="206" t="s">
        <v>45</v>
      </c>
      <c r="J197" s="206" t="s">
        <v>34</v>
      </c>
      <c r="K197" s="206" t="s">
        <v>292</v>
      </c>
      <c r="L197" s="206" t="s">
        <v>168</v>
      </c>
      <c r="M197" s="206" t="s">
        <v>153</v>
      </c>
      <c r="N197" s="206" t="s">
        <v>154</v>
      </c>
      <c r="O197" s="206" t="s">
        <v>303</v>
      </c>
      <c r="P197" s="206" t="s">
        <v>303</v>
      </c>
      <c r="Q197" s="206" t="s">
        <v>292</v>
      </c>
      <c r="R197" s="207">
        <v>3830767.8</v>
      </c>
      <c r="S197" s="207">
        <v>0</v>
      </c>
      <c r="T197" s="207">
        <v>0</v>
      </c>
      <c r="U197" s="207">
        <v>0</v>
      </c>
      <c r="V197" s="207">
        <v>0</v>
      </c>
      <c r="W197" s="207">
        <v>0</v>
      </c>
      <c r="X197" s="207"/>
      <c r="Y197" s="207" t="s">
        <v>40</v>
      </c>
      <c r="Z197" s="209">
        <v>3830767.8</v>
      </c>
      <c r="AA197" s="210">
        <v>43819</v>
      </c>
      <c r="AB197" s="210">
        <v>50394</v>
      </c>
      <c r="AC197" s="211">
        <v>34122000</v>
      </c>
      <c r="AD197" s="211">
        <v>34122000</v>
      </c>
      <c r="AE197" s="212">
        <v>11.816438356164383</v>
      </c>
      <c r="AF197" s="212">
        <v>18.013698630136986</v>
      </c>
      <c r="AG197" s="213">
        <v>6.4669000000000004E-2</v>
      </c>
      <c r="AH197" s="210" t="s">
        <v>41</v>
      </c>
      <c r="AI197" s="214">
        <v>2.2283000000000001E-2</v>
      </c>
      <c r="AJ197" s="215">
        <v>11.816438356164383</v>
      </c>
      <c r="AK197" s="215">
        <v>18.013698630136986</v>
      </c>
      <c r="AL197" s="214">
        <f t="shared" si="3"/>
        <v>6.4669000000000004E-2</v>
      </c>
      <c r="AM197" s="206" t="s">
        <v>292</v>
      </c>
      <c r="AN197" s="210" t="s">
        <v>292</v>
      </c>
    </row>
    <row r="198" spans="1:40" s="154" customFormat="1" x14ac:dyDescent="0.3">
      <c r="A198" s="205">
        <v>20846000</v>
      </c>
      <c r="B198" s="206">
        <v>1</v>
      </c>
      <c r="C198" s="206">
        <v>1</v>
      </c>
      <c r="D198" s="206">
        <v>1</v>
      </c>
      <c r="E198" s="206" t="s">
        <v>30</v>
      </c>
      <c r="F198" s="206" t="s">
        <v>31</v>
      </c>
      <c r="G198" s="206" t="s">
        <v>32</v>
      </c>
      <c r="H198" s="206" t="s">
        <v>33</v>
      </c>
      <c r="I198" s="206" t="s">
        <v>3</v>
      </c>
      <c r="J198" s="206" t="s">
        <v>34</v>
      </c>
      <c r="K198" s="206" t="s">
        <v>292</v>
      </c>
      <c r="L198" s="206" t="s">
        <v>36</v>
      </c>
      <c r="M198" s="206" t="s">
        <v>153</v>
      </c>
      <c r="N198" s="206" t="s">
        <v>154</v>
      </c>
      <c r="O198" s="206" t="s">
        <v>310</v>
      </c>
      <c r="P198" s="206" t="s">
        <v>310</v>
      </c>
      <c r="Q198" s="206" t="s">
        <v>292</v>
      </c>
      <c r="R198" s="207">
        <v>2546232.5499999998</v>
      </c>
      <c r="S198" s="207">
        <v>0</v>
      </c>
      <c r="T198" s="207">
        <v>0</v>
      </c>
      <c r="U198" s="207">
        <v>0</v>
      </c>
      <c r="V198" s="207">
        <v>0</v>
      </c>
      <c r="W198" s="207">
        <v>0</v>
      </c>
      <c r="X198" s="207"/>
      <c r="Y198" s="207" t="s">
        <v>40</v>
      </c>
      <c r="Z198" s="209">
        <v>2546232.5499999998</v>
      </c>
      <c r="AA198" s="210">
        <v>43938</v>
      </c>
      <c r="AB198" s="210">
        <v>48323</v>
      </c>
      <c r="AC198" s="211">
        <v>50000000</v>
      </c>
      <c r="AD198" s="211">
        <v>8323671.1900000004</v>
      </c>
      <c r="AE198" s="212">
        <v>6.1424657534246574</v>
      </c>
      <c r="AF198" s="212">
        <v>12.013698630136986</v>
      </c>
      <c r="AG198" s="213">
        <v>6.3204999999999997E-2</v>
      </c>
      <c r="AH198" s="210" t="s">
        <v>41</v>
      </c>
      <c r="AI198" s="214">
        <v>2.1783E-2</v>
      </c>
      <c r="AJ198" s="215">
        <v>6.1424657534246574</v>
      </c>
      <c r="AK198" s="215">
        <v>12.013698630136986</v>
      </c>
      <c r="AL198" s="214">
        <f t="shared" si="3"/>
        <v>6.3204999999999997E-2</v>
      </c>
      <c r="AM198" s="206" t="s">
        <v>292</v>
      </c>
      <c r="AN198" s="210" t="s">
        <v>292</v>
      </c>
    </row>
    <row r="199" spans="1:40" s="154" customFormat="1" x14ac:dyDescent="0.3">
      <c r="A199" s="205">
        <v>20846001</v>
      </c>
      <c r="B199" s="206">
        <v>1</v>
      </c>
      <c r="C199" s="206">
        <v>1</v>
      </c>
      <c r="D199" s="206">
        <v>1</v>
      </c>
      <c r="E199" s="206" t="s">
        <v>30</v>
      </c>
      <c r="F199" s="206" t="s">
        <v>31</v>
      </c>
      <c r="G199" s="206" t="s">
        <v>32</v>
      </c>
      <c r="H199" s="206" t="s">
        <v>33</v>
      </c>
      <c r="I199" s="206" t="s">
        <v>3</v>
      </c>
      <c r="J199" s="206" t="s">
        <v>34</v>
      </c>
      <c r="K199" s="206" t="s">
        <v>292</v>
      </c>
      <c r="L199" s="206" t="s">
        <v>36</v>
      </c>
      <c r="M199" s="206" t="s">
        <v>153</v>
      </c>
      <c r="N199" s="206" t="s">
        <v>154</v>
      </c>
      <c r="O199" s="206" t="s">
        <v>431</v>
      </c>
      <c r="P199" s="206" t="s">
        <v>431</v>
      </c>
      <c r="Q199" s="206" t="s">
        <v>292</v>
      </c>
      <c r="R199" s="207">
        <v>27368421.039999999</v>
      </c>
      <c r="S199" s="207">
        <v>0</v>
      </c>
      <c r="T199" s="207">
        <v>0</v>
      </c>
      <c r="U199" s="207">
        <v>0</v>
      </c>
      <c r="V199" s="207">
        <v>0</v>
      </c>
      <c r="W199" s="207">
        <v>0</v>
      </c>
      <c r="X199" s="207"/>
      <c r="Y199" s="207" t="s">
        <v>40</v>
      </c>
      <c r="Z199" s="209">
        <v>27368421.039999999</v>
      </c>
      <c r="AA199" s="210">
        <v>43938</v>
      </c>
      <c r="AB199" s="210">
        <v>48323</v>
      </c>
      <c r="AC199" s="211">
        <v>50000000</v>
      </c>
      <c r="AD199" s="211">
        <v>40000000</v>
      </c>
      <c r="AE199" s="212">
        <v>6.1424657534246574</v>
      </c>
      <c r="AF199" s="212">
        <v>12.013698630136986</v>
      </c>
      <c r="AG199" s="213">
        <v>6.3204999999999997E-2</v>
      </c>
      <c r="AH199" s="210" t="s">
        <v>41</v>
      </c>
      <c r="AI199" s="214">
        <v>1.3583E-2</v>
      </c>
      <c r="AJ199" s="215">
        <v>6.1424657534246574</v>
      </c>
      <c r="AK199" s="215">
        <v>12.013698630136986</v>
      </c>
      <c r="AL199" s="214">
        <f t="shared" si="3"/>
        <v>6.3204999999999997E-2</v>
      </c>
      <c r="AM199" s="206" t="s">
        <v>292</v>
      </c>
      <c r="AN199" s="210" t="s">
        <v>292</v>
      </c>
    </row>
    <row r="200" spans="1:40" s="154" customFormat="1" x14ac:dyDescent="0.3">
      <c r="A200" s="205">
        <v>20847000</v>
      </c>
      <c r="B200" s="206">
        <v>1</v>
      </c>
      <c r="C200" s="206">
        <v>1</v>
      </c>
      <c r="D200" s="206">
        <v>1</v>
      </c>
      <c r="E200" s="206" t="s">
        <v>30</v>
      </c>
      <c r="F200" s="206" t="s">
        <v>31</v>
      </c>
      <c r="G200" s="206" t="s">
        <v>32</v>
      </c>
      <c r="H200" s="206" t="s">
        <v>33</v>
      </c>
      <c r="I200" s="206" t="s">
        <v>3</v>
      </c>
      <c r="J200" s="206" t="s">
        <v>34</v>
      </c>
      <c r="K200" s="206" t="s">
        <v>292</v>
      </c>
      <c r="L200" s="206" t="s">
        <v>36</v>
      </c>
      <c r="M200" s="206" t="s">
        <v>153</v>
      </c>
      <c r="N200" s="206" t="s">
        <v>154</v>
      </c>
      <c r="O200" s="206" t="s">
        <v>311</v>
      </c>
      <c r="P200" s="206" t="s">
        <v>311</v>
      </c>
      <c r="Q200" s="206" t="s">
        <v>292</v>
      </c>
      <c r="R200" s="207">
        <v>350000000</v>
      </c>
      <c r="S200" s="207">
        <v>0</v>
      </c>
      <c r="T200" s="207">
        <v>0</v>
      </c>
      <c r="U200" s="207">
        <v>0</v>
      </c>
      <c r="V200" s="207">
        <v>0</v>
      </c>
      <c r="W200" s="207">
        <v>0</v>
      </c>
      <c r="X200" s="207"/>
      <c r="Y200" s="207" t="s">
        <v>40</v>
      </c>
      <c r="Z200" s="209">
        <v>350000000</v>
      </c>
      <c r="AA200" s="210">
        <v>43956</v>
      </c>
      <c r="AB200" s="210">
        <v>51261</v>
      </c>
      <c r="AC200" s="211">
        <v>350000000</v>
      </c>
      <c r="AD200" s="211">
        <v>350000000</v>
      </c>
      <c r="AE200" s="212">
        <v>14.191780821917808</v>
      </c>
      <c r="AF200" s="212">
        <v>20.013698630136986</v>
      </c>
      <c r="AG200" s="213">
        <v>6.3059000000000004E-2</v>
      </c>
      <c r="AH200" s="210" t="s">
        <v>41</v>
      </c>
      <c r="AI200" s="214">
        <v>2.2283000000000001E-2</v>
      </c>
      <c r="AJ200" s="215">
        <v>14.191780821917808</v>
      </c>
      <c r="AK200" s="215">
        <v>20.013698630136986</v>
      </c>
      <c r="AL200" s="214">
        <f t="shared" si="3"/>
        <v>6.3059000000000004E-2</v>
      </c>
      <c r="AM200" s="206" t="s">
        <v>292</v>
      </c>
      <c r="AN200" s="210" t="s">
        <v>292</v>
      </c>
    </row>
    <row r="201" spans="1:40" s="154" customFormat="1" x14ac:dyDescent="0.3">
      <c r="A201" s="205">
        <v>20848000</v>
      </c>
      <c r="B201" s="206">
        <v>1</v>
      </c>
      <c r="C201" s="206">
        <v>1</v>
      </c>
      <c r="D201" s="206">
        <v>1</v>
      </c>
      <c r="E201" s="206" t="s">
        <v>30</v>
      </c>
      <c r="F201" s="206" t="s">
        <v>31</v>
      </c>
      <c r="G201" s="206" t="s">
        <v>32</v>
      </c>
      <c r="H201" s="206" t="s">
        <v>33</v>
      </c>
      <c r="I201" s="206" t="s">
        <v>3</v>
      </c>
      <c r="J201" s="206" t="s">
        <v>34</v>
      </c>
      <c r="K201" s="206" t="s">
        <v>292</v>
      </c>
      <c r="L201" s="206" t="s">
        <v>36</v>
      </c>
      <c r="M201" s="206" t="s">
        <v>153</v>
      </c>
      <c r="N201" s="206" t="s">
        <v>154</v>
      </c>
      <c r="O201" s="206" t="s">
        <v>312</v>
      </c>
      <c r="P201" s="206" t="s">
        <v>312</v>
      </c>
      <c r="Q201" s="206" t="s">
        <v>292</v>
      </c>
      <c r="R201" s="207">
        <v>105555555.59999999</v>
      </c>
      <c r="S201" s="207">
        <v>0</v>
      </c>
      <c r="T201" s="207">
        <v>0</v>
      </c>
      <c r="U201" s="207">
        <v>0</v>
      </c>
      <c r="V201" s="207">
        <v>0</v>
      </c>
      <c r="W201" s="207">
        <v>0</v>
      </c>
      <c r="X201" s="207"/>
      <c r="Y201" s="207" t="s">
        <v>40</v>
      </c>
      <c r="Z201" s="209">
        <v>105555555.59999999</v>
      </c>
      <c r="AA201" s="210">
        <v>44035</v>
      </c>
      <c r="AB201" s="210">
        <v>49513</v>
      </c>
      <c r="AC201" s="211">
        <v>150000000</v>
      </c>
      <c r="AD201" s="211">
        <v>150000000</v>
      </c>
      <c r="AE201" s="212">
        <v>9.4027397260273968</v>
      </c>
      <c r="AF201" s="212">
        <v>15.008219178082191</v>
      </c>
      <c r="AG201" s="213">
        <v>6.4338999999999993E-2</v>
      </c>
      <c r="AH201" s="210" t="s">
        <v>41</v>
      </c>
      <c r="AI201" s="214">
        <v>2.2283000000000001E-2</v>
      </c>
      <c r="AJ201" s="215">
        <v>9.4027397260273968</v>
      </c>
      <c r="AK201" s="215">
        <v>15.008219178082191</v>
      </c>
      <c r="AL201" s="214">
        <f t="shared" si="3"/>
        <v>6.4338999999999993E-2</v>
      </c>
      <c r="AM201" s="206" t="s">
        <v>292</v>
      </c>
      <c r="AN201" s="210" t="s">
        <v>292</v>
      </c>
    </row>
    <row r="202" spans="1:40" s="154" customFormat="1" x14ac:dyDescent="0.3">
      <c r="A202" s="205">
        <v>20849000</v>
      </c>
      <c r="B202" s="206">
        <v>1</v>
      </c>
      <c r="C202" s="206">
        <v>1</v>
      </c>
      <c r="D202" s="206">
        <v>1</v>
      </c>
      <c r="E202" s="206" t="s">
        <v>30</v>
      </c>
      <c r="F202" s="206" t="s">
        <v>31</v>
      </c>
      <c r="G202" s="206" t="s">
        <v>32</v>
      </c>
      <c r="H202" s="206" t="s">
        <v>33</v>
      </c>
      <c r="I202" s="206" t="s">
        <v>3</v>
      </c>
      <c r="J202" s="206" t="s">
        <v>34</v>
      </c>
      <c r="K202" s="206" t="s">
        <v>292</v>
      </c>
      <c r="L202" s="206" t="s">
        <v>36</v>
      </c>
      <c r="M202" s="206" t="s">
        <v>153</v>
      </c>
      <c r="N202" s="206" t="s">
        <v>154</v>
      </c>
      <c r="O202" s="206" t="s">
        <v>313</v>
      </c>
      <c r="P202" s="206" t="s">
        <v>313</v>
      </c>
      <c r="Q202" s="206" t="s">
        <v>292</v>
      </c>
      <c r="R202" s="207">
        <v>102408296.33</v>
      </c>
      <c r="S202" s="207">
        <v>0</v>
      </c>
      <c r="T202" s="207">
        <v>0</v>
      </c>
      <c r="U202" s="207">
        <v>0</v>
      </c>
      <c r="V202" s="207">
        <v>0</v>
      </c>
      <c r="W202" s="207">
        <v>0</v>
      </c>
      <c r="X202" s="207"/>
      <c r="Y202" s="207" t="s">
        <v>40</v>
      </c>
      <c r="Z202" s="209">
        <v>102408296.33</v>
      </c>
      <c r="AA202" s="210">
        <v>44169</v>
      </c>
      <c r="AB202" s="210">
        <v>49647</v>
      </c>
      <c r="AC202" s="211">
        <v>138251200</v>
      </c>
      <c r="AD202" s="211">
        <v>138251200</v>
      </c>
      <c r="AE202" s="212">
        <v>9.7698630136986306</v>
      </c>
      <c r="AF202" s="212">
        <v>15.008219178082191</v>
      </c>
      <c r="AG202" s="213">
        <v>6.4799999999999996E-2</v>
      </c>
      <c r="AH202" s="210" t="s">
        <v>41</v>
      </c>
      <c r="AI202" s="214">
        <v>2.2283000000000001E-2</v>
      </c>
      <c r="AJ202" s="215">
        <v>9.7698630136986306</v>
      </c>
      <c r="AK202" s="215">
        <v>15.008219178082191</v>
      </c>
      <c r="AL202" s="214">
        <f t="shared" si="3"/>
        <v>6.4799999999999996E-2</v>
      </c>
      <c r="AM202" s="206" t="s">
        <v>292</v>
      </c>
      <c r="AN202" s="210" t="s">
        <v>292</v>
      </c>
    </row>
    <row r="203" spans="1:40" s="154" customFormat="1" x14ac:dyDescent="0.3">
      <c r="A203" s="205">
        <v>20851000</v>
      </c>
      <c r="B203" s="206">
        <v>1</v>
      </c>
      <c r="C203" s="206">
        <v>1</v>
      </c>
      <c r="D203" s="206">
        <v>0</v>
      </c>
      <c r="E203" s="206" t="s">
        <v>30</v>
      </c>
      <c r="F203" s="206" t="s">
        <v>31</v>
      </c>
      <c r="G203" s="206" t="s">
        <v>32</v>
      </c>
      <c r="H203" s="206" t="s">
        <v>54</v>
      </c>
      <c r="I203" s="206" t="s">
        <v>55</v>
      </c>
      <c r="J203" s="206" t="s">
        <v>34</v>
      </c>
      <c r="K203" s="206" t="s">
        <v>292</v>
      </c>
      <c r="L203" s="206" t="s">
        <v>85</v>
      </c>
      <c r="M203" s="206" t="s">
        <v>153</v>
      </c>
      <c r="N203" s="206" t="s">
        <v>154</v>
      </c>
      <c r="O203" s="206" t="s">
        <v>329</v>
      </c>
      <c r="P203" s="206" t="s">
        <v>329</v>
      </c>
      <c r="Q203" s="206" t="s">
        <v>292</v>
      </c>
      <c r="R203" s="207">
        <v>29041497.760000002</v>
      </c>
      <c r="S203" s="207">
        <v>0</v>
      </c>
      <c r="T203" s="207">
        <v>0</v>
      </c>
      <c r="U203" s="207">
        <v>0</v>
      </c>
      <c r="V203" s="207">
        <v>0</v>
      </c>
      <c r="W203" s="207">
        <v>0</v>
      </c>
      <c r="X203" s="207"/>
      <c r="Y203" s="207" t="s">
        <v>40</v>
      </c>
      <c r="Z203" s="209">
        <v>29041497.760000002</v>
      </c>
      <c r="AA203" s="210">
        <v>44169</v>
      </c>
      <c r="AB203" s="210">
        <v>47821</v>
      </c>
      <c r="AC203" s="211">
        <v>49000000</v>
      </c>
      <c r="AD203" s="211">
        <v>49000000</v>
      </c>
      <c r="AE203" s="212">
        <v>4.7671232876712333</v>
      </c>
      <c r="AF203" s="212">
        <v>10.005479452054795</v>
      </c>
      <c r="AG203" s="213">
        <v>6.4299999999999996E-2</v>
      </c>
      <c r="AH203" s="210" t="s">
        <v>41</v>
      </c>
      <c r="AI203" s="214">
        <v>2.1783E-2</v>
      </c>
      <c r="AJ203" s="215">
        <v>4.7671232876712333</v>
      </c>
      <c r="AK203" s="215">
        <v>10.005479452054795</v>
      </c>
      <c r="AL203" s="214">
        <f t="shared" si="3"/>
        <v>6.4299999999999996E-2</v>
      </c>
      <c r="AM203" s="206" t="s">
        <v>292</v>
      </c>
      <c r="AN203" s="210" t="s">
        <v>292</v>
      </c>
    </row>
    <row r="204" spans="1:40" s="154" customFormat="1" x14ac:dyDescent="0.3">
      <c r="A204" s="205">
        <v>20852000</v>
      </c>
      <c r="B204" s="206">
        <v>1</v>
      </c>
      <c r="C204" s="206">
        <v>1</v>
      </c>
      <c r="D204" s="206">
        <v>0</v>
      </c>
      <c r="E204" s="206" t="s">
        <v>30</v>
      </c>
      <c r="F204" s="206" t="s">
        <v>31</v>
      </c>
      <c r="G204" s="206" t="s">
        <v>32</v>
      </c>
      <c r="H204" s="206" t="s">
        <v>54</v>
      </c>
      <c r="I204" s="206" t="s">
        <v>55</v>
      </c>
      <c r="J204" s="206" t="s">
        <v>34</v>
      </c>
      <c r="K204" s="206" t="s">
        <v>292</v>
      </c>
      <c r="L204" s="206" t="s">
        <v>56</v>
      </c>
      <c r="M204" s="206" t="s">
        <v>153</v>
      </c>
      <c r="N204" s="206" t="s">
        <v>154</v>
      </c>
      <c r="O204" s="206" t="s">
        <v>408</v>
      </c>
      <c r="P204" s="206" t="s">
        <v>408</v>
      </c>
      <c r="Q204" s="206" t="s">
        <v>292</v>
      </c>
      <c r="R204" s="207">
        <v>27115941.23</v>
      </c>
      <c r="S204" s="207">
        <v>0</v>
      </c>
      <c r="T204" s="207">
        <v>0</v>
      </c>
      <c r="U204" s="207">
        <v>0</v>
      </c>
      <c r="V204" s="207">
        <v>0</v>
      </c>
      <c r="W204" s="207">
        <v>0</v>
      </c>
      <c r="X204" s="207"/>
      <c r="Y204" s="207" t="s">
        <v>40</v>
      </c>
      <c r="Z204" s="209">
        <v>27115941.23</v>
      </c>
      <c r="AA204" s="210">
        <v>44349</v>
      </c>
      <c r="AB204" s="210">
        <v>49828</v>
      </c>
      <c r="AC204" s="211">
        <v>48000000</v>
      </c>
      <c r="AD204" s="211">
        <v>48000000</v>
      </c>
      <c r="AE204" s="212">
        <v>10.265753424657534</v>
      </c>
      <c r="AF204" s="212">
        <v>15.010958904109589</v>
      </c>
      <c r="AG204" s="213">
        <v>6.6550999999999999E-2</v>
      </c>
      <c r="AH204" s="210" t="s">
        <v>41</v>
      </c>
      <c r="AI204" s="214">
        <v>2.2283000000000001E-2</v>
      </c>
      <c r="AJ204" s="215">
        <v>10.265753424657534</v>
      </c>
      <c r="AK204" s="215">
        <v>15.010958904109589</v>
      </c>
      <c r="AL204" s="214">
        <f t="shared" si="3"/>
        <v>6.6550999999999999E-2</v>
      </c>
      <c r="AM204" s="206" t="s">
        <v>292</v>
      </c>
      <c r="AN204" s="210" t="s">
        <v>292</v>
      </c>
    </row>
    <row r="205" spans="1:40" s="154" customFormat="1" x14ac:dyDescent="0.3">
      <c r="A205" s="205">
        <v>20853000</v>
      </c>
      <c r="B205" s="206">
        <v>1</v>
      </c>
      <c r="C205" s="206">
        <v>1</v>
      </c>
      <c r="D205" s="206">
        <v>1</v>
      </c>
      <c r="E205" s="206" t="s">
        <v>30</v>
      </c>
      <c r="F205" s="206" t="s">
        <v>31</v>
      </c>
      <c r="G205" s="206" t="s">
        <v>32</v>
      </c>
      <c r="H205" s="206" t="s">
        <v>400</v>
      </c>
      <c r="I205" s="206" t="s">
        <v>3</v>
      </c>
      <c r="J205" s="206" t="s">
        <v>34</v>
      </c>
      <c r="K205" s="206" t="s">
        <v>292</v>
      </c>
      <c r="L205" s="206" t="s">
        <v>36</v>
      </c>
      <c r="M205" s="206" t="s">
        <v>153</v>
      </c>
      <c r="N205" s="206" t="s">
        <v>154</v>
      </c>
      <c r="O205" s="206" t="s">
        <v>402</v>
      </c>
      <c r="P205" s="206" t="s">
        <v>402</v>
      </c>
      <c r="Q205" s="206" t="s">
        <v>292</v>
      </c>
      <c r="R205" s="207">
        <v>169230769.19999999</v>
      </c>
      <c r="S205" s="207">
        <v>0</v>
      </c>
      <c r="T205" s="207">
        <v>0</v>
      </c>
      <c r="U205" s="207">
        <v>0</v>
      </c>
      <c r="V205" s="207">
        <v>0</v>
      </c>
      <c r="W205" s="207">
        <v>0</v>
      </c>
      <c r="X205" s="207"/>
      <c r="Y205" s="207" t="s">
        <v>40</v>
      </c>
      <c r="Z205" s="209">
        <v>169230769.19999999</v>
      </c>
      <c r="AA205" s="210">
        <v>44439</v>
      </c>
      <c r="AB205" s="210">
        <v>49919</v>
      </c>
      <c r="AC205" s="211">
        <v>200000000</v>
      </c>
      <c r="AD205" s="211">
        <v>200000000</v>
      </c>
      <c r="AE205" s="212">
        <v>10.515068493150684</v>
      </c>
      <c r="AF205" s="212">
        <v>15.013698630136986</v>
      </c>
      <c r="AG205" s="213">
        <v>6.4901E-2</v>
      </c>
      <c r="AH205" s="210" t="s">
        <v>41</v>
      </c>
      <c r="AI205" s="214">
        <v>2.2283000000000001E-2</v>
      </c>
      <c r="AJ205" s="215">
        <v>10.515068493150684</v>
      </c>
      <c r="AK205" s="215">
        <v>15.013698630136986</v>
      </c>
      <c r="AL205" s="214">
        <f t="shared" si="3"/>
        <v>6.4901E-2</v>
      </c>
      <c r="AM205" s="206" t="s">
        <v>292</v>
      </c>
      <c r="AN205" s="210" t="s">
        <v>292</v>
      </c>
    </row>
    <row r="206" spans="1:40" s="154" customFormat="1" x14ac:dyDescent="0.3">
      <c r="A206" s="205">
        <v>20854000</v>
      </c>
      <c r="B206" s="206">
        <v>1</v>
      </c>
      <c r="C206" s="206">
        <v>1</v>
      </c>
      <c r="D206" s="206">
        <v>1</v>
      </c>
      <c r="E206" s="206" t="s">
        <v>30</v>
      </c>
      <c r="F206" s="206" t="s">
        <v>31</v>
      </c>
      <c r="G206" s="206" t="s">
        <v>32</v>
      </c>
      <c r="H206" s="206" t="s">
        <v>400</v>
      </c>
      <c r="I206" s="206" t="s">
        <v>3</v>
      </c>
      <c r="J206" s="206" t="s">
        <v>34</v>
      </c>
      <c r="K206" s="206" t="s">
        <v>292</v>
      </c>
      <c r="L206" s="206" t="s">
        <v>36</v>
      </c>
      <c r="M206" s="206" t="s">
        <v>153</v>
      </c>
      <c r="N206" s="206" t="s">
        <v>154</v>
      </c>
      <c r="O206" s="206" t="s">
        <v>409</v>
      </c>
      <c r="P206" s="206" t="s">
        <v>409</v>
      </c>
      <c r="Q206" s="206" t="s">
        <v>292</v>
      </c>
      <c r="R206" s="207">
        <v>250000000</v>
      </c>
      <c r="S206" s="207">
        <v>0</v>
      </c>
      <c r="T206" s="207">
        <v>0</v>
      </c>
      <c r="U206" s="207">
        <v>0</v>
      </c>
      <c r="V206" s="207">
        <v>0</v>
      </c>
      <c r="W206" s="207">
        <v>0</v>
      </c>
      <c r="X206" s="207"/>
      <c r="Y206" s="207" t="s">
        <v>40</v>
      </c>
      <c r="Z206" s="209">
        <v>250000000</v>
      </c>
      <c r="AA206" s="210">
        <v>44389</v>
      </c>
      <c r="AB206" s="210">
        <v>51566</v>
      </c>
      <c r="AC206" s="211">
        <v>250000000</v>
      </c>
      <c r="AD206" s="211">
        <v>250000000</v>
      </c>
      <c r="AE206" s="212">
        <v>15.027397260273972</v>
      </c>
      <c r="AF206" s="212">
        <v>19.663013698630138</v>
      </c>
      <c r="AG206" s="213">
        <v>6.4555000000000001E-2</v>
      </c>
      <c r="AH206" s="210" t="s">
        <v>41</v>
      </c>
      <c r="AI206" s="214">
        <v>2.2283000000000001E-2</v>
      </c>
      <c r="AJ206" s="215">
        <v>15.027397260273972</v>
      </c>
      <c r="AK206" s="215">
        <v>19.663013698630138</v>
      </c>
      <c r="AL206" s="214">
        <f t="shared" si="3"/>
        <v>6.4555000000000001E-2</v>
      </c>
      <c r="AM206" s="206" t="s">
        <v>292</v>
      </c>
      <c r="AN206" s="210" t="s">
        <v>292</v>
      </c>
    </row>
    <row r="207" spans="1:40" s="154" customFormat="1" x14ac:dyDescent="0.3">
      <c r="A207" s="205">
        <v>20855000</v>
      </c>
      <c r="B207" s="206">
        <v>1</v>
      </c>
      <c r="C207" s="206">
        <v>1</v>
      </c>
      <c r="D207" s="206">
        <v>1</v>
      </c>
      <c r="E207" s="206" t="s">
        <v>30</v>
      </c>
      <c r="F207" s="206" t="s">
        <v>31</v>
      </c>
      <c r="G207" s="206" t="s">
        <v>32</v>
      </c>
      <c r="H207" s="206" t="s">
        <v>400</v>
      </c>
      <c r="I207" s="206" t="s">
        <v>3</v>
      </c>
      <c r="J207" s="206" t="s">
        <v>34</v>
      </c>
      <c r="K207" s="206" t="s">
        <v>292</v>
      </c>
      <c r="L207" s="206" t="s">
        <v>36</v>
      </c>
      <c r="M207" s="206" t="s">
        <v>153</v>
      </c>
      <c r="N207" s="206" t="s">
        <v>154</v>
      </c>
      <c r="O207" s="206" t="s">
        <v>410</v>
      </c>
      <c r="P207" s="206" t="s">
        <v>410</v>
      </c>
      <c r="Q207" s="206" t="s">
        <v>292</v>
      </c>
      <c r="R207" s="207">
        <v>34285714.289999999</v>
      </c>
      <c r="S207" s="207">
        <v>0</v>
      </c>
      <c r="T207" s="207">
        <v>0</v>
      </c>
      <c r="U207" s="207">
        <v>0</v>
      </c>
      <c r="V207" s="207">
        <v>0</v>
      </c>
      <c r="W207" s="207">
        <v>0</v>
      </c>
      <c r="X207" s="207"/>
      <c r="Y207" s="207" t="s">
        <v>40</v>
      </c>
      <c r="Z207" s="209">
        <v>34285714.289999999</v>
      </c>
      <c r="AA207" s="210">
        <v>44389</v>
      </c>
      <c r="AB207" s="210">
        <v>51566</v>
      </c>
      <c r="AC207" s="211">
        <v>75000000</v>
      </c>
      <c r="AD207" s="211">
        <v>37500000</v>
      </c>
      <c r="AE207" s="212">
        <v>15.027397260273972</v>
      </c>
      <c r="AF207" s="212">
        <v>19.663013698630138</v>
      </c>
      <c r="AG207" s="213">
        <v>6.4555000000000001E-2</v>
      </c>
      <c r="AH207" s="210" t="s">
        <v>41</v>
      </c>
      <c r="AI207" s="214">
        <v>2.2283000000000001E-2</v>
      </c>
      <c r="AJ207" s="215">
        <v>15.027397260273972</v>
      </c>
      <c r="AK207" s="215">
        <v>19.663013698630138</v>
      </c>
      <c r="AL207" s="214">
        <f t="shared" si="3"/>
        <v>6.4555000000000001E-2</v>
      </c>
      <c r="AM207" s="206" t="s">
        <v>292</v>
      </c>
      <c r="AN207" s="210" t="s">
        <v>292</v>
      </c>
    </row>
    <row r="208" spans="1:40" s="154" customFormat="1" x14ac:dyDescent="0.3">
      <c r="A208" s="205">
        <v>20855001</v>
      </c>
      <c r="B208" s="206">
        <v>1</v>
      </c>
      <c r="C208" s="206">
        <v>1</v>
      </c>
      <c r="D208" s="206">
        <v>1</v>
      </c>
      <c r="E208" s="206" t="s">
        <v>440</v>
      </c>
      <c r="F208" s="206" t="s">
        <v>31</v>
      </c>
      <c r="G208" s="206" t="s">
        <v>32</v>
      </c>
      <c r="H208" s="206" t="s">
        <v>400</v>
      </c>
      <c r="I208" s="206" t="s">
        <v>3</v>
      </c>
      <c r="J208" s="206" t="s">
        <v>34</v>
      </c>
      <c r="K208" s="206" t="s">
        <v>292</v>
      </c>
      <c r="L208" s="206" t="s">
        <v>36</v>
      </c>
      <c r="M208" s="206" t="s">
        <v>153</v>
      </c>
      <c r="N208" s="206" t="s">
        <v>154</v>
      </c>
      <c r="O208" s="206" t="s">
        <v>441</v>
      </c>
      <c r="P208" s="206" t="s">
        <v>441</v>
      </c>
      <c r="Q208" s="206" t="s">
        <v>292</v>
      </c>
      <c r="R208" s="207">
        <v>34285714.289999999</v>
      </c>
      <c r="S208" s="207">
        <v>0</v>
      </c>
      <c r="T208" s="207">
        <v>0</v>
      </c>
      <c r="U208" s="207">
        <v>0</v>
      </c>
      <c r="V208" s="207">
        <v>0</v>
      </c>
      <c r="W208" s="207">
        <v>0</v>
      </c>
      <c r="X208" s="207"/>
      <c r="Y208" s="207" t="s">
        <v>40</v>
      </c>
      <c r="Z208" s="209">
        <v>34285714.289999999</v>
      </c>
      <c r="AA208" s="210">
        <v>44389</v>
      </c>
      <c r="AB208" s="210">
        <v>51566</v>
      </c>
      <c r="AC208" s="211">
        <v>75000000</v>
      </c>
      <c r="AD208" s="211">
        <v>37500000</v>
      </c>
      <c r="AE208" s="212">
        <v>15.027397260273972</v>
      </c>
      <c r="AF208" s="212">
        <v>19.663013698630138</v>
      </c>
      <c r="AG208" s="213">
        <v>6.4555000000000001E-2</v>
      </c>
      <c r="AH208" s="210" t="s">
        <v>41</v>
      </c>
      <c r="AI208" s="214">
        <v>1.5283E-2</v>
      </c>
      <c r="AJ208" s="215">
        <v>15.027397260273972</v>
      </c>
      <c r="AK208" s="215">
        <v>19.663013698630138</v>
      </c>
      <c r="AL208" s="214">
        <f t="shared" si="3"/>
        <v>6.4555000000000001E-2</v>
      </c>
      <c r="AM208" s="206" t="s">
        <v>292</v>
      </c>
      <c r="AN208" s="210" t="s">
        <v>292</v>
      </c>
    </row>
    <row r="209" spans="1:40" s="154" customFormat="1" x14ac:dyDescent="0.3">
      <c r="A209" s="205">
        <v>20856000</v>
      </c>
      <c r="B209" s="206">
        <v>1</v>
      </c>
      <c r="C209" s="206">
        <v>0</v>
      </c>
      <c r="D209" s="206">
        <v>0</v>
      </c>
      <c r="E209" s="206" t="s">
        <v>30</v>
      </c>
      <c r="F209" s="206" t="s">
        <v>133</v>
      </c>
      <c r="G209" s="206" t="s">
        <v>133</v>
      </c>
      <c r="H209" s="206" t="s">
        <v>133</v>
      </c>
      <c r="I209" s="206" t="s">
        <v>133</v>
      </c>
      <c r="J209" s="206" t="s">
        <v>34</v>
      </c>
      <c r="K209" s="206" t="s">
        <v>292</v>
      </c>
      <c r="L209" s="206" t="s">
        <v>161</v>
      </c>
      <c r="M209" s="206" t="s">
        <v>153</v>
      </c>
      <c r="N209" s="206" t="s">
        <v>154</v>
      </c>
      <c r="O209" s="206" t="s">
        <v>406</v>
      </c>
      <c r="P209" s="206" t="s">
        <v>406</v>
      </c>
      <c r="Q209" s="206" t="s">
        <v>292</v>
      </c>
      <c r="R209" s="207">
        <v>75000000</v>
      </c>
      <c r="S209" s="207">
        <v>0</v>
      </c>
      <c r="T209" s="207">
        <v>0</v>
      </c>
      <c r="U209" s="207">
        <v>0</v>
      </c>
      <c r="V209" s="207">
        <v>0</v>
      </c>
      <c r="W209" s="207">
        <v>0</v>
      </c>
      <c r="X209" s="207"/>
      <c r="Y209" s="207" t="s">
        <v>40</v>
      </c>
      <c r="Z209" s="209">
        <v>75000000</v>
      </c>
      <c r="AA209" s="210">
        <v>44389</v>
      </c>
      <c r="AB209" s="210">
        <v>48041</v>
      </c>
      <c r="AC209" s="211">
        <v>100000000</v>
      </c>
      <c r="AD209" s="211">
        <v>100000000</v>
      </c>
      <c r="AE209" s="212">
        <v>5.3698630136986303</v>
      </c>
      <c r="AF209" s="212">
        <v>10.005479452054795</v>
      </c>
      <c r="AG209" s="213">
        <v>7.4534000000000003E-2</v>
      </c>
      <c r="AH209" s="210" t="s">
        <v>41</v>
      </c>
      <c r="AI209" s="214">
        <v>2.1783E-2</v>
      </c>
      <c r="AJ209" s="215">
        <v>5.3698630136986303</v>
      </c>
      <c r="AK209" s="215">
        <v>10.005479452054795</v>
      </c>
      <c r="AL209" s="214">
        <f t="shared" si="3"/>
        <v>7.4534000000000003E-2</v>
      </c>
      <c r="AM209" s="206" t="s">
        <v>292</v>
      </c>
      <c r="AN209" s="210" t="s">
        <v>292</v>
      </c>
    </row>
    <row r="210" spans="1:40" s="154" customFormat="1" x14ac:dyDescent="0.3">
      <c r="A210" s="205">
        <v>20857000</v>
      </c>
      <c r="B210" s="206">
        <v>1</v>
      </c>
      <c r="C210" s="206">
        <v>1</v>
      </c>
      <c r="D210" s="206">
        <v>1</v>
      </c>
      <c r="E210" s="206" t="s">
        <v>30</v>
      </c>
      <c r="F210" s="206" t="s">
        <v>31</v>
      </c>
      <c r="G210" s="206" t="s">
        <v>32</v>
      </c>
      <c r="H210" s="206" t="s">
        <v>400</v>
      </c>
      <c r="I210" s="206" t="s">
        <v>3</v>
      </c>
      <c r="J210" s="206" t="s">
        <v>34</v>
      </c>
      <c r="K210" s="206" t="s">
        <v>292</v>
      </c>
      <c r="L210" s="206" t="s">
        <v>36</v>
      </c>
      <c r="M210" s="206" t="s">
        <v>153</v>
      </c>
      <c r="N210" s="206" t="s">
        <v>154</v>
      </c>
      <c r="O210" s="206" t="s">
        <v>416</v>
      </c>
      <c r="P210" s="206" t="s">
        <v>416</v>
      </c>
      <c r="Q210" s="206" t="s">
        <v>292</v>
      </c>
      <c r="R210" s="207">
        <v>66346153.859999999</v>
      </c>
      <c r="S210" s="207">
        <v>0</v>
      </c>
      <c r="T210" s="207">
        <v>0</v>
      </c>
      <c r="U210" s="207">
        <v>0</v>
      </c>
      <c r="V210" s="207">
        <v>0</v>
      </c>
      <c r="W210" s="207">
        <v>0</v>
      </c>
      <c r="X210" s="207"/>
      <c r="Y210" s="207" t="s">
        <v>40</v>
      </c>
      <c r="Z210" s="209">
        <v>66346153.859999999</v>
      </c>
      <c r="AA210" s="210">
        <v>44628</v>
      </c>
      <c r="AB210" s="210">
        <v>50107</v>
      </c>
      <c r="AC210" s="211">
        <v>75000000</v>
      </c>
      <c r="AD210" s="211">
        <v>75000000</v>
      </c>
      <c r="AE210" s="212">
        <v>11.03013698630137</v>
      </c>
      <c r="AF210" s="212">
        <v>15.010958904109589</v>
      </c>
      <c r="AG210" s="213">
        <v>6.1903E-2</v>
      </c>
      <c r="AH210" s="210" t="s">
        <v>41</v>
      </c>
      <c r="AI210" s="214">
        <v>0.02</v>
      </c>
      <c r="AJ210" s="215">
        <v>11.03013698630137</v>
      </c>
      <c r="AK210" s="215">
        <v>15.010958904109589</v>
      </c>
      <c r="AL210" s="214">
        <f t="shared" si="3"/>
        <v>6.1903E-2</v>
      </c>
      <c r="AM210" s="206" t="s">
        <v>292</v>
      </c>
      <c r="AN210" s="210" t="s">
        <v>292</v>
      </c>
    </row>
    <row r="211" spans="1:40" s="154" customFormat="1" x14ac:dyDescent="0.3">
      <c r="A211" s="205">
        <v>20858000</v>
      </c>
      <c r="B211" s="206">
        <v>1</v>
      </c>
      <c r="C211" s="206">
        <v>1</v>
      </c>
      <c r="D211" s="206">
        <v>1</v>
      </c>
      <c r="E211" s="206" t="s">
        <v>30</v>
      </c>
      <c r="F211" s="206" t="s">
        <v>31</v>
      </c>
      <c r="G211" s="206" t="s">
        <v>32</v>
      </c>
      <c r="H211" s="206" t="s">
        <v>400</v>
      </c>
      <c r="I211" s="206" t="s">
        <v>3</v>
      </c>
      <c r="J211" s="206" t="s">
        <v>34</v>
      </c>
      <c r="K211" s="206" t="s">
        <v>292</v>
      </c>
      <c r="L211" s="206" t="s">
        <v>36</v>
      </c>
      <c r="M211" s="206" t="s">
        <v>153</v>
      </c>
      <c r="N211" s="206" t="s">
        <v>154</v>
      </c>
      <c r="O211" s="206" t="s">
        <v>417</v>
      </c>
      <c r="P211" s="206" t="s">
        <v>417</v>
      </c>
      <c r="Q211" s="206" t="s">
        <v>292</v>
      </c>
      <c r="R211" s="207">
        <v>44230769.240000002</v>
      </c>
      <c r="S211" s="207">
        <v>0</v>
      </c>
      <c r="T211" s="207">
        <v>0</v>
      </c>
      <c r="U211" s="207">
        <v>0</v>
      </c>
      <c r="V211" s="207">
        <v>0</v>
      </c>
      <c r="W211" s="207">
        <v>0</v>
      </c>
      <c r="X211" s="207"/>
      <c r="Y211" s="207" t="s">
        <v>40</v>
      </c>
      <c r="Z211" s="209">
        <v>44230769.240000002</v>
      </c>
      <c r="AA211" s="210">
        <v>44628</v>
      </c>
      <c r="AB211" s="210">
        <v>50107</v>
      </c>
      <c r="AC211" s="211">
        <v>50000000</v>
      </c>
      <c r="AD211" s="211">
        <v>50000000</v>
      </c>
      <c r="AE211" s="212">
        <v>11.03013698630137</v>
      </c>
      <c r="AF211" s="212">
        <v>15.010958904109589</v>
      </c>
      <c r="AG211" s="213">
        <v>6.1903E-2</v>
      </c>
      <c r="AH211" s="210" t="s">
        <v>41</v>
      </c>
      <c r="AI211" s="214">
        <v>0.02</v>
      </c>
      <c r="AJ211" s="215">
        <v>11.03013698630137</v>
      </c>
      <c r="AK211" s="215">
        <v>15.010958904109589</v>
      </c>
      <c r="AL211" s="214">
        <f t="shared" si="3"/>
        <v>6.1903E-2</v>
      </c>
      <c r="AM211" s="206" t="s">
        <v>292</v>
      </c>
      <c r="AN211" s="210" t="s">
        <v>292</v>
      </c>
    </row>
    <row r="212" spans="1:40" s="154" customFormat="1" x14ac:dyDescent="0.3">
      <c r="A212" s="205">
        <v>20859000</v>
      </c>
      <c r="B212" s="206">
        <v>1</v>
      </c>
      <c r="C212" s="206">
        <v>1</v>
      </c>
      <c r="D212" s="206">
        <v>1</v>
      </c>
      <c r="E212" s="206" t="s">
        <v>30</v>
      </c>
      <c r="F212" s="206" t="s">
        <v>31</v>
      </c>
      <c r="G212" s="206" t="s">
        <v>32</v>
      </c>
      <c r="H212" s="206" t="s">
        <v>400</v>
      </c>
      <c r="I212" s="206" t="s">
        <v>3</v>
      </c>
      <c r="J212" s="206" t="s">
        <v>34</v>
      </c>
      <c r="K212" s="206" t="s">
        <v>292</v>
      </c>
      <c r="L212" s="206" t="s">
        <v>36</v>
      </c>
      <c r="M212" s="206" t="s">
        <v>153</v>
      </c>
      <c r="N212" s="206" t="s">
        <v>154</v>
      </c>
      <c r="O212" s="206" t="s">
        <v>418</v>
      </c>
      <c r="P212" s="206" t="s">
        <v>418</v>
      </c>
      <c r="Q212" s="206" t="s">
        <v>292</v>
      </c>
      <c r="R212" s="207">
        <v>44230769.240000002</v>
      </c>
      <c r="S212" s="207">
        <v>0</v>
      </c>
      <c r="T212" s="207">
        <v>0</v>
      </c>
      <c r="U212" s="207">
        <v>0</v>
      </c>
      <c r="V212" s="207">
        <v>0</v>
      </c>
      <c r="W212" s="207">
        <v>0</v>
      </c>
      <c r="X212" s="207"/>
      <c r="Y212" s="207" t="s">
        <v>40</v>
      </c>
      <c r="Z212" s="209">
        <v>44230769.240000002</v>
      </c>
      <c r="AA212" s="210">
        <v>44628</v>
      </c>
      <c r="AB212" s="210">
        <v>50107</v>
      </c>
      <c r="AC212" s="211">
        <v>50000000</v>
      </c>
      <c r="AD212" s="211">
        <v>50000000</v>
      </c>
      <c r="AE212" s="212">
        <v>11.03013698630137</v>
      </c>
      <c r="AF212" s="212">
        <v>15.010958904109589</v>
      </c>
      <c r="AG212" s="213">
        <v>6.1903E-2</v>
      </c>
      <c r="AH212" s="210" t="s">
        <v>41</v>
      </c>
      <c r="AI212" s="214">
        <v>0.02</v>
      </c>
      <c r="AJ212" s="215">
        <v>11.03013698630137</v>
      </c>
      <c r="AK212" s="215">
        <v>15.010958904109589</v>
      </c>
      <c r="AL212" s="214">
        <f t="shared" si="3"/>
        <v>6.1903E-2</v>
      </c>
      <c r="AM212" s="206" t="s">
        <v>292</v>
      </c>
      <c r="AN212" s="210" t="s">
        <v>292</v>
      </c>
    </row>
    <row r="213" spans="1:40" s="154" customFormat="1" x14ac:dyDescent="0.3">
      <c r="A213" s="205">
        <v>20860000</v>
      </c>
      <c r="B213" s="206">
        <v>1</v>
      </c>
      <c r="C213" s="206">
        <v>1</v>
      </c>
      <c r="D213" s="206">
        <v>0</v>
      </c>
      <c r="E213" s="206" t="s">
        <v>30</v>
      </c>
      <c r="F213" s="206" t="s">
        <v>31</v>
      </c>
      <c r="G213" s="206" t="s">
        <v>32</v>
      </c>
      <c r="H213" s="206" t="s">
        <v>54</v>
      </c>
      <c r="I213" s="206" t="s">
        <v>55</v>
      </c>
      <c r="J213" s="206" t="s">
        <v>34</v>
      </c>
      <c r="K213" s="206" t="s">
        <v>292</v>
      </c>
      <c r="L213" s="206" t="s">
        <v>85</v>
      </c>
      <c r="M213" s="206" t="s">
        <v>153</v>
      </c>
      <c r="N213" s="206" t="s">
        <v>154</v>
      </c>
      <c r="O213" s="206" t="s">
        <v>422</v>
      </c>
      <c r="P213" s="206" t="s">
        <v>422</v>
      </c>
      <c r="Q213" s="206" t="s">
        <v>292</v>
      </c>
      <c r="R213" s="207">
        <v>25126065.760000002</v>
      </c>
      <c r="S213" s="207">
        <v>0</v>
      </c>
      <c r="T213" s="207">
        <v>0</v>
      </c>
      <c r="U213" s="207">
        <v>0</v>
      </c>
      <c r="V213" s="207">
        <v>0</v>
      </c>
      <c r="W213" s="207">
        <v>0</v>
      </c>
      <c r="X213" s="207"/>
      <c r="Y213" s="207" t="s">
        <v>40</v>
      </c>
      <c r="Z213" s="209">
        <v>25126065.760000002</v>
      </c>
      <c r="AA213" s="210">
        <v>44706</v>
      </c>
      <c r="AB213" s="210">
        <v>48359</v>
      </c>
      <c r="AC213" s="211">
        <v>49000000</v>
      </c>
      <c r="AD213" s="211">
        <v>40966350.619999997</v>
      </c>
      <c r="AE213" s="212">
        <v>6.2410958904109588</v>
      </c>
      <c r="AF213" s="212">
        <v>10.008219178082191</v>
      </c>
      <c r="AG213" s="213">
        <v>6.2232000000000003E-2</v>
      </c>
      <c r="AH213" s="210" t="s">
        <v>41</v>
      </c>
      <c r="AI213" s="214">
        <v>1.95E-2</v>
      </c>
      <c r="AJ213" s="215">
        <v>6.2410958904109588</v>
      </c>
      <c r="AK213" s="215">
        <v>10.008219178082191</v>
      </c>
      <c r="AL213" s="214">
        <f t="shared" si="3"/>
        <v>6.2232000000000003E-2</v>
      </c>
      <c r="AM213" s="206" t="s">
        <v>292</v>
      </c>
      <c r="AN213" s="210" t="s">
        <v>292</v>
      </c>
    </row>
    <row r="214" spans="1:40" s="154" customFormat="1" x14ac:dyDescent="0.3">
      <c r="A214" s="205">
        <v>20860001</v>
      </c>
      <c r="B214" s="206">
        <v>1</v>
      </c>
      <c r="C214" s="206">
        <v>1</v>
      </c>
      <c r="D214" s="206">
        <v>0</v>
      </c>
      <c r="E214" s="206" t="s">
        <v>30</v>
      </c>
      <c r="F214" s="206" t="s">
        <v>31</v>
      </c>
      <c r="G214" s="206" t="s">
        <v>32</v>
      </c>
      <c r="H214" s="206" t="s">
        <v>54</v>
      </c>
      <c r="I214" s="206" t="s">
        <v>55</v>
      </c>
      <c r="J214" s="206" t="s">
        <v>34</v>
      </c>
      <c r="K214" s="206" t="s">
        <v>292</v>
      </c>
      <c r="L214" s="206" t="s">
        <v>85</v>
      </c>
      <c r="M214" s="206" t="s">
        <v>153</v>
      </c>
      <c r="N214" s="206" t="s">
        <v>154</v>
      </c>
      <c r="O214" s="206" t="s">
        <v>479</v>
      </c>
      <c r="P214" s="206" t="s">
        <v>479</v>
      </c>
      <c r="Q214" s="206" t="s">
        <v>292</v>
      </c>
      <c r="R214" s="207">
        <v>14236762.689999999</v>
      </c>
      <c r="S214" s="207">
        <v>0</v>
      </c>
      <c r="T214" s="207">
        <v>0</v>
      </c>
      <c r="U214" s="207">
        <v>0</v>
      </c>
      <c r="V214" s="207">
        <v>0</v>
      </c>
      <c r="W214" s="207">
        <v>0</v>
      </c>
      <c r="X214" s="207"/>
      <c r="Y214" s="207" t="s">
        <v>40</v>
      </c>
      <c r="Z214" s="209">
        <v>14236762.689999999</v>
      </c>
      <c r="AA214" s="210">
        <v>44706</v>
      </c>
      <c r="AB214" s="210">
        <v>48359</v>
      </c>
      <c r="AC214" s="211">
        <v>0</v>
      </c>
      <c r="AD214" s="211">
        <v>8033649.3799999999</v>
      </c>
      <c r="AE214" s="212">
        <v>6.2410958904109588</v>
      </c>
      <c r="AF214" s="212">
        <v>10.008219178082191</v>
      </c>
      <c r="AG214" s="213">
        <v>6.6231999999999999E-2</v>
      </c>
      <c r="AH214" s="210" t="s">
        <v>41</v>
      </c>
      <c r="AI214" s="214">
        <v>9.7000000000000003E-3</v>
      </c>
      <c r="AJ214" s="215">
        <v>6.2410958904109588</v>
      </c>
      <c r="AK214" s="215">
        <v>10.008219178082191</v>
      </c>
      <c r="AL214" s="214">
        <f t="shared" si="3"/>
        <v>6.6231999999999999E-2</v>
      </c>
      <c r="AM214" s="206" t="s">
        <v>292</v>
      </c>
      <c r="AN214" s="210" t="s">
        <v>292</v>
      </c>
    </row>
    <row r="215" spans="1:40" s="154" customFormat="1" x14ac:dyDescent="0.3">
      <c r="A215" s="205">
        <v>20861000</v>
      </c>
      <c r="B215" s="206">
        <v>1</v>
      </c>
      <c r="C215" s="206">
        <v>1</v>
      </c>
      <c r="D215" s="206">
        <v>1</v>
      </c>
      <c r="E215" s="206" t="s">
        <v>30</v>
      </c>
      <c r="F215" s="206" t="s">
        <v>31</v>
      </c>
      <c r="G215" s="206" t="s">
        <v>32</v>
      </c>
      <c r="H215" s="206" t="s">
        <v>33</v>
      </c>
      <c r="I215" s="206" t="s">
        <v>3</v>
      </c>
      <c r="J215" s="206" t="s">
        <v>34</v>
      </c>
      <c r="K215" s="206" t="s">
        <v>292</v>
      </c>
      <c r="L215" s="206" t="s">
        <v>36</v>
      </c>
      <c r="M215" s="206" t="s">
        <v>153</v>
      </c>
      <c r="N215" s="206" t="s">
        <v>154</v>
      </c>
      <c r="O215" s="206" t="s">
        <v>428</v>
      </c>
      <c r="P215" s="206" t="s">
        <v>428</v>
      </c>
      <c r="Q215" s="206" t="s">
        <v>292</v>
      </c>
      <c r="R215" s="207">
        <v>230769230.75999999</v>
      </c>
      <c r="S215" s="207">
        <v>0</v>
      </c>
      <c r="T215" s="207">
        <v>0</v>
      </c>
      <c r="U215" s="207">
        <v>0</v>
      </c>
      <c r="V215" s="207">
        <v>0</v>
      </c>
      <c r="W215" s="207">
        <v>0</v>
      </c>
      <c r="X215" s="207"/>
      <c r="Y215" s="207" t="s">
        <v>40</v>
      </c>
      <c r="Z215" s="209">
        <v>230769230.75999999</v>
      </c>
      <c r="AA215" s="210">
        <v>44916</v>
      </c>
      <c r="AB215" s="210">
        <v>50395</v>
      </c>
      <c r="AC215" s="211">
        <v>250000000</v>
      </c>
      <c r="AD215" s="211">
        <v>250000000</v>
      </c>
      <c r="AE215" s="212">
        <v>11.819178082191781</v>
      </c>
      <c r="AF215" s="212">
        <v>15.010958904109589</v>
      </c>
      <c r="AG215" s="213">
        <v>6.2452000000000001E-2</v>
      </c>
      <c r="AH215" s="210" t="s">
        <v>41</v>
      </c>
      <c r="AI215" s="214">
        <v>0.02</v>
      </c>
      <c r="AJ215" s="215">
        <v>11.819178082191781</v>
      </c>
      <c r="AK215" s="215">
        <v>15.010958904109589</v>
      </c>
      <c r="AL215" s="214">
        <f t="shared" si="3"/>
        <v>6.2452000000000001E-2</v>
      </c>
      <c r="AM215" s="206" t="s">
        <v>292</v>
      </c>
      <c r="AN215" s="210" t="s">
        <v>292</v>
      </c>
    </row>
    <row r="216" spans="1:40" s="154" customFormat="1" x14ac:dyDescent="0.3">
      <c r="A216" s="205">
        <v>20862000</v>
      </c>
      <c r="B216" s="206">
        <v>1</v>
      </c>
      <c r="C216" s="206">
        <v>1</v>
      </c>
      <c r="D216" s="206">
        <v>0</v>
      </c>
      <c r="E216" s="206" t="s">
        <v>30</v>
      </c>
      <c r="F216" s="206" t="s">
        <v>31</v>
      </c>
      <c r="G216" s="206" t="s">
        <v>32</v>
      </c>
      <c r="H216" s="206" t="s">
        <v>54</v>
      </c>
      <c r="I216" s="206" t="s">
        <v>55</v>
      </c>
      <c r="J216" s="206" t="s">
        <v>34</v>
      </c>
      <c r="K216" s="206" t="s">
        <v>292</v>
      </c>
      <c r="L216" s="206" t="s">
        <v>437</v>
      </c>
      <c r="M216" s="206" t="s">
        <v>153</v>
      </c>
      <c r="N216" s="206" t="s">
        <v>154</v>
      </c>
      <c r="O216" s="206" t="s">
        <v>438</v>
      </c>
      <c r="P216" s="206" t="s">
        <v>438</v>
      </c>
      <c r="Q216" s="206" t="s">
        <v>292</v>
      </c>
      <c r="R216" s="207">
        <v>10451547.470000001</v>
      </c>
      <c r="S216" s="207">
        <v>0</v>
      </c>
      <c r="T216" s="207">
        <v>0</v>
      </c>
      <c r="U216" s="207">
        <v>0</v>
      </c>
      <c r="V216" s="207">
        <v>0</v>
      </c>
      <c r="W216" s="207">
        <v>0</v>
      </c>
      <c r="X216" s="207"/>
      <c r="Y216" s="207" t="s">
        <v>40</v>
      </c>
      <c r="Z216" s="209">
        <v>10451547.470000001</v>
      </c>
      <c r="AA216" s="210">
        <v>44918</v>
      </c>
      <c r="AB216" s="210">
        <v>50397</v>
      </c>
      <c r="AC216" s="211">
        <v>26891460</v>
      </c>
      <c r="AD216" s="211">
        <v>26891460</v>
      </c>
      <c r="AE216" s="212">
        <v>11.824657534246576</v>
      </c>
      <c r="AF216" s="212">
        <v>15.010958904109589</v>
      </c>
      <c r="AG216" s="213">
        <v>6.2695000000000001E-2</v>
      </c>
      <c r="AH216" s="210" t="s">
        <v>41</v>
      </c>
      <c r="AI216" s="214">
        <v>0.02</v>
      </c>
      <c r="AJ216" s="215">
        <v>11.824657534246576</v>
      </c>
      <c r="AK216" s="215">
        <v>15.010958904109589</v>
      </c>
      <c r="AL216" s="214">
        <f t="shared" si="3"/>
        <v>6.2695000000000001E-2</v>
      </c>
      <c r="AM216" s="206" t="s">
        <v>292</v>
      </c>
      <c r="AN216" s="210" t="s">
        <v>292</v>
      </c>
    </row>
    <row r="217" spans="1:40" s="154" customFormat="1" x14ac:dyDescent="0.3">
      <c r="A217" s="205">
        <v>20863000</v>
      </c>
      <c r="B217" s="206">
        <v>1</v>
      </c>
      <c r="C217" s="206">
        <v>0</v>
      </c>
      <c r="D217" s="206">
        <v>0</v>
      </c>
      <c r="E217" s="206" t="s">
        <v>30</v>
      </c>
      <c r="F217" s="206" t="s">
        <v>133</v>
      </c>
      <c r="G217" s="206" t="s">
        <v>133</v>
      </c>
      <c r="H217" s="206" t="s">
        <v>133</v>
      </c>
      <c r="I217" s="206" t="s">
        <v>133</v>
      </c>
      <c r="J217" s="206" t="s">
        <v>34</v>
      </c>
      <c r="K217" s="206" t="s">
        <v>292</v>
      </c>
      <c r="L217" s="206" t="s">
        <v>161</v>
      </c>
      <c r="M217" s="206" t="s">
        <v>153</v>
      </c>
      <c r="N217" s="206" t="s">
        <v>154</v>
      </c>
      <c r="O217" s="206" t="s">
        <v>439</v>
      </c>
      <c r="P217" s="206" t="s">
        <v>439</v>
      </c>
      <c r="Q217" s="206" t="s">
        <v>292</v>
      </c>
      <c r="R217" s="207">
        <v>70312500</v>
      </c>
      <c r="S217" s="207">
        <v>0</v>
      </c>
      <c r="T217" s="207">
        <v>0</v>
      </c>
      <c r="U217" s="207">
        <v>0</v>
      </c>
      <c r="V217" s="207">
        <v>0</v>
      </c>
      <c r="W217" s="207">
        <v>0</v>
      </c>
      <c r="X217" s="207"/>
      <c r="Y217" s="207" t="s">
        <v>40</v>
      </c>
      <c r="Z217" s="209">
        <v>70312500</v>
      </c>
      <c r="AA217" s="210">
        <v>45070</v>
      </c>
      <c r="AB217" s="210">
        <v>48723</v>
      </c>
      <c r="AC217" s="211">
        <v>75000000</v>
      </c>
      <c r="AD217" s="211">
        <v>75000000</v>
      </c>
      <c r="AE217" s="212">
        <v>7.2383561643835614</v>
      </c>
      <c r="AF217" s="212">
        <v>10.008219178082191</v>
      </c>
      <c r="AG217" s="213">
        <v>7.2439000000000003E-2</v>
      </c>
      <c r="AH217" s="210" t="s">
        <v>41</v>
      </c>
      <c r="AI217" s="214">
        <v>1.95E-2</v>
      </c>
      <c r="AJ217" s="215">
        <v>7.2383561643835614</v>
      </c>
      <c r="AK217" s="215">
        <v>10.008219178082191</v>
      </c>
      <c r="AL217" s="214">
        <f t="shared" si="3"/>
        <v>7.2439000000000003E-2</v>
      </c>
      <c r="AM217" s="206" t="s">
        <v>292</v>
      </c>
      <c r="AN217" s="210" t="s">
        <v>292</v>
      </c>
    </row>
    <row r="218" spans="1:40" s="154" customFormat="1" x14ac:dyDescent="0.3">
      <c r="A218" s="205">
        <v>20864000</v>
      </c>
      <c r="B218" s="206">
        <v>1</v>
      </c>
      <c r="C218" s="206">
        <v>1</v>
      </c>
      <c r="D218" s="206">
        <v>0</v>
      </c>
      <c r="E218" s="206" t="s">
        <v>30</v>
      </c>
      <c r="F218" s="206" t="s">
        <v>31</v>
      </c>
      <c r="G218" s="206" t="s">
        <v>32</v>
      </c>
      <c r="H218" s="206" t="s">
        <v>54</v>
      </c>
      <c r="I218" s="206" t="s">
        <v>55</v>
      </c>
      <c r="J218" s="206" t="s">
        <v>34</v>
      </c>
      <c r="K218" s="206" t="s">
        <v>292</v>
      </c>
      <c r="L218" s="206" t="s">
        <v>447</v>
      </c>
      <c r="M218" s="206" t="s">
        <v>153</v>
      </c>
      <c r="N218" s="206" t="s">
        <v>154</v>
      </c>
      <c r="O218" s="206" t="s">
        <v>448</v>
      </c>
      <c r="P218" s="206" t="s">
        <v>448</v>
      </c>
      <c r="Q218" s="206" t="s">
        <v>292</v>
      </c>
      <c r="R218" s="207">
        <v>17692427.5</v>
      </c>
      <c r="S218" s="207">
        <v>0</v>
      </c>
      <c r="T218" s="207">
        <v>0</v>
      </c>
      <c r="U218" s="207">
        <v>0</v>
      </c>
      <c r="V218" s="207">
        <v>0</v>
      </c>
      <c r="W218" s="207">
        <v>0</v>
      </c>
      <c r="X218" s="207"/>
      <c r="Y218" s="207" t="s">
        <v>40</v>
      </c>
      <c r="Z218" s="209">
        <v>17692427.5</v>
      </c>
      <c r="AA218" s="210">
        <v>45113</v>
      </c>
      <c r="AB218" s="210">
        <v>48766</v>
      </c>
      <c r="AC218" s="211">
        <v>26467000</v>
      </c>
      <c r="AD218" s="211">
        <v>26467000</v>
      </c>
      <c r="AE218" s="212">
        <v>7.3561643835616435</v>
      </c>
      <c r="AF218" s="212">
        <v>10.008219178082191</v>
      </c>
      <c r="AG218" s="213">
        <v>6.0789000000000003E-2</v>
      </c>
      <c r="AH218" s="210" t="s">
        <v>41</v>
      </c>
      <c r="AI218" s="214">
        <v>1.95E-2</v>
      </c>
      <c r="AJ218" s="215">
        <v>7.3561643835616435</v>
      </c>
      <c r="AK218" s="215">
        <v>10.008219178082191</v>
      </c>
      <c r="AL218" s="214">
        <f t="shared" si="3"/>
        <v>6.0789000000000003E-2</v>
      </c>
      <c r="AM218" s="206" t="s">
        <v>292</v>
      </c>
      <c r="AN218" s="210" t="s">
        <v>292</v>
      </c>
    </row>
    <row r="219" spans="1:40" s="154" customFormat="1" x14ac:dyDescent="0.3">
      <c r="A219" s="205">
        <v>20865000</v>
      </c>
      <c r="B219" s="206">
        <v>1</v>
      </c>
      <c r="C219" s="206">
        <v>1</v>
      </c>
      <c r="D219" s="206">
        <v>1</v>
      </c>
      <c r="E219" s="206" t="s">
        <v>440</v>
      </c>
      <c r="F219" s="206" t="s">
        <v>31</v>
      </c>
      <c r="G219" s="206" t="s">
        <v>32</v>
      </c>
      <c r="H219" s="206" t="s">
        <v>400</v>
      </c>
      <c r="I219" s="206" t="s">
        <v>3</v>
      </c>
      <c r="J219" s="206" t="s">
        <v>34</v>
      </c>
      <c r="K219" s="206" t="s">
        <v>292</v>
      </c>
      <c r="L219" s="206" t="s">
        <v>36</v>
      </c>
      <c r="M219" s="206" t="s">
        <v>153</v>
      </c>
      <c r="N219" s="206" t="s">
        <v>154</v>
      </c>
      <c r="O219" s="206" t="s">
        <v>449</v>
      </c>
      <c r="P219" s="206" t="s">
        <v>449</v>
      </c>
      <c r="Q219" s="206" t="s">
        <v>292</v>
      </c>
      <c r="R219" s="207">
        <v>40293782.810000002</v>
      </c>
      <c r="S219" s="207">
        <v>0</v>
      </c>
      <c r="T219" s="207">
        <v>0</v>
      </c>
      <c r="U219" s="207">
        <v>0</v>
      </c>
      <c r="V219" s="207">
        <v>0</v>
      </c>
      <c r="W219" s="207">
        <v>0</v>
      </c>
      <c r="X219" s="207"/>
      <c r="Y219" s="207" t="s">
        <v>40</v>
      </c>
      <c r="Z219" s="209">
        <v>40293782.810000002</v>
      </c>
      <c r="AA219" s="210">
        <v>45135</v>
      </c>
      <c r="AB219" s="210">
        <v>52440</v>
      </c>
      <c r="AC219" s="211">
        <v>150000000</v>
      </c>
      <c r="AD219" s="211">
        <v>150000000</v>
      </c>
      <c r="AE219" s="212">
        <v>17.421917808219177</v>
      </c>
      <c r="AF219" s="212">
        <v>20.013698630136986</v>
      </c>
      <c r="AG219" s="213">
        <v>6.1969999999999997E-2</v>
      </c>
      <c r="AH219" s="210" t="s">
        <v>41</v>
      </c>
      <c r="AI219" s="214">
        <v>0.02</v>
      </c>
      <c r="AJ219" s="215">
        <v>17.421917808219177</v>
      </c>
      <c r="AK219" s="215">
        <v>20.013698630136986</v>
      </c>
      <c r="AL219" s="214">
        <f t="shared" si="3"/>
        <v>6.1969999999999997E-2</v>
      </c>
      <c r="AM219" s="206" t="s">
        <v>292</v>
      </c>
      <c r="AN219" s="210" t="s">
        <v>292</v>
      </c>
    </row>
    <row r="220" spans="1:40" s="154" customFormat="1" x14ac:dyDescent="0.3">
      <c r="A220" s="205">
        <v>20866000</v>
      </c>
      <c r="B220" s="206">
        <v>1</v>
      </c>
      <c r="C220" s="206">
        <v>1</v>
      </c>
      <c r="D220" s="206">
        <v>1</v>
      </c>
      <c r="E220" s="206" t="s">
        <v>440</v>
      </c>
      <c r="F220" s="206" t="s">
        <v>31</v>
      </c>
      <c r="G220" s="206" t="s">
        <v>32</v>
      </c>
      <c r="H220" s="206" t="s">
        <v>400</v>
      </c>
      <c r="I220" s="206" t="s">
        <v>3</v>
      </c>
      <c r="J220" s="206" t="s">
        <v>34</v>
      </c>
      <c r="K220" s="206" t="s">
        <v>292</v>
      </c>
      <c r="L220" s="206" t="s">
        <v>36</v>
      </c>
      <c r="M220" s="206" t="s">
        <v>153</v>
      </c>
      <c r="N220" s="206" t="s">
        <v>154</v>
      </c>
      <c r="O220" s="206" t="s">
        <v>450</v>
      </c>
      <c r="P220" s="206" t="s">
        <v>450</v>
      </c>
      <c r="Q220" s="206" t="s">
        <v>292</v>
      </c>
      <c r="R220" s="207">
        <v>15519529.869999999</v>
      </c>
      <c r="S220" s="207">
        <v>0</v>
      </c>
      <c r="T220" s="207">
        <v>0</v>
      </c>
      <c r="U220" s="207">
        <v>0</v>
      </c>
      <c r="V220" s="207">
        <v>0</v>
      </c>
      <c r="W220" s="207">
        <v>0</v>
      </c>
      <c r="X220" s="207"/>
      <c r="Y220" s="207" t="s">
        <v>40</v>
      </c>
      <c r="Z220" s="209">
        <v>15519529.869999999</v>
      </c>
      <c r="AA220" s="210">
        <v>45135</v>
      </c>
      <c r="AB220" s="210">
        <v>50614</v>
      </c>
      <c r="AC220" s="211">
        <v>20204813.629999999</v>
      </c>
      <c r="AD220" s="211">
        <v>20204813.629999999</v>
      </c>
      <c r="AE220" s="212">
        <v>12.419178082191781</v>
      </c>
      <c r="AF220" s="212">
        <v>15.010958904109589</v>
      </c>
      <c r="AG220" s="213">
        <v>6.1969999999999997E-2</v>
      </c>
      <c r="AH220" s="210" t="s">
        <v>41</v>
      </c>
      <c r="AI220" s="214">
        <v>0.02</v>
      </c>
      <c r="AJ220" s="215">
        <v>12.419178082191781</v>
      </c>
      <c r="AK220" s="215">
        <v>15.010958904109589</v>
      </c>
      <c r="AL220" s="214">
        <f t="shared" si="3"/>
        <v>6.1969999999999997E-2</v>
      </c>
      <c r="AM220" s="206" t="s">
        <v>292</v>
      </c>
      <c r="AN220" s="210" t="s">
        <v>292</v>
      </c>
    </row>
    <row r="221" spans="1:40" s="154" customFormat="1" x14ac:dyDescent="0.3">
      <c r="A221" s="205">
        <v>20867000</v>
      </c>
      <c r="B221" s="206">
        <v>1</v>
      </c>
      <c r="C221" s="206">
        <v>1</v>
      </c>
      <c r="D221" s="206">
        <v>1</v>
      </c>
      <c r="E221" s="206" t="s">
        <v>440</v>
      </c>
      <c r="F221" s="206" t="s">
        <v>31</v>
      </c>
      <c r="G221" s="206" t="s">
        <v>32</v>
      </c>
      <c r="H221" s="206" t="s">
        <v>400</v>
      </c>
      <c r="I221" s="206" t="s">
        <v>3</v>
      </c>
      <c r="J221" s="206" t="s">
        <v>34</v>
      </c>
      <c r="K221" s="206" t="s">
        <v>292</v>
      </c>
      <c r="L221" s="206" t="s">
        <v>36</v>
      </c>
      <c r="M221" s="206" t="s">
        <v>153</v>
      </c>
      <c r="N221" s="206" t="s">
        <v>154</v>
      </c>
      <c r="O221" s="206" t="s">
        <v>454</v>
      </c>
      <c r="P221" s="206" t="s">
        <v>454</v>
      </c>
      <c r="Q221" s="206" t="s">
        <v>292</v>
      </c>
      <c r="R221" s="207">
        <v>27155984.48</v>
      </c>
      <c r="S221" s="207">
        <v>0</v>
      </c>
      <c r="T221" s="207">
        <v>0</v>
      </c>
      <c r="U221" s="207">
        <v>677134.48</v>
      </c>
      <c r="V221" s="207">
        <v>170933.51</v>
      </c>
      <c r="W221" s="207">
        <v>0</v>
      </c>
      <c r="X221" s="207"/>
      <c r="Y221" s="207">
        <v>11551.64</v>
      </c>
      <c r="Z221" s="209">
        <v>27155984.48</v>
      </c>
      <c r="AA221" s="210">
        <v>45145</v>
      </c>
      <c r="AB221" s="210">
        <v>52451</v>
      </c>
      <c r="AC221" s="211">
        <v>117515240</v>
      </c>
      <c r="AD221" s="211">
        <v>117515240</v>
      </c>
      <c r="AE221" s="212">
        <v>17.452054794520549</v>
      </c>
      <c r="AF221" s="212">
        <v>20.016438356164382</v>
      </c>
      <c r="AG221" s="213">
        <v>6.0749999999999998E-2</v>
      </c>
      <c r="AH221" s="210" t="s">
        <v>41</v>
      </c>
      <c r="AI221" s="214">
        <v>0.02</v>
      </c>
      <c r="AJ221" s="215">
        <v>17.452054794520549</v>
      </c>
      <c r="AK221" s="215">
        <v>20.016438356164382</v>
      </c>
      <c r="AL221" s="214">
        <f t="shared" si="3"/>
        <v>6.0749999999999998E-2</v>
      </c>
      <c r="AM221" s="206" t="s">
        <v>292</v>
      </c>
      <c r="AN221" s="210" t="s">
        <v>292</v>
      </c>
    </row>
    <row r="222" spans="1:40" s="154" customFormat="1" x14ac:dyDescent="0.3">
      <c r="A222" s="205">
        <v>20868000</v>
      </c>
      <c r="B222" s="206">
        <v>1</v>
      </c>
      <c r="C222" s="206">
        <v>1</v>
      </c>
      <c r="D222" s="206">
        <v>1</v>
      </c>
      <c r="E222" s="206" t="s">
        <v>440</v>
      </c>
      <c r="F222" s="206" t="s">
        <v>31</v>
      </c>
      <c r="G222" s="206" t="s">
        <v>32</v>
      </c>
      <c r="H222" s="206" t="s">
        <v>400</v>
      </c>
      <c r="I222" s="206" t="s">
        <v>3</v>
      </c>
      <c r="J222" s="206" t="s">
        <v>34</v>
      </c>
      <c r="K222" s="206" t="s">
        <v>292</v>
      </c>
      <c r="L222" s="206" t="s">
        <v>36</v>
      </c>
      <c r="M222" s="206" t="s">
        <v>153</v>
      </c>
      <c r="N222" s="206" t="s">
        <v>154</v>
      </c>
      <c r="O222" s="206" t="s">
        <v>457</v>
      </c>
      <c r="P222" s="206" t="s">
        <v>457</v>
      </c>
      <c r="Q222" s="206" t="s">
        <v>292</v>
      </c>
      <c r="R222" s="207">
        <v>17147680</v>
      </c>
      <c r="S222" s="207">
        <v>0</v>
      </c>
      <c r="T222" s="207">
        <v>0</v>
      </c>
      <c r="U222" s="207">
        <v>0</v>
      </c>
      <c r="V222" s="207">
        <v>0</v>
      </c>
      <c r="W222" s="207">
        <v>0</v>
      </c>
      <c r="X222" s="207"/>
      <c r="Y222" s="207" t="s">
        <v>40</v>
      </c>
      <c r="Z222" s="209">
        <v>17147680</v>
      </c>
      <c r="AA222" s="210">
        <v>45184</v>
      </c>
      <c r="AB222" s="210">
        <v>50663</v>
      </c>
      <c r="AC222" s="211">
        <v>200000000</v>
      </c>
      <c r="AD222" s="211">
        <v>200000000</v>
      </c>
      <c r="AE222" s="212">
        <v>12.553424657534247</v>
      </c>
      <c r="AF222" s="212">
        <v>15.010958904109589</v>
      </c>
      <c r="AG222" s="213">
        <v>6.2024000000000003E-2</v>
      </c>
      <c r="AH222" s="210" t="s">
        <v>41</v>
      </c>
      <c r="AI222" s="214">
        <v>0.02</v>
      </c>
      <c r="AJ222" s="215">
        <v>12.553424657534247</v>
      </c>
      <c r="AK222" s="215">
        <v>15.010958904109589</v>
      </c>
      <c r="AL222" s="214">
        <f t="shared" si="3"/>
        <v>6.2024000000000003E-2</v>
      </c>
      <c r="AM222" s="206" t="s">
        <v>292</v>
      </c>
      <c r="AN222" s="210" t="s">
        <v>292</v>
      </c>
    </row>
    <row r="223" spans="1:40" s="154" customFormat="1" x14ac:dyDescent="0.3">
      <c r="A223" s="205">
        <v>20869000</v>
      </c>
      <c r="B223" s="206">
        <v>1</v>
      </c>
      <c r="C223" s="206">
        <v>1</v>
      </c>
      <c r="D223" s="206">
        <v>0</v>
      </c>
      <c r="E223" s="206" t="s">
        <v>30</v>
      </c>
      <c r="F223" s="206" t="s">
        <v>31</v>
      </c>
      <c r="G223" s="206" t="s">
        <v>32</v>
      </c>
      <c r="H223" s="206" t="s">
        <v>54</v>
      </c>
      <c r="I223" s="206" t="s">
        <v>55</v>
      </c>
      <c r="J223" s="206" t="s">
        <v>34</v>
      </c>
      <c r="K223" s="206" t="s">
        <v>292</v>
      </c>
      <c r="L223" s="206" t="s">
        <v>465</v>
      </c>
      <c r="M223" s="206" t="s">
        <v>153</v>
      </c>
      <c r="N223" s="206" t="s">
        <v>154</v>
      </c>
      <c r="O223" s="206" t="s">
        <v>466</v>
      </c>
      <c r="P223" s="206" t="s">
        <v>466</v>
      </c>
      <c r="Q223" s="206" t="s">
        <v>292</v>
      </c>
      <c r="R223" s="207">
        <v>21981203.84</v>
      </c>
      <c r="S223" s="207">
        <v>0</v>
      </c>
      <c r="T223" s="207">
        <v>0</v>
      </c>
      <c r="U223" s="207">
        <v>0</v>
      </c>
      <c r="V223" s="207">
        <v>0</v>
      </c>
      <c r="W223" s="207">
        <v>0</v>
      </c>
      <c r="X223" s="207"/>
      <c r="Y223" s="207" t="s">
        <v>40</v>
      </c>
      <c r="Z223" s="209">
        <v>21981203.84</v>
      </c>
      <c r="AA223" s="210">
        <v>45198</v>
      </c>
      <c r="AB223" s="210">
        <v>50677</v>
      </c>
      <c r="AC223" s="211">
        <v>30000000</v>
      </c>
      <c r="AD223" s="211">
        <v>30000000</v>
      </c>
      <c r="AE223" s="212">
        <v>12.591780821917808</v>
      </c>
      <c r="AF223" s="212">
        <v>15.010958904109589</v>
      </c>
      <c r="AG223" s="213">
        <v>6.2165999999999999E-2</v>
      </c>
      <c r="AH223" s="210" t="s">
        <v>41</v>
      </c>
      <c r="AI223" s="214">
        <v>0.02</v>
      </c>
      <c r="AJ223" s="215">
        <v>12.591780821917808</v>
      </c>
      <c r="AK223" s="215">
        <v>15.010958904109589</v>
      </c>
      <c r="AL223" s="214">
        <f t="shared" si="3"/>
        <v>6.2165999999999999E-2</v>
      </c>
      <c r="AM223" s="206" t="s">
        <v>292</v>
      </c>
      <c r="AN223" s="210" t="s">
        <v>292</v>
      </c>
    </row>
    <row r="224" spans="1:40" s="154" customFormat="1" x14ac:dyDescent="0.3">
      <c r="A224" s="205">
        <v>20870000</v>
      </c>
      <c r="B224" s="206">
        <v>1</v>
      </c>
      <c r="C224" s="206">
        <v>1</v>
      </c>
      <c r="D224" s="206">
        <v>1</v>
      </c>
      <c r="E224" s="206" t="s">
        <v>440</v>
      </c>
      <c r="F224" s="206" t="s">
        <v>31</v>
      </c>
      <c r="G224" s="206" t="s">
        <v>32</v>
      </c>
      <c r="H224" s="206" t="s">
        <v>400</v>
      </c>
      <c r="I224" s="206" t="s">
        <v>3</v>
      </c>
      <c r="J224" s="206" t="s">
        <v>34</v>
      </c>
      <c r="K224" s="206" t="s">
        <v>292</v>
      </c>
      <c r="L224" s="206" t="s">
        <v>36</v>
      </c>
      <c r="M224" s="206" t="s">
        <v>153</v>
      </c>
      <c r="N224" s="206" t="s">
        <v>154</v>
      </c>
      <c r="O224" s="206" t="s">
        <v>459</v>
      </c>
      <c r="P224" s="206" t="s">
        <v>459</v>
      </c>
      <c r="Q224" s="206" t="s">
        <v>292</v>
      </c>
      <c r="R224" s="207">
        <v>62500000</v>
      </c>
      <c r="S224" s="207">
        <v>0</v>
      </c>
      <c r="T224" s="207">
        <v>0</v>
      </c>
      <c r="U224" s="207">
        <v>0</v>
      </c>
      <c r="V224" s="207">
        <v>0</v>
      </c>
      <c r="W224" s="207">
        <v>0</v>
      </c>
      <c r="X224" s="207"/>
      <c r="Y224" s="207" t="s">
        <v>40</v>
      </c>
      <c r="Z224" s="209">
        <v>62500000</v>
      </c>
      <c r="AA224" s="210">
        <v>45273</v>
      </c>
      <c r="AB224" s="210">
        <v>47829</v>
      </c>
      <c r="AC224" s="211">
        <v>75000000</v>
      </c>
      <c r="AD224" s="211">
        <v>75000000</v>
      </c>
      <c r="AE224" s="212">
        <v>4.7890410958904113</v>
      </c>
      <c r="AF224" s="212">
        <v>7.0027397260273974</v>
      </c>
      <c r="AG224" s="213">
        <v>6.0113E-2</v>
      </c>
      <c r="AH224" s="210" t="s">
        <v>41</v>
      </c>
      <c r="AI224" s="214">
        <v>1.7500000000000002E-2</v>
      </c>
      <c r="AJ224" s="215">
        <v>4.7890410958904113</v>
      </c>
      <c r="AK224" s="215">
        <v>7.0027397260273974</v>
      </c>
      <c r="AL224" s="214">
        <f t="shared" si="3"/>
        <v>6.0113E-2</v>
      </c>
      <c r="AM224" s="206" t="s">
        <v>292</v>
      </c>
      <c r="AN224" s="210" t="s">
        <v>292</v>
      </c>
    </row>
    <row r="225" spans="1:40" s="154" customFormat="1" x14ac:dyDescent="0.3">
      <c r="A225" s="205">
        <v>20871000</v>
      </c>
      <c r="B225" s="206">
        <v>1</v>
      </c>
      <c r="C225" s="206">
        <v>1</v>
      </c>
      <c r="D225" s="206">
        <v>1</v>
      </c>
      <c r="E225" s="206" t="s">
        <v>440</v>
      </c>
      <c r="F225" s="206" t="s">
        <v>31</v>
      </c>
      <c r="G225" s="206" t="s">
        <v>32</v>
      </c>
      <c r="H225" s="206" t="s">
        <v>400</v>
      </c>
      <c r="I225" s="206" t="s">
        <v>3</v>
      </c>
      <c r="J225" s="206" t="s">
        <v>34</v>
      </c>
      <c r="K225" s="206" t="s">
        <v>292</v>
      </c>
      <c r="L225" s="206" t="s">
        <v>36</v>
      </c>
      <c r="M225" s="206" t="s">
        <v>153</v>
      </c>
      <c r="N225" s="206" t="s">
        <v>154</v>
      </c>
      <c r="O225" s="206" t="s">
        <v>473</v>
      </c>
      <c r="P225" s="206" t="s">
        <v>473</v>
      </c>
      <c r="Q225" s="206" t="s">
        <v>292</v>
      </c>
      <c r="R225" s="207">
        <v>50000000</v>
      </c>
      <c r="S225" s="207">
        <v>0</v>
      </c>
      <c r="T225" s="207">
        <v>0</v>
      </c>
      <c r="U225" s="207">
        <v>0</v>
      </c>
      <c r="V225" s="207">
        <v>0</v>
      </c>
      <c r="W225" s="207">
        <v>0</v>
      </c>
      <c r="X225" s="207"/>
      <c r="Y225" s="207" t="s">
        <v>40</v>
      </c>
      <c r="Z225" s="209">
        <v>50000000</v>
      </c>
      <c r="AA225" s="210">
        <v>45352</v>
      </c>
      <c r="AB225" s="210">
        <v>52657</v>
      </c>
      <c r="AC225" s="211">
        <v>50000000</v>
      </c>
      <c r="AD225" s="211">
        <v>50000000</v>
      </c>
      <c r="AE225" s="212">
        <v>18.016438356164382</v>
      </c>
      <c r="AF225" s="212">
        <v>20.013698630136986</v>
      </c>
      <c r="AG225" s="213">
        <v>6.2617999999999993E-2</v>
      </c>
      <c r="AH225" s="210" t="s">
        <v>41</v>
      </c>
      <c r="AI225" s="214">
        <v>0.02</v>
      </c>
      <c r="AJ225" s="215">
        <v>18.016438356164382</v>
      </c>
      <c r="AK225" s="215">
        <v>20.013698630136986</v>
      </c>
      <c r="AL225" s="214">
        <f t="shared" si="3"/>
        <v>6.2617999999999993E-2</v>
      </c>
      <c r="AM225" s="206" t="s">
        <v>292</v>
      </c>
      <c r="AN225" s="210" t="s">
        <v>292</v>
      </c>
    </row>
    <row r="226" spans="1:40" s="154" customFormat="1" x14ac:dyDescent="0.3">
      <c r="A226" s="205">
        <v>20873000</v>
      </c>
      <c r="B226" s="206">
        <v>1</v>
      </c>
      <c r="C226" s="206">
        <v>1</v>
      </c>
      <c r="D226" s="206">
        <v>0</v>
      </c>
      <c r="E226" s="206" t="s">
        <v>30</v>
      </c>
      <c r="F226" s="206" t="s">
        <v>31</v>
      </c>
      <c r="G226" s="206" t="s">
        <v>32</v>
      </c>
      <c r="H226" s="206" t="s">
        <v>54</v>
      </c>
      <c r="I226" s="206" t="s">
        <v>55</v>
      </c>
      <c r="J226" s="206" t="s">
        <v>34</v>
      </c>
      <c r="K226" s="206" t="s">
        <v>292</v>
      </c>
      <c r="L226" s="206" t="s">
        <v>56</v>
      </c>
      <c r="M226" s="206" t="s">
        <v>153</v>
      </c>
      <c r="N226" s="206" t="s">
        <v>154</v>
      </c>
      <c r="O226" s="206" t="s">
        <v>478</v>
      </c>
      <c r="P226" s="206" t="s">
        <v>478</v>
      </c>
      <c r="Q226" s="206" t="s">
        <v>292</v>
      </c>
      <c r="R226" s="207">
        <v>20253064.600000001</v>
      </c>
      <c r="S226" s="207">
        <v>4248250.57</v>
      </c>
      <c r="T226" s="207">
        <v>0</v>
      </c>
      <c r="U226" s="207">
        <v>0</v>
      </c>
      <c r="V226" s="207">
        <v>0</v>
      </c>
      <c r="W226" s="207">
        <v>0</v>
      </c>
      <c r="X226" s="207"/>
      <c r="Y226" s="207" t="s">
        <v>40</v>
      </c>
      <c r="Z226" s="209">
        <v>24501315.170000002</v>
      </c>
      <c r="AA226" s="210">
        <v>45405</v>
      </c>
      <c r="AB226" s="210">
        <v>50883</v>
      </c>
      <c r="AC226" s="211">
        <v>50000000</v>
      </c>
      <c r="AD226" s="211">
        <v>50000000</v>
      </c>
      <c r="AE226" s="212">
        <v>13.156164383561643</v>
      </c>
      <c r="AF226" s="212">
        <v>15.008219178082191</v>
      </c>
      <c r="AG226" s="213">
        <v>6.1279E-2</v>
      </c>
      <c r="AH226" s="210" t="s">
        <v>41</v>
      </c>
      <c r="AI226" s="214">
        <v>0.02</v>
      </c>
      <c r="AJ226" s="215">
        <v>13.156164383561643</v>
      </c>
      <c r="AK226" s="215">
        <v>15.008219178082191</v>
      </c>
      <c r="AL226" s="214">
        <f t="shared" si="3"/>
        <v>6.1279E-2</v>
      </c>
      <c r="AM226" s="206" t="s">
        <v>292</v>
      </c>
      <c r="AN226" s="210" t="s">
        <v>292</v>
      </c>
    </row>
    <row r="227" spans="1:40" s="154" customFormat="1" x14ac:dyDescent="0.3">
      <c r="A227" s="205">
        <v>20874000</v>
      </c>
      <c r="B227" s="206">
        <v>1</v>
      </c>
      <c r="C227" s="206">
        <v>1</v>
      </c>
      <c r="D227" s="206">
        <v>1</v>
      </c>
      <c r="E227" s="206" t="s">
        <v>440</v>
      </c>
      <c r="F227" s="206" t="s">
        <v>31</v>
      </c>
      <c r="G227" s="206" t="s">
        <v>32</v>
      </c>
      <c r="H227" s="206" t="s">
        <v>400</v>
      </c>
      <c r="I227" s="206" t="s">
        <v>3</v>
      </c>
      <c r="J227" s="206" t="s">
        <v>34</v>
      </c>
      <c r="K227" s="206" t="s">
        <v>292</v>
      </c>
      <c r="L227" s="206" t="s">
        <v>36</v>
      </c>
      <c r="M227" s="206" t="s">
        <v>153</v>
      </c>
      <c r="N227" s="206" t="s">
        <v>154</v>
      </c>
      <c r="O227" s="206" t="s">
        <v>483</v>
      </c>
      <c r="P227" s="206" t="s">
        <v>483</v>
      </c>
      <c r="Q227" s="206" t="s">
        <v>292</v>
      </c>
      <c r="R227" s="207">
        <v>250000000</v>
      </c>
      <c r="S227" s="207">
        <v>0</v>
      </c>
      <c r="T227" s="207">
        <v>0</v>
      </c>
      <c r="U227" s="207">
        <v>0</v>
      </c>
      <c r="V227" s="207">
        <v>0</v>
      </c>
      <c r="W227" s="207">
        <v>0</v>
      </c>
      <c r="X227" s="207"/>
      <c r="Y227" s="207" t="s">
        <v>40</v>
      </c>
      <c r="Z227" s="209">
        <v>250000000</v>
      </c>
      <c r="AA227" s="210">
        <v>45502</v>
      </c>
      <c r="AB227" s="210">
        <v>52807</v>
      </c>
      <c r="AC227" s="211">
        <v>250000000</v>
      </c>
      <c r="AD227" s="211">
        <v>250000000</v>
      </c>
      <c r="AE227" s="212">
        <v>18.427397260273974</v>
      </c>
      <c r="AF227" s="212">
        <v>20.013698630136986</v>
      </c>
      <c r="AG227" s="213">
        <v>6.2049E-2</v>
      </c>
      <c r="AH227" s="210" t="s">
        <v>41</v>
      </c>
      <c r="AI227" s="214">
        <v>0.02</v>
      </c>
      <c r="AJ227" s="215">
        <v>18.427397260273974</v>
      </c>
      <c r="AK227" s="215">
        <v>20.013698630136986</v>
      </c>
      <c r="AL227" s="214">
        <f t="shared" si="3"/>
        <v>6.2049E-2</v>
      </c>
      <c r="AM227" s="206" t="s">
        <v>292</v>
      </c>
      <c r="AN227" s="210" t="s">
        <v>292</v>
      </c>
    </row>
    <row r="228" spans="1:40" s="154" customFormat="1" x14ac:dyDescent="0.3">
      <c r="A228" s="205">
        <v>20875000</v>
      </c>
      <c r="B228" s="206">
        <v>1</v>
      </c>
      <c r="C228" s="206">
        <v>1</v>
      </c>
      <c r="D228" s="206">
        <v>1</v>
      </c>
      <c r="E228" s="206" t="s">
        <v>440</v>
      </c>
      <c r="F228" s="206" t="s">
        <v>31</v>
      </c>
      <c r="G228" s="206" t="s">
        <v>32</v>
      </c>
      <c r="H228" s="206" t="s">
        <v>400</v>
      </c>
      <c r="I228" s="206" t="s">
        <v>3</v>
      </c>
      <c r="J228" s="206" t="s">
        <v>34</v>
      </c>
      <c r="K228" s="206" t="s">
        <v>292</v>
      </c>
      <c r="L228" s="206" t="s">
        <v>36</v>
      </c>
      <c r="M228" s="206" t="s">
        <v>153</v>
      </c>
      <c r="N228" s="206" t="s">
        <v>154</v>
      </c>
      <c r="O228" s="206" t="s">
        <v>484</v>
      </c>
      <c r="P228" s="206" t="s">
        <v>484</v>
      </c>
      <c r="Q228" s="206" t="s">
        <v>292</v>
      </c>
      <c r="R228" s="207">
        <v>15000000</v>
      </c>
      <c r="S228" s="207">
        <v>0</v>
      </c>
      <c r="T228" s="207">
        <v>0</v>
      </c>
      <c r="U228" s="207">
        <v>0</v>
      </c>
      <c r="V228" s="207">
        <v>0</v>
      </c>
      <c r="W228" s="207">
        <v>0</v>
      </c>
      <c r="X228" s="207"/>
      <c r="Y228" s="207" t="s">
        <v>40</v>
      </c>
      <c r="Z228" s="209">
        <v>15000000</v>
      </c>
      <c r="AA228" s="210">
        <v>45503</v>
      </c>
      <c r="AB228" s="210">
        <v>50981</v>
      </c>
      <c r="AC228" s="211">
        <v>218670660</v>
      </c>
      <c r="AD228" s="211">
        <v>218670660</v>
      </c>
      <c r="AE228" s="212">
        <v>13.424657534246576</v>
      </c>
      <c r="AF228" s="212">
        <v>15.008219178082191</v>
      </c>
      <c r="AG228" s="213">
        <v>6.0350000000000001E-2</v>
      </c>
      <c r="AH228" s="210" t="s">
        <v>41</v>
      </c>
      <c r="AI228" s="214">
        <v>0.02</v>
      </c>
      <c r="AJ228" s="215">
        <v>13.424657534246576</v>
      </c>
      <c r="AK228" s="215">
        <v>15.008219178082191</v>
      </c>
      <c r="AL228" s="214">
        <f t="shared" si="3"/>
        <v>6.0350000000000001E-2</v>
      </c>
      <c r="AM228" s="206" t="s">
        <v>292</v>
      </c>
      <c r="AN228" s="210" t="s">
        <v>292</v>
      </c>
    </row>
    <row r="229" spans="1:40" s="154" customFormat="1" x14ac:dyDescent="0.3">
      <c r="A229" s="205">
        <v>20876000</v>
      </c>
      <c r="B229" s="206">
        <v>1</v>
      </c>
      <c r="C229" s="206">
        <v>1</v>
      </c>
      <c r="D229" s="206">
        <v>0</v>
      </c>
      <c r="E229" s="206" t="s">
        <v>30</v>
      </c>
      <c r="F229" s="206" t="s">
        <v>31</v>
      </c>
      <c r="G229" s="206" t="s">
        <v>32</v>
      </c>
      <c r="H229" s="206" t="s">
        <v>54</v>
      </c>
      <c r="I229" s="206" t="s">
        <v>55</v>
      </c>
      <c r="J229" s="206" t="s">
        <v>34</v>
      </c>
      <c r="K229" s="206" t="s">
        <v>292</v>
      </c>
      <c r="L229" s="206" t="s">
        <v>58</v>
      </c>
      <c r="M229" s="206" t="s">
        <v>153</v>
      </c>
      <c r="N229" s="206" t="s">
        <v>154</v>
      </c>
      <c r="O229" s="206" t="s">
        <v>485</v>
      </c>
      <c r="P229" s="206" t="s">
        <v>485</v>
      </c>
      <c r="Q229" s="206" t="s">
        <v>292</v>
      </c>
      <c r="R229" s="207">
        <v>25922167.260000002</v>
      </c>
      <c r="S229" s="207">
        <v>0</v>
      </c>
      <c r="T229" s="207">
        <v>0</v>
      </c>
      <c r="U229" s="207">
        <v>0</v>
      </c>
      <c r="V229" s="207">
        <v>0</v>
      </c>
      <c r="W229" s="207">
        <v>0</v>
      </c>
      <c r="X229" s="207"/>
      <c r="Y229" s="207" t="s">
        <v>40</v>
      </c>
      <c r="Z229" s="209">
        <v>25922167.260000002</v>
      </c>
      <c r="AA229" s="210">
        <v>45504</v>
      </c>
      <c r="AB229" s="210">
        <v>50982</v>
      </c>
      <c r="AC229" s="211">
        <v>50000000</v>
      </c>
      <c r="AD229" s="211">
        <v>50000000</v>
      </c>
      <c r="AE229" s="212">
        <v>13.427397260273972</v>
      </c>
      <c r="AF229" s="212">
        <v>15.008219178082191</v>
      </c>
      <c r="AG229" s="213">
        <v>6.1970999999999998E-2</v>
      </c>
      <c r="AH229" s="210" t="s">
        <v>41</v>
      </c>
      <c r="AI229" s="214">
        <v>0.02</v>
      </c>
      <c r="AJ229" s="215">
        <v>13.427397260273972</v>
      </c>
      <c r="AK229" s="215">
        <v>15.008219178082191</v>
      </c>
      <c r="AL229" s="214">
        <f t="shared" si="3"/>
        <v>6.1970999999999998E-2</v>
      </c>
      <c r="AM229" s="206" t="s">
        <v>292</v>
      </c>
      <c r="AN229" s="210" t="s">
        <v>292</v>
      </c>
    </row>
    <row r="230" spans="1:40" s="154" customFormat="1" x14ac:dyDescent="0.3">
      <c r="A230" s="205">
        <v>20877000</v>
      </c>
      <c r="B230" s="206">
        <v>1</v>
      </c>
      <c r="C230" s="206">
        <v>1</v>
      </c>
      <c r="D230" s="206">
        <v>0</v>
      </c>
      <c r="E230" s="206" t="s">
        <v>30</v>
      </c>
      <c r="F230" s="206" t="s">
        <v>31</v>
      </c>
      <c r="G230" s="206" t="s">
        <v>32</v>
      </c>
      <c r="H230" s="206" t="s">
        <v>54</v>
      </c>
      <c r="I230" s="206" t="s">
        <v>55</v>
      </c>
      <c r="J230" s="206" t="s">
        <v>34</v>
      </c>
      <c r="K230" s="206" t="s">
        <v>292</v>
      </c>
      <c r="L230" s="206" t="s">
        <v>85</v>
      </c>
      <c r="M230" s="206" t="s">
        <v>153</v>
      </c>
      <c r="N230" s="206" t="s">
        <v>154</v>
      </c>
      <c r="O230" s="206" t="s">
        <v>495</v>
      </c>
      <c r="P230" s="206" t="s">
        <v>495</v>
      </c>
      <c r="Q230" s="206" t="s">
        <v>292</v>
      </c>
      <c r="R230" s="207">
        <v>38218981.049999997</v>
      </c>
      <c r="S230" s="207">
        <v>0</v>
      </c>
      <c r="T230" s="207">
        <v>0</v>
      </c>
      <c r="U230" s="207">
        <v>543062.31000000006</v>
      </c>
      <c r="V230" s="207">
        <v>55430.27</v>
      </c>
      <c r="W230" s="207">
        <v>0</v>
      </c>
      <c r="X230" s="207"/>
      <c r="Y230" s="207">
        <v>9343.33</v>
      </c>
      <c r="Z230" s="209">
        <v>38218981.049999997</v>
      </c>
      <c r="AA230" s="210">
        <v>45512</v>
      </c>
      <c r="AB230" s="210">
        <v>49164</v>
      </c>
      <c r="AC230" s="211">
        <v>49000000</v>
      </c>
      <c r="AD230" s="211">
        <v>49000000</v>
      </c>
      <c r="AE230" s="212">
        <v>8.4465753424657528</v>
      </c>
      <c r="AF230" s="212">
        <v>10.005479452054795</v>
      </c>
      <c r="AG230" s="213">
        <v>6.0249999999999998E-2</v>
      </c>
      <c r="AH230" s="210" t="s">
        <v>41</v>
      </c>
      <c r="AI230" s="214">
        <v>1.95E-2</v>
      </c>
      <c r="AJ230" s="215">
        <v>8.4465753424657528</v>
      </c>
      <c r="AK230" s="215">
        <v>10.005479452054795</v>
      </c>
      <c r="AL230" s="214">
        <f t="shared" si="3"/>
        <v>6.0249999999999998E-2</v>
      </c>
      <c r="AM230" s="206" t="s">
        <v>292</v>
      </c>
      <c r="AN230" s="210" t="s">
        <v>292</v>
      </c>
    </row>
    <row r="231" spans="1:40" s="154" customFormat="1" x14ac:dyDescent="0.3">
      <c r="A231" s="205">
        <v>20878000</v>
      </c>
      <c r="B231" s="206">
        <v>1</v>
      </c>
      <c r="C231" s="206">
        <v>1</v>
      </c>
      <c r="D231" s="206">
        <v>0</v>
      </c>
      <c r="E231" s="206" t="s">
        <v>30</v>
      </c>
      <c r="F231" s="206" t="s">
        <v>31</v>
      </c>
      <c r="G231" s="206" t="s">
        <v>32</v>
      </c>
      <c r="H231" s="206" t="s">
        <v>54</v>
      </c>
      <c r="I231" s="206" t="s">
        <v>138</v>
      </c>
      <c r="J231" s="206" t="s">
        <v>34</v>
      </c>
      <c r="K231" s="206" t="s">
        <v>292</v>
      </c>
      <c r="L231" s="206" t="s">
        <v>490</v>
      </c>
      <c r="M231" s="206" t="s">
        <v>153</v>
      </c>
      <c r="N231" s="206" t="s">
        <v>154</v>
      </c>
      <c r="O231" s="206" t="s">
        <v>491</v>
      </c>
      <c r="P231" s="206" t="s">
        <v>491</v>
      </c>
      <c r="Q231" s="206" t="s">
        <v>292</v>
      </c>
      <c r="R231" s="207">
        <v>2877582.97</v>
      </c>
      <c r="S231" s="207">
        <v>0</v>
      </c>
      <c r="T231" s="207">
        <v>0</v>
      </c>
      <c r="U231" s="207">
        <v>34297.79</v>
      </c>
      <c r="V231" s="207">
        <v>71675.600000000006</v>
      </c>
      <c r="W231" s="207">
        <v>0</v>
      </c>
      <c r="X231" s="207"/>
      <c r="Y231" s="207">
        <v>590.70000000000005</v>
      </c>
      <c r="Z231" s="209">
        <v>2877582.97</v>
      </c>
      <c r="AA231" s="210">
        <v>45505</v>
      </c>
      <c r="AB231" s="210">
        <v>50983</v>
      </c>
      <c r="AC231" s="211">
        <v>41000000</v>
      </c>
      <c r="AD231" s="211">
        <v>41000000</v>
      </c>
      <c r="AE231" s="212">
        <v>13.43013698630137</v>
      </c>
      <c r="AF231" s="212">
        <v>15.008219178082191</v>
      </c>
      <c r="AG231" s="213">
        <v>6.182E-2</v>
      </c>
      <c r="AH231" s="210" t="s">
        <v>41</v>
      </c>
      <c r="AI231" s="214">
        <v>0.02</v>
      </c>
      <c r="AJ231" s="215">
        <v>13.43013698630137</v>
      </c>
      <c r="AK231" s="215">
        <v>15.008219178082191</v>
      </c>
      <c r="AL231" s="214">
        <f t="shared" si="3"/>
        <v>6.182E-2</v>
      </c>
      <c r="AM231" s="206" t="s">
        <v>292</v>
      </c>
      <c r="AN231" s="210" t="s">
        <v>292</v>
      </c>
    </row>
    <row r="232" spans="1:40" s="154" customFormat="1" x14ac:dyDescent="0.3">
      <c r="A232" s="205">
        <v>20879000</v>
      </c>
      <c r="B232" s="206">
        <v>1</v>
      </c>
      <c r="C232" s="206">
        <v>1</v>
      </c>
      <c r="D232" s="206">
        <v>0</v>
      </c>
      <c r="E232" s="206" t="s">
        <v>30</v>
      </c>
      <c r="F232" s="206" t="s">
        <v>31</v>
      </c>
      <c r="G232" s="206" t="s">
        <v>32</v>
      </c>
      <c r="H232" s="206" t="s">
        <v>54</v>
      </c>
      <c r="I232" s="206" t="s">
        <v>138</v>
      </c>
      <c r="J232" s="206" t="s">
        <v>34</v>
      </c>
      <c r="K232" s="206" t="s">
        <v>292</v>
      </c>
      <c r="L232" s="206" t="s">
        <v>493</v>
      </c>
      <c r="M232" s="206" t="s">
        <v>153</v>
      </c>
      <c r="N232" s="206" t="s">
        <v>154</v>
      </c>
      <c r="O232" s="206" t="s">
        <v>494</v>
      </c>
      <c r="P232" s="206" t="s">
        <v>494</v>
      </c>
      <c r="Q232" s="206" t="s">
        <v>292</v>
      </c>
      <c r="R232" s="207">
        <v>5718027.3600000003</v>
      </c>
      <c r="S232" s="207">
        <v>7558883.3899999997</v>
      </c>
      <c r="T232" s="207">
        <v>0</v>
      </c>
      <c r="U232" s="207">
        <v>133676.31</v>
      </c>
      <c r="V232" s="207">
        <v>81541.67</v>
      </c>
      <c r="W232" s="207">
        <v>0</v>
      </c>
      <c r="X232" s="207"/>
      <c r="Y232" s="207">
        <v>2257.94</v>
      </c>
      <c r="Z232" s="209">
        <v>13276910.75</v>
      </c>
      <c r="AA232" s="210">
        <v>45509</v>
      </c>
      <c r="AB232" s="210">
        <v>50987</v>
      </c>
      <c r="AC232" s="211">
        <v>50000000</v>
      </c>
      <c r="AD232" s="211">
        <v>50000000</v>
      </c>
      <c r="AE232" s="212">
        <v>13.441095890410958</v>
      </c>
      <c r="AF232" s="212">
        <v>15.008219178082191</v>
      </c>
      <c r="AG232" s="213">
        <v>6.2394999999999999E-2</v>
      </c>
      <c r="AH232" s="210" t="s">
        <v>41</v>
      </c>
      <c r="AI232" s="214">
        <v>0.02</v>
      </c>
      <c r="AJ232" s="215">
        <v>13.441095890410958</v>
      </c>
      <c r="AK232" s="215">
        <v>15.008219178082191</v>
      </c>
      <c r="AL232" s="214">
        <f t="shared" si="3"/>
        <v>6.2394999999999999E-2</v>
      </c>
      <c r="AM232" s="206" t="s">
        <v>292</v>
      </c>
      <c r="AN232" s="210" t="s">
        <v>292</v>
      </c>
    </row>
    <row r="233" spans="1:40" s="154" customFormat="1" x14ac:dyDescent="0.3">
      <c r="A233" s="205">
        <v>20880000</v>
      </c>
      <c r="B233" s="206">
        <v>1</v>
      </c>
      <c r="C233" s="206">
        <v>1</v>
      </c>
      <c r="D233" s="206">
        <v>0</v>
      </c>
      <c r="E233" s="206" t="s">
        <v>30</v>
      </c>
      <c r="F233" s="206" t="s">
        <v>31</v>
      </c>
      <c r="G233" s="206" t="s">
        <v>32</v>
      </c>
      <c r="H233" s="206" t="s">
        <v>54</v>
      </c>
      <c r="I233" s="206" t="s">
        <v>55</v>
      </c>
      <c r="J233" s="206" t="s">
        <v>34</v>
      </c>
      <c r="K233" s="206" t="s">
        <v>292</v>
      </c>
      <c r="L233" s="206" t="s">
        <v>486</v>
      </c>
      <c r="M233" s="206" t="s">
        <v>153</v>
      </c>
      <c r="N233" s="206" t="s">
        <v>154</v>
      </c>
      <c r="O233" s="206" t="s">
        <v>487</v>
      </c>
      <c r="P233" s="206" t="s">
        <v>487</v>
      </c>
      <c r="Q233" s="206" t="s">
        <v>292</v>
      </c>
      <c r="R233" s="207">
        <v>8600000</v>
      </c>
      <c r="S233" s="207">
        <v>0</v>
      </c>
      <c r="T233" s="207">
        <v>0</v>
      </c>
      <c r="U233" s="207">
        <v>0</v>
      </c>
      <c r="V233" s="207">
        <v>0</v>
      </c>
      <c r="W233" s="207">
        <v>0</v>
      </c>
      <c r="X233" s="207"/>
      <c r="Y233" s="207" t="s">
        <v>40</v>
      </c>
      <c r="Z233" s="209">
        <v>8600000</v>
      </c>
      <c r="AA233" s="210">
        <v>45502</v>
      </c>
      <c r="AB233" s="210">
        <v>50980</v>
      </c>
      <c r="AC233" s="211">
        <v>43417880</v>
      </c>
      <c r="AD233" s="211">
        <v>43417880</v>
      </c>
      <c r="AE233" s="212">
        <v>13.421917808219177</v>
      </c>
      <c r="AF233" s="212">
        <v>15.008219178082191</v>
      </c>
      <c r="AG233" s="213">
        <v>0</v>
      </c>
      <c r="AH233" s="210" t="s">
        <v>41</v>
      </c>
      <c r="AI233" s="214">
        <v>0.02</v>
      </c>
      <c r="AJ233" s="215">
        <v>13.421917808219177</v>
      </c>
      <c r="AK233" s="215">
        <v>15.008219178082191</v>
      </c>
      <c r="AL233" s="214">
        <f t="shared" si="3"/>
        <v>0</v>
      </c>
      <c r="AM233" s="206" t="s">
        <v>292</v>
      </c>
      <c r="AN233" s="210" t="s">
        <v>292</v>
      </c>
    </row>
    <row r="234" spans="1:40" s="154" customFormat="1" x14ac:dyDescent="0.3">
      <c r="A234" s="205">
        <v>20881000</v>
      </c>
      <c r="B234" s="206">
        <v>1</v>
      </c>
      <c r="C234" s="206">
        <v>1</v>
      </c>
      <c r="D234" s="206">
        <v>0</v>
      </c>
      <c r="E234" s="206" t="s">
        <v>30</v>
      </c>
      <c r="F234" s="206" t="s">
        <v>31</v>
      </c>
      <c r="G234" s="206" t="s">
        <v>32</v>
      </c>
      <c r="H234" s="206" t="s">
        <v>54</v>
      </c>
      <c r="I234" s="206" t="s">
        <v>55</v>
      </c>
      <c r="J234" s="206" t="s">
        <v>34</v>
      </c>
      <c r="K234" s="206" t="s">
        <v>292</v>
      </c>
      <c r="L234" s="206" t="s">
        <v>501</v>
      </c>
      <c r="M234" s="206" t="s">
        <v>153</v>
      </c>
      <c r="N234" s="206" t="s">
        <v>154</v>
      </c>
      <c r="O234" s="206" t="s">
        <v>502</v>
      </c>
      <c r="P234" s="206" t="s">
        <v>502</v>
      </c>
      <c r="Q234" s="206" t="s">
        <v>292</v>
      </c>
      <c r="R234" s="207">
        <v>7000000</v>
      </c>
      <c r="S234" s="207">
        <v>7000000</v>
      </c>
      <c r="T234" s="207">
        <v>0</v>
      </c>
      <c r="U234" s="207">
        <v>0</v>
      </c>
      <c r="V234" s="207">
        <v>0</v>
      </c>
      <c r="W234" s="207">
        <v>0</v>
      </c>
      <c r="X234" s="207"/>
      <c r="Y234" s="207" t="s">
        <v>40</v>
      </c>
      <c r="Z234" s="209">
        <v>14000000</v>
      </c>
      <c r="AA234" s="210">
        <v>45558</v>
      </c>
      <c r="AB234" s="210">
        <v>51036</v>
      </c>
      <c r="AC234" s="211">
        <v>35000000</v>
      </c>
      <c r="AD234" s="211">
        <v>35000000</v>
      </c>
      <c r="AE234" s="212">
        <v>13.575342465753424</v>
      </c>
      <c r="AF234" s="212">
        <v>15.008219178082191</v>
      </c>
      <c r="AG234" s="213">
        <v>0</v>
      </c>
      <c r="AH234" s="210" t="s">
        <v>41</v>
      </c>
      <c r="AI234" s="214">
        <v>0.02</v>
      </c>
      <c r="AJ234" s="215">
        <v>13.575342465753424</v>
      </c>
      <c r="AK234" s="215">
        <v>15.008219178082191</v>
      </c>
      <c r="AL234" s="214">
        <f t="shared" si="3"/>
        <v>0</v>
      </c>
      <c r="AM234" s="206" t="s">
        <v>292</v>
      </c>
      <c r="AN234" s="210" t="s">
        <v>292</v>
      </c>
    </row>
    <row r="235" spans="1:40" s="154" customFormat="1" x14ac:dyDescent="0.3">
      <c r="A235" s="205">
        <v>20883000</v>
      </c>
      <c r="B235" s="206">
        <v>1</v>
      </c>
      <c r="C235" s="206">
        <v>1</v>
      </c>
      <c r="D235" s="206">
        <v>1</v>
      </c>
      <c r="E235" s="206" t="s">
        <v>30</v>
      </c>
      <c r="F235" s="206" t="s">
        <v>31</v>
      </c>
      <c r="G235" s="206" t="s">
        <v>32</v>
      </c>
      <c r="H235" s="206" t="s">
        <v>400</v>
      </c>
      <c r="I235" s="206" t="s">
        <v>3</v>
      </c>
      <c r="J235" s="206" t="s">
        <v>34</v>
      </c>
      <c r="K235" s="206" t="s">
        <v>292</v>
      </c>
      <c r="L235" s="206" t="s">
        <v>36</v>
      </c>
      <c r="M235" s="206" t="s">
        <v>153</v>
      </c>
      <c r="N235" s="206" t="s">
        <v>154</v>
      </c>
      <c r="O235" s="206" t="s">
        <v>521</v>
      </c>
      <c r="P235" s="206" t="s">
        <v>521</v>
      </c>
      <c r="Q235" s="206" t="s">
        <v>292</v>
      </c>
      <c r="R235" s="207">
        <v>250000000</v>
      </c>
      <c r="S235" s="207">
        <v>0</v>
      </c>
      <c r="T235" s="207">
        <v>0</v>
      </c>
      <c r="U235" s="207">
        <v>6321969.0899999999</v>
      </c>
      <c r="V235" s="207">
        <v>0</v>
      </c>
      <c r="W235" s="207">
        <v>0</v>
      </c>
      <c r="X235" s="207"/>
      <c r="Y235" s="207">
        <v>53993.06</v>
      </c>
      <c r="Z235" s="209">
        <v>250000000</v>
      </c>
      <c r="AA235" s="210">
        <v>45876</v>
      </c>
      <c r="AB235" s="210">
        <v>53181</v>
      </c>
      <c r="AC235" s="211">
        <v>250000000</v>
      </c>
      <c r="AD235" s="211">
        <v>250000000</v>
      </c>
      <c r="AE235" s="212">
        <v>19.452054794520549</v>
      </c>
      <c r="AF235" s="212">
        <v>20.013698630136986</v>
      </c>
      <c r="AG235" s="213">
        <v>5.9906000000000001E-2</v>
      </c>
      <c r="AH235" s="210" t="s">
        <v>41</v>
      </c>
      <c r="AI235" s="214">
        <v>1.95E-2</v>
      </c>
      <c r="AJ235" s="215">
        <v>19.452054794520549</v>
      </c>
      <c r="AK235" s="215">
        <v>20.013698630136986</v>
      </c>
      <c r="AL235" s="214">
        <f t="shared" si="3"/>
        <v>5.9906000000000001E-2</v>
      </c>
      <c r="AM235" s="206" t="s">
        <v>292</v>
      </c>
      <c r="AN235" s="210" t="s">
        <v>292</v>
      </c>
    </row>
    <row r="236" spans="1:40" s="154" customFormat="1" x14ac:dyDescent="0.3">
      <c r="A236" s="205">
        <v>20884000</v>
      </c>
      <c r="B236" s="206">
        <v>1</v>
      </c>
      <c r="C236" s="206">
        <v>1</v>
      </c>
      <c r="D236" s="206">
        <v>0</v>
      </c>
      <c r="E236" s="206" t="s">
        <v>30</v>
      </c>
      <c r="F236" s="206" t="s">
        <v>31</v>
      </c>
      <c r="G236" s="206" t="s">
        <v>32</v>
      </c>
      <c r="H236" s="206" t="s">
        <v>54</v>
      </c>
      <c r="I236" s="206" t="s">
        <v>138</v>
      </c>
      <c r="J236" s="206" t="s">
        <v>34</v>
      </c>
      <c r="K236" s="206" t="s">
        <v>292</v>
      </c>
      <c r="L236" s="206" t="s">
        <v>528</v>
      </c>
      <c r="M236" s="206" t="s">
        <v>153</v>
      </c>
      <c r="N236" s="206" t="s">
        <v>154</v>
      </c>
      <c r="O236" s="206" t="s">
        <v>529</v>
      </c>
      <c r="P236" s="206" t="s">
        <v>529</v>
      </c>
      <c r="Q236" s="206" t="s">
        <v>292</v>
      </c>
      <c r="R236" s="207">
        <v>0</v>
      </c>
      <c r="S236" s="207">
        <v>0</v>
      </c>
      <c r="T236" s="207">
        <v>0</v>
      </c>
      <c r="U236" s="207">
        <v>0</v>
      </c>
      <c r="V236" s="207">
        <v>313800</v>
      </c>
      <c r="W236" s="207">
        <v>0</v>
      </c>
      <c r="X236" s="207"/>
      <c r="Y236" s="207" t="s">
        <v>40</v>
      </c>
      <c r="Z236" s="209">
        <v>0</v>
      </c>
      <c r="AA236" s="210">
        <v>45971</v>
      </c>
      <c r="AB236" s="210">
        <v>51450</v>
      </c>
      <c r="AC236" s="211">
        <v>32800000</v>
      </c>
      <c r="AD236" s="211">
        <v>32800000</v>
      </c>
      <c r="AE236" s="212">
        <v>14.70958904109589</v>
      </c>
      <c r="AF236" s="212">
        <v>15.010958904109589</v>
      </c>
      <c r="AG236" s="213">
        <v>0</v>
      </c>
      <c r="AH236" s="210" t="s">
        <v>41</v>
      </c>
      <c r="AI236" s="214">
        <v>1.9E-2</v>
      </c>
      <c r="AJ236" s="215">
        <v>14.70958904109589</v>
      </c>
      <c r="AK236" s="215">
        <v>15.010958904109589</v>
      </c>
      <c r="AL236" s="214">
        <f t="shared" si="3"/>
        <v>0</v>
      </c>
      <c r="AM236" s="206" t="s">
        <v>292</v>
      </c>
      <c r="AN236" s="210" t="s">
        <v>292</v>
      </c>
    </row>
    <row r="237" spans="1:40" s="154" customFormat="1" x14ac:dyDescent="0.3">
      <c r="A237" s="205">
        <v>20960000</v>
      </c>
      <c r="B237" s="206">
        <v>1</v>
      </c>
      <c r="C237" s="206">
        <v>1</v>
      </c>
      <c r="D237" s="206">
        <v>1</v>
      </c>
      <c r="E237" s="206" t="s">
        <v>334</v>
      </c>
      <c r="F237" s="206" t="s">
        <v>31</v>
      </c>
      <c r="G237" s="206" t="s">
        <v>32</v>
      </c>
      <c r="H237" s="206" t="s">
        <v>33</v>
      </c>
      <c r="I237" s="206" t="s">
        <v>3</v>
      </c>
      <c r="J237" s="206" t="s">
        <v>34</v>
      </c>
      <c r="K237" s="206" t="s">
        <v>342</v>
      </c>
      <c r="L237" s="206" t="s">
        <v>36</v>
      </c>
      <c r="M237" s="206" t="s">
        <v>153</v>
      </c>
      <c r="N237" s="206" t="s">
        <v>343</v>
      </c>
      <c r="O237" s="206" t="s">
        <v>346</v>
      </c>
      <c r="P237" s="206" t="s">
        <v>346</v>
      </c>
      <c r="Q237" s="206" t="s">
        <v>342</v>
      </c>
      <c r="R237" s="207">
        <v>856858112.67400002</v>
      </c>
      <c r="S237" s="207">
        <v>0</v>
      </c>
      <c r="T237" s="207">
        <v>0</v>
      </c>
      <c r="U237" s="207">
        <v>7393776.1900000004</v>
      </c>
      <c r="V237" s="207">
        <v>0</v>
      </c>
      <c r="W237" s="207">
        <v>-4174198.40600002</v>
      </c>
      <c r="X237" s="207"/>
      <c r="Y237" s="207" t="s">
        <v>40</v>
      </c>
      <c r="Z237" s="209">
        <v>852683914.26800001</v>
      </c>
      <c r="AA237" s="210">
        <v>43535</v>
      </c>
      <c r="AB237" s="210">
        <v>47514</v>
      </c>
      <c r="AC237" s="211">
        <v>4336316950</v>
      </c>
      <c r="AD237" s="211">
        <v>1445415170.5</v>
      </c>
      <c r="AE237" s="212">
        <v>3.9260273972602739</v>
      </c>
      <c r="AF237" s="212">
        <v>10.901369863013699</v>
      </c>
      <c r="AG237" s="213">
        <v>3.2828000000000003E-2</v>
      </c>
      <c r="AH237" s="210" t="s">
        <v>345</v>
      </c>
      <c r="AI237" s="214">
        <v>0</v>
      </c>
      <c r="AJ237" s="215">
        <v>3.9260273972602739</v>
      </c>
      <c r="AK237" s="215">
        <v>10.901369863013699</v>
      </c>
      <c r="AL237" s="214">
        <f t="shared" si="3"/>
        <v>3.2828000000000003E-2</v>
      </c>
      <c r="AM237" s="206" t="s">
        <v>342</v>
      </c>
      <c r="AN237" s="210" t="s">
        <v>342</v>
      </c>
    </row>
    <row r="238" spans="1:40" s="154" customFormat="1" x14ac:dyDescent="0.3">
      <c r="A238" s="205">
        <v>20980000</v>
      </c>
      <c r="B238" s="206">
        <v>1</v>
      </c>
      <c r="C238" s="206">
        <v>1</v>
      </c>
      <c r="D238" s="206">
        <v>1</v>
      </c>
      <c r="E238" s="206" t="s">
        <v>334</v>
      </c>
      <c r="F238" s="206" t="s">
        <v>31</v>
      </c>
      <c r="G238" s="206" t="s">
        <v>32</v>
      </c>
      <c r="H238" s="206" t="s">
        <v>33</v>
      </c>
      <c r="I238" s="206" t="s">
        <v>3</v>
      </c>
      <c r="J238" s="206" t="s">
        <v>34</v>
      </c>
      <c r="K238" s="206" t="s">
        <v>342</v>
      </c>
      <c r="L238" s="206" t="s">
        <v>36</v>
      </c>
      <c r="M238" s="206" t="s">
        <v>153</v>
      </c>
      <c r="N238" s="206" t="s">
        <v>343</v>
      </c>
      <c r="O238" s="206" t="s">
        <v>344</v>
      </c>
      <c r="P238" s="206" t="s">
        <v>344</v>
      </c>
      <c r="Q238" s="206" t="s">
        <v>342</v>
      </c>
      <c r="R238" s="207">
        <v>5721712500.0179996</v>
      </c>
      <c r="S238" s="207">
        <v>0</v>
      </c>
      <c r="T238" s="207">
        <v>0</v>
      </c>
      <c r="U238" s="207">
        <v>48176394.740000002</v>
      </c>
      <c r="V238" s="207">
        <v>29695233.890000001</v>
      </c>
      <c r="W238" s="207">
        <v>-27873416.665999401</v>
      </c>
      <c r="X238" s="207"/>
      <c r="Y238" s="207" t="s">
        <v>40</v>
      </c>
      <c r="Z238" s="209">
        <v>5693839083.3520002</v>
      </c>
      <c r="AA238" s="210">
        <v>44104</v>
      </c>
      <c r="AB238" s="210">
        <v>48564</v>
      </c>
      <c r="AC238" s="211">
        <v>6593773550</v>
      </c>
      <c r="AD238" s="211">
        <v>6593773550</v>
      </c>
      <c r="AE238" s="212">
        <v>6.8027397260273972</v>
      </c>
      <c r="AF238" s="212">
        <v>12.219178082191782</v>
      </c>
      <c r="AG238" s="213">
        <v>3.2828000000000003E-2</v>
      </c>
      <c r="AH238" s="210" t="s">
        <v>345</v>
      </c>
      <c r="AI238" s="214">
        <v>0</v>
      </c>
      <c r="AJ238" s="215">
        <v>6.8027397260273972</v>
      </c>
      <c r="AK238" s="215">
        <v>12.219178082191782</v>
      </c>
      <c r="AL238" s="214">
        <f t="shared" si="3"/>
        <v>3.2828000000000003E-2</v>
      </c>
      <c r="AM238" s="206" t="s">
        <v>342</v>
      </c>
      <c r="AN238" s="210" t="s">
        <v>342</v>
      </c>
    </row>
    <row r="239" spans="1:40" s="154" customFormat="1" x14ac:dyDescent="0.3">
      <c r="A239" s="205">
        <v>20990000</v>
      </c>
      <c r="B239" s="206">
        <v>1</v>
      </c>
      <c r="C239" s="206">
        <v>1</v>
      </c>
      <c r="D239" s="206">
        <v>1</v>
      </c>
      <c r="E239" s="206" t="s">
        <v>334</v>
      </c>
      <c r="F239" s="206" t="s">
        <v>31</v>
      </c>
      <c r="G239" s="206" t="s">
        <v>32</v>
      </c>
      <c r="H239" s="206" t="s">
        <v>33</v>
      </c>
      <c r="I239" s="206" t="s">
        <v>3</v>
      </c>
      <c r="J239" s="206" t="s">
        <v>34</v>
      </c>
      <c r="K239" s="206" t="s">
        <v>342</v>
      </c>
      <c r="L239" s="206" t="s">
        <v>36</v>
      </c>
      <c r="M239" s="206" t="s">
        <v>153</v>
      </c>
      <c r="N239" s="206" t="s">
        <v>343</v>
      </c>
      <c r="O239" s="206" t="s">
        <v>481</v>
      </c>
      <c r="P239" s="206" t="s">
        <v>481</v>
      </c>
      <c r="Q239" s="206" t="s">
        <v>342</v>
      </c>
      <c r="R239" s="207">
        <v>3376386000</v>
      </c>
      <c r="S239" s="207">
        <v>0</v>
      </c>
      <c r="T239" s="207">
        <v>0</v>
      </c>
      <c r="U239" s="207">
        <v>25165983.640000001</v>
      </c>
      <c r="V239" s="207">
        <v>17523176.960000001</v>
      </c>
      <c r="W239" s="207">
        <v>-16448120</v>
      </c>
      <c r="X239" s="207"/>
      <c r="Y239" s="207" t="s">
        <v>40</v>
      </c>
      <c r="Z239" s="209">
        <v>3359937880</v>
      </c>
      <c r="AA239" s="210">
        <v>45447</v>
      </c>
      <c r="AB239" s="210">
        <v>49156</v>
      </c>
      <c r="AC239" s="211">
        <v>4000000000</v>
      </c>
      <c r="AD239" s="211">
        <v>4000000000</v>
      </c>
      <c r="AE239" s="212">
        <v>8.4246575342465757</v>
      </c>
      <c r="AF239" s="212">
        <v>10.161643835616438</v>
      </c>
      <c r="AG239" s="213">
        <v>3.2828000000000003E-2</v>
      </c>
      <c r="AH239" s="210" t="s">
        <v>345</v>
      </c>
      <c r="AI239" s="214">
        <v>0</v>
      </c>
      <c r="AJ239" s="215">
        <v>8.4246575342465757</v>
      </c>
      <c r="AK239" s="215">
        <v>10.161643835616438</v>
      </c>
      <c r="AL239" s="214">
        <f t="shared" si="3"/>
        <v>3.2828000000000003E-2</v>
      </c>
      <c r="AM239" s="206" t="s">
        <v>342</v>
      </c>
      <c r="AN239" s="210" t="s">
        <v>342</v>
      </c>
    </row>
    <row r="240" spans="1:40" s="154" customFormat="1" x14ac:dyDescent="0.3">
      <c r="A240" s="205">
        <v>21018100</v>
      </c>
      <c r="B240" s="206">
        <v>1</v>
      </c>
      <c r="C240" s="206">
        <v>1</v>
      </c>
      <c r="D240" s="206">
        <v>1</v>
      </c>
      <c r="E240" s="206" t="s">
        <v>62</v>
      </c>
      <c r="F240" s="206" t="s">
        <v>31</v>
      </c>
      <c r="G240" s="206" t="s">
        <v>32</v>
      </c>
      <c r="H240" s="206" t="s">
        <v>33</v>
      </c>
      <c r="I240" s="206" t="s">
        <v>3</v>
      </c>
      <c r="J240" s="206" t="s">
        <v>34</v>
      </c>
      <c r="K240" s="206" t="s">
        <v>116</v>
      </c>
      <c r="L240" s="206" t="s">
        <v>36</v>
      </c>
      <c r="M240" s="206" t="s">
        <v>69</v>
      </c>
      <c r="N240" s="206" t="s">
        <v>70</v>
      </c>
      <c r="O240" s="206" t="s">
        <v>121</v>
      </c>
      <c r="P240" s="206" t="s">
        <v>121</v>
      </c>
      <c r="Q240" s="206" t="s">
        <v>116</v>
      </c>
      <c r="R240" s="207">
        <v>61131.006999999998</v>
      </c>
      <c r="S240" s="207">
        <v>0</v>
      </c>
      <c r="T240" s="207">
        <v>0</v>
      </c>
      <c r="U240" s="207">
        <v>0</v>
      </c>
      <c r="V240" s="207">
        <v>0</v>
      </c>
      <c r="W240" s="207">
        <v>-331.85699999999599</v>
      </c>
      <c r="X240" s="207"/>
      <c r="Y240" s="207" t="s">
        <v>40</v>
      </c>
      <c r="Z240" s="209">
        <v>60799.15</v>
      </c>
      <c r="AA240" s="210">
        <v>35457</v>
      </c>
      <c r="AB240" s="210">
        <v>46387</v>
      </c>
      <c r="AC240" s="211">
        <v>1219849.953</v>
      </c>
      <c r="AD240" s="211">
        <v>1219849.953</v>
      </c>
      <c r="AE240" s="212">
        <v>0.83835616438356164</v>
      </c>
      <c r="AF240" s="212">
        <v>29.945205479452056</v>
      </c>
      <c r="AG240" s="213">
        <v>0</v>
      </c>
      <c r="AH240" s="210" t="s">
        <v>65</v>
      </c>
      <c r="AI240" s="214">
        <v>0</v>
      </c>
      <c r="AJ240" s="215">
        <v>0.83835616438356164</v>
      </c>
      <c r="AK240" s="215">
        <v>29.945205479452056</v>
      </c>
      <c r="AL240" s="214">
        <f t="shared" si="3"/>
        <v>0</v>
      </c>
      <c r="AM240" s="206" t="s">
        <v>72</v>
      </c>
      <c r="AN240" s="210" t="s">
        <v>116</v>
      </c>
    </row>
    <row r="241" spans="1:40" s="154" customFormat="1" x14ac:dyDescent="0.3">
      <c r="A241" s="205">
        <v>21019100</v>
      </c>
      <c r="B241" s="206">
        <v>1</v>
      </c>
      <c r="C241" s="206">
        <v>1</v>
      </c>
      <c r="D241" s="206">
        <v>1</v>
      </c>
      <c r="E241" s="206" t="s">
        <v>62</v>
      </c>
      <c r="F241" s="206" t="s">
        <v>31</v>
      </c>
      <c r="G241" s="206" t="s">
        <v>32</v>
      </c>
      <c r="H241" s="206" t="s">
        <v>33</v>
      </c>
      <c r="I241" s="206" t="s">
        <v>3</v>
      </c>
      <c r="J241" s="206" t="s">
        <v>34</v>
      </c>
      <c r="K241" s="206" t="s">
        <v>116</v>
      </c>
      <c r="L241" s="206" t="s">
        <v>36</v>
      </c>
      <c r="M241" s="206" t="s">
        <v>69</v>
      </c>
      <c r="N241" s="206" t="s">
        <v>70</v>
      </c>
      <c r="O241" s="206" t="s">
        <v>120</v>
      </c>
      <c r="P241" s="206" t="s">
        <v>120</v>
      </c>
      <c r="Q241" s="206" t="s">
        <v>116</v>
      </c>
      <c r="R241" s="207">
        <v>143897.916</v>
      </c>
      <c r="S241" s="207">
        <v>0</v>
      </c>
      <c r="T241" s="207">
        <v>0</v>
      </c>
      <c r="U241" s="207">
        <v>0</v>
      </c>
      <c r="V241" s="207">
        <v>0</v>
      </c>
      <c r="W241" s="207">
        <v>-781.16500000000804</v>
      </c>
      <c r="X241" s="207"/>
      <c r="Y241" s="207" t="s">
        <v>40</v>
      </c>
      <c r="Z241" s="209">
        <v>143116.75099999999</v>
      </c>
      <c r="AA241" s="210">
        <v>36068</v>
      </c>
      <c r="AB241" s="210">
        <v>46752</v>
      </c>
      <c r="AC241" s="211">
        <v>1435895.666</v>
      </c>
      <c r="AD241" s="211">
        <v>1435895.666</v>
      </c>
      <c r="AE241" s="212">
        <v>1.8383561643835618</v>
      </c>
      <c r="AF241" s="212">
        <v>29.271232876712329</v>
      </c>
      <c r="AG241" s="213">
        <v>0</v>
      </c>
      <c r="AH241" s="210" t="s">
        <v>65</v>
      </c>
      <c r="AI241" s="214">
        <v>0</v>
      </c>
      <c r="AJ241" s="215">
        <v>1.8383561643835618</v>
      </c>
      <c r="AK241" s="215">
        <v>29.271232876712329</v>
      </c>
      <c r="AL241" s="214">
        <f t="shared" si="3"/>
        <v>0</v>
      </c>
      <c r="AM241" s="206" t="s">
        <v>72</v>
      </c>
      <c r="AN241" s="210" t="s">
        <v>116</v>
      </c>
    </row>
    <row r="242" spans="1:40" s="154" customFormat="1" x14ac:dyDescent="0.3">
      <c r="A242" s="205">
        <v>23005100</v>
      </c>
      <c r="B242" s="206">
        <v>1</v>
      </c>
      <c r="C242" s="206">
        <v>1</v>
      </c>
      <c r="D242" s="206">
        <v>1</v>
      </c>
      <c r="E242" s="206" t="s">
        <v>30</v>
      </c>
      <c r="F242" s="206" t="s">
        <v>31</v>
      </c>
      <c r="G242" s="206" t="s">
        <v>32</v>
      </c>
      <c r="H242" s="206" t="s">
        <v>33</v>
      </c>
      <c r="I242" s="206" t="s">
        <v>3</v>
      </c>
      <c r="J242" s="206" t="s">
        <v>34</v>
      </c>
      <c r="K242" s="206" t="s">
        <v>148</v>
      </c>
      <c r="L242" s="206" t="s">
        <v>36</v>
      </c>
      <c r="M242" s="206" t="s">
        <v>69</v>
      </c>
      <c r="N242" s="206" t="s">
        <v>70</v>
      </c>
      <c r="O242" s="206" t="s">
        <v>149</v>
      </c>
      <c r="P242" s="206" t="s">
        <v>149</v>
      </c>
      <c r="Q242" s="206" t="s">
        <v>148</v>
      </c>
      <c r="R242" s="207">
        <v>173839.44</v>
      </c>
      <c r="S242" s="207">
        <v>0</v>
      </c>
      <c r="T242" s="207">
        <v>0</v>
      </c>
      <c r="U242" s="207">
        <v>0</v>
      </c>
      <c r="V242" s="207">
        <v>0</v>
      </c>
      <c r="W242" s="207">
        <v>0</v>
      </c>
      <c r="X242" s="207"/>
      <c r="Y242" s="207" t="s">
        <v>40</v>
      </c>
      <c r="Z242" s="209">
        <v>173839.44</v>
      </c>
      <c r="AA242" s="210">
        <v>31655</v>
      </c>
      <c r="AB242" s="210">
        <v>46589</v>
      </c>
      <c r="AC242" s="211">
        <v>1850144.51</v>
      </c>
      <c r="AD242" s="211">
        <v>1850144.51</v>
      </c>
      <c r="AE242" s="212">
        <v>1.3917808219178083</v>
      </c>
      <c r="AF242" s="212">
        <v>40.915068493150685</v>
      </c>
      <c r="AG242" s="213">
        <v>0.03</v>
      </c>
      <c r="AH242" s="210" t="s">
        <v>49</v>
      </c>
      <c r="AI242" s="214">
        <v>0</v>
      </c>
      <c r="AJ242" s="215">
        <v>1.3917808219178083</v>
      </c>
      <c r="AK242" s="215">
        <v>40.915068493150685</v>
      </c>
      <c r="AL242" s="214">
        <f t="shared" si="3"/>
        <v>0.03</v>
      </c>
      <c r="AM242" s="206" t="s">
        <v>72</v>
      </c>
      <c r="AN242" s="210" t="s">
        <v>148</v>
      </c>
    </row>
    <row r="243" spans="1:40" s="154" customFormat="1" x14ac:dyDescent="0.3">
      <c r="A243" s="205">
        <v>23010100</v>
      </c>
      <c r="B243" s="206">
        <v>1</v>
      </c>
      <c r="C243" s="206">
        <v>1</v>
      </c>
      <c r="D243" s="206">
        <v>1</v>
      </c>
      <c r="E243" s="206" t="s">
        <v>30</v>
      </c>
      <c r="F243" s="206" t="s">
        <v>31</v>
      </c>
      <c r="G243" s="206" t="s">
        <v>32</v>
      </c>
      <c r="H243" s="206" t="s">
        <v>33</v>
      </c>
      <c r="I243" s="206" t="s">
        <v>3</v>
      </c>
      <c r="J243" s="206" t="s">
        <v>34</v>
      </c>
      <c r="K243" s="206" t="s">
        <v>148</v>
      </c>
      <c r="L243" s="206" t="s">
        <v>36</v>
      </c>
      <c r="M243" s="206" t="s">
        <v>69</v>
      </c>
      <c r="N243" s="206" t="s">
        <v>70</v>
      </c>
      <c r="O243" s="206" t="s">
        <v>150</v>
      </c>
      <c r="P243" s="206" t="s">
        <v>150</v>
      </c>
      <c r="Q243" s="206" t="s">
        <v>148</v>
      </c>
      <c r="R243" s="207">
        <v>40668.199999999997</v>
      </c>
      <c r="S243" s="207">
        <v>0</v>
      </c>
      <c r="T243" s="207">
        <v>0</v>
      </c>
      <c r="U243" s="207">
        <v>0</v>
      </c>
      <c r="V243" s="207">
        <v>0</v>
      </c>
      <c r="W243" s="207">
        <v>0</v>
      </c>
      <c r="X243" s="207"/>
      <c r="Y243" s="207" t="s">
        <v>40</v>
      </c>
      <c r="Z243" s="209">
        <v>40668.199999999997</v>
      </c>
      <c r="AA243" s="210">
        <v>31981</v>
      </c>
      <c r="AB243" s="210">
        <v>47635</v>
      </c>
      <c r="AC243" s="211">
        <v>165593.25</v>
      </c>
      <c r="AD243" s="211">
        <v>165593.25</v>
      </c>
      <c r="AE243" s="212">
        <v>4.2575342465753421</v>
      </c>
      <c r="AF243" s="212">
        <v>42.887671232876713</v>
      </c>
      <c r="AG243" s="213">
        <v>0.03</v>
      </c>
      <c r="AH243" s="210" t="s">
        <v>49</v>
      </c>
      <c r="AI243" s="214">
        <v>0</v>
      </c>
      <c r="AJ243" s="215">
        <v>4.2575342465753421</v>
      </c>
      <c r="AK243" s="215">
        <v>42.887671232876713</v>
      </c>
      <c r="AL243" s="214">
        <f t="shared" si="3"/>
        <v>0.03</v>
      </c>
      <c r="AM243" s="206" t="s">
        <v>72</v>
      </c>
      <c r="AN243" s="210" t="s">
        <v>148</v>
      </c>
    </row>
    <row r="244" spans="1:40" s="154" customFormat="1" x14ac:dyDescent="0.3">
      <c r="A244" s="205">
        <v>23014100</v>
      </c>
      <c r="B244" s="206">
        <v>1</v>
      </c>
      <c r="C244" s="206">
        <v>1</v>
      </c>
      <c r="D244" s="206">
        <v>1</v>
      </c>
      <c r="E244" s="206" t="s">
        <v>30</v>
      </c>
      <c r="F244" s="206" t="s">
        <v>31</v>
      </c>
      <c r="G244" s="206" t="s">
        <v>32</v>
      </c>
      <c r="H244" s="206" t="s">
        <v>33</v>
      </c>
      <c r="I244" s="206" t="s">
        <v>3</v>
      </c>
      <c r="J244" s="206" t="s">
        <v>34</v>
      </c>
      <c r="K244" s="206" t="s">
        <v>148</v>
      </c>
      <c r="L244" s="206" t="s">
        <v>36</v>
      </c>
      <c r="M244" s="206" t="s">
        <v>69</v>
      </c>
      <c r="N244" s="206" t="s">
        <v>70</v>
      </c>
      <c r="O244" s="206" t="s">
        <v>151</v>
      </c>
      <c r="P244" s="206" t="s">
        <v>151</v>
      </c>
      <c r="Q244" s="206" t="s">
        <v>148</v>
      </c>
      <c r="R244" s="207">
        <v>190497.37</v>
      </c>
      <c r="S244" s="207">
        <v>0</v>
      </c>
      <c r="T244" s="207">
        <v>0</v>
      </c>
      <c r="U244" s="207">
        <v>0</v>
      </c>
      <c r="V244" s="207">
        <v>0</v>
      </c>
      <c r="W244" s="207">
        <v>0</v>
      </c>
      <c r="X244" s="207"/>
      <c r="Y244" s="207" t="s">
        <v>40</v>
      </c>
      <c r="Z244" s="209">
        <v>190497.37</v>
      </c>
      <c r="AA244" s="210">
        <v>31979</v>
      </c>
      <c r="AB244" s="210">
        <v>47635</v>
      </c>
      <c r="AC244" s="211">
        <v>775671.25</v>
      </c>
      <c r="AD244" s="211">
        <v>775671.25</v>
      </c>
      <c r="AE244" s="212">
        <v>4.2575342465753421</v>
      </c>
      <c r="AF244" s="212">
        <v>42.893150684931506</v>
      </c>
      <c r="AG244" s="213">
        <v>0.03</v>
      </c>
      <c r="AH244" s="210" t="s">
        <v>49</v>
      </c>
      <c r="AI244" s="214">
        <v>0</v>
      </c>
      <c r="AJ244" s="215">
        <v>4.2575342465753421</v>
      </c>
      <c r="AK244" s="215">
        <v>42.893150684931506</v>
      </c>
      <c r="AL244" s="214">
        <f t="shared" si="3"/>
        <v>0.03</v>
      </c>
      <c r="AM244" s="206" t="s">
        <v>72</v>
      </c>
      <c r="AN244" s="210" t="s">
        <v>148</v>
      </c>
    </row>
    <row r="245" spans="1:40" s="154" customFormat="1" x14ac:dyDescent="0.3">
      <c r="A245" s="205">
        <v>23076100</v>
      </c>
      <c r="B245" s="206">
        <v>1</v>
      </c>
      <c r="C245" s="206">
        <v>1</v>
      </c>
      <c r="D245" s="206">
        <v>1</v>
      </c>
      <c r="E245" s="206" t="s">
        <v>62</v>
      </c>
      <c r="F245" s="206" t="s">
        <v>31</v>
      </c>
      <c r="G245" s="206" t="s">
        <v>32</v>
      </c>
      <c r="H245" s="206" t="s">
        <v>33</v>
      </c>
      <c r="I245" s="206" t="s">
        <v>3</v>
      </c>
      <c r="J245" s="206" t="s">
        <v>34</v>
      </c>
      <c r="K245" s="206" t="s">
        <v>135</v>
      </c>
      <c r="L245" s="206" t="s">
        <v>36</v>
      </c>
      <c r="M245" s="206" t="s">
        <v>69</v>
      </c>
      <c r="N245" s="206" t="s">
        <v>70</v>
      </c>
      <c r="O245" s="206">
        <v>8766461</v>
      </c>
      <c r="P245" s="206">
        <v>8766461</v>
      </c>
      <c r="Q245" s="206" t="s">
        <v>135</v>
      </c>
      <c r="R245" s="207">
        <v>242996.77799999999</v>
      </c>
      <c r="S245" s="207">
        <v>0</v>
      </c>
      <c r="T245" s="207">
        <v>0</v>
      </c>
      <c r="U245" s="207">
        <v>0</v>
      </c>
      <c r="V245" s="207">
        <v>0</v>
      </c>
      <c r="W245" s="207">
        <v>-1319.133</v>
      </c>
      <c r="X245" s="207"/>
      <c r="Y245" s="207" t="s">
        <v>40</v>
      </c>
      <c r="Z245" s="209">
        <v>241677.64499999999</v>
      </c>
      <c r="AA245" s="210">
        <v>32826</v>
      </c>
      <c r="AB245" s="210">
        <v>46752</v>
      </c>
      <c r="AC245" s="211">
        <v>16735927.33</v>
      </c>
      <c r="AD245" s="211">
        <v>16735927.33</v>
      </c>
      <c r="AE245" s="212">
        <v>1.8383561643835618</v>
      </c>
      <c r="AF245" s="212">
        <v>38.153424657534245</v>
      </c>
      <c r="AG245" s="213">
        <v>0.02</v>
      </c>
      <c r="AH245" s="210" t="s">
        <v>49</v>
      </c>
      <c r="AI245" s="214">
        <v>0</v>
      </c>
      <c r="AJ245" s="215">
        <v>1.8383561643835618</v>
      </c>
      <c r="AK245" s="215">
        <v>38.153424657534245</v>
      </c>
      <c r="AL245" s="214">
        <f t="shared" si="3"/>
        <v>0.02</v>
      </c>
      <c r="AM245" s="206" t="s">
        <v>72</v>
      </c>
      <c r="AN245" s="210" t="s">
        <v>135</v>
      </c>
    </row>
    <row r="246" spans="1:40" s="154" customFormat="1" x14ac:dyDescent="0.3">
      <c r="A246" s="205">
        <v>23096000</v>
      </c>
      <c r="B246" s="206">
        <v>1</v>
      </c>
      <c r="C246" s="206">
        <v>1</v>
      </c>
      <c r="D246" s="206">
        <v>1</v>
      </c>
      <c r="E246" s="206" t="s">
        <v>30</v>
      </c>
      <c r="F246" s="206" t="s">
        <v>31</v>
      </c>
      <c r="G246" s="206" t="s">
        <v>32</v>
      </c>
      <c r="H246" s="206" t="s">
        <v>33</v>
      </c>
      <c r="I246" s="206" t="s">
        <v>3</v>
      </c>
      <c r="J246" s="206" t="s">
        <v>34</v>
      </c>
      <c r="K246" s="206" t="s">
        <v>123</v>
      </c>
      <c r="L246" s="206" t="s">
        <v>36</v>
      </c>
      <c r="M246" s="206" t="s">
        <v>69</v>
      </c>
      <c r="N246" s="206" t="s">
        <v>70</v>
      </c>
      <c r="O246" s="206" t="s">
        <v>126</v>
      </c>
      <c r="P246" s="206" t="s">
        <v>126</v>
      </c>
      <c r="Q246" s="206" t="s">
        <v>123</v>
      </c>
      <c r="R246" s="207">
        <v>33377.78</v>
      </c>
      <c r="S246" s="207">
        <v>0</v>
      </c>
      <c r="T246" s="207">
        <v>0</v>
      </c>
      <c r="U246" s="207">
        <v>0</v>
      </c>
      <c r="V246" s="207">
        <v>0</v>
      </c>
      <c r="W246" s="207">
        <v>0</v>
      </c>
      <c r="X246" s="207"/>
      <c r="Y246" s="207" t="s">
        <v>40</v>
      </c>
      <c r="Z246" s="209">
        <v>33377.78</v>
      </c>
      <c r="AA246" s="210">
        <v>35199</v>
      </c>
      <c r="AB246" s="210">
        <v>46211</v>
      </c>
      <c r="AC246" s="211">
        <v>1368475.38</v>
      </c>
      <c r="AD246" s="211">
        <v>1368475.38</v>
      </c>
      <c r="AE246" s="212">
        <v>0.35616438356164382</v>
      </c>
      <c r="AF246" s="212">
        <v>30.169863013698631</v>
      </c>
      <c r="AG246" s="213">
        <v>1.4999999999999999E-2</v>
      </c>
      <c r="AH246" s="210" t="s">
        <v>49</v>
      </c>
      <c r="AI246" s="214">
        <v>0</v>
      </c>
      <c r="AJ246" s="215">
        <v>0.35616438356164382</v>
      </c>
      <c r="AK246" s="215">
        <v>30.169863013698631</v>
      </c>
      <c r="AL246" s="214">
        <f t="shared" si="3"/>
        <v>1.4999999999999999E-2</v>
      </c>
      <c r="AM246" s="206" t="s">
        <v>72</v>
      </c>
      <c r="AN246" s="210" t="s">
        <v>123</v>
      </c>
    </row>
    <row r="247" spans="1:40" s="154" customFormat="1" x14ac:dyDescent="0.3">
      <c r="A247" s="205">
        <v>23097000</v>
      </c>
      <c r="B247" s="206">
        <v>1</v>
      </c>
      <c r="C247" s="206">
        <v>1</v>
      </c>
      <c r="D247" s="206">
        <v>1</v>
      </c>
      <c r="E247" s="206" t="s">
        <v>30</v>
      </c>
      <c r="F247" s="206" t="s">
        <v>31</v>
      </c>
      <c r="G247" s="206" t="s">
        <v>32</v>
      </c>
      <c r="H247" s="206" t="s">
        <v>33</v>
      </c>
      <c r="I247" s="206" t="s">
        <v>3</v>
      </c>
      <c r="J247" s="206" t="s">
        <v>34</v>
      </c>
      <c r="K247" s="206" t="s">
        <v>123</v>
      </c>
      <c r="L247" s="206" t="s">
        <v>124</v>
      </c>
      <c r="M247" s="206" t="s">
        <v>69</v>
      </c>
      <c r="N247" s="206" t="s">
        <v>70</v>
      </c>
      <c r="O247" s="206" t="s">
        <v>125</v>
      </c>
      <c r="P247" s="206" t="s">
        <v>125</v>
      </c>
      <c r="Q247" s="206" t="s">
        <v>123</v>
      </c>
      <c r="R247" s="207">
        <v>286227.40000000002</v>
      </c>
      <c r="S247" s="207">
        <v>0</v>
      </c>
      <c r="T247" s="207">
        <v>286227.40000000002</v>
      </c>
      <c r="U247" s="207">
        <v>3298.1</v>
      </c>
      <c r="V247" s="207">
        <v>0</v>
      </c>
      <c r="W247" s="207">
        <v>0</v>
      </c>
      <c r="X247" s="207"/>
      <c r="Y247" s="207" t="s">
        <v>40</v>
      </c>
      <c r="Z247" s="209">
        <v>0</v>
      </c>
      <c r="AA247" s="210">
        <v>35083</v>
      </c>
      <c r="AB247" s="210">
        <v>46066</v>
      </c>
      <c r="AC247" s="211">
        <v>11735317</v>
      </c>
      <c r="AD247" s="211">
        <v>11735317</v>
      </c>
      <c r="AE247" s="212">
        <v>0</v>
      </c>
      <c r="AF247" s="212">
        <v>30.090410958904108</v>
      </c>
      <c r="AG247" s="213">
        <v>1.4999999999999999E-2</v>
      </c>
      <c r="AH247" s="210" t="s">
        <v>49</v>
      </c>
      <c r="AI247" s="214">
        <v>0</v>
      </c>
      <c r="AJ247" s="215">
        <v>0</v>
      </c>
      <c r="AK247" s="215">
        <v>30.090410958904108</v>
      </c>
      <c r="AL247" s="214">
        <f t="shared" si="3"/>
        <v>1.4999999999999999E-2</v>
      </c>
      <c r="AM247" s="206" t="s">
        <v>72</v>
      </c>
      <c r="AN247" s="210" t="s">
        <v>123</v>
      </c>
    </row>
    <row r="248" spans="1:40" s="154" customFormat="1" x14ac:dyDescent="0.3">
      <c r="A248" s="205">
        <v>23099100</v>
      </c>
      <c r="B248" s="206">
        <v>1</v>
      </c>
      <c r="C248" s="206">
        <v>1</v>
      </c>
      <c r="D248" s="206">
        <v>1</v>
      </c>
      <c r="E248" s="206" t="s">
        <v>145</v>
      </c>
      <c r="F248" s="206" t="s">
        <v>31</v>
      </c>
      <c r="G248" s="206" t="s">
        <v>32</v>
      </c>
      <c r="H248" s="206" t="s">
        <v>33</v>
      </c>
      <c r="I248" s="206" t="s">
        <v>3</v>
      </c>
      <c r="J248" s="206" t="s">
        <v>34</v>
      </c>
      <c r="K248" s="206" t="s">
        <v>146</v>
      </c>
      <c r="L248" s="206" t="s">
        <v>36</v>
      </c>
      <c r="M248" s="206" t="s">
        <v>69</v>
      </c>
      <c r="N248" s="206" t="s">
        <v>70</v>
      </c>
      <c r="O248" s="206" t="s">
        <v>147</v>
      </c>
      <c r="P248" s="206" t="s">
        <v>147</v>
      </c>
      <c r="Q248" s="206" t="s">
        <v>146</v>
      </c>
      <c r="R248" s="207">
        <v>1314876.3600000001</v>
      </c>
      <c r="S248" s="207">
        <v>0</v>
      </c>
      <c r="T248" s="207">
        <v>0</v>
      </c>
      <c r="U248" s="207">
        <v>0</v>
      </c>
      <c r="V248" s="207">
        <v>0</v>
      </c>
      <c r="W248" s="207">
        <v>-14024.536</v>
      </c>
      <c r="X248" s="207"/>
      <c r="Y248" s="207" t="s">
        <v>40</v>
      </c>
      <c r="Z248" s="209">
        <v>1300851.824</v>
      </c>
      <c r="AA248" s="210">
        <v>35264</v>
      </c>
      <c r="AB248" s="210">
        <v>46223</v>
      </c>
      <c r="AC248" s="211">
        <v>75807864.275999993</v>
      </c>
      <c r="AD248" s="211">
        <v>75807864.275999993</v>
      </c>
      <c r="AE248" s="212">
        <v>0.38904109589041097</v>
      </c>
      <c r="AF248" s="212">
        <v>30.024657534246575</v>
      </c>
      <c r="AG248" s="213">
        <v>0.03</v>
      </c>
      <c r="AH248" s="210" t="s">
        <v>49</v>
      </c>
      <c r="AI248" s="214">
        <v>0</v>
      </c>
      <c r="AJ248" s="215">
        <v>0.38904109589041097</v>
      </c>
      <c r="AK248" s="215">
        <v>30.024657534246575</v>
      </c>
      <c r="AL248" s="214">
        <f t="shared" si="3"/>
        <v>0.03</v>
      </c>
      <c r="AM248" s="206" t="s">
        <v>72</v>
      </c>
      <c r="AN248" s="210" t="s">
        <v>146</v>
      </c>
    </row>
    <row r="249" spans="1:40" s="154" customFormat="1" x14ac:dyDescent="0.3">
      <c r="A249" s="205">
        <v>23104100</v>
      </c>
      <c r="B249" s="206">
        <v>1</v>
      </c>
      <c r="C249" s="206">
        <v>1</v>
      </c>
      <c r="D249" s="206">
        <v>1</v>
      </c>
      <c r="E249" s="206" t="s">
        <v>62</v>
      </c>
      <c r="F249" s="206" t="s">
        <v>31</v>
      </c>
      <c r="G249" s="206" t="s">
        <v>32</v>
      </c>
      <c r="H249" s="206" t="s">
        <v>33</v>
      </c>
      <c r="I249" s="206" t="s">
        <v>3</v>
      </c>
      <c r="J249" s="206" t="s">
        <v>34</v>
      </c>
      <c r="K249" s="206" t="s">
        <v>135</v>
      </c>
      <c r="L249" s="206" t="s">
        <v>36</v>
      </c>
      <c r="M249" s="206" t="s">
        <v>69</v>
      </c>
      <c r="N249" s="206" t="s">
        <v>70</v>
      </c>
      <c r="O249" s="206" t="s">
        <v>141</v>
      </c>
      <c r="P249" s="206" t="s">
        <v>141</v>
      </c>
      <c r="Q249" s="206" t="s">
        <v>135</v>
      </c>
      <c r="R249" s="207">
        <v>182247.53599999999</v>
      </c>
      <c r="S249" s="207">
        <v>0</v>
      </c>
      <c r="T249" s="207">
        <v>0</v>
      </c>
      <c r="U249" s="207">
        <v>0</v>
      </c>
      <c r="V249" s="207">
        <v>0</v>
      </c>
      <c r="W249" s="207">
        <v>-989.35000000000605</v>
      </c>
      <c r="X249" s="207"/>
      <c r="Y249" s="207" t="s">
        <v>40</v>
      </c>
      <c r="Z249" s="209">
        <v>181258.18599999999</v>
      </c>
      <c r="AA249" s="210">
        <v>35381</v>
      </c>
      <c r="AB249" s="210">
        <v>46386</v>
      </c>
      <c r="AC249" s="211">
        <v>3637586.0920000002</v>
      </c>
      <c r="AD249" s="211">
        <v>3637586.0920000002</v>
      </c>
      <c r="AE249" s="212">
        <v>0.83561643835616439</v>
      </c>
      <c r="AF249" s="212">
        <v>30.150684931506849</v>
      </c>
      <c r="AG249" s="213">
        <v>0.02</v>
      </c>
      <c r="AH249" s="210" t="s">
        <v>49</v>
      </c>
      <c r="AI249" s="214">
        <v>0</v>
      </c>
      <c r="AJ249" s="215">
        <v>0.83561643835616439</v>
      </c>
      <c r="AK249" s="215">
        <v>30.150684931506849</v>
      </c>
      <c r="AL249" s="214">
        <f t="shared" si="3"/>
        <v>0.02</v>
      </c>
      <c r="AM249" s="206" t="s">
        <v>72</v>
      </c>
      <c r="AN249" s="210" t="s">
        <v>135</v>
      </c>
    </row>
    <row r="250" spans="1:40" s="154" customFormat="1" x14ac:dyDescent="0.3">
      <c r="A250" s="205">
        <v>23118000</v>
      </c>
      <c r="B250" s="206">
        <v>1</v>
      </c>
      <c r="C250" s="206">
        <v>1</v>
      </c>
      <c r="D250" s="206">
        <v>1</v>
      </c>
      <c r="E250" s="206" t="s">
        <v>30</v>
      </c>
      <c r="F250" s="206" t="s">
        <v>31</v>
      </c>
      <c r="G250" s="206" t="s">
        <v>32</v>
      </c>
      <c r="H250" s="206" t="s">
        <v>33</v>
      </c>
      <c r="I250" s="206" t="s">
        <v>3</v>
      </c>
      <c r="J250" s="206" t="s">
        <v>34</v>
      </c>
      <c r="K250" s="206" t="s">
        <v>123</v>
      </c>
      <c r="L250" s="206" t="s">
        <v>36</v>
      </c>
      <c r="M250" s="206" t="s">
        <v>69</v>
      </c>
      <c r="N250" s="206" t="s">
        <v>70</v>
      </c>
      <c r="O250" s="206">
        <v>1030027</v>
      </c>
      <c r="P250" s="206">
        <v>1030027</v>
      </c>
      <c r="Q250" s="206" t="s">
        <v>123</v>
      </c>
      <c r="R250" s="207">
        <v>3510450.91</v>
      </c>
      <c r="S250" s="207">
        <v>0</v>
      </c>
      <c r="T250" s="207">
        <v>0</v>
      </c>
      <c r="U250" s="207">
        <v>0</v>
      </c>
      <c r="V250" s="207">
        <v>0</v>
      </c>
      <c r="W250" s="207">
        <v>0</v>
      </c>
      <c r="X250" s="207"/>
      <c r="Y250" s="207" t="s">
        <v>40</v>
      </c>
      <c r="Z250" s="209">
        <v>3510450.91</v>
      </c>
      <c r="AA250" s="210">
        <v>35879</v>
      </c>
      <c r="AB250" s="210">
        <v>46914</v>
      </c>
      <c r="AC250" s="211">
        <v>28785695.23</v>
      </c>
      <c r="AD250" s="211">
        <v>28785695.23</v>
      </c>
      <c r="AE250" s="212">
        <v>2.2821917808219179</v>
      </c>
      <c r="AF250" s="212">
        <v>30.232876712328768</v>
      </c>
      <c r="AG250" s="213">
        <v>0.01</v>
      </c>
      <c r="AH250" s="210" t="s">
        <v>49</v>
      </c>
      <c r="AI250" s="214">
        <v>0</v>
      </c>
      <c r="AJ250" s="215">
        <v>2.2821917808219179</v>
      </c>
      <c r="AK250" s="215">
        <v>30.232876712328768</v>
      </c>
      <c r="AL250" s="214">
        <f t="shared" si="3"/>
        <v>0.01</v>
      </c>
      <c r="AM250" s="206" t="s">
        <v>72</v>
      </c>
      <c r="AN250" s="210" t="s">
        <v>123</v>
      </c>
    </row>
    <row r="251" spans="1:40" s="154" customFormat="1" x14ac:dyDescent="0.3">
      <c r="A251" s="205">
        <v>23124000</v>
      </c>
      <c r="B251" s="206">
        <v>1</v>
      </c>
      <c r="C251" s="206">
        <v>1</v>
      </c>
      <c r="D251" s="206">
        <v>1</v>
      </c>
      <c r="E251" s="206" t="s">
        <v>30</v>
      </c>
      <c r="F251" s="206" t="s">
        <v>31</v>
      </c>
      <c r="G251" s="206" t="s">
        <v>32</v>
      </c>
      <c r="H251" s="206" t="s">
        <v>33</v>
      </c>
      <c r="I251" s="206" t="s">
        <v>3</v>
      </c>
      <c r="J251" s="206" t="s">
        <v>34</v>
      </c>
      <c r="K251" s="206" t="s">
        <v>93</v>
      </c>
      <c r="L251" s="206" t="s">
        <v>36</v>
      </c>
      <c r="M251" s="206" t="s">
        <v>69</v>
      </c>
      <c r="N251" s="206" t="s">
        <v>70</v>
      </c>
      <c r="O251" s="206" t="s">
        <v>95</v>
      </c>
      <c r="P251" s="206" t="s">
        <v>95</v>
      </c>
      <c r="Q251" s="206" t="s">
        <v>93</v>
      </c>
      <c r="R251" s="207">
        <v>769226.05</v>
      </c>
      <c r="S251" s="207">
        <v>0</v>
      </c>
      <c r="T251" s="207">
        <v>0</v>
      </c>
      <c r="U251" s="207">
        <v>0</v>
      </c>
      <c r="V251" s="207">
        <v>0</v>
      </c>
      <c r="W251" s="207">
        <v>0</v>
      </c>
      <c r="X251" s="207"/>
      <c r="Y251" s="207" t="s">
        <v>40</v>
      </c>
      <c r="Z251" s="209">
        <v>769226.05</v>
      </c>
      <c r="AA251" s="210">
        <v>36374</v>
      </c>
      <c r="AB251" s="210">
        <v>47496</v>
      </c>
      <c r="AC251" s="211">
        <v>5000000</v>
      </c>
      <c r="AD251" s="211">
        <v>4999970.1500000004</v>
      </c>
      <c r="AE251" s="212">
        <v>3.8767123287671232</v>
      </c>
      <c r="AF251" s="212">
        <v>30.471232876712328</v>
      </c>
      <c r="AG251" s="213">
        <v>2.5000000000000001E-2</v>
      </c>
      <c r="AH251" s="210" t="s">
        <v>49</v>
      </c>
      <c r="AI251" s="214">
        <v>0</v>
      </c>
      <c r="AJ251" s="215">
        <v>3.8767123287671232</v>
      </c>
      <c r="AK251" s="215">
        <v>30.471232876712328</v>
      </c>
      <c r="AL251" s="214">
        <f t="shared" si="3"/>
        <v>2.5000000000000001E-2</v>
      </c>
      <c r="AM251" s="206" t="s">
        <v>72</v>
      </c>
      <c r="AN251" s="210" t="s">
        <v>93</v>
      </c>
    </row>
    <row r="252" spans="1:40" s="154" customFormat="1" x14ac:dyDescent="0.3">
      <c r="A252" s="205">
        <v>23147000</v>
      </c>
      <c r="B252" s="206">
        <v>1</v>
      </c>
      <c r="C252" s="206">
        <v>1</v>
      </c>
      <c r="D252" s="206">
        <v>1</v>
      </c>
      <c r="E252" s="206" t="s">
        <v>30</v>
      </c>
      <c r="F252" s="206" t="s">
        <v>31</v>
      </c>
      <c r="G252" s="206" t="s">
        <v>32</v>
      </c>
      <c r="H252" s="206" t="s">
        <v>33</v>
      </c>
      <c r="I252" s="206" t="s">
        <v>3</v>
      </c>
      <c r="J252" s="206" t="s">
        <v>34</v>
      </c>
      <c r="K252" s="206" t="s">
        <v>123</v>
      </c>
      <c r="L252" s="206" t="s">
        <v>36</v>
      </c>
      <c r="M252" s="206" t="s">
        <v>69</v>
      </c>
      <c r="N252" s="206" t="s">
        <v>70</v>
      </c>
      <c r="O252" s="206">
        <v>1030029</v>
      </c>
      <c r="P252" s="206">
        <v>1030029</v>
      </c>
      <c r="Q252" s="206" t="s">
        <v>123</v>
      </c>
      <c r="R252" s="207">
        <v>4911380.51</v>
      </c>
      <c r="S252" s="207">
        <v>0</v>
      </c>
      <c r="T252" s="207">
        <v>0</v>
      </c>
      <c r="U252" s="207">
        <v>0</v>
      </c>
      <c r="V252" s="207">
        <v>0</v>
      </c>
      <c r="W252" s="207">
        <v>0</v>
      </c>
      <c r="X252" s="207"/>
      <c r="Y252" s="207" t="s">
        <v>40</v>
      </c>
      <c r="Z252" s="209">
        <v>4911380.51</v>
      </c>
      <c r="AA252" s="210">
        <v>37418</v>
      </c>
      <c r="AB252" s="210">
        <v>48477</v>
      </c>
      <c r="AC252" s="211">
        <v>14383328</v>
      </c>
      <c r="AD252" s="211">
        <v>14383328</v>
      </c>
      <c r="AE252" s="212">
        <v>6.5643835616438357</v>
      </c>
      <c r="AF252" s="212">
        <v>30.298630136986301</v>
      </c>
      <c r="AG252" s="213">
        <v>0.01</v>
      </c>
      <c r="AH252" s="210" t="s">
        <v>49</v>
      </c>
      <c r="AI252" s="214">
        <v>0</v>
      </c>
      <c r="AJ252" s="215">
        <v>6.5643835616438357</v>
      </c>
      <c r="AK252" s="215">
        <v>30.298630136986301</v>
      </c>
      <c r="AL252" s="214">
        <f t="shared" si="3"/>
        <v>0.01</v>
      </c>
      <c r="AM252" s="206" t="s">
        <v>72</v>
      </c>
      <c r="AN252" s="210" t="s">
        <v>123</v>
      </c>
    </row>
    <row r="253" spans="1:40" s="154" customFormat="1" x14ac:dyDescent="0.3">
      <c r="A253" s="205">
        <v>23148000</v>
      </c>
      <c r="B253" s="206">
        <v>1</v>
      </c>
      <c r="C253" s="206">
        <v>1</v>
      </c>
      <c r="D253" s="206">
        <v>1</v>
      </c>
      <c r="E253" s="206" t="s">
        <v>30</v>
      </c>
      <c r="F253" s="206" t="s">
        <v>31</v>
      </c>
      <c r="G253" s="206" t="s">
        <v>32</v>
      </c>
      <c r="H253" s="206" t="s">
        <v>33</v>
      </c>
      <c r="I253" s="206" t="s">
        <v>3</v>
      </c>
      <c r="J253" s="206" t="s">
        <v>34</v>
      </c>
      <c r="K253" s="206" t="s">
        <v>93</v>
      </c>
      <c r="L253" s="206" t="s">
        <v>36</v>
      </c>
      <c r="M253" s="206" t="s">
        <v>69</v>
      </c>
      <c r="N253" s="206" t="s">
        <v>70</v>
      </c>
      <c r="O253" s="206" t="s">
        <v>94</v>
      </c>
      <c r="P253" s="206" t="s">
        <v>94</v>
      </c>
      <c r="Q253" s="206" t="s">
        <v>93</v>
      </c>
      <c r="R253" s="207">
        <v>1338071.08</v>
      </c>
      <c r="S253" s="207">
        <v>0</v>
      </c>
      <c r="T253" s="207">
        <v>0</v>
      </c>
      <c r="U253" s="207">
        <v>0</v>
      </c>
      <c r="V253" s="207">
        <v>0</v>
      </c>
      <c r="W253" s="207">
        <v>0</v>
      </c>
      <c r="X253" s="207"/>
      <c r="Y253" s="207" t="s">
        <v>40</v>
      </c>
      <c r="Z253" s="209">
        <v>1338071.08</v>
      </c>
      <c r="AA253" s="210">
        <v>37425</v>
      </c>
      <c r="AB253" s="210">
        <v>48516</v>
      </c>
      <c r="AC253" s="211">
        <v>4969978.46</v>
      </c>
      <c r="AD253" s="211">
        <v>4969978.46</v>
      </c>
      <c r="AE253" s="212">
        <v>6.6712328767123283</v>
      </c>
      <c r="AF253" s="212">
        <v>30.386301369863013</v>
      </c>
      <c r="AG253" s="213">
        <v>0.01</v>
      </c>
      <c r="AH253" s="210" t="s">
        <v>49</v>
      </c>
      <c r="AI253" s="214">
        <v>0</v>
      </c>
      <c r="AJ253" s="215">
        <v>6.6712328767123283</v>
      </c>
      <c r="AK253" s="215">
        <v>30.386301369863013</v>
      </c>
      <c r="AL253" s="214">
        <f t="shared" si="3"/>
        <v>0.01</v>
      </c>
      <c r="AM253" s="206" t="s">
        <v>72</v>
      </c>
      <c r="AN253" s="210" t="s">
        <v>93</v>
      </c>
    </row>
    <row r="254" spans="1:40" s="154" customFormat="1" x14ac:dyDescent="0.3">
      <c r="A254" s="205">
        <v>23151000</v>
      </c>
      <c r="B254" s="206">
        <v>1</v>
      </c>
      <c r="C254" s="206">
        <v>1</v>
      </c>
      <c r="D254" s="206">
        <v>1</v>
      </c>
      <c r="E254" s="206" t="s">
        <v>62</v>
      </c>
      <c r="F254" s="206" t="s">
        <v>31</v>
      </c>
      <c r="G254" s="206" t="s">
        <v>32</v>
      </c>
      <c r="H254" s="206" t="s">
        <v>33</v>
      </c>
      <c r="I254" s="206" t="s">
        <v>3</v>
      </c>
      <c r="J254" s="206" t="s">
        <v>34</v>
      </c>
      <c r="K254" s="206" t="s">
        <v>116</v>
      </c>
      <c r="L254" s="206" t="s">
        <v>117</v>
      </c>
      <c r="M254" s="206" t="s">
        <v>69</v>
      </c>
      <c r="N254" s="206" t="s">
        <v>70</v>
      </c>
      <c r="O254" s="206" t="s">
        <v>119</v>
      </c>
      <c r="P254" s="206" t="s">
        <v>119</v>
      </c>
      <c r="Q254" s="206" t="s">
        <v>116</v>
      </c>
      <c r="R254" s="207">
        <v>436070.99900000001</v>
      </c>
      <c r="S254" s="207">
        <v>0</v>
      </c>
      <c r="T254" s="207">
        <v>0</v>
      </c>
      <c r="U254" s="207">
        <v>0</v>
      </c>
      <c r="V254" s="207">
        <v>0</v>
      </c>
      <c r="W254" s="207">
        <v>-2367.2580000000298</v>
      </c>
      <c r="X254" s="207"/>
      <c r="Y254" s="207" t="s">
        <v>40</v>
      </c>
      <c r="Z254" s="209">
        <v>433703.74099999998</v>
      </c>
      <c r="AA254" s="210">
        <v>37630</v>
      </c>
      <c r="AB254" s="210">
        <v>49309</v>
      </c>
      <c r="AC254" s="211">
        <v>1115872.567</v>
      </c>
      <c r="AD254" s="211">
        <v>1115872.567</v>
      </c>
      <c r="AE254" s="212">
        <v>8.8438356164383567</v>
      </c>
      <c r="AF254" s="212">
        <v>31.997260273972604</v>
      </c>
      <c r="AG254" s="213">
        <v>0</v>
      </c>
      <c r="AH254" s="210" t="s">
        <v>65</v>
      </c>
      <c r="AI254" s="214">
        <v>0</v>
      </c>
      <c r="AJ254" s="215">
        <v>8.8438356164383567</v>
      </c>
      <c r="AK254" s="215">
        <v>31.997260273972604</v>
      </c>
      <c r="AL254" s="214">
        <f t="shared" si="3"/>
        <v>0</v>
      </c>
      <c r="AM254" s="206" t="s">
        <v>72</v>
      </c>
      <c r="AN254" s="210" t="s">
        <v>116</v>
      </c>
    </row>
    <row r="255" spans="1:40" s="154" customFormat="1" x14ac:dyDescent="0.3">
      <c r="A255" s="205">
        <v>23154000</v>
      </c>
      <c r="B255" s="206">
        <v>1</v>
      </c>
      <c r="C255" s="206">
        <v>1</v>
      </c>
      <c r="D255" s="206">
        <v>1</v>
      </c>
      <c r="E255" s="206" t="s">
        <v>30</v>
      </c>
      <c r="F255" s="206" t="s">
        <v>31</v>
      </c>
      <c r="G255" s="206" t="s">
        <v>32</v>
      </c>
      <c r="H255" s="206" t="s">
        <v>33</v>
      </c>
      <c r="I255" s="206" t="s">
        <v>3</v>
      </c>
      <c r="J255" s="206" t="s">
        <v>34</v>
      </c>
      <c r="K255" s="206" t="s">
        <v>123</v>
      </c>
      <c r="L255" s="206" t="s">
        <v>36</v>
      </c>
      <c r="M255" s="206" t="s">
        <v>69</v>
      </c>
      <c r="N255" s="206" t="s">
        <v>70</v>
      </c>
      <c r="O255" s="206">
        <v>1030030</v>
      </c>
      <c r="P255" s="206">
        <v>1030030</v>
      </c>
      <c r="Q255" s="206" t="s">
        <v>123</v>
      </c>
      <c r="R255" s="207">
        <v>6942882.7300000004</v>
      </c>
      <c r="S255" s="207">
        <v>0</v>
      </c>
      <c r="T255" s="207">
        <v>315585.57</v>
      </c>
      <c r="U255" s="207">
        <v>24840.09</v>
      </c>
      <c r="V255" s="207">
        <v>0</v>
      </c>
      <c r="W255" s="207">
        <v>0</v>
      </c>
      <c r="X255" s="207"/>
      <c r="Y255" s="207" t="s">
        <v>40</v>
      </c>
      <c r="Z255" s="209">
        <v>6627297.1600000001</v>
      </c>
      <c r="AA255" s="210">
        <v>38735</v>
      </c>
      <c r="AB255" s="210">
        <v>49897</v>
      </c>
      <c r="AC255" s="211">
        <v>12623423</v>
      </c>
      <c r="AD255" s="211">
        <v>12623422.99</v>
      </c>
      <c r="AE255" s="212">
        <v>10.454794520547946</v>
      </c>
      <c r="AF255" s="212">
        <v>30.580821917808219</v>
      </c>
      <c r="AG255" s="213">
        <v>7.0000000000000001E-3</v>
      </c>
      <c r="AH255" s="210" t="s">
        <v>49</v>
      </c>
      <c r="AI255" s="214">
        <v>0</v>
      </c>
      <c r="AJ255" s="215">
        <v>10.454794520547946</v>
      </c>
      <c r="AK255" s="215">
        <v>30.580821917808219</v>
      </c>
      <c r="AL255" s="214">
        <f t="shared" si="3"/>
        <v>7.0000000000000001E-3</v>
      </c>
      <c r="AM255" s="206" t="s">
        <v>72</v>
      </c>
      <c r="AN255" s="210" t="s">
        <v>123</v>
      </c>
    </row>
    <row r="256" spans="1:40" s="154" customFormat="1" x14ac:dyDescent="0.3">
      <c r="A256" s="205">
        <v>23155000</v>
      </c>
      <c r="B256" s="206">
        <v>1</v>
      </c>
      <c r="C256" s="206">
        <v>1</v>
      </c>
      <c r="D256" s="206">
        <v>1</v>
      </c>
      <c r="E256" s="206" t="s">
        <v>30</v>
      </c>
      <c r="F256" s="206" t="s">
        <v>31</v>
      </c>
      <c r="G256" s="206" t="s">
        <v>32</v>
      </c>
      <c r="H256" s="206" t="s">
        <v>33</v>
      </c>
      <c r="I256" s="206" t="s">
        <v>3</v>
      </c>
      <c r="J256" s="206" t="s">
        <v>34</v>
      </c>
      <c r="K256" s="206" t="s">
        <v>123</v>
      </c>
      <c r="L256" s="206" t="s">
        <v>36</v>
      </c>
      <c r="M256" s="206" t="s">
        <v>69</v>
      </c>
      <c r="N256" s="206" t="s">
        <v>70</v>
      </c>
      <c r="O256" s="206">
        <v>1030031</v>
      </c>
      <c r="P256" s="206">
        <v>1030031</v>
      </c>
      <c r="Q256" s="206" t="s">
        <v>123</v>
      </c>
      <c r="R256" s="207">
        <v>1307117.44</v>
      </c>
      <c r="S256" s="207">
        <v>0</v>
      </c>
      <c r="T256" s="207">
        <v>59414.42</v>
      </c>
      <c r="U256" s="207">
        <v>4676.58</v>
      </c>
      <c r="V256" s="207">
        <v>0</v>
      </c>
      <c r="W256" s="207">
        <v>0</v>
      </c>
      <c r="X256" s="207"/>
      <c r="Y256" s="207" t="s">
        <v>40</v>
      </c>
      <c r="Z256" s="209">
        <v>1247703.02</v>
      </c>
      <c r="AA256" s="210">
        <v>38735</v>
      </c>
      <c r="AB256" s="210">
        <v>49897</v>
      </c>
      <c r="AC256" s="211">
        <v>2376577</v>
      </c>
      <c r="AD256" s="211">
        <v>2376577</v>
      </c>
      <c r="AE256" s="212">
        <v>10.454794520547946</v>
      </c>
      <c r="AF256" s="212">
        <v>30.580821917808219</v>
      </c>
      <c r="AG256" s="213">
        <v>7.0000000000000001E-3</v>
      </c>
      <c r="AH256" s="210" t="s">
        <v>49</v>
      </c>
      <c r="AI256" s="214">
        <v>0</v>
      </c>
      <c r="AJ256" s="215">
        <v>10.454794520547946</v>
      </c>
      <c r="AK256" s="215">
        <v>30.580821917808219</v>
      </c>
      <c r="AL256" s="214">
        <f t="shared" si="3"/>
        <v>7.0000000000000001E-3</v>
      </c>
      <c r="AM256" s="206" t="s">
        <v>72</v>
      </c>
      <c r="AN256" s="210" t="s">
        <v>123</v>
      </c>
    </row>
    <row r="257" spans="1:40" s="154" customFormat="1" x14ac:dyDescent="0.3">
      <c r="A257" s="205">
        <v>23156000</v>
      </c>
      <c r="B257" s="206">
        <v>1</v>
      </c>
      <c r="C257" s="206">
        <v>1</v>
      </c>
      <c r="D257" s="206">
        <v>1</v>
      </c>
      <c r="E257" s="206" t="s">
        <v>62</v>
      </c>
      <c r="F257" s="206" t="s">
        <v>31</v>
      </c>
      <c r="G257" s="206" t="s">
        <v>32</v>
      </c>
      <c r="H257" s="206" t="s">
        <v>33</v>
      </c>
      <c r="I257" s="206" t="s">
        <v>3</v>
      </c>
      <c r="J257" s="206" t="s">
        <v>34</v>
      </c>
      <c r="K257" s="206" t="s">
        <v>116</v>
      </c>
      <c r="L257" s="206" t="s">
        <v>117</v>
      </c>
      <c r="M257" s="206" t="s">
        <v>69</v>
      </c>
      <c r="N257" s="206" t="s">
        <v>70</v>
      </c>
      <c r="O257" s="206" t="s">
        <v>118</v>
      </c>
      <c r="P257" s="206" t="s">
        <v>118</v>
      </c>
      <c r="Q257" s="206" t="s">
        <v>116</v>
      </c>
      <c r="R257" s="207">
        <v>874948.25399999996</v>
      </c>
      <c r="S257" s="207">
        <v>0</v>
      </c>
      <c r="T257" s="207">
        <v>0</v>
      </c>
      <c r="U257" s="207">
        <v>0</v>
      </c>
      <c r="V257" s="207">
        <v>0</v>
      </c>
      <c r="W257" s="207">
        <v>-4749.7509999999302</v>
      </c>
      <c r="X257" s="207"/>
      <c r="Y257" s="207" t="s">
        <v>40</v>
      </c>
      <c r="Z257" s="209">
        <v>870198.50300000003</v>
      </c>
      <c r="AA257" s="210">
        <v>40165</v>
      </c>
      <c r="AB257" s="210">
        <v>51501</v>
      </c>
      <c r="AC257" s="211">
        <v>1164287.925</v>
      </c>
      <c r="AD257" s="211">
        <v>1164287.925</v>
      </c>
      <c r="AE257" s="212">
        <v>14.849315068493151</v>
      </c>
      <c r="AF257" s="212">
        <v>31.057534246575344</v>
      </c>
      <c r="AG257" s="213">
        <v>0</v>
      </c>
      <c r="AH257" s="210" t="s">
        <v>65</v>
      </c>
      <c r="AI257" s="214">
        <v>0</v>
      </c>
      <c r="AJ257" s="215">
        <v>14.849315068493151</v>
      </c>
      <c r="AK257" s="215">
        <v>31.057534246575344</v>
      </c>
      <c r="AL257" s="214">
        <f t="shared" si="3"/>
        <v>0</v>
      </c>
      <c r="AM257" s="206" t="s">
        <v>72</v>
      </c>
      <c r="AN257" s="210" t="s">
        <v>116</v>
      </c>
    </row>
    <row r="258" spans="1:40" s="154" customFormat="1" x14ac:dyDescent="0.3">
      <c r="A258" s="205">
        <v>23157001</v>
      </c>
      <c r="B258" s="206">
        <v>1</v>
      </c>
      <c r="C258" s="206">
        <v>1</v>
      </c>
      <c r="D258" s="206">
        <v>0</v>
      </c>
      <c r="E258" s="206" t="s">
        <v>62</v>
      </c>
      <c r="F258" s="206" t="s">
        <v>31</v>
      </c>
      <c r="G258" s="206" t="s">
        <v>32</v>
      </c>
      <c r="H258" s="206" t="s">
        <v>54</v>
      </c>
      <c r="I258" s="206" t="s">
        <v>138</v>
      </c>
      <c r="J258" s="206" t="s">
        <v>34</v>
      </c>
      <c r="K258" s="206" t="s">
        <v>135</v>
      </c>
      <c r="L258" s="206" t="s">
        <v>139</v>
      </c>
      <c r="M258" s="206" t="s">
        <v>69</v>
      </c>
      <c r="N258" s="206" t="s">
        <v>70</v>
      </c>
      <c r="O258" s="206" t="s">
        <v>140</v>
      </c>
      <c r="P258" s="206" t="s">
        <v>140</v>
      </c>
      <c r="Q258" s="206" t="s">
        <v>135</v>
      </c>
      <c r="R258" s="207">
        <v>1996092</v>
      </c>
      <c r="S258" s="207">
        <v>0</v>
      </c>
      <c r="T258" s="207">
        <v>0</v>
      </c>
      <c r="U258" s="207">
        <v>0</v>
      </c>
      <c r="V258" s="207">
        <v>0</v>
      </c>
      <c r="W258" s="207">
        <v>-10836</v>
      </c>
      <c r="X258" s="207"/>
      <c r="Y258" s="207" t="s">
        <v>40</v>
      </c>
      <c r="Z258" s="209">
        <v>1985256</v>
      </c>
      <c r="AA258" s="210">
        <v>40092</v>
      </c>
      <c r="AB258" s="210">
        <v>54787</v>
      </c>
      <c r="AC258" s="211">
        <v>2490075</v>
      </c>
      <c r="AD258" s="211">
        <v>2490075</v>
      </c>
      <c r="AE258" s="212">
        <v>23.852054794520548</v>
      </c>
      <c r="AF258" s="212">
        <v>40.260273972602739</v>
      </c>
      <c r="AG258" s="213">
        <v>7.4999999999999997E-3</v>
      </c>
      <c r="AH258" s="210" t="s">
        <v>49</v>
      </c>
      <c r="AI258" s="214">
        <v>0</v>
      </c>
      <c r="AJ258" s="215">
        <v>23.852054794520548</v>
      </c>
      <c r="AK258" s="215">
        <v>40.260273972602739</v>
      </c>
      <c r="AL258" s="214">
        <f t="shared" si="3"/>
        <v>7.4999999999999997E-3</v>
      </c>
      <c r="AM258" s="206" t="s">
        <v>72</v>
      </c>
      <c r="AN258" s="210" t="s">
        <v>135</v>
      </c>
    </row>
    <row r="259" spans="1:40" s="154" customFormat="1" x14ac:dyDescent="0.3">
      <c r="A259" s="205">
        <v>23158000</v>
      </c>
      <c r="B259" s="206">
        <v>1</v>
      </c>
      <c r="C259" s="206">
        <v>1</v>
      </c>
      <c r="D259" s="206">
        <v>1</v>
      </c>
      <c r="E259" s="206" t="s">
        <v>30</v>
      </c>
      <c r="F259" s="206" t="s">
        <v>31</v>
      </c>
      <c r="G259" s="206" t="s">
        <v>32</v>
      </c>
      <c r="H259" s="206" t="s">
        <v>33</v>
      </c>
      <c r="I259" s="206" t="s">
        <v>3</v>
      </c>
      <c r="J259" s="206" t="s">
        <v>34</v>
      </c>
      <c r="K259" s="206" t="s">
        <v>96</v>
      </c>
      <c r="L259" s="206" t="s">
        <v>36</v>
      </c>
      <c r="M259" s="206" t="s">
        <v>69</v>
      </c>
      <c r="N259" s="206" t="s">
        <v>38</v>
      </c>
      <c r="O259" s="206" t="s">
        <v>106</v>
      </c>
      <c r="P259" s="206" t="s">
        <v>106</v>
      </c>
      <c r="Q259" s="206" t="s">
        <v>96</v>
      </c>
      <c r="R259" s="207">
        <v>449900572.93699998</v>
      </c>
      <c r="S259" s="207">
        <v>0</v>
      </c>
      <c r="T259" s="207">
        <v>0</v>
      </c>
      <c r="U259" s="207">
        <v>0</v>
      </c>
      <c r="V259" s="207">
        <v>0</v>
      </c>
      <c r="W259" s="207">
        <v>0</v>
      </c>
      <c r="X259" s="207"/>
      <c r="Y259" s="207" t="s">
        <v>40</v>
      </c>
      <c r="Z259" s="209">
        <v>449900572.93699998</v>
      </c>
      <c r="AA259" s="210">
        <v>40332</v>
      </c>
      <c r="AB259" s="210">
        <v>47017</v>
      </c>
      <c r="AC259" s="211">
        <v>1682745000</v>
      </c>
      <c r="AD259" s="211">
        <v>1682745000</v>
      </c>
      <c r="AE259" s="212">
        <v>2.5643835616438357</v>
      </c>
      <c r="AF259" s="212">
        <v>18.315068493150687</v>
      </c>
      <c r="AG259" s="213">
        <v>6.3500000000000001E-2</v>
      </c>
      <c r="AH259" s="210" t="s">
        <v>49</v>
      </c>
      <c r="AI259" s="214">
        <v>0</v>
      </c>
      <c r="AJ259" s="215">
        <v>2.5643835616438357</v>
      </c>
      <c r="AK259" s="215">
        <v>18.315068493150687</v>
      </c>
      <c r="AL259" s="214">
        <f t="shared" ref="AL259:AL322" si="4">+AG259</f>
        <v>6.3500000000000001E-2</v>
      </c>
      <c r="AM259" s="206" t="s">
        <v>72</v>
      </c>
      <c r="AN259" s="210" t="s">
        <v>96</v>
      </c>
    </row>
    <row r="260" spans="1:40" s="154" customFormat="1" x14ac:dyDescent="0.3">
      <c r="A260" s="205">
        <v>23161000</v>
      </c>
      <c r="B260" s="206">
        <v>1</v>
      </c>
      <c r="C260" s="206">
        <v>1</v>
      </c>
      <c r="D260" s="206">
        <v>0</v>
      </c>
      <c r="E260" s="206" t="s">
        <v>112</v>
      </c>
      <c r="F260" s="206" t="s">
        <v>31</v>
      </c>
      <c r="G260" s="206" t="s">
        <v>32</v>
      </c>
      <c r="H260" s="206" t="s">
        <v>54</v>
      </c>
      <c r="I260" s="206" t="s">
        <v>55</v>
      </c>
      <c r="J260" s="206" t="s">
        <v>34</v>
      </c>
      <c r="K260" s="206" t="s">
        <v>113</v>
      </c>
      <c r="L260" s="206" t="s">
        <v>114</v>
      </c>
      <c r="M260" s="206" t="s">
        <v>69</v>
      </c>
      <c r="N260" s="206" t="s">
        <v>70</v>
      </c>
      <c r="O260" s="206" t="s">
        <v>113</v>
      </c>
      <c r="P260" s="206" t="s">
        <v>113</v>
      </c>
      <c r="Q260" s="206" t="s">
        <v>113</v>
      </c>
      <c r="R260" s="207">
        <v>19804229.631999999</v>
      </c>
      <c r="S260" s="207">
        <v>0</v>
      </c>
      <c r="T260" s="207">
        <v>0</v>
      </c>
      <c r="U260" s="207">
        <v>0</v>
      </c>
      <c r="V260" s="207">
        <v>0</v>
      </c>
      <c r="W260" s="207">
        <v>62943.232000000702</v>
      </c>
      <c r="X260" s="207"/>
      <c r="Y260" s="207" t="s">
        <v>40</v>
      </c>
      <c r="Z260" s="209">
        <v>19867172.864</v>
      </c>
      <c r="AA260" s="210">
        <v>40534</v>
      </c>
      <c r="AB260" s="210">
        <v>49663</v>
      </c>
      <c r="AC260" s="211">
        <v>44804146.468999997</v>
      </c>
      <c r="AD260" s="211">
        <v>44804146.468999997</v>
      </c>
      <c r="AE260" s="212">
        <v>9.8136986301369866</v>
      </c>
      <c r="AF260" s="212">
        <v>25.010958904109589</v>
      </c>
      <c r="AG260" s="213">
        <v>0.02</v>
      </c>
      <c r="AH260" s="210" t="s">
        <v>49</v>
      </c>
      <c r="AI260" s="214">
        <v>0</v>
      </c>
      <c r="AJ260" s="215">
        <v>9.8136986301369866</v>
      </c>
      <c r="AK260" s="215">
        <v>25.010958904109589</v>
      </c>
      <c r="AL260" s="214">
        <f t="shared" si="4"/>
        <v>0.02</v>
      </c>
      <c r="AM260" s="206" t="s">
        <v>72</v>
      </c>
      <c r="AN260" s="210" t="s">
        <v>113</v>
      </c>
    </row>
    <row r="261" spans="1:40" s="154" customFormat="1" x14ac:dyDescent="0.3">
      <c r="A261" s="205">
        <v>23162000</v>
      </c>
      <c r="B261" s="206">
        <v>1</v>
      </c>
      <c r="C261" s="206">
        <v>1</v>
      </c>
      <c r="D261" s="206">
        <v>0</v>
      </c>
      <c r="E261" s="206" t="s">
        <v>30</v>
      </c>
      <c r="F261" s="206" t="s">
        <v>31</v>
      </c>
      <c r="G261" s="206" t="s">
        <v>45</v>
      </c>
      <c r="H261" s="206" t="s">
        <v>45</v>
      </c>
      <c r="I261" s="206" t="s">
        <v>45</v>
      </c>
      <c r="J261" s="206" t="s">
        <v>34</v>
      </c>
      <c r="K261" s="206" t="s">
        <v>107</v>
      </c>
      <c r="L261" s="206" t="s">
        <v>110</v>
      </c>
      <c r="M261" s="206" t="s">
        <v>69</v>
      </c>
      <c r="N261" s="206" t="s">
        <v>70</v>
      </c>
      <c r="O261" s="206" t="s">
        <v>111</v>
      </c>
      <c r="P261" s="206" t="s">
        <v>111</v>
      </c>
      <c r="Q261" s="206" t="s">
        <v>107</v>
      </c>
      <c r="R261" s="207">
        <v>7006343.5</v>
      </c>
      <c r="S261" s="207">
        <v>0</v>
      </c>
      <c r="T261" s="207">
        <v>0</v>
      </c>
      <c r="U261" s="207">
        <v>0</v>
      </c>
      <c r="V261" s="207">
        <v>0</v>
      </c>
      <c r="W261" s="207">
        <v>0</v>
      </c>
      <c r="X261" s="207"/>
      <c r="Y261" s="207" t="s">
        <v>40</v>
      </c>
      <c r="Z261" s="209">
        <v>7006343.5</v>
      </c>
      <c r="AA261" s="210">
        <v>40645</v>
      </c>
      <c r="AB261" s="210">
        <v>44640</v>
      </c>
      <c r="AC261" s="211">
        <v>52547575.950000003</v>
      </c>
      <c r="AD261" s="211">
        <v>52547575.950000003</v>
      </c>
      <c r="AE261" s="212">
        <v>0</v>
      </c>
      <c r="AF261" s="212">
        <v>10.945205479452055</v>
      </c>
      <c r="AG261" s="213">
        <v>7.9000000000000001E-2</v>
      </c>
      <c r="AH261" s="210" t="s">
        <v>49</v>
      </c>
      <c r="AI261" s="214">
        <v>0</v>
      </c>
      <c r="AJ261" s="215">
        <v>0</v>
      </c>
      <c r="AK261" s="215">
        <v>10.945205479452055</v>
      </c>
      <c r="AL261" s="214">
        <f t="shared" si="4"/>
        <v>7.9000000000000001E-2</v>
      </c>
      <c r="AM261" s="206" t="s">
        <v>72</v>
      </c>
      <c r="AN261" s="210" t="s">
        <v>107</v>
      </c>
    </row>
    <row r="262" spans="1:40" s="154" customFormat="1" x14ac:dyDescent="0.3">
      <c r="A262" s="205">
        <v>23165000</v>
      </c>
      <c r="B262" s="206">
        <v>1</v>
      </c>
      <c r="C262" s="206">
        <v>1</v>
      </c>
      <c r="D262" s="206">
        <v>1</v>
      </c>
      <c r="E262" s="206" t="s">
        <v>30</v>
      </c>
      <c r="F262" s="206" t="s">
        <v>31</v>
      </c>
      <c r="G262" s="206" t="s">
        <v>32</v>
      </c>
      <c r="H262" s="206" t="s">
        <v>33</v>
      </c>
      <c r="I262" s="206" t="s">
        <v>3</v>
      </c>
      <c r="J262" s="206" t="s">
        <v>34</v>
      </c>
      <c r="K262" s="206" t="s">
        <v>96</v>
      </c>
      <c r="L262" s="206" t="s">
        <v>36</v>
      </c>
      <c r="M262" s="206" t="s">
        <v>69</v>
      </c>
      <c r="N262" s="206" t="s">
        <v>38</v>
      </c>
      <c r="O262" s="206" t="s">
        <v>101</v>
      </c>
      <c r="P262" s="206" t="s">
        <v>101</v>
      </c>
      <c r="Q262" s="206" t="s">
        <v>96</v>
      </c>
      <c r="R262" s="207">
        <v>185278379.12</v>
      </c>
      <c r="S262" s="207">
        <v>0</v>
      </c>
      <c r="T262" s="207">
        <v>0</v>
      </c>
      <c r="U262" s="207">
        <v>0</v>
      </c>
      <c r="V262" s="207">
        <v>0</v>
      </c>
      <c r="W262" s="207">
        <v>0</v>
      </c>
      <c r="X262" s="207"/>
      <c r="Y262" s="207" t="s">
        <v>40</v>
      </c>
      <c r="Z262" s="209">
        <v>185278379.12</v>
      </c>
      <c r="AA262" s="210">
        <v>40834</v>
      </c>
      <c r="AB262" s="210">
        <v>47382</v>
      </c>
      <c r="AC262" s="211">
        <v>554251553.96000004</v>
      </c>
      <c r="AD262" s="211">
        <v>554251553.96000004</v>
      </c>
      <c r="AE262" s="212">
        <v>3.5643835616438357</v>
      </c>
      <c r="AF262" s="212">
        <v>17.93972602739726</v>
      </c>
      <c r="AG262" s="213">
        <v>6.3500000000000001E-2</v>
      </c>
      <c r="AH262" s="210" t="s">
        <v>49</v>
      </c>
      <c r="AI262" s="214">
        <v>0</v>
      </c>
      <c r="AJ262" s="215">
        <v>3.5643835616438357</v>
      </c>
      <c r="AK262" s="215">
        <v>17.93972602739726</v>
      </c>
      <c r="AL262" s="214">
        <f t="shared" si="4"/>
        <v>6.3500000000000001E-2</v>
      </c>
      <c r="AM262" s="206" t="s">
        <v>72</v>
      </c>
      <c r="AN262" s="210" t="s">
        <v>96</v>
      </c>
    </row>
    <row r="263" spans="1:40" s="154" customFormat="1" x14ac:dyDescent="0.3">
      <c r="A263" s="205">
        <v>23168000</v>
      </c>
      <c r="B263" s="206">
        <v>1</v>
      </c>
      <c r="C263" s="206">
        <v>1</v>
      </c>
      <c r="D263" s="206">
        <v>1</v>
      </c>
      <c r="E263" s="206" t="s">
        <v>62</v>
      </c>
      <c r="F263" s="206" t="s">
        <v>31</v>
      </c>
      <c r="G263" s="206" t="s">
        <v>32</v>
      </c>
      <c r="H263" s="206" t="s">
        <v>33</v>
      </c>
      <c r="I263" s="206" t="s">
        <v>3</v>
      </c>
      <c r="J263" s="206" t="s">
        <v>34</v>
      </c>
      <c r="K263" s="206" t="s">
        <v>142</v>
      </c>
      <c r="L263" s="206" t="s">
        <v>36</v>
      </c>
      <c r="M263" s="206" t="s">
        <v>69</v>
      </c>
      <c r="N263" s="206" t="s">
        <v>70</v>
      </c>
      <c r="O263" s="206" t="s">
        <v>144</v>
      </c>
      <c r="P263" s="206" t="s">
        <v>144</v>
      </c>
      <c r="Q263" s="206" t="s">
        <v>142</v>
      </c>
      <c r="R263" s="207">
        <v>33716460.288999997</v>
      </c>
      <c r="S263" s="207">
        <v>0</v>
      </c>
      <c r="T263" s="207">
        <v>0</v>
      </c>
      <c r="U263" s="207">
        <v>0</v>
      </c>
      <c r="V263" s="207">
        <v>0</v>
      </c>
      <c r="W263" s="207">
        <v>-182865.528999995</v>
      </c>
      <c r="X263" s="207"/>
      <c r="Y263" s="207" t="s">
        <v>40</v>
      </c>
      <c r="Z263" s="209">
        <v>33533594.760000002</v>
      </c>
      <c r="AA263" s="210">
        <v>41302</v>
      </c>
      <c r="AB263" s="210">
        <v>47118</v>
      </c>
      <c r="AC263" s="211">
        <v>106717500</v>
      </c>
      <c r="AD263" s="211">
        <v>106717500</v>
      </c>
      <c r="AE263" s="212">
        <v>2.8410958904109589</v>
      </c>
      <c r="AF263" s="212">
        <v>15.934246575342465</v>
      </c>
      <c r="AG263" s="213">
        <v>0</v>
      </c>
      <c r="AH263" s="210" t="s">
        <v>65</v>
      </c>
      <c r="AI263" s="214">
        <v>0</v>
      </c>
      <c r="AJ263" s="215">
        <v>2.8410958904109589</v>
      </c>
      <c r="AK263" s="215">
        <v>15.934246575342465</v>
      </c>
      <c r="AL263" s="214">
        <f t="shared" si="4"/>
        <v>0</v>
      </c>
      <c r="AM263" s="206" t="s">
        <v>72</v>
      </c>
      <c r="AN263" s="210" t="s">
        <v>142</v>
      </c>
    </row>
    <row r="264" spans="1:40" s="154" customFormat="1" x14ac:dyDescent="0.3">
      <c r="A264" s="205">
        <v>23169000</v>
      </c>
      <c r="B264" s="206">
        <v>1</v>
      </c>
      <c r="C264" s="206">
        <v>1</v>
      </c>
      <c r="D264" s="206">
        <v>1</v>
      </c>
      <c r="E264" s="206" t="s">
        <v>62</v>
      </c>
      <c r="F264" s="206" t="s">
        <v>31</v>
      </c>
      <c r="G264" s="206" t="s">
        <v>32</v>
      </c>
      <c r="H264" s="206" t="s">
        <v>33</v>
      </c>
      <c r="I264" s="206" t="s">
        <v>3</v>
      </c>
      <c r="J264" s="206" t="s">
        <v>34</v>
      </c>
      <c r="K264" s="206" t="s">
        <v>142</v>
      </c>
      <c r="L264" s="206" t="s">
        <v>36</v>
      </c>
      <c r="M264" s="206" t="s">
        <v>69</v>
      </c>
      <c r="N264" s="206" t="s">
        <v>70</v>
      </c>
      <c r="O264" s="206" t="s">
        <v>143</v>
      </c>
      <c r="P264" s="206" t="s">
        <v>143</v>
      </c>
      <c r="Q264" s="206" t="s">
        <v>142</v>
      </c>
      <c r="R264" s="207">
        <v>5152869.9129999997</v>
      </c>
      <c r="S264" s="207">
        <v>0</v>
      </c>
      <c r="T264" s="207">
        <v>0</v>
      </c>
      <c r="U264" s="207">
        <v>0</v>
      </c>
      <c r="V264" s="207">
        <v>0</v>
      </c>
      <c r="W264" s="207">
        <v>-27972.907999999799</v>
      </c>
      <c r="X264" s="207"/>
      <c r="Y264" s="207" t="s">
        <v>40</v>
      </c>
      <c r="Z264" s="209">
        <v>5124897.0049999999</v>
      </c>
      <c r="AA264" s="210">
        <v>41304</v>
      </c>
      <c r="AB264" s="210">
        <v>47208</v>
      </c>
      <c r="AC264" s="211">
        <v>7707375</v>
      </c>
      <c r="AD264" s="211">
        <v>7503428.5729999999</v>
      </c>
      <c r="AE264" s="212">
        <v>3.0876712328767124</v>
      </c>
      <c r="AF264" s="212">
        <v>16.175342465753424</v>
      </c>
      <c r="AG264" s="213">
        <v>0</v>
      </c>
      <c r="AH264" s="210" t="s">
        <v>65</v>
      </c>
      <c r="AI264" s="214">
        <v>0</v>
      </c>
      <c r="AJ264" s="215">
        <v>3.0876712328767124</v>
      </c>
      <c r="AK264" s="215">
        <v>16.175342465753424</v>
      </c>
      <c r="AL264" s="214">
        <f t="shared" si="4"/>
        <v>0</v>
      </c>
      <c r="AM264" s="206" t="s">
        <v>72</v>
      </c>
      <c r="AN264" s="210" t="s">
        <v>142</v>
      </c>
    </row>
    <row r="265" spans="1:40" s="154" customFormat="1" x14ac:dyDescent="0.3">
      <c r="A265" s="205">
        <v>23170000</v>
      </c>
      <c r="B265" s="206">
        <v>1</v>
      </c>
      <c r="C265" s="206">
        <v>1</v>
      </c>
      <c r="D265" s="206">
        <v>1</v>
      </c>
      <c r="E265" s="206" t="s">
        <v>90</v>
      </c>
      <c r="F265" s="206" t="s">
        <v>31</v>
      </c>
      <c r="G265" s="206" t="s">
        <v>32</v>
      </c>
      <c r="H265" s="206" t="s">
        <v>33</v>
      </c>
      <c r="I265" s="206" t="s">
        <v>3</v>
      </c>
      <c r="J265" s="206" t="s">
        <v>34</v>
      </c>
      <c r="K265" s="206" t="s">
        <v>96</v>
      </c>
      <c r="L265" s="206" t="s">
        <v>36</v>
      </c>
      <c r="M265" s="206" t="s">
        <v>69</v>
      </c>
      <c r="N265" s="206" t="s">
        <v>38</v>
      </c>
      <c r="O265" s="206" t="s">
        <v>102</v>
      </c>
      <c r="P265" s="206" t="s">
        <v>102</v>
      </c>
      <c r="Q265" s="206" t="s">
        <v>96</v>
      </c>
      <c r="R265" s="207">
        <v>33745241.317000002</v>
      </c>
      <c r="S265" s="207">
        <v>0</v>
      </c>
      <c r="T265" s="207">
        <v>0</v>
      </c>
      <c r="U265" s="207">
        <v>0</v>
      </c>
      <c r="V265" s="207">
        <v>0</v>
      </c>
      <c r="W265" s="207">
        <v>461958.71499999601</v>
      </c>
      <c r="X265" s="207"/>
      <c r="Y265" s="207" t="s">
        <v>40</v>
      </c>
      <c r="Z265" s="209">
        <v>34207200.031999998</v>
      </c>
      <c r="AA265" s="210">
        <v>41327</v>
      </c>
      <c r="AB265" s="210">
        <v>48636</v>
      </c>
      <c r="AC265" s="211">
        <v>77380000</v>
      </c>
      <c r="AD265" s="211">
        <v>75084685.136999995</v>
      </c>
      <c r="AE265" s="212">
        <v>7</v>
      </c>
      <c r="AF265" s="212">
        <v>20.024657534246575</v>
      </c>
      <c r="AG265" s="213">
        <v>0.02</v>
      </c>
      <c r="AH265" s="210" t="s">
        <v>49</v>
      </c>
      <c r="AI265" s="214">
        <v>0</v>
      </c>
      <c r="AJ265" s="215">
        <v>7</v>
      </c>
      <c r="AK265" s="215">
        <v>20.024657534246575</v>
      </c>
      <c r="AL265" s="214">
        <f t="shared" si="4"/>
        <v>0.02</v>
      </c>
      <c r="AM265" s="206" t="s">
        <v>72</v>
      </c>
      <c r="AN265" s="210" t="s">
        <v>96</v>
      </c>
    </row>
    <row r="266" spans="1:40" s="154" customFormat="1" x14ac:dyDescent="0.3">
      <c r="A266" s="205">
        <v>23171000</v>
      </c>
      <c r="B266" s="206">
        <v>1</v>
      </c>
      <c r="C266" s="206">
        <v>1</v>
      </c>
      <c r="D266" s="206">
        <v>1</v>
      </c>
      <c r="E266" s="206" t="s">
        <v>30</v>
      </c>
      <c r="F266" s="206" t="s">
        <v>31</v>
      </c>
      <c r="G266" s="206" t="s">
        <v>32</v>
      </c>
      <c r="H266" s="206" t="s">
        <v>33</v>
      </c>
      <c r="I266" s="206" t="s">
        <v>3</v>
      </c>
      <c r="J266" s="206" t="s">
        <v>34</v>
      </c>
      <c r="K266" s="206" t="s">
        <v>96</v>
      </c>
      <c r="L266" s="206" t="s">
        <v>36</v>
      </c>
      <c r="M266" s="206" t="s">
        <v>69</v>
      </c>
      <c r="N266" s="206" t="s">
        <v>38</v>
      </c>
      <c r="O266" s="206" t="s">
        <v>97</v>
      </c>
      <c r="P266" s="206" t="s">
        <v>97</v>
      </c>
      <c r="Q266" s="206" t="s">
        <v>96</v>
      </c>
      <c r="R266" s="207">
        <v>149312172.46200001</v>
      </c>
      <c r="S266" s="207">
        <v>0</v>
      </c>
      <c r="T266" s="207">
        <v>0</v>
      </c>
      <c r="U266" s="207">
        <v>0</v>
      </c>
      <c r="V266" s="207">
        <v>0</v>
      </c>
      <c r="W266" s="207">
        <v>0</v>
      </c>
      <c r="X266" s="207"/>
      <c r="Y266" s="207" t="s">
        <v>40</v>
      </c>
      <c r="Z266" s="209">
        <v>149312172.46200001</v>
      </c>
      <c r="AA266" s="210">
        <v>41374</v>
      </c>
      <c r="AB266" s="210">
        <v>47928</v>
      </c>
      <c r="AC266" s="211">
        <v>312480966.99000001</v>
      </c>
      <c r="AD266" s="211">
        <v>312480966.99000001</v>
      </c>
      <c r="AE266" s="212">
        <v>5.0602739726027401</v>
      </c>
      <c r="AF266" s="212">
        <v>17.956164383561642</v>
      </c>
      <c r="AG266" s="213">
        <v>8.2593399999999997E-2</v>
      </c>
      <c r="AH266" s="210" t="s">
        <v>41</v>
      </c>
      <c r="AI266" s="214">
        <v>0.04</v>
      </c>
      <c r="AJ266" s="215">
        <v>5.0602739726027401</v>
      </c>
      <c r="AK266" s="215">
        <v>17.956164383561642</v>
      </c>
      <c r="AL266" s="214">
        <f t="shared" si="4"/>
        <v>8.2593399999999997E-2</v>
      </c>
      <c r="AM266" s="206" t="s">
        <v>72</v>
      </c>
      <c r="AN266" s="210" t="s">
        <v>96</v>
      </c>
    </row>
    <row r="267" spans="1:40" s="154" customFormat="1" x14ac:dyDescent="0.3">
      <c r="A267" s="205">
        <v>23172000</v>
      </c>
      <c r="B267" s="206">
        <v>1</v>
      </c>
      <c r="C267" s="206">
        <v>0</v>
      </c>
      <c r="D267" s="206">
        <v>0</v>
      </c>
      <c r="E267" s="206" t="s">
        <v>62</v>
      </c>
      <c r="F267" s="206" t="s">
        <v>133</v>
      </c>
      <c r="G267" s="206" t="s">
        <v>133</v>
      </c>
      <c r="H267" s="206" t="s">
        <v>133</v>
      </c>
      <c r="I267" s="206" t="s">
        <v>134</v>
      </c>
      <c r="J267" s="206" t="s">
        <v>34</v>
      </c>
      <c r="K267" s="206" t="s">
        <v>135</v>
      </c>
      <c r="L267" s="206" t="s">
        <v>136</v>
      </c>
      <c r="M267" s="206" t="s">
        <v>69</v>
      </c>
      <c r="N267" s="206" t="s">
        <v>70</v>
      </c>
      <c r="O267" s="206" t="s">
        <v>137</v>
      </c>
      <c r="P267" s="206" t="s">
        <v>137</v>
      </c>
      <c r="Q267" s="206" t="s">
        <v>135</v>
      </c>
      <c r="R267" s="207">
        <v>9800207.2609999999</v>
      </c>
      <c r="S267" s="207">
        <v>0</v>
      </c>
      <c r="T267" s="207">
        <v>0</v>
      </c>
      <c r="U267" s="207">
        <v>0</v>
      </c>
      <c r="V267" s="207">
        <v>0</v>
      </c>
      <c r="W267" s="207">
        <v>537527.99200000102</v>
      </c>
      <c r="X267" s="207"/>
      <c r="Y267" s="207" t="s">
        <v>40</v>
      </c>
      <c r="Z267" s="209">
        <v>10337735.253</v>
      </c>
      <c r="AA267" s="210">
        <v>41439</v>
      </c>
      <c r="AB267" s="210">
        <v>52412</v>
      </c>
      <c r="AC267" s="211">
        <v>11857500</v>
      </c>
      <c r="AD267" s="211">
        <v>11855050.549000001</v>
      </c>
      <c r="AE267" s="212">
        <v>17.345205479452055</v>
      </c>
      <c r="AF267" s="212">
        <v>30.063013698630137</v>
      </c>
      <c r="AG267" s="213">
        <v>0.02</v>
      </c>
      <c r="AH267" s="210" t="s">
        <v>49</v>
      </c>
      <c r="AI267" s="214">
        <v>0</v>
      </c>
      <c r="AJ267" s="215">
        <v>17.345205479452055</v>
      </c>
      <c r="AK267" s="215">
        <v>30.063013698630137</v>
      </c>
      <c r="AL267" s="214">
        <f t="shared" si="4"/>
        <v>0.02</v>
      </c>
      <c r="AM267" s="206" t="s">
        <v>72</v>
      </c>
      <c r="AN267" s="210" t="s">
        <v>135</v>
      </c>
    </row>
    <row r="268" spans="1:40" s="154" customFormat="1" x14ac:dyDescent="0.3">
      <c r="A268" s="205">
        <v>23174000</v>
      </c>
      <c r="B268" s="206">
        <v>1</v>
      </c>
      <c r="C268" s="206">
        <v>1</v>
      </c>
      <c r="D268" s="206">
        <v>0</v>
      </c>
      <c r="E268" s="206" t="s">
        <v>112</v>
      </c>
      <c r="F268" s="206" t="s">
        <v>31</v>
      </c>
      <c r="G268" s="206" t="s">
        <v>32</v>
      </c>
      <c r="H268" s="206" t="s">
        <v>54</v>
      </c>
      <c r="I268" s="206" t="s">
        <v>55</v>
      </c>
      <c r="J268" s="206" t="s">
        <v>34</v>
      </c>
      <c r="K268" s="206" t="s">
        <v>113</v>
      </c>
      <c r="L268" s="206" t="s">
        <v>114</v>
      </c>
      <c r="M268" s="206" t="s">
        <v>69</v>
      </c>
      <c r="N268" s="206" t="s">
        <v>70</v>
      </c>
      <c r="O268" s="206" t="s">
        <v>115</v>
      </c>
      <c r="P268" s="206" t="s">
        <v>115</v>
      </c>
      <c r="Q268" s="206" t="s">
        <v>113</v>
      </c>
      <c r="R268" s="207">
        <v>50693930.583999999</v>
      </c>
      <c r="S268" s="207">
        <v>0</v>
      </c>
      <c r="T268" s="207">
        <v>0</v>
      </c>
      <c r="U268" s="207">
        <v>0</v>
      </c>
      <c r="V268" s="207">
        <v>0</v>
      </c>
      <c r="W268" s="207">
        <v>161119.10999999999</v>
      </c>
      <c r="X268" s="207"/>
      <c r="Y268" s="207" t="s">
        <v>40</v>
      </c>
      <c r="Z268" s="209">
        <v>50855049.693999998</v>
      </c>
      <c r="AA268" s="210">
        <v>41520</v>
      </c>
      <c r="AB268" s="210">
        <v>56328</v>
      </c>
      <c r="AC268" s="211">
        <v>64989000</v>
      </c>
      <c r="AD268" s="211">
        <v>64989000</v>
      </c>
      <c r="AE268" s="212">
        <v>28.073972602739726</v>
      </c>
      <c r="AF268" s="212">
        <v>40.56986301369863</v>
      </c>
      <c r="AG268" s="213">
        <v>2E-3</v>
      </c>
      <c r="AH268" s="210" t="s">
        <v>49</v>
      </c>
      <c r="AI268" s="214">
        <v>0</v>
      </c>
      <c r="AJ268" s="215">
        <v>28.073972602739726</v>
      </c>
      <c r="AK268" s="215">
        <v>40.56986301369863</v>
      </c>
      <c r="AL268" s="214">
        <f t="shared" si="4"/>
        <v>2E-3</v>
      </c>
      <c r="AM268" s="206" t="s">
        <v>72</v>
      </c>
      <c r="AN268" s="210" t="s">
        <v>113</v>
      </c>
    </row>
    <row r="269" spans="1:40" s="154" customFormat="1" x14ac:dyDescent="0.3">
      <c r="A269" s="205">
        <v>23175000</v>
      </c>
      <c r="B269" s="206">
        <v>1</v>
      </c>
      <c r="C269" s="206">
        <v>1</v>
      </c>
      <c r="D269" s="206">
        <v>0</v>
      </c>
      <c r="E269" s="206" t="s">
        <v>30</v>
      </c>
      <c r="F269" s="206" t="s">
        <v>31</v>
      </c>
      <c r="G269" s="206" t="s">
        <v>45</v>
      </c>
      <c r="H269" s="206" t="s">
        <v>45</v>
      </c>
      <c r="I269" s="206" t="s">
        <v>45</v>
      </c>
      <c r="J269" s="206" t="s">
        <v>34</v>
      </c>
      <c r="K269" s="206" t="s">
        <v>107</v>
      </c>
      <c r="L269" s="206" t="s">
        <v>108</v>
      </c>
      <c r="M269" s="206" t="s">
        <v>69</v>
      </c>
      <c r="N269" s="206" t="s">
        <v>70</v>
      </c>
      <c r="O269" s="206" t="s">
        <v>109</v>
      </c>
      <c r="P269" s="206" t="s">
        <v>109</v>
      </c>
      <c r="Q269" s="206" t="s">
        <v>107</v>
      </c>
      <c r="R269" s="207">
        <v>73084423.739999995</v>
      </c>
      <c r="S269" s="207">
        <v>0</v>
      </c>
      <c r="T269" s="207">
        <v>0</v>
      </c>
      <c r="U269" s="207">
        <v>0</v>
      </c>
      <c r="V269" s="207">
        <v>0</v>
      </c>
      <c r="W269" s="207">
        <v>0</v>
      </c>
      <c r="X269" s="207"/>
      <c r="Y269" s="207" t="s">
        <v>40</v>
      </c>
      <c r="Z269" s="209">
        <v>73084423.739999995</v>
      </c>
      <c r="AA269" s="210">
        <v>41576</v>
      </c>
      <c r="AB269" s="210">
        <v>47112</v>
      </c>
      <c r="AC269" s="211">
        <v>195239817.55000001</v>
      </c>
      <c r="AD269" s="211">
        <v>195239817.55000001</v>
      </c>
      <c r="AE269" s="212">
        <v>2.8246575342465752</v>
      </c>
      <c r="AF269" s="212">
        <v>15.167123287671233</v>
      </c>
      <c r="AG269" s="213">
        <v>7.4499999999999997E-2</v>
      </c>
      <c r="AH269" s="210" t="s">
        <v>49</v>
      </c>
      <c r="AI269" s="214">
        <v>0</v>
      </c>
      <c r="AJ269" s="215">
        <v>2.8246575342465752</v>
      </c>
      <c r="AK269" s="215">
        <v>15.167123287671233</v>
      </c>
      <c r="AL269" s="214">
        <f t="shared" si="4"/>
        <v>7.4499999999999997E-2</v>
      </c>
      <c r="AM269" s="206" t="s">
        <v>72</v>
      </c>
      <c r="AN269" s="210" t="s">
        <v>107</v>
      </c>
    </row>
    <row r="270" spans="1:40" s="154" customFormat="1" x14ac:dyDescent="0.3">
      <c r="A270" s="205">
        <v>23176000</v>
      </c>
      <c r="B270" s="206">
        <v>1</v>
      </c>
      <c r="C270" s="206">
        <v>1</v>
      </c>
      <c r="D270" s="206">
        <v>1</v>
      </c>
      <c r="E270" s="206" t="s">
        <v>62</v>
      </c>
      <c r="F270" s="206" t="s">
        <v>31</v>
      </c>
      <c r="G270" s="206" t="s">
        <v>32</v>
      </c>
      <c r="H270" s="206" t="s">
        <v>33</v>
      </c>
      <c r="I270" s="206" t="s">
        <v>3</v>
      </c>
      <c r="J270" s="206" t="s">
        <v>34</v>
      </c>
      <c r="K270" s="206" t="s">
        <v>123</v>
      </c>
      <c r="L270" s="206" t="s">
        <v>36</v>
      </c>
      <c r="M270" s="206" t="s">
        <v>69</v>
      </c>
      <c r="N270" s="206" t="s">
        <v>70</v>
      </c>
      <c r="O270" s="206" t="s">
        <v>127</v>
      </c>
      <c r="P270" s="206" t="s">
        <v>127</v>
      </c>
      <c r="Q270" s="206" t="s">
        <v>123</v>
      </c>
      <c r="R270" s="207">
        <v>18291446.039000001</v>
      </c>
      <c r="S270" s="207">
        <v>0</v>
      </c>
      <c r="T270" s="207">
        <v>0</v>
      </c>
      <c r="U270" s="207">
        <v>0</v>
      </c>
      <c r="V270" s="207">
        <v>0</v>
      </c>
      <c r="W270" s="207">
        <v>-99297.081000000195</v>
      </c>
      <c r="X270" s="207"/>
      <c r="Y270" s="207" t="s">
        <v>40</v>
      </c>
      <c r="Z270" s="209">
        <v>18192148.958000001</v>
      </c>
      <c r="AA270" s="210">
        <v>41683</v>
      </c>
      <c r="AB270" s="210">
        <v>49780</v>
      </c>
      <c r="AC270" s="211">
        <v>27816377.927999999</v>
      </c>
      <c r="AD270" s="211">
        <v>27816377.927999999</v>
      </c>
      <c r="AE270" s="212">
        <v>10.134246575342466</v>
      </c>
      <c r="AF270" s="212">
        <v>22.183561643835617</v>
      </c>
      <c r="AG270" s="213">
        <v>0.01</v>
      </c>
      <c r="AH270" s="210" t="s">
        <v>49</v>
      </c>
      <c r="AI270" s="214">
        <v>0</v>
      </c>
      <c r="AJ270" s="215">
        <v>10.134246575342466</v>
      </c>
      <c r="AK270" s="215">
        <v>22.183561643835617</v>
      </c>
      <c r="AL270" s="214">
        <f t="shared" si="4"/>
        <v>0.01</v>
      </c>
      <c r="AM270" s="206" t="s">
        <v>72</v>
      </c>
      <c r="AN270" s="210" t="s">
        <v>123</v>
      </c>
    </row>
    <row r="271" spans="1:40" s="154" customFormat="1" x14ac:dyDescent="0.3">
      <c r="A271" s="205">
        <v>23177000</v>
      </c>
      <c r="B271" s="206">
        <v>1</v>
      </c>
      <c r="C271" s="206">
        <v>1</v>
      </c>
      <c r="D271" s="206">
        <v>1</v>
      </c>
      <c r="E271" s="206" t="s">
        <v>30</v>
      </c>
      <c r="F271" s="206" t="s">
        <v>31</v>
      </c>
      <c r="G271" s="206" t="s">
        <v>32</v>
      </c>
      <c r="H271" s="206" t="s">
        <v>33</v>
      </c>
      <c r="I271" s="206" t="s">
        <v>3</v>
      </c>
      <c r="J271" s="206" t="s">
        <v>34</v>
      </c>
      <c r="K271" s="206" t="s">
        <v>130</v>
      </c>
      <c r="L271" s="206" t="s">
        <v>36</v>
      </c>
      <c r="M271" s="206" t="s">
        <v>69</v>
      </c>
      <c r="N271" s="206" t="s">
        <v>70</v>
      </c>
      <c r="O271" s="206" t="s">
        <v>131</v>
      </c>
      <c r="P271" s="206" t="s">
        <v>131</v>
      </c>
      <c r="Q271" s="206" t="s">
        <v>130</v>
      </c>
      <c r="R271" s="207">
        <v>4000000</v>
      </c>
      <c r="S271" s="207">
        <v>0</v>
      </c>
      <c r="T271" s="207">
        <v>800000</v>
      </c>
      <c r="U271" s="207">
        <v>124000</v>
      </c>
      <c r="V271" s="207">
        <v>0</v>
      </c>
      <c r="W271" s="207">
        <v>0</v>
      </c>
      <c r="X271" s="207"/>
      <c r="Y271" s="207" t="s">
        <v>40</v>
      </c>
      <c r="Z271" s="209">
        <v>3200000</v>
      </c>
      <c r="AA271" s="210">
        <v>41722</v>
      </c>
      <c r="AB271" s="210">
        <v>46798</v>
      </c>
      <c r="AC271" s="211">
        <v>9600000</v>
      </c>
      <c r="AD271" s="211">
        <v>9600000</v>
      </c>
      <c r="AE271" s="212">
        <v>1.9643835616438357</v>
      </c>
      <c r="AF271" s="212">
        <v>13.906849315068493</v>
      </c>
      <c r="AG271" s="213">
        <v>0.06</v>
      </c>
      <c r="AH271" s="210" t="s">
        <v>49</v>
      </c>
      <c r="AI271" s="214">
        <v>0</v>
      </c>
      <c r="AJ271" s="215">
        <v>1.9643835616438357</v>
      </c>
      <c r="AK271" s="215">
        <v>13.906849315068493</v>
      </c>
      <c r="AL271" s="214">
        <f t="shared" si="4"/>
        <v>0.06</v>
      </c>
      <c r="AM271" s="206" t="s">
        <v>72</v>
      </c>
      <c r="AN271" s="210" t="s">
        <v>130</v>
      </c>
    </row>
    <row r="272" spans="1:40" s="154" customFormat="1" x14ac:dyDescent="0.3">
      <c r="A272" s="205">
        <v>23178000</v>
      </c>
      <c r="B272" s="206">
        <v>1</v>
      </c>
      <c r="C272" s="206">
        <v>1</v>
      </c>
      <c r="D272" s="206">
        <v>1</v>
      </c>
      <c r="E272" s="206" t="s">
        <v>30</v>
      </c>
      <c r="F272" s="206" t="s">
        <v>31</v>
      </c>
      <c r="G272" s="206" t="s">
        <v>32</v>
      </c>
      <c r="H272" s="206" t="s">
        <v>33</v>
      </c>
      <c r="I272" s="206" t="s">
        <v>3</v>
      </c>
      <c r="J272" s="206" t="s">
        <v>34</v>
      </c>
      <c r="K272" s="206" t="s">
        <v>96</v>
      </c>
      <c r="L272" s="206" t="s">
        <v>36</v>
      </c>
      <c r="M272" s="206" t="s">
        <v>69</v>
      </c>
      <c r="N272" s="206" t="s">
        <v>38</v>
      </c>
      <c r="O272" s="206" t="s">
        <v>103</v>
      </c>
      <c r="P272" s="206" t="s">
        <v>103</v>
      </c>
      <c r="Q272" s="206" t="s">
        <v>96</v>
      </c>
      <c r="R272" s="207">
        <v>263756358.23300001</v>
      </c>
      <c r="S272" s="207">
        <v>0</v>
      </c>
      <c r="T272" s="207">
        <v>0</v>
      </c>
      <c r="U272" s="207">
        <v>0</v>
      </c>
      <c r="V272" s="207">
        <v>0</v>
      </c>
      <c r="W272" s="207">
        <v>0</v>
      </c>
      <c r="X272" s="207"/>
      <c r="Y272" s="207" t="s">
        <v>40</v>
      </c>
      <c r="Z272" s="209">
        <v>263756358.23300001</v>
      </c>
      <c r="AA272" s="210">
        <v>41941</v>
      </c>
      <c r="AB272" s="210">
        <v>48478</v>
      </c>
      <c r="AC272" s="211">
        <v>509232882.64999998</v>
      </c>
      <c r="AD272" s="211">
        <v>484668867.74000001</v>
      </c>
      <c r="AE272" s="212">
        <v>6.5671232876712331</v>
      </c>
      <c r="AF272" s="212">
        <v>17.909589041095892</v>
      </c>
      <c r="AG272" s="213">
        <v>8.2593399999999997E-2</v>
      </c>
      <c r="AH272" s="210" t="s">
        <v>41</v>
      </c>
      <c r="AI272" s="214">
        <v>0.04</v>
      </c>
      <c r="AJ272" s="215">
        <v>6.5671232876712331</v>
      </c>
      <c r="AK272" s="215">
        <v>17.909589041095892</v>
      </c>
      <c r="AL272" s="214">
        <f t="shared" si="4"/>
        <v>8.2593399999999997E-2</v>
      </c>
      <c r="AM272" s="206" t="s">
        <v>72</v>
      </c>
      <c r="AN272" s="210" t="s">
        <v>96</v>
      </c>
    </row>
    <row r="273" spans="1:40" s="154" customFormat="1" x14ac:dyDescent="0.3">
      <c r="A273" s="205">
        <v>23179000</v>
      </c>
      <c r="B273" s="206">
        <v>1</v>
      </c>
      <c r="C273" s="206">
        <v>1</v>
      </c>
      <c r="D273" s="206">
        <v>1</v>
      </c>
      <c r="E273" s="206" t="s">
        <v>30</v>
      </c>
      <c r="F273" s="206" t="s">
        <v>31</v>
      </c>
      <c r="G273" s="206" t="s">
        <v>32</v>
      </c>
      <c r="H273" s="206" t="s">
        <v>33</v>
      </c>
      <c r="I273" s="206" t="s">
        <v>3</v>
      </c>
      <c r="J273" s="206" t="s">
        <v>34</v>
      </c>
      <c r="K273" s="206" t="s">
        <v>67</v>
      </c>
      <c r="L273" s="206" t="s">
        <v>36</v>
      </c>
      <c r="M273" s="206" t="s">
        <v>69</v>
      </c>
      <c r="N273" s="206" t="s">
        <v>70</v>
      </c>
      <c r="O273" s="206" t="s">
        <v>74</v>
      </c>
      <c r="P273" s="206" t="s">
        <v>74</v>
      </c>
      <c r="Q273" s="206" t="s">
        <v>67</v>
      </c>
      <c r="R273" s="207">
        <v>63333333.340000004</v>
      </c>
      <c r="S273" s="207">
        <v>0</v>
      </c>
      <c r="T273" s="207">
        <v>0</v>
      </c>
      <c r="U273" s="207">
        <v>0</v>
      </c>
      <c r="V273" s="207">
        <v>0</v>
      </c>
      <c r="W273" s="207">
        <v>0</v>
      </c>
      <c r="X273" s="207"/>
      <c r="Y273" s="207" t="s">
        <v>40</v>
      </c>
      <c r="Z273" s="209">
        <v>63333333.340000004</v>
      </c>
      <c r="AA273" s="210">
        <v>42215</v>
      </c>
      <c r="AB273" s="210">
        <v>49460</v>
      </c>
      <c r="AC273" s="211">
        <v>100000000</v>
      </c>
      <c r="AD273" s="211">
        <v>100000000</v>
      </c>
      <c r="AE273" s="212">
        <v>9.257534246575343</v>
      </c>
      <c r="AF273" s="212">
        <v>19.849315068493151</v>
      </c>
      <c r="AG273" s="213">
        <v>4.3533000000000002E-2</v>
      </c>
      <c r="AH273" s="210" t="s">
        <v>75</v>
      </c>
      <c r="AI273" s="214">
        <v>1.7600000000000001E-2</v>
      </c>
      <c r="AJ273" s="215">
        <v>9.257534246575343</v>
      </c>
      <c r="AK273" s="215">
        <v>19.849315068493151</v>
      </c>
      <c r="AL273" s="214">
        <f t="shared" si="4"/>
        <v>4.3533000000000002E-2</v>
      </c>
      <c r="AM273" s="206" t="s">
        <v>72</v>
      </c>
      <c r="AN273" s="210" t="s">
        <v>67</v>
      </c>
    </row>
    <row r="274" spans="1:40" s="154" customFormat="1" x14ac:dyDescent="0.3">
      <c r="A274" s="205">
        <v>23180000</v>
      </c>
      <c r="B274" s="206">
        <v>1</v>
      </c>
      <c r="C274" s="206">
        <v>1</v>
      </c>
      <c r="D274" s="206">
        <v>1</v>
      </c>
      <c r="E274" s="206" t="s">
        <v>30</v>
      </c>
      <c r="F274" s="206" t="s">
        <v>31</v>
      </c>
      <c r="G274" s="206" t="s">
        <v>32</v>
      </c>
      <c r="H274" s="206" t="s">
        <v>33</v>
      </c>
      <c r="I274" s="206" t="s">
        <v>3</v>
      </c>
      <c r="J274" s="206" t="s">
        <v>34</v>
      </c>
      <c r="K274" s="206" t="s">
        <v>67</v>
      </c>
      <c r="L274" s="206" t="s">
        <v>36</v>
      </c>
      <c r="M274" s="206" t="s">
        <v>69</v>
      </c>
      <c r="N274" s="206" t="s">
        <v>70</v>
      </c>
      <c r="O274" s="206" t="s">
        <v>76</v>
      </c>
      <c r="P274" s="206" t="s">
        <v>76</v>
      </c>
      <c r="Q274" s="206" t="s">
        <v>67</v>
      </c>
      <c r="R274" s="207">
        <v>69066666.760000005</v>
      </c>
      <c r="S274" s="207">
        <v>0</v>
      </c>
      <c r="T274" s="207">
        <v>0</v>
      </c>
      <c r="U274" s="207">
        <v>0</v>
      </c>
      <c r="V274" s="207">
        <v>0</v>
      </c>
      <c r="W274" s="207">
        <v>0</v>
      </c>
      <c r="X274" s="207"/>
      <c r="Y274" s="207" t="s">
        <v>40</v>
      </c>
      <c r="Z274" s="209">
        <v>69066666.760000005</v>
      </c>
      <c r="AA274" s="210">
        <v>42342</v>
      </c>
      <c r="AB274" s="210">
        <v>49644</v>
      </c>
      <c r="AC274" s="211">
        <v>100000000</v>
      </c>
      <c r="AD274" s="211">
        <v>100000000</v>
      </c>
      <c r="AE274" s="212">
        <v>9.7616438356164377</v>
      </c>
      <c r="AF274" s="212">
        <v>20.005479452054793</v>
      </c>
      <c r="AG274" s="213">
        <v>4.9224999999999998E-2</v>
      </c>
      <c r="AH274" s="210" t="s">
        <v>77</v>
      </c>
      <c r="AI274" s="214">
        <v>1.8700000000000001E-2</v>
      </c>
      <c r="AJ274" s="215">
        <v>9.7616438356164377</v>
      </c>
      <c r="AK274" s="215">
        <v>20.005479452054793</v>
      </c>
      <c r="AL274" s="214">
        <f t="shared" si="4"/>
        <v>4.9224999999999998E-2</v>
      </c>
      <c r="AM274" s="206" t="s">
        <v>72</v>
      </c>
      <c r="AN274" s="210" t="s">
        <v>67</v>
      </c>
    </row>
    <row r="275" spans="1:40" s="154" customFormat="1" x14ac:dyDescent="0.3">
      <c r="A275" s="205">
        <v>23181000</v>
      </c>
      <c r="B275" s="206">
        <v>1</v>
      </c>
      <c r="C275" s="206">
        <v>1</v>
      </c>
      <c r="D275" s="206">
        <v>1</v>
      </c>
      <c r="E275" s="206" t="s">
        <v>62</v>
      </c>
      <c r="F275" s="206" t="s">
        <v>31</v>
      </c>
      <c r="G275" s="206" t="s">
        <v>32</v>
      </c>
      <c r="H275" s="206" t="s">
        <v>33</v>
      </c>
      <c r="I275" s="206" t="s">
        <v>3</v>
      </c>
      <c r="J275" s="206" t="s">
        <v>34</v>
      </c>
      <c r="K275" s="206" t="s">
        <v>122</v>
      </c>
      <c r="L275" s="206" t="s">
        <v>36</v>
      </c>
      <c r="M275" s="206" t="s">
        <v>69</v>
      </c>
      <c r="N275" s="206" t="s">
        <v>70</v>
      </c>
      <c r="O275" s="206" t="s">
        <v>122</v>
      </c>
      <c r="P275" s="206" t="s">
        <v>122</v>
      </c>
      <c r="Q275" s="206" t="s">
        <v>122</v>
      </c>
      <c r="R275" s="207">
        <v>7128900</v>
      </c>
      <c r="S275" s="207">
        <v>0</v>
      </c>
      <c r="T275" s="207">
        <v>0</v>
      </c>
      <c r="U275" s="207">
        <v>0</v>
      </c>
      <c r="V275" s="207">
        <v>0</v>
      </c>
      <c r="W275" s="207">
        <v>-38700</v>
      </c>
      <c r="X275" s="207"/>
      <c r="Y275" s="207" t="s">
        <v>40</v>
      </c>
      <c r="Z275" s="209">
        <v>7090200</v>
      </c>
      <c r="AA275" s="210">
        <v>42283</v>
      </c>
      <c r="AB275" s="210">
        <v>55095</v>
      </c>
      <c r="AC275" s="211">
        <v>14229000</v>
      </c>
      <c r="AD275" s="211">
        <v>14229000</v>
      </c>
      <c r="AE275" s="212">
        <v>24.695890410958903</v>
      </c>
      <c r="AF275" s="212">
        <v>35.101369863013701</v>
      </c>
      <c r="AG275" s="213">
        <v>0</v>
      </c>
      <c r="AH275" s="210" t="s">
        <v>65</v>
      </c>
      <c r="AI275" s="214">
        <v>0</v>
      </c>
      <c r="AJ275" s="215">
        <v>24.695890410958903</v>
      </c>
      <c r="AK275" s="215">
        <v>35.101369863013701</v>
      </c>
      <c r="AL275" s="214">
        <f t="shared" si="4"/>
        <v>0</v>
      </c>
      <c r="AM275" s="206" t="s">
        <v>72</v>
      </c>
      <c r="AN275" s="210" t="s">
        <v>122</v>
      </c>
    </row>
    <row r="276" spans="1:40" s="154" customFormat="1" x14ac:dyDescent="0.3">
      <c r="A276" s="205">
        <v>23182000</v>
      </c>
      <c r="B276" s="206">
        <v>1</v>
      </c>
      <c r="C276" s="206">
        <v>1</v>
      </c>
      <c r="D276" s="206">
        <v>1</v>
      </c>
      <c r="E276" s="206" t="s">
        <v>30</v>
      </c>
      <c r="F276" s="206" t="s">
        <v>31</v>
      </c>
      <c r="G276" s="206" t="s">
        <v>32</v>
      </c>
      <c r="H276" s="206" t="s">
        <v>33</v>
      </c>
      <c r="I276" s="206" t="s">
        <v>3</v>
      </c>
      <c r="J276" s="206" t="s">
        <v>34</v>
      </c>
      <c r="K276" s="206" t="s">
        <v>96</v>
      </c>
      <c r="L276" s="206" t="s">
        <v>36</v>
      </c>
      <c r="M276" s="206" t="s">
        <v>69</v>
      </c>
      <c r="N276" s="206" t="s">
        <v>38</v>
      </c>
      <c r="O276" s="206" t="s">
        <v>100</v>
      </c>
      <c r="P276" s="206" t="s">
        <v>100</v>
      </c>
      <c r="Q276" s="206" t="s">
        <v>96</v>
      </c>
      <c r="R276" s="207">
        <v>83757267.280000001</v>
      </c>
      <c r="S276" s="207">
        <v>0</v>
      </c>
      <c r="T276" s="207">
        <v>0</v>
      </c>
      <c r="U276" s="207">
        <v>0</v>
      </c>
      <c r="V276" s="207">
        <v>0</v>
      </c>
      <c r="W276" s="207">
        <v>0</v>
      </c>
      <c r="X276" s="207"/>
      <c r="Y276" s="207" t="s">
        <v>40</v>
      </c>
      <c r="Z276" s="209">
        <v>83757267.280000001</v>
      </c>
      <c r="AA276" s="210">
        <v>42425</v>
      </c>
      <c r="AB276" s="210">
        <v>49856</v>
      </c>
      <c r="AC276" s="211">
        <v>198244300</v>
      </c>
      <c r="AD276" s="211">
        <v>198244300</v>
      </c>
      <c r="AE276" s="212">
        <v>10.342465753424657</v>
      </c>
      <c r="AF276" s="212">
        <v>20.358904109589041</v>
      </c>
      <c r="AG276" s="213">
        <v>0.03</v>
      </c>
      <c r="AH276" s="210" t="s">
        <v>49</v>
      </c>
      <c r="AI276" s="214">
        <v>0</v>
      </c>
      <c r="AJ276" s="215">
        <v>10.342465753424657</v>
      </c>
      <c r="AK276" s="215">
        <v>20.358904109589041</v>
      </c>
      <c r="AL276" s="214">
        <f t="shared" si="4"/>
        <v>0.03</v>
      </c>
      <c r="AM276" s="206" t="s">
        <v>72</v>
      </c>
      <c r="AN276" s="210" t="s">
        <v>96</v>
      </c>
    </row>
    <row r="277" spans="1:40" s="154" customFormat="1" x14ac:dyDescent="0.3">
      <c r="A277" s="205">
        <v>23183000</v>
      </c>
      <c r="B277" s="206">
        <v>1</v>
      </c>
      <c r="C277" s="206">
        <v>1</v>
      </c>
      <c r="D277" s="206">
        <v>1</v>
      </c>
      <c r="E277" s="206" t="s">
        <v>30</v>
      </c>
      <c r="F277" s="206" t="s">
        <v>31</v>
      </c>
      <c r="G277" s="206" t="s">
        <v>32</v>
      </c>
      <c r="H277" s="206" t="s">
        <v>33</v>
      </c>
      <c r="I277" s="206" t="s">
        <v>3</v>
      </c>
      <c r="J277" s="206" t="s">
        <v>34</v>
      </c>
      <c r="K277" s="206" t="s">
        <v>87</v>
      </c>
      <c r="L277" s="206" t="s">
        <v>36</v>
      </c>
      <c r="M277" s="206" t="s">
        <v>69</v>
      </c>
      <c r="N277" s="206" t="s">
        <v>38</v>
      </c>
      <c r="O277" s="206" t="s">
        <v>89</v>
      </c>
      <c r="P277" s="206" t="s">
        <v>89</v>
      </c>
      <c r="Q277" s="206" t="s">
        <v>87</v>
      </c>
      <c r="R277" s="207">
        <v>167740000</v>
      </c>
      <c r="S277" s="207">
        <v>0</v>
      </c>
      <c r="T277" s="207">
        <v>0</v>
      </c>
      <c r="U277" s="207">
        <v>0</v>
      </c>
      <c r="V277" s="207">
        <v>0</v>
      </c>
      <c r="W277" s="207">
        <v>0</v>
      </c>
      <c r="X277" s="207"/>
      <c r="Y277" s="207" t="s">
        <v>40</v>
      </c>
      <c r="Z277" s="209">
        <v>167740000</v>
      </c>
      <c r="AA277" s="210">
        <v>42489</v>
      </c>
      <c r="AB277" s="210">
        <v>46506</v>
      </c>
      <c r="AC277" s="211">
        <v>1500000000</v>
      </c>
      <c r="AD277" s="211">
        <v>1500000000</v>
      </c>
      <c r="AE277" s="212">
        <v>1.1643835616438356</v>
      </c>
      <c r="AF277" s="212">
        <v>11.005479452054795</v>
      </c>
      <c r="AG277" s="213">
        <v>6.3E-2</v>
      </c>
      <c r="AH277" s="210" t="s">
        <v>49</v>
      </c>
      <c r="AI277" s="214">
        <v>0</v>
      </c>
      <c r="AJ277" s="215">
        <v>1.1643835616438356</v>
      </c>
      <c r="AK277" s="215">
        <v>11.005479452054795</v>
      </c>
      <c r="AL277" s="214">
        <f t="shared" si="4"/>
        <v>6.3E-2</v>
      </c>
      <c r="AM277" s="206" t="s">
        <v>72</v>
      </c>
      <c r="AN277" s="210" t="s">
        <v>87</v>
      </c>
    </row>
    <row r="278" spans="1:40" s="154" customFormat="1" x14ac:dyDescent="0.3">
      <c r="A278" s="205">
        <v>23184000</v>
      </c>
      <c r="B278" s="206">
        <v>1</v>
      </c>
      <c r="C278" s="206">
        <v>1</v>
      </c>
      <c r="D278" s="206">
        <v>1</v>
      </c>
      <c r="E278" s="206" t="s">
        <v>90</v>
      </c>
      <c r="F278" s="206" t="s">
        <v>31</v>
      </c>
      <c r="G278" s="206" t="s">
        <v>32</v>
      </c>
      <c r="H278" s="206" t="s">
        <v>33</v>
      </c>
      <c r="I278" s="206" t="s">
        <v>3</v>
      </c>
      <c r="J278" s="206" t="s">
        <v>34</v>
      </c>
      <c r="K278" s="206" t="s">
        <v>87</v>
      </c>
      <c r="L278" s="206" t="s">
        <v>36</v>
      </c>
      <c r="M278" s="206" t="s">
        <v>69</v>
      </c>
      <c r="N278" s="206" t="s">
        <v>38</v>
      </c>
      <c r="O278" s="206" t="s">
        <v>91</v>
      </c>
      <c r="P278" s="206" t="s">
        <v>91</v>
      </c>
      <c r="Q278" s="206" t="s">
        <v>87</v>
      </c>
      <c r="R278" s="207">
        <v>52323463.777000003</v>
      </c>
      <c r="S278" s="207">
        <v>0</v>
      </c>
      <c r="T278" s="207">
        <v>0</v>
      </c>
      <c r="U278" s="207">
        <v>0</v>
      </c>
      <c r="V278" s="207">
        <v>0</v>
      </c>
      <c r="W278" s="207">
        <v>716287.07099999499</v>
      </c>
      <c r="X278" s="207"/>
      <c r="Y278" s="207" t="s">
        <v>40</v>
      </c>
      <c r="Z278" s="209">
        <v>53039750.847999997</v>
      </c>
      <c r="AA278" s="210">
        <v>42489</v>
      </c>
      <c r="AB278" s="210">
        <v>46506</v>
      </c>
      <c r="AC278" s="211">
        <v>503743800</v>
      </c>
      <c r="AD278" s="211">
        <v>503743800</v>
      </c>
      <c r="AE278" s="212">
        <v>1.1643835616438356</v>
      </c>
      <c r="AF278" s="212">
        <v>11.005479452054795</v>
      </c>
      <c r="AG278" s="213">
        <v>5.8999999999999997E-2</v>
      </c>
      <c r="AH278" s="210" t="s">
        <v>49</v>
      </c>
      <c r="AI278" s="214">
        <v>0</v>
      </c>
      <c r="AJ278" s="215">
        <v>1.1643835616438356</v>
      </c>
      <c r="AK278" s="215">
        <v>11.005479452054795</v>
      </c>
      <c r="AL278" s="214">
        <f t="shared" si="4"/>
        <v>5.8999999999999997E-2</v>
      </c>
      <c r="AM278" s="206" t="s">
        <v>72</v>
      </c>
      <c r="AN278" s="210" t="s">
        <v>87</v>
      </c>
    </row>
    <row r="279" spans="1:40" s="154" customFormat="1" x14ac:dyDescent="0.3">
      <c r="A279" s="205">
        <v>23185000</v>
      </c>
      <c r="B279" s="206">
        <v>1</v>
      </c>
      <c r="C279" s="206">
        <v>1</v>
      </c>
      <c r="D279" s="206">
        <v>1</v>
      </c>
      <c r="E279" s="206" t="s">
        <v>30</v>
      </c>
      <c r="F279" s="206" t="s">
        <v>31</v>
      </c>
      <c r="G279" s="206" t="s">
        <v>32</v>
      </c>
      <c r="H279" s="206" t="s">
        <v>33</v>
      </c>
      <c r="I279" s="206" t="s">
        <v>3</v>
      </c>
      <c r="J279" s="206" t="s">
        <v>34</v>
      </c>
      <c r="K279" s="206" t="s">
        <v>123</v>
      </c>
      <c r="L279" s="206" t="s">
        <v>36</v>
      </c>
      <c r="M279" s="206" t="s">
        <v>69</v>
      </c>
      <c r="N279" s="206" t="s">
        <v>70</v>
      </c>
      <c r="O279" s="206" t="s">
        <v>129</v>
      </c>
      <c r="P279" s="206" t="s">
        <v>129</v>
      </c>
      <c r="Q279" s="206" t="s">
        <v>123</v>
      </c>
      <c r="R279" s="207">
        <v>7631078.9400000004</v>
      </c>
      <c r="S279" s="207">
        <v>0</v>
      </c>
      <c r="T279" s="207">
        <v>0</v>
      </c>
      <c r="U279" s="207">
        <v>0</v>
      </c>
      <c r="V279" s="207">
        <v>0</v>
      </c>
      <c r="W279" s="207">
        <v>0</v>
      </c>
      <c r="X279" s="207"/>
      <c r="Y279" s="207" t="s">
        <v>40</v>
      </c>
      <c r="Z279" s="209">
        <v>7631078.9400000004</v>
      </c>
      <c r="AA279" s="210">
        <v>42521</v>
      </c>
      <c r="AB279" s="210">
        <v>52009</v>
      </c>
      <c r="AC279" s="211">
        <v>20000000</v>
      </c>
      <c r="AD279" s="211">
        <v>20000000</v>
      </c>
      <c r="AE279" s="212">
        <v>16.241095890410961</v>
      </c>
      <c r="AF279" s="212">
        <v>25.994520547945207</v>
      </c>
      <c r="AG279" s="213">
        <v>2.4299999999999999E-2</v>
      </c>
      <c r="AH279" s="210" t="s">
        <v>49</v>
      </c>
      <c r="AI279" s="214">
        <v>0</v>
      </c>
      <c r="AJ279" s="215">
        <v>16.241095890410961</v>
      </c>
      <c r="AK279" s="215">
        <v>25.994520547945207</v>
      </c>
      <c r="AL279" s="214">
        <f t="shared" si="4"/>
        <v>2.4299999999999999E-2</v>
      </c>
      <c r="AM279" s="206" t="s">
        <v>72</v>
      </c>
      <c r="AN279" s="210" t="s">
        <v>123</v>
      </c>
    </row>
    <row r="280" spans="1:40" s="154" customFormat="1" x14ac:dyDescent="0.3">
      <c r="A280" s="205">
        <v>23186000</v>
      </c>
      <c r="B280" s="206">
        <v>1</v>
      </c>
      <c r="C280" s="206">
        <v>1</v>
      </c>
      <c r="D280" s="206">
        <v>1</v>
      </c>
      <c r="E280" s="206" t="s">
        <v>30</v>
      </c>
      <c r="F280" s="206" t="s">
        <v>31</v>
      </c>
      <c r="G280" s="206" t="s">
        <v>32</v>
      </c>
      <c r="H280" s="206" t="s">
        <v>33</v>
      </c>
      <c r="I280" s="206" t="s">
        <v>3</v>
      </c>
      <c r="J280" s="206" t="s">
        <v>34</v>
      </c>
      <c r="K280" s="206" t="s">
        <v>123</v>
      </c>
      <c r="L280" s="206" t="s">
        <v>36</v>
      </c>
      <c r="M280" s="206" t="s">
        <v>69</v>
      </c>
      <c r="N280" s="206" t="s">
        <v>70</v>
      </c>
      <c r="O280" s="206" t="s">
        <v>128</v>
      </c>
      <c r="P280" s="206" t="s">
        <v>128</v>
      </c>
      <c r="Q280" s="206" t="s">
        <v>123</v>
      </c>
      <c r="R280" s="207">
        <v>155704445.87</v>
      </c>
      <c r="S280" s="207">
        <v>0</v>
      </c>
      <c r="T280" s="207">
        <v>0</v>
      </c>
      <c r="U280" s="207">
        <v>0</v>
      </c>
      <c r="V280" s="207">
        <v>0</v>
      </c>
      <c r="W280" s="207">
        <v>0</v>
      </c>
      <c r="X280" s="207"/>
      <c r="Y280" s="207" t="s">
        <v>40</v>
      </c>
      <c r="Z280" s="209">
        <v>155704445.87</v>
      </c>
      <c r="AA280" s="210">
        <v>42566</v>
      </c>
      <c r="AB280" s="210">
        <v>52013</v>
      </c>
      <c r="AC280" s="211">
        <v>183592999</v>
      </c>
      <c r="AD280" s="211">
        <v>183592999</v>
      </c>
      <c r="AE280" s="212">
        <v>16.252054794520546</v>
      </c>
      <c r="AF280" s="212">
        <v>25.882191780821916</v>
      </c>
      <c r="AG280" s="213">
        <v>7.4999999999999997E-3</v>
      </c>
      <c r="AH280" s="210" t="s">
        <v>49</v>
      </c>
      <c r="AI280" s="214">
        <v>0</v>
      </c>
      <c r="AJ280" s="215">
        <v>16.252054794520546</v>
      </c>
      <c r="AK280" s="215">
        <v>25.882191780821916</v>
      </c>
      <c r="AL280" s="214">
        <f t="shared" si="4"/>
        <v>7.4999999999999997E-3</v>
      </c>
      <c r="AM280" s="206" t="s">
        <v>72</v>
      </c>
      <c r="AN280" s="210" t="s">
        <v>123</v>
      </c>
    </row>
    <row r="281" spans="1:40" s="154" customFormat="1" x14ac:dyDescent="0.3">
      <c r="A281" s="205">
        <v>23187000</v>
      </c>
      <c r="B281" s="206">
        <v>1</v>
      </c>
      <c r="C281" s="206">
        <v>1</v>
      </c>
      <c r="D281" s="206">
        <v>1</v>
      </c>
      <c r="E281" s="206" t="s">
        <v>30</v>
      </c>
      <c r="F281" s="206" t="s">
        <v>31</v>
      </c>
      <c r="G281" s="206" t="s">
        <v>32</v>
      </c>
      <c r="H281" s="206" t="s">
        <v>33</v>
      </c>
      <c r="I281" s="206" t="s">
        <v>3</v>
      </c>
      <c r="J281" s="206" t="s">
        <v>34</v>
      </c>
      <c r="K281" s="206" t="s">
        <v>96</v>
      </c>
      <c r="L281" s="206" t="s">
        <v>36</v>
      </c>
      <c r="M281" s="206" t="s">
        <v>69</v>
      </c>
      <c r="N281" s="206" t="s">
        <v>38</v>
      </c>
      <c r="O281" s="206" t="s">
        <v>99</v>
      </c>
      <c r="P281" s="206" t="s">
        <v>99</v>
      </c>
      <c r="Q281" s="206" t="s">
        <v>96</v>
      </c>
      <c r="R281" s="207">
        <v>75215937.049999997</v>
      </c>
      <c r="S281" s="207">
        <v>0</v>
      </c>
      <c r="T281" s="207">
        <v>0</v>
      </c>
      <c r="U281" s="207">
        <v>0</v>
      </c>
      <c r="V281" s="207">
        <v>0</v>
      </c>
      <c r="W281" s="207">
        <v>0</v>
      </c>
      <c r="X281" s="207"/>
      <c r="Y281" s="207" t="s">
        <v>40</v>
      </c>
      <c r="Z281" s="209">
        <v>75215937.049999997</v>
      </c>
      <c r="AA281" s="210">
        <v>42691</v>
      </c>
      <c r="AB281" s="210">
        <v>50061</v>
      </c>
      <c r="AC281" s="211">
        <v>102567186.91</v>
      </c>
      <c r="AD281" s="211">
        <v>102567186.91</v>
      </c>
      <c r="AE281" s="212">
        <v>10.904109589041095</v>
      </c>
      <c r="AF281" s="212">
        <v>20.19178082191781</v>
      </c>
      <c r="AG281" s="213">
        <v>0.03</v>
      </c>
      <c r="AH281" s="210" t="s">
        <v>49</v>
      </c>
      <c r="AI281" s="214">
        <v>0</v>
      </c>
      <c r="AJ281" s="215">
        <v>10.904109589041095</v>
      </c>
      <c r="AK281" s="215">
        <v>20.19178082191781</v>
      </c>
      <c r="AL281" s="214">
        <f t="shared" si="4"/>
        <v>0.03</v>
      </c>
      <c r="AM281" s="206" t="s">
        <v>72</v>
      </c>
      <c r="AN281" s="210" t="s">
        <v>96</v>
      </c>
    </row>
    <row r="282" spans="1:40" s="154" customFormat="1" x14ac:dyDescent="0.3">
      <c r="A282" s="205">
        <v>23188000</v>
      </c>
      <c r="B282" s="206">
        <v>1</v>
      </c>
      <c r="C282" s="206">
        <v>1</v>
      </c>
      <c r="D282" s="206">
        <v>1</v>
      </c>
      <c r="E282" s="206" t="s">
        <v>62</v>
      </c>
      <c r="F282" s="206" t="s">
        <v>31</v>
      </c>
      <c r="G282" s="206" t="s">
        <v>32</v>
      </c>
      <c r="H282" s="206" t="s">
        <v>33</v>
      </c>
      <c r="I282" s="206" t="s">
        <v>3</v>
      </c>
      <c r="J282" s="206" t="s">
        <v>34</v>
      </c>
      <c r="K282" s="206" t="s">
        <v>122</v>
      </c>
      <c r="L282" s="206" t="s">
        <v>36</v>
      </c>
      <c r="M282" s="206" t="s">
        <v>69</v>
      </c>
      <c r="N282" s="206" t="s">
        <v>70</v>
      </c>
      <c r="O282" s="206" t="s">
        <v>122</v>
      </c>
      <c r="P282" s="206" t="s">
        <v>122</v>
      </c>
      <c r="Q282" s="206" t="s">
        <v>122</v>
      </c>
      <c r="R282" s="207">
        <v>3564450</v>
      </c>
      <c r="S282" s="207">
        <v>0</v>
      </c>
      <c r="T282" s="207">
        <v>0</v>
      </c>
      <c r="U282" s="207">
        <v>0</v>
      </c>
      <c r="V282" s="207">
        <v>0</v>
      </c>
      <c r="W282" s="207">
        <v>-19350</v>
      </c>
      <c r="X282" s="207"/>
      <c r="Y282" s="207" t="s">
        <v>40</v>
      </c>
      <c r="Z282" s="209">
        <v>3545100</v>
      </c>
      <c r="AA282" s="210">
        <v>42650</v>
      </c>
      <c r="AB282" s="210">
        <v>54175</v>
      </c>
      <c r="AC282" s="211">
        <v>3557250</v>
      </c>
      <c r="AD282" s="211">
        <v>3557250</v>
      </c>
      <c r="AE282" s="212">
        <v>22.175342465753424</v>
      </c>
      <c r="AF282" s="212">
        <v>31.575342465753426</v>
      </c>
      <c r="AG282" s="213">
        <v>0</v>
      </c>
      <c r="AH282" s="210" t="s">
        <v>65</v>
      </c>
      <c r="AI282" s="214">
        <v>0</v>
      </c>
      <c r="AJ282" s="215">
        <v>22.175342465753424</v>
      </c>
      <c r="AK282" s="215">
        <v>31.575342465753426</v>
      </c>
      <c r="AL282" s="214">
        <f t="shared" si="4"/>
        <v>0</v>
      </c>
      <c r="AM282" s="206" t="s">
        <v>72</v>
      </c>
      <c r="AN282" s="210" t="s">
        <v>122</v>
      </c>
    </row>
    <row r="283" spans="1:40" s="154" customFormat="1" x14ac:dyDescent="0.3">
      <c r="A283" s="205">
        <v>23189000</v>
      </c>
      <c r="B283" s="206">
        <v>1</v>
      </c>
      <c r="C283" s="206">
        <v>1</v>
      </c>
      <c r="D283" s="206">
        <v>1</v>
      </c>
      <c r="E283" s="206" t="s">
        <v>30</v>
      </c>
      <c r="F283" s="206" t="s">
        <v>31</v>
      </c>
      <c r="G283" s="206" t="s">
        <v>32</v>
      </c>
      <c r="H283" s="206" t="s">
        <v>33</v>
      </c>
      <c r="I283" s="206" t="s">
        <v>3</v>
      </c>
      <c r="J283" s="206" t="s">
        <v>34</v>
      </c>
      <c r="K283" s="206" t="s">
        <v>130</v>
      </c>
      <c r="L283" s="206" t="s">
        <v>36</v>
      </c>
      <c r="M283" s="206" t="s">
        <v>69</v>
      </c>
      <c r="N283" s="206" t="s">
        <v>70</v>
      </c>
      <c r="O283" s="206" t="s">
        <v>132</v>
      </c>
      <c r="P283" s="206" t="s">
        <v>132</v>
      </c>
      <c r="Q283" s="206" t="s">
        <v>130</v>
      </c>
      <c r="R283" s="207">
        <v>17647053</v>
      </c>
      <c r="S283" s="207">
        <v>0</v>
      </c>
      <c r="T283" s="207">
        <v>0</v>
      </c>
      <c r="U283" s="207">
        <v>0</v>
      </c>
      <c r="V283" s="207">
        <v>0</v>
      </c>
      <c r="W283" s="207">
        <v>0</v>
      </c>
      <c r="X283" s="207"/>
      <c r="Y283" s="207" t="s">
        <v>40</v>
      </c>
      <c r="Z283" s="209">
        <v>17647053</v>
      </c>
      <c r="AA283" s="210">
        <v>42787</v>
      </c>
      <c r="AB283" s="210">
        <v>47058</v>
      </c>
      <c r="AC283" s="211">
        <v>50000000</v>
      </c>
      <c r="AD283" s="211">
        <v>50000000</v>
      </c>
      <c r="AE283" s="212">
        <v>2.6767123287671235</v>
      </c>
      <c r="AF283" s="212">
        <v>11.701369863013699</v>
      </c>
      <c r="AG283" s="213">
        <v>8.3404099999999995E-2</v>
      </c>
      <c r="AH283" s="210" t="s">
        <v>41</v>
      </c>
      <c r="AI283" s="214">
        <v>3.7999999999999999E-2</v>
      </c>
      <c r="AJ283" s="215">
        <v>2.6767123287671235</v>
      </c>
      <c r="AK283" s="215">
        <v>11.701369863013699</v>
      </c>
      <c r="AL283" s="214">
        <f t="shared" si="4"/>
        <v>8.3404099999999995E-2</v>
      </c>
      <c r="AM283" s="206" t="s">
        <v>72</v>
      </c>
      <c r="AN283" s="210" t="s">
        <v>130</v>
      </c>
    </row>
    <row r="284" spans="1:40" s="154" customFormat="1" x14ac:dyDescent="0.3">
      <c r="A284" s="205">
        <v>23190000</v>
      </c>
      <c r="B284" s="206">
        <v>1</v>
      </c>
      <c r="C284" s="206">
        <v>1</v>
      </c>
      <c r="D284" s="206">
        <v>1</v>
      </c>
      <c r="E284" s="206" t="s">
        <v>30</v>
      </c>
      <c r="F284" s="206" t="s">
        <v>31</v>
      </c>
      <c r="G284" s="206" t="s">
        <v>32</v>
      </c>
      <c r="H284" s="206" t="s">
        <v>33</v>
      </c>
      <c r="I284" s="206" t="s">
        <v>3</v>
      </c>
      <c r="J284" s="206" t="s">
        <v>34</v>
      </c>
      <c r="K284" s="206" t="s">
        <v>67</v>
      </c>
      <c r="L284" s="206" t="s">
        <v>36</v>
      </c>
      <c r="M284" s="206" t="s">
        <v>69</v>
      </c>
      <c r="N284" s="206" t="s">
        <v>70</v>
      </c>
      <c r="O284" s="206" t="s">
        <v>78</v>
      </c>
      <c r="P284" s="206" t="s">
        <v>78</v>
      </c>
      <c r="Q284" s="206" t="s">
        <v>67</v>
      </c>
      <c r="R284" s="207">
        <v>2228611.44</v>
      </c>
      <c r="S284" s="207">
        <v>0</v>
      </c>
      <c r="T284" s="207">
        <v>0</v>
      </c>
      <c r="U284" s="207">
        <v>0</v>
      </c>
      <c r="V284" s="207">
        <v>0</v>
      </c>
      <c r="W284" s="207">
        <v>0</v>
      </c>
      <c r="X284" s="207"/>
      <c r="Y284" s="207" t="s">
        <v>40</v>
      </c>
      <c r="Z284" s="209">
        <v>2228611.44</v>
      </c>
      <c r="AA284" s="210">
        <v>42826</v>
      </c>
      <c r="AB284" s="210">
        <v>50039</v>
      </c>
      <c r="AC284" s="211">
        <v>75000000</v>
      </c>
      <c r="AD284" s="211">
        <v>3104381.84</v>
      </c>
      <c r="AE284" s="212">
        <v>10.843835616438357</v>
      </c>
      <c r="AF284" s="212">
        <v>19.761643835616439</v>
      </c>
      <c r="AG284" s="213">
        <v>4.6600000000000003E-2</v>
      </c>
      <c r="AH284" s="210" t="s">
        <v>79</v>
      </c>
      <c r="AI284" s="214">
        <v>1.9800000000000002E-2</v>
      </c>
      <c r="AJ284" s="215">
        <v>10.843835616438357</v>
      </c>
      <c r="AK284" s="215">
        <v>19.761643835616439</v>
      </c>
      <c r="AL284" s="214">
        <f t="shared" si="4"/>
        <v>4.6600000000000003E-2</v>
      </c>
      <c r="AM284" s="206" t="s">
        <v>72</v>
      </c>
      <c r="AN284" s="210" t="s">
        <v>67</v>
      </c>
    </row>
    <row r="285" spans="1:40" s="154" customFormat="1" x14ac:dyDescent="0.3">
      <c r="A285" s="205">
        <v>23191000</v>
      </c>
      <c r="B285" s="206">
        <v>1</v>
      </c>
      <c r="C285" s="206">
        <v>1</v>
      </c>
      <c r="D285" s="206">
        <v>0</v>
      </c>
      <c r="E285" s="206" t="s">
        <v>30</v>
      </c>
      <c r="F285" s="206" t="s">
        <v>31</v>
      </c>
      <c r="G285" s="206" t="s">
        <v>45</v>
      </c>
      <c r="H285" s="206" t="s">
        <v>45</v>
      </c>
      <c r="I285" s="206" t="s">
        <v>45</v>
      </c>
      <c r="J285" s="206" t="s">
        <v>34</v>
      </c>
      <c r="K285" s="206" t="s">
        <v>67</v>
      </c>
      <c r="L285" s="206" t="s">
        <v>68</v>
      </c>
      <c r="M285" s="206" t="s">
        <v>69</v>
      </c>
      <c r="N285" s="206" t="s">
        <v>70</v>
      </c>
      <c r="O285" s="206" t="s">
        <v>71</v>
      </c>
      <c r="P285" s="206" t="s">
        <v>71</v>
      </c>
      <c r="Q285" s="206" t="s">
        <v>67</v>
      </c>
      <c r="R285" s="207">
        <v>39666636.710000001</v>
      </c>
      <c r="S285" s="207">
        <v>0</v>
      </c>
      <c r="T285" s="207">
        <v>0</v>
      </c>
      <c r="U285" s="207">
        <v>0</v>
      </c>
      <c r="V285" s="207">
        <v>0</v>
      </c>
      <c r="W285" s="207">
        <v>0</v>
      </c>
      <c r="X285" s="207"/>
      <c r="Y285" s="207" t="s">
        <v>40</v>
      </c>
      <c r="Z285" s="209">
        <v>39666636.710000001</v>
      </c>
      <c r="AA285" s="210">
        <v>42908</v>
      </c>
      <c r="AB285" s="210">
        <v>49096</v>
      </c>
      <c r="AC285" s="211">
        <v>70000000</v>
      </c>
      <c r="AD285" s="211">
        <v>70000000</v>
      </c>
      <c r="AE285" s="212">
        <v>8.2602739726027394</v>
      </c>
      <c r="AF285" s="212">
        <v>16.953424657534246</v>
      </c>
      <c r="AG285" s="213">
        <v>7.3499999999999996E-2</v>
      </c>
      <c r="AH285" s="210" t="s">
        <v>49</v>
      </c>
      <c r="AI285" s="214">
        <v>0</v>
      </c>
      <c r="AJ285" s="215">
        <v>8.2602739726027394</v>
      </c>
      <c r="AK285" s="215">
        <v>16.953424657534246</v>
      </c>
      <c r="AL285" s="214">
        <f t="shared" si="4"/>
        <v>7.3499999999999996E-2</v>
      </c>
      <c r="AM285" s="206" t="s">
        <v>72</v>
      </c>
      <c r="AN285" s="210" t="s">
        <v>67</v>
      </c>
    </row>
    <row r="286" spans="1:40" s="154" customFormat="1" x14ac:dyDescent="0.3">
      <c r="A286" s="205">
        <v>23192000</v>
      </c>
      <c r="B286" s="206">
        <v>1</v>
      </c>
      <c r="C286" s="206">
        <v>1</v>
      </c>
      <c r="D286" s="206">
        <v>0</v>
      </c>
      <c r="E286" s="206" t="s">
        <v>30</v>
      </c>
      <c r="F286" s="206" t="s">
        <v>31</v>
      </c>
      <c r="G286" s="206" t="s">
        <v>32</v>
      </c>
      <c r="H286" s="206" t="s">
        <v>54</v>
      </c>
      <c r="I286" s="206" t="s">
        <v>55</v>
      </c>
      <c r="J286" s="206" t="s">
        <v>34</v>
      </c>
      <c r="K286" s="206" t="s">
        <v>67</v>
      </c>
      <c r="L286" s="206" t="s">
        <v>85</v>
      </c>
      <c r="M286" s="206" t="s">
        <v>69</v>
      </c>
      <c r="N286" s="206" t="s">
        <v>70</v>
      </c>
      <c r="O286" s="206" t="s">
        <v>86</v>
      </c>
      <c r="P286" s="206" t="s">
        <v>86</v>
      </c>
      <c r="Q286" s="206" t="s">
        <v>67</v>
      </c>
      <c r="R286" s="207">
        <v>87654030.25</v>
      </c>
      <c r="S286" s="207">
        <v>0</v>
      </c>
      <c r="T286" s="207">
        <v>0</v>
      </c>
      <c r="U286" s="207">
        <v>0</v>
      </c>
      <c r="V286" s="207">
        <v>0</v>
      </c>
      <c r="W286" s="207">
        <v>0</v>
      </c>
      <c r="X286" s="207"/>
      <c r="Y286" s="207" t="s">
        <v>40</v>
      </c>
      <c r="Z286" s="209">
        <v>87654030.25</v>
      </c>
      <c r="AA286" s="210">
        <v>42951</v>
      </c>
      <c r="AB286" s="210">
        <v>50191</v>
      </c>
      <c r="AC286" s="211">
        <v>114331343.78</v>
      </c>
      <c r="AD286" s="211">
        <v>114331343.78</v>
      </c>
      <c r="AE286" s="212">
        <v>11.260273972602739</v>
      </c>
      <c r="AF286" s="212">
        <v>19.835616438356166</v>
      </c>
      <c r="AG286" s="213">
        <v>6.6400000000000001E-2</v>
      </c>
      <c r="AH286" s="210" t="s">
        <v>49</v>
      </c>
      <c r="AI286" s="214">
        <v>0</v>
      </c>
      <c r="AJ286" s="215">
        <v>11.260273972602739</v>
      </c>
      <c r="AK286" s="215">
        <v>19.835616438356166</v>
      </c>
      <c r="AL286" s="214">
        <f t="shared" si="4"/>
        <v>6.6400000000000001E-2</v>
      </c>
      <c r="AM286" s="206" t="s">
        <v>72</v>
      </c>
      <c r="AN286" s="210" t="s">
        <v>67</v>
      </c>
    </row>
    <row r="287" spans="1:40" s="154" customFormat="1" x14ac:dyDescent="0.3">
      <c r="A287" s="205">
        <v>23193000</v>
      </c>
      <c r="B287" s="206">
        <v>1</v>
      </c>
      <c r="C287" s="206">
        <v>1</v>
      </c>
      <c r="D287" s="206">
        <v>1</v>
      </c>
      <c r="E287" s="206" t="s">
        <v>30</v>
      </c>
      <c r="F287" s="206" t="s">
        <v>31</v>
      </c>
      <c r="G287" s="206" t="s">
        <v>32</v>
      </c>
      <c r="H287" s="206" t="s">
        <v>33</v>
      </c>
      <c r="I287" s="206" t="s">
        <v>3</v>
      </c>
      <c r="J287" s="206" t="s">
        <v>34</v>
      </c>
      <c r="K287" s="206" t="s">
        <v>67</v>
      </c>
      <c r="L287" s="206" t="s">
        <v>36</v>
      </c>
      <c r="M287" s="206" t="s">
        <v>69</v>
      </c>
      <c r="N287" s="206" t="s">
        <v>70</v>
      </c>
      <c r="O287" s="206" t="s">
        <v>80</v>
      </c>
      <c r="P287" s="206" t="s">
        <v>80</v>
      </c>
      <c r="Q287" s="206" t="s">
        <v>67</v>
      </c>
      <c r="R287" s="207">
        <v>38555000.059</v>
      </c>
      <c r="S287" s="207">
        <v>0</v>
      </c>
      <c r="T287" s="207">
        <v>0</v>
      </c>
      <c r="U287" s="207">
        <v>0</v>
      </c>
      <c r="V287" s="207">
        <v>0</v>
      </c>
      <c r="W287" s="207">
        <v>0</v>
      </c>
      <c r="X287" s="207"/>
      <c r="Y287" s="207" t="s">
        <v>40</v>
      </c>
      <c r="Z287" s="209">
        <v>38555000.059</v>
      </c>
      <c r="AA287" s="210">
        <v>42958</v>
      </c>
      <c r="AB287" s="210">
        <v>50010</v>
      </c>
      <c r="AC287" s="211">
        <v>65000000</v>
      </c>
      <c r="AD287" s="211">
        <v>52575000</v>
      </c>
      <c r="AE287" s="212">
        <v>10.764383561643836</v>
      </c>
      <c r="AF287" s="212">
        <v>19.32054794520548</v>
      </c>
      <c r="AG287" s="213">
        <v>4.1075E-2</v>
      </c>
      <c r="AH287" s="210" t="s">
        <v>81</v>
      </c>
      <c r="AI287" s="214">
        <v>0</v>
      </c>
      <c r="AJ287" s="215">
        <v>10.764383561643836</v>
      </c>
      <c r="AK287" s="215">
        <v>19.32054794520548</v>
      </c>
      <c r="AL287" s="214">
        <f t="shared" si="4"/>
        <v>4.1075E-2</v>
      </c>
      <c r="AM287" s="206" t="s">
        <v>72</v>
      </c>
      <c r="AN287" s="210" t="s">
        <v>67</v>
      </c>
    </row>
    <row r="288" spans="1:40" s="154" customFormat="1" x14ac:dyDescent="0.3">
      <c r="A288" s="205">
        <v>23195000</v>
      </c>
      <c r="B288" s="206">
        <v>1</v>
      </c>
      <c r="C288" s="206">
        <v>1</v>
      </c>
      <c r="D288" s="206">
        <v>1</v>
      </c>
      <c r="E288" s="206" t="s">
        <v>30</v>
      </c>
      <c r="F288" s="206" t="s">
        <v>31</v>
      </c>
      <c r="G288" s="206" t="s">
        <v>32</v>
      </c>
      <c r="H288" s="206" t="s">
        <v>33</v>
      </c>
      <c r="I288" s="206" t="s">
        <v>3</v>
      </c>
      <c r="J288" s="206" t="s">
        <v>34</v>
      </c>
      <c r="K288" s="206" t="s">
        <v>67</v>
      </c>
      <c r="L288" s="206" t="s">
        <v>36</v>
      </c>
      <c r="M288" s="206" t="s">
        <v>69</v>
      </c>
      <c r="N288" s="206" t="s">
        <v>70</v>
      </c>
      <c r="O288" s="206" t="s">
        <v>82</v>
      </c>
      <c r="P288" s="206" t="s">
        <v>82</v>
      </c>
      <c r="Q288" s="206" t="s">
        <v>67</v>
      </c>
      <c r="R288" s="207">
        <v>23076666.690000001</v>
      </c>
      <c r="S288" s="207">
        <v>0</v>
      </c>
      <c r="T288" s="207">
        <v>0</v>
      </c>
      <c r="U288" s="207">
        <v>0</v>
      </c>
      <c r="V288" s="207">
        <v>0</v>
      </c>
      <c r="W288" s="207">
        <v>0</v>
      </c>
      <c r="X288" s="207"/>
      <c r="Y288" s="207" t="s">
        <v>40</v>
      </c>
      <c r="Z288" s="209">
        <v>23076666.690000001</v>
      </c>
      <c r="AA288" s="210">
        <v>43089</v>
      </c>
      <c r="AB288" s="210">
        <v>50192</v>
      </c>
      <c r="AC288" s="211">
        <v>35000000</v>
      </c>
      <c r="AD288" s="211">
        <v>30100000</v>
      </c>
      <c r="AE288" s="212">
        <v>11.263013698630138</v>
      </c>
      <c r="AF288" s="212">
        <v>19.460273972602739</v>
      </c>
      <c r="AG288" s="213">
        <v>4.1399999999999999E-2</v>
      </c>
      <c r="AH288" s="210" t="s">
        <v>81</v>
      </c>
      <c r="AI288" s="214">
        <v>0</v>
      </c>
      <c r="AJ288" s="215">
        <v>11.263013698630138</v>
      </c>
      <c r="AK288" s="215">
        <v>19.460273972602739</v>
      </c>
      <c r="AL288" s="214">
        <f t="shared" si="4"/>
        <v>4.1399999999999999E-2</v>
      </c>
      <c r="AM288" s="206" t="s">
        <v>72</v>
      </c>
      <c r="AN288" s="210" t="s">
        <v>67</v>
      </c>
    </row>
    <row r="289" spans="1:40" s="154" customFormat="1" x14ac:dyDescent="0.3">
      <c r="A289" s="205">
        <v>23196000</v>
      </c>
      <c r="B289" s="206">
        <v>1</v>
      </c>
      <c r="C289" s="206">
        <v>1</v>
      </c>
      <c r="D289" s="206">
        <v>1</v>
      </c>
      <c r="E289" s="206" t="s">
        <v>90</v>
      </c>
      <c r="F289" s="206" t="s">
        <v>31</v>
      </c>
      <c r="G289" s="206" t="s">
        <v>32</v>
      </c>
      <c r="H289" s="206" t="s">
        <v>33</v>
      </c>
      <c r="I289" s="206" t="s">
        <v>3</v>
      </c>
      <c r="J289" s="206" t="s">
        <v>34</v>
      </c>
      <c r="K289" s="206" t="s">
        <v>96</v>
      </c>
      <c r="L289" s="206" t="s">
        <v>36</v>
      </c>
      <c r="M289" s="206" t="s">
        <v>69</v>
      </c>
      <c r="N289" s="206" t="s">
        <v>38</v>
      </c>
      <c r="O289" s="206" t="s">
        <v>105</v>
      </c>
      <c r="P289" s="206" t="s">
        <v>105</v>
      </c>
      <c r="Q289" s="206" t="s">
        <v>96</v>
      </c>
      <c r="R289" s="207">
        <v>58276246.489</v>
      </c>
      <c r="S289" s="207">
        <v>0</v>
      </c>
      <c r="T289" s="207">
        <v>0</v>
      </c>
      <c r="U289" s="207">
        <v>0</v>
      </c>
      <c r="V289" s="207">
        <v>0</v>
      </c>
      <c r="W289" s="207">
        <v>797778.25999999803</v>
      </c>
      <c r="X289" s="207"/>
      <c r="Y289" s="207" t="s">
        <v>40</v>
      </c>
      <c r="Z289" s="209">
        <v>59074024.748999998</v>
      </c>
      <c r="AA289" s="210">
        <v>43446</v>
      </c>
      <c r="AB289" s="210">
        <v>50485</v>
      </c>
      <c r="AC289" s="211">
        <v>75163134.240999997</v>
      </c>
      <c r="AD289" s="211">
        <v>75163134.240999997</v>
      </c>
      <c r="AE289" s="212">
        <v>12.065753424657535</v>
      </c>
      <c r="AF289" s="212">
        <v>19.284931506849315</v>
      </c>
      <c r="AG289" s="213">
        <v>0.02</v>
      </c>
      <c r="AH289" s="210" t="s">
        <v>49</v>
      </c>
      <c r="AI289" s="214">
        <v>0</v>
      </c>
      <c r="AJ289" s="215">
        <v>12.065753424657535</v>
      </c>
      <c r="AK289" s="215">
        <v>19.284931506849315</v>
      </c>
      <c r="AL289" s="214">
        <f t="shared" si="4"/>
        <v>0.02</v>
      </c>
      <c r="AM289" s="206" t="s">
        <v>72</v>
      </c>
      <c r="AN289" s="210" t="s">
        <v>96</v>
      </c>
    </row>
    <row r="290" spans="1:40" s="154" customFormat="1" x14ac:dyDescent="0.3">
      <c r="A290" s="205">
        <v>23197000</v>
      </c>
      <c r="B290" s="206">
        <v>1</v>
      </c>
      <c r="C290" s="206">
        <v>1</v>
      </c>
      <c r="D290" s="206">
        <v>1</v>
      </c>
      <c r="E290" s="206" t="s">
        <v>30</v>
      </c>
      <c r="F290" s="206" t="s">
        <v>31</v>
      </c>
      <c r="G290" s="206" t="s">
        <v>32</v>
      </c>
      <c r="H290" s="206" t="s">
        <v>33</v>
      </c>
      <c r="I290" s="206" t="s">
        <v>3</v>
      </c>
      <c r="J290" s="206" t="s">
        <v>34</v>
      </c>
      <c r="K290" s="206" t="s">
        <v>87</v>
      </c>
      <c r="L290" s="206" t="s">
        <v>36</v>
      </c>
      <c r="M290" s="206" t="s">
        <v>69</v>
      </c>
      <c r="N290" s="206" t="s">
        <v>38</v>
      </c>
      <c r="O290" s="206" t="s">
        <v>88</v>
      </c>
      <c r="P290" s="206" t="s">
        <v>88</v>
      </c>
      <c r="Q290" s="206" t="s">
        <v>87</v>
      </c>
      <c r="R290" s="207">
        <v>153355000</v>
      </c>
      <c r="S290" s="207">
        <v>0</v>
      </c>
      <c r="T290" s="207">
        <v>19180000</v>
      </c>
      <c r="U290" s="207">
        <v>2415341.25</v>
      </c>
      <c r="V290" s="207">
        <v>0</v>
      </c>
      <c r="W290" s="207">
        <v>0</v>
      </c>
      <c r="X290" s="207"/>
      <c r="Y290" s="207" t="s">
        <v>40</v>
      </c>
      <c r="Z290" s="209">
        <v>134175000</v>
      </c>
      <c r="AA290" s="210">
        <v>43454</v>
      </c>
      <c r="AB290" s="210">
        <v>46733</v>
      </c>
      <c r="AC290" s="211">
        <v>675000000</v>
      </c>
      <c r="AD290" s="211">
        <v>675000000</v>
      </c>
      <c r="AE290" s="212">
        <v>1.7863013698630137</v>
      </c>
      <c r="AF290" s="212">
        <v>8.9835616438356158</v>
      </c>
      <c r="AG290" s="213">
        <v>6.3E-2</v>
      </c>
      <c r="AH290" s="210" t="s">
        <v>49</v>
      </c>
      <c r="AI290" s="214">
        <v>0</v>
      </c>
      <c r="AJ290" s="215">
        <v>1.7863013698630137</v>
      </c>
      <c r="AK290" s="215">
        <v>8.9835616438356158</v>
      </c>
      <c r="AL290" s="214">
        <f t="shared" si="4"/>
        <v>6.3E-2</v>
      </c>
      <c r="AM290" s="206" t="s">
        <v>72</v>
      </c>
      <c r="AN290" s="210" t="s">
        <v>87</v>
      </c>
    </row>
    <row r="291" spans="1:40" s="154" customFormat="1" x14ac:dyDescent="0.3">
      <c r="A291" s="205">
        <v>23197001</v>
      </c>
      <c r="B291" s="206">
        <v>1</v>
      </c>
      <c r="C291" s="206">
        <v>1</v>
      </c>
      <c r="D291" s="206">
        <v>1</v>
      </c>
      <c r="E291" s="206" t="s">
        <v>90</v>
      </c>
      <c r="F291" s="206" t="s">
        <v>31</v>
      </c>
      <c r="G291" s="206" t="s">
        <v>32</v>
      </c>
      <c r="H291" s="206" t="s">
        <v>33</v>
      </c>
      <c r="I291" s="206" t="s">
        <v>3</v>
      </c>
      <c r="J291" s="206" t="s">
        <v>34</v>
      </c>
      <c r="K291" s="206" t="s">
        <v>87</v>
      </c>
      <c r="L291" s="206" t="s">
        <v>36</v>
      </c>
      <c r="M291" s="206" t="s">
        <v>69</v>
      </c>
      <c r="N291" s="206" t="s">
        <v>38</v>
      </c>
      <c r="O291" s="206" t="s">
        <v>92</v>
      </c>
      <c r="P291" s="206" t="s">
        <v>92</v>
      </c>
      <c r="Q291" s="206" t="s">
        <v>87</v>
      </c>
      <c r="R291" s="207">
        <v>49995670.202</v>
      </c>
      <c r="S291" s="207">
        <v>0</v>
      </c>
      <c r="T291" s="207">
        <v>6294168.3799999999</v>
      </c>
      <c r="U291" s="207">
        <v>742989.57</v>
      </c>
      <c r="V291" s="207">
        <v>0</v>
      </c>
      <c r="W291" s="207">
        <v>645945.37800000596</v>
      </c>
      <c r="X291" s="207"/>
      <c r="Y291" s="207" t="s">
        <v>40</v>
      </c>
      <c r="Z291" s="209">
        <v>44347447.200000003</v>
      </c>
      <c r="AA291" s="210">
        <v>43454</v>
      </c>
      <c r="AB291" s="210">
        <v>46733</v>
      </c>
      <c r="AC291" s="211">
        <v>236782800</v>
      </c>
      <c r="AD291" s="211">
        <v>236782800</v>
      </c>
      <c r="AE291" s="212">
        <v>1.7863013698630137</v>
      </c>
      <c r="AF291" s="212">
        <v>8.9835616438356158</v>
      </c>
      <c r="AG291" s="213">
        <v>5.8999999999999997E-2</v>
      </c>
      <c r="AH291" s="210" t="s">
        <v>49</v>
      </c>
      <c r="AI291" s="214">
        <v>0</v>
      </c>
      <c r="AJ291" s="215">
        <v>1.7863013698630137</v>
      </c>
      <c r="AK291" s="215">
        <v>8.9835616438356158</v>
      </c>
      <c r="AL291" s="214">
        <f t="shared" si="4"/>
        <v>5.8999999999999997E-2</v>
      </c>
      <c r="AM291" s="206" t="s">
        <v>72</v>
      </c>
      <c r="AN291" s="210" t="s">
        <v>87</v>
      </c>
    </row>
    <row r="292" spans="1:40" s="154" customFormat="1" x14ac:dyDescent="0.3">
      <c r="A292" s="205">
        <v>23198000</v>
      </c>
      <c r="B292" s="206">
        <v>1</v>
      </c>
      <c r="C292" s="206">
        <v>1</v>
      </c>
      <c r="D292" s="206">
        <v>0</v>
      </c>
      <c r="E292" s="206" t="s">
        <v>30</v>
      </c>
      <c r="F292" s="206" t="s">
        <v>31</v>
      </c>
      <c r="G292" s="206" t="s">
        <v>45</v>
      </c>
      <c r="H292" s="206" t="s">
        <v>45</v>
      </c>
      <c r="I292" s="206" t="s">
        <v>45</v>
      </c>
      <c r="J292" s="206" t="s">
        <v>34</v>
      </c>
      <c r="K292" s="206" t="s">
        <v>67</v>
      </c>
      <c r="L292" s="206" t="s">
        <v>47</v>
      </c>
      <c r="M292" s="206" t="s">
        <v>69</v>
      </c>
      <c r="N292" s="206" t="s">
        <v>70</v>
      </c>
      <c r="O292" s="206" t="s">
        <v>73</v>
      </c>
      <c r="P292" s="206" t="s">
        <v>73</v>
      </c>
      <c r="Q292" s="206" t="s">
        <v>67</v>
      </c>
      <c r="R292" s="207">
        <v>64284737.289999999</v>
      </c>
      <c r="S292" s="207">
        <v>0</v>
      </c>
      <c r="T292" s="207">
        <v>0</v>
      </c>
      <c r="U292" s="207">
        <v>0</v>
      </c>
      <c r="V292" s="207">
        <v>0</v>
      </c>
      <c r="W292" s="207">
        <v>0</v>
      </c>
      <c r="X292" s="207"/>
      <c r="Y292" s="207" t="s">
        <v>40</v>
      </c>
      <c r="Z292" s="209">
        <v>64284737.289999999</v>
      </c>
      <c r="AA292" s="210">
        <v>43705</v>
      </c>
      <c r="AB292" s="210">
        <v>50801</v>
      </c>
      <c r="AC292" s="211">
        <v>84000000</v>
      </c>
      <c r="AD292" s="211">
        <v>84000000</v>
      </c>
      <c r="AE292" s="212">
        <v>12.931506849315069</v>
      </c>
      <c r="AF292" s="212">
        <v>19.44109589041096</v>
      </c>
      <c r="AG292" s="213">
        <v>4.0300000000000002E-2</v>
      </c>
      <c r="AH292" s="210" t="s">
        <v>49</v>
      </c>
      <c r="AI292" s="214">
        <v>0</v>
      </c>
      <c r="AJ292" s="215">
        <v>12.931506849315069</v>
      </c>
      <c r="AK292" s="215">
        <v>19.44109589041096</v>
      </c>
      <c r="AL292" s="214">
        <f t="shared" si="4"/>
        <v>4.0300000000000002E-2</v>
      </c>
      <c r="AM292" s="206" t="s">
        <v>72</v>
      </c>
      <c r="AN292" s="210" t="s">
        <v>67</v>
      </c>
    </row>
    <row r="293" spans="1:40" s="154" customFormat="1" x14ac:dyDescent="0.3">
      <c r="A293" s="205">
        <v>23199000</v>
      </c>
      <c r="B293" s="206">
        <v>1</v>
      </c>
      <c r="C293" s="206">
        <v>1</v>
      </c>
      <c r="D293" s="206">
        <v>1</v>
      </c>
      <c r="E293" s="206" t="s">
        <v>30</v>
      </c>
      <c r="F293" s="206" t="s">
        <v>31</v>
      </c>
      <c r="G293" s="206" t="s">
        <v>32</v>
      </c>
      <c r="H293" s="206" t="s">
        <v>33</v>
      </c>
      <c r="I293" s="206" t="s">
        <v>3</v>
      </c>
      <c r="J293" s="206" t="s">
        <v>34</v>
      </c>
      <c r="K293" s="206" t="s">
        <v>67</v>
      </c>
      <c r="L293" s="206" t="s">
        <v>36</v>
      </c>
      <c r="M293" s="206" t="s">
        <v>69</v>
      </c>
      <c r="N293" s="206" t="s">
        <v>70</v>
      </c>
      <c r="O293" s="206" t="s">
        <v>83</v>
      </c>
      <c r="P293" s="206" t="s">
        <v>83</v>
      </c>
      <c r="Q293" s="206" t="s">
        <v>67</v>
      </c>
      <c r="R293" s="207">
        <v>71999999.989999995</v>
      </c>
      <c r="S293" s="207">
        <v>0</v>
      </c>
      <c r="T293" s="207">
        <v>0</v>
      </c>
      <c r="U293" s="207">
        <v>0</v>
      </c>
      <c r="V293" s="207">
        <v>0</v>
      </c>
      <c r="W293" s="207">
        <v>0</v>
      </c>
      <c r="X293" s="207"/>
      <c r="Y293" s="207" t="s">
        <v>40</v>
      </c>
      <c r="Z293" s="209">
        <v>71999999.989999995</v>
      </c>
      <c r="AA293" s="210">
        <v>43791</v>
      </c>
      <c r="AB293" s="210">
        <v>50982</v>
      </c>
      <c r="AC293" s="211">
        <v>80000000</v>
      </c>
      <c r="AD293" s="211">
        <v>80000000</v>
      </c>
      <c r="AE293" s="212">
        <v>13.427397260273972</v>
      </c>
      <c r="AF293" s="212">
        <v>19.701369863013699</v>
      </c>
      <c r="AG293" s="213">
        <v>5.4300000000000001E-2</v>
      </c>
      <c r="AH293" s="210" t="s">
        <v>49</v>
      </c>
      <c r="AI293" s="214">
        <v>0</v>
      </c>
      <c r="AJ293" s="215">
        <v>13.427397260273972</v>
      </c>
      <c r="AK293" s="215">
        <v>19.701369863013699</v>
      </c>
      <c r="AL293" s="214">
        <f t="shared" si="4"/>
        <v>5.4300000000000001E-2</v>
      </c>
      <c r="AM293" s="206" t="s">
        <v>72</v>
      </c>
      <c r="AN293" s="210" t="s">
        <v>67</v>
      </c>
    </row>
    <row r="294" spans="1:40" s="154" customFormat="1" x14ac:dyDescent="0.3">
      <c r="A294" s="205">
        <v>23200000</v>
      </c>
      <c r="B294" s="206">
        <v>1</v>
      </c>
      <c r="C294" s="206">
        <v>1</v>
      </c>
      <c r="D294" s="206">
        <v>1</v>
      </c>
      <c r="E294" s="206" t="s">
        <v>90</v>
      </c>
      <c r="F294" s="206" t="s">
        <v>31</v>
      </c>
      <c r="G294" s="206" t="s">
        <v>32</v>
      </c>
      <c r="H294" s="206" t="s">
        <v>33</v>
      </c>
      <c r="I294" s="206" t="s">
        <v>3</v>
      </c>
      <c r="J294" s="206" t="s">
        <v>34</v>
      </c>
      <c r="K294" s="206" t="s">
        <v>96</v>
      </c>
      <c r="L294" s="206" t="s">
        <v>36</v>
      </c>
      <c r="M294" s="206" t="s">
        <v>69</v>
      </c>
      <c r="N294" s="206" t="s">
        <v>38</v>
      </c>
      <c r="O294" s="206" t="s">
        <v>98</v>
      </c>
      <c r="P294" s="206" t="s">
        <v>98</v>
      </c>
      <c r="Q294" s="206" t="s">
        <v>96</v>
      </c>
      <c r="R294" s="207">
        <v>36480441.638999999</v>
      </c>
      <c r="S294" s="207">
        <v>0</v>
      </c>
      <c r="T294" s="207">
        <v>0</v>
      </c>
      <c r="U294" s="207">
        <v>0</v>
      </c>
      <c r="V294" s="207">
        <v>0</v>
      </c>
      <c r="W294" s="207">
        <v>499402.50200000399</v>
      </c>
      <c r="X294" s="207"/>
      <c r="Y294" s="207" t="s">
        <v>40</v>
      </c>
      <c r="Z294" s="209">
        <v>36979844.141000003</v>
      </c>
      <c r="AA294" s="210">
        <v>43773</v>
      </c>
      <c r="AB294" s="210">
        <v>51034</v>
      </c>
      <c r="AC294" s="211">
        <v>113542860.57799999</v>
      </c>
      <c r="AD294" s="211">
        <v>113542860.57799999</v>
      </c>
      <c r="AE294" s="212">
        <v>13.56986301369863</v>
      </c>
      <c r="AF294" s="212">
        <v>19.893150684931506</v>
      </c>
      <c r="AG294" s="213">
        <v>0.02</v>
      </c>
      <c r="AH294" s="210" t="s">
        <v>49</v>
      </c>
      <c r="AI294" s="214">
        <v>0</v>
      </c>
      <c r="AJ294" s="215">
        <v>13.56986301369863</v>
      </c>
      <c r="AK294" s="215">
        <v>19.893150684931506</v>
      </c>
      <c r="AL294" s="214">
        <f t="shared" si="4"/>
        <v>0.02</v>
      </c>
      <c r="AM294" s="206" t="s">
        <v>72</v>
      </c>
      <c r="AN294" s="210" t="s">
        <v>96</v>
      </c>
    </row>
    <row r="295" spans="1:40" s="154" customFormat="1" x14ac:dyDescent="0.3">
      <c r="A295" s="205">
        <v>23201000</v>
      </c>
      <c r="B295" s="206">
        <v>1</v>
      </c>
      <c r="C295" s="206">
        <v>1</v>
      </c>
      <c r="D295" s="206">
        <v>1</v>
      </c>
      <c r="E295" s="206" t="s">
        <v>90</v>
      </c>
      <c r="F295" s="206" t="s">
        <v>31</v>
      </c>
      <c r="G295" s="206" t="s">
        <v>32</v>
      </c>
      <c r="H295" s="206" t="s">
        <v>33</v>
      </c>
      <c r="I295" s="206" t="s">
        <v>3</v>
      </c>
      <c r="J295" s="206" t="s">
        <v>34</v>
      </c>
      <c r="K295" s="206" t="s">
        <v>96</v>
      </c>
      <c r="L295" s="206" t="s">
        <v>36</v>
      </c>
      <c r="M295" s="206" t="s">
        <v>69</v>
      </c>
      <c r="N295" s="206" t="s">
        <v>38</v>
      </c>
      <c r="O295" s="206" t="s">
        <v>104</v>
      </c>
      <c r="P295" s="206" t="s">
        <v>104</v>
      </c>
      <c r="Q295" s="206" t="s">
        <v>96</v>
      </c>
      <c r="R295" s="207">
        <v>45057859.156999998</v>
      </c>
      <c r="S295" s="207">
        <v>0</v>
      </c>
      <c r="T295" s="207">
        <v>0</v>
      </c>
      <c r="U295" s="207">
        <v>0</v>
      </c>
      <c r="V295" s="207">
        <v>0</v>
      </c>
      <c r="W295" s="207">
        <v>616823.88100000506</v>
      </c>
      <c r="X295" s="207"/>
      <c r="Y295" s="207" t="s">
        <v>40</v>
      </c>
      <c r="Z295" s="209">
        <v>45674683.038000003</v>
      </c>
      <c r="AA295" s="210">
        <v>43773</v>
      </c>
      <c r="AB295" s="210">
        <v>51034</v>
      </c>
      <c r="AC295" s="211">
        <v>60384134.346000001</v>
      </c>
      <c r="AD295" s="211">
        <v>60384134.346000001</v>
      </c>
      <c r="AE295" s="212">
        <v>13.56986301369863</v>
      </c>
      <c r="AF295" s="212">
        <v>19.893150684931506</v>
      </c>
      <c r="AG295" s="213">
        <v>0.02</v>
      </c>
      <c r="AH295" s="210" t="s">
        <v>49</v>
      </c>
      <c r="AI295" s="214">
        <v>0</v>
      </c>
      <c r="AJ295" s="215">
        <v>13.56986301369863</v>
      </c>
      <c r="AK295" s="215">
        <v>19.893150684931506</v>
      </c>
      <c r="AL295" s="214">
        <f t="shared" si="4"/>
        <v>0.02</v>
      </c>
      <c r="AM295" s="206" t="s">
        <v>72</v>
      </c>
      <c r="AN295" s="210" t="s">
        <v>96</v>
      </c>
    </row>
    <row r="296" spans="1:40" s="154" customFormat="1" x14ac:dyDescent="0.3">
      <c r="A296" s="205">
        <v>23202000</v>
      </c>
      <c r="B296" s="206">
        <v>1</v>
      </c>
      <c r="C296" s="206">
        <v>1</v>
      </c>
      <c r="D296" s="206">
        <v>1</v>
      </c>
      <c r="E296" s="206" t="s">
        <v>30</v>
      </c>
      <c r="F296" s="206" t="s">
        <v>31</v>
      </c>
      <c r="G296" s="206" t="s">
        <v>32</v>
      </c>
      <c r="H296" s="206" t="s">
        <v>33</v>
      </c>
      <c r="I296" s="206" t="s">
        <v>3</v>
      </c>
      <c r="J296" s="206" t="s">
        <v>34</v>
      </c>
      <c r="K296" s="206" t="s">
        <v>67</v>
      </c>
      <c r="L296" s="206" t="s">
        <v>36</v>
      </c>
      <c r="M296" s="206" t="s">
        <v>69</v>
      </c>
      <c r="N296" s="206" t="s">
        <v>70</v>
      </c>
      <c r="O296" s="206" t="s">
        <v>84</v>
      </c>
      <c r="P296" s="206" t="s">
        <v>84</v>
      </c>
      <c r="Q296" s="206" t="s">
        <v>67</v>
      </c>
      <c r="R296" s="207">
        <v>140000000</v>
      </c>
      <c r="S296" s="207">
        <v>0</v>
      </c>
      <c r="T296" s="207">
        <v>0</v>
      </c>
      <c r="U296" s="207">
        <v>0</v>
      </c>
      <c r="V296" s="207">
        <v>0</v>
      </c>
      <c r="W296" s="207">
        <v>0</v>
      </c>
      <c r="X296" s="207"/>
      <c r="Y296" s="207" t="s">
        <v>40</v>
      </c>
      <c r="Z296" s="209">
        <v>140000000</v>
      </c>
      <c r="AA296" s="210">
        <v>43809</v>
      </c>
      <c r="AB296" s="210">
        <v>51166</v>
      </c>
      <c r="AC296" s="211">
        <v>150000000</v>
      </c>
      <c r="AD296" s="211">
        <v>150000000</v>
      </c>
      <c r="AE296" s="212">
        <v>13.931506849315069</v>
      </c>
      <c r="AF296" s="212">
        <v>20.156164383561645</v>
      </c>
      <c r="AG296" s="213">
        <v>3.1600000000000003E-2</v>
      </c>
      <c r="AH296" s="210" t="s">
        <v>81</v>
      </c>
      <c r="AI296" s="214">
        <v>0</v>
      </c>
      <c r="AJ296" s="215">
        <v>13.931506849315069</v>
      </c>
      <c r="AK296" s="215">
        <v>20.156164383561645</v>
      </c>
      <c r="AL296" s="214">
        <f t="shared" si="4"/>
        <v>3.1600000000000003E-2</v>
      </c>
      <c r="AM296" s="206" t="s">
        <v>72</v>
      </c>
      <c r="AN296" s="210" t="s">
        <v>67</v>
      </c>
    </row>
    <row r="297" spans="1:40" s="154" customFormat="1" x14ac:dyDescent="0.3">
      <c r="A297" s="205">
        <v>23203000</v>
      </c>
      <c r="B297" s="206">
        <v>1</v>
      </c>
      <c r="C297" s="206">
        <v>1</v>
      </c>
      <c r="D297" s="206">
        <v>0</v>
      </c>
      <c r="E297" s="206" t="s">
        <v>62</v>
      </c>
      <c r="F297" s="206" t="s">
        <v>31</v>
      </c>
      <c r="G297" s="206" t="s">
        <v>32</v>
      </c>
      <c r="H297" s="206" t="s">
        <v>54</v>
      </c>
      <c r="I297" s="206" t="s">
        <v>138</v>
      </c>
      <c r="J297" s="206" t="s">
        <v>34</v>
      </c>
      <c r="K297" s="206" t="s">
        <v>135</v>
      </c>
      <c r="L297" s="206" t="s">
        <v>139</v>
      </c>
      <c r="M297" s="206" t="s">
        <v>69</v>
      </c>
      <c r="N297" s="206" t="s">
        <v>70</v>
      </c>
      <c r="O297" s="206" t="s">
        <v>412</v>
      </c>
      <c r="P297" s="206" t="s">
        <v>412</v>
      </c>
      <c r="Q297" s="206" t="s">
        <v>135</v>
      </c>
      <c r="R297" s="207">
        <v>11471382.213</v>
      </c>
      <c r="S297" s="207">
        <v>0</v>
      </c>
      <c r="T297" s="207">
        <v>0</v>
      </c>
      <c r="U297" s="207">
        <v>0</v>
      </c>
      <c r="V297" s="207">
        <v>0</v>
      </c>
      <c r="W297" s="207">
        <v>-62273.631999999197</v>
      </c>
      <c r="X297" s="207"/>
      <c r="Y297" s="207" t="s">
        <v>40</v>
      </c>
      <c r="Z297" s="209">
        <v>11409108.581</v>
      </c>
      <c r="AA297" s="210">
        <v>43822</v>
      </c>
      <c r="AB297" s="210">
        <v>54788</v>
      </c>
      <c r="AC297" s="211">
        <v>21499450</v>
      </c>
      <c r="AD297" s="211">
        <v>21499450</v>
      </c>
      <c r="AE297" s="212">
        <v>23.854794520547944</v>
      </c>
      <c r="AF297" s="212">
        <v>30.043835616438358</v>
      </c>
      <c r="AG297" s="213">
        <v>0.02</v>
      </c>
      <c r="AH297" s="210" t="s">
        <v>49</v>
      </c>
      <c r="AI297" s="214">
        <v>0</v>
      </c>
      <c r="AJ297" s="215">
        <v>23.854794520547944</v>
      </c>
      <c r="AK297" s="215">
        <v>30.043835616438358</v>
      </c>
      <c r="AL297" s="214">
        <f t="shared" si="4"/>
        <v>0.02</v>
      </c>
      <c r="AM297" s="206" t="s">
        <v>72</v>
      </c>
      <c r="AN297" s="210" t="s">
        <v>135</v>
      </c>
    </row>
    <row r="298" spans="1:40" s="154" customFormat="1" x14ac:dyDescent="0.3">
      <c r="A298" s="205">
        <v>23204000</v>
      </c>
      <c r="B298" s="206">
        <v>1</v>
      </c>
      <c r="C298" s="206">
        <v>1</v>
      </c>
      <c r="D298" s="206">
        <v>1</v>
      </c>
      <c r="E298" s="206" t="s">
        <v>30</v>
      </c>
      <c r="F298" s="206" t="s">
        <v>31</v>
      </c>
      <c r="G298" s="206" t="s">
        <v>32</v>
      </c>
      <c r="H298" s="206" t="s">
        <v>400</v>
      </c>
      <c r="I298" s="206" t="s">
        <v>3</v>
      </c>
      <c r="J298" s="206" t="s">
        <v>34</v>
      </c>
      <c r="K298" s="206" t="s">
        <v>404</v>
      </c>
      <c r="L298" s="206" t="s">
        <v>36</v>
      </c>
      <c r="M298" s="206" t="s">
        <v>69</v>
      </c>
      <c r="N298" s="206" t="s">
        <v>70</v>
      </c>
      <c r="O298" s="206" t="s">
        <v>405</v>
      </c>
      <c r="P298" s="206" t="s">
        <v>405</v>
      </c>
      <c r="Q298" s="206" t="s">
        <v>404</v>
      </c>
      <c r="R298" s="207">
        <v>65336990</v>
      </c>
      <c r="S298" s="207">
        <v>0</v>
      </c>
      <c r="T298" s="207">
        <v>0</v>
      </c>
      <c r="U298" s="207">
        <v>1809989.67</v>
      </c>
      <c r="V298" s="207">
        <v>0</v>
      </c>
      <c r="W298" s="207">
        <v>0</v>
      </c>
      <c r="X298" s="207"/>
      <c r="Y298" s="207" t="s">
        <v>40</v>
      </c>
      <c r="Z298" s="209">
        <v>65336990</v>
      </c>
      <c r="AA298" s="210">
        <v>43858</v>
      </c>
      <c r="AB298" s="210">
        <v>53237</v>
      </c>
      <c r="AC298" s="211">
        <v>70000000</v>
      </c>
      <c r="AD298" s="211">
        <v>70000000</v>
      </c>
      <c r="AE298" s="212">
        <v>19.605479452054794</v>
      </c>
      <c r="AF298" s="212">
        <v>25.695890410958903</v>
      </c>
      <c r="AG298" s="213">
        <v>5.7348700000000002E-2</v>
      </c>
      <c r="AH298" s="210" t="s">
        <v>41</v>
      </c>
      <c r="AI298" s="214">
        <v>1.0999999999999999E-2</v>
      </c>
      <c r="AJ298" s="215">
        <v>19.605479452054794</v>
      </c>
      <c r="AK298" s="215">
        <v>25.695890410958903</v>
      </c>
      <c r="AL298" s="214">
        <f t="shared" si="4"/>
        <v>5.7348700000000002E-2</v>
      </c>
      <c r="AM298" s="206" t="s">
        <v>72</v>
      </c>
      <c r="AN298" s="210" t="s">
        <v>404</v>
      </c>
    </row>
    <row r="299" spans="1:40" s="154" customFormat="1" x14ac:dyDescent="0.3">
      <c r="A299" s="205">
        <v>23205000</v>
      </c>
      <c r="B299" s="206">
        <v>1</v>
      </c>
      <c r="C299" s="206">
        <v>0</v>
      </c>
      <c r="D299" s="206">
        <v>0</v>
      </c>
      <c r="E299" s="206" t="s">
        <v>62</v>
      </c>
      <c r="F299" s="206" t="s">
        <v>133</v>
      </c>
      <c r="G299" s="206" t="s">
        <v>133</v>
      </c>
      <c r="H299" s="206" t="s">
        <v>133</v>
      </c>
      <c r="I299" s="206" t="s">
        <v>133</v>
      </c>
      <c r="J299" s="206" t="s">
        <v>34</v>
      </c>
      <c r="K299" s="206" t="s">
        <v>135</v>
      </c>
      <c r="L299" s="206" t="s">
        <v>156</v>
      </c>
      <c r="M299" s="206" t="s">
        <v>69</v>
      </c>
      <c r="N299" s="206" t="s">
        <v>70</v>
      </c>
      <c r="O299" s="206" t="s">
        <v>415</v>
      </c>
      <c r="P299" s="206" t="s">
        <v>415</v>
      </c>
      <c r="Q299" s="206" t="s">
        <v>135</v>
      </c>
      <c r="R299" s="207">
        <v>4233438.2259999998</v>
      </c>
      <c r="S299" s="207">
        <v>0</v>
      </c>
      <c r="T299" s="207">
        <v>0</v>
      </c>
      <c r="U299" s="207">
        <v>0</v>
      </c>
      <c r="V299" s="207">
        <v>0</v>
      </c>
      <c r="W299" s="207">
        <v>-22981.674999999799</v>
      </c>
      <c r="X299" s="207"/>
      <c r="Y299" s="207" t="s">
        <v>40</v>
      </c>
      <c r="Z299" s="209">
        <v>4210456.551</v>
      </c>
      <c r="AA299" s="210">
        <v>44301</v>
      </c>
      <c r="AB299" s="210">
        <v>55107</v>
      </c>
      <c r="AC299" s="211">
        <v>21687975</v>
      </c>
      <c r="AD299" s="211">
        <v>21687975</v>
      </c>
      <c r="AE299" s="212">
        <v>24.728767123287671</v>
      </c>
      <c r="AF299" s="212">
        <v>29.605479452054794</v>
      </c>
      <c r="AG299" s="213">
        <v>0.02</v>
      </c>
      <c r="AH299" s="210" t="s">
        <v>49</v>
      </c>
      <c r="AI299" s="214">
        <v>0</v>
      </c>
      <c r="AJ299" s="215">
        <v>24.728767123287671</v>
      </c>
      <c r="AK299" s="215">
        <v>29.605479452054794</v>
      </c>
      <c r="AL299" s="214">
        <f t="shared" si="4"/>
        <v>0.02</v>
      </c>
      <c r="AM299" s="206" t="s">
        <v>72</v>
      </c>
      <c r="AN299" s="210" t="s">
        <v>135</v>
      </c>
    </row>
    <row r="300" spans="1:40" s="154" customFormat="1" x14ac:dyDescent="0.3">
      <c r="A300" s="205">
        <v>23206000</v>
      </c>
      <c r="B300" s="206">
        <v>1</v>
      </c>
      <c r="C300" s="206">
        <v>1</v>
      </c>
      <c r="D300" s="206">
        <v>1</v>
      </c>
      <c r="E300" s="206" t="s">
        <v>30</v>
      </c>
      <c r="F300" s="206" t="s">
        <v>31</v>
      </c>
      <c r="G300" s="206" t="s">
        <v>32</v>
      </c>
      <c r="H300" s="206" t="s">
        <v>33</v>
      </c>
      <c r="I300" s="206" t="s">
        <v>3</v>
      </c>
      <c r="J300" s="206" t="s">
        <v>34</v>
      </c>
      <c r="K300" s="206" t="s">
        <v>67</v>
      </c>
      <c r="L300" s="206" t="s">
        <v>36</v>
      </c>
      <c r="M300" s="206" t="s">
        <v>69</v>
      </c>
      <c r="N300" s="206" t="s">
        <v>70</v>
      </c>
      <c r="O300" s="206" t="s">
        <v>424</v>
      </c>
      <c r="P300" s="206" t="s">
        <v>424</v>
      </c>
      <c r="Q300" s="206" t="s">
        <v>67</v>
      </c>
      <c r="R300" s="207">
        <v>100000000</v>
      </c>
      <c r="S300" s="207">
        <v>0</v>
      </c>
      <c r="T300" s="207">
        <v>0</v>
      </c>
      <c r="U300" s="207">
        <v>0</v>
      </c>
      <c r="V300" s="207">
        <v>0</v>
      </c>
      <c r="W300" s="207">
        <v>0</v>
      </c>
      <c r="X300" s="207"/>
      <c r="Y300" s="207" t="s">
        <v>40</v>
      </c>
      <c r="Z300" s="209">
        <v>100000000</v>
      </c>
      <c r="AA300" s="210">
        <v>44890</v>
      </c>
      <c r="AB300" s="210">
        <v>52109</v>
      </c>
      <c r="AC300" s="211">
        <v>100000000</v>
      </c>
      <c r="AD300" s="211">
        <v>100000000</v>
      </c>
      <c r="AE300" s="212">
        <v>16.515068493150686</v>
      </c>
      <c r="AF300" s="212">
        <v>19.778082191780822</v>
      </c>
      <c r="AG300" s="213">
        <v>5.4699999999999999E-2</v>
      </c>
      <c r="AH300" s="210" t="s">
        <v>49</v>
      </c>
      <c r="AI300" s="214">
        <v>0</v>
      </c>
      <c r="AJ300" s="215">
        <v>16.515068493150686</v>
      </c>
      <c r="AK300" s="215">
        <v>19.778082191780822</v>
      </c>
      <c r="AL300" s="214">
        <f t="shared" si="4"/>
        <v>5.4699999999999999E-2</v>
      </c>
      <c r="AM300" s="206" t="s">
        <v>72</v>
      </c>
      <c r="AN300" s="210" t="s">
        <v>67</v>
      </c>
    </row>
    <row r="301" spans="1:40" s="154" customFormat="1" x14ac:dyDescent="0.3">
      <c r="A301" s="205">
        <v>23207000</v>
      </c>
      <c r="B301" s="206">
        <v>1</v>
      </c>
      <c r="C301" s="206">
        <v>1</v>
      </c>
      <c r="D301" s="206">
        <v>1</v>
      </c>
      <c r="E301" s="206" t="s">
        <v>30</v>
      </c>
      <c r="F301" s="206" t="s">
        <v>31</v>
      </c>
      <c r="G301" s="206" t="s">
        <v>32</v>
      </c>
      <c r="H301" s="206" t="s">
        <v>33</v>
      </c>
      <c r="I301" s="206" t="s">
        <v>3</v>
      </c>
      <c r="J301" s="206" t="s">
        <v>34</v>
      </c>
      <c r="K301" s="206" t="s">
        <v>67</v>
      </c>
      <c r="L301" s="206" t="s">
        <v>36</v>
      </c>
      <c r="M301" s="206" t="s">
        <v>69</v>
      </c>
      <c r="N301" s="206" t="s">
        <v>70</v>
      </c>
      <c r="O301" s="206" t="s">
        <v>423</v>
      </c>
      <c r="P301" s="206" t="s">
        <v>423</v>
      </c>
      <c r="Q301" s="206" t="s">
        <v>67</v>
      </c>
      <c r="R301" s="207">
        <v>50000000</v>
      </c>
      <c r="S301" s="208">
        <v>0</v>
      </c>
      <c r="T301" s="208">
        <v>0</v>
      </c>
      <c r="U301" s="208">
        <v>0</v>
      </c>
      <c r="V301" s="208">
        <v>0</v>
      </c>
      <c r="W301" s="208">
        <v>0</v>
      </c>
      <c r="X301" s="208"/>
      <c r="Y301" s="209" t="s">
        <v>40</v>
      </c>
      <c r="Z301" s="209">
        <v>50000000</v>
      </c>
      <c r="AA301" s="210">
        <v>44890</v>
      </c>
      <c r="AB301" s="210">
        <v>52109</v>
      </c>
      <c r="AC301" s="211">
        <v>50000000</v>
      </c>
      <c r="AD301" s="211">
        <v>50000000</v>
      </c>
      <c r="AE301" s="212">
        <v>16.515068493150686</v>
      </c>
      <c r="AF301" s="212">
        <v>19.778082191780822</v>
      </c>
      <c r="AG301" s="213">
        <v>5.6000000000000001E-2</v>
      </c>
      <c r="AH301" s="210" t="s">
        <v>49</v>
      </c>
      <c r="AI301" s="214">
        <v>0</v>
      </c>
      <c r="AJ301" s="215">
        <v>16.515068493150686</v>
      </c>
      <c r="AK301" s="215">
        <v>19.778082191780822</v>
      </c>
      <c r="AL301" s="214">
        <f t="shared" si="4"/>
        <v>5.6000000000000001E-2</v>
      </c>
      <c r="AM301" s="206" t="s">
        <v>72</v>
      </c>
      <c r="AN301" s="210" t="s">
        <v>67</v>
      </c>
    </row>
    <row r="302" spans="1:40" s="154" customFormat="1" x14ac:dyDescent="0.3">
      <c r="A302" s="205">
        <v>23208000</v>
      </c>
      <c r="B302" s="206">
        <v>1</v>
      </c>
      <c r="C302" s="206">
        <v>1</v>
      </c>
      <c r="D302" s="206">
        <v>1</v>
      </c>
      <c r="E302" s="206" t="s">
        <v>145</v>
      </c>
      <c r="F302" s="206" t="s">
        <v>31</v>
      </c>
      <c r="G302" s="206" t="s">
        <v>32</v>
      </c>
      <c r="H302" s="206" t="s">
        <v>400</v>
      </c>
      <c r="I302" s="206" t="s">
        <v>3</v>
      </c>
      <c r="J302" s="206" t="s">
        <v>34</v>
      </c>
      <c r="K302" s="206" t="s">
        <v>404</v>
      </c>
      <c r="L302" s="206" t="s">
        <v>36</v>
      </c>
      <c r="M302" s="206" t="s">
        <v>69</v>
      </c>
      <c r="N302" s="206" t="s">
        <v>70</v>
      </c>
      <c r="O302" s="206" t="s">
        <v>430</v>
      </c>
      <c r="P302" s="206" t="s">
        <v>430</v>
      </c>
      <c r="Q302" s="206" t="s">
        <v>404</v>
      </c>
      <c r="R302" s="207">
        <v>149005500</v>
      </c>
      <c r="S302" s="208">
        <v>0</v>
      </c>
      <c r="T302" s="208">
        <v>0</v>
      </c>
      <c r="U302" s="208">
        <v>0</v>
      </c>
      <c r="V302" s="208">
        <v>0</v>
      </c>
      <c r="W302" s="208">
        <v>-1589300</v>
      </c>
      <c r="X302" s="208"/>
      <c r="Y302" s="209" t="s">
        <v>40</v>
      </c>
      <c r="Z302" s="209">
        <v>147416200</v>
      </c>
      <c r="AA302" s="210">
        <v>44861</v>
      </c>
      <c r="AB302" s="210">
        <v>50354</v>
      </c>
      <c r="AC302" s="211">
        <v>175720000</v>
      </c>
      <c r="AD302" s="211">
        <v>175720000</v>
      </c>
      <c r="AE302" s="212">
        <v>11.706849315068494</v>
      </c>
      <c r="AF302" s="212">
        <v>15.049315068493151</v>
      </c>
      <c r="AG302" s="213">
        <v>1E-4</v>
      </c>
      <c r="AH302" s="210" t="s">
        <v>49</v>
      </c>
      <c r="AI302" s="214">
        <v>0</v>
      </c>
      <c r="AJ302" s="215">
        <v>11.706849315068494</v>
      </c>
      <c r="AK302" s="215">
        <v>15.049315068493151</v>
      </c>
      <c r="AL302" s="214">
        <f t="shared" si="4"/>
        <v>1E-4</v>
      </c>
      <c r="AM302" s="206" t="s">
        <v>72</v>
      </c>
      <c r="AN302" s="210" t="s">
        <v>404</v>
      </c>
    </row>
    <row r="303" spans="1:40" s="154" customFormat="1" x14ac:dyDescent="0.3">
      <c r="A303" s="205">
        <v>23209000</v>
      </c>
      <c r="B303" s="206">
        <v>1</v>
      </c>
      <c r="C303" s="206">
        <v>1</v>
      </c>
      <c r="D303" s="206">
        <v>1</v>
      </c>
      <c r="E303" s="206" t="s">
        <v>30</v>
      </c>
      <c r="F303" s="206" t="s">
        <v>31</v>
      </c>
      <c r="G303" s="206" t="s">
        <v>32</v>
      </c>
      <c r="H303" s="206" t="s">
        <v>33</v>
      </c>
      <c r="I303" s="206" t="s">
        <v>3</v>
      </c>
      <c r="J303" s="206" t="s">
        <v>34</v>
      </c>
      <c r="K303" s="206" t="s">
        <v>67</v>
      </c>
      <c r="L303" s="206" t="s">
        <v>36</v>
      </c>
      <c r="M303" s="206" t="s">
        <v>69</v>
      </c>
      <c r="N303" s="206" t="s">
        <v>70</v>
      </c>
      <c r="O303" s="206" t="s">
        <v>429</v>
      </c>
      <c r="P303" s="206" t="s">
        <v>429</v>
      </c>
      <c r="Q303" s="206" t="s">
        <v>67</v>
      </c>
      <c r="R303" s="207">
        <v>30000000</v>
      </c>
      <c r="S303" s="208">
        <v>0</v>
      </c>
      <c r="T303" s="208">
        <v>0</v>
      </c>
      <c r="U303" s="208">
        <v>0</v>
      </c>
      <c r="V303" s="208">
        <v>0</v>
      </c>
      <c r="W303" s="208">
        <v>0</v>
      </c>
      <c r="X303" s="208"/>
      <c r="Y303" s="209" t="s">
        <v>40</v>
      </c>
      <c r="Z303" s="209">
        <v>30000000</v>
      </c>
      <c r="AA303" s="210">
        <v>44936</v>
      </c>
      <c r="AB303" s="210">
        <v>52078</v>
      </c>
      <c r="AC303" s="211">
        <v>30000000</v>
      </c>
      <c r="AD303" s="211">
        <v>30000000</v>
      </c>
      <c r="AE303" s="212">
        <v>16.43013698630137</v>
      </c>
      <c r="AF303" s="212">
        <v>19.567123287671233</v>
      </c>
      <c r="AG303" s="213">
        <v>5.7349999999999998E-2</v>
      </c>
      <c r="AH303" s="210" t="s">
        <v>49</v>
      </c>
      <c r="AI303" s="214">
        <v>0</v>
      </c>
      <c r="AJ303" s="215">
        <v>16.43013698630137</v>
      </c>
      <c r="AK303" s="215">
        <v>19.567123287671233</v>
      </c>
      <c r="AL303" s="214">
        <f t="shared" si="4"/>
        <v>5.7349999999999998E-2</v>
      </c>
      <c r="AM303" s="206" t="s">
        <v>72</v>
      </c>
      <c r="AN303" s="210" t="s">
        <v>67</v>
      </c>
    </row>
    <row r="304" spans="1:40" s="154" customFormat="1" x14ac:dyDescent="0.3">
      <c r="A304" s="205">
        <v>23210000</v>
      </c>
      <c r="B304" s="206">
        <v>1</v>
      </c>
      <c r="C304" s="206">
        <v>1</v>
      </c>
      <c r="D304" s="206">
        <v>0</v>
      </c>
      <c r="E304" s="206" t="s">
        <v>30</v>
      </c>
      <c r="F304" s="206" t="s">
        <v>31</v>
      </c>
      <c r="G304" s="206" t="s">
        <v>45</v>
      </c>
      <c r="H304" s="206" t="s">
        <v>45</v>
      </c>
      <c r="I304" s="206" t="s">
        <v>45</v>
      </c>
      <c r="J304" s="206" t="s">
        <v>34</v>
      </c>
      <c r="K304" s="206" t="s">
        <v>123</v>
      </c>
      <c r="L304" s="206" t="s">
        <v>463</v>
      </c>
      <c r="M304" s="206" t="s">
        <v>69</v>
      </c>
      <c r="N304" s="206" t="s">
        <v>70</v>
      </c>
      <c r="O304" s="206" t="s">
        <v>464</v>
      </c>
      <c r="P304" s="206" t="s">
        <v>464</v>
      </c>
      <c r="Q304" s="206" t="s">
        <v>123</v>
      </c>
      <c r="R304" s="207">
        <v>16801526.789999999</v>
      </c>
      <c r="S304" s="208">
        <v>0</v>
      </c>
      <c r="T304" s="208">
        <v>0</v>
      </c>
      <c r="U304" s="208">
        <v>179244.52</v>
      </c>
      <c r="V304" s="208">
        <v>0</v>
      </c>
      <c r="W304" s="208">
        <v>0</v>
      </c>
      <c r="X304" s="208"/>
      <c r="Y304" s="209" t="s">
        <v>40</v>
      </c>
      <c r="Z304" s="209">
        <v>16801526.789999999</v>
      </c>
      <c r="AA304" s="210">
        <v>44998</v>
      </c>
      <c r="AB304" s="210">
        <v>54341</v>
      </c>
      <c r="AC304" s="211">
        <v>40000000</v>
      </c>
      <c r="AD304" s="211">
        <v>40000000</v>
      </c>
      <c r="AE304" s="212">
        <v>22.63013698630137</v>
      </c>
      <c r="AF304" s="212">
        <v>25.597260273972601</v>
      </c>
      <c r="AG304" s="213">
        <v>3.3000000000000002E-2</v>
      </c>
      <c r="AH304" s="210" t="s">
        <v>49</v>
      </c>
      <c r="AI304" s="214">
        <v>0</v>
      </c>
      <c r="AJ304" s="215">
        <v>22.63013698630137</v>
      </c>
      <c r="AK304" s="215">
        <v>25.597260273972601</v>
      </c>
      <c r="AL304" s="214">
        <f t="shared" si="4"/>
        <v>3.3000000000000002E-2</v>
      </c>
      <c r="AM304" s="206" t="s">
        <v>72</v>
      </c>
      <c r="AN304" s="210" t="s">
        <v>123</v>
      </c>
    </row>
    <row r="305" spans="1:40" s="154" customFormat="1" x14ac:dyDescent="0.3">
      <c r="A305" s="205">
        <v>23230000</v>
      </c>
      <c r="B305" s="206">
        <v>1</v>
      </c>
      <c r="C305" s="206">
        <v>1</v>
      </c>
      <c r="D305" s="206">
        <v>1</v>
      </c>
      <c r="E305" s="206" t="s">
        <v>474</v>
      </c>
      <c r="F305" s="206" t="s">
        <v>31</v>
      </c>
      <c r="G305" s="206" t="s">
        <v>32</v>
      </c>
      <c r="H305" s="206" t="s">
        <v>33</v>
      </c>
      <c r="I305" s="206" t="s">
        <v>3</v>
      </c>
      <c r="J305" s="206" t="s">
        <v>34</v>
      </c>
      <c r="K305" s="206" t="s">
        <v>475</v>
      </c>
      <c r="L305" s="206" t="s">
        <v>36</v>
      </c>
      <c r="M305" s="206" t="s">
        <v>69</v>
      </c>
      <c r="N305" s="206" t="s">
        <v>70</v>
      </c>
      <c r="O305" s="206" t="s">
        <v>476</v>
      </c>
      <c r="P305" s="206" t="s">
        <v>476</v>
      </c>
      <c r="Q305" s="206" t="s">
        <v>475</v>
      </c>
      <c r="R305" s="207">
        <v>82409683.769999996</v>
      </c>
      <c r="S305" s="208">
        <v>0</v>
      </c>
      <c r="T305" s="208">
        <v>0</v>
      </c>
      <c r="U305" s="208">
        <v>0</v>
      </c>
      <c r="V305" s="208">
        <v>0</v>
      </c>
      <c r="W305" s="208">
        <v>-305352.71999999898</v>
      </c>
      <c r="X305" s="208"/>
      <c r="Y305" s="209" t="s">
        <v>40</v>
      </c>
      <c r="Z305" s="209">
        <v>82104331.049999997</v>
      </c>
      <c r="AA305" s="210">
        <v>45366</v>
      </c>
      <c r="AB305" s="210">
        <v>49018</v>
      </c>
      <c r="AC305" s="211">
        <v>88616472</v>
      </c>
      <c r="AD305" s="211">
        <v>88616472</v>
      </c>
      <c r="AE305" s="212">
        <v>8.0465753424657542</v>
      </c>
      <c r="AF305" s="212">
        <v>10.005479452054795</v>
      </c>
      <c r="AG305" s="213">
        <v>3.5340000000000003E-2</v>
      </c>
      <c r="AH305" s="210" t="s">
        <v>49</v>
      </c>
      <c r="AI305" s="214">
        <v>0</v>
      </c>
      <c r="AJ305" s="215">
        <v>8.0465753424657542</v>
      </c>
      <c r="AK305" s="215">
        <v>10.005479452054795</v>
      </c>
      <c r="AL305" s="214">
        <f t="shared" si="4"/>
        <v>3.5340000000000003E-2</v>
      </c>
      <c r="AM305" s="206" t="s">
        <v>72</v>
      </c>
      <c r="AN305" s="210" t="s">
        <v>475</v>
      </c>
    </row>
    <row r="306" spans="1:40" s="154" customFormat="1" x14ac:dyDescent="0.3">
      <c r="A306" s="205">
        <v>23231000</v>
      </c>
      <c r="B306" s="206">
        <v>1</v>
      </c>
      <c r="C306" s="206">
        <v>0</v>
      </c>
      <c r="D306" s="206">
        <v>0</v>
      </c>
      <c r="E306" s="206" t="s">
        <v>30</v>
      </c>
      <c r="F306" s="206" t="s">
        <v>133</v>
      </c>
      <c r="G306" s="206" t="s">
        <v>133</v>
      </c>
      <c r="H306" s="206" t="s">
        <v>133</v>
      </c>
      <c r="I306" s="206" t="s">
        <v>133</v>
      </c>
      <c r="J306" s="206" t="s">
        <v>34</v>
      </c>
      <c r="K306" s="206" t="s">
        <v>67</v>
      </c>
      <c r="L306" s="206" t="s">
        <v>161</v>
      </c>
      <c r="M306" s="206" t="s">
        <v>69</v>
      </c>
      <c r="N306" s="206" t="s">
        <v>70</v>
      </c>
      <c r="O306" s="206" t="s">
        <v>492</v>
      </c>
      <c r="P306" s="206" t="s">
        <v>492</v>
      </c>
      <c r="Q306" s="206" t="s">
        <v>67</v>
      </c>
      <c r="R306" s="207">
        <v>15586600</v>
      </c>
      <c r="S306" s="208">
        <v>0</v>
      </c>
      <c r="T306" s="208">
        <v>0</v>
      </c>
      <c r="U306" s="208">
        <v>0</v>
      </c>
      <c r="V306" s="208">
        <v>0</v>
      </c>
      <c r="W306" s="208">
        <v>0</v>
      </c>
      <c r="X306" s="208"/>
      <c r="Y306" s="209" t="s">
        <v>40</v>
      </c>
      <c r="Z306" s="209">
        <v>15586600</v>
      </c>
      <c r="AA306" s="210">
        <v>45506</v>
      </c>
      <c r="AB306" s="210">
        <v>49899</v>
      </c>
      <c r="AC306" s="211">
        <v>30000000</v>
      </c>
      <c r="AD306" s="211">
        <v>30000000</v>
      </c>
      <c r="AE306" s="212">
        <v>10.46027397260274</v>
      </c>
      <c r="AF306" s="212">
        <v>12.035616438356165</v>
      </c>
      <c r="AG306" s="213">
        <v>5.28E-2</v>
      </c>
      <c r="AH306" s="210" t="s">
        <v>41</v>
      </c>
      <c r="AI306" s="214">
        <v>2.5000000000000001E-3</v>
      </c>
      <c r="AJ306" s="215">
        <v>10.46027397260274</v>
      </c>
      <c r="AK306" s="215">
        <v>12.035616438356165</v>
      </c>
      <c r="AL306" s="214">
        <f t="shared" si="4"/>
        <v>5.28E-2</v>
      </c>
      <c r="AM306" s="206" t="s">
        <v>72</v>
      </c>
      <c r="AN306" s="210" t="s">
        <v>67</v>
      </c>
    </row>
    <row r="307" spans="1:40" s="154" customFormat="1" x14ac:dyDescent="0.3">
      <c r="A307" s="205">
        <v>23240000</v>
      </c>
      <c r="B307" s="206">
        <v>1</v>
      </c>
      <c r="C307" s="206">
        <v>1</v>
      </c>
      <c r="D307" s="206">
        <v>0</v>
      </c>
      <c r="E307" s="206" t="s">
        <v>112</v>
      </c>
      <c r="F307" s="206" t="s">
        <v>31</v>
      </c>
      <c r="G307" s="206" t="s">
        <v>32</v>
      </c>
      <c r="H307" s="206" t="s">
        <v>54</v>
      </c>
      <c r="I307" s="206" t="s">
        <v>55</v>
      </c>
      <c r="J307" s="206" t="s">
        <v>34</v>
      </c>
      <c r="K307" s="206" t="s">
        <v>113</v>
      </c>
      <c r="L307" s="206" t="s">
        <v>114</v>
      </c>
      <c r="M307" s="206" t="s">
        <v>69</v>
      </c>
      <c r="N307" s="206" t="s">
        <v>70</v>
      </c>
      <c r="O307" s="206" t="s">
        <v>480</v>
      </c>
      <c r="P307" s="206" t="s">
        <v>480</v>
      </c>
      <c r="Q307" s="206" t="s">
        <v>113</v>
      </c>
      <c r="R307" s="207">
        <v>14435835.097999999</v>
      </c>
      <c r="S307" s="208">
        <v>0</v>
      </c>
      <c r="T307" s="208">
        <v>0</v>
      </c>
      <c r="U307" s="208">
        <v>0</v>
      </c>
      <c r="V307" s="208">
        <v>0</v>
      </c>
      <c r="W307" s="208">
        <v>2515602.2179999999</v>
      </c>
      <c r="X307" s="208"/>
      <c r="Y307" s="209" t="s">
        <v>40</v>
      </c>
      <c r="Z307" s="209">
        <v>16951437.316</v>
      </c>
      <c r="AA307" s="210">
        <v>45413</v>
      </c>
      <c r="AB307" s="210">
        <v>59860</v>
      </c>
      <c r="AC307" s="211">
        <v>33000000</v>
      </c>
      <c r="AD307" s="211">
        <v>33000000</v>
      </c>
      <c r="AE307" s="212">
        <v>37.750684931506846</v>
      </c>
      <c r="AF307" s="212">
        <v>39.580821917808223</v>
      </c>
      <c r="AG307" s="213">
        <v>5.0000000000000001E-4</v>
      </c>
      <c r="AH307" s="210" t="s">
        <v>49</v>
      </c>
      <c r="AI307" s="214">
        <v>0</v>
      </c>
      <c r="AJ307" s="215">
        <v>37.750684931506846</v>
      </c>
      <c r="AK307" s="215">
        <v>39.580821917808223</v>
      </c>
      <c r="AL307" s="214">
        <f t="shared" si="4"/>
        <v>5.0000000000000001E-4</v>
      </c>
      <c r="AM307" s="206" t="s">
        <v>72</v>
      </c>
      <c r="AN307" s="210" t="s">
        <v>113</v>
      </c>
    </row>
    <row r="308" spans="1:40" s="154" customFormat="1" x14ac:dyDescent="0.3">
      <c r="A308" s="205">
        <v>23250000</v>
      </c>
      <c r="B308" s="206">
        <v>1</v>
      </c>
      <c r="C308" s="206">
        <v>0</v>
      </c>
      <c r="D308" s="206">
        <v>0</v>
      </c>
      <c r="E308" s="206" t="s">
        <v>30</v>
      </c>
      <c r="F308" s="206" t="s">
        <v>133</v>
      </c>
      <c r="G308" s="206" t="s">
        <v>133</v>
      </c>
      <c r="H308" s="206" t="s">
        <v>133</v>
      </c>
      <c r="I308" s="206" t="s">
        <v>133</v>
      </c>
      <c r="J308" s="206" t="s">
        <v>34</v>
      </c>
      <c r="K308" s="206" t="s">
        <v>67</v>
      </c>
      <c r="L308" s="206" t="s">
        <v>136</v>
      </c>
      <c r="M308" s="206" t="s">
        <v>69</v>
      </c>
      <c r="N308" s="206" t="s">
        <v>70</v>
      </c>
      <c r="O308" s="206" t="s">
        <v>505</v>
      </c>
      <c r="P308" s="206" t="s">
        <v>505</v>
      </c>
      <c r="Q308" s="206" t="s">
        <v>67</v>
      </c>
      <c r="R308" s="207">
        <v>5000000</v>
      </c>
      <c r="S308" s="208">
        <v>0</v>
      </c>
      <c r="T308" s="208">
        <v>0</v>
      </c>
      <c r="U308" s="208">
        <v>0</v>
      </c>
      <c r="V308" s="208">
        <v>0</v>
      </c>
      <c r="W308" s="208">
        <v>0</v>
      </c>
      <c r="X308" s="208"/>
      <c r="Y308" s="209" t="s">
        <v>40</v>
      </c>
      <c r="Z308" s="209">
        <v>5000000</v>
      </c>
      <c r="AA308" s="210">
        <v>45568</v>
      </c>
      <c r="AB308" s="210">
        <v>52899</v>
      </c>
      <c r="AC308" s="211">
        <v>80000000</v>
      </c>
      <c r="AD308" s="211">
        <v>80000000</v>
      </c>
      <c r="AE308" s="212">
        <v>18.67945205479452</v>
      </c>
      <c r="AF308" s="212">
        <v>20.084931506849315</v>
      </c>
      <c r="AG308" s="213">
        <v>6.1406500000000003E-2</v>
      </c>
      <c r="AH308" s="210" t="s">
        <v>41</v>
      </c>
      <c r="AI308" s="214">
        <v>2.5000000000000001E-3</v>
      </c>
      <c r="AJ308" s="215">
        <v>18.67945205479452</v>
      </c>
      <c r="AK308" s="215">
        <v>20.084931506849315</v>
      </c>
      <c r="AL308" s="214">
        <f t="shared" si="4"/>
        <v>6.1406500000000003E-2</v>
      </c>
      <c r="AM308" s="206" t="s">
        <v>72</v>
      </c>
      <c r="AN308" s="210" t="s">
        <v>67</v>
      </c>
    </row>
    <row r="309" spans="1:40" s="154" customFormat="1" x14ac:dyDescent="0.3">
      <c r="A309" s="205">
        <v>23260000</v>
      </c>
      <c r="B309" s="206">
        <v>1</v>
      </c>
      <c r="C309" s="206">
        <v>1</v>
      </c>
      <c r="D309" s="206">
        <v>1</v>
      </c>
      <c r="E309" s="206" t="s">
        <v>30</v>
      </c>
      <c r="F309" s="206" t="s">
        <v>31</v>
      </c>
      <c r="G309" s="206" t="s">
        <v>32</v>
      </c>
      <c r="H309" s="206" t="s">
        <v>400</v>
      </c>
      <c r="I309" s="206" t="s">
        <v>3</v>
      </c>
      <c r="J309" s="206" t="s">
        <v>34</v>
      </c>
      <c r="K309" s="206" t="s">
        <v>67</v>
      </c>
      <c r="L309" s="206" t="s">
        <v>36</v>
      </c>
      <c r="M309" s="206" t="s">
        <v>69</v>
      </c>
      <c r="N309" s="206" t="s">
        <v>70</v>
      </c>
      <c r="O309" s="206" t="s">
        <v>506</v>
      </c>
      <c r="P309" s="206" t="s">
        <v>506</v>
      </c>
      <c r="Q309" s="206" t="s">
        <v>67</v>
      </c>
      <c r="R309" s="207">
        <v>100000000</v>
      </c>
      <c r="S309" s="208">
        <v>0</v>
      </c>
      <c r="T309" s="208">
        <v>0</v>
      </c>
      <c r="U309" s="208">
        <v>0</v>
      </c>
      <c r="V309" s="208">
        <v>0</v>
      </c>
      <c r="W309" s="208">
        <v>0</v>
      </c>
      <c r="X309" s="208"/>
      <c r="Y309" s="209" t="s">
        <v>40</v>
      </c>
      <c r="Z309" s="209">
        <v>100000000</v>
      </c>
      <c r="AA309" s="210">
        <v>45642</v>
      </c>
      <c r="AB309" s="210">
        <v>52931</v>
      </c>
      <c r="AC309" s="211">
        <v>100000000</v>
      </c>
      <c r="AD309" s="211">
        <v>100000000</v>
      </c>
      <c r="AE309" s="212">
        <v>18.767123287671232</v>
      </c>
      <c r="AF309" s="212">
        <v>19.969863013698632</v>
      </c>
      <c r="AG309" s="213">
        <v>5.9900000000000002E-2</v>
      </c>
      <c r="AH309" s="210" t="s">
        <v>49</v>
      </c>
      <c r="AI309" s="214">
        <v>0</v>
      </c>
      <c r="AJ309" s="215">
        <v>18.767123287671232</v>
      </c>
      <c r="AK309" s="215">
        <v>19.969863013698632</v>
      </c>
      <c r="AL309" s="214">
        <f t="shared" si="4"/>
        <v>5.9900000000000002E-2</v>
      </c>
      <c r="AM309" s="206" t="s">
        <v>72</v>
      </c>
      <c r="AN309" s="210" t="s">
        <v>67</v>
      </c>
    </row>
    <row r="310" spans="1:40" s="154" customFormat="1" x14ac:dyDescent="0.3">
      <c r="A310" s="205">
        <v>23270000</v>
      </c>
      <c r="B310" s="206">
        <v>1</v>
      </c>
      <c r="C310" s="206">
        <v>1</v>
      </c>
      <c r="D310" s="206">
        <v>0</v>
      </c>
      <c r="E310" s="206" t="s">
        <v>30</v>
      </c>
      <c r="F310" s="206" t="s">
        <v>31</v>
      </c>
      <c r="G310" s="206" t="s">
        <v>45</v>
      </c>
      <c r="H310" s="206" t="s">
        <v>45</v>
      </c>
      <c r="I310" s="206" t="s">
        <v>45</v>
      </c>
      <c r="J310" s="206" t="s">
        <v>34</v>
      </c>
      <c r="K310" s="206" t="s">
        <v>67</v>
      </c>
      <c r="L310" s="206" t="s">
        <v>511</v>
      </c>
      <c r="M310" s="206" t="s">
        <v>69</v>
      </c>
      <c r="N310" s="206" t="s">
        <v>70</v>
      </c>
      <c r="O310" s="206" t="s">
        <v>512</v>
      </c>
      <c r="P310" s="206" t="s">
        <v>512</v>
      </c>
      <c r="Q310" s="206" t="s">
        <v>67</v>
      </c>
      <c r="R310" s="207">
        <v>6013232.6600000001</v>
      </c>
      <c r="S310" s="208">
        <v>0</v>
      </c>
      <c r="T310" s="208">
        <v>0</v>
      </c>
      <c r="U310" s="208">
        <v>0</v>
      </c>
      <c r="V310" s="208">
        <v>0</v>
      </c>
      <c r="W310" s="208">
        <v>0</v>
      </c>
      <c r="X310" s="208"/>
      <c r="Y310" s="209" t="s">
        <v>40</v>
      </c>
      <c r="Z310" s="209">
        <v>6013232.6600000001</v>
      </c>
      <c r="AA310" s="210">
        <v>45727</v>
      </c>
      <c r="AB310" s="210">
        <v>49994</v>
      </c>
      <c r="AC310" s="211">
        <v>26726500</v>
      </c>
      <c r="AD310" s="211">
        <v>26726500</v>
      </c>
      <c r="AE310" s="212">
        <v>10.72054794520548</v>
      </c>
      <c r="AF310" s="212">
        <v>11.69041095890411</v>
      </c>
      <c r="AG310" s="213">
        <v>6.88E-2</v>
      </c>
      <c r="AH310" s="210" t="s">
        <v>49</v>
      </c>
      <c r="AI310" s="214">
        <v>0</v>
      </c>
      <c r="AJ310" s="215">
        <v>10.72054794520548</v>
      </c>
      <c r="AK310" s="215">
        <v>11.69041095890411</v>
      </c>
      <c r="AL310" s="214">
        <f t="shared" si="4"/>
        <v>6.88E-2</v>
      </c>
      <c r="AM310" s="206" t="s">
        <v>72</v>
      </c>
      <c r="AN310" s="210" t="s">
        <v>67</v>
      </c>
    </row>
    <row r="311" spans="1:40" s="154" customFormat="1" x14ac:dyDescent="0.3">
      <c r="A311" s="205">
        <v>23536000</v>
      </c>
      <c r="B311" s="206">
        <v>1</v>
      </c>
      <c r="C311" s="206">
        <v>1</v>
      </c>
      <c r="D311" s="206">
        <v>0</v>
      </c>
      <c r="E311" s="206" t="s">
        <v>30</v>
      </c>
      <c r="F311" s="206" t="s">
        <v>31</v>
      </c>
      <c r="G311" s="206" t="s">
        <v>32</v>
      </c>
      <c r="H311" s="206" t="s">
        <v>54</v>
      </c>
      <c r="I311" s="206" t="s">
        <v>55</v>
      </c>
      <c r="J311" s="206" t="s">
        <v>34</v>
      </c>
      <c r="K311" s="206" t="s">
        <v>123</v>
      </c>
      <c r="L311" s="206" t="s">
        <v>58</v>
      </c>
      <c r="M311" s="206" t="s">
        <v>69</v>
      </c>
      <c r="N311" s="206" t="s">
        <v>70</v>
      </c>
      <c r="O311" s="206" t="s">
        <v>472</v>
      </c>
      <c r="P311" s="206" t="s">
        <v>472</v>
      </c>
      <c r="Q311" s="206" t="s">
        <v>123</v>
      </c>
      <c r="R311" s="207">
        <v>11945715.109999999</v>
      </c>
      <c r="S311" s="208">
        <v>2410365.36</v>
      </c>
      <c r="T311" s="208">
        <v>0</v>
      </c>
      <c r="U311" s="208">
        <v>166645.87</v>
      </c>
      <c r="V311" s="208">
        <v>0</v>
      </c>
      <c r="W311" s="208">
        <v>0</v>
      </c>
      <c r="X311" s="208"/>
      <c r="Y311" s="209" t="s">
        <v>40</v>
      </c>
      <c r="Z311" s="209">
        <v>14356080.470000001</v>
      </c>
      <c r="AA311" s="210">
        <v>44648</v>
      </c>
      <c r="AB311" s="210">
        <v>53752</v>
      </c>
      <c r="AC311" s="211">
        <v>17000000</v>
      </c>
      <c r="AD311" s="211">
        <v>17000000</v>
      </c>
      <c r="AE311" s="212">
        <v>21.016438356164382</v>
      </c>
      <c r="AF311" s="212">
        <v>24.942465753424656</v>
      </c>
      <c r="AG311" s="213">
        <v>3.2300000000000002E-2</v>
      </c>
      <c r="AH311" s="210" t="s">
        <v>49</v>
      </c>
      <c r="AI311" s="214">
        <v>0</v>
      </c>
      <c r="AJ311" s="215">
        <v>21.016438356164382</v>
      </c>
      <c r="AK311" s="215">
        <v>24.942465753424656</v>
      </c>
      <c r="AL311" s="214">
        <f t="shared" si="4"/>
        <v>3.2300000000000002E-2</v>
      </c>
      <c r="AM311" s="206" t="s">
        <v>72</v>
      </c>
      <c r="AN311" s="210" t="s">
        <v>123</v>
      </c>
    </row>
    <row r="312" spans="1:40" s="154" customFormat="1" x14ac:dyDescent="0.3">
      <c r="A312" s="205">
        <v>28005001</v>
      </c>
      <c r="B312" s="206">
        <v>1</v>
      </c>
      <c r="C312" s="206">
        <v>1</v>
      </c>
      <c r="D312" s="206">
        <v>1</v>
      </c>
      <c r="E312" s="206" t="s">
        <v>30</v>
      </c>
      <c r="F312" s="206" t="s">
        <v>31</v>
      </c>
      <c r="G312" s="206" t="s">
        <v>32</v>
      </c>
      <c r="H312" s="206" t="s">
        <v>33</v>
      </c>
      <c r="I312" s="206" t="s">
        <v>3</v>
      </c>
      <c r="J312" s="206" t="s">
        <v>347</v>
      </c>
      <c r="K312" s="206" t="s">
        <v>348</v>
      </c>
      <c r="L312" s="206" t="s">
        <v>36</v>
      </c>
      <c r="M312" s="206" t="s">
        <v>349</v>
      </c>
      <c r="N312" s="206" t="s">
        <v>350</v>
      </c>
      <c r="O312" s="206" t="s">
        <v>355</v>
      </c>
      <c r="P312" s="206" t="s">
        <v>352</v>
      </c>
      <c r="Q312" s="206" t="s">
        <v>348</v>
      </c>
      <c r="R312" s="207">
        <v>389049468.60000002</v>
      </c>
      <c r="S312" s="208">
        <v>0</v>
      </c>
      <c r="T312" s="208">
        <v>0</v>
      </c>
      <c r="U312" s="208">
        <v>0</v>
      </c>
      <c r="V312" s="208">
        <v>0</v>
      </c>
      <c r="W312" s="208">
        <v>0</v>
      </c>
      <c r="X312" s="208"/>
      <c r="Y312" s="209" t="s">
        <v>40</v>
      </c>
      <c r="Z312" s="209">
        <v>389049468.60000002</v>
      </c>
      <c r="AA312" s="210">
        <v>36761</v>
      </c>
      <c r="AB312" s="210">
        <v>47710</v>
      </c>
      <c r="AC312" s="211">
        <v>2560409000</v>
      </c>
      <c r="AD312" s="211">
        <v>2568243000</v>
      </c>
      <c r="AE312" s="212">
        <v>4.463013698630137</v>
      </c>
      <c r="AF312" s="212">
        <v>29.997260273972604</v>
      </c>
      <c r="AG312" s="213">
        <v>0.1</v>
      </c>
      <c r="AH312" s="210" t="s">
        <v>49</v>
      </c>
      <c r="AI312" s="214">
        <v>0</v>
      </c>
      <c r="AJ312" s="215">
        <v>4.463013698630137</v>
      </c>
      <c r="AK312" s="215">
        <v>29.997260273972604</v>
      </c>
      <c r="AL312" s="214">
        <f t="shared" si="4"/>
        <v>0.1</v>
      </c>
      <c r="AM312" s="206" t="s">
        <v>356</v>
      </c>
      <c r="AN312" s="210" t="s">
        <v>357</v>
      </c>
    </row>
    <row r="313" spans="1:40" s="154" customFormat="1" x14ac:dyDescent="0.3">
      <c r="A313" s="205">
        <v>28006001</v>
      </c>
      <c r="B313" s="206">
        <v>1</v>
      </c>
      <c r="C313" s="206">
        <v>1</v>
      </c>
      <c r="D313" s="206">
        <v>1</v>
      </c>
      <c r="E313" s="206" t="s">
        <v>30</v>
      </c>
      <c r="F313" s="206" t="s">
        <v>31</v>
      </c>
      <c r="G313" s="206" t="s">
        <v>32</v>
      </c>
      <c r="H313" s="206" t="s">
        <v>33</v>
      </c>
      <c r="I313" s="206" t="s">
        <v>3</v>
      </c>
      <c r="J313" s="206" t="s">
        <v>347</v>
      </c>
      <c r="K313" s="206" t="s">
        <v>348</v>
      </c>
      <c r="L313" s="206" t="s">
        <v>36</v>
      </c>
      <c r="M313" s="206" t="s">
        <v>349</v>
      </c>
      <c r="N313" s="206" t="s">
        <v>350</v>
      </c>
      <c r="O313" s="206" t="s">
        <v>351</v>
      </c>
      <c r="P313" s="206" t="s">
        <v>352</v>
      </c>
      <c r="Q313" s="206" t="s">
        <v>348</v>
      </c>
      <c r="R313" s="207">
        <v>104793920</v>
      </c>
      <c r="S313" s="208">
        <v>0</v>
      </c>
      <c r="T313" s="208">
        <v>0</v>
      </c>
      <c r="U313" s="208">
        <v>0</v>
      </c>
      <c r="V313" s="208">
        <v>0</v>
      </c>
      <c r="W313" s="208">
        <v>0</v>
      </c>
      <c r="X313" s="208"/>
      <c r="Y313" s="209" t="s">
        <v>40</v>
      </c>
      <c r="Z313" s="209">
        <v>104793920</v>
      </c>
      <c r="AA313" s="210">
        <v>36761</v>
      </c>
      <c r="AB313" s="210">
        <v>41228</v>
      </c>
      <c r="AC313" s="211">
        <v>1203374000</v>
      </c>
      <c r="AD313" s="211">
        <v>1204878000</v>
      </c>
      <c r="AE313" s="212">
        <v>0</v>
      </c>
      <c r="AF313" s="212">
        <v>12.238356164383562</v>
      </c>
      <c r="AG313" s="213">
        <v>0.12</v>
      </c>
      <c r="AH313" s="210" t="s">
        <v>49</v>
      </c>
      <c r="AI313" s="214">
        <v>0</v>
      </c>
      <c r="AJ313" s="215">
        <v>0</v>
      </c>
      <c r="AK313" s="215">
        <v>12.238356164383562</v>
      </c>
      <c r="AL313" s="214">
        <f t="shared" si="4"/>
        <v>0.12</v>
      </c>
      <c r="AM313" s="206" t="s">
        <v>353</v>
      </c>
      <c r="AN313" s="210" t="s">
        <v>354</v>
      </c>
    </row>
    <row r="314" spans="1:40" s="154" customFormat="1" x14ac:dyDescent="0.3">
      <c r="A314" s="205">
        <v>28027017</v>
      </c>
      <c r="B314" s="206">
        <v>1</v>
      </c>
      <c r="C314" s="206">
        <v>1</v>
      </c>
      <c r="D314" s="206">
        <v>1</v>
      </c>
      <c r="E314" s="206" t="s">
        <v>30</v>
      </c>
      <c r="F314" s="206" t="s">
        <v>31</v>
      </c>
      <c r="G314" s="206" t="s">
        <v>32</v>
      </c>
      <c r="H314" s="206" t="s">
        <v>33</v>
      </c>
      <c r="I314" s="206" t="s">
        <v>3</v>
      </c>
      <c r="J314" s="206" t="s">
        <v>347</v>
      </c>
      <c r="K314" s="206" t="s">
        <v>358</v>
      </c>
      <c r="L314" s="206" t="s">
        <v>36</v>
      </c>
      <c r="M314" s="206" t="s">
        <v>349</v>
      </c>
      <c r="N314" s="206" t="s">
        <v>350</v>
      </c>
      <c r="O314" s="206" t="s">
        <v>359</v>
      </c>
      <c r="P314" s="206" t="s">
        <v>352</v>
      </c>
      <c r="Q314" s="206" t="s">
        <v>358</v>
      </c>
      <c r="R314" s="207">
        <v>200000000</v>
      </c>
      <c r="S314" s="208">
        <v>0</v>
      </c>
      <c r="T314" s="208">
        <v>0</v>
      </c>
      <c r="U314" s="208">
        <v>0</v>
      </c>
      <c r="V314" s="208">
        <v>6500</v>
      </c>
      <c r="W314" s="208">
        <v>0</v>
      </c>
      <c r="X314" s="208"/>
      <c r="Y314" s="209" t="s">
        <v>40</v>
      </c>
      <c r="Z314" s="209">
        <v>200000000</v>
      </c>
      <c r="AA314" s="210">
        <v>43860</v>
      </c>
      <c r="AB314" s="210">
        <v>49339</v>
      </c>
      <c r="AC314" s="211">
        <v>400000000</v>
      </c>
      <c r="AD314" s="211">
        <v>400000000</v>
      </c>
      <c r="AE314" s="212">
        <v>8.9260273972602739</v>
      </c>
      <c r="AF314" s="212">
        <v>15.010958904109589</v>
      </c>
      <c r="AG314" s="213">
        <v>7.2499999999999995E-2</v>
      </c>
      <c r="AH314" s="210" t="s">
        <v>49</v>
      </c>
      <c r="AI314" s="214">
        <v>0</v>
      </c>
      <c r="AJ314" s="215">
        <v>8.9260273972602739</v>
      </c>
      <c r="AK314" s="215">
        <v>15.010958904109589</v>
      </c>
      <c r="AL314" s="214">
        <f t="shared" si="4"/>
        <v>7.2499999999999995E-2</v>
      </c>
      <c r="AM314" s="206" t="s">
        <v>360</v>
      </c>
      <c r="AN314" s="210" t="s">
        <v>359</v>
      </c>
    </row>
    <row r="315" spans="1:40" s="154" customFormat="1" x14ac:dyDescent="0.3">
      <c r="A315" s="205">
        <v>280270181</v>
      </c>
      <c r="B315" s="206">
        <v>1</v>
      </c>
      <c r="C315" s="206">
        <v>1</v>
      </c>
      <c r="D315" s="206">
        <v>1</v>
      </c>
      <c r="E315" s="206" t="s">
        <v>30</v>
      </c>
      <c r="F315" s="206" t="s">
        <v>31</v>
      </c>
      <c r="G315" s="206" t="s">
        <v>32</v>
      </c>
      <c r="H315" s="206" t="s">
        <v>33</v>
      </c>
      <c r="I315" s="206" t="s">
        <v>3</v>
      </c>
      <c r="J315" s="206" t="s">
        <v>347</v>
      </c>
      <c r="K315" s="206" t="s">
        <v>361</v>
      </c>
      <c r="L315" s="206" t="s">
        <v>36</v>
      </c>
      <c r="M315" s="206" t="s">
        <v>349</v>
      </c>
      <c r="N315" s="206" t="s">
        <v>350</v>
      </c>
      <c r="O315" s="206" t="s">
        <v>396</v>
      </c>
      <c r="P315" s="206" t="s">
        <v>352</v>
      </c>
      <c r="Q315" s="206" t="s">
        <v>361</v>
      </c>
      <c r="R315" s="207">
        <v>503096811.30000001</v>
      </c>
      <c r="S315" s="208">
        <v>0</v>
      </c>
      <c r="T315" s="208">
        <v>0</v>
      </c>
      <c r="U315" s="208">
        <v>0</v>
      </c>
      <c r="V315" s="208">
        <v>0</v>
      </c>
      <c r="W315" s="208">
        <v>0</v>
      </c>
      <c r="X315" s="208"/>
      <c r="Y315" s="209" t="s">
        <v>40</v>
      </c>
      <c r="Z315" s="209">
        <v>503096811.30000001</v>
      </c>
      <c r="AA315" s="210">
        <v>44074</v>
      </c>
      <c r="AB315" s="210">
        <v>47695</v>
      </c>
      <c r="AC315" s="211">
        <v>3701423865</v>
      </c>
      <c r="AD315" s="211">
        <v>3701423865</v>
      </c>
      <c r="AE315" s="212">
        <v>4.4219178082191783</v>
      </c>
      <c r="AF315" s="212">
        <v>9.9205479452054792</v>
      </c>
      <c r="AG315" s="213">
        <v>4.7800000000000002E-2</v>
      </c>
      <c r="AH315" s="210" t="s">
        <v>49</v>
      </c>
      <c r="AI315" s="214">
        <v>0</v>
      </c>
      <c r="AJ315" s="215">
        <v>4.4219178082191783</v>
      </c>
      <c r="AK315" s="215">
        <v>9.9205479452054792</v>
      </c>
      <c r="AL315" s="214">
        <f t="shared" si="4"/>
        <v>4.7800000000000002E-2</v>
      </c>
      <c r="AM315" s="206" t="s">
        <v>397</v>
      </c>
      <c r="AN315" s="210" t="s">
        <v>396</v>
      </c>
    </row>
    <row r="316" spans="1:40" s="154" customFormat="1" x14ac:dyDescent="0.3">
      <c r="A316" s="205">
        <v>280270191</v>
      </c>
      <c r="B316" s="206">
        <v>1</v>
      </c>
      <c r="C316" s="206">
        <v>1</v>
      </c>
      <c r="D316" s="206">
        <v>1</v>
      </c>
      <c r="E316" s="206" t="s">
        <v>30</v>
      </c>
      <c r="F316" s="206" t="s">
        <v>31</v>
      </c>
      <c r="G316" s="206" t="s">
        <v>32</v>
      </c>
      <c r="H316" s="206" t="s">
        <v>33</v>
      </c>
      <c r="I316" s="206" t="s">
        <v>3</v>
      </c>
      <c r="J316" s="206" t="s">
        <v>347</v>
      </c>
      <c r="K316" s="206" t="s">
        <v>361</v>
      </c>
      <c r="L316" s="206" t="s">
        <v>36</v>
      </c>
      <c r="M316" s="206" t="s">
        <v>349</v>
      </c>
      <c r="N316" s="206" t="s">
        <v>350</v>
      </c>
      <c r="O316" s="206" t="s">
        <v>398</v>
      </c>
      <c r="P316" s="206" t="s">
        <v>352</v>
      </c>
      <c r="Q316" s="206" t="s">
        <v>361</v>
      </c>
      <c r="R316" s="207">
        <v>5927377145</v>
      </c>
      <c r="S316" s="208">
        <v>0</v>
      </c>
      <c r="T316" s="208">
        <v>0</v>
      </c>
      <c r="U316" s="208">
        <v>0</v>
      </c>
      <c r="V316" s="208">
        <v>0</v>
      </c>
      <c r="W316" s="208">
        <v>0</v>
      </c>
      <c r="X316" s="208"/>
      <c r="Y316" s="209" t="s">
        <v>40</v>
      </c>
      <c r="Z316" s="209">
        <v>5927377145</v>
      </c>
      <c r="AA316" s="210">
        <v>44074</v>
      </c>
      <c r="AB316" s="210">
        <v>49521</v>
      </c>
      <c r="AC316" s="211">
        <v>8458864776</v>
      </c>
      <c r="AD316" s="211">
        <v>8458864776</v>
      </c>
      <c r="AE316" s="212">
        <v>9.4246575342465757</v>
      </c>
      <c r="AF316" s="212">
        <v>14.923287671232877</v>
      </c>
      <c r="AG316" s="213">
        <v>3.32E-2</v>
      </c>
      <c r="AH316" s="210" t="s">
        <v>49</v>
      </c>
      <c r="AI316" s="214">
        <v>0</v>
      </c>
      <c r="AJ316" s="215">
        <v>9.4246575342465757</v>
      </c>
      <c r="AK316" s="215">
        <v>14.923287671232877</v>
      </c>
      <c r="AL316" s="214">
        <f t="shared" si="4"/>
        <v>3.32E-2</v>
      </c>
      <c r="AM316" s="206" t="s">
        <v>399</v>
      </c>
      <c r="AN316" s="210" t="s">
        <v>398</v>
      </c>
    </row>
    <row r="317" spans="1:40" s="154" customFormat="1" x14ac:dyDescent="0.3">
      <c r="A317" s="205">
        <v>280270201</v>
      </c>
      <c r="B317" s="206">
        <v>1</v>
      </c>
      <c r="C317" s="206">
        <v>1</v>
      </c>
      <c r="D317" s="206">
        <v>1</v>
      </c>
      <c r="E317" s="206" t="s">
        <v>30</v>
      </c>
      <c r="F317" s="206" t="s">
        <v>31</v>
      </c>
      <c r="G317" s="206" t="s">
        <v>32</v>
      </c>
      <c r="H317" s="206" t="s">
        <v>33</v>
      </c>
      <c r="I317" s="206" t="s">
        <v>3</v>
      </c>
      <c r="J317" s="206" t="s">
        <v>347</v>
      </c>
      <c r="K317" s="206" t="s">
        <v>361</v>
      </c>
      <c r="L317" s="206" t="s">
        <v>36</v>
      </c>
      <c r="M317" s="206" t="s">
        <v>349</v>
      </c>
      <c r="N317" s="206" t="s">
        <v>350</v>
      </c>
      <c r="O317" s="206" t="s">
        <v>394</v>
      </c>
      <c r="P317" s="206" t="s">
        <v>352</v>
      </c>
      <c r="Q317" s="206" t="s">
        <v>361</v>
      </c>
      <c r="R317" s="207">
        <v>2982942422</v>
      </c>
      <c r="S317" s="208">
        <v>0</v>
      </c>
      <c r="T317" s="208">
        <v>0</v>
      </c>
      <c r="U317" s="208">
        <v>0</v>
      </c>
      <c r="V317" s="208">
        <v>0</v>
      </c>
      <c r="W317" s="208">
        <v>0</v>
      </c>
      <c r="X317" s="208"/>
      <c r="Y317" s="209" t="s">
        <v>40</v>
      </c>
      <c r="Z317" s="209">
        <v>2982942422</v>
      </c>
      <c r="AA317" s="210">
        <v>44074</v>
      </c>
      <c r="AB317" s="210">
        <v>51348</v>
      </c>
      <c r="AC317" s="211">
        <v>3403135207</v>
      </c>
      <c r="AD317" s="211">
        <v>3403135207</v>
      </c>
      <c r="AE317" s="212">
        <v>14.43013698630137</v>
      </c>
      <c r="AF317" s="212">
        <v>19.92876712328767</v>
      </c>
      <c r="AG317" s="213">
        <v>4.2999999999999997E-2</v>
      </c>
      <c r="AH317" s="210" t="s">
        <v>49</v>
      </c>
      <c r="AI317" s="214">
        <v>0</v>
      </c>
      <c r="AJ317" s="215">
        <v>14.43013698630137</v>
      </c>
      <c r="AK317" s="215">
        <v>19.92876712328767</v>
      </c>
      <c r="AL317" s="214">
        <f t="shared" si="4"/>
        <v>4.2999999999999997E-2</v>
      </c>
      <c r="AM317" s="206" t="s">
        <v>395</v>
      </c>
      <c r="AN317" s="210" t="s">
        <v>394</v>
      </c>
    </row>
    <row r="318" spans="1:40" s="154" customFormat="1" x14ac:dyDescent="0.3">
      <c r="A318" s="205">
        <v>280270211</v>
      </c>
      <c r="B318" s="206">
        <v>1</v>
      </c>
      <c r="C318" s="206">
        <v>1</v>
      </c>
      <c r="D318" s="206">
        <v>1</v>
      </c>
      <c r="E318" s="206" t="s">
        <v>30</v>
      </c>
      <c r="F318" s="206" t="s">
        <v>31</v>
      </c>
      <c r="G318" s="206" t="s">
        <v>32</v>
      </c>
      <c r="H318" s="206" t="s">
        <v>33</v>
      </c>
      <c r="I318" s="206" t="s">
        <v>3</v>
      </c>
      <c r="J318" s="206" t="s">
        <v>347</v>
      </c>
      <c r="K318" s="206" t="s">
        <v>361</v>
      </c>
      <c r="L318" s="206" t="s">
        <v>36</v>
      </c>
      <c r="M318" s="206" t="s">
        <v>349</v>
      </c>
      <c r="N318" s="206" t="s">
        <v>350</v>
      </c>
      <c r="O318" s="206" t="s">
        <v>362</v>
      </c>
      <c r="P318" s="206" t="s">
        <v>352</v>
      </c>
      <c r="Q318" s="206" t="s">
        <v>361</v>
      </c>
      <c r="R318" s="207">
        <v>10540095.800000001</v>
      </c>
      <c r="S318" s="208">
        <v>0</v>
      </c>
      <c r="T318" s="208">
        <v>0</v>
      </c>
      <c r="U318" s="208">
        <v>0</v>
      </c>
      <c r="V318" s="208">
        <v>0</v>
      </c>
      <c r="W318" s="208">
        <v>0</v>
      </c>
      <c r="X318" s="208"/>
      <c r="Y318" s="209" t="s">
        <v>40</v>
      </c>
      <c r="Z318" s="209">
        <v>10540095.800000001</v>
      </c>
      <c r="AA318" s="210">
        <v>44074</v>
      </c>
      <c r="AB318" s="210">
        <v>51348</v>
      </c>
      <c r="AC318" s="211">
        <v>270412767.80000001</v>
      </c>
      <c r="AD318" s="211">
        <v>18147628.199999999</v>
      </c>
      <c r="AE318" s="212">
        <v>14.43013698630137</v>
      </c>
      <c r="AF318" s="212">
        <v>19.92876712328767</v>
      </c>
      <c r="AG318" s="213">
        <v>4.2999999999999997E-2</v>
      </c>
      <c r="AH318" s="210" t="s">
        <v>49</v>
      </c>
      <c r="AI318" s="214">
        <v>0</v>
      </c>
      <c r="AJ318" s="215">
        <v>14.43013698630137</v>
      </c>
      <c r="AK318" s="215">
        <v>19.92876712328767</v>
      </c>
      <c r="AL318" s="214">
        <f t="shared" si="4"/>
        <v>4.2999999999999997E-2</v>
      </c>
      <c r="AM318" s="206" t="s">
        <v>363</v>
      </c>
      <c r="AN318" s="210" t="s">
        <v>364</v>
      </c>
    </row>
    <row r="319" spans="1:40" s="154" customFormat="1" x14ac:dyDescent="0.3">
      <c r="A319" s="205">
        <v>280270212</v>
      </c>
      <c r="B319" s="206">
        <v>1</v>
      </c>
      <c r="C319" s="206">
        <v>1</v>
      </c>
      <c r="D319" s="206">
        <v>1</v>
      </c>
      <c r="E319" s="206" t="s">
        <v>30</v>
      </c>
      <c r="F319" s="206" t="s">
        <v>31</v>
      </c>
      <c r="G319" s="206" t="s">
        <v>32</v>
      </c>
      <c r="H319" s="206" t="s">
        <v>33</v>
      </c>
      <c r="I319" s="206" t="s">
        <v>3</v>
      </c>
      <c r="J319" s="206" t="s">
        <v>347</v>
      </c>
      <c r="K319" s="206" t="s">
        <v>361</v>
      </c>
      <c r="L319" s="206" t="s">
        <v>36</v>
      </c>
      <c r="M319" s="206" t="s">
        <v>349</v>
      </c>
      <c r="N319" s="206" t="s">
        <v>350</v>
      </c>
      <c r="O319" s="206" t="s">
        <v>365</v>
      </c>
      <c r="P319" s="206" t="s">
        <v>352</v>
      </c>
      <c r="Q319" s="206" t="s">
        <v>361</v>
      </c>
      <c r="R319" s="207">
        <v>9873024.1999999993</v>
      </c>
      <c r="S319" s="208">
        <v>0</v>
      </c>
      <c r="T319" s="208">
        <v>0</v>
      </c>
      <c r="U319" s="208">
        <v>0</v>
      </c>
      <c r="V319" s="208">
        <v>0</v>
      </c>
      <c r="W319" s="208">
        <v>0</v>
      </c>
      <c r="X319" s="208"/>
      <c r="Y319" s="209" t="s">
        <v>40</v>
      </c>
      <c r="Z319" s="209">
        <v>9873024.1999999993</v>
      </c>
      <c r="AA319" s="210">
        <v>44074</v>
      </c>
      <c r="AB319" s="210">
        <v>51348</v>
      </c>
      <c r="AC319" s="211">
        <v>18796473.800000001</v>
      </c>
      <c r="AD319" s="211">
        <v>18796473.800000001</v>
      </c>
      <c r="AE319" s="212">
        <v>14.43013698630137</v>
      </c>
      <c r="AF319" s="212">
        <v>19.92876712328767</v>
      </c>
      <c r="AG319" s="213">
        <v>4.2999999999999997E-2</v>
      </c>
      <c r="AH319" s="210" t="s">
        <v>49</v>
      </c>
      <c r="AI319" s="214">
        <v>0</v>
      </c>
      <c r="AJ319" s="215">
        <v>14.43013698630137</v>
      </c>
      <c r="AK319" s="215">
        <v>19.92876712328767</v>
      </c>
      <c r="AL319" s="214">
        <f t="shared" si="4"/>
        <v>4.2999999999999997E-2</v>
      </c>
      <c r="AM319" s="206" t="s">
        <v>366</v>
      </c>
      <c r="AN319" s="210" t="s">
        <v>367</v>
      </c>
    </row>
    <row r="320" spans="1:40" s="154" customFormat="1" x14ac:dyDescent="0.3">
      <c r="A320" s="205">
        <v>280270213</v>
      </c>
      <c r="B320" s="206">
        <v>1</v>
      </c>
      <c r="C320" s="206">
        <v>1</v>
      </c>
      <c r="D320" s="206">
        <v>1</v>
      </c>
      <c r="E320" s="206" t="s">
        <v>30</v>
      </c>
      <c r="F320" s="206" t="s">
        <v>31</v>
      </c>
      <c r="G320" s="206" t="s">
        <v>32</v>
      </c>
      <c r="H320" s="206" t="s">
        <v>33</v>
      </c>
      <c r="I320" s="206" t="s">
        <v>3</v>
      </c>
      <c r="J320" s="206" t="s">
        <v>347</v>
      </c>
      <c r="K320" s="206" t="s">
        <v>361</v>
      </c>
      <c r="L320" s="206" t="s">
        <v>36</v>
      </c>
      <c r="M320" s="206" t="s">
        <v>349</v>
      </c>
      <c r="N320" s="206" t="s">
        <v>350</v>
      </c>
      <c r="O320" s="206" t="s">
        <v>368</v>
      </c>
      <c r="P320" s="206" t="s">
        <v>352</v>
      </c>
      <c r="Q320" s="206" t="s">
        <v>361</v>
      </c>
      <c r="R320" s="207">
        <v>51438328.5</v>
      </c>
      <c r="S320" s="208">
        <v>0</v>
      </c>
      <c r="T320" s="208">
        <v>0</v>
      </c>
      <c r="U320" s="208">
        <v>0</v>
      </c>
      <c r="V320" s="208">
        <v>0</v>
      </c>
      <c r="W320" s="208">
        <v>0</v>
      </c>
      <c r="X320" s="208"/>
      <c r="Y320" s="209" t="s">
        <v>40</v>
      </c>
      <c r="Z320" s="209">
        <v>51438328.5</v>
      </c>
      <c r="AA320" s="210">
        <v>44074</v>
      </c>
      <c r="AB320" s="210">
        <v>51348</v>
      </c>
      <c r="AC320" s="211">
        <v>60204123.200000003</v>
      </c>
      <c r="AD320" s="211">
        <v>60204123.200000003</v>
      </c>
      <c r="AE320" s="212">
        <v>14.43013698630137</v>
      </c>
      <c r="AF320" s="212">
        <v>19.92876712328767</v>
      </c>
      <c r="AG320" s="213">
        <v>4.2999999999999997E-2</v>
      </c>
      <c r="AH320" s="210" t="s">
        <v>49</v>
      </c>
      <c r="AI320" s="214">
        <v>0</v>
      </c>
      <c r="AJ320" s="215">
        <v>14.43013698630137</v>
      </c>
      <c r="AK320" s="215">
        <v>19.92876712328767</v>
      </c>
      <c r="AL320" s="214">
        <f t="shared" si="4"/>
        <v>4.2999999999999997E-2</v>
      </c>
      <c r="AM320" s="206" t="s">
        <v>369</v>
      </c>
      <c r="AN320" s="210" t="s">
        <v>370</v>
      </c>
    </row>
    <row r="321" spans="1:40" s="154" customFormat="1" x14ac:dyDescent="0.3">
      <c r="A321" s="205">
        <v>280270214</v>
      </c>
      <c r="B321" s="206">
        <v>1</v>
      </c>
      <c r="C321" s="206">
        <v>1</v>
      </c>
      <c r="D321" s="206">
        <v>1</v>
      </c>
      <c r="E321" s="206" t="s">
        <v>30</v>
      </c>
      <c r="F321" s="206" t="s">
        <v>31</v>
      </c>
      <c r="G321" s="206" t="s">
        <v>32</v>
      </c>
      <c r="H321" s="206" t="s">
        <v>33</v>
      </c>
      <c r="I321" s="206" t="s">
        <v>3</v>
      </c>
      <c r="J321" s="206" t="s">
        <v>347</v>
      </c>
      <c r="K321" s="206" t="s">
        <v>361</v>
      </c>
      <c r="L321" s="206" t="s">
        <v>36</v>
      </c>
      <c r="M321" s="206" t="s">
        <v>349</v>
      </c>
      <c r="N321" s="206" t="s">
        <v>350</v>
      </c>
      <c r="O321" s="206" t="s">
        <v>371</v>
      </c>
      <c r="P321" s="206" t="s">
        <v>352</v>
      </c>
      <c r="Q321" s="206" t="s">
        <v>361</v>
      </c>
      <c r="R321" s="207">
        <v>2669197.7000000002</v>
      </c>
      <c r="S321" s="208">
        <v>0</v>
      </c>
      <c r="T321" s="208">
        <v>0</v>
      </c>
      <c r="U321" s="208">
        <v>0</v>
      </c>
      <c r="V321" s="208">
        <v>0</v>
      </c>
      <c r="W321" s="208">
        <v>0</v>
      </c>
      <c r="X321" s="208"/>
      <c r="Y321" s="209" t="s">
        <v>40</v>
      </c>
      <c r="Z321" s="209">
        <v>2669197.7000000002</v>
      </c>
      <c r="AA321" s="210">
        <v>44074</v>
      </c>
      <c r="AB321" s="210">
        <v>51348</v>
      </c>
      <c r="AC321" s="211">
        <v>9062878.5</v>
      </c>
      <c r="AD321" s="211">
        <v>9062878.5</v>
      </c>
      <c r="AE321" s="212">
        <v>14.43013698630137</v>
      </c>
      <c r="AF321" s="212">
        <v>19.92876712328767</v>
      </c>
      <c r="AG321" s="213">
        <v>4.2999999999999997E-2</v>
      </c>
      <c r="AH321" s="210" t="s">
        <v>49</v>
      </c>
      <c r="AI321" s="214">
        <v>0</v>
      </c>
      <c r="AJ321" s="215">
        <v>14.43013698630137</v>
      </c>
      <c r="AK321" s="215">
        <v>19.92876712328767</v>
      </c>
      <c r="AL321" s="214">
        <f t="shared" si="4"/>
        <v>4.2999999999999997E-2</v>
      </c>
      <c r="AM321" s="206" t="s">
        <v>372</v>
      </c>
      <c r="AN321" s="210" t="s">
        <v>373</v>
      </c>
    </row>
    <row r="322" spans="1:40" s="154" customFormat="1" x14ac:dyDescent="0.3">
      <c r="A322" s="205">
        <v>280270215</v>
      </c>
      <c r="B322" s="206">
        <v>1</v>
      </c>
      <c r="C322" s="206">
        <v>1</v>
      </c>
      <c r="D322" s="206">
        <v>1</v>
      </c>
      <c r="E322" s="206" t="s">
        <v>30</v>
      </c>
      <c r="F322" s="206" t="s">
        <v>31</v>
      </c>
      <c r="G322" s="206" t="s">
        <v>32</v>
      </c>
      <c r="H322" s="206" t="s">
        <v>33</v>
      </c>
      <c r="I322" s="206" t="s">
        <v>3</v>
      </c>
      <c r="J322" s="206" t="s">
        <v>347</v>
      </c>
      <c r="K322" s="206" t="s">
        <v>361</v>
      </c>
      <c r="L322" s="206" t="s">
        <v>36</v>
      </c>
      <c r="M322" s="206" t="s">
        <v>349</v>
      </c>
      <c r="N322" s="206" t="s">
        <v>350</v>
      </c>
      <c r="O322" s="206" t="s">
        <v>374</v>
      </c>
      <c r="P322" s="206" t="s">
        <v>352</v>
      </c>
      <c r="Q322" s="206" t="s">
        <v>361</v>
      </c>
      <c r="R322" s="207">
        <v>10941067.800000001</v>
      </c>
      <c r="S322" s="208">
        <v>0</v>
      </c>
      <c r="T322" s="208">
        <v>0</v>
      </c>
      <c r="U322" s="208">
        <v>0</v>
      </c>
      <c r="V322" s="208">
        <v>0</v>
      </c>
      <c r="W322" s="208">
        <v>0</v>
      </c>
      <c r="X322" s="208"/>
      <c r="Y322" s="209" t="s">
        <v>40</v>
      </c>
      <c r="Z322" s="209">
        <v>10941067.800000001</v>
      </c>
      <c r="AA322" s="210">
        <v>44074</v>
      </c>
      <c r="AB322" s="210">
        <v>51348</v>
      </c>
      <c r="AC322" s="211">
        <v>27410992.699999999</v>
      </c>
      <c r="AD322" s="211">
        <v>27410992.699999999</v>
      </c>
      <c r="AE322" s="212">
        <v>14.43013698630137</v>
      </c>
      <c r="AF322" s="212">
        <v>19.92876712328767</v>
      </c>
      <c r="AG322" s="213">
        <v>4.2999999999999997E-2</v>
      </c>
      <c r="AH322" s="210" t="s">
        <v>49</v>
      </c>
      <c r="AI322" s="214">
        <v>0</v>
      </c>
      <c r="AJ322" s="215">
        <v>14.43013698630137</v>
      </c>
      <c r="AK322" s="215">
        <v>19.92876712328767</v>
      </c>
      <c r="AL322" s="214">
        <f t="shared" si="4"/>
        <v>4.2999999999999997E-2</v>
      </c>
      <c r="AM322" s="206" t="s">
        <v>375</v>
      </c>
      <c r="AN322" s="210" t="s">
        <v>376</v>
      </c>
    </row>
    <row r="323" spans="1:40" s="154" customFormat="1" x14ac:dyDescent="0.3">
      <c r="A323" s="205">
        <v>280270216</v>
      </c>
      <c r="B323" s="206">
        <v>1</v>
      </c>
      <c r="C323" s="206">
        <v>1</v>
      </c>
      <c r="D323" s="206">
        <v>1</v>
      </c>
      <c r="E323" s="206" t="s">
        <v>30</v>
      </c>
      <c r="F323" s="206" t="s">
        <v>31</v>
      </c>
      <c r="G323" s="206" t="s">
        <v>32</v>
      </c>
      <c r="H323" s="206" t="s">
        <v>33</v>
      </c>
      <c r="I323" s="206" t="s">
        <v>3</v>
      </c>
      <c r="J323" s="206" t="s">
        <v>347</v>
      </c>
      <c r="K323" s="206" t="s">
        <v>361</v>
      </c>
      <c r="L323" s="206" t="s">
        <v>36</v>
      </c>
      <c r="M323" s="206" t="s">
        <v>349</v>
      </c>
      <c r="N323" s="206" t="s">
        <v>350</v>
      </c>
      <c r="O323" s="206" t="s">
        <v>377</v>
      </c>
      <c r="P323" s="206" t="s">
        <v>352</v>
      </c>
      <c r="Q323" s="206" t="s">
        <v>361</v>
      </c>
      <c r="R323" s="207">
        <v>7009719.5999999996</v>
      </c>
      <c r="S323" s="208">
        <v>0</v>
      </c>
      <c r="T323" s="208">
        <v>0</v>
      </c>
      <c r="U323" s="208">
        <v>0</v>
      </c>
      <c r="V323" s="208">
        <v>0</v>
      </c>
      <c r="W323" s="208">
        <v>0</v>
      </c>
      <c r="X323" s="208"/>
      <c r="Y323" s="209" t="s">
        <v>40</v>
      </c>
      <c r="Z323" s="209">
        <v>7009719.5999999996</v>
      </c>
      <c r="AA323" s="210">
        <v>44074</v>
      </c>
      <c r="AB323" s="210">
        <v>51348</v>
      </c>
      <c r="AC323" s="211">
        <v>14059536.4</v>
      </c>
      <c r="AD323" s="211">
        <v>14059536.4</v>
      </c>
      <c r="AE323" s="212">
        <v>14.43013698630137</v>
      </c>
      <c r="AF323" s="212">
        <v>19.92876712328767</v>
      </c>
      <c r="AG323" s="213">
        <v>4.2999999999999997E-2</v>
      </c>
      <c r="AH323" s="210" t="s">
        <v>49</v>
      </c>
      <c r="AI323" s="214">
        <v>0</v>
      </c>
      <c r="AJ323" s="215">
        <v>14.43013698630137</v>
      </c>
      <c r="AK323" s="215">
        <v>19.92876712328767</v>
      </c>
      <c r="AL323" s="214">
        <f t="shared" ref="AL323:AL376" si="5">+AG323</f>
        <v>4.2999999999999997E-2</v>
      </c>
      <c r="AM323" s="206" t="s">
        <v>378</v>
      </c>
      <c r="AN323" s="210" t="s">
        <v>379</v>
      </c>
    </row>
    <row r="324" spans="1:40" s="154" customFormat="1" x14ac:dyDescent="0.3">
      <c r="A324" s="205">
        <v>280270217</v>
      </c>
      <c r="B324" s="206">
        <v>1</v>
      </c>
      <c r="C324" s="206">
        <v>1</v>
      </c>
      <c r="D324" s="206">
        <v>1</v>
      </c>
      <c r="E324" s="206" t="s">
        <v>30</v>
      </c>
      <c r="F324" s="206" t="s">
        <v>31</v>
      </c>
      <c r="G324" s="206" t="s">
        <v>32</v>
      </c>
      <c r="H324" s="206" t="s">
        <v>33</v>
      </c>
      <c r="I324" s="206" t="s">
        <v>3</v>
      </c>
      <c r="J324" s="206" t="s">
        <v>347</v>
      </c>
      <c r="K324" s="206" t="s">
        <v>361</v>
      </c>
      <c r="L324" s="206" t="s">
        <v>36</v>
      </c>
      <c r="M324" s="206" t="s">
        <v>349</v>
      </c>
      <c r="N324" s="206" t="s">
        <v>350</v>
      </c>
      <c r="O324" s="206" t="s">
        <v>380</v>
      </c>
      <c r="P324" s="206" t="s">
        <v>352</v>
      </c>
      <c r="Q324" s="206" t="s">
        <v>361</v>
      </c>
      <c r="R324" s="207">
        <v>9420108.0999999996</v>
      </c>
      <c r="S324" s="208">
        <v>0</v>
      </c>
      <c r="T324" s="208">
        <v>0</v>
      </c>
      <c r="U324" s="208">
        <v>0</v>
      </c>
      <c r="V324" s="208">
        <v>0</v>
      </c>
      <c r="W324" s="208">
        <v>0</v>
      </c>
      <c r="X324" s="208"/>
      <c r="Y324" s="209" t="s">
        <v>40</v>
      </c>
      <c r="Z324" s="209">
        <v>9420108.0999999996</v>
      </c>
      <c r="AA324" s="210">
        <v>44074</v>
      </c>
      <c r="AB324" s="210">
        <v>51348</v>
      </c>
      <c r="AC324" s="211">
        <v>28758805.399999999</v>
      </c>
      <c r="AD324" s="211">
        <v>28758805.399999999</v>
      </c>
      <c r="AE324" s="212">
        <v>14.43013698630137</v>
      </c>
      <c r="AF324" s="212">
        <v>19.92876712328767</v>
      </c>
      <c r="AG324" s="213">
        <v>4.2999999999999997E-2</v>
      </c>
      <c r="AH324" s="210" t="s">
        <v>49</v>
      </c>
      <c r="AI324" s="214">
        <v>0</v>
      </c>
      <c r="AJ324" s="215">
        <v>14.43013698630137</v>
      </c>
      <c r="AK324" s="215">
        <v>19.92876712328767</v>
      </c>
      <c r="AL324" s="214">
        <f t="shared" si="5"/>
        <v>4.2999999999999997E-2</v>
      </c>
      <c r="AM324" s="206" t="s">
        <v>381</v>
      </c>
      <c r="AN324" s="210" t="s">
        <v>382</v>
      </c>
    </row>
    <row r="325" spans="1:40" s="154" customFormat="1" x14ac:dyDescent="0.3">
      <c r="A325" s="205">
        <v>280270218</v>
      </c>
      <c r="B325" s="206">
        <v>1</v>
      </c>
      <c r="C325" s="206">
        <v>1</v>
      </c>
      <c r="D325" s="206">
        <v>1</v>
      </c>
      <c r="E325" s="206" t="s">
        <v>30</v>
      </c>
      <c r="F325" s="206" t="s">
        <v>31</v>
      </c>
      <c r="G325" s="206" t="s">
        <v>32</v>
      </c>
      <c r="H325" s="206" t="s">
        <v>33</v>
      </c>
      <c r="I325" s="206" t="s">
        <v>3</v>
      </c>
      <c r="J325" s="206" t="s">
        <v>347</v>
      </c>
      <c r="K325" s="206" t="s">
        <v>361</v>
      </c>
      <c r="L325" s="206" t="s">
        <v>36</v>
      </c>
      <c r="M325" s="206" t="s">
        <v>349</v>
      </c>
      <c r="N325" s="206" t="s">
        <v>350</v>
      </c>
      <c r="O325" s="206" t="s">
        <v>383</v>
      </c>
      <c r="P325" s="206" t="s">
        <v>352</v>
      </c>
      <c r="Q325" s="206" t="s">
        <v>361</v>
      </c>
      <c r="R325" s="207">
        <v>31035232.800000001</v>
      </c>
      <c r="S325" s="208">
        <v>0</v>
      </c>
      <c r="T325" s="208">
        <v>0</v>
      </c>
      <c r="U325" s="208">
        <v>0</v>
      </c>
      <c r="V325" s="208">
        <v>7500</v>
      </c>
      <c r="W325" s="208">
        <v>0</v>
      </c>
      <c r="X325" s="208"/>
      <c r="Y325" s="209" t="s">
        <v>40</v>
      </c>
      <c r="Z325" s="209">
        <v>31035232.800000001</v>
      </c>
      <c r="AA325" s="210">
        <v>44074</v>
      </c>
      <c r="AB325" s="210">
        <v>51348</v>
      </c>
      <c r="AC325" s="211">
        <v>50274598.399999999</v>
      </c>
      <c r="AD325" s="211">
        <v>50274598.399999999</v>
      </c>
      <c r="AE325" s="212">
        <v>14.43013698630137</v>
      </c>
      <c r="AF325" s="212">
        <v>19.92876712328767</v>
      </c>
      <c r="AG325" s="213">
        <v>4.2999999999999997E-2</v>
      </c>
      <c r="AH325" s="210" t="s">
        <v>49</v>
      </c>
      <c r="AI325" s="214">
        <v>0</v>
      </c>
      <c r="AJ325" s="215">
        <v>14.43013698630137</v>
      </c>
      <c r="AK325" s="215">
        <v>19.92876712328767</v>
      </c>
      <c r="AL325" s="214">
        <f t="shared" si="5"/>
        <v>4.2999999999999997E-2</v>
      </c>
      <c r="AM325" s="206" t="s">
        <v>384</v>
      </c>
      <c r="AN325" s="210" t="s">
        <v>385</v>
      </c>
    </row>
    <row r="326" spans="1:40" s="154" customFormat="1" x14ac:dyDescent="0.3">
      <c r="A326" s="205">
        <v>280270219</v>
      </c>
      <c r="B326" s="206">
        <v>1</v>
      </c>
      <c r="C326" s="206">
        <v>1</v>
      </c>
      <c r="D326" s="206">
        <v>1</v>
      </c>
      <c r="E326" s="206" t="s">
        <v>30</v>
      </c>
      <c r="F326" s="206" t="s">
        <v>31</v>
      </c>
      <c r="G326" s="206" t="s">
        <v>32</v>
      </c>
      <c r="H326" s="206" t="s">
        <v>33</v>
      </c>
      <c r="I326" s="206" t="s">
        <v>3</v>
      </c>
      <c r="J326" s="206" t="s">
        <v>347</v>
      </c>
      <c r="K326" s="206" t="s">
        <v>361</v>
      </c>
      <c r="L326" s="206" t="s">
        <v>36</v>
      </c>
      <c r="M326" s="206" t="s">
        <v>349</v>
      </c>
      <c r="N326" s="206" t="s">
        <v>350</v>
      </c>
      <c r="O326" s="206" t="s">
        <v>386</v>
      </c>
      <c r="P326" s="206" t="s">
        <v>352</v>
      </c>
      <c r="Q326" s="206" t="s">
        <v>361</v>
      </c>
      <c r="R326" s="207">
        <v>12752732.199999999</v>
      </c>
      <c r="S326" s="208">
        <v>0</v>
      </c>
      <c r="T326" s="208">
        <v>0</v>
      </c>
      <c r="U326" s="208">
        <v>0</v>
      </c>
      <c r="V326" s="208">
        <v>6500</v>
      </c>
      <c r="W326" s="208">
        <v>0</v>
      </c>
      <c r="X326" s="208"/>
      <c r="Y326" s="209" t="s">
        <v>40</v>
      </c>
      <c r="Z326" s="209">
        <v>12752732.199999999</v>
      </c>
      <c r="AA326" s="210">
        <v>44074</v>
      </c>
      <c r="AB326" s="210">
        <v>51348</v>
      </c>
      <c r="AC326" s="211">
        <v>29438635.199999999</v>
      </c>
      <c r="AD326" s="211">
        <v>29438635.199999999</v>
      </c>
      <c r="AE326" s="212">
        <v>14.43013698630137</v>
      </c>
      <c r="AF326" s="212">
        <v>19.92876712328767</v>
      </c>
      <c r="AG326" s="213">
        <v>4.2999999999999997E-2</v>
      </c>
      <c r="AH326" s="210" t="s">
        <v>49</v>
      </c>
      <c r="AI326" s="214">
        <v>0</v>
      </c>
      <c r="AJ326" s="215">
        <v>14.43013698630137</v>
      </c>
      <c r="AK326" s="215">
        <v>19.92876712328767</v>
      </c>
      <c r="AL326" s="214">
        <f t="shared" si="5"/>
        <v>4.2999999999999997E-2</v>
      </c>
      <c r="AM326" s="206" t="s">
        <v>387</v>
      </c>
      <c r="AN326" s="210" t="s">
        <v>388</v>
      </c>
    </row>
    <row r="327" spans="1:40" s="154" customFormat="1" x14ac:dyDescent="0.3">
      <c r="A327" s="205">
        <v>28027022</v>
      </c>
      <c r="B327" s="206">
        <v>1</v>
      </c>
      <c r="C327" s="206">
        <v>1</v>
      </c>
      <c r="D327" s="206">
        <v>1</v>
      </c>
      <c r="E327" s="206" t="s">
        <v>30</v>
      </c>
      <c r="F327" s="206" t="s">
        <v>31</v>
      </c>
      <c r="G327" s="206" t="s">
        <v>32</v>
      </c>
      <c r="H327" s="206" t="s">
        <v>33</v>
      </c>
      <c r="I327" s="206" t="s">
        <v>3</v>
      </c>
      <c r="J327" s="206" t="s">
        <v>347</v>
      </c>
      <c r="K327" s="206" t="s">
        <v>361</v>
      </c>
      <c r="L327" s="206" t="s">
        <v>36</v>
      </c>
      <c r="M327" s="206" t="s">
        <v>349</v>
      </c>
      <c r="N327" s="206" t="s">
        <v>350</v>
      </c>
      <c r="O327" s="206" t="s">
        <v>392</v>
      </c>
      <c r="P327" s="206" t="s">
        <v>352</v>
      </c>
      <c r="Q327" s="206" t="s">
        <v>361</v>
      </c>
      <c r="R327" s="207">
        <v>904447792.79999995</v>
      </c>
      <c r="S327" s="208">
        <v>0</v>
      </c>
      <c r="T327" s="208">
        <v>0</v>
      </c>
      <c r="U327" s="208">
        <v>0</v>
      </c>
      <c r="V327" s="208">
        <v>0</v>
      </c>
      <c r="W327" s="208">
        <v>0</v>
      </c>
      <c r="X327" s="208"/>
      <c r="Y327" s="209" t="s">
        <v>40</v>
      </c>
      <c r="Z327" s="209">
        <v>904447792.79999995</v>
      </c>
      <c r="AA327" s="210">
        <v>44074</v>
      </c>
      <c r="AB327" s="210">
        <v>47695</v>
      </c>
      <c r="AC327" s="211">
        <v>1004941992</v>
      </c>
      <c r="AD327" s="211">
        <v>1004941992</v>
      </c>
      <c r="AE327" s="212">
        <v>4.4219178082191783</v>
      </c>
      <c r="AF327" s="212">
        <v>9.9205479452054792</v>
      </c>
      <c r="AG327" s="213">
        <v>0</v>
      </c>
      <c r="AH327" s="210" t="s">
        <v>65</v>
      </c>
      <c r="AI327" s="214">
        <v>0</v>
      </c>
      <c r="AJ327" s="215">
        <v>4.4219178082191783</v>
      </c>
      <c r="AK327" s="215">
        <v>9.9205479452054792</v>
      </c>
      <c r="AL327" s="214">
        <f t="shared" si="5"/>
        <v>0</v>
      </c>
      <c r="AM327" s="206" t="s">
        <v>393</v>
      </c>
      <c r="AN327" s="210" t="s">
        <v>392</v>
      </c>
    </row>
    <row r="328" spans="1:40" s="154" customFormat="1" x14ac:dyDescent="0.3">
      <c r="A328" s="205">
        <v>280270220</v>
      </c>
      <c r="B328" s="206">
        <v>1</v>
      </c>
      <c r="C328" s="206">
        <v>1</v>
      </c>
      <c r="D328" s="206">
        <v>1</v>
      </c>
      <c r="E328" s="206" t="s">
        <v>30</v>
      </c>
      <c r="F328" s="206" t="s">
        <v>31</v>
      </c>
      <c r="G328" s="206" t="s">
        <v>32</v>
      </c>
      <c r="H328" s="206" t="s">
        <v>33</v>
      </c>
      <c r="I328" s="206" t="s">
        <v>3</v>
      </c>
      <c r="J328" s="206" t="s">
        <v>347</v>
      </c>
      <c r="K328" s="206" t="s">
        <v>361</v>
      </c>
      <c r="L328" s="206" t="s">
        <v>36</v>
      </c>
      <c r="M328" s="206" t="s">
        <v>349</v>
      </c>
      <c r="N328" s="206" t="s">
        <v>350</v>
      </c>
      <c r="O328" s="206" t="s">
        <v>389</v>
      </c>
      <c r="P328" s="206" t="s">
        <v>352</v>
      </c>
      <c r="Q328" s="206" t="s">
        <v>361</v>
      </c>
      <c r="R328" s="207">
        <v>5053158.5</v>
      </c>
      <c r="S328" s="208">
        <v>0</v>
      </c>
      <c r="T328" s="208">
        <v>0</v>
      </c>
      <c r="U328" s="208">
        <v>0</v>
      </c>
      <c r="V328" s="208">
        <v>0</v>
      </c>
      <c r="W328" s="208">
        <v>0</v>
      </c>
      <c r="X328" s="208"/>
      <c r="Y328" s="209" t="s">
        <v>40</v>
      </c>
      <c r="Z328" s="209">
        <v>5053158.5</v>
      </c>
      <c r="AA328" s="210">
        <v>44074</v>
      </c>
      <c r="AB328" s="210">
        <v>51348</v>
      </c>
      <c r="AC328" s="211">
        <v>14259111.1</v>
      </c>
      <c r="AD328" s="211">
        <v>14259111.1</v>
      </c>
      <c r="AE328" s="212">
        <v>14.43013698630137</v>
      </c>
      <c r="AF328" s="212">
        <v>19.92876712328767</v>
      </c>
      <c r="AG328" s="213">
        <v>4.2999999999999997E-2</v>
      </c>
      <c r="AH328" s="210" t="s">
        <v>49</v>
      </c>
      <c r="AI328" s="214">
        <v>0</v>
      </c>
      <c r="AJ328" s="215">
        <v>14.43013698630137</v>
      </c>
      <c r="AK328" s="215">
        <v>19.92876712328767</v>
      </c>
      <c r="AL328" s="214">
        <f t="shared" si="5"/>
        <v>4.2999999999999997E-2</v>
      </c>
      <c r="AM328" s="206" t="s">
        <v>390</v>
      </c>
      <c r="AN328" s="210" t="s">
        <v>391</v>
      </c>
    </row>
    <row r="329" spans="1:40" s="270" customFormat="1" x14ac:dyDescent="0.3">
      <c r="A329" s="205">
        <v>280270221</v>
      </c>
      <c r="B329" s="206">
        <v>1</v>
      </c>
      <c r="C329" s="206">
        <v>1</v>
      </c>
      <c r="D329" s="206">
        <v>1</v>
      </c>
      <c r="E329" s="206" t="s">
        <v>30</v>
      </c>
      <c r="F329" s="206" t="s">
        <v>31</v>
      </c>
      <c r="G329" s="206" t="s">
        <v>32</v>
      </c>
      <c r="H329" s="206" t="s">
        <v>33</v>
      </c>
      <c r="I329" s="206" t="s">
        <v>3</v>
      </c>
      <c r="J329" s="206" t="s">
        <v>347</v>
      </c>
      <c r="K329" s="206" t="s">
        <v>348</v>
      </c>
      <c r="L329" s="206" t="s">
        <v>36</v>
      </c>
      <c r="M329" s="206" t="s">
        <v>349</v>
      </c>
      <c r="N329" s="206" t="s">
        <v>350</v>
      </c>
      <c r="O329" s="206" t="s">
        <v>542</v>
      </c>
      <c r="P329" s="206" t="s">
        <v>352</v>
      </c>
      <c r="Q329" s="206" t="s">
        <v>348</v>
      </c>
      <c r="R329" s="207">
        <v>2200000000</v>
      </c>
      <c r="S329" s="269">
        <v>0</v>
      </c>
      <c r="T329" s="269">
        <v>0</v>
      </c>
      <c r="U329" s="269">
        <v>0</v>
      </c>
      <c r="V329" s="269">
        <v>0</v>
      </c>
      <c r="W329" s="269">
        <v>0</v>
      </c>
      <c r="X329" s="269"/>
      <c r="Y329" s="209" t="s">
        <v>40</v>
      </c>
      <c r="Z329" s="209">
        <v>2200000000</v>
      </c>
      <c r="AA329" s="210">
        <v>46051</v>
      </c>
      <c r="AB329" s="210">
        <v>48973</v>
      </c>
      <c r="AC329" s="211">
        <v>2200000000</v>
      </c>
      <c r="AD329" s="211">
        <v>2200000000</v>
      </c>
      <c r="AE329" s="212">
        <v>7.9232876712328766</v>
      </c>
      <c r="AF329" s="212">
        <v>8.0054794520547947</v>
      </c>
      <c r="AG329" s="213">
        <v>8.7499999999999994E-2</v>
      </c>
      <c r="AH329" s="210" t="s">
        <v>49</v>
      </c>
      <c r="AI329" s="214">
        <v>0</v>
      </c>
      <c r="AJ329" s="215">
        <v>7.9232876712328766</v>
      </c>
      <c r="AK329" s="215">
        <v>8.0054794520547947</v>
      </c>
      <c r="AL329" s="214">
        <f t="shared" si="5"/>
        <v>8.7499999999999994E-2</v>
      </c>
      <c r="AM329" s="206" t="s">
        <v>954</v>
      </c>
      <c r="AN329" s="210" t="s">
        <v>542</v>
      </c>
    </row>
    <row r="330" spans="1:40" s="270" customFormat="1" x14ac:dyDescent="0.3">
      <c r="A330" s="205">
        <v>280270222</v>
      </c>
      <c r="B330" s="206">
        <v>1</v>
      </c>
      <c r="C330" s="206">
        <v>1</v>
      </c>
      <c r="D330" s="206">
        <v>1</v>
      </c>
      <c r="E330" s="206" t="s">
        <v>30</v>
      </c>
      <c r="F330" s="206" t="s">
        <v>31</v>
      </c>
      <c r="G330" s="206" t="s">
        <v>32</v>
      </c>
      <c r="H330" s="206" t="s">
        <v>33</v>
      </c>
      <c r="I330" s="206" t="s">
        <v>3</v>
      </c>
      <c r="J330" s="206" t="s">
        <v>347</v>
      </c>
      <c r="K330" s="206" t="s">
        <v>348</v>
      </c>
      <c r="L330" s="206" t="s">
        <v>36</v>
      </c>
      <c r="M330" s="206" t="s">
        <v>349</v>
      </c>
      <c r="N330" s="206" t="s">
        <v>350</v>
      </c>
      <c r="O330" s="206" t="s">
        <v>543</v>
      </c>
      <c r="P330" s="206" t="s">
        <v>352</v>
      </c>
      <c r="Q330" s="206" t="s">
        <v>348</v>
      </c>
      <c r="R330" s="207">
        <v>1800000000</v>
      </c>
      <c r="S330" s="269">
        <v>0</v>
      </c>
      <c r="T330" s="269">
        <v>0</v>
      </c>
      <c r="U330" s="269">
        <v>0</v>
      </c>
      <c r="V330" s="269">
        <v>0</v>
      </c>
      <c r="W330" s="269">
        <v>0</v>
      </c>
      <c r="X330" s="269"/>
      <c r="Y330" s="209" t="s">
        <v>40</v>
      </c>
      <c r="Z330" s="209">
        <v>1800000000</v>
      </c>
      <c r="AA330" s="210">
        <v>46051</v>
      </c>
      <c r="AB330" s="210">
        <v>50799</v>
      </c>
      <c r="AC330" s="211">
        <v>1800000000</v>
      </c>
      <c r="AD330" s="211">
        <v>1800000000</v>
      </c>
      <c r="AE330" s="212">
        <v>12.926027397260274</v>
      </c>
      <c r="AF330" s="212">
        <v>13.008219178082191</v>
      </c>
      <c r="AG330" s="213">
        <v>9.2499999999999999E-2</v>
      </c>
      <c r="AH330" s="210" t="s">
        <v>49</v>
      </c>
      <c r="AI330" s="214">
        <v>0</v>
      </c>
      <c r="AJ330" s="215">
        <v>12.926027397260274</v>
      </c>
      <c r="AK330" s="215">
        <v>13.008219178082191</v>
      </c>
      <c r="AL330" s="214">
        <f t="shared" si="5"/>
        <v>9.2499999999999999E-2</v>
      </c>
      <c r="AM330" s="206" t="s">
        <v>955</v>
      </c>
      <c r="AN330" s="210" t="s">
        <v>543</v>
      </c>
    </row>
    <row r="331" spans="1:40" s="270" customFormat="1" x14ac:dyDescent="0.3">
      <c r="A331" s="205">
        <v>28080000</v>
      </c>
      <c r="B331" s="206">
        <v>1</v>
      </c>
      <c r="C331" s="206">
        <v>1</v>
      </c>
      <c r="D331" s="206">
        <v>1</v>
      </c>
      <c r="E331" s="206" t="s">
        <v>30</v>
      </c>
      <c r="F331" s="206" t="s">
        <v>31</v>
      </c>
      <c r="G331" s="206" t="s">
        <v>32</v>
      </c>
      <c r="H331" s="206" t="s">
        <v>33</v>
      </c>
      <c r="I331" s="206" t="s">
        <v>3</v>
      </c>
      <c r="J331" s="206" t="s">
        <v>34</v>
      </c>
      <c r="K331" s="206" t="s">
        <v>46</v>
      </c>
      <c r="L331" s="206" t="s">
        <v>36</v>
      </c>
      <c r="M331" s="206" t="s">
        <v>37</v>
      </c>
      <c r="N331" s="206" t="s">
        <v>48</v>
      </c>
      <c r="O331" s="206" t="s">
        <v>53</v>
      </c>
      <c r="P331" s="206" t="s">
        <v>53</v>
      </c>
      <c r="Q331" s="206" t="s">
        <v>46</v>
      </c>
      <c r="R331" s="207">
        <v>191577335.05000001</v>
      </c>
      <c r="S331" s="269">
        <v>0</v>
      </c>
      <c r="T331" s="269">
        <v>3744800.33</v>
      </c>
      <c r="U331" s="269">
        <v>1546602.54</v>
      </c>
      <c r="V331" s="269">
        <v>0</v>
      </c>
      <c r="W331" s="269">
        <v>0</v>
      </c>
      <c r="X331" s="269"/>
      <c r="Y331" s="209" t="s">
        <v>40</v>
      </c>
      <c r="Z331" s="209">
        <v>187832534.72</v>
      </c>
      <c r="AA331" s="210">
        <v>41241</v>
      </c>
      <c r="AB331" s="210">
        <v>50449</v>
      </c>
      <c r="AC331" s="211">
        <v>259280000</v>
      </c>
      <c r="AD331" s="211">
        <v>259280000</v>
      </c>
      <c r="AE331" s="212">
        <v>11.967123287671233</v>
      </c>
      <c r="AF331" s="212">
        <v>25.227397260273971</v>
      </c>
      <c r="AG331" s="213">
        <v>3.304E-2</v>
      </c>
      <c r="AH331" s="210" t="s">
        <v>49</v>
      </c>
      <c r="AI331" s="214">
        <v>0</v>
      </c>
      <c r="AJ331" s="215">
        <v>11.967123287671233</v>
      </c>
      <c r="AK331" s="215">
        <v>25.227397260273971</v>
      </c>
      <c r="AL331" s="214">
        <f t="shared" si="5"/>
        <v>3.304E-2</v>
      </c>
      <c r="AM331" s="206" t="s">
        <v>42</v>
      </c>
      <c r="AN331" s="210" t="s">
        <v>46</v>
      </c>
    </row>
    <row r="332" spans="1:40" s="270" customFormat="1" x14ac:dyDescent="0.3">
      <c r="A332" s="205">
        <v>28080001</v>
      </c>
      <c r="B332" s="206">
        <v>1</v>
      </c>
      <c r="C332" s="206">
        <v>1</v>
      </c>
      <c r="D332" s="206">
        <v>1</v>
      </c>
      <c r="E332" s="206" t="s">
        <v>30</v>
      </c>
      <c r="F332" s="206" t="s">
        <v>31</v>
      </c>
      <c r="G332" s="206" t="s">
        <v>32</v>
      </c>
      <c r="H332" s="206" t="s">
        <v>33</v>
      </c>
      <c r="I332" s="206" t="s">
        <v>3</v>
      </c>
      <c r="J332" s="206" t="s">
        <v>34</v>
      </c>
      <c r="K332" s="206" t="s">
        <v>46</v>
      </c>
      <c r="L332" s="206" t="s">
        <v>36</v>
      </c>
      <c r="M332" s="206" t="s">
        <v>37</v>
      </c>
      <c r="N332" s="206" t="s">
        <v>48</v>
      </c>
      <c r="O332" s="206" t="s">
        <v>50</v>
      </c>
      <c r="P332" s="206" t="s">
        <v>50</v>
      </c>
      <c r="Q332" s="206" t="s">
        <v>46</v>
      </c>
      <c r="R332" s="207">
        <v>36793333.350000001</v>
      </c>
      <c r="S332" s="269">
        <v>0</v>
      </c>
      <c r="T332" s="269">
        <v>0</v>
      </c>
      <c r="U332" s="269">
        <v>0</v>
      </c>
      <c r="V332" s="269">
        <v>0</v>
      </c>
      <c r="W332" s="269">
        <v>0</v>
      </c>
      <c r="X332" s="269"/>
      <c r="Y332" s="209" t="s">
        <v>40</v>
      </c>
      <c r="Z332" s="209">
        <v>36793333.350000001</v>
      </c>
      <c r="AA332" s="210">
        <v>41241</v>
      </c>
      <c r="AB332" s="210">
        <v>50582</v>
      </c>
      <c r="AC332" s="211">
        <v>44152000</v>
      </c>
      <c r="AD332" s="211">
        <v>44152000</v>
      </c>
      <c r="AE332" s="212">
        <v>12.331506849315069</v>
      </c>
      <c r="AF332" s="212">
        <v>25.591780821917808</v>
      </c>
      <c r="AG332" s="213">
        <v>3.4299999999999997E-2</v>
      </c>
      <c r="AH332" s="210" t="s">
        <v>49</v>
      </c>
      <c r="AI332" s="214">
        <v>0</v>
      </c>
      <c r="AJ332" s="215">
        <v>12.331506849315069</v>
      </c>
      <c r="AK332" s="215">
        <v>25.591780821917808</v>
      </c>
      <c r="AL332" s="214">
        <f t="shared" si="5"/>
        <v>3.4299999999999997E-2</v>
      </c>
      <c r="AM332" s="206" t="s">
        <v>42</v>
      </c>
      <c r="AN332" s="210" t="s">
        <v>46</v>
      </c>
    </row>
    <row r="333" spans="1:40" s="154" customFormat="1" x14ac:dyDescent="0.3">
      <c r="A333" s="205">
        <v>28082000</v>
      </c>
      <c r="B333" s="206">
        <v>1</v>
      </c>
      <c r="C333" s="206">
        <v>1</v>
      </c>
      <c r="D333" s="206">
        <v>1</v>
      </c>
      <c r="E333" s="206" t="s">
        <v>30</v>
      </c>
      <c r="F333" s="206" t="s">
        <v>31</v>
      </c>
      <c r="G333" s="206" t="s">
        <v>32</v>
      </c>
      <c r="H333" s="206" t="s">
        <v>33</v>
      </c>
      <c r="I333" s="206" t="s">
        <v>3</v>
      </c>
      <c r="J333" s="206" t="s">
        <v>34</v>
      </c>
      <c r="K333" s="206" t="s">
        <v>35</v>
      </c>
      <c r="L333" s="206" t="s">
        <v>36</v>
      </c>
      <c r="M333" s="206" t="s">
        <v>37</v>
      </c>
      <c r="N333" s="206" t="s">
        <v>38</v>
      </c>
      <c r="O333" s="206" t="s">
        <v>43</v>
      </c>
      <c r="P333" s="206" t="s">
        <v>43</v>
      </c>
      <c r="Q333" s="206" t="s">
        <v>35</v>
      </c>
      <c r="R333" s="207">
        <v>44832088.729999997</v>
      </c>
      <c r="S333" s="208">
        <v>0</v>
      </c>
      <c r="T333" s="208">
        <v>0</v>
      </c>
      <c r="U333" s="208">
        <v>0</v>
      </c>
      <c r="V333" s="208">
        <v>0</v>
      </c>
      <c r="W333" s="208">
        <v>0</v>
      </c>
      <c r="X333" s="208"/>
      <c r="Y333" s="209" t="s">
        <v>40</v>
      </c>
      <c r="Z333" s="209">
        <v>44832088.729999997</v>
      </c>
      <c r="AA333" s="210">
        <v>41486</v>
      </c>
      <c r="AB333" s="210">
        <v>46599</v>
      </c>
      <c r="AC333" s="211">
        <v>298880591.93000001</v>
      </c>
      <c r="AD333" s="211">
        <v>298880591.93000001</v>
      </c>
      <c r="AE333" s="212">
        <v>1.4191780821917808</v>
      </c>
      <c r="AF333" s="212">
        <v>14.008219178082191</v>
      </c>
      <c r="AG333" s="213">
        <v>8.1253500000000006E-2</v>
      </c>
      <c r="AH333" s="210" t="s">
        <v>41</v>
      </c>
      <c r="AI333" s="214">
        <v>3.5000000000000003E-2</v>
      </c>
      <c r="AJ333" s="215">
        <v>1.4191780821917808</v>
      </c>
      <c r="AK333" s="215">
        <v>14.008219178082191</v>
      </c>
      <c r="AL333" s="214">
        <f t="shared" si="5"/>
        <v>8.1253500000000006E-2</v>
      </c>
      <c r="AM333" s="206" t="s">
        <v>42</v>
      </c>
      <c r="AN333" s="210" t="s">
        <v>35</v>
      </c>
    </row>
    <row r="334" spans="1:40" s="154" customFormat="1" x14ac:dyDescent="0.3">
      <c r="A334" s="205">
        <v>28087000</v>
      </c>
      <c r="B334" s="206">
        <v>1</v>
      </c>
      <c r="C334" s="206">
        <v>1</v>
      </c>
      <c r="D334" s="206">
        <v>1</v>
      </c>
      <c r="E334" s="206" t="s">
        <v>62</v>
      </c>
      <c r="F334" s="206" t="s">
        <v>31</v>
      </c>
      <c r="G334" s="206" t="s">
        <v>32</v>
      </c>
      <c r="H334" s="206" t="s">
        <v>33</v>
      </c>
      <c r="I334" s="206" t="s">
        <v>3</v>
      </c>
      <c r="J334" s="206" t="s">
        <v>34</v>
      </c>
      <c r="K334" s="206" t="s">
        <v>63</v>
      </c>
      <c r="L334" s="206" t="s">
        <v>36</v>
      </c>
      <c r="M334" s="206" t="s">
        <v>37</v>
      </c>
      <c r="N334" s="206" t="s">
        <v>48</v>
      </c>
      <c r="O334" s="206" t="s">
        <v>66</v>
      </c>
      <c r="P334" s="206" t="s">
        <v>66</v>
      </c>
      <c r="Q334" s="206" t="s">
        <v>63</v>
      </c>
      <c r="R334" s="207">
        <v>8122644.642</v>
      </c>
      <c r="S334" s="208">
        <v>0</v>
      </c>
      <c r="T334" s="208">
        <v>0</v>
      </c>
      <c r="U334" s="208">
        <v>0</v>
      </c>
      <c r="V334" s="208">
        <v>0</v>
      </c>
      <c r="W334" s="208">
        <v>-44094.6500000003</v>
      </c>
      <c r="X334" s="208"/>
      <c r="Y334" s="209" t="s">
        <v>40</v>
      </c>
      <c r="Z334" s="209">
        <v>8078549.9919999996</v>
      </c>
      <c r="AA334" s="210">
        <v>41907</v>
      </c>
      <c r="AB334" s="210">
        <v>47756</v>
      </c>
      <c r="AC334" s="211">
        <v>15401850.842</v>
      </c>
      <c r="AD334" s="211">
        <v>15401850.842</v>
      </c>
      <c r="AE334" s="212">
        <v>4.5890410958904111</v>
      </c>
      <c r="AF334" s="212">
        <v>16.024657534246575</v>
      </c>
      <c r="AG334" s="213">
        <v>0</v>
      </c>
      <c r="AH334" s="210" t="s">
        <v>65</v>
      </c>
      <c r="AI334" s="214">
        <v>0</v>
      </c>
      <c r="AJ334" s="215">
        <v>4.5890410958904111</v>
      </c>
      <c r="AK334" s="215">
        <v>16.024657534246575</v>
      </c>
      <c r="AL334" s="214">
        <f t="shared" si="5"/>
        <v>0</v>
      </c>
      <c r="AM334" s="206" t="s">
        <v>42</v>
      </c>
      <c r="AN334" s="210" t="s">
        <v>63</v>
      </c>
    </row>
    <row r="335" spans="1:40" s="154" customFormat="1" x14ac:dyDescent="0.3">
      <c r="A335" s="205">
        <v>28089000</v>
      </c>
      <c r="B335" s="206">
        <v>1</v>
      </c>
      <c r="C335" s="206">
        <v>1</v>
      </c>
      <c r="D335" s="206">
        <v>1</v>
      </c>
      <c r="E335" s="206" t="s">
        <v>30</v>
      </c>
      <c r="F335" s="206" t="s">
        <v>31</v>
      </c>
      <c r="G335" s="206" t="s">
        <v>32</v>
      </c>
      <c r="H335" s="206" t="s">
        <v>33</v>
      </c>
      <c r="I335" s="206" t="s">
        <v>3</v>
      </c>
      <c r="J335" s="206" t="s">
        <v>34</v>
      </c>
      <c r="K335" s="206" t="s">
        <v>35</v>
      </c>
      <c r="L335" s="206" t="s">
        <v>36</v>
      </c>
      <c r="M335" s="206" t="s">
        <v>37</v>
      </c>
      <c r="N335" s="206" t="s">
        <v>38</v>
      </c>
      <c r="O335" s="206" t="s">
        <v>44</v>
      </c>
      <c r="P335" s="206" t="s">
        <v>44</v>
      </c>
      <c r="Q335" s="206" t="s">
        <v>35</v>
      </c>
      <c r="R335" s="207">
        <v>62270861.170000002</v>
      </c>
      <c r="S335" s="208">
        <v>0</v>
      </c>
      <c r="T335" s="208">
        <v>0</v>
      </c>
      <c r="U335" s="208">
        <v>0</v>
      </c>
      <c r="V335" s="208">
        <v>0</v>
      </c>
      <c r="W335" s="208">
        <v>0</v>
      </c>
      <c r="X335" s="208"/>
      <c r="Y335" s="209" t="s">
        <v>40</v>
      </c>
      <c r="Z335" s="209">
        <v>62270861.170000002</v>
      </c>
      <c r="AA335" s="210">
        <v>41967</v>
      </c>
      <c r="AB335" s="210">
        <v>46718</v>
      </c>
      <c r="AC335" s="211">
        <v>311964433.63</v>
      </c>
      <c r="AD335" s="211">
        <v>311415318.31</v>
      </c>
      <c r="AE335" s="212">
        <v>1.7452054794520548</v>
      </c>
      <c r="AF335" s="212">
        <v>13.016438356164384</v>
      </c>
      <c r="AG335" s="213">
        <v>8.2133100000000001E-2</v>
      </c>
      <c r="AH335" s="210" t="s">
        <v>41</v>
      </c>
      <c r="AI335" s="214">
        <v>3.5000000000000003E-2</v>
      </c>
      <c r="AJ335" s="215">
        <v>1.7452054794520548</v>
      </c>
      <c r="AK335" s="215">
        <v>13.016438356164384</v>
      </c>
      <c r="AL335" s="214">
        <f t="shared" si="5"/>
        <v>8.2133100000000001E-2</v>
      </c>
      <c r="AM335" s="206" t="s">
        <v>42</v>
      </c>
      <c r="AN335" s="210" t="s">
        <v>35</v>
      </c>
    </row>
    <row r="336" spans="1:40" s="154" customFormat="1" x14ac:dyDescent="0.3">
      <c r="A336" s="205">
        <v>28090000</v>
      </c>
      <c r="B336" s="206">
        <v>1</v>
      </c>
      <c r="C336" s="206">
        <v>1</v>
      </c>
      <c r="D336" s="206">
        <v>1</v>
      </c>
      <c r="E336" s="206" t="s">
        <v>62</v>
      </c>
      <c r="F336" s="206" t="s">
        <v>31</v>
      </c>
      <c r="G336" s="206" t="s">
        <v>32</v>
      </c>
      <c r="H336" s="206" t="s">
        <v>33</v>
      </c>
      <c r="I336" s="206" t="s">
        <v>3</v>
      </c>
      <c r="J336" s="206" t="s">
        <v>34</v>
      </c>
      <c r="K336" s="206" t="s">
        <v>63</v>
      </c>
      <c r="L336" s="206" t="s">
        <v>36</v>
      </c>
      <c r="M336" s="206" t="s">
        <v>37</v>
      </c>
      <c r="N336" s="206" t="s">
        <v>48</v>
      </c>
      <c r="O336" s="206" t="s">
        <v>64</v>
      </c>
      <c r="P336" s="206" t="s">
        <v>64</v>
      </c>
      <c r="Q336" s="206" t="s">
        <v>63</v>
      </c>
      <c r="R336" s="207">
        <v>3752052.6710000001</v>
      </c>
      <c r="S336" s="208">
        <v>0</v>
      </c>
      <c r="T336" s="208">
        <v>375552.63</v>
      </c>
      <c r="U336" s="208">
        <v>0</v>
      </c>
      <c r="V336" s="208">
        <v>0</v>
      </c>
      <c r="W336" s="208">
        <v>-17984.208000000101</v>
      </c>
      <c r="X336" s="208"/>
      <c r="Y336" s="209" t="s">
        <v>40</v>
      </c>
      <c r="Z336" s="209">
        <v>3358515.8330000001</v>
      </c>
      <c r="AA336" s="210">
        <v>41955</v>
      </c>
      <c r="AB336" s="210">
        <v>47714</v>
      </c>
      <c r="AC336" s="211">
        <v>6610200</v>
      </c>
      <c r="AD336" s="211">
        <v>6610200</v>
      </c>
      <c r="AE336" s="212">
        <v>4.4739726027397264</v>
      </c>
      <c r="AF336" s="212">
        <v>15.778082191780822</v>
      </c>
      <c r="AG336" s="213">
        <v>0</v>
      </c>
      <c r="AH336" s="210" t="s">
        <v>65</v>
      </c>
      <c r="AI336" s="214">
        <v>0</v>
      </c>
      <c r="AJ336" s="215">
        <v>4.4739726027397264</v>
      </c>
      <c r="AK336" s="215">
        <v>15.778082191780822</v>
      </c>
      <c r="AL336" s="214">
        <f t="shared" si="5"/>
        <v>0</v>
      </c>
      <c r="AM336" s="206" t="s">
        <v>42</v>
      </c>
      <c r="AN336" s="210" t="s">
        <v>63</v>
      </c>
    </row>
    <row r="337" spans="1:40" s="154" customFormat="1" x14ac:dyDescent="0.3">
      <c r="A337" s="205">
        <v>28091000</v>
      </c>
      <c r="B337" s="206">
        <v>1</v>
      </c>
      <c r="C337" s="206">
        <v>1</v>
      </c>
      <c r="D337" s="206">
        <v>1</v>
      </c>
      <c r="E337" s="206" t="s">
        <v>30</v>
      </c>
      <c r="F337" s="206" t="s">
        <v>31</v>
      </c>
      <c r="G337" s="206" t="s">
        <v>32</v>
      </c>
      <c r="H337" s="206" t="s">
        <v>33</v>
      </c>
      <c r="I337" s="206" t="s">
        <v>3</v>
      </c>
      <c r="J337" s="206" t="s">
        <v>34</v>
      </c>
      <c r="K337" s="206" t="s">
        <v>46</v>
      </c>
      <c r="L337" s="206" t="s">
        <v>36</v>
      </c>
      <c r="M337" s="206" t="s">
        <v>37</v>
      </c>
      <c r="N337" s="206" t="s">
        <v>48</v>
      </c>
      <c r="O337" s="206" t="s">
        <v>46</v>
      </c>
      <c r="P337" s="206" t="s">
        <v>46</v>
      </c>
      <c r="Q337" s="206" t="s">
        <v>46</v>
      </c>
      <c r="R337" s="207">
        <v>24376103.07</v>
      </c>
      <c r="S337" s="208">
        <v>0</v>
      </c>
      <c r="T337" s="208">
        <v>0</v>
      </c>
      <c r="U337" s="208">
        <v>0</v>
      </c>
      <c r="V337" s="208">
        <v>0</v>
      </c>
      <c r="W337" s="208">
        <v>0</v>
      </c>
      <c r="X337" s="208"/>
      <c r="Y337" s="209" t="s">
        <v>40</v>
      </c>
      <c r="Z337" s="209">
        <v>24376103.07</v>
      </c>
      <c r="AA337" s="210">
        <v>41974</v>
      </c>
      <c r="AB337" s="210">
        <v>50001</v>
      </c>
      <c r="AC337" s="211">
        <v>124800000</v>
      </c>
      <c r="AD337" s="211">
        <v>34434211.609999999</v>
      </c>
      <c r="AE337" s="212">
        <v>10.739726027397261</v>
      </c>
      <c r="AF337" s="212">
        <v>21.991780821917807</v>
      </c>
      <c r="AG337" s="213">
        <v>5.5599999999999997E-2</v>
      </c>
      <c r="AH337" s="210" t="s">
        <v>41</v>
      </c>
      <c r="AI337" s="214">
        <v>1.12926E-2</v>
      </c>
      <c r="AJ337" s="215">
        <v>10.739726027397261</v>
      </c>
      <c r="AK337" s="215">
        <v>21.991780821917807</v>
      </c>
      <c r="AL337" s="214">
        <f t="shared" si="5"/>
        <v>5.5599999999999997E-2</v>
      </c>
      <c r="AM337" s="206" t="s">
        <v>42</v>
      </c>
      <c r="AN337" s="210" t="s">
        <v>46</v>
      </c>
    </row>
    <row r="338" spans="1:40" s="154" customFormat="1" x14ac:dyDescent="0.3">
      <c r="A338" s="205">
        <v>28092000</v>
      </c>
      <c r="B338" s="206">
        <v>1</v>
      </c>
      <c r="C338" s="206">
        <v>1</v>
      </c>
      <c r="D338" s="206">
        <v>1</v>
      </c>
      <c r="E338" s="206" t="s">
        <v>30</v>
      </c>
      <c r="F338" s="206" t="s">
        <v>31</v>
      </c>
      <c r="G338" s="206" t="s">
        <v>32</v>
      </c>
      <c r="H338" s="206" t="s">
        <v>33</v>
      </c>
      <c r="I338" s="206" t="s">
        <v>3</v>
      </c>
      <c r="J338" s="206" t="s">
        <v>34</v>
      </c>
      <c r="K338" s="206" t="s">
        <v>60</v>
      </c>
      <c r="L338" s="206" t="s">
        <v>36</v>
      </c>
      <c r="M338" s="206" t="s">
        <v>37</v>
      </c>
      <c r="N338" s="206" t="s">
        <v>48</v>
      </c>
      <c r="O338" s="206" t="s">
        <v>61</v>
      </c>
      <c r="P338" s="206" t="s">
        <v>61</v>
      </c>
      <c r="Q338" s="206" t="s">
        <v>60</v>
      </c>
      <c r="R338" s="207">
        <v>7409060.8700000001</v>
      </c>
      <c r="S338" s="208">
        <v>0</v>
      </c>
      <c r="T338" s="208">
        <v>0</v>
      </c>
      <c r="U338" s="208">
        <v>0</v>
      </c>
      <c r="V338" s="208">
        <v>0</v>
      </c>
      <c r="W338" s="208">
        <v>0</v>
      </c>
      <c r="X338" s="208"/>
      <c r="Y338" s="209" t="s">
        <v>40</v>
      </c>
      <c r="Z338" s="209">
        <v>7409060.8700000001</v>
      </c>
      <c r="AA338" s="210">
        <v>42061</v>
      </c>
      <c r="AB338" s="210">
        <v>46111</v>
      </c>
      <c r="AC338" s="211">
        <v>88000000</v>
      </c>
      <c r="AD338" s="211">
        <v>88000000</v>
      </c>
      <c r="AE338" s="212">
        <v>8.2191780821917804E-2</v>
      </c>
      <c r="AF338" s="212">
        <v>11.095890410958905</v>
      </c>
      <c r="AG338" s="213">
        <v>7.3948600000000003E-2</v>
      </c>
      <c r="AH338" s="210" t="s">
        <v>41</v>
      </c>
      <c r="AI338" s="214">
        <v>2.75E-2</v>
      </c>
      <c r="AJ338" s="215">
        <v>8.2191780821917804E-2</v>
      </c>
      <c r="AK338" s="215">
        <v>11.095890410958905</v>
      </c>
      <c r="AL338" s="214">
        <f t="shared" si="5"/>
        <v>7.3948600000000003E-2</v>
      </c>
      <c r="AM338" s="206" t="s">
        <v>42</v>
      </c>
      <c r="AN338" s="210" t="s">
        <v>60</v>
      </c>
    </row>
    <row r="339" spans="1:40" s="154" customFormat="1" x14ac:dyDescent="0.3">
      <c r="A339" s="205">
        <v>28093000</v>
      </c>
      <c r="B339" s="206">
        <v>1</v>
      </c>
      <c r="C339" s="206">
        <v>1</v>
      </c>
      <c r="D339" s="206">
        <v>1</v>
      </c>
      <c r="E339" s="206" t="s">
        <v>30</v>
      </c>
      <c r="F339" s="206" t="s">
        <v>31</v>
      </c>
      <c r="G339" s="206" t="s">
        <v>32</v>
      </c>
      <c r="H339" s="206" t="s">
        <v>33</v>
      </c>
      <c r="I339" s="206" t="s">
        <v>3</v>
      </c>
      <c r="J339" s="206" t="s">
        <v>34</v>
      </c>
      <c r="K339" s="206" t="s">
        <v>35</v>
      </c>
      <c r="L339" s="206" t="s">
        <v>36</v>
      </c>
      <c r="M339" s="206" t="s">
        <v>37</v>
      </c>
      <c r="N339" s="206" t="s">
        <v>38</v>
      </c>
      <c r="O339" s="206" t="s">
        <v>39</v>
      </c>
      <c r="P339" s="206" t="s">
        <v>39</v>
      </c>
      <c r="Q339" s="206" t="s">
        <v>35</v>
      </c>
      <c r="R339" s="207">
        <v>20458975.210000001</v>
      </c>
      <c r="S339" s="208">
        <v>0</v>
      </c>
      <c r="T339" s="208">
        <v>0</v>
      </c>
      <c r="U339" s="208">
        <v>0</v>
      </c>
      <c r="V339" s="208">
        <v>0</v>
      </c>
      <c r="W339" s="208">
        <v>0</v>
      </c>
      <c r="X339" s="208"/>
      <c r="Y339" s="209" t="s">
        <v>40</v>
      </c>
      <c r="Z339" s="209">
        <v>20458975.210000001</v>
      </c>
      <c r="AA339" s="210">
        <v>42094</v>
      </c>
      <c r="AB339" s="210">
        <v>46842</v>
      </c>
      <c r="AC339" s="211">
        <v>85710077.900000006</v>
      </c>
      <c r="AD339" s="211">
        <v>81835900.959999993</v>
      </c>
      <c r="AE339" s="212">
        <v>2.0849315068493151</v>
      </c>
      <c r="AF339" s="212">
        <v>13.008219178082191</v>
      </c>
      <c r="AG339" s="213">
        <v>8.1448599999999996E-2</v>
      </c>
      <c r="AH339" s="210" t="s">
        <v>41</v>
      </c>
      <c r="AI339" s="214">
        <v>3.5000000000000003E-2</v>
      </c>
      <c r="AJ339" s="215">
        <v>2.0849315068493151</v>
      </c>
      <c r="AK339" s="215">
        <v>13.008219178082191</v>
      </c>
      <c r="AL339" s="214">
        <f t="shared" si="5"/>
        <v>8.1448599999999996E-2</v>
      </c>
      <c r="AM339" s="206" t="s">
        <v>42</v>
      </c>
      <c r="AN339" s="210" t="s">
        <v>35</v>
      </c>
    </row>
    <row r="340" spans="1:40" s="154" customFormat="1" x14ac:dyDescent="0.3">
      <c r="A340" s="205">
        <v>28095000</v>
      </c>
      <c r="B340" s="206">
        <v>1</v>
      </c>
      <c r="C340" s="206">
        <v>1</v>
      </c>
      <c r="D340" s="206">
        <v>0</v>
      </c>
      <c r="E340" s="206" t="s">
        <v>30</v>
      </c>
      <c r="F340" s="206" t="s">
        <v>31</v>
      </c>
      <c r="G340" s="206" t="s">
        <v>45</v>
      </c>
      <c r="H340" s="206" t="s">
        <v>45</v>
      </c>
      <c r="I340" s="206" t="s">
        <v>45</v>
      </c>
      <c r="J340" s="206" t="s">
        <v>34</v>
      </c>
      <c r="K340" s="206" t="s">
        <v>46</v>
      </c>
      <c r="L340" s="206" t="s">
        <v>47</v>
      </c>
      <c r="M340" s="206" t="s">
        <v>37</v>
      </c>
      <c r="N340" s="206" t="s">
        <v>48</v>
      </c>
      <c r="O340" s="206" t="s">
        <v>46</v>
      </c>
      <c r="P340" s="206" t="s">
        <v>46</v>
      </c>
      <c r="Q340" s="206" t="s">
        <v>46</v>
      </c>
      <c r="R340" s="207">
        <v>74856748.329999998</v>
      </c>
      <c r="S340" s="208">
        <v>0</v>
      </c>
      <c r="T340" s="208">
        <v>450000</v>
      </c>
      <c r="U340" s="208">
        <v>159988.5</v>
      </c>
      <c r="V340" s="208">
        <v>0</v>
      </c>
      <c r="W340" s="208">
        <v>0</v>
      </c>
      <c r="X340" s="208"/>
      <c r="Y340" s="209" t="s">
        <v>40</v>
      </c>
      <c r="Z340" s="209">
        <v>74406748.329999998</v>
      </c>
      <c r="AA340" s="210">
        <v>42214</v>
      </c>
      <c r="AB340" s="210">
        <v>52951</v>
      </c>
      <c r="AC340" s="211">
        <v>102500000</v>
      </c>
      <c r="AD340" s="211">
        <v>102500000</v>
      </c>
      <c r="AE340" s="212">
        <v>18.82191780821918</v>
      </c>
      <c r="AF340" s="212">
        <v>29.416438356164385</v>
      </c>
      <c r="AG340" s="213">
        <v>3.0030000000000001E-2</v>
      </c>
      <c r="AH340" s="210" t="s">
        <v>49</v>
      </c>
      <c r="AI340" s="214">
        <v>0</v>
      </c>
      <c r="AJ340" s="215">
        <v>18.82191780821918</v>
      </c>
      <c r="AK340" s="215">
        <v>29.416438356164385</v>
      </c>
      <c r="AL340" s="214">
        <f t="shared" si="5"/>
        <v>3.0030000000000001E-2</v>
      </c>
      <c r="AM340" s="206" t="s">
        <v>42</v>
      </c>
      <c r="AN340" s="210" t="s">
        <v>46</v>
      </c>
    </row>
    <row r="341" spans="1:40" s="154" customFormat="1" x14ac:dyDescent="0.3">
      <c r="A341" s="205">
        <v>28099000</v>
      </c>
      <c r="B341" s="206">
        <v>1</v>
      </c>
      <c r="C341" s="206">
        <v>1</v>
      </c>
      <c r="D341" s="206">
        <v>1</v>
      </c>
      <c r="E341" s="206" t="s">
        <v>30</v>
      </c>
      <c r="F341" s="206" t="s">
        <v>31</v>
      </c>
      <c r="G341" s="206" t="s">
        <v>32</v>
      </c>
      <c r="H341" s="206" t="s">
        <v>33</v>
      </c>
      <c r="I341" s="206" t="s">
        <v>3</v>
      </c>
      <c r="J341" s="206" t="s">
        <v>34</v>
      </c>
      <c r="K341" s="206" t="s">
        <v>46</v>
      </c>
      <c r="L341" s="206" t="s">
        <v>36</v>
      </c>
      <c r="M341" s="206" t="s">
        <v>37</v>
      </c>
      <c r="N341" s="206" t="s">
        <v>48</v>
      </c>
      <c r="O341" s="206" t="s">
        <v>52</v>
      </c>
      <c r="P341" s="206" t="s">
        <v>52</v>
      </c>
      <c r="Q341" s="206" t="s">
        <v>46</v>
      </c>
      <c r="R341" s="207">
        <v>147906250</v>
      </c>
      <c r="S341" s="208">
        <v>0</v>
      </c>
      <c r="T341" s="208">
        <v>0</v>
      </c>
      <c r="U341" s="208">
        <v>0</v>
      </c>
      <c r="V341" s="208">
        <v>0</v>
      </c>
      <c r="W341" s="208">
        <v>0</v>
      </c>
      <c r="X341" s="208"/>
      <c r="Y341" s="209" t="s">
        <v>40</v>
      </c>
      <c r="Z341" s="209">
        <v>147906250</v>
      </c>
      <c r="AA341" s="210">
        <v>42688</v>
      </c>
      <c r="AB341" s="210">
        <v>54252</v>
      </c>
      <c r="AC341" s="211">
        <v>175000000</v>
      </c>
      <c r="AD341" s="211">
        <v>152500000</v>
      </c>
      <c r="AE341" s="212">
        <v>22.386301369863013</v>
      </c>
      <c r="AF341" s="212">
        <v>31.682191780821917</v>
      </c>
      <c r="AG341" s="213">
        <v>4.598E-2</v>
      </c>
      <c r="AH341" s="210" t="s">
        <v>49</v>
      </c>
      <c r="AI341" s="214">
        <v>0</v>
      </c>
      <c r="AJ341" s="215">
        <v>22.386301369863013</v>
      </c>
      <c r="AK341" s="215">
        <v>31.682191780821917</v>
      </c>
      <c r="AL341" s="214">
        <f t="shared" si="5"/>
        <v>4.598E-2</v>
      </c>
      <c r="AM341" s="206" t="s">
        <v>42</v>
      </c>
      <c r="AN341" s="210" t="s">
        <v>46</v>
      </c>
    </row>
    <row r="342" spans="1:40" s="154" customFormat="1" x14ac:dyDescent="0.3">
      <c r="A342" s="205">
        <v>28101000</v>
      </c>
      <c r="B342" s="206">
        <v>1</v>
      </c>
      <c r="C342" s="206">
        <v>1</v>
      </c>
      <c r="D342" s="206">
        <v>1</v>
      </c>
      <c r="E342" s="206" t="s">
        <v>30</v>
      </c>
      <c r="F342" s="206" t="s">
        <v>31</v>
      </c>
      <c r="G342" s="206" t="s">
        <v>32</v>
      </c>
      <c r="H342" s="206" t="s">
        <v>33</v>
      </c>
      <c r="I342" s="206" t="s">
        <v>3</v>
      </c>
      <c r="J342" s="206" t="s">
        <v>34</v>
      </c>
      <c r="K342" s="206" t="s">
        <v>46</v>
      </c>
      <c r="L342" s="206" t="s">
        <v>36</v>
      </c>
      <c r="M342" s="206" t="s">
        <v>37</v>
      </c>
      <c r="N342" s="206" t="s">
        <v>48</v>
      </c>
      <c r="O342" s="206" t="s">
        <v>51</v>
      </c>
      <c r="P342" s="206" t="s">
        <v>51</v>
      </c>
      <c r="Q342" s="206" t="s">
        <v>46</v>
      </c>
      <c r="R342" s="207">
        <v>9726266.6600000001</v>
      </c>
      <c r="S342" s="208">
        <v>0</v>
      </c>
      <c r="T342" s="208">
        <v>0</v>
      </c>
      <c r="U342" s="208">
        <v>0</v>
      </c>
      <c r="V342" s="208">
        <v>0</v>
      </c>
      <c r="W342" s="208">
        <v>0</v>
      </c>
      <c r="X342" s="208"/>
      <c r="Y342" s="209" t="s">
        <v>40</v>
      </c>
      <c r="Z342" s="209">
        <v>9726266.6600000001</v>
      </c>
      <c r="AA342" s="210">
        <v>42732</v>
      </c>
      <c r="AB342" s="210">
        <v>51103</v>
      </c>
      <c r="AC342" s="211">
        <v>72947000</v>
      </c>
      <c r="AD342" s="211">
        <v>72947000</v>
      </c>
      <c r="AE342" s="212">
        <v>13.758904109589041</v>
      </c>
      <c r="AF342" s="212">
        <v>22.934246575342467</v>
      </c>
      <c r="AG342" s="213">
        <v>2.2200000000000001E-2</v>
      </c>
      <c r="AH342" s="210" t="s">
        <v>49</v>
      </c>
      <c r="AI342" s="214">
        <v>0</v>
      </c>
      <c r="AJ342" s="215">
        <v>13.758904109589041</v>
      </c>
      <c r="AK342" s="215">
        <v>22.934246575342467</v>
      </c>
      <c r="AL342" s="214">
        <f t="shared" si="5"/>
        <v>2.2200000000000001E-2</v>
      </c>
      <c r="AM342" s="206" t="s">
        <v>42</v>
      </c>
      <c r="AN342" s="210" t="s">
        <v>46</v>
      </c>
    </row>
    <row r="343" spans="1:40" s="154" customFormat="1" x14ac:dyDescent="0.3">
      <c r="A343" s="205">
        <v>28110000</v>
      </c>
      <c r="B343" s="206">
        <v>1</v>
      </c>
      <c r="C343" s="206">
        <v>1</v>
      </c>
      <c r="D343" s="206">
        <v>0</v>
      </c>
      <c r="E343" s="206" t="s">
        <v>30</v>
      </c>
      <c r="F343" s="206" t="s">
        <v>31</v>
      </c>
      <c r="G343" s="206" t="s">
        <v>32</v>
      </c>
      <c r="H343" s="206" t="s">
        <v>54</v>
      </c>
      <c r="I343" s="206" t="s">
        <v>55</v>
      </c>
      <c r="J343" s="206" t="s">
        <v>34</v>
      </c>
      <c r="K343" s="206" t="s">
        <v>46</v>
      </c>
      <c r="L343" s="206" t="s">
        <v>56</v>
      </c>
      <c r="M343" s="206" t="s">
        <v>37</v>
      </c>
      <c r="N343" s="206" t="s">
        <v>48</v>
      </c>
      <c r="O343" s="206" t="s">
        <v>57</v>
      </c>
      <c r="P343" s="206" t="s">
        <v>57</v>
      </c>
      <c r="Q343" s="206" t="s">
        <v>46</v>
      </c>
      <c r="R343" s="207">
        <v>4025488.25</v>
      </c>
      <c r="S343" s="208">
        <v>0</v>
      </c>
      <c r="T343" s="208">
        <v>0</v>
      </c>
      <c r="U343" s="208">
        <v>0</v>
      </c>
      <c r="V343" s="208">
        <v>26899.98</v>
      </c>
      <c r="W343" s="208">
        <v>0</v>
      </c>
      <c r="X343" s="208"/>
      <c r="Y343" s="209" t="s">
        <v>40</v>
      </c>
      <c r="Z343" s="209">
        <v>4025488.25</v>
      </c>
      <c r="AA343" s="210">
        <v>43854</v>
      </c>
      <c r="AB343" s="210">
        <v>52149</v>
      </c>
      <c r="AC343" s="211">
        <v>34100000</v>
      </c>
      <c r="AD343" s="211">
        <v>34100000</v>
      </c>
      <c r="AE343" s="212">
        <v>16.624657534246577</v>
      </c>
      <c r="AF343" s="212">
        <v>22.726027397260275</v>
      </c>
      <c r="AG343" s="213">
        <v>2.7220000000000001E-2</v>
      </c>
      <c r="AH343" s="210" t="s">
        <v>49</v>
      </c>
      <c r="AI343" s="214">
        <v>0</v>
      </c>
      <c r="AJ343" s="215">
        <v>16.624657534246577</v>
      </c>
      <c r="AK343" s="215">
        <v>22.726027397260275</v>
      </c>
      <c r="AL343" s="214">
        <f t="shared" si="5"/>
        <v>2.7220000000000001E-2</v>
      </c>
      <c r="AM343" s="206" t="s">
        <v>42</v>
      </c>
      <c r="AN343" s="210" t="s">
        <v>46</v>
      </c>
    </row>
    <row r="344" spans="1:40" s="154" customFormat="1" x14ac:dyDescent="0.3">
      <c r="A344" s="205">
        <v>28111000</v>
      </c>
      <c r="B344" s="206">
        <v>1</v>
      </c>
      <c r="C344" s="206">
        <v>1</v>
      </c>
      <c r="D344" s="206">
        <v>0</v>
      </c>
      <c r="E344" s="206" t="s">
        <v>30</v>
      </c>
      <c r="F344" s="206" t="s">
        <v>31</v>
      </c>
      <c r="G344" s="206" t="s">
        <v>32</v>
      </c>
      <c r="H344" s="206" t="s">
        <v>54</v>
      </c>
      <c r="I344" s="206" t="s">
        <v>55</v>
      </c>
      <c r="J344" s="206" t="s">
        <v>34</v>
      </c>
      <c r="K344" s="206" t="s">
        <v>46</v>
      </c>
      <c r="L344" s="206" t="s">
        <v>58</v>
      </c>
      <c r="M344" s="206" t="s">
        <v>37</v>
      </c>
      <c r="N344" s="206" t="s">
        <v>48</v>
      </c>
      <c r="O344" s="206" t="s">
        <v>59</v>
      </c>
      <c r="P344" s="206" t="s">
        <v>59</v>
      </c>
      <c r="Q344" s="206" t="s">
        <v>46</v>
      </c>
      <c r="R344" s="207">
        <v>36891721.710000001</v>
      </c>
      <c r="S344" s="208">
        <v>0</v>
      </c>
      <c r="T344" s="208">
        <v>0</v>
      </c>
      <c r="U344" s="208">
        <v>0</v>
      </c>
      <c r="V344" s="208">
        <v>0</v>
      </c>
      <c r="W344" s="208">
        <v>0</v>
      </c>
      <c r="X344" s="208"/>
      <c r="Y344" s="209" t="s">
        <v>40</v>
      </c>
      <c r="Z344" s="209">
        <v>36891721.710000001</v>
      </c>
      <c r="AA344" s="210">
        <v>44165</v>
      </c>
      <c r="AB344" s="210">
        <v>55056</v>
      </c>
      <c r="AC344" s="211">
        <v>59885000</v>
      </c>
      <c r="AD344" s="211">
        <v>59885000</v>
      </c>
      <c r="AE344" s="212">
        <v>24.589041095890412</v>
      </c>
      <c r="AF344" s="212">
        <v>29.838356164383562</v>
      </c>
      <c r="AG344" s="213">
        <v>4.8090000000000001E-2</v>
      </c>
      <c r="AH344" s="210" t="s">
        <v>49</v>
      </c>
      <c r="AI344" s="214">
        <v>0</v>
      </c>
      <c r="AJ344" s="215">
        <v>24.589041095890412</v>
      </c>
      <c r="AK344" s="215">
        <v>29.838356164383562</v>
      </c>
      <c r="AL344" s="214">
        <f t="shared" si="5"/>
        <v>4.8090000000000001E-2</v>
      </c>
      <c r="AM344" s="206" t="s">
        <v>42</v>
      </c>
      <c r="AN344" s="210" t="s">
        <v>46</v>
      </c>
    </row>
    <row r="345" spans="1:40" s="154" customFormat="1" x14ac:dyDescent="0.3">
      <c r="A345" s="205">
        <v>28112000</v>
      </c>
      <c r="B345" s="206">
        <v>1</v>
      </c>
      <c r="C345" s="206">
        <v>0</v>
      </c>
      <c r="D345" s="206">
        <v>0</v>
      </c>
      <c r="E345" s="206" t="s">
        <v>30</v>
      </c>
      <c r="F345" s="206" t="s">
        <v>133</v>
      </c>
      <c r="G345" s="206" t="s">
        <v>133</v>
      </c>
      <c r="H345" s="206" t="s">
        <v>133</v>
      </c>
      <c r="I345" s="206" t="s">
        <v>134</v>
      </c>
      <c r="J345" s="206" t="s">
        <v>34</v>
      </c>
      <c r="K345" s="206" t="s">
        <v>46</v>
      </c>
      <c r="L345" s="206" t="s">
        <v>136</v>
      </c>
      <c r="M345" s="206" t="s">
        <v>37</v>
      </c>
      <c r="N345" s="206" t="s">
        <v>48</v>
      </c>
      <c r="O345" s="206" t="s">
        <v>420</v>
      </c>
      <c r="P345" s="206" t="s">
        <v>420</v>
      </c>
      <c r="Q345" s="206" t="s">
        <v>46</v>
      </c>
      <c r="R345" s="207">
        <v>85344091.969999999</v>
      </c>
      <c r="S345" s="208">
        <v>0</v>
      </c>
      <c r="T345" s="208">
        <v>0</v>
      </c>
      <c r="U345" s="208">
        <v>0</v>
      </c>
      <c r="V345" s="208">
        <v>0</v>
      </c>
      <c r="W345" s="208">
        <v>0</v>
      </c>
      <c r="X345" s="208"/>
      <c r="Y345" s="209" t="s">
        <v>40</v>
      </c>
      <c r="Z345" s="209">
        <v>85344091.969999999</v>
      </c>
      <c r="AA345" s="210">
        <v>44554</v>
      </c>
      <c r="AB345" s="210">
        <v>51859</v>
      </c>
      <c r="AC345" s="211">
        <v>100000000</v>
      </c>
      <c r="AD345" s="211">
        <v>100000000</v>
      </c>
      <c r="AE345" s="212">
        <v>15.830136986301369</v>
      </c>
      <c r="AF345" s="212">
        <v>20.013698630136986</v>
      </c>
      <c r="AG345" s="213">
        <v>3.5402000000000003E-2</v>
      </c>
      <c r="AH345" s="210" t="s">
        <v>49</v>
      </c>
      <c r="AI345" s="214">
        <v>0</v>
      </c>
      <c r="AJ345" s="215">
        <v>15.830136986301369</v>
      </c>
      <c r="AK345" s="215">
        <v>20.013698630136986</v>
      </c>
      <c r="AL345" s="214">
        <f t="shared" si="5"/>
        <v>3.5402000000000003E-2</v>
      </c>
      <c r="AM345" s="206" t="s">
        <v>42</v>
      </c>
      <c r="AN345" s="210" t="s">
        <v>46</v>
      </c>
    </row>
    <row r="346" spans="1:40" s="154" customFormat="1" x14ac:dyDescent="0.3">
      <c r="A346" s="205">
        <v>28114000</v>
      </c>
      <c r="B346" s="206">
        <v>1</v>
      </c>
      <c r="C346" s="206">
        <v>1</v>
      </c>
      <c r="D346" s="206">
        <v>1</v>
      </c>
      <c r="E346" s="206" t="s">
        <v>30</v>
      </c>
      <c r="F346" s="206" t="s">
        <v>31</v>
      </c>
      <c r="G346" s="206" t="s">
        <v>32</v>
      </c>
      <c r="H346" s="206" t="s">
        <v>33</v>
      </c>
      <c r="I346" s="206" t="s">
        <v>3</v>
      </c>
      <c r="J346" s="206" t="s">
        <v>34</v>
      </c>
      <c r="K346" s="206" t="s">
        <v>361</v>
      </c>
      <c r="L346" s="206" t="s">
        <v>36</v>
      </c>
      <c r="M346" s="206" t="s">
        <v>37</v>
      </c>
      <c r="N346" s="206" t="s">
        <v>48</v>
      </c>
      <c r="O346" s="206" t="s">
        <v>535</v>
      </c>
      <c r="P346" s="206" t="s">
        <v>5001</v>
      </c>
      <c r="Q346" s="206" t="s">
        <v>361</v>
      </c>
      <c r="R346" s="207">
        <v>500000000</v>
      </c>
      <c r="S346" s="208">
        <v>0</v>
      </c>
      <c r="T346" s="208">
        <v>0</v>
      </c>
      <c r="U346" s="208">
        <v>0</v>
      </c>
      <c r="V346" s="208">
        <v>0</v>
      </c>
      <c r="W346" s="208">
        <v>0</v>
      </c>
      <c r="X346" s="208"/>
      <c r="Y346" s="209" t="s">
        <v>40</v>
      </c>
      <c r="Z346" s="209">
        <v>500000000</v>
      </c>
      <c r="AA346" s="210">
        <v>46017</v>
      </c>
      <c r="AB346" s="210">
        <v>47376</v>
      </c>
      <c r="AC346" s="211">
        <v>500000000</v>
      </c>
      <c r="AD346" s="211">
        <v>500000000</v>
      </c>
      <c r="AE346" s="212">
        <v>3.547945205479452</v>
      </c>
      <c r="AF346" s="212">
        <v>3.7232876712328768</v>
      </c>
      <c r="AG346" s="213">
        <v>0</v>
      </c>
      <c r="AH346" s="210" t="s">
        <v>41</v>
      </c>
      <c r="AI346" s="214">
        <v>3.4000000000000002E-2</v>
      </c>
      <c r="AJ346" s="215">
        <v>3.547945205479452</v>
      </c>
      <c r="AK346" s="215">
        <v>3.7232876712328768</v>
      </c>
      <c r="AL346" s="214">
        <f t="shared" si="5"/>
        <v>0</v>
      </c>
      <c r="AM346" s="206" t="s">
        <v>42</v>
      </c>
      <c r="AN346" s="210" t="s">
        <v>536</v>
      </c>
    </row>
    <row r="347" spans="1:40" s="154" customFormat="1" x14ac:dyDescent="0.3">
      <c r="A347" s="205">
        <v>30054000</v>
      </c>
      <c r="B347" s="206">
        <v>1</v>
      </c>
      <c r="C347" s="206">
        <v>1</v>
      </c>
      <c r="D347" s="206">
        <v>1</v>
      </c>
      <c r="E347" s="206" t="s">
        <v>30</v>
      </c>
      <c r="F347" s="206" t="s">
        <v>31</v>
      </c>
      <c r="G347" s="206" t="s">
        <v>32</v>
      </c>
      <c r="H347" s="206" t="s">
        <v>33</v>
      </c>
      <c r="I347" s="206" t="s">
        <v>3</v>
      </c>
      <c r="J347" s="206" t="s">
        <v>34</v>
      </c>
      <c r="K347" s="206" t="s">
        <v>152</v>
      </c>
      <c r="L347" s="206" t="s">
        <v>36</v>
      </c>
      <c r="M347" s="206" t="s">
        <v>153</v>
      </c>
      <c r="N347" s="206" t="s">
        <v>154</v>
      </c>
      <c r="O347" s="206" t="s">
        <v>251</v>
      </c>
      <c r="P347" s="206" t="s">
        <v>251</v>
      </c>
      <c r="Q347" s="206" t="s">
        <v>152</v>
      </c>
      <c r="R347" s="207">
        <v>1370404.78</v>
      </c>
      <c r="S347" s="208">
        <v>0</v>
      </c>
      <c r="T347" s="208">
        <v>0</v>
      </c>
      <c r="U347" s="208">
        <v>0</v>
      </c>
      <c r="V347" s="208">
        <v>0</v>
      </c>
      <c r="W347" s="208">
        <v>0</v>
      </c>
      <c r="X347" s="208"/>
      <c r="Y347" s="209" t="s">
        <v>40</v>
      </c>
      <c r="Z347" s="209">
        <v>1370404.78</v>
      </c>
      <c r="AA347" s="210">
        <v>31757</v>
      </c>
      <c r="AB347" s="210">
        <v>46350</v>
      </c>
      <c r="AC347" s="211">
        <v>13018844.73</v>
      </c>
      <c r="AD347" s="211">
        <v>13018844.73</v>
      </c>
      <c r="AE347" s="212">
        <v>0.73698630136986298</v>
      </c>
      <c r="AF347" s="212">
        <v>39.980821917808221</v>
      </c>
      <c r="AG347" s="213">
        <v>0.02</v>
      </c>
      <c r="AH347" s="210" t="s">
        <v>49</v>
      </c>
      <c r="AI347" s="214">
        <v>0</v>
      </c>
      <c r="AJ347" s="215">
        <v>0.73698630136986298</v>
      </c>
      <c r="AK347" s="215">
        <v>39.980821917808221</v>
      </c>
      <c r="AL347" s="214">
        <f t="shared" si="5"/>
        <v>0.02</v>
      </c>
      <c r="AM347" s="206" t="s">
        <v>152</v>
      </c>
      <c r="AN347" s="210" t="s">
        <v>152</v>
      </c>
    </row>
    <row r="348" spans="1:40" s="154" customFormat="1" x14ac:dyDescent="0.3">
      <c r="A348" s="205">
        <v>30055101</v>
      </c>
      <c r="B348" s="206">
        <v>1</v>
      </c>
      <c r="C348" s="206">
        <v>1</v>
      </c>
      <c r="D348" s="206">
        <v>1</v>
      </c>
      <c r="E348" s="206" t="s">
        <v>30</v>
      </c>
      <c r="F348" s="206" t="s">
        <v>31</v>
      </c>
      <c r="G348" s="206" t="s">
        <v>32</v>
      </c>
      <c r="H348" s="206" t="s">
        <v>33</v>
      </c>
      <c r="I348" s="206" t="s">
        <v>3</v>
      </c>
      <c r="J348" s="206" t="s">
        <v>34</v>
      </c>
      <c r="K348" s="206" t="s">
        <v>152</v>
      </c>
      <c r="L348" s="206" t="s">
        <v>36</v>
      </c>
      <c r="M348" s="206" t="s">
        <v>153</v>
      </c>
      <c r="N348" s="206" t="s">
        <v>154</v>
      </c>
      <c r="O348" s="206" t="s">
        <v>252</v>
      </c>
      <c r="P348" s="206" t="s">
        <v>252</v>
      </c>
      <c r="Q348" s="206" t="s">
        <v>152</v>
      </c>
      <c r="R348" s="207">
        <v>1438567.1099999999</v>
      </c>
      <c r="S348" s="208">
        <v>0</v>
      </c>
      <c r="T348" s="208">
        <v>0</v>
      </c>
      <c r="U348" s="208">
        <v>0</v>
      </c>
      <c r="V348" s="208">
        <v>0</v>
      </c>
      <c r="W348" s="208">
        <v>0</v>
      </c>
      <c r="X348" s="208"/>
      <c r="Y348" s="209">
        <v>0</v>
      </c>
      <c r="Z348" s="209">
        <v>1438567.1099999999</v>
      </c>
      <c r="AA348" s="210">
        <v>31861</v>
      </c>
      <c r="AB348" s="210">
        <v>46470</v>
      </c>
      <c r="AC348" s="211">
        <v>9110915.9499999993</v>
      </c>
      <c r="AD348" s="211">
        <v>9110915.9499999993</v>
      </c>
      <c r="AE348" s="212">
        <v>1.0657534246575342</v>
      </c>
      <c r="AF348" s="212">
        <v>40.024657534246572</v>
      </c>
      <c r="AG348" s="213">
        <v>0.02</v>
      </c>
      <c r="AH348" s="210" t="s">
        <v>49</v>
      </c>
      <c r="AI348" s="214">
        <v>0</v>
      </c>
      <c r="AJ348" s="215">
        <v>1.0657534246575342</v>
      </c>
      <c r="AK348" s="215">
        <v>40.024657534246572</v>
      </c>
      <c r="AL348" s="214">
        <f t="shared" si="5"/>
        <v>0.02</v>
      </c>
      <c r="AM348" s="206" t="s">
        <v>152</v>
      </c>
      <c r="AN348" s="210" t="s">
        <v>152</v>
      </c>
    </row>
    <row r="349" spans="1:40" s="154" customFormat="1" x14ac:dyDescent="0.3">
      <c r="A349" s="205">
        <v>30057100</v>
      </c>
      <c r="B349" s="206">
        <v>1</v>
      </c>
      <c r="C349" s="206">
        <v>1</v>
      </c>
      <c r="D349" s="206">
        <v>1</v>
      </c>
      <c r="E349" s="206" t="s">
        <v>30</v>
      </c>
      <c r="F349" s="206" t="s">
        <v>31</v>
      </c>
      <c r="G349" s="206" t="s">
        <v>32</v>
      </c>
      <c r="H349" s="206" t="s">
        <v>33</v>
      </c>
      <c r="I349" s="206" t="s">
        <v>3</v>
      </c>
      <c r="J349" s="206" t="s">
        <v>34</v>
      </c>
      <c r="K349" s="206" t="s">
        <v>152</v>
      </c>
      <c r="L349" s="206" t="s">
        <v>36</v>
      </c>
      <c r="M349" s="206" t="s">
        <v>153</v>
      </c>
      <c r="N349" s="206" t="s">
        <v>154</v>
      </c>
      <c r="O349" s="206" t="s">
        <v>254</v>
      </c>
      <c r="P349" s="206" t="s">
        <v>254</v>
      </c>
      <c r="Q349" s="206" t="s">
        <v>152</v>
      </c>
      <c r="R349" s="207">
        <v>1296575.6100000001</v>
      </c>
      <c r="S349" s="208">
        <v>0</v>
      </c>
      <c r="T349" s="208">
        <v>0</v>
      </c>
      <c r="U349" s="208">
        <v>0</v>
      </c>
      <c r="V349" s="208">
        <v>0</v>
      </c>
      <c r="W349" s="208">
        <v>0</v>
      </c>
      <c r="X349" s="208"/>
      <c r="Y349" s="209" t="s">
        <v>40</v>
      </c>
      <c r="Z349" s="209">
        <v>1296575.6100000001</v>
      </c>
      <c r="AA349" s="210">
        <v>32779</v>
      </c>
      <c r="AB349" s="210">
        <v>47385</v>
      </c>
      <c r="AC349" s="211">
        <v>3889726.81</v>
      </c>
      <c r="AD349" s="211">
        <v>3889726.81</v>
      </c>
      <c r="AE349" s="212">
        <v>3.5726027397260274</v>
      </c>
      <c r="AF349" s="212">
        <v>40.016438356164386</v>
      </c>
      <c r="AG349" s="213">
        <v>0.02</v>
      </c>
      <c r="AH349" s="210" t="s">
        <v>49</v>
      </c>
      <c r="AI349" s="214">
        <v>0</v>
      </c>
      <c r="AJ349" s="215">
        <v>3.5726027397260274</v>
      </c>
      <c r="AK349" s="215">
        <v>40.016438356164386</v>
      </c>
      <c r="AL349" s="214">
        <f t="shared" si="5"/>
        <v>0.02</v>
      </c>
      <c r="AM349" s="206" t="s">
        <v>152</v>
      </c>
      <c r="AN349" s="210" t="s">
        <v>152</v>
      </c>
    </row>
    <row r="350" spans="1:40" s="154" customFormat="1" x14ac:dyDescent="0.3">
      <c r="A350" s="205">
        <v>30058100</v>
      </c>
      <c r="B350" s="206">
        <v>1</v>
      </c>
      <c r="C350" s="206">
        <v>1</v>
      </c>
      <c r="D350" s="206">
        <v>1</v>
      </c>
      <c r="E350" s="206" t="s">
        <v>30</v>
      </c>
      <c r="F350" s="206" t="s">
        <v>31</v>
      </c>
      <c r="G350" s="206" t="s">
        <v>32</v>
      </c>
      <c r="H350" s="206" t="s">
        <v>33</v>
      </c>
      <c r="I350" s="206" t="s">
        <v>3</v>
      </c>
      <c r="J350" s="206" t="s">
        <v>34</v>
      </c>
      <c r="K350" s="206" t="s">
        <v>152</v>
      </c>
      <c r="L350" s="206" t="s">
        <v>36</v>
      </c>
      <c r="M350" s="206" t="s">
        <v>153</v>
      </c>
      <c r="N350" s="206" t="s">
        <v>154</v>
      </c>
      <c r="O350" s="206" t="s">
        <v>255</v>
      </c>
      <c r="P350" s="206" t="s">
        <v>255</v>
      </c>
      <c r="Q350" s="206" t="s">
        <v>152</v>
      </c>
      <c r="R350" s="207">
        <v>6431225.0800000001</v>
      </c>
      <c r="S350" s="208">
        <v>0</v>
      </c>
      <c r="T350" s="208">
        <v>0</v>
      </c>
      <c r="U350" s="208">
        <v>0</v>
      </c>
      <c r="V350" s="208">
        <v>0</v>
      </c>
      <c r="W350" s="208">
        <v>0</v>
      </c>
      <c r="X350" s="208"/>
      <c r="Y350" s="209" t="s">
        <v>40</v>
      </c>
      <c r="Z350" s="209">
        <v>6431225.0800000001</v>
      </c>
      <c r="AA350" s="210">
        <v>32996</v>
      </c>
      <c r="AB350" s="210">
        <v>47609</v>
      </c>
      <c r="AC350" s="211">
        <v>18579094.77</v>
      </c>
      <c r="AD350" s="211">
        <v>18579094.77</v>
      </c>
      <c r="AE350" s="212">
        <v>4.1863013698630134</v>
      </c>
      <c r="AF350" s="212">
        <v>40.035616438356165</v>
      </c>
      <c r="AG350" s="213">
        <v>0.02</v>
      </c>
      <c r="AH350" s="210" t="s">
        <v>49</v>
      </c>
      <c r="AI350" s="214">
        <v>0</v>
      </c>
      <c r="AJ350" s="215">
        <v>4.1863013698630134</v>
      </c>
      <c r="AK350" s="215">
        <v>40.035616438356165</v>
      </c>
      <c r="AL350" s="214">
        <f t="shared" si="5"/>
        <v>0.02</v>
      </c>
      <c r="AM350" s="206" t="s">
        <v>152</v>
      </c>
      <c r="AN350" s="210" t="s">
        <v>152</v>
      </c>
    </row>
    <row r="351" spans="1:40" s="154" customFormat="1" x14ac:dyDescent="0.3">
      <c r="A351" s="205">
        <v>30059100</v>
      </c>
      <c r="B351" s="206">
        <v>1</v>
      </c>
      <c r="C351" s="206">
        <v>1</v>
      </c>
      <c r="D351" s="206">
        <v>0</v>
      </c>
      <c r="E351" s="206" t="s">
        <v>30</v>
      </c>
      <c r="F351" s="206" t="s">
        <v>31</v>
      </c>
      <c r="G351" s="206" t="s">
        <v>45</v>
      </c>
      <c r="H351" s="206" t="s">
        <v>45</v>
      </c>
      <c r="I351" s="206" t="s">
        <v>45</v>
      </c>
      <c r="J351" s="206" t="s">
        <v>34</v>
      </c>
      <c r="K351" s="206" t="s">
        <v>152</v>
      </c>
      <c r="L351" s="206" t="s">
        <v>168</v>
      </c>
      <c r="M351" s="206" t="s">
        <v>153</v>
      </c>
      <c r="N351" s="206" t="s">
        <v>154</v>
      </c>
      <c r="O351" s="206" t="s">
        <v>170</v>
      </c>
      <c r="P351" s="206" t="s">
        <v>170</v>
      </c>
      <c r="Q351" s="206" t="s">
        <v>152</v>
      </c>
      <c r="R351" s="207">
        <v>557755.68000000005</v>
      </c>
      <c r="S351" s="208">
        <v>0</v>
      </c>
      <c r="T351" s="208">
        <v>0</v>
      </c>
      <c r="U351" s="208">
        <v>0</v>
      </c>
      <c r="V351" s="208">
        <v>0</v>
      </c>
      <c r="W351" s="208">
        <v>0</v>
      </c>
      <c r="X351" s="208"/>
      <c r="Y351" s="209" t="s">
        <v>40</v>
      </c>
      <c r="Z351" s="209">
        <v>557755.68000000005</v>
      </c>
      <c r="AA351" s="210">
        <v>33176</v>
      </c>
      <c r="AB351" s="210">
        <v>47780</v>
      </c>
      <c r="AC351" s="211">
        <v>1506134.34</v>
      </c>
      <c r="AD351" s="211">
        <v>1506134.34</v>
      </c>
      <c r="AE351" s="212">
        <v>4.6547945205479451</v>
      </c>
      <c r="AF351" s="212">
        <v>40.010958904109586</v>
      </c>
      <c r="AG351" s="213">
        <v>0.02</v>
      </c>
      <c r="AH351" s="210" t="s">
        <v>49</v>
      </c>
      <c r="AI351" s="214">
        <v>0</v>
      </c>
      <c r="AJ351" s="215">
        <v>4.6547945205479451</v>
      </c>
      <c r="AK351" s="215">
        <v>40.010958904109586</v>
      </c>
      <c r="AL351" s="214">
        <f t="shared" si="5"/>
        <v>0.02</v>
      </c>
      <c r="AM351" s="206" t="s">
        <v>152</v>
      </c>
      <c r="AN351" s="210" t="s">
        <v>152</v>
      </c>
    </row>
    <row r="352" spans="1:40" s="154" customFormat="1" x14ac:dyDescent="0.3">
      <c r="A352" s="205">
        <v>30059101</v>
      </c>
      <c r="B352" s="206">
        <v>1</v>
      </c>
      <c r="C352" s="206">
        <v>1</v>
      </c>
      <c r="D352" s="206">
        <v>1</v>
      </c>
      <c r="E352" s="206" t="s">
        <v>30</v>
      </c>
      <c r="F352" s="206" t="s">
        <v>31</v>
      </c>
      <c r="G352" s="206" t="s">
        <v>32</v>
      </c>
      <c r="H352" s="206" t="s">
        <v>33</v>
      </c>
      <c r="I352" s="206" t="s">
        <v>3</v>
      </c>
      <c r="J352" s="206" t="s">
        <v>34</v>
      </c>
      <c r="K352" s="206" t="s">
        <v>152</v>
      </c>
      <c r="L352" s="206" t="s">
        <v>36</v>
      </c>
      <c r="M352" s="206" t="s">
        <v>153</v>
      </c>
      <c r="N352" s="206" t="s">
        <v>154</v>
      </c>
      <c r="O352" s="206" t="s">
        <v>256</v>
      </c>
      <c r="P352" s="206" t="s">
        <v>256</v>
      </c>
      <c r="Q352" s="206" t="s">
        <v>152</v>
      </c>
      <c r="R352" s="207">
        <v>5717160.4500000002</v>
      </c>
      <c r="S352" s="208">
        <v>0</v>
      </c>
      <c r="T352" s="208">
        <v>0</v>
      </c>
      <c r="U352" s="208">
        <v>0</v>
      </c>
      <c r="V352" s="208">
        <v>0</v>
      </c>
      <c r="W352" s="208">
        <v>0</v>
      </c>
      <c r="X352" s="208"/>
      <c r="Y352" s="209" t="s">
        <v>40</v>
      </c>
      <c r="Z352" s="209">
        <v>5717160.4500000002</v>
      </c>
      <c r="AA352" s="210">
        <v>33176</v>
      </c>
      <c r="AB352" s="210">
        <v>47780</v>
      </c>
      <c r="AC352" s="211">
        <v>15436133.039999999</v>
      </c>
      <c r="AD352" s="211">
        <v>15436133.039999999</v>
      </c>
      <c r="AE352" s="212">
        <v>4.6547945205479451</v>
      </c>
      <c r="AF352" s="212">
        <v>40.010958904109586</v>
      </c>
      <c r="AG352" s="213">
        <v>0.02</v>
      </c>
      <c r="AH352" s="210" t="s">
        <v>49</v>
      </c>
      <c r="AI352" s="214">
        <v>0</v>
      </c>
      <c r="AJ352" s="215">
        <v>4.6547945205479451</v>
      </c>
      <c r="AK352" s="215">
        <v>40.010958904109586</v>
      </c>
      <c r="AL352" s="214">
        <f t="shared" si="5"/>
        <v>0.02</v>
      </c>
      <c r="AM352" s="206" t="s">
        <v>152</v>
      </c>
      <c r="AN352" s="210" t="s">
        <v>152</v>
      </c>
    </row>
    <row r="353" spans="1:40" s="154" customFormat="1" x14ac:dyDescent="0.3">
      <c r="A353" s="205">
        <v>30060100</v>
      </c>
      <c r="B353" s="206">
        <v>1</v>
      </c>
      <c r="C353" s="206">
        <v>0</v>
      </c>
      <c r="D353" s="206">
        <v>0</v>
      </c>
      <c r="E353" s="206" t="s">
        <v>30</v>
      </c>
      <c r="F353" s="206" t="s">
        <v>133</v>
      </c>
      <c r="G353" s="206" t="s">
        <v>133</v>
      </c>
      <c r="H353" s="206" t="s">
        <v>133</v>
      </c>
      <c r="I353" s="206" t="s">
        <v>134</v>
      </c>
      <c r="J353" s="206" t="s">
        <v>34</v>
      </c>
      <c r="K353" s="206" t="s">
        <v>152</v>
      </c>
      <c r="L353" s="206" t="s">
        <v>136</v>
      </c>
      <c r="M353" s="206" t="s">
        <v>153</v>
      </c>
      <c r="N353" s="206" t="s">
        <v>154</v>
      </c>
      <c r="O353" s="218" t="s">
        <v>155</v>
      </c>
      <c r="P353" s="206" t="s">
        <v>155</v>
      </c>
      <c r="Q353" s="206" t="s">
        <v>152</v>
      </c>
      <c r="R353" s="207">
        <v>645371.76</v>
      </c>
      <c r="S353" s="208">
        <v>0</v>
      </c>
      <c r="T353" s="208">
        <v>58670.16</v>
      </c>
      <c r="U353" s="208">
        <v>6453.72</v>
      </c>
      <c r="V353" s="208">
        <v>0</v>
      </c>
      <c r="W353" s="208">
        <v>0</v>
      </c>
      <c r="X353" s="208"/>
      <c r="Y353" s="209" t="s">
        <v>40</v>
      </c>
      <c r="Z353" s="209">
        <v>586701.6</v>
      </c>
      <c r="AA353" s="210">
        <v>33284</v>
      </c>
      <c r="AB353" s="210">
        <v>47894</v>
      </c>
      <c r="AC353" s="211">
        <v>1584094.39</v>
      </c>
      <c r="AD353" s="211">
        <v>1584094.39</v>
      </c>
      <c r="AE353" s="212">
        <v>4.9671232876712326</v>
      </c>
      <c r="AF353" s="212">
        <v>40.027397260273972</v>
      </c>
      <c r="AG353" s="213">
        <v>0.02</v>
      </c>
      <c r="AH353" s="210" t="s">
        <v>49</v>
      </c>
      <c r="AI353" s="214">
        <v>0</v>
      </c>
      <c r="AJ353" s="215">
        <v>4.9671232876712326</v>
      </c>
      <c r="AK353" s="215">
        <v>40.027397260273972</v>
      </c>
      <c r="AL353" s="214">
        <f t="shared" si="5"/>
        <v>0.02</v>
      </c>
      <c r="AM353" s="206" t="s">
        <v>152</v>
      </c>
      <c r="AN353" s="210" t="s">
        <v>152</v>
      </c>
    </row>
    <row r="354" spans="1:40" s="154" customFormat="1" x14ac:dyDescent="0.3">
      <c r="A354" s="205">
        <v>30060101</v>
      </c>
      <c r="B354" s="206">
        <v>1</v>
      </c>
      <c r="C354" s="206">
        <v>1</v>
      </c>
      <c r="D354" s="206">
        <v>1</v>
      </c>
      <c r="E354" s="206" t="s">
        <v>30</v>
      </c>
      <c r="F354" s="206" t="s">
        <v>31</v>
      </c>
      <c r="G354" s="206" t="s">
        <v>32</v>
      </c>
      <c r="H354" s="206" t="s">
        <v>33</v>
      </c>
      <c r="I354" s="206" t="s">
        <v>3</v>
      </c>
      <c r="J354" s="206" t="s">
        <v>34</v>
      </c>
      <c r="K354" s="206" t="s">
        <v>152</v>
      </c>
      <c r="L354" s="206" t="s">
        <v>36</v>
      </c>
      <c r="M354" s="206" t="s">
        <v>153</v>
      </c>
      <c r="N354" s="206" t="s">
        <v>154</v>
      </c>
      <c r="O354" s="218" t="s">
        <v>257</v>
      </c>
      <c r="P354" s="206" t="s">
        <v>257</v>
      </c>
      <c r="Q354" s="206" t="s">
        <v>152</v>
      </c>
      <c r="R354" s="207">
        <v>2232237.88</v>
      </c>
      <c r="S354" s="208">
        <v>0</v>
      </c>
      <c r="T354" s="208">
        <v>202930.72</v>
      </c>
      <c r="U354" s="208">
        <v>22322.38</v>
      </c>
      <c r="V354" s="208">
        <v>0</v>
      </c>
      <c r="W354" s="208">
        <v>0</v>
      </c>
      <c r="X354" s="208"/>
      <c r="Y354" s="209" t="s">
        <v>40</v>
      </c>
      <c r="Z354" s="209">
        <v>2029307.16</v>
      </c>
      <c r="AA354" s="210">
        <v>33284</v>
      </c>
      <c r="AB354" s="210">
        <v>47894</v>
      </c>
      <c r="AC354" s="211">
        <v>5479129.4000000004</v>
      </c>
      <c r="AD354" s="211">
        <v>5479129.4000000004</v>
      </c>
      <c r="AE354" s="212">
        <v>4.9671232876712326</v>
      </c>
      <c r="AF354" s="212">
        <v>40.027397260273972</v>
      </c>
      <c r="AG354" s="213">
        <v>0.02</v>
      </c>
      <c r="AH354" s="210" t="s">
        <v>49</v>
      </c>
      <c r="AI354" s="214">
        <v>0</v>
      </c>
      <c r="AJ354" s="215">
        <v>4.9671232876712326</v>
      </c>
      <c r="AK354" s="215">
        <v>40.027397260273972</v>
      </c>
      <c r="AL354" s="214">
        <f t="shared" si="5"/>
        <v>0.02</v>
      </c>
      <c r="AM354" s="206" t="s">
        <v>152</v>
      </c>
      <c r="AN354" s="210" t="s">
        <v>152</v>
      </c>
    </row>
    <row r="355" spans="1:40" s="154" customFormat="1" x14ac:dyDescent="0.3">
      <c r="A355" s="205">
        <v>30060102</v>
      </c>
      <c r="B355" s="206">
        <v>1</v>
      </c>
      <c r="C355" s="206">
        <v>1</v>
      </c>
      <c r="D355" s="206">
        <v>1</v>
      </c>
      <c r="E355" s="206" t="s">
        <v>30</v>
      </c>
      <c r="F355" s="206" t="s">
        <v>31</v>
      </c>
      <c r="G355" s="206" t="s">
        <v>32</v>
      </c>
      <c r="H355" s="206" t="s">
        <v>33</v>
      </c>
      <c r="I355" s="206" t="s">
        <v>3</v>
      </c>
      <c r="J355" s="206" t="s">
        <v>34</v>
      </c>
      <c r="K355" s="206" t="s">
        <v>152</v>
      </c>
      <c r="L355" s="206" t="s">
        <v>36</v>
      </c>
      <c r="M355" s="206" t="s">
        <v>153</v>
      </c>
      <c r="N355" s="206" t="s">
        <v>154</v>
      </c>
      <c r="O355" s="218" t="s">
        <v>258</v>
      </c>
      <c r="P355" s="206" t="s">
        <v>258</v>
      </c>
      <c r="Q355" s="206" t="s">
        <v>152</v>
      </c>
      <c r="R355" s="207">
        <v>3792003.26</v>
      </c>
      <c r="S355" s="208">
        <v>0</v>
      </c>
      <c r="T355" s="208">
        <v>344727.56</v>
      </c>
      <c r="U355" s="208">
        <v>37920.03</v>
      </c>
      <c r="V355" s="208">
        <v>0</v>
      </c>
      <c r="W355" s="208">
        <v>0</v>
      </c>
      <c r="X355" s="208"/>
      <c r="Y355" s="209" t="s">
        <v>40</v>
      </c>
      <c r="Z355" s="209">
        <v>3447275.7</v>
      </c>
      <c r="AA355" s="210">
        <v>33284</v>
      </c>
      <c r="AB355" s="210">
        <v>47894</v>
      </c>
      <c r="AC355" s="211">
        <v>9307644.1400000006</v>
      </c>
      <c r="AD355" s="211">
        <v>9307644.1400000006</v>
      </c>
      <c r="AE355" s="212">
        <v>4.9671232876712326</v>
      </c>
      <c r="AF355" s="212">
        <v>40.027397260273972</v>
      </c>
      <c r="AG355" s="213">
        <v>0.02</v>
      </c>
      <c r="AH355" s="210" t="s">
        <v>49</v>
      </c>
      <c r="AI355" s="214">
        <v>0</v>
      </c>
      <c r="AJ355" s="215">
        <v>4.9671232876712326</v>
      </c>
      <c r="AK355" s="215">
        <v>40.027397260273972</v>
      </c>
      <c r="AL355" s="214">
        <f t="shared" si="5"/>
        <v>0.02</v>
      </c>
      <c r="AM355" s="206" t="s">
        <v>152</v>
      </c>
      <c r="AN355" s="210" t="s">
        <v>152</v>
      </c>
    </row>
    <row r="356" spans="1:40" s="154" customFormat="1" x14ac:dyDescent="0.3">
      <c r="A356" s="205">
        <v>30063000</v>
      </c>
      <c r="B356" s="206">
        <v>1</v>
      </c>
      <c r="C356" s="206">
        <v>1</v>
      </c>
      <c r="D356" s="206">
        <v>1</v>
      </c>
      <c r="E356" s="206" t="s">
        <v>30</v>
      </c>
      <c r="F356" s="206" t="s">
        <v>31</v>
      </c>
      <c r="G356" s="206" t="s">
        <v>32</v>
      </c>
      <c r="H356" s="206" t="s">
        <v>33</v>
      </c>
      <c r="I356" s="206" t="s">
        <v>3</v>
      </c>
      <c r="J356" s="206" t="s">
        <v>34</v>
      </c>
      <c r="K356" s="206" t="s">
        <v>152</v>
      </c>
      <c r="L356" s="206" t="s">
        <v>36</v>
      </c>
      <c r="M356" s="206" t="s">
        <v>153</v>
      </c>
      <c r="N356" s="206" t="s">
        <v>154</v>
      </c>
      <c r="O356" s="206" t="s">
        <v>260</v>
      </c>
      <c r="P356" s="206" t="s">
        <v>260</v>
      </c>
      <c r="Q356" s="206" t="s">
        <v>152</v>
      </c>
      <c r="R356" s="207">
        <v>522336.09</v>
      </c>
      <c r="S356" s="208">
        <v>0</v>
      </c>
      <c r="T356" s="208">
        <v>0</v>
      </c>
      <c r="U356" s="208">
        <v>0</v>
      </c>
      <c r="V356" s="208">
        <v>0</v>
      </c>
      <c r="W356" s="208">
        <v>0</v>
      </c>
      <c r="X356" s="208"/>
      <c r="Y356" s="209" t="s">
        <v>40</v>
      </c>
      <c r="Z356" s="209">
        <v>522336.09</v>
      </c>
      <c r="AA356" s="210">
        <v>34361</v>
      </c>
      <c r="AB356" s="210">
        <v>48971</v>
      </c>
      <c r="AC356" s="211">
        <v>1077318.3500000001</v>
      </c>
      <c r="AD356" s="211">
        <v>1077318.3500000001</v>
      </c>
      <c r="AE356" s="212">
        <v>7.9178082191780819</v>
      </c>
      <c r="AF356" s="212">
        <v>40.027397260273972</v>
      </c>
      <c r="AG356" s="213">
        <v>0.02</v>
      </c>
      <c r="AH356" s="210" t="s">
        <v>49</v>
      </c>
      <c r="AI356" s="214">
        <v>0</v>
      </c>
      <c r="AJ356" s="215">
        <v>7.9178082191780819</v>
      </c>
      <c r="AK356" s="215">
        <v>40.027397260273972</v>
      </c>
      <c r="AL356" s="214">
        <f t="shared" si="5"/>
        <v>0.02</v>
      </c>
      <c r="AM356" s="206" t="s">
        <v>152</v>
      </c>
      <c r="AN356" s="210" t="s">
        <v>152</v>
      </c>
    </row>
    <row r="357" spans="1:40" s="154" customFormat="1" x14ac:dyDescent="0.3">
      <c r="A357" s="205">
        <v>30064100</v>
      </c>
      <c r="B357" s="206">
        <v>1</v>
      </c>
      <c r="C357" s="206">
        <v>1</v>
      </c>
      <c r="D357" s="206">
        <v>1</v>
      </c>
      <c r="E357" s="206" t="s">
        <v>30</v>
      </c>
      <c r="F357" s="206" t="s">
        <v>31</v>
      </c>
      <c r="G357" s="206" t="s">
        <v>32</v>
      </c>
      <c r="H357" s="206" t="s">
        <v>33</v>
      </c>
      <c r="I357" s="206" t="s">
        <v>3</v>
      </c>
      <c r="J357" s="206" t="s">
        <v>34</v>
      </c>
      <c r="K357" s="206" t="s">
        <v>152</v>
      </c>
      <c r="L357" s="206" t="s">
        <v>36</v>
      </c>
      <c r="M357" s="206" t="s">
        <v>153</v>
      </c>
      <c r="N357" s="206" t="s">
        <v>154</v>
      </c>
      <c r="O357" s="206" t="s">
        <v>261</v>
      </c>
      <c r="P357" s="206" t="s">
        <v>261</v>
      </c>
      <c r="Q357" s="206" t="s">
        <v>152</v>
      </c>
      <c r="R357" s="207">
        <v>912826.54</v>
      </c>
      <c r="S357" s="208">
        <v>0</v>
      </c>
      <c r="T357" s="208">
        <v>0</v>
      </c>
      <c r="U357" s="208">
        <v>0</v>
      </c>
      <c r="V357" s="208">
        <v>0</v>
      </c>
      <c r="W357" s="208">
        <v>0</v>
      </c>
      <c r="X357" s="208"/>
      <c r="Y357" s="209" t="s">
        <v>40</v>
      </c>
      <c r="Z357" s="209">
        <v>912826.54</v>
      </c>
      <c r="AA357" s="210">
        <v>34361</v>
      </c>
      <c r="AB357" s="210">
        <v>48971</v>
      </c>
      <c r="AC357" s="211">
        <v>1882704.59</v>
      </c>
      <c r="AD357" s="211">
        <v>1882704.59</v>
      </c>
      <c r="AE357" s="212">
        <v>7.9178082191780819</v>
      </c>
      <c r="AF357" s="212">
        <v>40.027397260273972</v>
      </c>
      <c r="AG357" s="213">
        <v>0.02</v>
      </c>
      <c r="AH357" s="210" t="s">
        <v>49</v>
      </c>
      <c r="AI357" s="214">
        <v>0</v>
      </c>
      <c r="AJ357" s="215">
        <v>7.9178082191780819</v>
      </c>
      <c r="AK357" s="215">
        <v>40.027397260273972</v>
      </c>
      <c r="AL357" s="214">
        <f t="shared" si="5"/>
        <v>0.02</v>
      </c>
      <c r="AM357" s="206" t="s">
        <v>152</v>
      </c>
      <c r="AN357" s="210" t="s">
        <v>152</v>
      </c>
    </row>
    <row r="358" spans="1:40" s="154" customFormat="1" x14ac:dyDescent="0.3">
      <c r="A358" s="205">
        <v>30065100</v>
      </c>
      <c r="B358" s="206">
        <v>1</v>
      </c>
      <c r="C358" s="206">
        <v>1</v>
      </c>
      <c r="D358" s="206">
        <v>1</v>
      </c>
      <c r="E358" s="206" t="s">
        <v>30</v>
      </c>
      <c r="F358" s="206" t="s">
        <v>31</v>
      </c>
      <c r="G358" s="206" t="s">
        <v>32</v>
      </c>
      <c r="H358" s="206" t="s">
        <v>33</v>
      </c>
      <c r="I358" s="206" t="s">
        <v>3</v>
      </c>
      <c r="J358" s="206" t="s">
        <v>34</v>
      </c>
      <c r="K358" s="206" t="s">
        <v>152</v>
      </c>
      <c r="L358" s="206" t="s">
        <v>36</v>
      </c>
      <c r="M358" s="206" t="s">
        <v>153</v>
      </c>
      <c r="N358" s="206" t="s">
        <v>154</v>
      </c>
      <c r="O358" s="206" t="s">
        <v>262</v>
      </c>
      <c r="P358" s="206" t="s">
        <v>262</v>
      </c>
      <c r="Q358" s="206" t="s">
        <v>152</v>
      </c>
      <c r="R358" s="207">
        <v>4039985.17</v>
      </c>
      <c r="S358" s="208">
        <v>0</v>
      </c>
      <c r="T358" s="208">
        <v>0</v>
      </c>
      <c r="U358" s="208">
        <v>0</v>
      </c>
      <c r="V358" s="208">
        <v>0</v>
      </c>
      <c r="W358" s="208">
        <v>0</v>
      </c>
      <c r="X358" s="208"/>
      <c r="Y358" s="209" t="s">
        <v>40</v>
      </c>
      <c r="Z358" s="209">
        <v>4039985.17</v>
      </c>
      <c r="AA358" s="210">
        <v>34433</v>
      </c>
      <c r="AB358" s="210">
        <v>49043</v>
      </c>
      <c r="AC358" s="211">
        <v>8079970.4000000004</v>
      </c>
      <c r="AD358" s="211">
        <v>8079970.4000000004</v>
      </c>
      <c r="AE358" s="212">
        <v>8.1150684931506856</v>
      </c>
      <c r="AF358" s="212">
        <v>40.027397260273972</v>
      </c>
      <c r="AG358" s="213">
        <v>0.02</v>
      </c>
      <c r="AH358" s="210" t="s">
        <v>49</v>
      </c>
      <c r="AI358" s="214">
        <v>0</v>
      </c>
      <c r="AJ358" s="215">
        <v>8.1150684931506856</v>
      </c>
      <c r="AK358" s="215">
        <v>40.027397260273972</v>
      </c>
      <c r="AL358" s="214">
        <f t="shared" si="5"/>
        <v>0.02</v>
      </c>
      <c r="AM358" s="206" t="s">
        <v>152</v>
      </c>
      <c r="AN358" s="210" t="s">
        <v>152</v>
      </c>
    </row>
    <row r="359" spans="1:40" s="154" customFormat="1" x14ac:dyDescent="0.3">
      <c r="A359" s="205">
        <v>30066100</v>
      </c>
      <c r="B359" s="206">
        <v>1</v>
      </c>
      <c r="C359" s="206">
        <v>1</v>
      </c>
      <c r="D359" s="206">
        <v>1</v>
      </c>
      <c r="E359" s="206" t="s">
        <v>30</v>
      </c>
      <c r="F359" s="206" t="s">
        <v>31</v>
      </c>
      <c r="G359" s="206" t="s">
        <v>32</v>
      </c>
      <c r="H359" s="206" t="s">
        <v>33</v>
      </c>
      <c r="I359" s="206" t="s">
        <v>3</v>
      </c>
      <c r="J359" s="206" t="s">
        <v>34</v>
      </c>
      <c r="K359" s="206" t="s">
        <v>152</v>
      </c>
      <c r="L359" s="206" t="s">
        <v>36</v>
      </c>
      <c r="M359" s="206" t="s">
        <v>153</v>
      </c>
      <c r="N359" s="206" t="s">
        <v>154</v>
      </c>
      <c r="O359" s="206" t="s">
        <v>264</v>
      </c>
      <c r="P359" s="206" t="s">
        <v>264</v>
      </c>
      <c r="Q359" s="206" t="s">
        <v>152</v>
      </c>
      <c r="R359" s="207">
        <v>4343697.8899999997</v>
      </c>
      <c r="S359" s="208">
        <v>0</v>
      </c>
      <c r="T359" s="208">
        <v>0</v>
      </c>
      <c r="U359" s="208">
        <v>0</v>
      </c>
      <c r="V359" s="208">
        <v>0</v>
      </c>
      <c r="W359" s="208">
        <v>0</v>
      </c>
      <c r="X359" s="208"/>
      <c r="Y359" s="209" t="s">
        <v>40</v>
      </c>
      <c r="Z359" s="209">
        <v>4343697.8899999997</v>
      </c>
      <c r="AA359" s="210">
        <v>34620</v>
      </c>
      <c r="AB359" s="210">
        <v>49230</v>
      </c>
      <c r="AC359" s="211">
        <v>8446079.0700000003</v>
      </c>
      <c r="AD359" s="211">
        <v>8446079.0700000003</v>
      </c>
      <c r="AE359" s="212">
        <v>8.6273972602739732</v>
      </c>
      <c r="AF359" s="212">
        <v>40.027397260273972</v>
      </c>
      <c r="AG359" s="213">
        <v>0.02</v>
      </c>
      <c r="AH359" s="210" t="s">
        <v>49</v>
      </c>
      <c r="AI359" s="214">
        <v>0</v>
      </c>
      <c r="AJ359" s="215">
        <v>8.6273972602739732</v>
      </c>
      <c r="AK359" s="215">
        <v>40.027397260273972</v>
      </c>
      <c r="AL359" s="214">
        <f t="shared" si="5"/>
        <v>0.02</v>
      </c>
      <c r="AM359" s="206" t="s">
        <v>152</v>
      </c>
      <c r="AN359" s="210" t="s">
        <v>152</v>
      </c>
    </row>
    <row r="360" spans="1:40" s="154" customFormat="1" x14ac:dyDescent="0.3">
      <c r="A360" s="205">
        <v>30067000</v>
      </c>
      <c r="B360" s="206">
        <v>1</v>
      </c>
      <c r="C360" s="206">
        <v>1</v>
      </c>
      <c r="D360" s="206">
        <v>1</v>
      </c>
      <c r="E360" s="206" t="s">
        <v>30</v>
      </c>
      <c r="F360" s="206" t="s">
        <v>31</v>
      </c>
      <c r="G360" s="206" t="s">
        <v>32</v>
      </c>
      <c r="H360" s="206" t="s">
        <v>33</v>
      </c>
      <c r="I360" s="206" t="s">
        <v>3</v>
      </c>
      <c r="J360" s="206" t="s">
        <v>34</v>
      </c>
      <c r="K360" s="206" t="s">
        <v>152</v>
      </c>
      <c r="L360" s="206" t="s">
        <v>36</v>
      </c>
      <c r="M360" s="206" t="s">
        <v>153</v>
      </c>
      <c r="N360" s="206" t="s">
        <v>154</v>
      </c>
      <c r="O360" s="206" t="s">
        <v>263</v>
      </c>
      <c r="P360" s="206" t="s">
        <v>263</v>
      </c>
      <c r="Q360" s="206" t="s">
        <v>152</v>
      </c>
      <c r="R360" s="207">
        <v>3461545.22</v>
      </c>
      <c r="S360" s="208">
        <v>0</v>
      </c>
      <c r="T360" s="208">
        <v>0</v>
      </c>
      <c r="U360" s="208">
        <v>0</v>
      </c>
      <c r="V360" s="208">
        <v>0</v>
      </c>
      <c r="W360" s="208">
        <v>0</v>
      </c>
      <c r="X360" s="208"/>
      <c r="Y360" s="209" t="s">
        <v>40</v>
      </c>
      <c r="Z360" s="209">
        <v>3461545.22</v>
      </c>
      <c r="AA360" s="210">
        <v>34541</v>
      </c>
      <c r="AB360" s="210">
        <v>49151</v>
      </c>
      <c r="AC360" s="211">
        <v>6923090.4900000002</v>
      </c>
      <c r="AD360" s="211">
        <v>6923090.4900000002</v>
      </c>
      <c r="AE360" s="212">
        <v>8.4109589041095898</v>
      </c>
      <c r="AF360" s="212">
        <v>40.027397260273972</v>
      </c>
      <c r="AG360" s="213">
        <v>0.02</v>
      </c>
      <c r="AH360" s="210" t="s">
        <v>49</v>
      </c>
      <c r="AI360" s="214">
        <v>0</v>
      </c>
      <c r="AJ360" s="215">
        <v>8.4109589041095898</v>
      </c>
      <c r="AK360" s="215">
        <v>40.027397260273972</v>
      </c>
      <c r="AL360" s="214">
        <f t="shared" si="5"/>
        <v>0.02</v>
      </c>
      <c r="AM360" s="206" t="s">
        <v>152</v>
      </c>
      <c r="AN360" s="210" t="s">
        <v>152</v>
      </c>
    </row>
    <row r="361" spans="1:40" s="154" customFormat="1" x14ac:dyDescent="0.3">
      <c r="A361" s="205">
        <v>31000000</v>
      </c>
      <c r="B361" s="206">
        <v>1</v>
      </c>
      <c r="C361" s="206">
        <v>1</v>
      </c>
      <c r="D361" s="206">
        <v>1</v>
      </c>
      <c r="E361" s="206" t="s">
        <v>30</v>
      </c>
      <c r="F361" s="206" t="s">
        <v>31</v>
      </c>
      <c r="G361" s="206" t="s">
        <v>32</v>
      </c>
      <c r="H361" s="206" t="s">
        <v>33</v>
      </c>
      <c r="I361" s="206" t="s">
        <v>3</v>
      </c>
      <c r="J361" s="206" t="s">
        <v>34</v>
      </c>
      <c r="K361" s="206" t="s">
        <v>434</v>
      </c>
      <c r="L361" s="206" t="s">
        <v>36</v>
      </c>
      <c r="M361" s="206" t="s">
        <v>435</v>
      </c>
      <c r="N361" s="206" t="s">
        <v>436</v>
      </c>
      <c r="O361" s="206" t="s">
        <v>434</v>
      </c>
      <c r="P361" s="206" t="s">
        <v>434</v>
      </c>
      <c r="Q361" s="206" t="s">
        <v>434</v>
      </c>
      <c r="R361" s="207">
        <v>656022000</v>
      </c>
      <c r="S361" s="208">
        <v>0</v>
      </c>
      <c r="T361" s="208">
        <v>0</v>
      </c>
      <c r="U361" s="208">
        <v>11439383.630000001</v>
      </c>
      <c r="V361" s="208">
        <v>4500000</v>
      </c>
      <c r="W361" s="208">
        <v>0</v>
      </c>
      <c r="X361" s="208"/>
      <c r="Y361" s="209" t="s">
        <v>40</v>
      </c>
      <c r="Z361" s="209">
        <v>656022000</v>
      </c>
      <c r="AA361" s="210">
        <v>45055</v>
      </c>
      <c r="AB361" s="210">
        <v>51814</v>
      </c>
      <c r="AC361" s="211">
        <v>656022000</v>
      </c>
      <c r="AD361" s="211">
        <v>656022000</v>
      </c>
      <c r="AE361" s="212">
        <v>15.706849315068494</v>
      </c>
      <c r="AF361" s="212">
        <v>18.517808219178082</v>
      </c>
      <c r="AG361" s="213">
        <v>6.9750000000000006E-2</v>
      </c>
      <c r="AH361" s="210" t="s">
        <v>49</v>
      </c>
      <c r="AI361" s="214">
        <v>0</v>
      </c>
      <c r="AJ361" s="215">
        <v>15.706849315068494</v>
      </c>
      <c r="AK361" s="215">
        <v>18.517808219178082</v>
      </c>
      <c r="AL361" s="214">
        <f t="shared" si="5"/>
        <v>6.9750000000000006E-2</v>
      </c>
      <c r="AM361" s="206" t="s">
        <v>434</v>
      </c>
      <c r="AN361" s="210" t="s">
        <v>434</v>
      </c>
    </row>
    <row r="362" spans="1:40" s="154" customFormat="1" x14ac:dyDescent="0.3">
      <c r="A362" s="205">
        <v>31000001</v>
      </c>
      <c r="B362" s="206">
        <v>1</v>
      </c>
      <c r="C362" s="206">
        <v>1</v>
      </c>
      <c r="D362" s="206">
        <v>1</v>
      </c>
      <c r="E362" s="206" t="s">
        <v>30</v>
      </c>
      <c r="F362" s="206" t="s">
        <v>31</v>
      </c>
      <c r="G362" s="206" t="s">
        <v>32</v>
      </c>
      <c r="H362" s="206" t="s">
        <v>400</v>
      </c>
      <c r="I362" s="206" t="s">
        <v>3</v>
      </c>
      <c r="J362" s="206" t="s">
        <v>34</v>
      </c>
      <c r="K362" s="206" t="s">
        <v>507</v>
      </c>
      <c r="L362" s="206" t="s">
        <v>36</v>
      </c>
      <c r="M362" s="206" t="s">
        <v>435</v>
      </c>
      <c r="N362" s="206" t="s">
        <v>436</v>
      </c>
      <c r="O362" s="206" t="s">
        <v>508</v>
      </c>
      <c r="P362" s="206" t="s">
        <v>508</v>
      </c>
      <c r="Q362" s="206" t="s">
        <v>508</v>
      </c>
      <c r="R362" s="207">
        <v>1000000000</v>
      </c>
      <c r="S362" s="208">
        <v>0</v>
      </c>
      <c r="T362" s="208">
        <v>0</v>
      </c>
      <c r="U362" s="208">
        <v>0</v>
      </c>
      <c r="V362" s="208">
        <v>35550</v>
      </c>
      <c r="W362" s="208">
        <v>0</v>
      </c>
      <c r="X362" s="208"/>
      <c r="Y362" s="209" t="s">
        <v>40</v>
      </c>
      <c r="Z362" s="209">
        <v>1000000000</v>
      </c>
      <c r="AA362" s="210">
        <v>45629</v>
      </c>
      <c r="AB362" s="210">
        <v>51851</v>
      </c>
      <c r="AC362" s="211">
        <v>1000000000</v>
      </c>
      <c r="AD362" s="211">
        <v>1000000000</v>
      </c>
      <c r="AE362" s="212">
        <v>15.808219178082192</v>
      </c>
      <c r="AF362" s="212">
        <v>17.046575342465754</v>
      </c>
      <c r="AG362" s="213">
        <v>6.9400000000000003E-2</v>
      </c>
      <c r="AH362" s="210" t="s">
        <v>49</v>
      </c>
      <c r="AI362" s="214">
        <v>0</v>
      </c>
      <c r="AJ362" s="215">
        <v>15.808219178082192</v>
      </c>
      <c r="AK362" s="215">
        <v>17.046575342465754</v>
      </c>
      <c r="AL362" s="214">
        <f t="shared" si="5"/>
        <v>6.9400000000000003E-2</v>
      </c>
      <c r="AM362" s="206" t="s">
        <v>507</v>
      </c>
      <c r="AN362" s="210" t="s">
        <v>507</v>
      </c>
    </row>
    <row r="363" spans="1:40" s="154" customFormat="1" x14ac:dyDescent="0.3">
      <c r="A363" s="205">
        <v>23220000</v>
      </c>
      <c r="B363" s="206">
        <v>1</v>
      </c>
      <c r="C363" s="206">
        <v>0</v>
      </c>
      <c r="D363" s="206">
        <v>0</v>
      </c>
      <c r="E363" s="206" t="s">
        <v>62</v>
      </c>
      <c r="F363" s="206" t="s">
        <v>133</v>
      </c>
      <c r="G363" s="206" t="s">
        <v>133</v>
      </c>
      <c r="H363" s="206" t="s">
        <v>133</v>
      </c>
      <c r="I363" s="206" t="s">
        <v>134</v>
      </c>
      <c r="J363" s="206" t="s">
        <v>34</v>
      </c>
      <c r="K363" s="206" t="s">
        <v>135</v>
      </c>
      <c r="L363" s="206" t="s">
        <v>136</v>
      </c>
      <c r="M363" s="206" t="s">
        <v>69</v>
      </c>
      <c r="N363" s="206" t="s">
        <v>70</v>
      </c>
      <c r="O363" s="206" t="s">
        <v>469</v>
      </c>
      <c r="P363" s="206" t="s">
        <v>469</v>
      </c>
      <c r="Q363" s="206" t="s">
        <v>135</v>
      </c>
      <c r="R363" s="207">
        <v>0</v>
      </c>
      <c r="W363" s="208">
        <v>0</v>
      </c>
      <c r="Y363" s="209"/>
      <c r="Z363" s="209">
        <v>0</v>
      </c>
      <c r="AA363" s="210">
        <v>45201</v>
      </c>
      <c r="AB363" s="210">
        <v>56203</v>
      </c>
      <c r="AC363" s="211">
        <v>15869250</v>
      </c>
      <c r="AD363" s="211">
        <v>15869250</v>
      </c>
      <c r="AE363" s="212">
        <v>27.731506849315068</v>
      </c>
      <c r="AF363" s="212">
        <v>30.142465753424659</v>
      </c>
      <c r="AG363" s="213">
        <v>0.02</v>
      </c>
      <c r="AH363" s="210" t="s">
        <v>49</v>
      </c>
      <c r="AI363" s="214">
        <v>0</v>
      </c>
      <c r="AJ363" s="215">
        <v>27.731506849315068</v>
      </c>
      <c r="AK363" s="215">
        <v>30.142465753424659</v>
      </c>
      <c r="AL363" s="214">
        <f t="shared" si="5"/>
        <v>0.02</v>
      </c>
      <c r="AM363" s="206" t="s">
        <v>72</v>
      </c>
      <c r="AN363" s="210" t="s">
        <v>135</v>
      </c>
    </row>
    <row r="364" spans="1:40" s="154" customFormat="1" x14ac:dyDescent="0.3">
      <c r="A364" s="205">
        <v>28113000</v>
      </c>
      <c r="B364" s="206">
        <v>1</v>
      </c>
      <c r="C364" s="206">
        <v>1</v>
      </c>
      <c r="D364" s="206">
        <v>0</v>
      </c>
      <c r="E364" s="206" t="s">
        <v>30</v>
      </c>
      <c r="F364" s="206" t="s">
        <v>31</v>
      </c>
      <c r="G364" s="206" t="s">
        <v>45</v>
      </c>
      <c r="H364" s="206" t="s">
        <v>45</v>
      </c>
      <c r="I364" s="206" t="s">
        <v>45</v>
      </c>
      <c r="J364" s="206" t="s">
        <v>34</v>
      </c>
      <c r="K364" s="206" t="s">
        <v>46</v>
      </c>
      <c r="L364" s="206" t="s">
        <v>108</v>
      </c>
      <c r="M364" s="206" t="s">
        <v>37</v>
      </c>
      <c r="N364" s="206" t="s">
        <v>48</v>
      </c>
      <c r="O364" s="206" t="s">
        <v>471</v>
      </c>
      <c r="P364" s="206" t="s">
        <v>471</v>
      </c>
      <c r="Q364" s="206" t="s">
        <v>46</v>
      </c>
      <c r="R364" s="207">
        <v>0</v>
      </c>
      <c r="S364" s="208">
        <v>0</v>
      </c>
      <c r="T364" s="208">
        <v>0</v>
      </c>
      <c r="U364" s="208">
        <v>0</v>
      </c>
      <c r="V364" s="208">
        <v>0</v>
      </c>
      <c r="W364" s="208">
        <v>0</v>
      </c>
      <c r="X364" s="208">
        <v>0</v>
      </c>
      <c r="Y364" s="209">
        <v>0</v>
      </c>
      <c r="Z364" s="209">
        <v>0</v>
      </c>
      <c r="AA364" s="210">
        <v>45288</v>
      </c>
      <c r="AB364" s="210">
        <v>52916</v>
      </c>
      <c r="AC364" s="211">
        <v>125000000</v>
      </c>
      <c r="AD364" s="211">
        <v>125000000</v>
      </c>
      <c r="AE364" s="212">
        <v>18.726027397260275</v>
      </c>
      <c r="AF364" s="212">
        <v>20.898630136986302</v>
      </c>
      <c r="AG364" s="213">
        <v>6.5199999999999994E-2</v>
      </c>
      <c r="AH364" s="210" t="s">
        <v>41</v>
      </c>
      <c r="AI364" s="214">
        <v>1.4999999999999999E-2</v>
      </c>
      <c r="AJ364" s="215">
        <v>18.726027397260275</v>
      </c>
      <c r="AK364" s="215">
        <v>20.898630136986302</v>
      </c>
      <c r="AL364" s="214">
        <f t="shared" si="5"/>
        <v>6.5199999999999994E-2</v>
      </c>
      <c r="AM364" s="206" t="s">
        <v>42</v>
      </c>
      <c r="AN364" s="210" t="s">
        <v>46</v>
      </c>
    </row>
    <row r="365" spans="1:40" s="154" customFormat="1" x14ac:dyDescent="0.3">
      <c r="A365" s="219">
        <v>23241000</v>
      </c>
      <c r="B365" s="206">
        <v>1</v>
      </c>
      <c r="C365" s="206">
        <v>1</v>
      </c>
      <c r="D365" s="206">
        <v>0</v>
      </c>
      <c r="E365" s="206" t="s">
        <v>145</v>
      </c>
      <c r="F365" s="206" t="s">
        <v>31</v>
      </c>
      <c r="G365" s="206" t="s">
        <v>45</v>
      </c>
      <c r="H365" s="206" t="s">
        <v>45</v>
      </c>
      <c r="I365" s="206" t="s">
        <v>45</v>
      </c>
      <c r="J365" s="206" t="s">
        <v>34</v>
      </c>
      <c r="K365" s="206" t="s">
        <v>404</v>
      </c>
      <c r="L365" s="206" t="s">
        <v>108</v>
      </c>
      <c r="M365" s="206" t="s">
        <v>69</v>
      </c>
      <c r="N365" s="206" t="s">
        <v>70</v>
      </c>
      <c r="O365" s="206" t="s">
        <v>504</v>
      </c>
      <c r="P365" s="206" t="s">
        <v>504</v>
      </c>
      <c r="Q365" s="206" t="s">
        <v>404</v>
      </c>
      <c r="R365" s="207">
        <v>0</v>
      </c>
      <c r="Y365" s="209"/>
      <c r="Z365" s="209">
        <v>0</v>
      </c>
      <c r="AA365" s="210">
        <v>45589</v>
      </c>
      <c r="AB365" s="210">
        <v>56359</v>
      </c>
      <c r="AC365" s="211">
        <v>42878221.789999999</v>
      </c>
      <c r="AD365" s="211">
        <v>42878221.789999999</v>
      </c>
      <c r="AE365" s="212">
        <v>28.158904109589042</v>
      </c>
      <c r="AF365" s="212">
        <v>29.506849315068493</v>
      </c>
      <c r="AG365" s="213">
        <v>1.15E-2</v>
      </c>
      <c r="AH365" s="210" t="s">
        <v>81</v>
      </c>
      <c r="AI365" s="214">
        <v>0</v>
      </c>
      <c r="AJ365" s="215">
        <v>28.158904109589042</v>
      </c>
      <c r="AK365" s="215">
        <v>29.506849315068493</v>
      </c>
      <c r="AL365" s="214">
        <f t="shared" si="5"/>
        <v>1.15E-2</v>
      </c>
      <c r="AM365" s="206" t="s">
        <v>72</v>
      </c>
      <c r="AN365" s="210" t="s">
        <v>404</v>
      </c>
    </row>
    <row r="366" spans="1:40" s="154" customFormat="1" x14ac:dyDescent="0.3">
      <c r="A366" s="219">
        <v>20363000</v>
      </c>
      <c r="B366" s="206">
        <v>1</v>
      </c>
      <c r="C366" s="206">
        <v>1</v>
      </c>
      <c r="D366" s="206">
        <v>1</v>
      </c>
      <c r="E366" s="206" t="s">
        <v>30</v>
      </c>
      <c r="F366" s="206" t="s">
        <v>31</v>
      </c>
      <c r="G366" s="206" t="s">
        <v>32</v>
      </c>
      <c r="H366" s="206" t="s">
        <v>400</v>
      </c>
      <c r="I366" s="206" t="s">
        <v>3</v>
      </c>
      <c r="J366" s="206" t="s">
        <v>34</v>
      </c>
      <c r="K366" s="206" t="s">
        <v>152</v>
      </c>
      <c r="L366" s="206" t="s">
        <v>36</v>
      </c>
      <c r="M366" s="206" t="s">
        <v>153</v>
      </c>
      <c r="N366" s="206" t="s">
        <v>154</v>
      </c>
      <c r="O366" s="206" t="s">
        <v>518</v>
      </c>
      <c r="P366" s="206" t="s">
        <v>518</v>
      </c>
      <c r="Q366" s="206" t="s">
        <v>152</v>
      </c>
      <c r="R366" s="207">
        <v>0</v>
      </c>
      <c r="S366" s="208">
        <v>0</v>
      </c>
      <c r="T366" s="208">
        <v>0</v>
      </c>
      <c r="U366" s="208">
        <v>0</v>
      </c>
      <c r="V366" s="208">
        <v>0</v>
      </c>
      <c r="W366" s="208">
        <v>0</v>
      </c>
      <c r="X366" s="208">
        <v>0</v>
      </c>
      <c r="Y366" s="209">
        <v>0</v>
      </c>
      <c r="Z366" s="209">
        <v>0</v>
      </c>
      <c r="AA366" s="210">
        <v>45824</v>
      </c>
      <c r="AB366" s="210">
        <v>54954</v>
      </c>
      <c r="AC366" s="211">
        <v>76799233</v>
      </c>
      <c r="AD366" s="211">
        <v>76799233</v>
      </c>
      <c r="AE366" s="212">
        <v>24.30958904109589</v>
      </c>
      <c r="AF366" s="212">
        <v>25.013698630136986</v>
      </c>
      <c r="AG366" s="213">
        <v>0</v>
      </c>
      <c r="AH366" s="210" t="s">
        <v>443</v>
      </c>
      <c r="AI366" s="214">
        <v>1.2E-2</v>
      </c>
      <c r="AJ366" s="215">
        <v>24.30958904109589</v>
      </c>
      <c r="AK366" s="215">
        <v>25.013698630136986</v>
      </c>
      <c r="AL366" s="214">
        <f t="shared" si="5"/>
        <v>0</v>
      </c>
      <c r="AM366" s="206" t="s">
        <v>152</v>
      </c>
      <c r="AN366" s="210" t="s">
        <v>152</v>
      </c>
    </row>
    <row r="367" spans="1:40" s="154" customFormat="1" x14ac:dyDescent="0.3">
      <c r="A367" s="219">
        <v>20490000</v>
      </c>
      <c r="B367" s="206">
        <v>1</v>
      </c>
      <c r="C367" s="206">
        <v>1</v>
      </c>
      <c r="D367" s="206">
        <v>1</v>
      </c>
      <c r="E367" s="206" t="s">
        <v>30</v>
      </c>
      <c r="F367" s="206" t="s">
        <v>31</v>
      </c>
      <c r="G367" s="206" t="s">
        <v>32</v>
      </c>
      <c r="H367" s="206" t="s">
        <v>400</v>
      </c>
      <c r="I367" s="206" t="s">
        <v>3</v>
      </c>
      <c r="J367" s="206" t="s">
        <v>34</v>
      </c>
      <c r="K367" s="206" t="s">
        <v>152</v>
      </c>
      <c r="L367" s="206" t="s">
        <v>36</v>
      </c>
      <c r="M367" s="206" t="s">
        <v>153</v>
      </c>
      <c r="N367" s="206" t="s">
        <v>154</v>
      </c>
      <c r="O367" s="206" t="s">
        <v>519</v>
      </c>
      <c r="P367" s="206" t="s">
        <v>519</v>
      </c>
      <c r="Q367" s="206" t="s">
        <v>152</v>
      </c>
      <c r="R367" s="207">
        <v>0</v>
      </c>
      <c r="S367" s="208">
        <v>0</v>
      </c>
      <c r="T367" s="208">
        <v>0</v>
      </c>
      <c r="U367" s="208">
        <v>0</v>
      </c>
      <c r="V367" s="208">
        <v>0</v>
      </c>
      <c r="W367" s="208">
        <v>0</v>
      </c>
      <c r="X367" s="208">
        <v>0</v>
      </c>
      <c r="Y367" s="209">
        <v>0</v>
      </c>
      <c r="Z367" s="209">
        <v>0</v>
      </c>
      <c r="AA367" s="210">
        <v>45745</v>
      </c>
      <c r="AB367" s="210">
        <v>54681</v>
      </c>
      <c r="AC367" s="211">
        <v>150000000</v>
      </c>
      <c r="AD367" s="211">
        <v>150000000</v>
      </c>
      <c r="AE367" s="212">
        <v>23.561643835616437</v>
      </c>
      <c r="AF367" s="212">
        <v>24.482191780821918</v>
      </c>
      <c r="AG367" s="213">
        <v>0</v>
      </c>
      <c r="AH367" s="210" t="s">
        <v>443</v>
      </c>
      <c r="AI367" s="214">
        <v>1.2E-2</v>
      </c>
      <c r="AJ367" s="215">
        <v>23.561643835616437</v>
      </c>
      <c r="AK367" s="215">
        <v>24.482191780821918</v>
      </c>
      <c r="AL367" s="214">
        <f t="shared" si="5"/>
        <v>0</v>
      </c>
      <c r="AM367" s="206" t="s">
        <v>152</v>
      </c>
      <c r="AN367" s="210" t="s">
        <v>152</v>
      </c>
    </row>
    <row r="368" spans="1:40" s="154" customFormat="1" x14ac:dyDescent="0.3">
      <c r="A368" s="219">
        <v>20703100</v>
      </c>
      <c r="B368" s="206">
        <v>1</v>
      </c>
      <c r="C368" s="206">
        <v>1</v>
      </c>
      <c r="D368" s="206">
        <v>1</v>
      </c>
      <c r="E368" s="206" t="s">
        <v>30</v>
      </c>
      <c r="F368" s="206" t="s">
        <v>31</v>
      </c>
      <c r="G368" s="206" t="s">
        <v>32</v>
      </c>
      <c r="H368" s="206" t="s">
        <v>400</v>
      </c>
      <c r="I368" s="206" t="s">
        <v>3</v>
      </c>
      <c r="J368" s="206" t="s">
        <v>34</v>
      </c>
      <c r="K368" s="206" t="s">
        <v>271</v>
      </c>
      <c r="L368" s="206" t="s">
        <v>36</v>
      </c>
      <c r="M368" s="206" t="s">
        <v>153</v>
      </c>
      <c r="N368" s="206" t="s">
        <v>154</v>
      </c>
      <c r="O368" s="206" t="s">
        <v>522</v>
      </c>
      <c r="P368" s="206" t="s">
        <v>522</v>
      </c>
      <c r="Q368" s="206" t="s">
        <v>271</v>
      </c>
      <c r="R368" s="207">
        <v>0</v>
      </c>
      <c r="S368" s="208">
        <v>0</v>
      </c>
      <c r="T368" s="208">
        <v>0</v>
      </c>
      <c r="U368" s="208">
        <v>0</v>
      </c>
      <c r="V368" s="208">
        <v>0</v>
      </c>
      <c r="W368" s="208">
        <v>0</v>
      </c>
      <c r="X368" s="208">
        <v>0</v>
      </c>
      <c r="Y368" s="209">
        <v>0</v>
      </c>
      <c r="Z368" s="209">
        <v>0</v>
      </c>
      <c r="AA368" s="210">
        <v>45838</v>
      </c>
      <c r="AB368" s="210">
        <v>51728</v>
      </c>
      <c r="AC368" s="211">
        <v>100000000</v>
      </c>
      <c r="AD368" s="211">
        <v>100000000</v>
      </c>
      <c r="AE368" s="212">
        <v>15.471232876712328</v>
      </c>
      <c r="AF368" s="212">
        <v>16.136986301369863</v>
      </c>
      <c r="AG368" s="213">
        <v>0</v>
      </c>
      <c r="AH368" s="210" t="s">
        <v>41</v>
      </c>
      <c r="AI368" s="214">
        <v>1.49E-2</v>
      </c>
      <c r="AJ368" s="215">
        <v>15.471232876712328</v>
      </c>
      <c r="AK368" s="215">
        <v>16.136986301369863</v>
      </c>
      <c r="AL368" s="214">
        <f t="shared" si="5"/>
        <v>0</v>
      </c>
      <c r="AM368" s="206" t="s">
        <v>271</v>
      </c>
      <c r="AN368" s="210" t="s">
        <v>271</v>
      </c>
    </row>
    <row r="369" spans="1:40" s="154" customFormat="1" x14ac:dyDescent="0.3">
      <c r="A369" s="219">
        <v>20530004</v>
      </c>
      <c r="B369" s="206">
        <v>1</v>
      </c>
      <c r="C369" s="206">
        <v>0</v>
      </c>
      <c r="D369" s="206">
        <v>0</v>
      </c>
      <c r="E369" s="206" t="s">
        <v>30</v>
      </c>
      <c r="F369" s="206" t="s">
        <v>133</v>
      </c>
      <c r="G369" s="206" t="s">
        <v>133</v>
      </c>
      <c r="H369" s="206" t="s">
        <v>133</v>
      </c>
      <c r="I369" s="206" t="s">
        <v>133</v>
      </c>
      <c r="J369" s="206" t="s">
        <v>34</v>
      </c>
      <c r="K369" s="206" t="s">
        <v>152</v>
      </c>
      <c r="L369" s="206" t="s">
        <v>161</v>
      </c>
      <c r="M369" s="206" t="s">
        <v>153</v>
      </c>
      <c r="N369" s="206" t="s">
        <v>154</v>
      </c>
      <c r="O369" s="206" t="s">
        <v>524</v>
      </c>
      <c r="P369" s="206" t="s">
        <v>524</v>
      </c>
      <c r="Q369" s="206" t="s">
        <v>152</v>
      </c>
      <c r="R369" s="207">
        <v>0</v>
      </c>
      <c r="S369" s="208">
        <v>0</v>
      </c>
      <c r="T369" s="208">
        <v>0</v>
      </c>
      <c r="U369" s="208">
        <v>0</v>
      </c>
      <c r="V369" s="208">
        <v>0</v>
      </c>
      <c r="W369" s="208">
        <v>0</v>
      </c>
      <c r="X369" s="208">
        <v>0</v>
      </c>
      <c r="Y369" s="209">
        <v>0</v>
      </c>
      <c r="Z369" s="209">
        <v>0</v>
      </c>
      <c r="AA369" s="210">
        <v>45961</v>
      </c>
      <c r="AB369" s="210">
        <v>53980</v>
      </c>
      <c r="AC369" s="211">
        <v>2400000</v>
      </c>
      <c r="AD369" s="211">
        <v>2400000</v>
      </c>
      <c r="AE369" s="212">
        <v>21.641095890410959</v>
      </c>
      <c r="AF369" s="212">
        <v>21.969863013698632</v>
      </c>
      <c r="AG369" s="213">
        <v>0</v>
      </c>
      <c r="AH369" s="210" t="s">
        <v>41</v>
      </c>
      <c r="AI369" s="214">
        <v>1.2E-2</v>
      </c>
      <c r="AJ369" s="215">
        <v>21.641095890410959</v>
      </c>
      <c r="AK369" s="215">
        <v>21.969863013698632</v>
      </c>
      <c r="AL369" s="214">
        <f t="shared" si="5"/>
        <v>0</v>
      </c>
      <c r="AM369" s="206" t="s">
        <v>152</v>
      </c>
      <c r="AN369" s="210" t="s">
        <v>152</v>
      </c>
    </row>
    <row r="370" spans="1:40" s="154" customFormat="1" x14ac:dyDescent="0.3">
      <c r="A370" s="219">
        <v>20530005</v>
      </c>
      <c r="B370" s="206">
        <v>1</v>
      </c>
      <c r="C370" s="206">
        <v>0</v>
      </c>
      <c r="D370" s="206">
        <v>0</v>
      </c>
      <c r="E370" s="206" t="s">
        <v>30</v>
      </c>
      <c r="F370" s="206" t="s">
        <v>133</v>
      </c>
      <c r="G370" s="206" t="s">
        <v>133</v>
      </c>
      <c r="H370" s="206" t="s">
        <v>133</v>
      </c>
      <c r="I370" s="206" t="s">
        <v>133</v>
      </c>
      <c r="J370" s="206" t="s">
        <v>34</v>
      </c>
      <c r="K370" s="206" t="s">
        <v>152</v>
      </c>
      <c r="L370" s="206" t="s">
        <v>161</v>
      </c>
      <c r="M370" s="206" t="s">
        <v>153</v>
      </c>
      <c r="N370" s="206" t="s">
        <v>154</v>
      </c>
      <c r="O370" s="206" t="s">
        <v>525</v>
      </c>
      <c r="P370" s="206" t="s">
        <v>525</v>
      </c>
      <c r="Q370" s="206" t="s">
        <v>152</v>
      </c>
      <c r="R370" s="207">
        <v>0</v>
      </c>
      <c r="Y370" s="209"/>
      <c r="Z370" s="209">
        <v>0</v>
      </c>
      <c r="AA370" s="210">
        <v>45961</v>
      </c>
      <c r="AB370" s="210">
        <v>60555</v>
      </c>
      <c r="AC370" s="211">
        <v>5600000</v>
      </c>
      <c r="AD370" s="211">
        <v>5600000</v>
      </c>
      <c r="AE370" s="212">
        <v>39.654794520547945</v>
      </c>
      <c r="AF370" s="212">
        <v>39.983561643835614</v>
      </c>
      <c r="AG370" s="213">
        <v>2.5000000000000001E-3</v>
      </c>
      <c r="AH370" s="210" t="s">
        <v>49</v>
      </c>
      <c r="AI370" s="214">
        <v>0</v>
      </c>
      <c r="AJ370" s="215">
        <v>39.654794520547945</v>
      </c>
      <c r="AK370" s="215">
        <v>39.983561643835614</v>
      </c>
      <c r="AL370" s="214">
        <f t="shared" si="5"/>
        <v>2.5000000000000001E-3</v>
      </c>
      <c r="AM370" s="206" t="s">
        <v>152</v>
      </c>
      <c r="AN370" s="210" t="s">
        <v>152</v>
      </c>
    </row>
    <row r="371" spans="1:40" s="154" customFormat="1" x14ac:dyDescent="0.3">
      <c r="A371" s="219">
        <v>20530002</v>
      </c>
      <c r="B371" s="206">
        <v>1</v>
      </c>
      <c r="C371" s="206">
        <v>0</v>
      </c>
      <c r="D371" s="206">
        <v>0</v>
      </c>
      <c r="E371" s="206" t="s">
        <v>30</v>
      </c>
      <c r="F371" s="206" t="s">
        <v>133</v>
      </c>
      <c r="G371" s="206" t="s">
        <v>133</v>
      </c>
      <c r="H371" s="206" t="s">
        <v>133</v>
      </c>
      <c r="I371" s="206" t="s">
        <v>133</v>
      </c>
      <c r="J371" s="206" t="s">
        <v>34</v>
      </c>
      <c r="K371" s="206" t="s">
        <v>152</v>
      </c>
      <c r="L371" s="206" t="s">
        <v>156</v>
      </c>
      <c r="M371" s="206" t="s">
        <v>153</v>
      </c>
      <c r="N371" s="206" t="s">
        <v>154</v>
      </c>
      <c r="O371" s="206" t="s">
        <v>526</v>
      </c>
      <c r="P371" s="206" t="s">
        <v>526</v>
      </c>
      <c r="Q371" s="206" t="s">
        <v>152</v>
      </c>
      <c r="R371" s="207">
        <v>0</v>
      </c>
      <c r="S371" s="208">
        <v>0</v>
      </c>
      <c r="T371" s="208">
        <v>0</v>
      </c>
      <c r="U371" s="208">
        <v>0</v>
      </c>
      <c r="V371" s="208">
        <v>0</v>
      </c>
      <c r="W371" s="208">
        <v>0</v>
      </c>
      <c r="X371" s="208">
        <v>0</v>
      </c>
      <c r="Y371" s="209">
        <v>0</v>
      </c>
      <c r="Z371" s="209">
        <v>0</v>
      </c>
      <c r="AA371" s="210">
        <v>45961</v>
      </c>
      <c r="AB371" s="210">
        <v>53980</v>
      </c>
      <c r="AC371" s="211">
        <v>7600000</v>
      </c>
      <c r="AD371" s="211">
        <v>7600000</v>
      </c>
      <c r="AE371" s="212">
        <v>21.641095890410959</v>
      </c>
      <c r="AF371" s="212">
        <v>21.969863013698632</v>
      </c>
      <c r="AG371" s="213">
        <v>0</v>
      </c>
      <c r="AH371" s="210" t="s">
        <v>41</v>
      </c>
      <c r="AI371" s="214">
        <v>1.2E-2</v>
      </c>
      <c r="AJ371" s="215">
        <v>21.641095890410959</v>
      </c>
      <c r="AK371" s="215">
        <v>21.969863013698632</v>
      </c>
      <c r="AL371" s="214">
        <f t="shared" si="5"/>
        <v>0</v>
      </c>
      <c r="AM371" s="206" t="s">
        <v>152</v>
      </c>
      <c r="AN371" s="210" t="s">
        <v>152</v>
      </c>
    </row>
    <row r="372" spans="1:40" s="154" customFormat="1" x14ac:dyDescent="0.3">
      <c r="A372" s="219">
        <v>20530003</v>
      </c>
      <c r="B372" s="206">
        <v>1</v>
      </c>
      <c r="C372" s="206">
        <v>0</v>
      </c>
      <c r="D372" s="206">
        <v>0</v>
      </c>
      <c r="E372" s="206" t="s">
        <v>30</v>
      </c>
      <c r="F372" s="206" t="s">
        <v>133</v>
      </c>
      <c r="G372" s="206" t="s">
        <v>133</v>
      </c>
      <c r="H372" s="206" t="s">
        <v>133</v>
      </c>
      <c r="I372" s="206" t="s">
        <v>133</v>
      </c>
      <c r="J372" s="206" t="s">
        <v>34</v>
      </c>
      <c r="K372" s="206" t="s">
        <v>152</v>
      </c>
      <c r="L372" s="206" t="s">
        <v>156</v>
      </c>
      <c r="M372" s="206" t="s">
        <v>153</v>
      </c>
      <c r="N372" s="206" t="s">
        <v>154</v>
      </c>
      <c r="O372" s="206" t="s">
        <v>527</v>
      </c>
      <c r="P372" s="206" t="s">
        <v>527</v>
      </c>
      <c r="Q372" s="206" t="s">
        <v>152</v>
      </c>
      <c r="R372" s="207">
        <v>0</v>
      </c>
      <c r="Y372" s="209"/>
      <c r="Z372" s="209">
        <v>0</v>
      </c>
      <c r="AA372" s="210">
        <v>45961</v>
      </c>
      <c r="AB372" s="210">
        <v>60555</v>
      </c>
      <c r="AC372" s="211">
        <v>17400000</v>
      </c>
      <c r="AD372" s="211">
        <v>17400000</v>
      </c>
      <c r="AE372" s="212">
        <v>39.654794520547945</v>
      </c>
      <c r="AF372" s="212">
        <v>39.983561643835614</v>
      </c>
      <c r="AG372" s="213">
        <v>2.5000000000000001E-3</v>
      </c>
      <c r="AH372" s="210" t="s">
        <v>49</v>
      </c>
      <c r="AI372" s="214">
        <v>0</v>
      </c>
      <c r="AJ372" s="215">
        <v>39.654794520547945</v>
      </c>
      <c r="AK372" s="215">
        <v>39.983561643835614</v>
      </c>
      <c r="AL372" s="214">
        <f t="shared" si="5"/>
        <v>2.5000000000000001E-3</v>
      </c>
      <c r="AM372" s="206" t="s">
        <v>152</v>
      </c>
      <c r="AN372" s="210" t="s">
        <v>152</v>
      </c>
    </row>
    <row r="373" spans="1:40" s="154" customFormat="1" x14ac:dyDescent="0.3">
      <c r="A373" s="219">
        <v>23271000</v>
      </c>
      <c r="B373" s="206">
        <v>1</v>
      </c>
      <c r="C373" s="206">
        <v>1</v>
      </c>
      <c r="D373" s="206">
        <v>0</v>
      </c>
      <c r="E373" s="206" t="s">
        <v>30</v>
      </c>
      <c r="F373" s="206" t="s">
        <v>31</v>
      </c>
      <c r="G373" s="206" t="s">
        <v>45</v>
      </c>
      <c r="H373" s="206" t="s">
        <v>45</v>
      </c>
      <c r="I373" s="206" t="s">
        <v>45</v>
      </c>
      <c r="J373" s="206" t="s">
        <v>34</v>
      </c>
      <c r="K373" s="206" t="s">
        <v>67</v>
      </c>
      <c r="L373" s="206" t="s">
        <v>530</v>
      </c>
      <c r="M373" s="206" t="s">
        <v>69</v>
      </c>
      <c r="N373" s="206" t="s">
        <v>70</v>
      </c>
      <c r="O373" s="206" t="s">
        <v>531</v>
      </c>
      <c r="P373" s="206" t="s">
        <v>531</v>
      </c>
      <c r="Q373" s="206" t="s">
        <v>67</v>
      </c>
      <c r="R373" s="207">
        <v>0</v>
      </c>
      <c r="S373" s="208">
        <v>0</v>
      </c>
      <c r="T373" s="208">
        <v>0</v>
      </c>
      <c r="U373" s="208">
        <v>0</v>
      </c>
      <c r="V373" s="208">
        <v>0</v>
      </c>
      <c r="W373" s="208">
        <v>0</v>
      </c>
      <c r="X373" s="208">
        <v>0</v>
      </c>
      <c r="Y373" s="209">
        <v>0</v>
      </c>
      <c r="Z373" s="209">
        <v>0</v>
      </c>
      <c r="AA373" s="210">
        <v>45988</v>
      </c>
      <c r="AB373" s="210">
        <v>53235</v>
      </c>
      <c r="AC373" s="211">
        <v>40000000</v>
      </c>
      <c r="AD373" s="211">
        <v>40000000</v>
      </c>
      <c r="AE373" s="212">
        <v>19.600000000000001</v>
      </c>
      <c r="AF373" s="212">
        <v>19.854794520547944</v>
      </c>
      <c r="AG373" s="213">
        <v>0</v>
      </c>
      <c r="AH373" s="210" t="s">
        <v>41</v>
      </c>
      <c r="AI373" s="214">
        <v>2.5000000000000001E-3</v>
      </c>
      <c r="AJ373" s="215">
        <v>19.600000000000001</v>
      </c>
      <c r="AK373" s="215">
        <v>19.854794520547944</v>
      </c>
      <c r="AL373" s="214">
        <f t="shared" si="5"/>
        <v>0</v>
      </c>
      <c r="AM373" s="206" t="s">
        <v>72</v>
      </c>
      <c r="AN373" s="210" t="s">
        <v>67</v>
      </c>
    </row>
    <row r="374" spans="1:40" s="154" customFormat="1" x14ac:dyDescent="0.3">
      <c r="A374" s="219">
        <v>20885000</v>
      </c>
      <c r="B374" s="206">
        <v>1</v>
      </c>
      <c r="C374" s="206">
        <v>1</v>
      </c>
      <c r="D374" s="206">
        <v>0</v>
      </c>
      <c r="E374" s="206" t="s">
        <v>30</v>
      </c>
      <c r="F374" s="206" t="s">
        <v>31</v>
      </c>
      <c r="G374" s="206" t="s">
        <v>32</v>
      </c>
      <c r="H374" s="206" t="s">
        <v>54</v>
      </c>
      <c r="I374" s="206" t="s">
        <v>138</v>
      </c>
      <c r="J374" s="206" t="s">
        <v>34</v>
      </c>
      <c r="K374" s="206" t="s">
        <v>292</v>
      </c>
      <c r="L374" s="206" t="s">
        <v>532</v>
      </c>
      <c r="M374" s="206" t="s">
        <v>153</v>
      </c>
      <c r="N374" s="206" t="s">
        <v>154</v>
      </c>
      <c r="O374" s="206" t="s">
        <v>533</v>
      </c>
      <c r="P374" s="206" t="s">
        <v>533</v>
      </c>
      <c r="Q374" s="206" t="s">
        <v>292</v>
      </c>
      <c r="R374" s="207">
        <v>0</v>
      </c>
      <c r="S374" s="208">
        <v>0</v>
      </c>
      <c r="T374" s="208">
        <v>0</v>
      </c>
      <c r="U374" s="208">
        <v>0</v>
      </c>
      <c r="V374" s="208">
        <v>0</v>
      </c>
      <c r="W374" s="208">
        <v>0</v>
      </c>
      <c r="X374" s="208">
        <v>0</v>
      </c>
      <c r="Y374" s="209">
        <v>0</v>
      </c>
      <c r="Z374" s="209">
        <v>0</v>
      </c>
      <c r="AA374" s="210">
        <v>45986</v>
      </c>
      <c r="AB374" s="210">
        <v>51465</v>
      </c>
      <c r="AC374" s="211">
        <v>28000000</v>
      </c>
      <c r="AD374" s="211">
        <v>28000000</v>
      </c>
      <c r="AE374" s="212">
        <v>14.75068493150685</v>
      </c>
      <c r="AF374" s="212">
        <v>15.010958904109589</v>
      </c>
      <c r="AG374" s="213">
        <v>0</v>
      </c>
      <c r="AH374" s="210" t="s">
        <v>41</v>
      </c>
      <c r="AI374" s="214">
        <v>1.9E-2</v>
      </c>
      <c r="AJ374" s="215">
        <v>14.75068493150685</v>
      </c>
      <c r="AK374" s="215">
        <v>15.010958904109589</v>
      </c>
      <c r="AL374" s="214">
        <f t="shared" si="5"/>
        <v>0</v>
      </c>
      <c r="AM374" s="206" t="s">
        <v>292</v>
      </c>
      <c r="AN374" s="210" t="s">
        <v>292</v>
      </c>
    </row>
    <row r="375" spans="1:40" s="154" customFormat="1" x14ac:dyDescent="0.3">
      <c r="A375" s="219">
        <v>23221000</v>
      </c>
      <c r="B375" s="206">
        <v>1</v>
      </c>
      <c r="C375" s="206">
        <v>0</v>
      </c>
      <c r="D375" s="206">
        <v>0</v>
      </c>
      <c r="E375" s="206" t="s">
        <v>30</v>
      </c>
      <c r="F375" s="206" t="s">
        <v>133</v>
      </c>
      <c r="G375" s="206" t="s">
        <v>133</v>
      </c>
      <c r="H375" s="206" t="s">
        <v>133</v>
      </c>
      <c r="I375" s="206" t="s">
        <v>133</v>
      </c>
      <c r="J375" s="206" t="s">
        <v>34</v>
      </c>
      <c r="K375" s="206" t="s">
        <v>135</v>
      </c>
      <c r="L375" s="206" t="s">
        <v>136</v>
      </c>
      <c r="M375" s="206" t="s">
        <v>69</v>
      </c>
      <c r="N375" s="206" t="s">
        <v>70</v>
      </c>
      <c r="O375" s="206" t="s">
        <v>534</v>
      </c>
      <c r="P375" s="206" t="s">
        <v>534</v>
      </c>
      <c r="Q375" s="206" t="s">
        <v>135</v>
      </c>
      <c r="R375" s="207">
        <v>0</v>
      </c>
      <c r="Y375" s="209"/>
      <c r="Z375" s="209">
        <v>0</v>
      </c>
      <c r="AA375" s="210">
        <v>46009</v>
      </c>
      <c r="AB375" s="210">
        <v>53281</v>
      </c>
      <c r="AC375" s="211">
        <v>48500000</v>
      </c>
      <c r="AD375" s="211">
        <v>48500000</v>
      </c>
      <c r="AE375" s="212">
        <v>19.726027397260275</v>
      </c>
      <c r="AF375" s="212">
        <v>19.923287671232877</v>
      </c>
      <c r="AG375" s="213">
        <v>8.9999999999999993E-3</v>
      </c>
      <c r="AH375" s="210" t="s">
        <v>49</v>
      </c>
      <c r="AI375" s="214">
        <v>0</v>
      </c>
      <c r="AJ375" s="215">
        <v>19.726027397260275</v>
      </c>
      <c r="AK375" s="215">
        <v>19.923287671232877</v>
      </c>
      <c r="AL375" s="214">
        <f t="shared" si="5"/>
        <v>8.9999999999999993E-3</v>
      </c>
      <c r="AM375" s="206" t="s">
        <v>72</v>
      </c>
      <c r="AN375" s="210" t="s">
        <v>135</v>
      </c>
    </row>
    <row r="376" spans="1:40" s="154" customFormat="1" x14ac:dyDescent="0.3">
      <c r="A376" s="205">
        <v>28115000</v>
      </c>
      <c r="B376" s="206">
        <v>1</v>
      </c>
      <c r="C376" s="206">
        <v>0</v>
      </c>
      <c r="D376" s="206">
        <v>0</v>
      </c>
      <c r="E376" s="206" t="s">
        <v>30</v>
      </c>
      <c r="F376" s="206" t="s">
        <v>133</v>
      </c>
      <c r="G376" s="206" t="s">
        <v>133</v>
      </c>
      <c r="H376" s="206" t="s">
        <v>133</v>
      </c>
      <c r="I376" s="206" t="s">
        <v>133</v>
      </c>
      <c r="J376" s="206" t="s">
        <v>133</v>
      </c>
      <c r="K376" s="206" t="s">
        <v>46</v>
      </c>
      <c r="L376" s="206" t="s">
        <v>36</v>
      </c>
      <c r="M376" s="206" t="s">
        <v>37</v>
      </c>
      <c r="N376" s="206" t="s">
        <v>48</v>
      </c>
      <c r="O376" s="206" t="s">
        <v>544</v>
      </c>
      <c r="P376" s="206" t="s">
        <v>544</v>
      </c>
      <c r="Q376" s="206" t="s">
        <v>46</v>
      </c>
      <c r="R376" s="207">
        <v>0</v>
      </c>
      <c r="Y376" s="209"/>
      <c r="Z376" s="209">
        <v>0</v>
      </c>
      <c r="AA376" s="210">
        <v>45970</v>
      </c>
      <c r="AB376" s="210">
        <v>52179</v>
      </c>
      <c r="AC376" s="211">
        <v>100000000</v>
      </c>
      <c r="AD376" s="211">
        <v>100000000</v>
      </c>
      <c r="AE376" s="212">
        <v>16.706849315068492</v>
      </c>
      <c r="AF376" s="212">
        <v>17.010958904109589</v>
      </c>
      <c r="AG376" s="213">
        <v>0</v>
      </c>
      <c r="AH376" s="210" t="s">
        <v>49</v>
      </c>
      <c r="AI376" s="214">
        <v>0</v>
      </c>
      <c r="AJ376" s="215">
        <v>16.706849315068492</v>
      </c>
      <c r="AK376" s="215">
        <v>17.010958904109589</v>
      </c>
      <c r="AL376" s="214">
        <f t="shared" si="5"/>
        <v>0</v>
      </c>
      <c r="AM376" s="206" t="s">
        <v>42</v>
      </c>
      <c r="AN376" s="210" t="s">
        <v>46</v>
      </c>
    </row>
    <row r="378" spans="1:40" x14ac:dyDescent="0.3">
      <c r="R378" s="232">
        <f t="shared" ref="R378:Y378" si="6">+SUBTOTAL(9,R2:R376)</f>
        <v>52629431522.842018</v>
      </c>
      <c r="S378" s="232">
        <f t="shared" si="6"/>
        <v>47232796.619999997</v>
      </c>
      <c r="T378" s="232">
        <f t="shared" si="6"/>
        <v>70333218.010000005</v>
      </c>
      <c r="U378" s="232">
        <f t="shared" si="6"/>
        <v>143327897.38</v>
      </c>
      <c r="V378" s="232">
        <f t="shared" si="6"/>
        <v>52600098.799999997</v>
      </c>
      <c r="W378" s="232">
        <f t="shared" si="6"/>
        <v>-44025914.300999403</v>
      </c>
      <c r="X378" s="232">
        <f t="shared" si="6"/>
        <v>0</v>
      </c>
      <c r="Y378" s="232">
        <f t="shared" si="6"/>
        <v>77736.67</v>
      </c>
      <c r="Z378" s="232">
        <f>+SUBTOTAL(9,Z2:Z376)</f>
        <v>52562305187.151016</v>
      </c>
    </row>
  </sheetData>
  <conditionalFormatting sqref="A75">
    <cfRule type="duplicateValues" dxfId="17" priority="14"/>
  </conditionalFormatting>
  <conditionalFormatting sqref="A106">
    <cfRule type="duplicateValues" dxfId="16" priority="13"/>
  </conditionalFormatting>
  <conditionalFormatting sqref="A165">
    <cfRule type="duplicateValues" dxfId="15" priority="12"/>
  </conditionalFormatting>
  <conditionalFormatting sqref="A240">
    <cfRule type="duplicateValues" dxfId="14" priority="11"/>
  </conditionalFormatting>
  <conditionalFormatting sqref="A353">
    <cfRule type="duplicateValues" dxfId="13" priority="10"/>
  </conditionalFormatting>
  <conditionalFormatting sqref="A354">
    <cfRule type="duplicateValues" dxfId="12" priority="9"/>
  </conditionalFormatting>
  <conditionalFormatting sqref="A355">
    <cfRule type="duplicateValues" dxfId="11" priority="8"/>
  </conditionalFormatting>
  <conditionalFormatting sqref="A357">
    <cfRule type="duplicateValues" dxfId="10" priority="7"/>
  </conditionalFormatting>
  <conditionalFormatting sqref="A364">
    <cfRule type="duplicateValues" dxfId="9" priority="6"/>
  </conditionalFormatting>
  <conditionalFormatting sqref="A356 A358:A363">
    <cfRule type="duplicateValues" dxfId="8" priority="15"/>
  </conditionalFormatting>
  <conditionalFormatting sqref="A365">
    <cfRule type="duplicateValues" dxfId="7" priority="5"/>
  </conditionalFormatting>
  <conditionalFormatting sqref="AA75 AC75">
    <cfRule type="duplicateValues" dxfId="6" priority="16"/>
  </conditionalFormatting>
  <conditionalFormatting sqref="A366">
    <cfRule type="duplicateValues" dxfId="5" priority="4"/>
  </conditionalFormatting>
  <conditionalFormatting sqref="A366">
    <cfRule type="duplicateValues" dxfId="4" priority="3"/>
  </conditionalFormatting>
  <conditionalFormatting sqref="A367:A373">
    <cfRule type="duplicateValues" dxfId="3" priority="2"/>
  </conditionalFormatting>
  <conditionalFormatting sqref="A374:A375">
    <cfRule type="duplicateValues" dxfId="2" priority="1"/>
  </conditionalFormatting>
  <conditionalFormatting sqref="A241:A352 A76:A105 A2:A74 A166:A239 A107:A164">
    <cfRule type="duplicateValues" dxfId="1" priority="17"/>
  </conditionalFormatting>
  <conditionalFormatting sqref="A2:A365">
    <cfRule type="duplicateValues" dxfId="0" priority="1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1</vt:i4>
      </vt:variant>
    </vt:vector>
  </HeadingPairs>
  <TitlesOfParts>
    <vt:vector size="23" baseType="lpstr">
      <vt:lpstr>INDICE</vt:lpstr>
      <vt:lpstr>1.</vt:lpstr>
      <vt:lpstr>2.</vt:lpstr>
      <vt:lpstr>3.</vt:lpstr>
      <vt:lpstr>4.</vt:lpstr>
      <vt:lpstr>5.</vt:lpstr>
      <vt:lpstr>6.</vt:lpstr>
      <vt:lpstr>7.</vt:lpstr>
      <vt:lpstr>8.</vt:lpstr>
      <vt:lpstr>9.</vt:lpstr>
      <vt:lpstr>10.</vt:lpstr>
      <vt:lpstr>11.</vt:lpstr>
      <vt:lpstr>12.</vt:lpstr>
      <vt:lpstr>13.</vt:lpstr>
      <vt:lpstr>14.</vt:lpstr>
      <vt:lpstr>15.</vt:lpstr>
      <vt:lpstr>16.</vt:lpstr>
      <vt:lpstr>17.</vt:lpstr>
      <vt:lpstr>18.</vt:lpstr>
      <vt:lpstr>19.</vt:lpstr>
      <vt:lpstr>20.</vt:lpstr>
      <vt:lpstr>Hoja1 (2)</vt:lpstr>
      <vt:lpstr>'Hoja1 (2)'!proyeccion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Vallejo Cabezas, Ana María</dc:creator>
  <cp:lastModifiedBy>Vallejo Cabezas, Ana María</cp:lastModifiedBy>
  <dcterms:created xsi:type="dcterms:W3CDTF">2026-03-19T15:02:42Z</dcterms:created>
  <dcterms:modified xsi:type="dcterms:W3CDTF">2026-04-29T22:15:59Z</dcterms:modified>
</cp:coreProperties>
</file>